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edisonintl-my.sharepoint.com/personal/sylvia_valdez_sce_com/Documents/Desktop/1 A1911003 et al ESA CARE Low Income Annual Report May 1/2. Service/"/>
    </mc:Choice>
  </mc:AlternateContent>
  <xr:revisionPtr revIDLastSave="0" documentId="8_{FE5EB7FF-87D4-4252-9931-E17860E16F34}" xr6:coauthVersionLast="47" xr6:coauthVersionMax="47" xr10:uidLastSave="{00000000-0000-0000-0000-000000000000}"/>
  <bookViews>
    <workbookView xWindow="520" yWindow="520" windowWidth="14400" windowHeight="8390" xr2:uid="{5AF4B64F-CE92-4482-91CC-82B770AE7510}"/>
  </bookViews>
  <sheets>
    <sheet name="SUMMARY -Highlights " sheetId="74" r:id="rId1"/>
    <sheet name="ESA Summary Table 1" sheetId="75" r:id="rId2"/>
    <sheet name="ESA Table 1" sheetId="76" r:id="rId3"/>
    <sheet name="ESA Table 1A" sheetId="77" r:id="rId4"/>
    <sheet name="ESA Table 2 Main" sheetId="105" r:id="rId5"/>
    <sheet name="ESA Table 2A MFWB" sheetId="79" r:id="rId6"/>
    <sheet name="ESA Table 2B PP PD" sheetId="80" r:id="rId7"/>
    <sheet name="ESA Table 2C BE (SCE-Only)" sheetId="81" r:id="rId8"/>
    <sheet name="ESA Table 2D_CEH (SCE only)" sheetId="83" r:id="rId9"/>
    <sheet name="ESA Table 2E CSD" sheetId="84" r:id="rId10"/>
    <sheet name="ESA Table 3" sheetId="85" r:id="rId11"/>
    <sheet name="ESA Table 4" sheetId="86" r:id="rId12"/>
    <sheet name="ESA Table 5" sheetId="87" r:id="rId13"/>
    <sheet name="ESA Table 6" sheetId="88" r:id="rId14"/>
    <sheet name="ESA Table 7" sheetId="89" r:id="rId15"/>
    <sheet name="ESA Table 8" sheetId="90" r:id="rId16"/>
    <sheet name="ESA Table 9" sheetId="91" r:id="rId17"/>
    <sheet name="ESA Table 10" sheetId="92" r:id="rId18"/>
    <sheet name="ESA Table 11" sheetId="93" r:id="rId19"/>
    <sheet name="ESA Table 12" sheetId="94" r:id="rId20"/>
    <sheet name="ESA Table 13A" sheetId="95" r:id="rId21"/>
    <sheet name="ESA Table 13B" sheetId="96" r:id="rId22"/>
    <sheet name="ESA Table 14" sheetId="97" r:id="rId23"/>
    <sheet name="ESA Table 15" sheetId="98" r:id="rId24"/>
    <sheet name="ESA Table 16" sheetId="99" r:id="rId25"/>
    <sheet name="ESA Table 17 (SCE Only)" sheetId="109" r:id="rId26"/>
    <sheet name="CARE- Table 1" sheetId="23" r:id="rId27"/>
    <sheet name="CARE-Table 2" sheetId="24" r:id="rId28"/>
    <sheet name="CARE -Table 3" sheetId="25" r:id="rId29"/>
    <sheet name="CARE-Table 4" sheetId="26" r:id="rId30"/>
    <sheet name="CARE-Table 5" sheetId="27" r:id="rId31"/>
    <sheet name="CARE-Table 6" sheetId="28" r:id="rId32"/>
    <sheet name="CARE-Table 7" sheetId="29" r:id="rId33"/>
    <sheet name="CARE-Table 8 " sheetId="30" r:id="rId34"/>
    <sheet name="CARE-Table 9" sheetId="31" r:id="rId35"/>
    <sheet name="CARE-Table 10" sheetId="32" r:id="rId36"/>
    <sheet name="CARE-Table 11" sheetId="33" r:id="rId37"/>
    <sheet name="CARE-Table 12" sheetId="108" r:id="rId38"/>
    <sheet name="CARE-Table 13" sheetId="35" r:id="rId39"/>
    <sheet name="CARE-Table 14" sheetId="36" r:id="rId40"/>
    <sheet name="CARE-Table 15" sheetId="37" r:id="rId41"/>
    <sheet name="CARE-Table 16" sheetId="69" r:id="rId42"/>
    <sheet name="FERA-Table 1" sheetId="47" r:id="rId43"/>
    <sheet name="FERA-Table 2" sheetId="107" r:id="rId44"/>
    <sheet name="FERA-Table 3" sheetId="51" r:id="rId45"/>
    <sheet name="FERA - Table 4" sheetId="52" r:id="rId46"/>
    <sheet name="FERA-Table 5" sheetId="53" r:id="rId47"/>
    <sheet name="FERA-Table 6" sheetId="54" r:id="rId48"/>
    <sheet name="FERA-Table 7" sheetId="48" r:id="rId49"/>
    <sheet name="FERA-Table 8" sheetId="73"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0" localSheetId="28">#REF!</definedName>
    <definedName name="\0" localSheetId="36">#REF!</definedName>
    <definedName name="\0" localSheetId="37">#REF!</definedName>
    <definedName name="\0" localSheetId="38">#REF!</definedName>
    <definedName name="\0" localSheetId="27">#REF!</definedName>
    <definedName name="\0" localSheetId="29">#REF!</definedName>
    <definedName name="\0" localSheetId="30">#REF!</definedName>
    <definedName name="\0" localSheetId="31">#REF!</definedName>
    <definedName name="\0" localSheetId="33">#REF!</definedName>
    <definedName name="\0" localSheetId="18">#REF!</definedName>
    <definedName name="\0" localSheetId="0">#REF!</definedName>
    <definedName name="\0">#REF!</definedName>
    <definedName name="\a" localSheetId="28">#REF!</definedName>
    <definedName name="\a" localSheetId="36">#REF!</definedName>
    <definedName name="\a" localSheetId="37">#REF!</definedName>
    <definedName name="\a" localSheetId="38">#REF!</definedName>
    <definedName name="\a" localSheetId="27">#REF!</definedName>
    <definedName name="\a" localSheetId="29">#REF!</definedName>
    <definedName name="\a" localSheetId="30">#REF!</definedName>
    <definedName name="\a" localSheetId="31">#REF!</definedName>
    <definedName name="\a" localSheetId="33">#REF!</definedName>
    <definedName name="\a" localSheetId="18">#REF!</definedName>
    <definedName name="\a" localSheetId="0">#REF!</definedName>
    <definedName name="\a">#REF!</definedName>
    <definedName name="\b" localSheetId="28">#REF!</definedName>
    <definedName name="\b" localSheetId="36">#REF!</definedName>
    <definedName name="\b" localSheetId="37">#REF!</definedName>
    <definedName name="\b" localSheetId="38">#REF!</definedName>
    <definedName name="\b" localSheetId="27">#REF!</definedName>
    <definedName name="\b" localSheetId="29">#REF!</definedName>
    <definedName name="\b" localSheetId="30">#REF!</definedName>
    <definedName name="\b" localSheetId="31">#REF!</definedName>
    <definedName name="\b" localSheetId="33">#REF!</definedName>
    <definedName name="\b" localSheetId="18">#REF!</definedName>
    <definedName name="\b" localSheetId="0">#REF!</definedName>
    <definedName name="\b">#REF!</definedName>
    <definedName name="\c" localSheetId="28">#REF!</definedName>
    <definedName name="\c" localSheetId="36">#REF!</definedName>
    <definedName name="\c" localSheetId="37">#REF!</definedName>
    <definedName name="\c" localSheetId="38">#REF!</definedName>
    <definedName name="\c" localSheetId="27">#REF!</definedName>
    <definedName name="\c" localSheetId="29">#REF!</definedName>
    <definedName name="\c" localSheetId="30">#REF!</definedName>
    <definedName name="\c" localSheetId="31">#REF!</definedName>
    <definedName name="\c" localSheetId="33">#REF!</definedName>
    <definedName name="\c" localSheetId="0">#REF!</definedName>
    <definedName name="\c">#REF!</definedName>
    <definedName name="\d" localSheetId="28">#REF!</definedName>
    <definedName name="\d" localSheetId="36">#REF!</definedName>
    <definedName name="\d" localSheetId="37">#REF!</definedName>
    <definedName name="\d" localSheetId="38">#REF!</definedName>
    <definedName name="\d" localSheetId="27">#REF!</definedName>
    <definedName name="\d" localSheetId="29">#REF!</definedName>
    <definedName name="\d" localSheetId="30">#REF!</definedName>
    <definedName name="\d" localSheetId="31">#REF!</definedName>
    <definedName name="\d" localSheetId="33">#REF!</definedName>
    <definedName name="\d" localSheetId="0">#REF!</definedName>
    <definedName name="\d">#REF!</definedName>
    <definedName name="\f" localSheetId="28">#REF!</definedName>
    <definedName name="\f" localSheetId="36">#REF!</definedName>
    <definedName name="\f" localSheetId="37">#REF!</definedName>
    <definedName name="\f" localSheetId="38">#REF!</definedName>
    <definedName name="\f" localSheetId="27">#REF!</definedName>
    <definedName name="\f" localSheetId="29">#REF!</definedName>
    <definedName name="\f" localSheetId="30">#REF!</definedName>
    <definedName name="\f" localSheetId="31">#REF!</definedName>
    <definedName name="\f" localSheetId="33">#REF!</definedName>
    <definedName name="\f" localSheetId="0">#REF!</definedName>
    <definedName name="\f">#REF!</definedName>
    <definedName name="\k" localSheetId="28">#REF!</definedName>
    <definedName name="\k" localSheetId="36">#REF!</definedName>
    <definedName name="\k" localSheetId="37">#REF!</definedName>
    <definedName name="\k" localSheetId="38">#REF!</definedName>
    <definedName name="\k" localSheetId="27">#REF!</definedName>
    <definedName name="\k" localSheetId="29">#REF!</definedName>
    <definedName name="\k" localSheetId="30">#REF!</definedName>
    <definedName name="\k" localSheetId="31">#REF!</definedName>
    <definedName name="\k" localSheetId="33">#REF!</definedName>
    <definedName name="\k" localSheetId="0">#REF!</definedName>
    <definedName name="\k">#REF!</definedName>
    <definedName name="\m" localSheetId="28">#REF!</definedName>
    <definedName name="\m" localSheetId="36">#REF!</definedName>
    <definedName name="\m" localSheetId="37">#REF!</definedName>
    <definedName name="\m" localSheetId="38">#REF!</definedName>
    <definedName name="\m" localSheetId="27">#REF!</definedName>
    <definedName name="\m" localSheetId="29">#REF!</definedName>
    <definedName name="\m" localSheetId="30">#REF!</definedName>
    <definedName name="\m" localSheetId="31">#REF!</definedName>
    <definedName name="\m" localSheetId="33">#REF!</definedName>
    <definedName name="\m" localSheetId="0">#REF!</definedName>
    <definedName name="\m">#REF!</definedName>
    <definedName name="\p" localSheetId="28">#REF!</definedName>
    <definedName name="\p" localSheetId="36">#REF!</definedName>
    <definedName name="\p" localSheetId="37">#REF!</definedName>
    <definedName name="\p" localSheetId="38">#REF!</definedName>
    <definedName name="\p" localSheetId="27">#REF!</definedName>
    <definedName name="\p" localSheetId="29">#REF!</definedName>
    <definedName name="\p" localSheetId="30">#REF!</definedName>
    <definedName name="\p" localSheetId="31">#REF!</definedName>
    <definedName name="\p" localSheetId="33">#REF!</definedName>
    <definedName name="\P" localSheetId="8">#REF!</definedName>
    <definedName name="\p" localSheetId="0">#REF!</definedName>
    <definedName name="\p">#REF!</definedName>
    <definedName name="\s" localSheetId="28">#REF!</definedName>
    <definedName name="\s" localSheetId="36">#REF!</definedName>
    <definedName name="\s" localSheetId="37">#REF!</definedName>
    <definedName name="\s" localSheetId="38">#REF!</definedName>
    <definedName name="\s" localSheetId="27">#REF!</definedName>
    <definedName name="\s" localSheetId="29">#REF!</definedName>
    <definedName name="\s" localSheetId="30">#REF!</definedName>
    <definedName name="\s" localSheetId="31">#REF!</definedName>
    <definedName name="\s" localSheetId="33">#REF!</definedName>
    <definedName name="\s" localSheetId="8">#REF!</definedName>
    <definedName name="\s" localSheetId="0">#REF!</definedName>
    <definedName name="\s">#REF!</definedName>
    <definedName name="\t" localSheetId="28">#REF!</definedName>
    <definedName name="\t" localSheetId="36">#REF!</definedName>
    <definedName name="\t" localSheetId="37">#REF!</definedName>
    <definedName name="\t" localSheetId="38">#REF!</definedName>
    <definedName name="\t" localSheetId="27">#REF!</definedName>
    <definedName name="\t" localSheetId="29">#REF!</definedName>
    <definedName name="\t" localSheetId="30">#REF!</definedName>
    <definedName name="\t" localSheetId="31">#REF!</definedName>
    <definedName name="\t" localSheetId="33">#REF!</definedName>
    <definedName name="\t" localSheetId="0">#REF!</definedName>
    <definedName name="\t">#REF!</definedName>
    <definedName name="\u" localSheetId="28">#REF!</definedName>
    <definedName name="\u" localSheetId="36">#REF!</definedName>
    <definedName name="\u" localSheetId="37">#REF!</definedName>
    <definedName name="\u" localSheetId="38">#REF!</definedName>
    <definedName name="\u" localSheetId="27">#REF!</definedName>
    <definedName name="\u" localSheetId="29">#REF!</definedName>
    <definedName name="\u" localSheetId="30">#REF!</definedName>
    <definedName name="\u" localSheetId="31">#REF!</definedName>
    <definedName name="\u" localSheetId="33">#REF!</definedName>
    <definedName name="\u" localSheetId="0">#REF!</definedName>
    <definedName name="\u">#REF!</definedName>
    <definedName name="\x" localSheetId="28">#REF!</definedName>
    <definedName name="\x" localSheetId="36">#REF!</definedName>
    <definedName name="\x" localSheetId="37">#REF!</definedName>
    <definedName name="\x" localSheetId="38">#REF!</definedName>
    <definedName name="\x" localSheetId="27">#REF!</definedName>
    <definedName name="\x" localSheetId="29">#REF!</definedName>
    <definedName name="\x" localSheetId="30">#REF!</definedName>
    <definedName name="\x" localSheetId="31">#REF!</definedName>
    <definedName name="\x" localSheetId="33">#REF!</definedName>
    <definedName name="\x" localSheetId="0">#REF!</definedName>
    <definedName name="\x">#REF!</definedName>
    <definedName name="\z" localSheetId="28">#REF!</definedName>
    <definedName name="\z" localSheetId="36">#REF!</definedName>
    <definedName name="\z" localSheetId="37">#REF!</definedName>
    <definedName name="\z" localSheetId="38">#REF!</definedName>
    <definedName name="\z" localSheetId="27">#REF!</definedName>
    <definedName name="\z" localSheetId="29">#REF!</definedName>
    <definedName name="\z" localSheetId="30">#REF!</definedName>
    <definedName name="\z" localSheetId="31">#REF!</definedName>
    <definedName name="\z" localSheetId="33">#REF!</definedName>
    <definedName name="\z" localSheetId="0">#REF!</definedName>
    <definedName name="\z">#REF!</definedName>
    <definedName name="_____May2007" localSheetId="18" hidden="1">{"2002Frcst","05Month",FALSE,"Frcst Format 2002"}</definedName>
    <definedName name="_____May2007" localSheetId="25" hidden="1">{"2002Frcst","05Month",FALSE,"Frcst Format 2002"}</definedName>
    <definedName name="_____May2007" localSheetId="8" hidden="1">{"2002Frcst","05Month",FALSE,"Frcst Format 2002"}</definedName>
    <definedName name="_____May2007" hidden="1">{"2002Frcst","05Month",FALSE,"Frcst Format 2002"}</definedName>
    <definedName name="_____NPV2003" localSheetId="37">#REF!</definedName>
    <definedName name="_____NPV2003" localSheetId="43">#REF!</definedName>
    <definedName name="_____NPV2003">'[1]All Rates'!$V$7:$X$31</definedName>
    <definedName name="_____NPV2004" localSheetId="37">#REF!</definedName>
    <definedName name="_____NPV2004" localSheetId="43">#REF!</definedName>
    <definedName name="_____NPV2004">'[2]All Rates'!$Z$7:$AB$31</definedName>
    <definedName name="____May2007" localSheetId="18" hidden="1">{"2002Frcst","05Month",FALSE,"Frcst Format 2002"}</definedName>
    <definedName name="____May2007" localSheetId="25" hidden="1">{"2002Frcst","05Month",FALSE,"Frcst Format 2002"}</definedName>
    <definedName name="____May2007" localSheetId="8" hidden="1">{"2002Frcst","05Month",FALSE,"Frcst Format 2002"}</definedName>
    <definedName name="____May2007" hidden="1">{"2002Frcst","05Month",FALSE,"Frcst Format 2002"}</definedName>
    <definedName name="____NPV2003" localSheetId="37">#REF!</definedName>
    <definedName name="____NPV2003" localSheetId="43">#REF!</definedName>
    <definedName name="____NPV2003">'[1]All Rates'!$V$7:$X$31</definedName>
    <definedName name="____NPV2004" localSheetId="37">#REF!</definedName>
    <definedName name="____NPV2004" localSheetId="43">#REF!</definedName>
    <definedName name="____NPV2004">'[2]All Rates'!$Z$7:$AB$31</definedName>
    <definedName name="___Dec05" localSheetId="18" hidden="1">{"Page_1",#N/A,FALSE,"BAD4Q98";"Page_2",#N/A,FALSE,"BAD4Q98";"Page_3",#N/A,FALSE,"BAD4Q98";"Page_4",#N/A,FALSE,"BAD4Q98";"Page_5",#N/A,FALSE,"BAD4Q98";"Page_6",#N/A,FALSE,"BAD4Q98";"Input_1",#N/A,FALSE,"BAD4Q98";"Input_2",#N/A,FALSE,"BAD4Q98"}</definedName>
    <definedName name="___Dec05" localSheetId="25" hidden="1">{"Page_1",#N/A,FALSE,"BAD4Q98";"Page_2",#N/A,FALSE,"BAD4Q98";"Page_3",#N/A,FALSE,"BAD4Q98";"Page_4",#N/A,FALSE,"BAD4Q98";"Page_5",#N/A,FALSE,"BAD4Q98";"Page_6",#N/A,FALSE,"BAD4Q98";"Input_1",#N/A,FALSE,"BAD4Q98";"Input_2",#N/A,FALSE,"BAD4Q98"}</definedName>
    <definedName name="___Dec05" localSheetId="8" hidden="1">{"Page_1",#N/A,FALSE,"BAD4Q98";"Page_2",#N/A,FALSE,"BAD4Q98";"Page_3",#N/A,FALSE,"BAD4Q98";"Page_4",#N/A,FALSE,"BAD4Q98";"Page_5",#N/A,FALSE,"BAD4Q98";"Page_6",#N/A,FALSE,"BAD4Q98";"Input_1",#N/A,FALSE,"BAD4Q98";"Input_2",#N/A,FALSE,"BAD4Q98"}</definedName>
    <definedName name="___Dec05" hidden="1">{"Page_1",#N/A,FALSE,"BAD4Q98";"Page_2",#N/A,FALSE,"BAD4Q98";"Page_3",#N/A,FALSE,"BAD4Q98";"Page_4",#N/A,FALSE,"BAD4Q98";"Page_5",#N/A,FALSE,"BAD4Q98";"Page_6",#N/A,FALSE,"BAD4Q98";"Input_1",#N/A,FALSE,"BAD4Q98";"Input_2",#N/A,FALSE,"BAD4Q98"}</definedName>
    <definedName name="___Jan09" localSheetId="18" hidden="1">{"Page_1",#N/A,FALSE,"BAD4Q98";"Page_2",#N/A,FALSE,"BAD4Q98";"Page_3",#N/A,FALSE,"BAD4Q98";"Page_4",#N/A,FALSE,"BAD4Q98";"Page_5",#N/A,FALSE,"BAD4Q98";"Page_6",#N/A,FALSE,"BAD4Q98";"Input_1",#N/A,FALSE,"BAD4Q98";"Input_2",#N/A,FALSE,"BAD4Q98"}</definedName>
    <definedName name="___Jan09" localSheetId="25" hidden="1">{"Page_1",#N/A,FALSE,"BAD4Q98";"Page_2",#N/A,FALSE,"BAD4Q98";"Page_3",#N/A,FALSE,"BAD4Q98";"Page_4",#N/A,FALSE,"BAD4Q98";"Page_5",#N/A,FALSE,"BAD4Q98";"Page_6",#N/A,FALSE,"BAD4Q98";"Input_1",#N/A,FALSE,"BAD4Q98";"Input_2",#N/A,FALSE,"BAD4Q98"}</definedName>
    <definedName name="___Jan09" localSheetId="8"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localSheetId="18" hidden="1">{"2002Frcst","05Month",FALSE,"Frcst Format 2002"}</definedName>
    <definedName name="___May2007" localSheetId="25" hidden="1">{"2002Frcst","05Month",FALSE,"Frcst Format 2002"}</definedName>
    <definedName name="___May2007" localSheetId="8" hidden="1">{"2002Frcst","05Month",FALSE,"Frcst Format 2002"}</definedName>
    <definedName name="___May2007" hidden="1">{"2002Frcst","05Month",FALSE,"Frcst Format 2002"}</definedName>
    <definedName name="___NPV2003" localSheetId="37">#REF!</definedName>
    <definedName name="___NPV2003" localSheetId="43">#REF!</definedName>
    <definedName name="___NPV2003">'[1]All Rates'!$V$7:$X$31</definedName>
    <definedName name="___NPV2004" localSheetId="37">#REF!</definedName>
    <definedName name="___NPV2004" localSheetId="43">#REF!</definedName>
    <definedName name="___NPV2004">'[2]All Rates'!$Z$7:$AB$31</definedName>
    <definedName name="__123Graph_A" localSheetId="18" hidden="1">[3]reports!#REF!</definedName>
    <definedName name="__123Graph_A" localSheetId="25" hidden="1">'ESA Table 17 (SCE Only)'!#REF!</definedName>
    <definedName name="__123Graph_A" hidden="1">#REF!</definedName>
    <definedName name="__123Graph_AGraph2" localSheetId="18" hidden="1">#REF!</definedName>
    <definedName name="__123Graph_AGraph2" localSheetId="25" hidden="1">'ESA Table 17 (SCE Only)'!#REF!</definedName>
    <definedName name="__123Graph_AGraph2" hidden="1">#REF!</definedName>
    <definedName name="__123Graph_AGraph4" localSheetId="18" hidden="1">#REF!</definedName>
    <definedName name="__123Graph_AGraph4" hidden="1">#REF!</definedName>
    <definedName name="__123Graph_B" localSheetId="18" hidden="1">[3]reports!#REF!</definedName>
    <definedName name="__123Graph_B" localSheetId="25" hidden="1">'ESA Table 17 (SCE Only)'!#REF!</definedName>
    <definedName name="__123Graph_B" hidden="1">#REF!</definedName>
    <definedName name="__123Graph_C" localSheetId="18" hidden="1">[3]reports!#REF!</definedName>
    <definedName name="__123Graph_C" localSheetId="25" hidden="1">'ESA Table 17 (SCE Only)'!#REF!</definedName>
    <definedName name="__123Graph_C" hidden="1">#REF!</definedName>
    <definedName name="__123Graph_CCHART1" localSheetId="37" hidden="1">#REF!</definedName>
    <definedName name="__123Graph_CCHART1" localSheetId="25" hidden="1">'ESA Table 17 (SCE Only)'!#REF!</definedName>
    <definedName name="__123Graph_CCHART1" localSheetId="8" hidden="1">#REF!</definedName>
    <definedName name="__123Graph_CCHART1" localSheetId="43" hidden="1">#REF!</definedName>
    <definedName name="__123Graph_CCHART1" hidden="1">[4]A!#REF!</definedName>
    <definedName name="__123Graph_CCHART2" localSheetId="37" hidden="1">#REF!</definedName>
    <definedName name="__123Graph_CCHART2" localSheetId="25" hidden="1">'ESA Table 17 (SCE Only)'!#REF!</definedName>
    <definedName name="__123Graph_CCHART2" localSheetId="8" hidden="1">#REF!</definedName>
    <definedName name="__123Graph_CCHART2" localSheetId="43" hidden="1">#REF!</definedName>
    <definedName name="__123Graph_CCHART2" hidden="1">[4]A!#REF!</definedName>
    <definedName name="__123Graph_CCHART3" localSheetId="37" hidden="1">#REF!</definedName>
    <definedName name="__123Graph_CCHART3" localSheetId="25" hidden="1">'ESA Table 17 (SCE Only)'!#REF!</definedName>
    <definedName name="__123Graph_CCHART3" localSheetId="8" hidden="1">#REF!</definedName>
    <definedName name="__123Graph_CCHART3" localSheetId="43" hidden="1">#REF!</definedName>
    <definedName name="__123Graph_CCHART3" hidden="1">[4]A!#REF!</definedName>
    <definedName name="__123Graph_CCHART4" localSheetId="37" hidden="1">#REF!</definedName>
    <definedName name="__123Graph_CCHART4" localSheetId="25" hidden="1">'ESA Table 17 (SCE Only)'!#REF!</definedName>
    <definedName name="__123Graph_CCHART4" localSheetId="8" hidden="1">#REF!</definedName>
    <definedName name="__123Graph_CCHART4" localSheetId="43" hidden="1">#REF!</definedName>
    <definedName name="__123Graph_CCHART4" hidden="1">[4]A!#REF!</definedName>
    <definedName name="__123Graph_CCHART5" localSheetId="37" hidden="1">#REF!</definedName>
    <definedName name="__123Graph_CCHART5" localSheetId="25" hidden="1">'ESA Table 17 (SCE Only)'!#REF!</definedName>
    <definedName name="__123Graph_CCHART5" localSheetId="8" hidden="1">#REF!</definedName>
    <definedName name="__123Graph_CCHART5" localSheetId="43" hidden="1">#REF!</definedName>
    <definedName name="__123Graph_CCHART5" hidden="1">[4]A!#REF!</definedName>
    <definedName name="__123Graph_D" localSheetId="18" hidden="1">[3]reports!#REF!</definedName>
    <definedName name="__123Graph_D" localSheetId="25" hidden="1">'ESA Table 17 (SCE Only)'!#REF!</definedName>
    <definedName name="__123Graph_D" hidden="1">#REF!</definedName>
    <definedName name="__123Graph_DCHART1" localSheetId="37" hidden="1">#REF!</definedName>
    <definedName name="__123Graph_DCHART1" localSheetId="25" hidden="1">'ESA Table 17 (SCE Only)'!#REF!</definedName>
    <definedName name="__123Graph_DCHART1" localSheetId="8" hidden="1">#REF!</definedName>
    <definedName name="__123Graph_DCHART1" localSheetId="43" hidden="1">#REF!</definedName>
    <definedName name="__123Graph_DCHART1" hidden="1">[4]A!#REF!</definedName>
    <definedName name="__123Graph_DCHART2" localSheetId="37" hidden="1">#REF!</definedName>
    <definedName name="__123Graph_DCHART2" localSheetId="25" hidden="1">'ESA Table 17 (SCE Only)'!#REF!</definedName>
    <definedName name="__123Graph_DCHART2" localSheetId="8" hidden="1">#REF!</definedName>
    <definedName name="__123Graph_DCHART2" localSheetId="43" hidden="1">#REF!</definedName>
    <definedName name="__123Graph_DCHART2" hidden="1">[4]A!#REF!</definedName>
    <definedName name="__123Graph_DCHART3" localSheetId="37" hidden="1">#REF!</definedName>
    <definedName name="__123Graph_DCHART3" localSheetId="25" hidden="1">'ESA Table 17 (SCE Only)'!#REF!</definedName>
    <definedName name="__123Graph_DCHART3" localSheetId="8" hidden="1">#REF!</definedName>
    <definedName name="__123Graph_DCHART3" localSheetId="43" hidden="1">#REF!</definedName>
    <definedName name="__123Graph_DCHART3" hidden="1">[4]A!#REF!</definedName>
    <definedName name="__123Graph_DCHART4" localSheetId="37" hidden="1">#REF!</definedName>
    <definedName name="__123Graph_DCHART4" localSheetId="25" hidden="1">'ESA Table 17 (SCE Only)'!#REF!</definedName>
    <definedName name="__123Graph_DCHART4" localSheetId="8" hidden="1">#REF!</definedName>
    <definedName name="__123Graph_DCHART4" localSheetId="43" hidden="1">#REF!</definedName>
    <definedName name="__123Graph_DCHART4" hidden="1">[4]A!#REF!</definedName>
    <definedName name="__123Graph_DCHART5" localSheetId="37" hidden="1">#REF!</definedName>
    <definedName name="__123Graph_DCHART5" localSheetId="25" hidden="1">'ESA Table 17 (SCE Only)'!#REF!</definedName>
    <definedName name="__123Graph_DCHART5" localSheetId="8" hidden="1">#REF!</definedName>
    <definedName name="__123Graph_DCHART5" localSheetId="43" hidden="1">#REF!</definedName>
    <definedName name="__123Graph_DCHART5" hidden="1">[4]A!#REF!</definedName>
    <definedName name="__123Graph_E" localSheetId="18" hidden="1">[3]reports!#REF!</definedName>
    <definedName name="__123Graph_E" localSheetId="25" hidden="1">'ESA Table 17 (SCE Only)'!#REF!</definedName>
    <definedName name="__123Graph_E" hidden="1">#REF!</definedName>
    <definedName name="__123Graph_F" localSheetId="18" hidden="1">#REF!</definedName>
    <definedName name="__123Graph_F" localSheetId="25" hidden="1">'ESA Table 17 (SCE Only)'!#REF!</definedName>
    <definedName name="__123Graph_F" hidden="1">#REF!</definedName>
    <definedName name="__123Graph_FCHART4" localSheetId="18" hidden="1">[4]A!#REF!</definedName>
    <definedName name="__123Graph_FCHART4" localSheetId="25" hidden="1">'ESA Table 17 (SCE Only)'!#REF!</definedName>
    <definedName name="__123Graph_FCHART4" hidden="1">#REF!</definedName>
    <definedName name="__123Graph_FCHART5" localSheetId="37" hidden="1">#REF!</definedName>
    <definedName name="__123Graph_FCHART5" localSheetId="25" hidden="1">'ESA Table 17 (SCE Only)'!#REF!</definedName>
    <definedName name="__123Graph_FCHART5" localSheetId="8" hidden="1">#REF!</definedName>
    <definedName name="__123Graph_FCHART5" localSheetId="43" hidden="1">#REF!</definedName>
    <definedName name="__123Graph_FCHART5" hidden="1">[4]A!#REF!</definedName>
    <definedName name="__123Graph_X" localSheetId="18" hidden="1">[5]reports!#REF!</definedName>
    <definedName name="__123Graph_X" localSheetId="25" hidden="1">'ESA Table 17 (SCE Only)'!#REF!</definedName>
    <definedName name="__123Graph_X" hidden="1">#REF!</definedName>
    <definedName name="__Dec05" localSheetId="18" hidden="1">{"Page_1",#N/A,FALSE,"BAD4Q98";"Page_2",#N/A,FALSE,"BAD4Q98";"Page_3",#N/A,FALSE,"BAD4Q98";"Page_4",#N/A,FALSE,"BAD4Q98";"Page_5",#N/A,FALSE,"BAD4Q98";"Page_6",#N/A,FALSE,"BAD4Q98";"Input_1",#N/A,FALSE,"BAD4Q98";"Input_2",#N/A,FALSE,"BAD4Q98"}</definedName>
    <definedName name="__Dec05" localSheetId="25" hidden="1">{"Page_1",#N/A,FALSE,"BAD4Q98";"Page_2",#N/A,FALSE,"BAD4Q98";"Page_3",#N/A,FALSE,"BAD4Q98";"Page_4",#N/A,FALSE,"BAD4Q98";"Page_5",#N/A,FALSE,"BAD4Q98";"Page_6",#N/A,FALSE,"BAD4Q98";"Input_1",#N/A,FALSE,"BAD4Q98";"Input_2",#N/A,FALSE,"BAD4Q98"}</definedName>
    <definedName name="__Dec05" localSheetId="8" hidden="1">{"Page_1",#N/A,FALSE,"BAD4Q98";"Page_2",#N/A,FALSE,"BAD4Q98";"Page_3",#N/A,FALSE,"BAD4Q98";"Page_4",#N/A,FALSE,"BAD4Q98";"Page_5",#N/A,FALSE,"BAD4Q98";"Page_6",#N/A,FALSE,"BAD4Q98";"Input_1",#N/A,FALSE,"BAD4Q98";"Input_2",#N/A,FALSE,"BAD4Q98"}</definedName>
    <definedName name="__Dec05" hidden="1">{"Page_1",#N/A,FALSE,"BAD4Q98";"Page_2",#N/A,FALSE,"BAD4Q98";"Page_3",#N/A,FALSE,"BAD4Q98";"Page_4",#N/A,FALSE,"BAD4Q98";"Page_5",#N/A,FALSE,"BAD4Q98";"Page_6",#N/A,FALSE,"BAD4Q98";"Input_1",#N/A,FALSE,"BAD4Q98";"Input_2",#N/A,FALSE,"BAD4Q98"}</definedName>
    <definedName name="__existing_description" localSheetId="25">'ESA Table 17 (SCE Only)'!#REF!</definedName>
    <definedName name="__existing_description" localSheetId="43">#REF!</definedName>
    <definedName name="__existing_description">#REF!</definedName>
    <definedName name="__ExistingDescription" localSheetId="43">#REF!</definedName>
    <definedName name="__ExistingDescription">#REF!</definedName>
    <definedName name="__FDS_HYPERLINK_TOGGLE_STATE__" hidden="1">"ON"</definedName>
    <definedName name="__Jan09" localSheetId="18" hidden="1">{"Page_1",#N/A,FALSE,"BAD4Q98";"Page_2",#N/A,FALSE,"BAD4Q98";"Page_3",#N/A,FALSE,"BAD4Q98";"Page_4",#N/A,FALSE,"BAD4Q98";"Page_5",#N/A,FALSE,"BAD4Q98";"Page_6",#N/A,FALSE,"BAD4Q98";"Input_1",#N/A,FALSE,"BAD4Q98";"Input_2",#N/A,FALSE,"BAD4Q98"}</definedName>
    <definedName name="__Jan09" localSheetId="25" hidden="1">{"Page_1",#N/A,FALSE,"BAD4Q98";"Page_2",#N/A,FALSE,"BAD4Q98";"Page_3",#N/A,FALSE,"BAD4Q98";"Page_4",#N/A,FALSE,"BAD4Q98";"Page_5",#N/A,FALSE,"BAD4Q98";"Page_6",#N/A,FALSE,"BAD4Q98";"Input_1",#N/A,FALSE,"BAD4Q98";"Input_2",#N/A,FALSE,"BAD4Q98"}</definedName>
    <definedName name="__Jan09" localSheetId="8" hidden="1">{"Page_1",#N/A,FALSE,"BAD4Q98";"Page_2",#N/A,FALSE,"BAD4Q98";"Page_3",#N/A,FALSE,"BAD4Q98";"Page_4",#N/A,FALSE,"BAD4Q98";"Page_5",#N/A,FALSE,"BAD4Q98";"Page_6",#N/A,FALSE,"BAD4Q98";"Input_1",#N/A,FALSE,"BAD4Q98";"Input_2",#N/A,FALSE,"BAD4Q98"}</definedName>
    <definedName name="__Jan09" hidden="1">{"Page_1",#N/A,FALSE,"BAD4Q98";"Page_2",#N/A,FALSE,"BAD4Q98";"Page_3",#N/A,FALSE,"BAD4Q98";"Page_4",#N/A,FALSE,"BAD4Q98";"Page_5",#N/A,FALSE,"BAD4Q98";"Page_6",#N/A,FALSE,"BAD4Q98";"Input_1",#N/A,FALSE,"BAD4Q98";"Input_2",#N/A,FALSE,"BAD4Q98"}</definedName>
    <definedName name="__May2007" localSheetId="18" hidden="1">{"2002Frcst","05Month",FALSE,"Frcst Format 2002"}</definedName>
    <definedName name="__May2007" localSheetId="25" hidden="1">{"2002Frcst","05Month",FALSE,"Frcst Format 2002"}</definedName>
    <definedName name="__May2007" localSheetId="8" hidden="1">{"2002Frcst","05Month",FALSE,"Frcst Format 2002"}</definedName>
    <definedName name="__May2007" hidden="1">{"2002Frcst","05Month",FALSE,"Frcst Format 2002"}</definedName>
    <definedName name="__NPV2003" localSheetId="37">#REF!</definedName>
    <definedName name="__NPV2003" localSheetId="43">#REF!</definedName>
    <definedName name="__NPV2003">'[1]All Rates'!$V$7:$X$31</definedName>
    <definedName name="__NPV2004" localSheetId="37">#REF!</definedName>
    <definedName name="__NPV2004" localSheetId="43">#REF!</definedName>
    <definedName name="__NPV2004">'[2]All Rates'!$Z$7:$AB$31</definedName>
    <definedName name="__retro_description" localSheetId="37">#REF!</definedName>
    <definedName name="__retro_description" localSheetId="25">'ESA Table 17 (SCE Only)'!#REF!</definedName>
    <definedName name="__retro_description" localSheetId="8">#REF!</definedName>
    <definedName name="__retro_description" localSheetId="43">#REF!</definedName>
    <definedName name="__retro_description">#REF!</definedName>
    <definedName name="_1234Graph_B" localSheetId="37" hidden="1">#REF!</definedName>
    <definedName name="_1234Graph_B" localSheetId="8" hidden="1">#REF!</definedName>
    <definedName name="_1234Graph_B" localSheetId="43" hidden="1">#REF!</definedName>
    <definedName name="_1234Graph_B" hidden="1">#REF!</definedName>
    <definedName name="_123Graph_CHART3" localSheetId="37" hidden="1">#REF!</definedName>
    <definedName name="_123Graph_CHART3" localSheetId="25" hidden="1">'ESA Table 17 (SCE Only)'!#REF!</definedName>
    <definedName name="_123Graph_CHART3" localSheetId="8" hidden="1">#REF!</definedName>
    <definedName name="_123Graph_CHART3" localSheetId="43" hidden="1">#REF!</definedName>
    <definedName name="_123Graph_CHART3" hidden="1">[4]A!#REF!</definedName>
    <definedName name="_1807" localSheetId="37">#REF!</definedName>
    <definedName name="_1807" localSheetId="8">#REF!</definedName>
    <definedName name="_1807" localSheetId="43">#REF!</definedName>
    <definedName name="_1807">#REF!</definedName>
    <definedName name="_1808" localSheetId="37">#REF!</definedName>
    <definedName name="_1808" localSheetId="8">#REF!</definedName>
    <definedName name="_1808" localSheetId="43">#REF!</definedName>
    <definedName name="_1808">#REF!</definedName>
    <definedName name="_1809" localSheetId="37">#REF!</definedName>
    <definedName name="_1809" localSheetId="8">#REF!</definedName>
    <definedName name="_1809" localSheetId="43">#REF!</definedName>
    <definedName name="_1809">#REF!</definedName>
    <definedName name="_1810" localSheetId="37">#REF!</definedName>
    <definedName name="_1810" localSheetId="8">#REF!</definedName>
    <definedName name="_1810" localSheetId="43">#REF!</definedName>
    <definedName name="_1810">#REF!</definedName>
    <definedName name="_1812" localSheetId="37">#REF!</definedName>
    <definedName name="_1812" localSheetId="8">#REF!</definedName>
    <definedName name="_1812" localSheetId="43">#REF!</definedName>
    <definedName name="_1812">#REF!</definedName>
    <definedName name="_1818" localSheetId="37">#REF!</definedName>
    <definedName name="_1818" localSheetId="8">#REF!</definedName>
    <definedName name="_1818" localSheetId="43">#REF!</definedName>
    <definedName name="_1818">#REF!</definedName>
    <definedName name="_1820" localSheetId="37">#REF!</definedName>
    <definedName name="_1820" localSheetId="8">#REF!</definedName>
    <definedName name="_1820" localSheetId="43">#REF!</definedName>
    <definedName name="_1820">#REF!</definedName>
    <definedName name="_1995_COSTS" localSheetId="28">#REF!</definedName>
    <definedName name="_1995_COSTS" localSheetId="36">#REF!</definedName>
    <definedName name="_1995_COSTS" localSheetId="37">#REF!</definedName>
    <definedName name="_1995_COSTS" localSheetId="38">#REF!</definedName>
    <definedName name="_1995_COSTS" localSheetId="27">#REF!</definedName>
    <definedName name="_1995_COSTS" localSheetId="29">#REF!</definedName>
    <definedName name="_1995_COSTS" localSheetId="30">#REF!</definedName>
    <definedName name="_1995_COSTS" localSheetId="31">#REF!</definedName>
    <definedName name="_1995_COSTS" localSheetId="33">#REF!</definedName>
    <definedName name="_1995_COSTS" localSheetId="18">#REF!</definedName>
    <definedName name="_1995_COSTS" localSheetId="0">#REF!</definedName>
    <definedName name="_1995_COSTS">#REF!</definedName>
    <definedName name="_1st_Year_PSA_Replacement_Cost_in_2000" localSheetId="37">#REF!</definedName>
    <definedName name="_1st_Year_PSA_Replacement_Cost_in_2000" localSheetId="25">'ESA Table 17 (SCE Only)'!#REF!</definedName>
    <definedName name="_1st_Year_PSA_Replacement_Cost_in_2000" localSheetId="8">#REF!</definedName>
    <definedName name="_1st_Year_PSA_Replacement_Cost_in_2000" localSheetId="43">#REF!</definedName>
    <definedName name="_1st_Year_PSA_Replacement_Cost_in_2000">'[6]NonFuel Expenses'!#REF!</definedName>
    <definedName name="_9000" localSheetId="37">#REF!</definedName>
    <definedName name="_9000" localSheetId="8">#REF!</definedName>
    <definedName name="_9000" localSheetId="43">#REF!</definedName>
    <definedName name="_9000">#REF!</definedName>
    <definedName name="_9310" localSheetId="37">#REF!</definedName>
    <definedName name="_9310" localSheetId="8">#REF!</definedName>
    <definedName name="_9310" localSheetId="43">#REF!</definedName>
    <definedName name="_9310">#REF!</definedName>
    <definedName name="_9325" localSheetId="37">#REF!</definedName>
    <definedName name="_9325" localSheetId="8">#REF!</definedName>
    <definedName name="_9325" localSheetId="43">#REF!</definedName>
    <definedName name="_9325">#REF!</definedName>
    <definedName name="_9330" localSheetId="37">#REF!</definedName>
    <definedName name="_9330" localSheetId="8">#REF!</definedName>
    <definedName name="_9330" localSheetId="43">#REF!</definedName>
    <definedName name="_9330">#REF!</definedName>
    <definedName name="_ADJ2" localSheetId="28">#REF!</definedName>
    <definedName name="_ADJ2" localSheetId="36">#REF!</definedName>
    <definedName name="_ADJ2" localSheetId="37">#REF!</definedName>
    <definedName name="_ADJ2" localSheetId="38">#REF!</definedName>
    <definedName name="_ADJ2" localSheetId="27">#REF!</definedName>
    <definedName name="_ADJ2" localSheetId="29">#REF!</definedName>
    <definedName name="_ADJ2" localSheetId="30">#REF!</definedName>
    <definedName name="_ADJ2" localSheetId="31">#REF!</definedName>
    <definedName name="_ADJ2" localSheetId="33">#REF!</definedName>
    <definedName name="_ADJ2" localSheetId="18">#REF!</definedName>
    <definedName name="_ADJ2" localSheetId="43">#REF!</definedName>
    <definedName name="_ADJ2" localSheetId="0">#REF!</definedName>
    <definedName name="_ADJ2">#REF!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RD1" localSheetId="28">#REF!</definedName>
    <definedName name="_CRD1" localSheetId="36">#REF!</definedName>
    <definedName name="_CRD1" localSheetId="37">#REF!</definedName>
    <definedName name="_CRD1" localSheetId="38">#REF!</definedName>
    <definedName name="_CRD1" localSheetId="27">#REF!</definedName>
    <definedName name="_CRD1" localSheetId="29">#REF!</definedName>
    <definedName name="_CRD1" localSheetId="30">#REF!</definedName>
    <definedName name="_CRD1" localSheetId="31">#REF!</definedName>
    <definedName name="_CRD1" localSheetId="33">#REF!</definedName>
    <definedName name="_CRD1" localSheetId="0">#REF!</definedName>
    <definedName name="_CRD1">#REF!</definedName>
    <definedName name="_CRD2" localSheetId="28">#REF!</definedName>
    <definedName name="_CRD2" localSheetId="36">#REF!</definedName>
    <definedName name="_CRD2" localSheetId="37">#REF!</definedName>
    <definedName name="_CRD2" localSheetId="38">#REF!</definedName>
    <definedName name="_CRD2" localSheetId="27">#REF!</definedName>
    <definedName name="_CRD2" localSheetId="29">#REF!</definedName>
    <definedName name="_CRD2" localSheetId="30">#REF!</definedName>
    <definedName name="_CRD2" localSheetId="31">#REF!</definedName>
    <definedName name="_CRD2" localSheetId="33">#REF!</definedName>
    <definedName name="_CRD2" localSheetId="0">#REF!</definedName>
    <definedName name="_CRD2">#REF!</definedName>
    <definedName name="_CRD3" localSheetId="28">#REF!</definedName>
    <definedName name="_CRD3" localSheetId="36">#REF!</definedName>
    <definedName name="_CRD3" localSheetId="37">#REF!</definedName>
    <definedName name="_CRD3" localSheetId="38">#REF!</definedName>
    <definedName name="_CRD3" localSheetId="27">#REF!</definedName>
    <definedName name="_CRD3" localSheetId="29">#REF!</definedName>
    <definedName name="_CRD3" localSheetId="30">#REF!</definedName>
    <definedName name="_CRD3" localSheetId="31">#REF!</definedName>
    <definedName name="_CRD3" localSheetId="33">#REF!</definedName>
    <definedName name="_CRD3" localSheetId="0">#REF!</definedName>
    <definedName name="_CRD3">#REF!</definedName>
    <definedName name="_CRD4" localSheetId="28">#REF!</definedName>
    <definedName name="_CRD4" localSheetId="36">#REF!</definedName>
    <definedName name="_CRD4" localSheetId="37">#REF!</definedName>
    <definedName name="_CRD4" localSheetId="38">#REF!</definedName>
    <definedName name="_CRD4" localSheetId="27">#REF!</definedName>
    <definedName name="_CRD4" localSheetId="29">#REF!</definedName>
    <definedName name="_CRD4" localSheetId="30">#REF!</definedName>
    <definedName name="_CRD4" localSheetId="31">#REF!</definedName>
    <definedName name="_CRD4" localSheetId="33">#REF!</definedName>
    <definedName name="_CRD4" localSheetId="0">#REF!</definedName>
    <definedName name="_CRD4">#REF!</definedName>
    <definedName name="_CRD5" localSheetId="28">#REF!</definedName>
    <definedName name="_CRD5" localSheetId="36">#REF!</definedName>
    <definedName name="_CRD5" localSheetId="37">#REF!</definedName>
    <definedName name="_CRD5" localSheetId="38">#REF!</definedName>
    <definedName name="_CRD5" localSheetId="27">#REF!</definedName>
    <definedName name="_CRD5" localSheetId="29">#REF!</definedName>
    <definedName name="_CRD5" localSheetId="30">#REF!</definedName>
    <definedName name="_CRD5" localSheetId="31">#REF!</definedName>
    <definedName name="_CRD5" localSheetId="33">#REF!</definedName>
    <definedName name="_CRD5" localSheetId="0">#REF!</definedName>
    <definedName name="_CRD5">#REF!</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localSheetId="18" hidden="1">{"Page_1",#N/A,FALSE,"BAD4Q98";"Page_2",#N/A,FALSE,"BAD4Q98";"Page_3",#N/A,FALSE,"BAD4Q98";"Page_4",#N/A,FALSE,"BAD4Q98";"Page_5",#N/A,FALSE,"BAD4Q98";"Page_6",#N/A,FALSE,"BAD4Q98";"Input_1",#N/A,FALSE,"BAD4Q98";"Input_2",#N/A,FALSE,"BAD4Q98"}</definedName>
    <definedName name="_Dec05" localSheetId="25" hidden="1">{"Page_1",#N/A,FALSE,"BAD4Q98";"Page_2",#N/A,FALSE,"BAD4Q98";"Page_3",#N/A,FALSE,"BAD4Q98";"Page_4",#N/A,FALSE,"BAD4Q98";"Page_5",#N/A,FALSE,"BAD4Q98";"Page_6",#N/A,FALSE,"BAD4Q98";"Input_1",#N/A,FALSE,"BAD4Q98";"Input_2",#N/A,FALSE,"BAD4Q98"}</definedName>
    <definedName name="_Dec05" localSheetId="8" hidden="1">{"Page_1",#N/A,FALSE,"BAD4Q98";"Page_2",#N/A,FALSE,"BAD4Q98";"Page_3",#N/A,FALSE,"BAD4Q98";"Page_4",#N/A,FALSE,"BAD4Q98";"Page_5",#N/A,FALSE,"BAD4Q98";"Page_6",#N/A,FALSE,"BAD4Q98";"Input_1",#N/A,FALSE,"BAD4Q98";"Input_2",#N/A,FALSE,"BAD4Q98"}</definedName>
    <definedName name="_Dec05" hidden="1">{"Page_1",#N/A,FALSE,"BAD4Q98";"Page_2",#N/A,FALSE,"BAD4Q98";"Page_3",#N/A,FALSE,"BAD4Q98";"Page_4",#N/A,FALSE,"BAD4Q98";"Page_5",#N/A,FALSE,"BAD4Q98";"Page_6",#N/A,FALSE,"BAD4Q98";"Input_1",#N/A,FALSE,"BAD4Q98";"Input_2",#N/A,FALSE,"BAD4Q98"}</definedName>
    <definedName name="_E1" localSheetId="28">#REF!</definedName>
    <definedName name="_E1" localSheetId="36">#REF!</definedName>
    <definedName name="_E1" localSheetId="37">#REF!</definedName>
    <definedName name="_E1" localSheetId="38">#REF!</definedName>
    <definedName name="_E1" localSheetId="27">#REF!</definedName>
    <definedName name="_E1" localSheetId="29">#REF!</definedName>
    <definedName name="_E1" localSheetId="30">#REF!</definedName>
    <definedName name="_E1" localSheetId="31">#REF!</definedName>
    <definedName name="_E1" localSheetId="33">#REF!</definedName>
    <definedName name="_E1" localSheetId="18">#REF!</definedName>
    <definedName name="_E1" localSheetId="0">#REF!</definedName>
    <definedName name="_E1">#REF!</definedName>
    <definedName name="_ERF415" localSheetId="37">#REF!</definedName>
    <definedName name="_ERF415" localSheetId="25">'ESA Table 17 (SCE Only)'!#REF!</definedName>
    <definedName name="_ERF415" localSheetId="8">#REF!</definedName>
    <definedName name="_ERF415" localSheetId="43">#REF!</definedName>
    <definedName name="_ERF415">[7]Factors!$AW$13:$BA$114</definedName>
    <definedName name="_Fill" localSheetId="18" hidden="1">[5]reports!#REF!</definedName>
    <definedName name="_Fill" localSheetId="25" hidden="1">'ESA Table 17 (SCE Only)'!#REF!</definedName>
    <definedName name="_Fill" hidden="1">#REF!</definedName>
    <definedName name="_xlnm._FilterDatabase" localSheetId="32" hidden="1">'CARE-Table 7'!$B$6:$I$6</definedName>
    <definedName name="_xlnm._FilterDatabase" localSheetId="4" hidden="1">'ESA Table 2 Main'!$A$7:$L$93</definedName>
    <definedName name="_xlnm._FilterDatabase" localSheetId="13" hidden="1">'ESA Table 6'!$A$5:$W$92</definedName>
    <definedName name="_Gas1" localSheetId="37">#REF!</definedName>
    <definedName name="_Gas1" localSheetId="43">#REF!</definedName>
    <definedName name="_Gas1">#REF!</definedName>
    <definedName name="_gas2001" localSheetId="43">#REF!</definedName>
    <definedName name="_gas2001">#REF!</definedName>
    <definedName name="_GRC1" localSheetId="28">#REF!</definedName>
    <definedName name="_GRC1" localSheetId="36">#REF!</definedName>
    <definedName name="_GRC1" localSheetId="37">#REF!</definedName>
    <definedName name="_GRC1" localSheetId="38">#REF!</definedName>
    <definedName name="_GRC1" localSheetId="27">#REF!</definedName>
    <definedName name="_GRC1" localSheetId="29">#REF!</definedName>
    <definedName name="_GRC1" localSheetId="30">#REF!</definedName>
    <definedName name="_GRC1" localSheetId="31">#REF!</definedName>
    <definedName name="_GRC1" localSheetId="33">#REF!</definedName>
    <definedName name="_GRC1" localSheetId="18">#REF!</definedName>
    <definedName name="_GRC1" localSheetId="0">#REF!</definedName>
    <definedName name="_GRC1">#REF!</definedName>
    <definedName name="_GS1" localSheetId="28">#REF!</definedName>
    <definedName name="_GS1" localSheetId="36">#REF!</definedName>
    <definedName name="_GS1" localSheetId="37">#REF!</definedName>
    <definedName name="_GS1" localSheetId="38">#REF!</definedName>
    <definedName name="_GS1" localSheetId="27">#REF!</definedName>
    <definedName name="_GS1" localSheetId="29">#REF!</definedName>
    <definedName name="_GS1" localSheetId="30">#REF!</definedName>
    <definedName name="_GS1" localSheetId="31">#REF!</definedName>
    <definedName name="_GS1" localSheetId="33">#REF!</definedName>
    <definedName name="_GS1" localSheetId="18">#REF!</definedName>
    <definedName name="_GS1" localSheetId="0">#REF!</definedName>
    <definedName name="_GS1">#REF!</definedName>
    <definedName name="_GS2" localSheetId="28">#REF!</definedName>
    <definedName name="_GS2" localSheetId="36">#REF!</definedName>
    <definedName name="_GS2" localSheetId="37">#REF!</definedName>
    <definedName name="_GS2" localSheetId="38">#REF!</definedName>
    <definedName name="_GS2" localSheetId="27">#REF!</definedName>
    <definedName name="_GS2" localSheetId="29">#REF!</definedName>
    <definedName name="_GS2" localSheetId="30">#REF!</definedName>
    <definedName name="_GS2" localSheetId="31">#REF!</definedName>
    <definedName name="_GS2" localSheetId="33">#REF!</definedName>
    <definedName name="_GS2" localSheetId="18">#REF!</definedName>
    <definedName name="_GS2" localSheetId="0">#REF!</definedName>
    <definedName name="_GS2">#REF!</definedName>
    <definedName name="_I6" localSheetId="28">#REF!</definedName>
    <definedName name="_I6" localSheetId="36">#REF!</definedName>
    <definedName name="_I6" localSheetId="37">#REF!</definedName>
    <definedName name="_I6" localSheetId="38">#REF!</definedName>
    <definedName name="_I6" localSheetId="27">#REF!</definedName>
    <definedName name="_I6" localSheetId="29">#REF!</definedName>
    <definedName name="_I6" localSheetId="30">#REF!</definedName>
    <definedName name="_I6" localSheetId="31">#REF!</definedName>
    <definedName name="_I6" localSheetId="33">#REF!</definedName>
    <definedName name="_I6" localSheetId="0">#REF!</definedName>
    <definedName name="_I6">#REF!</definedName>
    <definedName name="_Jan09" localSheetId="18" hidden="1">{"Page_1",#N/A,FALSE,"BAD4Q98";"Page_2",#N/A,FALSE,"BAD4Q98";"Page_3",#N/A,FALSE,"BAD4Q98";"Page_4",#N/A,FALSE,"BAD4Q98";"Page_5",#N/A,FALSE,"BAD4Q98";"Page_6",#N/A,FALSE,"BAD4Q98";"Input_1",#N/A,FALSE,"BAD4Q98";"Input_2",#N/A,FALSE,"BAD4Q98"}</definedName>
    <definedName name="_Jan09" localSheetId="25" hidden="1">{"Page_1",#N/A,FALSE,"BAD4Q98";"Page_2",#N/A,FALSE,"BAD4Q98";"Page_3",#N/A,FALSE,"BAD4Q98";"Page_4",#N/A,FALSE,"BAD4Q98";"Page_5",#N/A,FALSE,"BAD4Q98";"Page_6",#N/A,FALSE,"BAD4Q98";"Input_1",#N/A,FALSE,"BAD4Q98";"Input_2",#N/A,FALSE,"BAD4Q98"}</definedName>
    <definedName name="_Jan09" localSheetId="8" hidden="1">{"Page_1",#N/A,FALSE,"BAD4Q98";"Page_2",#N/A,FALSE,"BAD4Q98";"Page_3",#N/A,FALSE,"BAD4Q98";"Page_4",#N/A,FALSE,"BAD4Q98";"Page_5",#N/A,FALSE,"BAD4Q98";"Page_6",#N/A,FALSE,"BAD4Q98";"Input_1",#N/A,FALSE,"BAD4Q98";"Input_2",#N/A,FALSE,"BAD4Q98"}</definedName>
    <definedName name="_Jan09" hidden="1">{"Page_1",#N/A,FALSE,"BAD4Q98";"Page_2",#N/A,FALSE,"BAD4Q98";"Page_3",#N/A,FALSE,"BAD4Q98";"Page_4",#N/A,FALSE,"BAD4Q98";"Page_5",#N/A,FALSE,"BAD4Q98";"Page_6",#N/A,FALSE,"BAD4Q98";"Input_1",#N/A,FALSE,"BAD4Q98";"Input_2",#N/A,FALSE,"BAD4Q98"}</definedName>
    <definedName name="_Key1" localSheetId="37" hidden="1">#REF!</definedName>
    <definedName name="_Key1" localSheetId="8" hidden="1">#REF!</definedName>
    <definedName name="_Key1" localSheetId="43" hidden="1">#REF!</definedName>
    <definedName name="_Key1" hidden="1">#REF!</definedName>
    <definedName name="_Key2" localSheetId="37" hidden="1">#REF!</definedName>
    <definedName name="_Key2" localSheetId="8" hidden="1">#REF!</definedName>
    <definedName name="_Key2" localSheetId="43" hidden="1">#REF!</definedName>
    <definedName name="_Key2" hidden="1">#REF!</definedName>
    <definedName name="_MatInverse_In" localSheetId="18" hidden="1">#REF!</definedName>
    <definedName name="_MatInverse_In" hidden="1">#REF!</definedName>
    <definedName name="_MatMult_A" localSheetId="18" hidden="1">#REF!</definedName>
    <definedName name="_MatMult_A" hidden="1">#REF!</definedName>
    <definedName name="_MatMult_AxB" localSheetId="18" hidden="1">#REF!</definedName>
    <definedName name="_MatMult_AxB" hidden="1">#REF!</definedName>
    <definedName name="_MatMult_B" hidden="1">#REF!</definedName>
    <definedName name="_May2007" localSheetId="18" hidden="1">{"2002Frcst","05Month",FALSE,"Frcst Format 2002"}</definedName>
    <definedName name="_May2007" localSheetId="25" hidden="1">{"2002Frcst","05Month",FALSE,"Frcst Format 2002"}</definedName>
    <definedName name="_May2007" localSheetId="8" hidden="1">{"2002Frcst","05Month",FALSE,"Frcst Format 2002"}</definedName>
    <definedName name="_May2007" hidden="1">{"2002Frcst","05Month",FALSE,"Frcst Format 2002"}</definedName>
    <definedName name="_NPV2003" localSheetId="37">#REF!</definedName>
    <definedName name="_NPV2003" localSheetId="43">#REF!</definedName>
    <definedName name="_NPV2003">'[1]All Rates'!$V$7:$X$31</definedName>
    <definedName name="_NPV2004" localSheetId="37">#REF!</definedName>
    <definedName name="_NPV2004" localSheetId="43">#REF!</definedName>
    <definedName name="_NPV2004">'[2]All Rates'!$Z$7:$AB$31</definedName>
    <definedName name="_Order1" hidden="1">255</definedName>
    <definedName name="_Order2" hidden="1">255</definedName>
    <definedName name="_Parse_In" localSheetId="18" hidden="1">#REF!</definedName>
    <definedName name="_Parse_In" localSheetId="25" hidden="1">'ESA Table 17 (SCE Only)'!#REF!</definedName>
    <definedName name="_Parse_In" hidden="1">#REF!</definedName>
    <definedName name="_Parse_Out" localSheetId="18" hidden="1">#REF!</definedName>
    <definedName name="_Parse_Out" hidden="1">#REF!</definedName>
    <definedName name="_PG1" localSheetId="18">#REF!</definedName>
    <definedName name="_PG1">#REF!</definedName>
    <definedName name="_REC90">#REF!</definedName>
    <definedName name="_REC92">#REF!</definedName>
    <definedName name="_Regression_Out" hidden="1">#REF!</definedName>
    <definedName name="_Regression_X" localSheetId="37" hidden="1">#REF!</definedName>
    <definedName name="_Regression_X" localSheetId="25" hidden="1">'ESA Table 17 (SCE Only)'!#REF!</definedName>
    <definedName name="_Regression_X" localSheetId="8" hidden="1">#REF!</definedName>
    <definedName name="_Regression_X" localSheetId="43" hidden="1">#REF!</definedName>
    <definedName name="_Regression_X" hidden="1">'[8]Distr LRMCs'!#REF!</definedName>
    <definedName name="_Regression_Y" localSheetId="18" hidden="1">#REF!</definedName>
    <definedName name="_Regression_Y" localSheetId="25" hidden="1">'ESA Table 17 (SCE Only)'!#REF!</definedName>
    <definedName name="_Regression_Y" hidden="1">#REF!</definedName>
    <definedName name="_Sort" localSheetId="18" hidden="1">#REF!</definedName>
    <definedName name="_Sort" hidden="1">#REF!</definedName>
    <definedName name="_Table1_In1" localSheetId="18" hidden="1">#REF!</definedName>
    <definedName name="_Table1_In1" hidden="1">#REF!</definedName>
    <definedName name="_Table1_Out" localSheetId="18" hidden="1">#REF!</definedName>
    <definedName name="_Table1_Out" hidden="1">#REF!</definedName>
    <definedName name="_Table2_Out" localSheetId="18" hidden="1">#REF!</definedName>
    <definedName name="_Table2_Out" hidden="1">#REF!</definedName>
    <definedName name="_w2" localSheetId="18" hidden="1">{"SourcesUses",#N/A,TRUE,"CFMODEL";"TransOverview",#N/A,TRUE,"CFMODEL"}</definedName>
    <definedName name="_w2" localSheetId="25" hidden="1">{"SourcesUses",#N/A,TRUE,"CFMODEL";"TransOverview",#N/A,TRUE,"CFMODEL"}</definedName>
    <definedName name="_w2" localSheetId="8" hidden="1">{"SourcesUses",#N/A,TRUE,"CFMODEL";"TransOverview",#N/A,TRUE,"CFMODEL"}</definedName>
    <definedName name="_w2" hidden="1">{"SourcesUses",#N/A,TRUE,"CFMODEL";"TransOverview",#N/A,TRUE,"CFMODEL"}</definedName>
    <definedName name="a" localSheetId="18" hidden="1">{"Page_1",#N/A,FALSE,"BAD4Q98";"Page_2",#N/A,FALSE,"BAD4Q98";"Page_3",#N/A,FALSE,"BAD4Q98";"Page_4",#N/A,FALSE,"BAD4Q98";"Page_5",#N/A,FALSE,"BAD4Q98";"Page_6",#N/A,FALSE,"BAD4Q98";"Input_1",#N/A,FALSE,"BAD4Q98";"Input_2",#N/A,FALSE,"BAD4Q98"}</definedName>
    <definedName name="a" localSheetId="25" hidden="1">{"Page_1",#N/A,FALSE,"BAD4Q98";"Page_2",#N/A,FALSE,"BAD4Q98";"Page_3",#N/A,FALSE,"BAD4Q98";"Page_4",#N/A,FALSE,"BAD4Q98";"Page_5",#N/A,FALSE,"BAD4Q98";"Page_6",#N/A,FALSE,"BAD4Q98";"Input_1",#N/A,FALSE,"BAD4Q98";"Input_2",#N/A,FALSE,"BAD4Q98"}</definedName>
    <definedName name="a" localSheetId="8" hidden="1">{"Page_1",#N/A,FALSE,"BAD4Q98";"Page_2",#N/A,FALSE,"BAD4Q98";"Page_3",#N/A,FALSE,"BAD4Q98";"Page_4",#N/A,FALSE,"BAD4Q98";"Page_5",#N/A,FALSE,"BAD4Q98";"Page_6",#N/A,FALSE,"BAD4Q98";"Input_1",#N/A,FALSE,"BAD4Q98";"Input_2",#N/A,FALSE,"BAD4Q98"}</definedName>
    <definedName name="a" hidden="1">{"Page_1",#N/A,FALSE,"BAD4Q98";"Page_2",#N/A,FALSE,"BAD4Q98";"Page_3",#N/A,FALSE,"BAD4Q98";"Page_4",#N/A,FALSE,"BAD4Q98";"Page_5",#N/A,FALSE,"BAD4Q98";"Page_6",#N/A,FALSE,"BAD4Q98";"Input_1",#N/A,FALSE,"BAD4Q98";"Input_2",#N/A,FALSE,"BAD4Q98"}</definedName>
    <definedName name="aa" localSheetId="25">'ESA Table 17 (SCE Only)'!#REF!</definedName>
    <definedName name="aa" localSheetId="43">#REF!</definedName>
    <definedName name="aa">#REF!</definedName>
    <definedName name="aaa" localSheetId="18" hidden="1">{"Income Statement",#N/A,FALSE,"CFMODEL";"Balance Sheet",#N/A,FALSE,"CFMODEL"}</definedName>
    <definedName name="aaa" localSheetId="25" hidden="1">{"Income Statement",#N/A,FALSE,"CFMODEL";"Balance Sheet",#N/A,FALSE,"CFMODEL"}</definedName>
    <definedName name="aaa" localSheetId="8" hidden="1">{"Income Statement",#N/A,FALSE,"CFMODEL";"Balance Sheet",#N/A,FALSE,"CFMODEL"}</definedName>
    <definedName name="aaa" hidden="1">{"Income Statement",#N/A,FALSE,"CFMODEL";"Balance Sheet",#N/A,FALSE,"CFMODEL"}</definedName>
    <definedName name="aaaa" localSheetId="18" hidden="1">{"SourcesUses",#N/A,TRUE,"FundsFlow";"TransOverview",#N/A,TRUE,"FundsFlow"}</definedName>
    <definedName name="aaaa" localSheetId="25" hidden="1">{"SourcesUses",#N/A,TRUE,"FundsFlow";"TransOverview",#N/A,TRUE,"FundsFlow"}</definedName>
    <definedName name="aaaa" localSheetId="8" hidden="1">{"SourcesUses",#N/A,TRUE,"FundsFlow";"TransOverview",#N/A,TRUE,"FundsFlow"}</definedName>
    <definedName name="aaaa" hidden="1">{"SourcesUses",#N/A,TRUE,"FundsFlow";"TransOverview",#N/A,TRUE,"FundsFlow"}</definedName>
    <definedName name="aaaaaaaaaaaaa" localSheetId="18" hidden="1">{"SourcesUses",#N/A,TRUE,"CFMODEL";"TransOverview",#N/A,TRUE,"CFMODEL"}</definedName>
    <definedName name="aaaaaaaaaaaaa" localSheetId="25" hidden="1">{"SourcesUses",#N/A,TRUE,"CFMODEL";"TransOverview",#N/A,TRUE,"CFMODEL"}</definedName>
    <definedName name="aaaaaaaaaaaaa" localSheetId="8" hidden="1">{"SourcesUses",#N/A,TRUE,"CFMODEL";"TransOverview",#N/A,TRUE,"CFMODEL"}</definedName>
    <definedName name="aaaaaaaaaaaaa" hidden="1">{"SourcesUses",#N/A,TRUE,"CFMODEL";"TransOverview",#N/A,TRUE,"CFMODEL"}</definedName>
    <definedName name="abc" hidden="1">"3Q12KMQDU0T4XKGIPPUR4OEMV"</definedName>
    <definedName name="Account" localSheetId="37">#REF!</definedName>
    <definedName name="Account" localSheetId="25">'ESA Table 17 (SCE Only)'!#REF!</definedName>
    <definedName name="Account" localSheetId="8">#REF!</definedName>
    <definedName name="Account" localSheetId="43">#REF!</definedName>
    <definedName name="Account">[9]Inputs!#REF!</definedName>
    <definedName name="ACCOUNTS" localSheetId="28">#REF!</definedName>
    <definedName name="ACCOUNTS" localSheetId="36">#REF!</definedName>
    <definedName name="ACCOUNTS" localSheetId="37">#REF!</definedName>
    <definedName name="ACCOUNTS" localSheetId="38">#REF!</definedName>
    <definedName name="ACCOUNTS" localSheetId="27">#REF!</definedName>
    <definedName name="ACCOUNTS" localSheetId="29">#REF!</definedName>
    <definedName name="ACCOUNTS" localSheetId="30">#REF!</definedName>
    <definedName name="ACCOUNTS" localSheetId="31">#REF!</definedName>
    <definedName name="ACCOUNTS" localSheetId="33">#REF!</definedName>
    <definedName name="ACCOUNTS" localSheetId="18">#REF!</definedName>
    <definedName name="ACCOUNTS" localSheetId="43">#REF!</definedName>
    <definedName name="ACCOUNTS" localSheetId="0">#REF!</definedName>
    <definedName name="ACCOUNTS">#REF!</definedName>
    <definedName name="ACCRUAL" localSheetId="18">#REF!</definedName>
    <definedName name="ACCRUAL">#REF!</definedName>
    <definedName name="ad" localSheetId="18" hidden="1">{"var_page",#N/A,FALSE,"template"}</definedName>
    <definedName name="ad" localSheetId="25" hidden="1">{"var_page",#N/A,FALSE,"template"}</definedName>
    <definedName name="ad" localSheetId="8" hidden="1">{"var_page",#N/A,FALSE,"template"}</definedName>
    <definedName name="ad" hidden="1">{"var_page",#N/A,FALSE,"template"}</definedName>
    <definedName name="adafdadf" localSheetId="18" hidden="1">{"Var_page",#N/A,FALSE,"template"}</definedName>
    <definedName name="adafdadf" localSheetId="25" hidden="1">{"Var_page",#N/A,FALSE,"template"}</definedName>
    <definedName name="adafdadf" localSheetId="8" hidden="1">{"Var_page",#N/A,FALSE,"template"}</definedName>
    <definedName name="adafdadf" hidden="1">{"Var_page",#N/A,FALSE,"template"}</definedName>
    <definedName name="ADJUST6" localSheetId="28">#REF!</definedName>
    <definedName name="ADJUST6" localSheetId="36">#REF!</definedName>
    <definedName name="ADJUST6" localSheetId="37">#REF!</definedName>
    <definedName name="ADJUST6" localSheetId="38">#REF!</definedName>
    <definedName name="ADJUST6" localSheetId="27">#REF!</definedName>
    <definedName name="ADJUST6" localSheetId="29">#REF!</definedName>
    <definedName name="ADJUST6" localSheetId="30">#REF!</definedName>
    <definedName name="ADJUST6" localSheetId="31">#REF!</definedName>
    <definedName name="ADJUST6" localSheetId="33">#REF!</definedName>
    <definedName name="ADJUST6" localSheetId="18">#REF!</definedName>
    <definedName name="ADJUST6" localSheetId="0">#REF!</definedName>
    <definedName name="ADJUST6">#REF!</definedName>
    <definedName name="ADJUST7" localSheetId="28">#REF!</definedName>
    <definedName name="ADJUST7" localSheetId="36">#REF!</definedName>
    <definedName name="ADJUST7" localSheetId="37">#REF!</definedName>
    <definedName name="ADJUST7" localSheetId="38">#REF!</definedName>
    <definedName name="ADJUST7" localSheetId="27">#REF!</definedName>
    <definedName name="ADJUST7" localSheetId="29">#REF!</definedName>
    <definedName name="ADJUST7" localSheetId="30">#REF!</definedName>
    <definedName name="ADJUST7" localSheetId="31">#REF!</definedName>
    <definedName name="ADJUST7" localSheetId="33">#REF!</definedName>
    <definedName name="ADJUST7" localSheetId="18">#REF!</definedName>
    <definedName name="ADJUST7" localSheetId="0">#REF!</definedName>
    <definedName name="ADJUST7">#REF!</definedName>
    <definedName name="adjustments" localSheetId="28">#REF!</definedName>
    <definedName name="adjustments" localSheetId="36">#REF!</definedName>
    <definedName name="adjustments" localSheetId="37">#REF!</definedName>
    <definedName name="adjustments" localSheetId="38">#REF!</definedName>
    <definedName name="adjustments" localSheetId="27">#REF!</definedName>
    <definedName name="adjustments" localSheetId="29">#REF!</definedName>
    <definedName name="adjustments" localSheetId="30">#REF!</definedName>
    <definedName name="adjustments" localSheetId="31">#REF!</definedName>
    <definedName name="adjustments" localSheetId="33">#REF!</definedName>
    <definedName name="adjustments" localSheetId="18">#REF!</definedName>
    <definedName name="adjustments" localSheetId="0">#REF!</definedName>
    <definedName name="adjustments">#REF!</definedName>
    <definedName name="adsadasdasdadasd" localSheetId="18" hidden="1">{"Est_Pg1",#N/A,FALSE,"Estimate2003";"Est_Pg2",#N/A,FALSE,"Estimate2003";"Est_Pg3",#N/A,FALSE,"Estimate2003";"Escalation,",#N/A,FALSE,"Escalation"}</definedName>
    <definedName name="adsadasdasdadasd" localSheetId="25" hidden="1">{"Est_Pg1",#N/A,FALSE,"Estimate2003";"Est_Pg2",#N/A,FALSE,"Estimate2003";"Est_Pg3",#N/A,FALSE,"Estimate2003";"Escalation,",#N/A,FALSE,"Escalation"}</definedName>
    <definedName name="adsadasdasdadasd" localSheetId="8" hidden="1">{"Est_Pg1",#N/A,FALSE,"Estimate2003";"Est_Pg2",#N/A,FALSE,"Estimate2003";"Est_Pg3",#N/A,FALSE,"Estimate2003";"Escalation,",#N/A,FALSE,"Escalation"}</definedName>
    <definedName name="adsadasdasdadasd" hidden="1">{"Est_Pg1",#N/A,FALSE,"Estimate2003";"Est_Pg2",#N/A,FALSE,"Estimate2003";"Est_Pg3",#N/A,FALSE,"Estimate2003";"Escalation,",#N/A,FALSE,"Escalation"}</definedName>
    <definedName name="afdadafa" localSheetId="18" hidden="1">{"by_month",#N/A,TRUE,"template";"destec_month",#N/A,TRUE,"template";"by_quarter",#N/A,TRUE,"template";"destec_quarter",#N/A,TRUE,"template";"by_year",#N/A,TRUE,"template";"destec_annual",#N/A,TRUE,"template"}</definedName>
    <definedName name="afdadafa" localSheetId="25" hidden="1">{"by_month",#N/A,TRUE,"template";"destec_month",#N/A,TRUE,"template";"by_quarter",#N/A,TRUE,"template";"destec_quarter",#N/A,TRUE,"template";"by_year",#N/A,TRUE,"template";"destec_annual",#N/A,TRUE,"template"}</definedName>
    <definedName name="afdadafa" localSheetId="8"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g" localSheetId="18" hidden="1">{"Page_1",#N/A,FALSE,"BAD4Q98";"Page_2",#N/A,FALSE,"BAD4Q98";"Page_3",#N/A,FALSE,"BAD4Q98";"Page_4",#N/A,FALSE,"BAD4Q98";"Page_5",#N/A,FALSE,"BAD4Q98";"Page_6",#N/A,FALSE,"BAD4Q98";"Input_1",#N/A,FALSE,"BAD4Q98";"Input_2",#N/A,FALSE,"BAD4Q98"}</definedName>
    <definedName name="ag" localSheetId="25" hidden="1">{"Page_1",#N/A,FALSE,"BAD4Q98";"Page_2",#N/A,FALSE,"BAD4Q98";"Page_3",#N/A,FALSE,"BAD4Q98";"Page_4",#N/A,FALSE,"BAD4Q98";"Page_5",#N/A,FALSE,"BAD4Q98";"Page_6",#N/A,FALSE,"BAD4Q98";"Input_1",#N/A,FALSE,"BAD4Q98";"Input_2",#N/A,FALSE,"BAD4Q98"}</definedName>
    <definedName name="ag" localSheetId="8" hidden="1">{"Page_1",#N/A,FALSE,"BAD4Q98";"Page_2",#N/A,FALSE,"BAD4Q98";"Page_3",#N/A,FALSE,"BAD4Q98";"Page_4",#N/A,FALSE,"BAD4Q98";"Page_5",#N/A,FALSE,"BAD4Q98";"Page_6",#N/A,FALSE,"BAD4Q98";"Input_1",#N/A,FALSE,"BAD4Q98";"Input_2",#N/A,FALSE,"BAD4Q98"}</definedName>
    <definedName name="ag" hidden="1">{"Page_1",#N/A,FALSE,"BAD4Q98";"Page_2",#N/A,FALSE,"BAD4Q98";"Page_3",#N/A,FALSE,"BAD4Q98";"Page_4",#N/A,FALSE,"BAD4Q98";"Page_5",#N/A,FALSE,"BAD4Q98";"Page_6",#N/A,FALSE,"BAD4Q98";"Input_1",#N/A,FALSE,"BAD4Q98";"Input_2",#N/A,FALSE,"BAD4Q98"}</definedName>
    <definedName name="amort" localSheetId="37">#REF!</definedName>
    <definedName name="amort" localSheetId="25">'ESA Table 17 (SCE Only)'!#REF!</definedName>
    <definedName name="amort" localSheetId="8">#REF!</definedName>
    <definedName name="amort" localSheetId="43">#REF!</definedName>
    <definedName name="amort">'[10]Pen Exp Before 7.1'!$E$52</definedName>
    <definedName name="AMORT1" localSheetId="37">#REF!</definedName>
    <definedName name="AMORT1" localSheetId="25">'ESA Table 17 (SCE Only)'!#REF!</definedName>
    <definedName name="AMORT1" localSheetId="8">#REF!</definedName>
    <definedName name="AMORT1" localSheetId="43">#REF!</definedName>
    <definedName name="AMORT1">'[10]Pen Exp Before 7.1'!$I$52</definedName>
    <definedName name="ANALYSIS89" localSheetId="18">#REF!</definedName>
    <definedName name="ANALYSIS89" localSheetId="25">'ESA Table 17 (SCE Only)'!#REF!</definedName>
    <definedName name="ANALYSIS89">#REF!</definedName>
    <definedName name="Annual_Cash_Sweep_Amount" localSheetId="37">#REF!</definedName>
    <definedName name="Annual_Cash_Sweep_Amount" localSheetId="8">#REF!</definedName>
    <definedName name="Annual_Cash_Sweep_Amount" localSheetId="43">#REF!</definedName>
    <definedName name="Annual_Cash_Sweep_Amount">#REF!</definedName>
    <definedName name="Annual_Equity_Investment" localSheetId="37">#REF!</definedName>
    <definedName name="Annual_Equity_Investment" localSheetId="25">'ESA Table 17 (SCE Only)'!#REF!</definedName>
    <definedName name="Annual_Equity_Investment" localSheetId="8">#REF!</definedName>
    <definedName name="Annual_Equity_Investment" localSheetId="43">#REF!</definedName>
    <definedName name="Annual_Equity_Investment">'[9]Cash Flow'!#REF!</definedName>
    <definedName name="Annual_Maintenance_Input" localSheetId="37">#REF!</definedName>
    <definedName name="Annual_Maintenance_Input" localSheetId="25">'ESA Table 17 (SCE Only)'!#REF!</definedName>
    <definedName name="Annual_Maintenance_Input" localSheetId="8">#REF!</definedName>
    <definedName name="Annual_Maintenance_Input" localSheetId="43">#REF!</definedName>
    <definedName name="Annual_Maintenance_Input">[9]Inputs!$B$157</definedName>
    <definedName name="anscount" hidden="1">2</definedName>
    <definedName name="application" localSheetId="37">#REF!</definedName>
    <definedName name="application" localSheetId="25">'ESA Table 17 (SCE Only)'!#REF!</definedName>
    <definedName name="application" localSheetId="8">#REF!</definedName>
    <definedName name="application" localSheetId="43">#REF!</definedName>
    <definedName name="application">#REF!</definedName>
    <definedName name="Appropriate_IPP_Debt_Ratio" localSheetId="37">#REF!</definedName>
    <definedName name="Appropriate_IPP_Debt_Ratio" localSheetId="8">#REF!</definedName>
    <definedName name="Appropriate_IPP_Debt_Ratio" localSheetId="43">#REF!</definedName>
    <definedName name="Appropriate_IPP_Debt_Ratio">#REF!</definedName>
    <definedName name="April" localSheetId="37" hidden="1">#REF!</definedName>
    <definedName name="April" localSheetId="25" hidden="1">'ESA Table 17 (SCE Only)'!#REF!</definedName>
    <definedName name="April" localSheetId="8" hidden="1">#REF!</definedName>
    <definedName name="April" localSheetId="43" hidden="1">#REF!</definedName>
    <definedName name="April" hidden="1">'[11]Distr LRMCs'!#REF!</definedName>
    <definedName name="AREA1" localSheetId="18">#REF!</definedName>
    <definedName name="AREA1" localSheetId="25">'ESA Table 17 (SCE Only)'!#REF!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localSheetId="18" hidden="1">#REF!</definedName>
    <definedName name="AS2StaticLS" localSheetId="25" hidden="1">'ESA Table 17 (SCE Only)'!#REF!</definedName>
    <definedName name="AS2StaticLS" hidden="1">#REF!</definedName>
    <definedName name="AS2SyncStepLS" hidden="1">0</definedName>
    <definedName name="AS2TickmarkLS" localSheetId="18" hidden="1">#REF!</definedName>
    <definedName name="AS2TickmarkLS" hidden="1">#REF!</definedName>
    <definedName name="AS2VersionLS" hidden="1">300</definedName>
    <definedName name="asian_meanreversion" localSheetId="18">#REF!</definedName>
    <definedName name="asian_meanreversion" localSheetId="25">'ESA Table 17 (SCE Only)'!#REF!</definedName>
    <definedName name="asian_meanreversion">#REF!</definedName>
    <definedName name="asian_model" localSheetId="25">'ESA Table 17 (SCE Only)'!#REF!</definedName>
    <definedName name="asian_model">#REF!</definedName>
    <definedName name="asian_volatility">#REF!</definedName>
    <definedName name="asset_codes" localSheetId="37">#REF!</definedName>
    <definedName name="asset_codes" localSheetId="8">#REF!</definedName>
    <definedName name="asset_codes" localSheetId="43">#REF!</definedName>
    <definedName name="asset_codes">#REF!</definedName>
    <definedName name="Assets" localSheetId="37">#REF!,#REF!,#REF!,#REF!,#REF!,#REF!,#REF!,#REF!,#REF!,#REF!,#REF!,#REF!,#REF!,#REF!</definedName>
    <definedName name="Assets" localSheetId="25">'ESA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Assets" localSheetId="8">#REF!,#REF!,#REF!,#REF!,#REF!,#REF!,#REF!,#REF!,#REF!,#REF!,#REF!,#REF!,#REF!,#REF!</definedName>
    <definedName name="Assets" localSheetId="43">#REF!,#REF!,#REF!,#REF!,#REF!,#REF!,#REF!,#REF!,#REF!,#REF!,#REF!,#REF!,#REF!,#REF!</definedName>
    <definedName name="Assets">#REF!,#REF!,#REF!,#REF!,#REF!,#REF!,#REF!,#REF!,#REF!,#REF!,#REF!,#REF!,#REF!,#REF!</definedName>
    <definedName name="Athens_Minimum_PILOT_Payment" localSheetId="18">[9]Inputs!#REF!</definedName>
    <definedName name="Athens_Minimum_PILOT_Payment" localSheetId="25">'ESA Table 17 (SCE Only)'!#REF!</definedName>
    <definedName name="Athens_Minimum_PILOT_Payment">#REF!</definedName>
    <definedName name="Athens_Percentage_of_PILOT_Payments" localSheetId="37">#REF!</definedName>
    <definedName name="Athens_Percentage_of_PILOT_Payments" localSheetId="25">'ESA Table 17 (SCE Only)'!#REF!</definedName>
    <definedName name="Athens_Percentage_of_PILOT_Payments" localSheetId="8">#REF!</definedName>
    <definedName name="Athens_Percentage_of_PILOT_Payments" localSheetId="43">#REF!</definedName>
    <definedName name="Athens_Percentage_of_PILOT_Payments">[9]Inputs!#REF!</definedName>
    <definedName name="Athens_PILOT_Shortfall_Benchmark_Payment" localSheetId="37">#REF!</definedName>
    <definedName name="Athens_PILOT_Shortfall_Benchmark_Payment" localSheetId="25">'ESA Table 17 (SCE Only)'!#REF!</definedName>
    <definedName name="Athens_PILOT_Shortfall_Benchmark_Payment" localSheetId="8">#REF!</definedName>
    <definedName name="Athens_PILOT_Shortfall_Benchmark_Payment" localSheetId="43">#REF!</definedName>
    <definedName name="Athens_PILOT_Shortfall_Benchmark_Payment">[9]Inputs!#REF!</definedName>
    <definedName name="atticinsulation" localSheetId="18">#REF!</definedName>
    <definedName name="atticventing" localSheetId="28">#REF!</definedName>
    <definedName name="atticventing" localSheetId="36">#REF!</definedName>
    <definedName name="atticventing" localSheetId="37">#REF!</definedName>
    <definedName name="atticventing" localSheetId="38">#REF!</definedName>
    <definedName name="atticventing" localSheetId="27">#REF!</definedName>
    <definedName name="atticventing" localSheetId="29">#REF!</definedName>
    <definedName name="atticventing" localSheetId="30">#REF!</definedName>
    <definedName name="atticventing" localSheetId="31">#REF!</definedName>
    <definedName name="atticventing" localSheetId="33">#REF!</definedName>
    <definedName name="atticventing" localSheetId="18">#REF!</definedName>
    <definedName name="atticventing" localSheetId="0">#REF!</definedName>
    <definedName name="atticventing">#REF!</definedName>
    <definedName name="atticweatherstripping" localSheetId="18">#REF!</definedName>
    <definedName name="AuthBudget" localSheetId="37">#REF!</definedName>
    <definedName name="AuthBudget" localSheetId="43">#REF!</definedName>
    <definedName name="AuthBudget">#REF!</definedName>
    <definedName name="b" localSheetId="18" hidden="1">{"Page_1",#N/A,FALSE,"BAD4Q98";"Page_2",#N/A,FALSE,"BAD4Q98";"Page_3",#N/A,FALSE,"BAD4Q98";"Page_4",#N/A,FALSE,"BAD4Q98";"Page_5",#N/A,FALSE,"BAD4Q98";"Page_6",#N/A,FALSE,"BAD4Q98";"Input_1",#N/A,FALSE,"BAD4Q98";"Input_2",#N/A,FALSE,"BAD4Q98"}</definedName>
    <definedName name="b" localSheetId="25" hidden="1">{"Page_1",#N/A,FALSE,"BAD4Q98";"Page_2",#N/A,FALSE,"BAD4Q98";"Page_3",#N/A,FALSE,"BAD4Q98";"Page_4",#N/A,FALSE,"BAD4Q98";"Page_5",#N/A,FALSE,"BAD4Q98";"Page_6",#N/A,FALSE,"BAD4Q98";"Input_1",#N/A,FALSE,"BAD4Q98";"Input_2",#N/A,FALSE,"BAD4Q98"}</definedName>
    <definedName name="b" localSheetId="8" hidden="1">{"Page_1",#N/A,FALSE,"BAD4Q98";"Page_2",#N/A,FALSE,"BAD4Q98";"Page_3",#N/A,FALSE,"BAD4Q98";"Page_4",#N/A,FALSE,"BAD4Q98";"Page_5",#N/A,FALSE,"BAD4Q98";"Page_6",#N/A,FALSE,"BAD4Q98";"Input_1",#N/A,FALSE,"BAD4Q98";"Input_2",#N/A,FALSE,"BAD4Q98"}</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 localSheetId="25">'ESA Table 17 (SCE Only)'!#REF!</definedName>
    <definedName name="barriercap_meanreversion" localSheetId="43">#REF!</definedName>
    <definedName name="barriercap_meanreversion">#REF!</definedName>
    <definedName name="barriercap_model" localSheetId="43">#REF!</definedName>
    <definedName name="barriercap_model">#REF!</definedName>
    <definedName name="barriercap_volatility" localSheetId="43">#REF!</definedName>
    <definedName name="barriercap_volatility">#REF!</definedName>
    <definedName name="barrieropt_volatility">#REF!</definedName>
    <definedName name="Base_Customers" localSheetId="18">#REF!</definedName>
    <definedName name="base_rate_annual" localSheetId="28">#REF!</definedName>
    <definedName name="base_rate_annual" localSheetId="36">#REF!</definedName>
    <definedName name="base_rate_annual" localSheetId="37">#REF!</definedName>
    <definedName name="base_rate_annual" localSheetId="38">#REF!</definedName>
    <definedName name="base_rate_annual" localSheetId="27">#REF!</definedName>
    <definedName name="base_rate_annual" localSheetId="29">#REF!</definedName>
    <definedName name="base_rate_annual" localSheetId="30">#REF!</definedName>
    <definedName name="base_rate_annual" localSheetId="31">#REF!</definedName>
    <definedName name="base_rate_annual" localSheetId="33">#REF!</definedName>
    <definedName name="base_rate_annual" localSheetId="18">#REF!</definedName>
    <definedName name="base_rate_annual" localSheetId="0">#REF!</definedName>
    <definedName name="base_rate_annual">#REF!</definedName>
    <definedName name="bbb"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COMP3" localSheetId="28">#REF!</definedName>
    <definedName name="BCOMP3" localSheetId="36">#REF!</definedName>
    <definedName name="BCOMP3" localSheetId="37">#REF!</definedName>
    <definedName name="BCOMP3" localSheetId="38">#REF!</definedName>
    <definedName name="BCOMP3" localSheetId="27">#REF!</definedName>
    <definedName name="BCOMP3" localSheetId="29">#REF!</definedName>
    <definedName name="BCOMP3" localSheetId="30">#REF!</definedName>
    <definedName name="BCOMP3" localSheetId="31">#REF!</definedName>
    <definedName name="BCOMP3" localSheetId="33">#REF!</definedName>
    <definedName name="BCOMP3" localSheetId="18">#REF!</definedName>
    <definedName name="BCOMP3" localSheetId="0">#REF!</definedName>
    <definedName name="BCOMP3">#REF!</definedName>
    <definedName name="BCOMP4" localSheetId="28">#REF!</definedName>
    <definedName name="BCOMP4" localSheetId="36">#REF!</definedName>
    <definedName name="BCOMP4" localSheetId="37">#REF!</definedName>
    <definedName name="BCOMP4" localSheetId="38">#REF!</definedName>
    <definedName name="BCOMP4" localSheetId="27">#REF!</definedName>
    <definedName name="BCOMP4" localSheetId="29">#REF!</definedName>
    <definedName name="BCOMP4" localSheetId="30">#REF!</definedName>
    <definedName name="BCOMP4" localSheetId="31">#REF!</definedName>
    <definedName name="BCOMP4" localSheetId="33">#REF!</definedName>
    <definedName name="BCOMP4" localSheetId="18">#REF!</definedName>
    <definedName name="BCOMP4" localSheetId="0">#REF!</definedName>
    <definedName name="BCOMP4">#REF!</definedName>
    <definedName name="bestof_meanreversion" localSheetId="18">#REF!</definedName>
    <definedName name="bestof_meanreversion" localSheetId="25">'ESA Table 17 (SCE Only)'!#REF!</definedName>
    <definedName name="bestof_meanreversion">#REF!</definedName>
    <definedName name="bestof_meanreversion2" localSheetId="8">#REF!</definedName>
    <definedName name="bestof_meanreversion2">#REF!</definedName>
    <definedName name="bestof_meanreversion3" localSheetId="8">#REF!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lendedRate" localSheetId="37">#REF!</definedName>
    <definedName name="BlendedRate" localSheetId="43">#REF!</definedName>
    <definedName name="BlendedRate">#REF!</definedName>
    <definedName name="bond_meanreversion" localSheetId="18">#REF!</definedName>
    <definedName name="bond_meanreversion">#REF!</definedName>
    <definedName name="bond_model" localSheetId="18">#REF!</definedName>
    <definedName name="bond_model">#REF!</definedName>
    <definedName name="bond_volatility" localSheetId="18">#REF!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 localSheetId="18">#REF!</definedName>
    <definedName name="BROKER">#REF!</definedName>
    <definedName name="BSAcct" localSheetId="18">#REF!</definedName>
    <definedName name="BSAcct">#REF!</definedName>
    <definedName name="BSBal" localSheetId="18">#REF!</definedName>
    <definedName name="BSBal">#REF!</definedName>
    <definedName name="BSDesc" localSheetId="18">#REF!</definedName>
    <definedName name="BSDesc">#REF!</definedName>
    <definedName name="bsentity">#REF!</definedName>
    <definedName name="Bsheet">#REF!</definedName>
    <definedName name="BUILD" localSheetId="37">#REF!</definedName>
    <definedName name="BUILD" localSheetId="25">'ESA Table 17 (SCE Only)'!#REF!</definedName>
    <definedName name="BUILD" localSheetId="8">#REF!</definedName>
    <definedName name="BUILD" localSheetId="43">#REF!</definedName>
    <definedName name="BUILD">[12]Building!$A$2:$E$97</definedName>
    <definedName name="calspread_meanreversion" localSheetId="18">#REF!</definedName>
    <definedName name="calspread_meanreversion" localSheetId="25">'ESA Table 17 (SCE Only)'!#REF!</definedName>
    <definedName name="calspread_meanreversion">#REF!</definedName>
    <definedName name="calspread_meshpoints" localSheetId="18">#REF!</definedName>
    <definedName name="calspread_meshpoints">#REF!</definedName>
    <definedName name="calspread_model" localSheetId="18">#REF!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rea">#REF!</definedName>
    <definedName name="CareSurchargeExemption" localSheetId="37">#REF!</definedName>
    <definedName name="CareSurchargeExemption" localSheetId="43">#REF!</definedName>
    <definedName name="CareSurchargeExemption">#REF!</definedName>
    <definedName name="Cash_Sweep_Switch" localSheetId="18">[9]Inputs!#REF!</definedName>
    <definedName name="Cash_Sweep_Switch" localSheetId="25">'ESA Table 17 (SCE Only)'!#REF!</definedName>
    <definedName name="Cash_Sweep_Switch">#REF!</definedName>
    <definedName name="category" localSheetId="18">#REF!</definedName>
    <definedName name="category" localSheetId="25">'ESA Table 17 (SCE Only)'!#REF!</definedName>
    <definedName name="category">#REF!</definedName>
    <definedName name="caulking" localSheetId="18">#REF!</definedName>
    <definedName name="CBWorkbookPriority" hidden="1">-21190210</definedName>
    <definedName name="cc">#REF!</definedName>
    <definedName name="ccc"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localSheetId="18" hidden="1">{"variance_page",#N/A,FALSE,"template"}</definedName>
    <definedName name="cccc" localSheetId="25" hidden="1">{"variance_page",#N/A,FALSE,"template"}</definedName>
    <definedName name="cccc" localSheetId="8" hidden="1">{"variance_page",#N/A,FALSE,"template"}</definedName>
    <definedName name="cccc" hidden="1">{"variance_page",#N/A,FALSE,"template"}</definedName>
    <definedName name="ccccccc" localSheetId="18" hidden="1">{"SourcesUses",#N/A,TRUE,#N/A;"TransOverview",#N/A,TRUE,"CFMODEL"}</definedName>
    <definedName name="ccccccc" localSheetId="25" hidden="1">{"SourcesUses",#N/A,TRUE,#N/A;"TransOverview",#N/A,TRUE,"CFMODEL"}</definedName>
    <definedName name="ccccccc" localSheetId="8" hidden="1">{"SourcesUses",#N/A,TRUE,#N/A;"TransOverview",#N/A,TRUE,"CFMODEL"}</definedName>
    <definedName name="ccccccc" hidden="1">{"SourcesUses",#N/A,TRUE,#N/A;"TransOverview",#N/A,TRUE,"CFMODEL"}</definedName>
    <definedName name="ccccccccccccccc" localSheetId="18" hidden="1">{"SourcesUses",#N/A,TRUE,"FundsFlow";"TransOverview",#N/A,TRUE,"FundsFlow"}</definedName>
    <definedName name="ccccccccccccccc" localSheetId="25" hidden="1">{"SourcesUses",#N/A,TRUE,"FundsFlow";"TransOverview",#N/A,TRUE,"FundsFlow"}</definedName>
    <definedName name="ccccccccccccccc" localSheetId="8" hidden="1">{"SourcesUses",#N/A,TRUE,"FundsFlow";"TransOverview",#N/A,TRUE,"FundsFlow"}</definedName>
    <definedName name="ccccccccccccccc" hidden="1">{"SourcesUses",#N/A,TRUE,"FundsFlow";"TransOverview",#N/A,TRUE,"FundsFlow"}</definedName>
    <definedName name="CCPlan" localSheetId="25">'ESA Table 17 (SCE Only)'!#REF!</definedName>
    <definedName name="CCPlan" localSheetId="43">#REF!</definedName>
    <definedName name="CCPlan">#REF!</definedName>
    <definedName name="ccyswapopt_meanreversion" localSheetId="43">#REF!</definedName>
    <definedName name="ccyswapopt_meanreversion">#REF!</definedName>
    <definedName name="ccyswapopt_model" localSheetId="43">#REF!</definedName>
    <definedName name="ccyswapopt_model">#REF!</definedName>
    <definedName name="ccyswapopt_volatility">#REF!</definedName>
    <definedName name="ccyswapopt_volatility2">#REF!</definedName>
    <definedName name="centralAC" localSheetId="18">#REF!</definedName>
    <definedName name="cfentity" localSheetId="18">#REF!</definedName>
    <definedName name="cfentity">#REF!</definedName>
    <definedName name="CFL" localSheetId="28">#REF!</definedName>
    <definedName name="CFL" localSheetId="36">#REF!</definedName>
    <definedName name="CFL" localSheetId="37">#REF!</definedName>
    <definedName name="CFL" localSheetId="38">#REF!</definedName>
    <definedName name="CFL" localSheetId="27">#REF!</definedName>
    <definedName name="CFL" localSheetId="29">#REF!</definedName>
    <definedName name="CFL" localSheetId="30">#REF!</definedName>
    <definedName name="CFL" localSheetId="31">#REF!</definedName>
    <definedName name="CFL" localSheetId="33">#REF!</definedName>
    <definedName name="CFL" localSheetId="18">#REF!</definedName>
    <definedName name="CFL" localSheetId="0">#REF!</definedName>
    <definedName name="CFL">#REF!</definedName>
    <definedName name="Chart">"Chart 3"</definedName>
    <definedName name="Class_Life_ADR" localSheetId="37">#REF!</definedName>
    <definedName name="Class_Life_ADR" localSheetId="25">'ESA Table 17 (SCE Only)'!#REF!</definedName>
    <definedName name="Class_Life_ADR" localSheetId="8">#REF!</definedName>
    <definedName name="Class_Life_ADR" localSheetId="43">#REF!</definedName>
    <definedName name="Class_Life_ADR">'[13]ADR Table'!$B$5:$J$5</definedName>
    <definedName name="Class_Life_MACRS" localSheetId="37">#REF!</definedName>
    <definedName name="Class_Life_MACRS" localSheetId="25">'ESA Table 17 (SCE Only)'!#REF!</definedName>
    <definedName name="Class_Life_MACRS" localSheetId="8">#REF!</definedName>
    <definedName name="Class_Life_MACRS" localSheetId="43">#REF!</definedName>
    <definedName name="Class_Life_MACRS">'[13]MARCS Table'!$B$5:$I$5</definedName>
    <definedName name="Commercial_Operation_Year" localSheetId="37">#REF!</definedName>
    <definedName name="Commercial_Operation_Year" localSheetId="8">#REF!</definedName>
    <definedName name="Commercial_Operation_Year" localSheetId="43">#REF!</definedName>
    <definedName name="Commercial_Operation_Year">#REF!</definedName>
    <definedName name="Commercial_Rev_Growth" localSheetId="37">#REF!</definedName>
    <definedName name="Commercial_Rev_Growth" localSheetId="25">'ESA Table 17 (SCE Only)'!#REF!</definedName>
    <definedName name="Commercial_Rev_Growth" localSheetId="8">#REF!</definedName>
    <definedName name="Commercial_Rev_Growth" localSheetId="43">#REF!</definedName>
    <definedName name="Commercial_Rev_Growth">[14]Assumptions!$C$11</definedName>
    <definedName name="Component" localSheetId="37">#REF!</definedName>
    <definedName name="Component" localSheetId="43">#REF!</definedName>
    <definedName name="Component">#REF!</definedName>
    <definedName name="confidence" localSheetId="37">#REF!</definedName>
    <definedName name="confidence" localSheetId="8">#REF!</definedName>
    <definedName name="confidence" localSheetId="43">#REF!</definedName>
    <definedName name="confidence">#REF!</definedName>
    <definedName name="ConsolidatedRange" localSheetId="18">#REF!</definedName>
    <definedName name="ConsolidatedRange">#REF!</definedName>
    <definedName name="ConsolidationRange" localSheetId="18">#REF!</definedName>
    <definedName name="ConsolidationRange">#REF!</definedName>
    <definedName name="Construction_Facility_Balance_End_of_Month" localSheetId="18">'[9]Construction Draw Schedule'!#REF!</definedName>
    <definedName name="Construction_Facility_Balance_End_of_Month" localSheetId="25">'ESA Table 17 (SCE Only)'!#REF!</definedName>
    <definedName name="Construction_Facility_Balance_End_of_Month">#REF!</definedName>
    <definedName name="convertible_treesteps" localSheetId="18">#REF!</definedName>
    <definedName name="convertible_treesteps" localSheetId="25">'ESA Table 17 (SCE Only)'!#REF!</definedName>
    <definedName name="convertible_treesteps">#REF!</definedName>
    <definedName name="convertible_volatility" localSheetId="18">#REF!</definedName>
    <definedName name="convertible_volatility">#REF!</definedName>
    <definedName name="Corporate_Guarantee_Switch" localSheetId="18">[9]Inputs!#REF!</definedName>
    <definedName name="Corporate_Guarantee_Switch" localSheetId="25">'ESA Table 17 (SCE Only)'!#REF!</definedName>
    <definedName name="Corporate_Guarantee_Switch">#REF!</definedName>
    <definedName name="corr_data" localSheetId="37">#REF!</definedName>
    <definedName name="corr_data" localSheetId="8">#REF!</definedName>
    <definedName name="corr_data" localSheetId="43">#REF!</definedName>
    <definedName name="corr_data">#REF!</definedName>
    <definedName name="Cost_of_Corporate_Guarantee" localSheetId="37">#REF!</definedName>
    <definedName name="Cost_of_Corporate_Guarantee" localSheetId="25">'ESA Table 17 (SCE Only)'!#REF!</definedName>
    <definedName name="Cost_of_Corporate_Guarantee" localSheetId="8">#REF!</definedName>
    <definedName name="Cost_of_Corporate_Guarantee" localSheetId="43">#REF!</definedName>
    <definedName name="Cost_of_Corporate_Guarantee">[9]Inputs!#REF!</definedName>
    <definedName name="County___Town_Tax_Billing_Month" localSheetId="37">#REF!</definedName>
    <definedName name="County___Town_Tax_Billing_Month" localSheetId="25">'ESA Table 17 (SCE Only)'!#REF!</definedName>
    <definedName name="County___Town_Tax_Billing_Month" localSheetId="8">#REF!</definedName>
    <definedName name="County___Town_Tax_Billing_Month" localSheetId="43">#REF!</definedName>
    <definedName name="County___Town_Tax_Billing_Month">[9]Inputs!#REF!</definedName>
    <definedName name="crack_meanreversion" localSheetId="18">#REF!</definedName>
    <definedName name="crack_meanreversion" localSheetId="25">'ESA Table 17 (SCE Only)'!#REF!</definedName>
    <definedName name="crack_meanreversion">#REF!</definedName>
    <definedName name="crack_meanreversion2" localSheetId="18">#REF!</definedName>
    <definedName name="crack_meanreversion2">#REF!</definedName>
    <definedName name="crack_meanreversion3" localSheetId="18">#REF!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 localSheetId="28">#REF!</definedName>
    <definedName name="CREDITS" localSheetId="36">#REF!</definedName>
    <definedName name="CREDITS" localSheetId="37">#REF!</definedName>
    <definedName name="CREDITS" localSheetId="38">#REF!</definedName>
    <definedName name="CREDITS" localSheetId="27">#REF!</definedName>
    <definedName name="CREDITS" localSheetId="29">#REF!</definedName>
    <definedName name="CREDITS" localSheetId="30">#REF!</definedName>
    <definedName name="CREDITS" localSheetId="31">#REF!</definedName>
    <definedName name="CREDITS" localSheetId="33">#REF!</definedName>
    <definedName name="CREDITS" localSheetId="0">#REF!</definedName>
    <definedName name="CREDITS">#REF!</definedName>
    <definedName name="CreditStats" hidden="1">#REF!</definedName>
    <definedName name="_xlnm.Criteria" localSheetId="37">#REF!</definedName>
    <definedName name="_xlnm.Criteria" localSheetId="8">#REF!</definedName>
    <definedName name="_xlnm.Criteria" localSheetId="43">#REF!</definedName>
    <definedName name="_xlnm.Criteria">#REF!</definedName>
    <definedName name="Criteria_MI" localSheetId="37">#REF!</definedName>
    <definedName name="Criteria_MI" localSheetId="8">#REF!</definedName>
    <definedName name="Criteria_MI" localSheetId="43">#REF!</definedName>
    <definedName name="Criteria_MI">#REF!</definedName>
    <definedName name="cross_corrs" localSheetId="37">#REF!</definedName>
    <definedName name="cross_corrs" localSheetId="8">#REF!</definedName>
    <definedName name="cross_corrs" localSheetId="43">#REF!</definedName>
    <definedName name="cross_corrs">#REF!</definedName>
    <definedName name="CTHRS" localSheetId="37">#REF!</definedName>
    <definedName name="CTHRS" localSheetId="8">#REF!</definedName>
    <definedName name="CTHRS" localSheetId="43">#REF!</definedName>
    <definedName name="CTHRS">#REF!</definedName>
    <definedName name="cumCOLA" localSheetId="37">#REF!</definedName>
    <definedName name="cumCOLA" localSheetId="25">'ESA Table 17 (SCE Only)'!#REF!</definedName>
    <definedName name="cumCOLA" localSheetId="8">#REF!</definedName>
    <definedName name="cumCOLA" localSheetId="43">#REF!</definedName>
    <definedName name="cumCOLA">'[15]cum CPI'!$A$7:$B$43</definedName>
    <definedName name="Cumulative_Cash_Flow" localSheetId="37">#REF!</definedName>
    <definedName name="Cumulative_Cash_Flow" localSheetId="25">'ESA Table 17 (SCE Only)'!#REF!</definedName>
    <definedName name="Cumulative_Cash_Flow" localSheetId="8">#REF!</definedName>
    <definedName name="Cumulative_Cash_Flow" localSheetId="43">#REF!</definedName>
    <definedName name="Cumulative_Cash_Flow">'[9]Cash Flow'!#REF!</definedName>
    <definedName name="CURRENT" localSheetId="18">#REF!</definedName>
    <definedName name="CURRENT" localSheetId="25">'ESA Table 17 (SCE Only)'!#REF!</definedName>
    <definedName name="CURRENT">#REF!</definedName>
    <definedName name="CurrentDimensionReference" localSheetId="37">#REF!</definedName>
    <definedName name="CurrentDimensionReference" localSheetId="25">'ESA Table 17 (SCE Only)'!#REF!</definedName>
    <definedName name="CurrentDimensionReference" localSheetId="8">#REF!</definedName>
    <definedName name="CurrentDimensionReference" localSheetId="43">#REF!</definedName>
    <definedName name="CurrentDimensionReference">'[16]Setup -&gt;'!$G$29</definedName>
    <definedName name="CurrentMo" localSheetId="37">#REF!,#REF!,#REF!,#REF!,#REF!,#REF!,#REF!,#REF!,#REF!,#REF!,#REF!,#REF!,#REF!,#REF!,#REF!,#REF!,#REF!,#REF!,#REF!</definedName>
    <definedName name="CurrentMo" localSheetId="25">'ESA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CurrentMo" localSheetId="8">#REF!,#REF!,#REF!,#REF!,#REF!,#REF!,#REF!,#REF!,#REF!,#REF!,#REF!,#REF!,#REF!,#REF!,#REF!,#REF!,#REF!,#REF!,#REF!</definedName>
    <definedName name="CurrentMo" localSheetId="43">#REF!,#REF!,#REF!,#REF!,#REF!,#REF!,#REF!,#REF!,#REF!,#REF!,#REF!,#REF!,#REF!,#REF!,#REF!,#REF!,#REF!,#REF!,#REF!</definedName>
    <definedName name="CurrentMo">#REF!,#REF!,#REF!,#REF!,#REF!,#REF!,#REF!,#REF!,#REF!,#REF!,#REF!,#REF!,#REF!,#REF!,#REF!,#REF!,#REF!,#REF!,#REF!</definedName>
    <definedName name="CurrentMonth" localSheetId="37">#REF!,#REF!,#REF!,#REF!,#REF!,#REF!,#REF!,#REF!,#REF!,#REF!,#REF!,#REF!,#REF!,#REF!,#REF!,#REF!,#REF!,#REF!,#REF!</definedName>
    <definedName name="CurrentMonth" localSheetId="25">'ESA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CurrentMonth" localSheetId="8">#REF!,#REF!,#REF!,#REF!,#REF!,#REF!,#REF!,#REF!,#REF!,#REF!,#REF!,#REF!,#REF!,#REF!,#REF!,#REF!,#REF!,#REF!,#REF!</definedName>
    <definedName name="CurrentMonth" localSheetId="43">#REF!,#REF!,#REF!,#REF!,#REF!,#REF!,#REF!,#REF!,#REF!,#REF!,#REF!,#REF!,#REF!,#REF!,#REF!,#REF!,#REF!,#REF!,#REF!</definedName>
    <definedName name="CurrentMonth">#REF!,#REF!,#REF!,#REF!,#REF!,#REF!,#REF!,#REF!,#REF!,#REF!,#REF!,#REF!,#REF!,#REF!,#REF!,#REF!,#REF!,#REF!,#REF!</definedName>
    <definedName name="Customers" localSheetId="18">#REF!</definedName>
    <definedName name="Customers" localSheetId="25">'ESA Table 17 (SCE Only)'!#REF!</definedName>
    <definedName name="Customers">#REF!</definedName>
    <definedName name="d" localSheetId="18" hidden="1">{"SourcesUses",#N/A,TRUE,#N/A;"TransOverview",#N/A,TRUE,"CFMODEL"}</definedName>
    <definedName name="d" localSheetId="25" hidden="1">{"SourcesUses",#N/A,TRUE,#N/A;"TransOverview",#N/A,TRUE,"CFMODEL"}</definedName>
    <definedName name="d" localSheetId="8" hidden="1">{"SourcesUses",#N/A,TRUE,#N/A;"TransOverview",#N/A,TRUE,"CFMODEL"}</definedName>
    <definedName name="d" hidden="1">{"SourcesUses",#N/A,TRUE,#N/A;"TransOverview",#N/A,TRUE,"CFMODEL"}</definedName>
    <definedName name="d_2" localSheetId="1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2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localSheetId="18" hidden="1">{"ID1",#N/A,FALSE,"IDIQ-I";"id2",#N/A,FALSE,"IDIQ-II";"ID3",#N/A,FALSE,"IDIQ-III";"ID4",#N/A,FALSE,"IDIQ-IV";"id5",#N/A,FALSE,"IDIQ-V";"ID6",#N/A,FALSE,"IDIQ-VI";"DO1a",#N/A,FALSE,"DO-IA";"DO1b",#N/A,FALSE,"DO-IB";"DO1C",#N/A,FALSE,"DO-IC";"DO3",#N/A,FALSE,"DO-III";"DO4",#N/A,FALSE,"DO-IV";"DO5",#N/A,FALSE,"DO-V"}</definedName>
    <definedName name="daddy" localSheetId="25" hidden="1">{"ID1",#N/A,FALSE,"IDIQ-I";"id2",#N/A,FALSE,"IDIQ-II";"ID3",#N/A,FALSE,"IDIQ-III";"ID4",#N/A,FALSE,"IDIQ-IV";"id5",#N/A,FALSE,"IDIQ-V";"ID6",#N/A,FALSE,"IDIQ-VI";"DO1a",#N/A,FALSE,"DO-IA";"DO1b",#N/A,FALSE,"DO-IB";"DO1C",#N/A,FALSE,"DO-IC";"DO3",#N/A,FALSE,"DO-III";"DO4",#N/A,FALSE,"DO-IV";"DO5",#N/A,FALSE,"DO-V"}</definedName>
    <definedName name="daddy" localSheetId="8" hidden="1">{"ID1",#N/A,FALSE,"IDIQ-I";"id2",#N/A,FALSE,"IDIQ-II";"ID3",#N/A,FALSE,"IDIQ-III";"ID4",#N/A,FALSE,"IDIQ-IV";"id5",#N/A,FALSE,"IDIQ-V";"ID6",#N/A,FALSE,"IDIQ-VI";"DO1a",#N/A,FALSE,"DO-IA";"DO1b",#N/A,FALSE,"DO-IB";"DO1C",#N/A,FALSE,"DO-IC";"DO3",#N/A,FALSE,"DO-III";"DO4",#N/A,FALSE,"DO-IV";"DO5",#N/A,FALSE,"DO-V"}</definedName>
    <definedName name="daddy" hidden="1">{"ID1",#N/A,FALSE,"IDIQ-I";"id2",#N/A,FALSE,"IDIQ-II";"ID3",#N/A,FALSE,"IDIQ-III";"ID4",#N/A,FALSE,"IDIQ-IV";"id5",#N/A,FALSE,"IDIQ-V";"ID6",#N/A,FALSE,"IDIQ-VI";"DO1a",#N/A,FALSE,"DO-IA";"DO1b",#N/A,FALSE,"DO-IB";"DO1C",#N/A,FALSE,"DO-IC";"DO3",#N/A,FALSE,"DO-III";"DO4",#N/A,FALSE,"DO-IV";"DO5",#N/A,FALSE,"DO-V"}</definedName>
    <definedName name="DATA" localSheetId="37">#REF!</definedName>
    <definedName name="DATA" localSheetId="25">'ESA Table 17 (SCE Only)'!#REF!</definedName>
    <definedName name="DATA" localSheetId="8">#REF!</definedName>
    <definedName name="DATA" localSheetId="43">#REF!</definedName>
    <definedName name="DATA">'[17]FS Dnld SAVE THIS'!$A$5:$D$1596</definedName>
    <definedName name="DATA1" localSheetId="18">#REF!</definedName>
    <definedName name="DATA1" localSheetId="25">'ESA Table 17 (SCE Only)'!#REF!</definedName>
    <definedName name="DATA1">#REF!</definedName>
    <definedName name="DATA10" localSheetId="43">#REF!</definedName>
    <definedName name="DATA10">#REF!</definedName>
    <definedName name="DATA11" localSheetId="18">#REF!</definedName>
    <definedName name="DATA11">#REF!</definedName>
    <definedName name="DATA12">#REF!</definedName>
    <definedName name="DATA13" localSheetId="18">#REF!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_Table" localSheetId="37">#REF!</definedName>
    <definedName name="Date_Table" localSheetId="8">#REF!</definedName>
    <definedName name="Date_Table" localSheetId="43">#REF!</definedName>
    <definedName name="Date_Table">#REF!</definedName>
    <definedName name="dateorder" localSheetId="18">#REF!</definedName>
    <definedName name="dateorder">#REF!</definedName>
    <definedName name="DCHART4" localSheetId="18" hidden="1">#REF!</definedName>
    <definedName name="DCHART4" hidden="1">#REF!</definedName>
    <definedName name="dd" localSheetId="18" hidden="1">{"Income Statement",#N/A,FALSE,"CFMODEL";"Balance Sheet",#N/A,FALSE,"CFMODEL"}</definedName>
    <definedName name="dd" localSheetId="25" hidden="1">{"Income Statement",#N/A,FALSE,"CFMODEL";"Balance Sheet",#N/A,FALSE,"CFMODEL"}</definedName>
    <definedName name="dd" localSheetId="8" hidden="1">{"Income Statement",#N/A,FALSE,"CFMODEL";"Balance Sheet",#N/A,FALSE,"CFMODEL"}</definedName>
    <definedName name="dd" hidden="1">{"Income Statement",#N/A,FALSE,"CFMODEL";"Balance Sheet",#N/A,FALSE,"CFMODEL"}</definedName>
    <definedName name="ddd" localSheetId="18" hidden="1">{"SourcesUses",#N/A,TRUE,#N/A;"TransOverview",#N/A,TRUE,"CFMODEL"}</definedName>
    <definedName name="ddd" localSheetId="25" hidden="1">{"SourcesUses",#N/A,TRUE,#N/A;"TransOverview",#N/A,TRUE,"CFMODEL"}</definedName>
    <definedName name="ddd" localSheetId="8" hidden="1">{"SourcesUses",#N/A,TRUE,#N/A;"TransOverview",#N/A,TRUE,"CFMODEL"}</definedName>
    <definedName name="ddd" hidden="1">{"SourcesUses",#N/A,TRUE,#N/A;"TransOverview",#N/A,TRUE,"CFMODEL"}</definedName>
    <definedName name="dddd" localSheetId="25" hidden="1">{"SourcesUses",#N/A,TRUE,"CFMODEL";"TransOverview",#N/A,TRUE,"CFMODEL"}</definedName>
    <definedName name="dddd" localSheetId="8" hidden="1">{"SourcesUses",#N/A,TRUE,"CFMODEL";"TransOverview",#N/A,TRUE,"CFMODEL"}</definedName>
    <definedName name="dddd" localSheetId="43">#REF!</definedName>
    <definedName name="dddd">#REF!</definedName>
    <definedName name="ddddddd" localSheetId="37">#REF!</definedName>
    <definedName name="ddddddd" localSheetId="18">#REF!</definedName>
    <definedName name="ddddddd" localSheetId="43">#REF!</definedName>
    <definedName name="ddddddd">#REF!</definedName>
    <definedName name="dddddddd" localSheetId="18" hidden="1">{"Income Statement",#N/A,FALSE,"CFMODEL";"Balance Sheet",#N/A,FALSE,"CFMODEL"}</definedName>
    <definedName name="dddddddd" localSheetId="25" hidden="1">{"Income Statement",#N/A,FALSE,"CFMODEL";"Balance Sheet",#N/A,FALSE,"CFMODEL"}</definedName>
    <definedName name="dddddddd" localSheetId="8" hidden="1">{"Income Statement",#N/A,FALSE,"CFMODEL";"Balance Sheet",#N/A,FALSE,"CFMODEL"}</definedName>
    <definedName name="dddddddd" hidden="1">{"Income Statement",#N/A,FALSE,"CFMODEL";"Balance Sheet",#N/A,FALSE,"CFMODEL"}</definedName>
    <definedName name="ddddddddddddddd" localSheetId="18" hidden="1">{"SourcesUses",#N/A,TRUE,"CFMODEL";"TransOverview",#N/A,TRUE,"CFMODEL"}</definedName>
    <definedName name="ddddddddddddddd" localSheetId="25" hidden="1">{"SourcesUses",#N/A,TRUE,"CFMODEL";"TransOverview",#N/A,TRUE,"CFMODEL"}</definedName>
    <definedName name="ddddddddddddddd" localSheetId="8" hidden="1">{"SourcesUses",#N/A,TRUE,"CFMODEL";"TransOverview",#N/A,TRUE,"CFMODEL"}</definedName>
    <definedName name="ddddddddddddddd" hidden="1">{"SourcesUses",#N/A,TRUE,"CFMODEL";"TransOverview",#N/A,TRUE,"CFMODEL"}</definedName>
    <definedName name="dddddddddddddddddd" localSheetId="18" hidden="1">{"SourcesUses",#N/A,TRUE,#N/A;"TransOverview",#N/A,TRUE,"CFMODEL"}</definedName>
    <definedName name="dddddddddddddddddd" localSheetId="25" hidden="1">{"SourcesUses",#N/A,TRUE,#N/A;"TransOverview",#N/A,TRUE,"CFMODEL"}</definedName>
    <definedName name="dddddddddddddddddd" localSheetId="8" hidden="1">{"SourcesUses",#N/A,TRUE,#N/A;"TransOverview",#N/A,TRUE,"CFMODEL"}</definedName>
    <definedName name="dddddddddddddddddd" hidden="1">{"SourcesUses",#N/A,TRUE,#N/A;"TransOverview",#N/A,TRUE,"CFMODEL"}</definedName>
    <definedName name="ddddddddddddddddddddd" localSheetId="18" hidden="1">{"SourcesUses",#N/A,TRUE,"FundsFlow";"TransOverview",#N/A,TRUE,"FundsFlow"}</definedName>
    <definedName name="ddddddddddddddddddddd" localSheetId="25" hidden="1">{"SourcesUses",#N/A,TRUE,"FundsFlow";"TransOverview",#N/A,TRUE,"FundsFlow"}</definedName>
    <definedName name="ddddddddddddddddddddd" localSheetId="8" hidden="1">{"SourcesUses",#N/A,TRUE,"FundsFlow";"TransOverview",#N/A,TRUE,"FundsFlow"}</definedName>
    <definedName name="ddddddddddddddddddddd" hidden="1">{"SourcesUses",#N/A,TRUE,"FundsFlow";"TransOverview",#N/A,TRUE,"FundsFlow"}</definedName>
    <definedName name="ddddddddddddddddddddddd" localSheetId="18" hidden="1">{"SourcesUses",#N/A,TRUE,#N/A;"TransOverview",#N/A,TRUE,"CFMODEL"}</definedName>
    <definedName name="ddddddddddddddddddddddd" localSheetId="25" hidden="1">{"SourcesUses",#N/A,TRUE,#N/A;"TransOverview",#N/A,TRUE,"CFMODEL"}</definedName>
    <definedName name="ddddddddddddddddddddddd" localSheetId="8" hidden="1">{"SourcesUses",#N/A,TRUE,#N/A;"TransOverview",#N/A,TRUE,"CFMODEL"}</definedName>
    <definedName name="ddddddddddddddddddddddd" hidden="1">{"SourcesUses",#N/A,TRUE,#N/A;"TransOverview",#N/A,TRUE,"CFMODEL"}</definedName>
    <definedName name="ddf" localSheetId="18" hidden="1">{"2002Frcst","06Month",FALSE,"Frcst Format 2002"}</definedName>
    <definedName name="ddf" localSheetId="25" hidden="1">{"2002Frcst","06Month",FALSE,"Frcst Format 2002"}</definedName>
    <definedName name="ddf" localSheetId="8" hidden="1">{"2002Frcst","06Month",FALSE,"Frcst Format 2002"}</definedName>
    <definedName name="ddf" hidden="1">{"2002Frcst","06Month",FALSE,"Frcst Format 2002"}</definedName>
    <definedName name="Debt_Service_Reserve_Drawn_Spread_year_1_to_5" localSheetId="37">#REF!</definedName>
    <definedName name="Debt_Service_Reserve_Drawn_Spread_year_1_to_5" localSheetId="25">'ESA Table 17 (SCE Only)'!#REF!</definedName>
    <definedName name="Debt_Service_Reserve_Drawn_Spread_year_1_to_5" localSheetId="8">#REF!</definedName>
    <definedName name="Debt_Service_Reserve_Drawn_Spread_year_1_to_5" localSheetId="43">#REF!</definedName>
    <definedName name="Debt_Service_Reserve_Drawn_Spread_year_1_to_5">[9]Inputs!#REF!</definedName>
    <definedName name="Debt_Service_Reserve_Drawn_Spread_year_6_plus" localSheetId="37">#REF!</definedName>
    <definedName name="Debt_Service_Reserve_Drawn_Spread_year_6_plus" localSheetId="25">'ESA Table 17 (SCE Only)'!#REF!</definedName>
    <definedName name="Debt_Service_Reserve_Drawn_Spread_year_6_plus" localSheetId="8">#REF!</definedName>
    <definedName name="Debt_Service_Reserve_Drawn_Spread_year_6_plus" localSheetId="43">#REF!</definedName>
    <definedName name="Debt_Service_Reserve_Drawn_Spread_year_6_plus">[9]Inputs!#REF!</definedName>
    <definedName name="Debt_Service_Reserve_Fund" localSheetId="37">#REF!</definedName>
    <definedName name="Debt_Service_Reserve_Fund" localSheetId="25">'ESA Table 17 (SCE Only)'!#REF!</definedName>
    <definedName name="Debt_Service_Reserve_Fund" localSheetId="8">#REF!</definedName>
    <definedName name="Debt_Service_Reserve_Fund" localSheetId="43">#REF!</definedName>
    <definedName name="Debt_Service_Reserve_Fund">[9]Inputs!#REF!</definedName>
    <definedName name="Debt_Service_Reserve_Fund_Change" localSheetId="37">#REF!</definedName>
    <definedName name="Debt_Service_Reserve_Fund_Change" localSheetId="25">'ESA Table 17 (SCE Only)'!#REF!</definedName>
    <definedName name="Debt_Service_Reserve_Fund_Change" localSheetId="8">#REF!</definedName>
    <definedName name="Debt_Service_Reserve_Fund_Change" localSheetId="43">#REF!</definedName>
    <definedName name="Debt_Service_Reserve_Fund_Change">[9]Debt!#REF!</definedName>
    <definedName name="Debt_Service_Reserve_Fund_Initial_Capitalization" localSheetId="37">#REF!</definedName>
    <definedName name="Debt_Service_Reserve_Fund_Initial_Capitalization" localSheetId="25">'ESA Table 17 (SCE Only)'!#REF!</definedName>
    <definedName name="Debt_Service_Reserve_Fund_Initial_Capitalization" localSheetId="8">#REF!</definedName>
    <definedName name="Debt_Service_Reserve_Fund_Initial_Capitalization" localSheetId="43">#REF!</definedName>
    <definedName name="Debt_Service_Reserve_Fund_Initial_Capitalization">[9]Inputs!#REF!</definedName>
    <definedName name="Debt_Service_Reserve_Fund_Initital_Capitalization" localSheetId="37">#REF!</definedName>
    <definedName name="Debt_Service_Reserve_Fund_Initital_Capitalization" localSheetId="25">'ESA Table 17 (SCE Only)'!#REF!</definedName>
    <definedName name="Debt_Service_Reserve_Fund_Initital_Capitalization" localSheetId="8">#REF!</definedName>
    <definedName name="Debt_Service_Reserve_Fund_Initital_Capitalization" localSheetId="43">#REF!</definedName>
    <definedName name="Debt_Service_Reserve_Fund_Initital_Capitalization">[9]Inputs!#REF!</definedName>
    <definedName name="Debt_Service_Reserve_Fund_Interest" localSheetId="37">#REF!</definedName>
    <definedName name="Debt_Service_Reserve_Fund_Interest" localSheetId="25">'ESA Table 17 (SCE Only)'!#REF!</definedName>
    <definedName name="Debt_Service_Reserve_Fund_Interest" localSheetId="8">#REF!</definedName>
    <definedName name="Debt_Service_Reserve_Fund_Interest" localSheetId="43">#REF!</definedName>
    <definedName name="Debt_Service_Reserve_Fund_Interest">[9]Debt!#REF!</definedName>
    <definedName name="Debt_Service_Reserve_LOC_Fee_Rate_year_1_to_5" localSheetId="37">#REF!</definedName>
    <definedName name="Debt_Service_Reserve_LOC_Fee_Rate_year_1_to_5" localSheetId="25">'ESA Table 17 (SCE Only)'!#REF!</definedName>
    <definedName name="Debt_Service_Reserve_LOC_Fee_Rate_year_1_to_5" localSheetId="8">#REF!</definedName>
    <definedName name="Debt_Service_Reserve_LOC_Fee_Rate_year_1_to_5" localSheetId="43">#REF!</definedName>
    <definedName name="Debt_Service_Reserve_LOC_Fee_Rate_year_1_to_5">[9]Inputs!#REF!</definedName>
    <definedName name="Debt_Service_Reserve_LOC_Fee_Rate_year_6_plus" localSheetId="37">#REF!</definedName>
    <definedName name="Debt_Service_Reserve_LOC_Fee_Rate_year_6_plus" localSheetId="25">'ESA Table 17 (SCE Only)'!#REF!</definedName>
    <definedName name="Debt_Service_Reserve_LOC_Fee_Rate_year_6_plus" localSheetId="8">#REF!</definedName>
    <definedName name="Debt_Service_Reserve_LOC_Fee_Rate_year_6_plus" localSheetId="43">#REF!</definedName>
    <definedName name="Debt_Service_Reserve_LOC_Fee_Rate_year_6_plus">[9]Inputs!#REF!</definedName>
    <definedName name="Debt_Service_Reserve_LOC_Loan_Spread" localSheetId="37">#REF!</definedName>
    <definedName name="Debt_Service_Reserve_LOC_Loan_Spread" localSheetId="25">'ESA Table 17 (SCE Only)'!#REF!</definedName>
    <definedName name="Debt_Service_Reserve_LOC_Loan_Spread" localSheetId="8">#REF!</definedName>
    <definedName name="Debt_Service_Reserve_LOC_Loan_Spread" localSheetId="43">#REF!</definedName>
    <definedName name="Debt_Service_Reserve_LOC_Loan_Spread">[6]Inputs!#REF!</definedName>
    <definedName name="Debt_Service_Reserve_LOC_Spread" localSheetId="37">#REF!</definedName>
    <definedName name="Debt_Service_Reserve_LOC_Spread" localSheetId="25">'ESA Table 17 (SCE Only)'!#REF!</definedName>
    <definedName name="Debt_Service_Reserve_LOC_Spread" localSheetId="8">#REF!</definedName>
    <definedName name="Debt_Service_Reserve_LOC_Spread" localSheetId="43">#REF!</definedName>
    <definedName name="Debt_Service_Reserve_LOC_Spread">[9]Inputs!#REF!</definedName>
    <definedName name="Debt_Service_Reserve_Switch" localSheetId="37">#REF!</definedName>
    <definedName name="Debt_Service_Reserve_Switch" localSheetId="25">'ESA Table 17 (SCE Only)'!#REF!</definedName>
    <definedName name="Debt_Service_Reserve_Switch" localSheetId="8">#REF!</definedName>
    <definedName name="Debt_Service_Reserve_Switch" localSheetId="43">#REF!</definedName>
    <definedName name="Debt_Service_Reserve_Switch">[9]Inputs!#REF!</definedName>
    <definedName name="decimalsep" localSheetId="18">#REF!</definedName>
    <definedName name="decimalsep" localSheetId="25">'ESA Table 17 (SCE Only)'!#REF!</definedName>
    <definedName name="decimalsep">#REF!</definedName>
    <definedName name="DEFTO65FACTOR" localSheetId="18">#REF!</definedName>
    <definedName name="DEFTO65FACTOR">#REF!</definedName>
    <definedName name="DELICIAS_operating_exp" localSheetId="18">#REF!</definedName>
    <definedName name="DELICIAS_operating_exp">#REF!</definedName>
    <definedName name="DELTA">#REF!</definedName>
    <definedName name="Depreciable_Life" localSheetId="37">#REF!</definedName>
    <definedName name="Depreciable_Life" localSheetId="8">#REF!</definedName>
    <definedName name="Depreciable_Life" localSheetId="43">#REF!</definedName>
    <definedName name="Depreciable_Life">#REF!</definedName>
    <definedName name="Desktop" localSheetId="18">#REF!</definedName>
    <definedName name="Desktop">#REF!</definedName>
    <definedName name="dfdfd" localSheetId="18" hidden="1">{"Page_1",#N/A,FALSE,"BAD4Q98";"Page_2",#N/A,FALSE,"BAD4Q98";"Page_3",#N/A,FALSE,"BAD4Q98";"Page_4",#N/A,FALSE,"BAD4Q98";"Page_5",#N/A,FALSE,"BAD4Q98";"Page_6",#N/A,FALSE,"BAD4Q98";"Input_1",#N/A,FALSE,"BAD4Q98";"Input_2",#N/A,FALSE,"BAD4Q98"}</definedName>
    <definedName name="dfdfd" localSheetId="25" hidden="1">{"Page_1",#N/A,FALSE,"BAD4Q98";"Page_2",#N/A,FALSE,"BAD4Q98";"Page_3",#N/A,FALSE,"BAD4Q98";"Page_4",#N/A,FALSE,"BAD4Q98";"Page_5",#N/A,FALSE,"BAD4Q98";"Page_6",#N/A,FALSE,"BAD4Q98";"Input_1",#N/A,FALSE,"BAD4Q98";"Input_2",#N/A,FALSE,"BAD4Q98"}</definedName>
    <definedName name="dfdfd" localSheetId="8" hidden="1">{"Page_1",#N/A,FALSE,"BAD4Q98";"Page_2",#N/A,FALSE,"BAD4Q98";"Page_3",#N/A,FALSE,"BAD4Q98";"Page_4",#N/A,FALSE,"BAD4Q98";"Page_5",#N/A,FALSE,"BAD4Q98";"Page_6",#N/A,FALSE,"BAD4Q98";"Input_1",#N/A,FALSE,"BAD4Q98";"Input_2",#N/A,FALSE,"BAD4Q98"}</definedName>
    <definedName name="dfdfd" hidden="1">{"Page_1",#N/A,FALSE,"BAD4Q98";"Page_2",#N/A,FALSE,"BAD4Q98";"Page_3",#N/A,FALSE,"BAD4Q98";"Page_4",#N/A,FALSE,"BAD4Q98";"Page_5",#N/A,FALSE,"BAD4Q98";"Page_6",#N/A,FALSE,"BAD4Q98";"Input_1",#N/A,FALSE,"BAD4Q98";"Input_2",#N/A,FALSE,"BAD4Q98"}</definedName>
    <definedName name="dfds" localSheetId="18" hidden="1">{"Page_1",#N/A,FALSE,"BAD4Q98";"Page_2",#N/A,FALSE,"BAD4Q98";"Page_3",#N/A,FALSE,"BAD4Q98";"Page_4",#N/A,FALSE,"BAD4Q98";"Page_5",#N/A,FALSE,"BAD4Q98";"Page_6",#N/A,FALSE,"BAD4Q98";"Input_1",#N/A,FALSE,"BAD4Q98";"Input_2",#N/A,FALSE,"BAD4Q98"}</definedName>
    <definedName name="dfds" localSheetId="25" hidden="1">{"Page_1",#N/A,FALSE,"BAD4Q98";"Page_2",#N/A,FALSE,"BAD4Q98";"Page_3",#N/A,FALSE,"BAD4Q98";"Page_4",#N/A,FALSE,"BAD4Q98";"Page_5",#N/A,FALSE,"BAD4Q98";"Page_6",#N/A,FALSE,"BAD4Q98";"Input_1",#N/A,FALSE,"BAD4Q98";"Input_2",#N/A,FALSE,"BAD4Q98"}</definedName>
    <definedName name="dfds" localSheetId="8"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 localSheetId="25">'ESA Table 17 (SCE Only)'!#REF!</definedName>
    <definedName name="Disaster" localSheetId="43">#REF!</definedName>
    <definedName name="Disaster">#REF!</definedName>
    <definedName name="disc_date" localSheetId="37">#REF!</definedName>
    <definedName name="disc_date" localSheetId="25">'ESA Table 17 (SCE Only)'!#REF!</definedName>
    <definedName name="disc_date" localSheetId="8">#REF!</definedName>
    <definedName name="disc_date" localSheetId="43">#REF!</definedName>
    <definedName name="disc_date">#REF!</definedName>
    <definedName name="disc_month" localSheetId="18">#REF!</definedName>
    <definedName name="disc_month">#REF!</definedName>
    <definedName name="disc_year" localSheetId="37">#REF!</definedName>
    <definedName name="disc_year" localSheetId="8">#REF!</definedName>
    <definedName name="disc_year" localSheetId="43">#REF!</definedName>
    <definedName name="disc_year">#REF!</definedName>
    <definedName name="Discount" localSheetId="18">'[18]Energy Rate'!$C$44</definedName>
    <definedName name="Discount_Rate" localSheetId="28">#REF!</definedName>
    <definedName name="Discount_Rate" localSheetId="36">#REF!</definedName>
    <definedName name="Discount_Rate" localSheetId="37">#REF!</definedName>
    <definedName name="Discount_Rate" localSheetId="38">#REF!</definedName>
    <definedName name="Discount_Rate" localSheetId="27">#REF!</definedName>
    <definedName name="Discount_Rate" localSheetId="29">#REF!</definedName>
    <definedName name="Discount_Rate" localSheetId="30">#REF!</definedName>
    <definedName name="Discount_Rate" localSheetId="31">#REF!</definedName>
    <definedName name="Discount_Rate" localSheetId="32">#REF!</definedName>
    <definedName name="Discount_Rate" localSheetId="33">#REF!</definedName>
    <definedName name="Discount_Rate" localSheetId="18">#REF!</definedName>
    <definedName name="Discount_Rate" localSheetId="0">#REF!</definedName>
    <definedName name="Discount_Rate">#REF!</definedName>
    <definedName name="Discount_Year" localSheetId="37">#REF!</definedName>
    <definedName name="Discount_Year" localSheetId="25">'ESA Table 17 (SCE Only)'!#REF!</definedName>
    <definedName name="Discount_Year" localSheetId="8">#REF!</definedName>
    <definedName name="Discount_Year" localSheetId="43">#REF!</definedName>
    <definedName name="Discount_Year">[9]Inputs!$B$84</definedName>
    <definedName name="distribution_portanl" localSheetId="37">#REF!</definedName>
    <definedName name="distribution_portanl" localSheetId="8">#REF!</definedName>
    <definedName name="distribution_portanl" localSheetId="43">#REF!</definedName>
    <definedName name="distribution_portanl">#REF!</definedName>
    <definedName name="Dixcount_Rate" localSheetId="28">#REF!</definedName>
    <definedName name="Dixcount_Rate" localSheetId="36">#REF!</definedName>
    <definedName name="Dixcount_Rate" localSheetId="37">#REF!</definedName>
    <definedName name="Dixcount_Rate" localSheetId="38">#REF!</definedName>
    <definedName name="Dixcount_Rate" localSheetId="27">#REF!</definedName>
    <definedName name="Dixcount_Rate" localSheetId="29">#REF!</definedName>
    <definedName name="Dixcount_Rate" localSheetId="30">#REF!</definedName>
    <definedName name="Dixcount_Rate" localSheetId="31">#REF!</definedName>
    <definedName name="Dixcount_Rate" localSheetId="32">#REF!</definedName>
    <definedName name="Dixcount_Rate" localSheetId="33">#REF!</definedName>
    <definedName name="Dixcount_Rate" localSheetId="18">#REF!</definedName>
    <definedName name="Dixcount_Rate" localSheetId="0">#REF!</definedName>
    <definedName name="Dixcount_Rate">#REF!</definedName>
    <definedName name="Diycount_Rate" localSheetId="28">#REF!</definedName>
    <definedName name="Diycount_Rate" localSheetId="36">#REF!</definedName>
    <definedName name="Diycount_Rate" localSheetId="37">#REF!</definedName>
    <definedName name="Diycount_Rate" localSheetId="38">#REF!</definedName>
    <definedName name="Diycount_Rate" localSheetId="27">#REF!</definedName>
    <definedName name="Diycount_Rate" localSheetId="29">#REF!</definedName>
    <definedName name="Diycount_Rate" localSheetId="30">#REF!</definedName>
    <definedName name="Diycount_Rate" localSheetId="31">#REF!</definedName>
    <definedName name="Diycount_Rate" localSheetId="32">#REF!</definedName>
    <definedName name="Diycount_Rate" localSheetId="33">#REF!</definedName>
    <definedName name="Diycount_Rate" localSheetId="18">#REF!</definedName>
    <definedName name="Diycount_Rate" localSheetId="0">#REF!</definedName>
    <definedName name="Diycount_Rate">#REF!</definedName>
    <definedName name="DOM" localSheetId="28">#REF!</definedName>
    <definedName name="DOM" localSheetId="36">#REF!</definedName>
    <definedName name="DOM" localSheetId="37">#REF!</definedName>
    <definedName name="DOM" localSheetId="38">#REF!</definedName>
    <definedName name="DOM" localSheetId="27">#REF!</definedName>
    <definedName name="DOM" localSheetId="29">#REF!</definedName>
    <definedName name="DOM" localSheetId="30">#REF!</definedName>
    <definedName name="DOM" localSheetId="31">#REF!</definedName>
    <definedName name="DOM" localSheetId="33">#REF!</definedName>
    <definedName name="DOM" localSheetId="18">#REF!</definedName>
    <definedName name="DOM" localSheetId="0">#REF!</definedName>
    <definedName name="DOM">#REF!</definedName>
    <definedName name="DOMRD" localSheetId="28">#REF!</definedName>
    <definedName name="DOMRD" localSheetId="36">#REF!</definedName>
    <definedName name="DOMRD" localSheetId="37">#REF!</definedName>
    <definedName name="DOMRD" localSheetId="38">#REF!</definedName>
    <definedName name="DOMRD" localSheetId="27">#REF!</definedName>
    <definedName name="DOMRD" localSheetId="29">#REF!</definedName>
    <definedName name="DOMRD" localSheetId="30">#REF!</definedName>
    <definedName name="DOMRD" localSheetId="31">#REF!</definedName>
    <definedName name="DOMRD" localSheetId="33">#REF!</definedName>
    <definedName name="DOMRD" localSheetId="0">#REF!</definedName>
    <definedName name="DOMRD">#REF!</definedName>
    <definedName name="doorweatherstripping" localSheetId="18">#REF!</definedName>
    <definedName name="Double?" localSheetId="37">#REF!</definedName>
    <definedName name="Double?" localSheetId="43">#REF!</definedName>
    <definedName name="Double?">#REF!</definedName>
    <definedName name="Double1" localSheetId="37">#REF!</definedName>
    <definedName name="Double1" localSheetId="43">#REF!</definedName>
    <definedName name="Double1">#REF!</definedName>
    <definedName name="DP1287TB1" localSheetId="18">#REF!</definedName>
    <definedName name="DP1287TB1">#REF!</definedName>
    <definedName name="DR" localSheetId="18">#REF!+#REF!</definedName>
    <definedName name="DR" localSheetId="25">'ESA Table 17 (SCE Only)'!#REF!+'ESA Table 17 (SCE Only)'!#REF!</definedName>
    <definedName name="DR">#REF!+#REF!</definedName>
    <definedName name="dual_treesteps" localSheetId="18">#REF!</definedName>
    <definedName name="dual_treesteps">#REF!</definedName>
    <definedName name="dual_volatility">#REF!</definedName>
    <definedName name="dual_volatility2">#REF!</definedName>
    <definedName name="ductrepair" localSheetId="28">#REF!</definedName>
    <definedName name="ductrepair" localSheetId="36">#REF!</definedName>
    <definedName name="ductrepair" localSheetId="37">#REF!</definedName>
    <definedName name="ductrepair" localSheetId="38">#REF!</definedName>
    <definedName name="ductrepair" localSheetId="27">#REF!</definedName>
    <definedName name="ductrepair" localSheetId="29">#REF!</definedName>
    <definedName name="ductrepair" localSheetId="30">#REF!</definedName>
    <definedName name="ductrepair" localSheetId="31">#REF!</definedName>
    <definedName name="ductrepair" localSheetId="32">#REF!</definedName>
    <definedName name="ductrepair" localSheetId="33">#REF!</definedName>
    <definedName name="ductrepair" localSheetId="18">#REF!</definedName>
    <definedName name="ductrepair" localSheetId="43">#REF!</definedName>
    <definedName name="ductrepair" localSheetId="0">#REF!</definedName>
    <definedName name="ductrepair">#REF!</definedName>
    <definedName name="ductsealandrepair" localSheetId="18">#REF!</definedName>
    <definedName name="dupper12" localSheetId="37">#REF!</definedName>
    <definedName name="dupper12" localSheetId="25">'ESA Table 17 (SCE Only)'!#REF!</definedName>
    <definedName name="dupper12" localSheetId="8">#REF!</definedName>
    <definedName name="dupper12" localSheetId="43">#REF!</definedName>
    <definedName name="dupper12">[10]Parameters!$D$19</definedName>
    <definedName name="DWL" localSheetId="28">#REF!</definedName>
    <definedName name="DWL" localSheetId="36">#REF!</definedName>
    <definedName name="DWL" localSheetId="37">#REF!</definedName>
    <definedName name="DWL" localSheetId="38">#REF!</definedName>
    <definedName name="DWL" localSheetId="27">#REF!</definedName>
    <definedName name="DWL" localSheetId="29">#REF!</definedName>
    <definedName name="DWL" localSheetId="30">#REF!</definedName>
    <definedName name="DWL" localSheetId="31">#REF!</definedName>
    <definedName name="DWL" localSheetId="33">#REF!</definedName>
    <definedName name="DWL" localSheetId="18">'[19]Effective-Rates'!#REF!</definedName>
    <definedName name="DWL" localSheetId="43">#REF!</definedName>
    <definedName name="DWL" localSheetId="0">#REF!</definedName>
    <definedName name="DWL">#REF!</definedName>
    <definedName name="DZ.IndSpec_Left" localSheetId="18" hidden="1">#REF!</definedName>
    <definedName name="DZ.IndSpec_Left" hidden="1">#REF!</definedName>
    <definedName name="DZ.IndSpec_Right" hidden="1">#REF!</definedName>
    <definedName name="E.R.">2.15</definedName>
    <definedName name="E_Data">#REF!</definedName>
    <definedName name="ecabf_summer" localSheetId="28">#REF!</definedName>
    <definedName name="ecabf_summer" localSheetId="36">#REF!</definedName>
    <definedName name="ecabf_summer" localSheetId="37">#REF!</definedName>
    <definedName name="ecabf_summer" localSheetId="38">#REF!</definedName>
    <definedName name="ecabf_summer" localSheetId="27">#REF!</definedName>
    <definedName name="ecabf_summer" localSheetId="29">#REF!</definedName>
    <definedName name="ecabf_summer" localSheetId="30">#REF!</definedName>
    <definedName name="ecabf_summer" localSheetId="31">#REF!</definedName>
    <definedName name="ecabf_summer" localSheetId="33">#REF!</definedName>
    <definedName name="ecabf_summer" localSheetId="18">'[19]Effective-Rates'!#REF!</definedName>
    <definedName name="ecabf_summer" localSheetId="43">#REF!</definedName>
    <definedName name="ecabf_summer" localSheetId="0">#REF!</definedName>
    <definedName name="ecabf_summer">#REF!</definedName>
    <definedName name="ecabf_winter" localSheetId="28">#REF!</definedName>
    <definedName name="ecabf_winter" localSheetId="36">#REF!</definedName>
    <definedName name="ecabf_winter" localSheetId="37">#REF!</definedName>
    <definedName name="ecabf_winter" localSheetId="38">#REF!</definedName>
    <definedName name="ecabf_winter" localSheetId="27">#REF!</definedName>
    <definedName name="ecabf_winter" localSheetId="29">#REF!</definedName>
    <definedName name="ecabf_winter" localSheetId="30">#REF!</definedName>
    <definedName name="ecabf_winter" localSheetId="31">#REF!</definedName>
    <definedName name="ecabf_winter" localSheetId="33">#REF!</definedName>
    <definedName name="ecabf_winter" localSheetId="18">'[19]Effective-Rates'!#REF!</definedName>
    <definedName name="ecabf_winter" localSheetId="43">#REF!</definedName>
    <definedName name="ecabf_winter" localSheetId="0">#REF!</definedName>
    <definedName name="ecabf_winter">#REF!</definedName>
    <definedName name="educworkshop" localSheetId="18">#REF!</definedName>
    <definedName name="eeeeeeeeeee" localSheetId="18" hidden="1">{"SourcesUses",#N/A,TRUE,#N/A;"TransOverview",#N/A,TRUE,"CFMODEL"}</definedName>
    <definedName name="eeeeeeeeeee" localSheetId="25" hidden="1">{"SourcesUses",#N/A,TRUE,#N/A;"TransOverview",#N/A,TRUE,"CFMODEL"}</definedName>
    <definedName name="eeeeeeeeeee" localSheetId="8" hidden="1">{"SourcesUses",#N/A,TRUE,#N/A;"TransOverview",#N/A,TRUE,"CFMODEL"}</definedName>
    <definedName name="eeeeeeeeeee" hidden="1">{"SourcesUses",#N/A,TRUE,#N/A;"TransOverview",#N/A,TRUE,"CFMODEL"}</definedName>
    <definedName name="eeeeeeeeeeeeeeeeee" localSheetId="18" hidden="1">{"SourcesUses",#N/A,TRUE,"FundsFlow";"TransOverview",#N/A,TRUE,"FundsFlow"}</definedName>
    <definedName name="eeeeeeeeeeeeeeeeee" localSheetId="25" hidden="1">{"SourcesUses",#N/A,TRUE,"FundsFlow";"TransOverview",#N/A,TRUE,"FundsFlow"}</definedName>
    <definedName name="eeeeeeeeeeeeeeeeee" localSheetId="8" hidden="1">{"SourcesUses",#N/A,TRUE,"FundsFlow";"TransOverview",#N/A,TRUE,"FundsFlow"}</definedName>
    <definedName name="eeeeeeeeeeeeeeeeee" hidden="1">{"SourcesUses",#N/A,TRUE,"FundsFlow";"TransOverview",#N/A,TRUE,"FundsFlow"}</definedName>
    <definedName name="effective_date" localSheetId="37">#REF!</definedName>
    <definedName name="effective_date" localSheetId="25">'ESA Table 17 (SCE Only)'!#REF!</definedName>
    <definedName name="effective_date" localSheetId="8">#REF!</definedName>
    <definedName name="effective_date" localSheetId="43">#REF!</definedName>
    <definedName name="effective_date">#REF!</definedName>
    <definedName name="eighty_seven" localSheetId="37">#REF!</definedName>
    <definedName name="eighty_seven" localSheetId="25">'ESA Table 17 (SCE Only)'!#REF!</definedName>
    <definedName name="eighty_seven" localSheetId="8">#REF!</definedName>
    <definedName name="eighty_seven" localSheetId="43">#REF!</definedName>
    <definedName name="eighty_seven">[20]Cash_Flow!#REF!</definedName>
    <definedName name="elasticity" localSheetId="28">#REF!</definedName>
    <definedName name="elasticity" localSheetId="36">#REF!</definedName>
    <definedName name="elasticity" localSheetId="37">#REF!</definedName>
    <definedName name="elasticity" localSheetId="38">#REF!</definedName>
    <definedName name="elasticity" localSheetId="27">#REF!</definedName>
    <definedName name="elasticity" localSheetId="29">#REF!</definedName>
    <definedName name="elasticity" localSheetId="30">#REF!</definedName>
    <definedName name="elasticity" localSheetId="31">#REF!</definedName>
    <definedName name="elasticity" localSheetId="33">#REF!</definedName>
    <definedName name="elasticity" localSheetId="18">#REF!</definedName>
    <definedName name="elasticity" localSheetId="0">#REF!</definedName>
    <definedName name="elasticity">#REF!</definedName>
    <definedName name="electric" localSheetId="18">#REF!</definedName>
    <definedName name="electric">#REF!</definedName>
    <definedName name="electric1">#REF!</definedName>
    <definedName name="electric2001">#REF!</definedName>
    <definedName name="electricfurnacerepair" localSheetId="18">#REF!</definedName>
    <definedName name="electricfurnacereplacement" localSheetId="18">#REF!</definedName>
    <definedName name="electricwaterheaterreplacement" localSheetId="18">#REF!</definedName>
    <definedName name="EnergyServices_Rev_Growth" localSheetId="37">#REF!</definedName>
    <definedName name="EnergyServices_Rev_Growth" localSheetId="25">'ESA Table 17 (SCE Only)'!#REF!</definedName>
    <definedName name="EnergyServices_Rev_Growth" localSheetId="8">#REF!</definedName>
    <definedName name="EnergyServices_Rev_Growth" localSheetId="43">#REF!</definedName>
    <definedName name="EnergyServices_Rev_Growth">[14]Assumptions!$C$13</definedName>
    <definedName name="Enterprise" localSheetId="18">#REF!</definedName>
    <definedName name="Enterprise" localSheetId="25">'ESA Table 17 (SCE Only)'!#REF!</definedName>
    <definedName name="Enterprise">#REF!</definedName>
    <definedName name="entity" localSheetId="18">#REF!</definedName>
    <definedName name="entity">#REF!</definedName>
    <definedName name="entity1" localSheetId="18">#REF!</definedName>
    <definedName name="entity1">#REF!</definedName>
    <definedName name="EPMC1" localSheetId="28">#REF!</definedName>
    <definedName name="EPMC1" localSheetId="36">#REF!</definedName>
    <definedName name="EPMC1" localSheetId="37">#REF!</definedName>
    <definedName name="EPMC1" localSheetId="38">#REF!</definedName>
    <definedName name="EPMC1" localSheetId="27">#REF!</definedName>
    <definedName name="EPMC1" localSheetId="29">#REF!</definedName>
    <definedName name="EPMC1" localSheetId="30">#REF!</definedName>
    <definedName name="EPMC1" localSheetId="31">#REF!</definedName>
    <definedName name="EPMC1" localSheetId="33">#REF!</definedName>
    <definedName name="EPMC1" localSheetId="0">#REF!</definedName>
    <definedName name="EPMC1">#REF!</definedName>
    <definedName name="EPMC2" localSheetId="28">#REF!</definedName>
    <definedName name="EPMC2" localSheetId="36">#REF!</definedName>
    <definedName name="EPMC2" localSheetId="37">#REF!</definedName>
    <definedName name="EPMC2" localSheetId="38">#REF!</definedName>
    <definedName name="EPMC2" localSheetId="27">#REF!</definedName>
    <definedName name="EPMC2" localSheetId="29">#REF!</definedName>
    <definedName name="EPMC2" localSheetId="30">#REF!</definedName>
    <definedName name="EPMC2" localSheetId="31">#REF!</definedName>
    <definedName name="EPMC2" localSheetId="33">#REF!</definedName>
    <definedName name="EPMC2" localSheetId="0">#REF!</definedName>
    <definedName name="EPMC2">#REF!</definedName>
    <definedName name="EPMC3" localSheetId="28">#REF!</definedName>
    <definedName name="EPMC3" localSheetId="36">#REF!</definedName>
    <definedName name="EPMC3" localSheetId="37">#REF!</definedName>
    <definedName name="EPMC3" localSheetId="38">#REF!</definedName>
    <definedName name="EPMC3" localSheetId="27">#REF!</definedName>
    <definedName name="EPMC3" localSheetId="29">#REF!</definedName>
    <definedName name="EPMC3" localSheetId="30">#REF!</definedName>
    <definedName name="EPMC3" localSheetId="31">#REF!</definedName>
    <definedName name="EPMC3" localSheetId="33">#REF!</definedName>
    <definedName name="EPMC3" localSheetId="0">#REF!</definedName>
    <definedName name="EPMC3">#REF!</definedName>
    <definedName name="EPMC4" localSheetId="28">#REF!</definedName>
    <definedName name="EPMC4" localSheetId="36">#REF!</definedName>
    <definedName name="EPMC4" localSheetId="37">#REF!</definedName>
    <definedName name="EPMC4" localSheetId="38">#REF!</definedName>
    <definedName name="EPMC4" localSheetId="27">#REF!</definedName>
    <definedName name="EPMC4" localSheetId="29">#REF!</definedName>
    <definedName name="EPMC4" localSheetId="30">#REF!</definedName>
    <definedName name="EPMC4" localSheetId="31">#REF!</definedName>
    <definedName name="EPMC4" localSheetId="33">#REF!</definedName>
    <definedName name="EPMC4" localSheetId="0">#REF!</definedName>
    <definedName name="EPMC4">#REF!</definedName>
    <definedName name="Equity_Bridge_Loan_Interest_Expense_Lease" localSheetId="37">#REF!</definedName>
    <definedName name="Equity_Bridge_Loan_Interest_Expense_Lease" localSheetId="25">'ESA Table 17 (SCE Only)'!#REF!</definedName>
    <definedName name="Equity_Bridge_Loan_Interest_Expense_Lease" localSheetId="8">#REF!</definedName>
    <definedName name="Equity_Bridge_Loan_Interest_Expense_Lease" localSheetId="43">#REF!</definedName>
    <definedName name="Equity_Bridge_Loan_Interest_Expense_Lease">[9]Debt!#REF!</definedName>
    <definedName name="equityapo_volatility" localSheetId="18">#REF!</definedName>
    <definedName name="equityapo_volatility" localSheetId="25">'ESA Table 17 (SCE Only)'!#REF!</definedName>
    <definedName name="equityapo_volatility">#REF!</definedName>
    <definedName name="equityoption_treesteps" localSheetId="18">#REF!</definedName>
    <definedName name="equityoption_treesteps">#REF!</definedName>
    <definedName name="equityoption_volatility" localSheetId="18">#REF!</definedName>
    <definedName name="equityoption_volatility">#REF!</definedName>
    <definedName name="Escalation_2001_2004" localSheetId="37">#REF!</definedName>
    <definedName name="Escalation_2001_2004" localSheetId="43">#REF!</definedName>
    <definedName name="Escalation_2001_2004">'[21]Customer MC'!$C$63</definedName>
    <definedName name="Escalation_2004_2006" localSheetId="37">#REF!</definedName>
    <definedName name="Escalation_2004_2006" localSheetId="43">#REF!</definedName>
    <definedName name="Escalation_2004_2006">#REF!</definedName>
    <definedName name="EssAliasTable">"Default"</definedName>
    <definedName name="essbase_are">#REF!</definedName>
    <definedName name="ESSBASE_AREA" localSheetId="18">#REF!</definedName>
    <definedName name="ESSBASE_AREA" localSheetId="25">'ESA Table 17 (SCE Only)'!#REF!</definedName>
    <definedName name="ESSBASE_AREA">#REF!</definedName>
    <definedName name="Estimated_Month" localSheetId="28">#REF!</definedName>
    <definedName name="Estimated_Month" localSheetId="36">#REF!</definedName>
    <definedName name="Estimated_Month" localSheetId="37">#REF!</definedName>
    <definedName name="Estimated_Month" localSheetId="38">#REF!</definedName>
    <definedName name="Estimated_Month" localSheetId="27">#REF!</definedName>
    <definedName name="Estimated_Month" localSheetId="29">#REF!</definedName>
    <definedName name="Estimated_Month" localSheetId="30">#REF!</definedName>
    <definedName name="Estimated_Month" localSheetId="31">#REF!</definedName>
    <definedName name="Estimated_Month" localSheetId="32">#REF!</definedName>
    <definedName name="Estimated_Month" localSheetId="33">#REF!</definedName>
    <definedName name="Estimated_Month" localSheetId="18">#REF!</definedName>
    <definedName name="Estimated_Month" localSheetId="43">#REF!</definedName>
    <definedName name="Estimated_Month" localSheetId="0">#REF!</definedName>
    <definedName name="Estimated_Month">#REF!</definedName>
    <definedName name="EstimatedMonth" localSheetId="28">#REF!</definedName>
    <definedName name="EstimatedMonth" localSheetId="36">#REF!</definedName>
    <definedName name="EstimatedMonth" localSheetId="37">#REF!</definedName>
    <definedName name="EstimatedMonth" localSheetId="38">#REF!</definedName>
    <definedName name="EstimatedMonth" localSheetId="27">#REF!</definedName>
    <definedName name="EstimatedMonth" localSheetId="29">#REF!</definedName>
    <definedName name="EstimatedMonth" localSheetId="30">#REF!</definedName>
    <definedName name="EstimatedMonth" localSheetId="31">#REF!</definedName>
    <definedName name="EstimatedMonth" localSheetId="33">#REF!</definedName>
    <definedName name="EstimatedMonth" localSheetId="18">#REF!</definedName>
    <definedName name="EstimatedMonth" localSheetId="43">#REF!</definedName>
    <definedName name="EstimatedMonth" localSheetId="0">#REF!</definedName>
    <definedName name="EstimatedMonth">#REF!</definedName>
    <definedName name="EUL" localSheetId="28">#REF!</definedName>
    <definedName name="EUL" localSheetId="36">#REF!</definedName>
    <definedName name="EUL" localSheetId="37">#REF!</definedName>
    <definedName name="EUL" localSheetId="38">#REF!</definedName>
    <definedName name="EUL" localSheetId="27">#REF!</definedName>
    <definedName name="EUL" localSheetId="29">#REF!</definedName>
    <definedName name="EUL" localSheetId="30">#REF!</definedName>
    <definedName name="EUL" localSheetId="31">#REF!</definedName>
    <definedName name="EUL" localSheetId="33">#REF!</definedName>
    <definedName name="EUL" localSheetId="18">#REF!</definedName>
    <definedName name="EUL" localSheetId="0">#REF!</definedName>
    <definedName name="EUL">#REF!</definedName>
    <definedName name="eurofutopt_meanreversion" localSheetId="18">#REF!</definedName>
    <definedName name="eurofutopt_meanreversion">#REF!</definedName>
    <definedName name="eurofutopt_model" localSheetId="18">#REF!</definedName>
    <definedName name="eurofutopt_model">#REF!</definedName>
    <definedName name="eurofutopt_volatility">#REF!</definedName>
    <definedName name="ev.Calculation" hidden="1">-4105</definedName>
    <definedName name="ev.Initialized" hidden="1">FALSE</definedName>
    <definedName name="evap" localSheetId="37">#REF!</definedName>
    <definedName name="evap" localSheetId="43">#REF!</definedName>
    <definedName name="evap">#REF!</definedName>
    <definedName name="evapcoolercover" localSheetId="18">#REF!</definedName>
    <definedName name="evapcoolermaintenance" localSheetId="18">#REF!</definedName>
    <definedName name="EXA" localSheetId="18">#REF!</definedName>
    <definedName name="EXA" localSheetId="25">'ESA Table 17 (SCE Only)'!#REF!</definedName>
    <definedName name="EXA">#REF!</definedName>
    <definedName name="Excess_Dividend_Tax_Amount_Unlevered" localSheetId="18">#REF!</definedName>
    <definedName name="Excess_Dividend_Tax_Amount_Unlevered">#REF!</definedName>
    <definedName name="Excess_Dividends_Tax_Amount" localSheetId="18">#REF!</definedName>
    <definedName name="Excess_Dividends_Tax_Amount">#REF!</definedName>
    <definedName name="exchange_rates" localSheetId="37">#REF!</definedName>
    <definedName name="exchange_rates" localSheetId="8">#REF!</definedName>
    <definedName name="exchange_rates" localSheetId="43">#REF!</definedName>
    <definedName name="exchange_rates">#REF!</definedName>
    <definedName name="EXHIBIT" localSheetId="28">#REF!</definedName>
    <definedName name="EXHIBIT" localSheetId="36">#REF!</definedName>
    <definedName name="EXHIBIT" localSheetId="37">#REF!</definedName>
    <definedName name="EXHIBIT" localSheetId="38">#REF!</definedName>
    <definedName name="EXHIBIT" localSheetId="27">#REF!</definedName>
    <definedName name="EXHIBIT" localSheetId="29">#REF!</definedName>
    <definedName name="EXHIBIT" localSheetId="30">#REF!</definedName>
    <definedName name="EXHIBIT" localSheetId="31">#REF!</definedName>
    <definedName name="EXHIBIT" localSheetId="33">#REF!</definedName>
    <definedName name="EXHIBIT" localSheetId="18">#REF!</definedName>
    <definedName name="EXHIBIT" localSheetId="0">#REF!</definedName>
    <definedName name="EXHIBIT">#REF!</definedName>
    <definedName name="existing" localSheetId="18">#REF!</definedName>
    <definedName name="existing">#REF!</definedName>
    <definedName name="existing_table" localSheetId="18">#REF!</definedName>
    <definedName name="existing_table">#REF!</definedName>
    <definedName name="f" localSheetId="18" hidden="1">{"Page_1",#N/A,FALSE,"BAD4Q98";"Page_2",#N/A,FALSE,"BAD4Q98";"Page_3",#N/A,FALSE,"BAD4Q98";"Page_4",#N/A,FALSE,"BAD4Q98";"Page_5",#N/A,FALSE,"BAD4Q98";"Page_6",#N/A,FALSE,"BAD4Q98";"Input_1",#N/A,FALSE,"BAD4Q98";"Input_2",#N/A,FALSE,"BAD4Q98"}</definedName>
    <definedName name="f" localSheetId="25" hidden="1">{"Page_1",#N/A,FALSE,"BAD4Q98";"Page_2",#N/A,FALSE,"BAD4Q98";"Page_3",#N/A,FALSE,"BAD4Q98";"Page_4",#N/A,FALSE,"BAD4Q98";"Page_5",#N/A,FALSE,"BAD4Q98";"Page_6",#N/A,FALSE,"BAD4Q98";"Input_1",#N/A,FALSE,"BAD4Q98";"Input_2",#N/A,FALSE,"BAD4Q98"}</definedName>
    <definedName name="f" localSheetId="8" hidden="1">{"Page_1",#N/A,FALSE,"BAD4Q98";"Page_2",#N/A,FALSE,"BAD4Q98";"Page_3",#N/A,FALSE,"BAD4Q98";"Page_4",#N/A,FALSE,"BAD4Q98";"Page_5",#N/A,FALSE,"BAD4Q98";"Page_6",#N/A,FALSE,"BAD4Q98";"Input_1",#N/A,FALSE,"BAD4Q98";"Input_2",#N/A,FALSE,"BAD4Q98"}</definedName>
    <definedName name="f" hidden="1">{"Page_1",#N/A,FALSE,"BAD4Q98";"Page_2",#N/A,FALSE,"BAD4Q98";"Page_3",#N/A,FALSE,"BAD4Q98";"Page_4",#N/A,FALSE,"BAD4Q98";"Page_5",#N/A,FALSE,"BAD4Q98";"Page_6",#N/A,FALSE,"BAD4Q98";"Input_1",#N/A,FALSE,"BAD4Q98";"Input_2",#N/A,FALSE,"BAD4Q98"}</definedName>
    <definedName name="FACT" localSheetId="37">#REF!</definedName>
    <definedName name="FACT" localSheetId="25">'ESA Table 17 (SCE Only)'!#REF!</definedName>
    <definedName name="FACT" localSheetId="8">#REF!</definedName>
    <definedName name="FACT" localSheetId="43">#REF!</definedName>
    <definedName name="FACT">[10]Factors!$B$9:$H$109</definedName>
    <definedName name="faucetaerator" localSheetId="18">#REF!</definedName>
    <definedName name="fdasdfdsadf" localSheetId="18">#REF!</definedName>
    <definedName name="fdasdfdsadf" localSheetId="25">'ESA Table 17 (SCE Only)'!#REF!</definedName>
    <definedName name="fdasdfdsadf">#REF!</definedName>
    <definedName name="fdfdfdfd" localSheetId="18">#REF!</definedName>
    <definedName name="fdfdfdfd">#REF!</definedName>
    <definedName name="fdfdfdfdfd" localSheetId="18">#REF!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 localSheetId="25">'ESA Table 17 (SCE Only)'!#REF!</definedName>
    <definedName name="fgvfgf" localSheetId="43">#REF!</definedName>
    <definedName name="fgvfgf">#REF!</definedName>
    <definedName name="fielddelim" localSheetId="43">#REF!</definedName>
    <definedName name="fielddelim">#REF!</definedName>
    <definedName name="Fin_Plan_1293" localSheetId="43">#REF!</definedName>
    <definedName name="Fin_Plan_1293">#REF!</definedName>
    <definedName name="Final___5_yr_TDBU_Capital_Budget" localSheetId="28">#REF!</definedName>
    <definedName name="Final___5_yr_TDBU_Capital_Budget" localSheetId="36">#REF!</definedName>
    <definedName name="Final___5_yr_TDBU_Capital_Budget" localSheetId="37">#REF!</definedName>
    <definedName name="Final___5_yr_TDBU_Capital_Budget" localSheetId="38">#REF!</definedName>
    <definedName name="Final___5_yr_TDBU_Capital_Budget" localSheetId="27">#REF!</definedName>
    <definedName name="Final___5_yr_TDBU_Capital_Budget" localSheetId="29">#REF!</definedName>
    <definedName name="Final___5_yr_TDBU_Capital_Budget" localSheetId="30">#REF!</definedName>
    <definedName name="Final___5_yr_TDBU_Capital_Budget" localSheetId="31">#REF!</definedName>
    <definedName name="Final___5_yr_TDBU_Capital_Budget" localSheetId="33">#REF!</definedName>
    <definedName name="Final___5_yr_TDBU_Capital_Budget" localSheetId="0">#REF!</definedName>
    <definedName name="Final___5_yr_TDBU_Capital_Budget">#REF!</definedName>
    <definedName name="Fire_District_Payment_Base_Year" localSheetId="37">#REF!</definedName>
    <definedName name="Fire_District_Payment_Base_Year" localSheetId="25">'ESA Table 17 (SCE Only)'!#REF!</definedName>
    <definedName name="Fire_District_Payment_Base_Year" localSheetId="8">#REF!</definedName>
    <definedName name="Fire_District_Payment_Base_Year" localSheetId="43">#REF!</definedName>
    <definedName name="Fire_District_Payment_Base_Year">[9]Inputs!#REF!</definedName>
    <definedName name="Fire_District_Payment_Input" localSheetId="37">#REF!</definedName>
    <definedName name="Fire_District_Payment_Input" localSheetId="25">'ESA Table 17 (SCE Only)'!#REF!</definedName>
    <definedName name="Fire_District_Payment_Input" localSheetId="8">#REF!</definedName>
    <definedName name="Fire_District_Payment_Input" localSheetId="43">#REF!</definedName>
    <definedName name="Fire_District_Payment_Input">[9]Inputs!#REF!</definedName>
    <definedName name="FirstOne" localSheetId="37">#REF!</definedName>
    <definedName name="FirstOne" localSheetId="8">#REF!</definedName>
    <definedName name="FirstOne" localSheetId="43">#REF!</definedName>
    <definedName name="FirstOne">#REF!</definedName>
    <definedName name="Fletes" localSheetId="18" hidden="1">{#N/A,#N/A,FALSE,"Aging Summary";#N/A,#N/A,FALSE,"Ratio Analysis";#N/A,#N/A,FALSE,"Test 120 Day Accts";#N/A,#N/A,FALSE,"Tickmarks"}</definedName>
    <definedName name="Fletes" localSheetId="25" hidden="1">{#N/A,#N/A,FALSE,"Aging Summary";#N/A,#N/A,FALSE,"Ratio Analysis";#N/A,#N/A,FALSE,"Test 120 Day Accts";#N/A,#N/A,FALSE,"Tickmarks"}</definedName>
    <definedName name="Fletes" localSheetId="8" hidden="1">{#N/A,#N/A,FALSE,"Aging Summary";#N/A,#N/A,FALSE,"Ratio Analysis";#N/A,#N/A,FALSE,"Test 120 Day Accts";#N/A,#N/A,FALSE,"Tickmarks"}</definedName>
    <definedName name="Fletes" hidden="1">{#N/A,#N/A,FALSE,"Aging Summary";#N/A,#N/A,FALSE,"Ratio Analysis";#N/A,#N/A,FALSE,"Test 120 Day Accts";#N/A,#N/A,FALSE,"Tickmarks"}</definedName>
    <definedName name="FOOTNOTES" localSheetId="28">#REF!</definedName>
    <definedName name="FOOTNOTES" localSheetId="36">#REF!</definedName>
    <definedName name="FOOTNOTES" localSheetId="37">#REF!</definedName>
    <definedName name="FOOTNOTES" localSheetId="38">#REF!</definedName>
    <definedName name="FOOTNOTES" localSheetId="27">#REF!</definedName>
    <definedName name="FOOTNOTES" localSheetId="29">#REF!</definedName>
    <definedName name="FOOTNOTES" localSheetId="30">#REF!</definedName>
    <definedName name="FOOTNOTES" localSheetId="31">#REF!</definedName>
    <definedName name="FOOTNOTES" localSheetId="33">#REF!</definedName>
    <definedName name="FOOTNOTES" localSheetId="18">#REF!</definedName>
    <definedName name="FOOTNOTES" localSheetId="0">#REF!</definedName>
    <definedName name="FOOTNOTES">#REF!</definedName>
    <definedName name="Fringe_Rate_1995" localSheetId="37">#REF!</definedName>
    <definedName name="Fringe_Rate_1995" localSheetId="25">'ESA Table 17 (SCE Only)'!#REF!</definedName>
    <definedName name="Fringe_Rate_1995" localSheetId="8">#REF!</definedName>
    <definedName name="Fringe_Rate_1995" localSheetId="43">#REF!</definedName>
    <definedName name="Fringe_Rate_1995">#REF!</definedName>
    <definedName name="Fringe_Rate_1996" localSheetId="37">#REF!</definedName>
    <definedName name="Fringe_Rate_1996" localSheetId="25">'ESA Table 17 (SCE Only)'!#REF!</definedName>
    <definedName name="Fringe_Rate_1996" localSheetId="8">#REF!</definedName>
    <definedName name="Fringe_Rate_1996" localSheetId="43">#REF!</definedName>
    <definedName name="Fringe_Rate_1996">#REF!</definedName>
    <definedName name="Fringe_Rate_1997" localSheetId="37">#REF!</definedName>
    <definedName name="Fringe_Rate_1997" localSheetId="25">'ESA Table 17 (SCE Only)'!#REF!</definedName>
    <definedName name="Fringe_Rate_1997" localSheetId="8">#REF!</definedName>
    <definedName name="Fringe_Rate_1997" localSheetId="43">#REF!</definedName>
    <definedName name="Fringe_Rate_1997">#REF!</definedName>
    <definedName name="Fringe_Rate_1998" localSheetId="37">#REF!</definedName>
    <definedName name="Fringe_Rate_1998" localSheetId="8">#REF!</definedName>
    <definedName name="Fringe_Rate_1998" localSheetId="43">#REF!</definedName>
    <definedName name="Fringe_Rate_1998">#REF!</definedName>
    <definedName name="Fringe_Rate_1999" localSheetId="37">#REF!</definedName>
    <definedName name="Fringe_Rate_1999" localSheetId="8">#REF!</definedName>
    <definedName name="Fringe_Rate_1999" localSheetId="43">#REF!</definedName>
    <definedName name="Fringe_Rate_1999">#REF!</definedName>
    <definedName name="Fringe_Rate_2000" localSheetId="37">#REF!</definedName>
    <definedName name="Fringe_Rate_2000" localSheetId="8">#REF!</definedName>
    <definedName name="Fringe_Rate_2000" localSheetId="43">#REF!</definedName>
    <definedName name="Fringe_Rate_2000">#REF!</definedName>
    <definedName name="FUN" localSheetId="37">#REF!</definedName>
    <definedName name="FUN" localSheetId="25">'ESA Table 17 (SCE Only)'!#REF!</definedName>
    <definedName name="FUN" localSheetId="8">#REF!</definedName>
    <definedName name="FUN" localSheetId="43">#REF!</definedName>
    <definedName name="FUN">[9]Inputs!#REF!</definedName>
    <definedName name="furnacefilter" localSheetId="18">#REF!</definedName>
    <definedName name="FutDates" localSheetId="37">#REF!</definedName>
    <definedName name="FutDates" localSheetId="8">#REF!</definedName>
    <definedName name="FutDates" localSheetId="43">#REF!</definedName>
    <definedName name="FutDates">#REF!</definedName>
    <definedName name="FutMTM" localSheetId="37">#REF!</definedName>
    <definedName name="FutMTM" localSheetId="8">#REF!</definedName>
    <definedName name="FutMTM" localSheetId="43">#REF!</definedName>
    <definedName name="FutMTM">#REF!</definedName>
    <definedName name="FutVol" localSheetId="37">#REF!</definedName>
    <definedName name="FutVol" localSheetId="8">#REF!</definedName>
    <definedName name="FutVol" localSheetId="43">#REF!</definedName>
    <definedName name="FutVol">#REF!</definedName>
    <definedName name="fwdopt_meanreversion" localSheetId="18">#REF!</definedName>
    <definedName name="fwdopt_meanreversion">#REF!</definedName>
    <definedName name="fwdopt_meshpoints" localSheetId="18">#REF!</definedName>
    <definedName name="fwdopt_meshpoints">#REF!</definedName>
    <definedName name="fwdopt_model" localSheetId="18">#REF!</definedName>
    <definedName name="fwdopt_model">#REF!</definedName>
    <definedName name="FYE" localSheetId="37">#REF!</definedName>
    <definedName name="FYE" localSheetId="8">#REF!</definedName>
    <definedName name="FYE" localSheetId="43">#REF!</definedName>
    <definedName name="FYE">#REF!</definedName>
    <definedName name="g" localSheetId="18" hidden="1">{"SourcesUses",#N/A,TRUE,#N/A;"TransOverview",#N/A,TRUE,"CFMODEL"}</definedName>
    <definedName name="g" localSheetId="25" hidden="1">{"SourcesUses",#N/A,TRUE,#N/A;"TransOverview",#N/A,TRUE,"CFMODEL"}</definedName>
    <definedName name="g" localSheetId="8" hidden="1">{"SourcesUses",#N/A,TRUE,#N/A;"TransOverview",#N/A,TRUE,"CFMODEL"}</definedName>
    <definedName name="g" hidden="1">{"SourcesUses",#N/A,TRUE,#N/A;"TransOverview",#N/A,TRUE,"CFMODEL"}</definedName>
    <definedName name="gas" localSheetId="25">'ESA Table 17 (SCE Only)'!#REF!</definedName>
    <definedName name="gas" localSheetId="43">#REF!</definedName>
    <definedName name="gas">#REF!</definedName>
    <definedName name="gasfurnacerepair" localSheetId="18">#REF!</definedName>
    <definedName name="gasfurnacereplacement" localSheetId="18">#REF!</definedName>
    <definedName name="gaskets" localSheetId="18">#REF!</definedName>
    <definedName name="GasServicesDates" localSheetId="37">#REF!</definedName>
    <definedName name="GasServicesDates" localSheetId="8">#REF!</definedName>
    <definedName name="GasServicesDates" localSheetId="43">#REF!</definedName>
    <definedName name="GasServicesDates">#REF!</definedName>
    <definedName name="GasServicesMTM" localSheetId="37">#REF!</definedName>
    <definedName name="GasServicesMTM" localSheetId="8">#REF!</definedName>
    <definedName name="GasServicesMTM" localSheetId="43">#REF!</definedName>
    <definedName name="GasServicesMTM">#REF!</definedName>
    <definedName name="GasServicesVol" localSheetId="37">#REF!</definedName>
    <definedName name="GasServicesVol" localSheetId="8">#REF!</definedName>
    <definedName name="GasServicesVol" localSheetId="43">#REF!</definedName>
    <definedName name="GasServicesVol">#REF!</definedName>
    <definedName name="Gastos_a_prorratear" localSheetId="18">#REF!</definedName>
    <definedName name="Gastos_a_prorratear">#REF!</definedName>
    <definedName name="gaswaterheaterreplacement" localSheetId="18">#REF!</definedName>
    <definedName name="gatt" localSheetId="37">#REF!</definedName>
    <definedName name="gatt" localSheetId="25">'ESA Table 17 (SCE Only)'!#REF!</definedName>
    <definedName name="gatt" localSheetId="8">#REF!</definedName>
    <definedName name="gatt" localSheetId="43">#REF!</definedName>
    <definedName name="gatt">[22]Parameters!$D$16</definedName>
    <definedName name="Gen.plant_loading_factor" localSheetId="37">#REF!</definedName>
    <definedName name="Gen.plant_loading_factor" localSheetId="43">#REF!</definedName>
    <definedName name="Gen.plant_loading_factor">[23]Loaders!$B$9</definedName>
    <definedName name="gfdg" localSheetId="18" hidden="1">{"Page_1",#N/A,FALSE,"BAD4Q98";"Page_2",#N/A,FALSE,"BAD4Q98";"Page_3",#N/A,FALSE,"BAD4Q98";"Page_4",#N/A,FALSE,"BAD4Q98";"Page_5",#N/A,FALSE,"BAD4Q98";"Page_6",#N/A,FALSE,"BAD4Q98";"Input_1",#N/A,FALSE,"BAD4Q98";"Input_2",#N/A,FALSE,"BAD4Q98"}</definedName>
    <definedName name="gfdg" localSheetId="25" hidden="1">{"Page_1",#N/A,FALSE,"BAD4Q98";"Page_2",#N/A,FALSE,"BAD4Q98";"Page_3",#N/A,FALSE,"BAD4Q98";"Page_4",#N/A,FALSE,"BAD4Q98";"Page_5",#N/A,FALSE,"BAD4Q98";"Page_6",#N/A,FALSE,"BAD4Q98";"Input_1",#N/A,FALSE,"BAD4Q98";"Input_2",#N/A,FALSE,"BAD4Q98"}</definedName>
    <definedName name="gfdg" localSheetId="8" hidden="1">{"Page_1",#N/A,FALSE,"BAD4Q98";"Page_2",#N/A,FALSE,"BAD4Q98";"Page_3",#N/A,FALSE,"BAD4Q98";"Page_4",#N/A,FALSE,"BAD4Q98";"Page_5",#N/A,FALSE,"BAD4Q98";"Page_6",#N/A,FALSE,"BAD4Q98";"Input_1",#N/A,FALSE,"BAD4Q98";"Input_2",#N/A,FALSE,"BAD4Q98"}</definedName>
    <definedName name="gfdg" hidden="1">{"Page_1",#N/A,FALSE,"BAD4Q98";"Page_2",#N/A,FALSE,"BAD4Q98";"Page_3",#N/A,FALSE,"BAD4Q98";"Page_4",#N/A,FALSE,"BAD4Q98";"Page_5",#N/A,FALSE,"BAD4Q98";"Page_6",#N/A,FALSE,"BAD4Q98";"Input_1",#N/A,FALSE,"BAD4Q98";"Input_2",#N/A,FALSE,"BAD4Q98"}</definedName>
    <definedName name="gfgfgf" localSheetId="37">#REF!</definedName>
    <definedName name="gfgfgf" localSheetId="8">#REF!</definedName>
    <definedName name="gfgfgf" localSheetId="43">#REF!</definedName>
    <definedName name="gfgfgf">#REF!</definedName>
    <definedName name="gggg" localSheetId="18" hidden="1">{"SourcesUses",#N/A,TRUE,#N/A;"TransOverview",#N/A,TRUE,"CFMODEL"}</definedName>
    <definedName name="gggg" localSheetId="25" hidden="1">{"SourcesUses",#N/A,TRUE,#N/A;"TransOverview",#N/A,TRUE,"CFMODEL"}</definedName>
    <definedName name="gggg" localSheetId="8" hidden="1">{"SourcesUses",#N/A,TRUE,#N/A;"TransOverview",#N/A,TRUE,"CFMODEL"}</definedName>
    <definedName name="gggg" hidden="1">{"SourcesUses",#N/A,TRUE,#N/A;"TransOverview",#N/A,TRUE,"CFMODEL"}</definedName>
    <definedName name="GRC" localSheetId="28">#REF!</definedName>
    <definedName name="GRC" localSheetId="36">#REF!</definedName>
    <definedName name="GRC" localSheetId="37">#REF!</definedName>
    <definedName name="GRC" localSheetId="38">#REF!</definedName>
    <definedName name="GRC" localSheetId="27">#REF!</definedName>
    <definedName name="GRC" localSheetId="29">#REF!</definedName>
    <definedName name="GRC" localSheetId="30">#REF!</definedName>
    <definedName name="GRC" localSheetId="31">#REF!</definedName>
    <definedName name="GRC" localSheetId="33">#REF!</definedName>
    <definedName name="GRC" localSheetId="18">#REF!</definedName>
    <definedName name="GRC" localSheetId="0">#REF!</definedName>
    <definedName name="GRC">#REF!</definedName>
    <definedName name="Gross_Earnings_Tax_Amount" localSheetId="18">'[9]Income Taxes'!#REF!</definedName>
    <definedName name="Gross_Earnings_Tax_Amount" localSheetId="25">'ESA Table 17 (SCE Only)'!#REF!</definedName>
    <definedName name="Gross_Earnings_Tax_Amount">#REF!</definedName>
    <definedName name="guam"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2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ELP" localSheetId="25">IF('ESA Table 17 (SCE Only)'!Values_Entered,Header_Row+'ESA Table 17 (SCE Only)'!Number_of_Payments,Header_Row)</definedName>
    <definedName name="HELP" localSheetId="4">IF('ESA Table 2 Main'!Values_Entered,Header_Row+'ESA Table 2 Main'!Number_of_Payments,Header_Row)</definedName>
    <definedName name="HELP" localSheetId="8">IF(Values_Entered,Header_Row+Number_of_Payments,Header_Row)</definedName>
    <definedName name="HELP">IF(Values_Entered,Header_Row+Number_of_Payments,Header_Row)</definedName>
    <definedName name="hhhh" localSheetId="18" hidden="1">{"SourcesUses",#N/A,TRUE,#N/A;"TransOverview",#N/A,TRUE,"CFMODEL"}</definedName>
    <definedName name="hhhh" localSheetId="25" hidden="1">{"SourcesUses",#N/A,TRUE,#N/A;"TransOverview",#N/A,TRUE,"CFMODEL"}</definedName>
    <definedName name="hhhh" localSheetId="8" hidden="1">{"SourcesUses",#N/A,TRUE,#N/A;"TransOverview",#N/A,TRUE,"CFMODEL"}</definedName>
    <definedName name="hhhh" hidden="1">{"SourcesUses",#N/A,TRUE,#N/A;"TransOverview",#N/A,TRUE,"CFMODEL"}</definedName>
    <definedName name="hkjhkhkjhkh" localSheetId="25">'ESA Table 17 (SCE Only)'!#REF!</definedName>
    <definedName name="hkjhkhkjhkh" localSheetId="43">#REF!</definedName>
    <definedName name="hkjhkhkjhkh">#REF!</definedName>
    <definedName name="hn._I006" localSheetId="18" hidden="1">#REF!</definedName>
    <definedName name="hn._I006" hidden="1">#REF!</definedName>
    <definedName name="hn._I018" localSheetId="18"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localSheetId="37" hidden="1">#REF!,#REF!,#REF!,#REF!,#REF!,#REF!,#REF!,#REF!,#REF!,#REF!</definedName>
    <definedName name="hn.ConvertZero1" localSheetId="25" hidden="1">'ESA Table 17 (SCE Only)'!#REF!,'ESA Table 17 (SCE Only)'!#REF!,'ESA Table 17 (SCE Only)'!#REF!,'ESA Table 17 (SCE Only)'!#REF!,'ESA Table 17 (SCE Only)'!#REF!,'ESA Table 17 (SCE Only)'!#REF!,'ESA Table 17 (SCE Only)'!#REF!,'ESA Table 17 (SCE Only)'!#REF!,'ESA Table 17 (SCE Only)'!#REF!,'ESA Table 17 (SCE Only)'!#REF!</definedName>
    <definedName name="hn.ConvertZero1" localSheetId="8" hidden="1">#REF!,#REF!,#REF!,#REF!,#REF!,#REF!,#REF!,#REF!,#REF!,#REF!</definedName>
    <definedName name="hn.ConvertZero1" localSheetId="43" hidden="1">#REF!,#REF!,#REF!,#REF!,#REF!,#REF!,#REF!,#REF!,#REF!,#REF!</definedName>
    <definedName name="hn.ConvertZero1" hidden="1">[24]LTM!$G$461:$J$461,[24]LTM!$G$463:$J$464,[24]LTM!$G$468:$J$469,[24]LTM!$G$473:$J$475,[24]LTM!$G$480:$J$480,[24]LTM!$G$484:$J$485,[24]LTM!$G$490:$J$490,[24]LTM!$G$514:$J$518,[24]LTM!$G$525:$J$526,[24]LTM!$G$532:$J$537</definedName>
    <definedName name="hn.ConvertZero2" localSheetId="37" hidden="1">#REF!,#REF!,#REF!,#REF!,#REF!,#REF!,#REF!,#REF!</definedName>
    <definedName name="hn.ConvertZero2" localSheetId="25" hidden="1">'ESA Table 17 (SCE Only)'!#REF!,'ESA Table 17 (SCE Only)'!#REF!,'ESA Table 17 (SCE Only)'!#REF!,'ESA Table 17 (SCE Only)'!#REF!,'ESA Table 17 (SCE Only)'!#REF!,'ESA Table 17 (SCE Only)'!#REF!,'ESA Table 17 (SCE Only)'!#REF!,'ESA Table 17 (SCE Only)'!#REF!</definedName>
    <definedName name="hn.ConvertZero2" localSheetId="8" hidden="1">#REF!,#REF!,#REF!,#REF!,#REF!,#REF!,#REF!,#REF!</definedName>
    <definedName name="hn.ConvertZero2" localSheetId="43" hidden="1">#REF!,#REF!,#REF!,#REF!,#REF!,#REF!,#REF!,#REF!</definedName>
    <definedName name="hn.ConvertZero2" hidden="1">[24]LTM!$G$560:$J$560,[24]LTM!$H$590:$J$591,[24]LTM!$H$614:$J$614,[24]LTM!$H$635:$J$636,[24]LTM!$G$676:$J$680,[24]LTM!$G$686:$J$686,[24]LTM!$G$688:$J$694,[24]LTM!$G$681:$J$682</definedName>
    <definedName name="hn.ConvertZero3" localSheetId="37" hidden="1">#REF!,#REF!,#REF!,#REF!,#REF!</definedName>
    <definedName name="hn.ConvertZero3" localSheetId="25" hidden="1">'ESA Table 17 (SCE Only)'!#REF!,'ESA Table 17 (SCE Only)'!#REF!,'ESA Table 17 (SCE Only)'!#REF!,'ESA Table 17 (SCE Only)'!#REF!,'ESA Table 17 (SCE Only)'!#REF!</definedName>
    <definedName name="hn.ConvertZero3" localSheetId="8" hidden="1">#REF!,#REF!,#REF!,#REF!,#REF!</definedName>
    <definedName name="hn.ConvertZero3" localSheetId="43" hidden="1">#REF!,#REF!,#REF!,#REF!,#REF!</definedName>
    <definedName name="hn.ConvertZero3" hidden="1">[24]LTM!$G$699:$J$706,[24]LTM!$G$710:$J$714,[24]LTM!$G$717:$J$734,[24]LTM!$G$738:$J$738,[24]LTM!$G$745:$J$751</definedName>
    <definedName name="hn.ConvertZero4" localSheetId="37" hidden="1">#REF!,#REF!,#REF!,#REF!,#REF!,#REF!,#REF!,#REF!</definedName>
    <definedName name="hn.ConvertZero4" localSheetId="25" hidden="1">'ESA Table 17 (SCE Only)'!#REF!,'ESA Table 17 (SCE Only)'!#REF!,'ESA Table 17 (SCE Only)'!#REF!,'ESA Table 17 (SCE Only)'!#REF!,'ESA Table 17 (SCE Only)'!#REF!,'ESA Table 17 (SCE Only)'!#REF!,'ESA Table 17 (SCE Only)'!#REF!,'ESA Table 17 (SCE Only)'!#REF!</definedName>
    <definedName name="hn.ConvertZero4" localSheetId="8" hidden="1">#REF!,#REF!,#REF!,#REF!,#REF!,#REF!,#REF!,#REF!</definedName>
    <definedName name="hn.ConvertZero4" localSheetId="43" hidden="1">#REF!,#REF!,#REF!,#REF!,#REF!,#REF!,#REF!,#REF!</definedName>
    <definedName name="hn.ConvertZero4" hidden="1">[24]LTM!$G$840:$J$840,[24]LTM!$H$1266:$J$1266,[24]LTM!$G$1267:$J$1267,[24]LTM!$G$1454:$J$1461,[24]LTM!$J$1462,[24]LTM!$J$1463,[24]LTM!$G$1468:$J$1469,[24]LTM!$L$1469:$N$1469</definedName>
    <definedName name="hn.ConvertZeroUnhide1" localSheetId="37" hidden="1">#REF!,#REF!,#REF!</definedName>
    <definedName name="hn.ConvertZeroUnhide1" localSheetId="25" hidden="1">'ESA Table 17 (SCE Only)'!#REF!,'ESA Table 17 (SCE Only)'!#REF!,'ESA Table 17 (SCE Only)'!#REF!</definedName>
    <definedName name="hn.ConvertZeroUnhide1" localSheetId="8" hidden="1">#REF!,#REF!,#REF!</definedName>
    <definedName name="hn.ConvertZeroUnhide1" localSheetId="43" hidden="1">#REF!,#REF!,#REF!</definedName>
    <definedName name="hn.ConvertZeroUnhide1" hidden="1">[24]LTM!$G$1469:$J$1469,[24]LTM!$L$1469:$N$1469,[24]LTM!$H$1266:$J$1266</definedName>
    <definedName name="hn.Delete015" localSheetId="18" hidden="1">#REF!,#REF!,#REF!,#REF!</definedName>
    <definedName name="hn.Delete015" localSheetId="25" hidden="1">'ESA Table 17 (SCE Only)'!#REF!,'ESA Table 17 (SCE Only)'!#REF!,'ESA Table 17 (SCE Only)'!#REF!,'ESA Table 17 (SCE Only)'!#REF!</definedName>
    <definedName name="hn.Delete015" hidden="1">#REF!,#REF!,#REF!,#REF!</definedName>
    <definedName name="hn.domestic" localSheetId="18" hidden="1">#REF!</definedName>
    <definedName name="hn.domestic" localSheetId="25" hidden="1">'ESA Table 17 (SCE Only)'!#REF!</definedName>
    <definedName name="hn.domestic" hidden="1">#REF!</definedName>
    <definedName name="hn.DZ_MultByFXRates" localSheetId="37" hidden="1">#REF!,#REF!,#REF!,#REF!</definedName>
    <definedName name="hn.DZ_MultByFXRates" localSheetId="25" hidden="1">'ESA Table 17 (SCE Only)'!#REF!,'ESA Table 17 (SCE Only)'!#REF!,'ESA Table 17 (SCE Only)'!#REF!,'ESA Table 17 (SCE Only)'!#REF!</definedName>
    <definedName name="hn.DZ_MultByFXRates" localSheetId="8" hidden="1">#REF!,#REF!,#REF!,#REF!</definedName>
    <definedName name="hn.DZ_MultByFXRates" localSheetId="43" hidden="1">#REF!,#REF!,#REF!,#REF!</definedName>
    <definedName name="hn.DZ_MultByFXRates" hidden="1">[24]DropZone!$B$2:$I$118,[24]DropZone!$B$120:$I$132,[24]DropZone!$B$134:$I$136,[24]DropZone!$B$138:$I$146</definedName>
    <definedName name="hn.ExtDb" hidden="1">FALSE</definedName>
    <definedName name="hn.Global" localSheetId="18" hidden="1">#REF!</definedName>
    <definedName name="hn.Global" localSheetId="25" hidden="1">'ESA Table 17 (SCE Only)'!#REF!</definedName>
    <definedName name="hn.Global" hidden="1">#REF!</definedName>
    <definedName name="hn.LTM_MultByFXRates" localSheetId="37" hidden="1">#REF!,#REF!,#REF!,#REF!,#REF!,#REF!,#REF!</definedName>
    <definedName name="hn.LTM_MultByFXRates" localSheetId="25" hidden="1">'ESA Table 17 (SCE Only)'!#REF!,'ESA Table 17 (SCE Only)'!#REF!,'ESA Table 17 (SCE Only)'!#REF!,'ESA Table 17 (SCE Only)'!#REF!,'ESA Table 17 (SCE Only)'!#REF!,'ESA Table 17 (SCE Only)'!#REF!,'ESA Table 17 (SCE Only)'!#REF!</definedName>
    <definedName name="hn.LTM_MultByFXRates" localSheetId="8" hidden="1">#REF!,#REF!,#REF!,#REF!,#REF!,#REF!,#REF!</definedName>
    <definedName name="hn.LTM_MultByFXRates" localSheetId="43" hidden="1">#REF!,#REF!,#REF!,#REF!,#REF!,#REF!,#REF!</definedName>
    <definedName name="hn.LTM_MultByFXRates" hidden="1">[24]LTM!$G$461:$N$477,[24]LTM!$G$480:$N$539,[24]LTM!$G$548:$N$667,[24]LTM!$G$676:$N$1266,[24]LTM!$G$1454:$N$1461,[24]LTM!$G$1463:$N$1465,[24]LTM!$G$1468:$N$1469</definedName>
    <definedName name="hn.ModelType" hidden="1">"DEAL"</definedName>
    <definedName name="hn.ModelVersion" hidden="1">1</definedName>
    <definedName name="hn.MultbyFXRates" localSheetId="37" hidden="1">#REF!,#REF!,#REF!,#REF!,#REF!,#REF!,#REF!</definedName>
    <definedName name="hn.MultbyFXRates" localSheetId="25" hidden="1">'ESA Table 17 (SCE Only)'!#REF!,'ESA Table 17 (SCE Only)'!#REF!,'ESA Table 17 (SCE Only)'!#REF!,'ESA Table 17 (SCE Only)'!#REF!,'ESA Table 17 (SCE Only)'!#REF!,'ESA Table 17 (SCE Only)'!#REF!,'ESA Table 17 (SCE Only)'!#REF!</definedName>
    <definedName name="hn.MultbyFXRates" localSheetId="8" hidden="1">#REF!,#REF!,#REF!,#REF!,#REF!,#REF!,#REF!</definedName>
    <definedName name="hn.MultbyFXRates" localSheetId="43" hidden="1">#REF!,#REF!,#REF!,#REF!,#REF!,#REF!,#REF!</definedName>
    <definedName name="hn.MultbyFXRates" hidden="1">[24]LTM!$G$461:$N$477,[24]LTM!$G$480:$N$539,[24]LTM!$G$548:$N$667,[24]LTM!$G$676:$N$1266,[24]LTM!$G$1454:$N$1461,[24]LTM!$G$1463:$N$1465,[24]LTM!$G$1468:$N$1469</definedName>
    <definedName name="hn.MultByFXRates1" localSheetId="37" hidden="1">#REF!,#REF!,#REF!,#REF!,#REF!</definedName>
    <definedName name="hn.MultByFXRates1" localSheetId="25" hidden="1">'ESA Table 17 (SCE Only)'!#REF!,'ESA Table 17 (SCE Only)'!#REF!,'ESA Table 17 (SCE Only)'!#REF!,'ESA Table 17 (SCE Only)'!#REF!,'ESA Table 17 (SCE Only)'!#REF!</definedName>
    <definedName name="hn.MultByFXRates1" localSheetId="8" hidden="1">#REF!,#REF!,#REF!,#REF!,#REF!</definedName>
    <definedName name="hn.MultByFXRates1" localSheetId="43" hidden="1">#REF!,#REF!,#REF!,#REF!,#REF!</definedName>
    <definedName name="hn.MultByFXRates1" hidden="1">[24]LTM!$G$461:$G$477,[24]LTM!$G$480:$G$539,[24]LTM!$G$548:$G$562,[24]LTM!$G$676:$G$840,[24]LTM!$G$1454:$G$1469</definedName>
    <definedName name="hn.MultByFXRates2" localSheetId="37" hidden="1">#REF!,#REF!,#REF!,#REF!,#REF!</definedName>
    <definedName name="hn.MultByFXRates2" localSheetId="25" hidden="1">'ESA Table 17 (SCE Only)'!#REF!,'ESA Table 17 (SCE Only)'!#REF!,'ESA Table 17 (SCE Only)'!#REF!,'ESA Table 17 (SCE Only)'!#REF!,'ESA Table 17 (SCE Only)'!#REF!</definedName>
    <definedName name="hn.MultByFXRates2" localSheetId="8" hidden="1">#REF!,#REF!,#REF!,#REF!,#REF!</definedName>
    <definedName name="hn.MultByFXRates2" localSheetId="43" hidden="1">#REF!,#REF!,#REF!,#REF!,#REF!</definedName>
    <definedName name="hn.MultByFXRates2" hidden="1">[24]LTM!$H$461:$H$477,[24]LTM!$H$480:$H$539,[24]LTM!$H$548:$H$667,[24]LTM!$H$676:$H$1266,[24]LTM!$H$1454:$H$1469</definedName>
    <definedName name="hn.MultByFXRates3" localSheetId="37" hidden="1">#REF!,#REF!,#REF!,#REF!,#REF!</definedName>
    <definedName name="hn.MultByFXRates3" localSheetId="25" hidden="1">'ESA Table 17 (SCE Only)'!#REF!,'ESA Table 17 (SCE Only)'!#REF!,'ESA Table 17 (SCE Only)'!#REF!,'ESA Table 17 (SCE Only)'!#REF!,'ESA Table 17 (SCE Only)'!#REF!</definedName>
    <definedName name="hn.MultByFXRates3" localSheetId="8" hidden="1">#REF!,#REF!,#REF!,#REF!,#REF!</definedName>
    <definedName name="hn.MultByFXRates3" localSheetId="43" hidden="1">#REF!,#REF!,#REF!,#REF!,#REF!</definedName>
    <definedName name="hn.MultByFXRates3" hidden="1">[24]LTM!$I$461:$I$477,[24]LTM!$I$480:$I$539,[24]LTM!$I$548:$I$667,[24]LTM!$I$676:$I$1266,[24]LTM!$I$1454:$I$1469</definedName>
    <definedName name="hn.MultbyFxrates4" localSheetId="37" hidden="1">#REF!,#REF!,#REF!,#REF!,#REF!,#REF!,#REF!</definedName>
    <definedName name="hn.MultbyFxrates4" localSheetId="25" hidden="1">'ESA Table 17 (SCE Only)'!#REF!,'ESA Table 17 (SCE Only)'!#REF!,'ESA Table 17 (SCE Only)'!#REF!,'ESA Table 17 (SCE Only)'!#REF!,'ESA Table 17 (SCE Only)'!#REF!,'ESA Table 17 (SCE Only)'!#REF!,'ESA Table 17 (SCE Only)'!#REF!</definedName>
    <definedName name="hn.MultbyFxrates4" localSheetId="8" hidden="1">#REF!,#REF!,#REF!,#REF!,#REF!,#REF!,#REF!</definedName>
    <definedName name="hn.MultbyFxrates4" localSheetId="43" hidden="1">#REF!,#REF!,#REF!,#REF!,#REF!,#REF!,#REF!</definedName>
    <definedName name="hn.MultbyFxrates4" hidden="1">[24]LTM!$J$461:$J$477,[24]LTM!$J$480:$J$539,[24]LTM!$J$548:$J$668,[24]LTM!$J$676:$J$1266,[24]LTM!$J$1454:$J$1461,[24]LTM!$J$1463:$J$1465,[24]LTM!$J$1468</definedName>
    <definedName name="hn.multbyfxrates5" localSheetId="37" hidden="1">#REF!,#REF!,#REF!,#REF!,#REF!</definedName>
    <definedName name="hn.multbyfxrates5" localSheetId="25" hidden="1">'ESA Table 17 (SCE Only)'!#REF!,'ESA Table 17 (SCE Only)'!#REF!,'ESA Table 17 (SCE Only)'!#REF!,'ESA Table 17 (SCE Only)'!#REF!,'ESA Table 17 (SCE Only)'!#REF!</definedName>
    <definedName name="hn.multbyfxrates5" localSheetId="8" hidden="1">#REF!,#REF!,#REF!,#REF!,#REF!</definedName>
    <definedName name="hn.multbyfxrates5" localSheetId="43" hidden="1">#REF!,#REF!,#REF!,#REF!,#REF!</definedName>
    <definedName name="hn.multbyfxrates5" hidden="1">[24]LTM!$L$461:$L$477,[24]LTM!$L$480:$L$539,[24]LTM!$L$548:$L$562,[24]LTM!$L$676:$L$840,[24]LTM!$L$1454:$L$1469</definedName>
    <definedName name="hn.multbyfxrates6" localSheetId="37" hidden="1">#REF!,#REF!,#REF!,#REF!,#REF!</definedName>
    <definedName name="hn.multbyfxrates6" localSheetId="25" hidden="1">'ESA Table 17 (SCE Only)'!#REF!,'ESA Table 17 (SCE Only)'!#REF!,'ESA Table 17 (SCE Only)'!#REF!,'ESA Table 17 (SCE Only)'!#REF!,'ESA Table 17 (SCE Only)'!#REF!</definedName>
    <definedName name="hn.multbyfxrates6" localSheetId="8" hidden="1">#REF!,#REF!,#REF!,#REF!,#REF!</definedName>
    <definedName name="hn.multbyfxrates6" localSheetId="43" hidden="1">#REF!,#REF!,#REF!,#REF!,#REF!</definedName>
    <definedName name="hn.multbyfxrates6" hidden="1">[24]LTM!$M$461:$M$477,[24]LTM!$M$480:$M$539,[24]LTM!$M$548:$M$668,[24]LTM!$M$676:$M$1266,[24]LTM!$M$1454:$M$1469</definedName>
    <definedName name="hn.multbyfxrates7" localSheetId="37" hidden="1">#REF!,#REF!,#REF!,#REF!,#REF!</definedName>
    <definedName name="hn.multbyfxrates7" localSheetId="25" hidden="1">'ESA Table 17 (SCE Only)'!#REF!,'ESA Table 17 (SCE Only)'!#REF!,'ESA Table 17 (SCE Only)'!#REF!,'ESA Table 17 (SCE Only)'!#REF!,'ESA Table 17 (SCE Only)'!#REF!</definedName>
    <definedName name="hn.multbyfxrates7" localSheetId="8" hidden="1">#REF!,#REF!,#REF!,#REF!,#REF!</definedName>
    <definedName name="hn.multbyfxrates7" localSheetId="43" hidden="1">#REF!,#REF!,#REF!,#REF!,#REF!</definedName>
    <definedName name="hn.multbyfxrates7" hidden="1">[24]LTM!$N$461:$N$477,[24]LTM!$N$480:$N$539,[24]LTM!$N$548:$N$667,[24]LTM!$N$676:$N$1266,[24]LTM!$N$1454:$N$1469</definedName>
    <definedName name="hn.MultByFXRatesBot1" localSheetId="37" hidden="1">#REF!,#REF!,#REF!,#REF!,#REF!,#REF!,#REF!,#REF!,#REF!,#REF!,#REF!,#REF!</definedName>
    <definedName name="hn.MultByFXRatesBot1"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Bot1" localSheetId="8" hidden="1">#REF!,#REF!,#REF!,#REF!,#REF!,#REF!,#REF!,#REF!,#REF!,#REF!,#REF!,#REF!</definedName>
    <definedName name="hn.MultByFXRatesBot1" localSheetId="43" hidden="1">#REF!,#REF!,#REF!,#REF!,#REF!,#REF!,#REF!,#REF!,#REF!,#REF!,#REF!,#REF!</definedName>
    <definedName name="hn.MultByFXRatesBot1" hidden="1">[24]LTM!$G$676:$G$682,[24]LTM!$G$686,[24]LTM!$G$688:$G$694,[24]LTM!$G$699:$G$706,[24]LTM!$G$710:$G$714,[24]LTM!$G$717:$G$734,[24]LTM!$G$738,[24]LTM!$G$738,[24]LTM!$G$745:$G$751,[24]LTM!$G$840,[24]LTM!$G$1454:$G$1461,[24]LTM!$G$1468:$G$1469</definedName>
    <definedName name="hn.MultByFXRatesBot2" localSheetId="37" hidden="1">#REF!,#REF!,#REF!,#REF!,#REF!,#REF!,#REF!,#REF!,#REF!,#REF!,#REF!,#REF!</definedName>
    <definedName name="hn.MultByFXRatesBot2"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Bot2" localSheetId="8" hidden="1">#REF!,#REF!,#REF!,#REF!,#REF!,#REF!,#REF!,#REF!,#REF!,#REF!,#REF!,#REF!</definedName>
    <definedName name="hn.MultByFXRatesBot2" localSheetId="43" hidden="1">#REF!,#REF!,#REF!,#REF!,#REF!,#REF!,#REF!,#REF!,#REF!,#REF!,#REF!,#REF!</definedName>
    <definedName name="hn.MultByFXRatesBot2" hidden="1">[24]LTM!$H$676:$H$682,[24]LTM!$H$686,[24]LTM!$H$688:$H$694,[24]LTM!$H$699:$H$706,[24]LTM!$H$710:$H$714,[24]LTM!$H$717:$H$734,[24]LTM!$H$738,[24]LTM!$H$745:$H$751,[24]LTM!$H$840,[24]LTM!$H$1266,[24]LTM!$H$1454:$H$1461,[24]LTM!$H$1468:$H$1469</definedName>
    <definedName name="hn.MultByFXRatesBot3" localSheetId="37" hidden="1">#REF!,#REF!,#REF!,#REF!,#REF!,#REF!,#REF!,#REF!,#REF!,#REF!,#REF!,#REF!</definedName>
    <definedName name="hn.MultByFXRatesBot3"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Bot3" localSheetId="8" hidden="1">#REF!,#REF!,#REF!,#REF!,#REF!,#REF!,#REF!,#REF!,#REF!,#REF!,#REF!,#REF!</definedName>
    <definedName name="hn.MultByFXRatesBot3" localSheetId="43" hidden="1">#REF!,#REF!,#REF!,#REF!,#REF!,#REF!,#REF!,#REF!,#REF!,#REF!,#REF!,#REF!</definedName>
    <definedName name="hn.MultByFXRatesBot3" hidden="1">[24]LTM!$I$676:$I$682,[24]LTM!$I$686,[24]LTM!$I$688:$I$694,[24]LTM!$I$699:$I$706,[24]LTM!$I$710:$I$714,[24]LTM!$I$717:$I$734,[24]LTM!$I$738,[24]LTM!$I$745:$I$751,[24]LTM!$I$840,[24]LTM!$I$1266,[24]LTM!$I$1454:$I$1461,[24]LTM!$I$1468:$I$1469</definedName>
    <definedName name="hn.MultByFXRatesBot4" localSheetId="37" hidden="1">#REF!,#REF!,#REF!,#REF!,#REF!,#REF!,#REF!,#REF!,#REF!,#REF!,#REF!,#REF!,#REF!</definedName>
    <definedName name="hn.MultByFXRatesBot4"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Bot4" localSheetId="8" hidden="1">#REF!,#REF!,#REF!,#REF!,#REF!,#REF!,#REF!,#REF!,#REF!,#REF!,#REF!,#REF!,#REF!</definedName>
    <definedName name="hn.MultByFXRatesBot4" localSheetId="43" hidden="1">#REF!,#REF!,#REF!,#REF!,#REF!,#REF!,#REF!,#REF!,#REF!,#REF!,#REF!,#REF!,#REF!</definedName>
    <definedName name="hn.MultByFXRatesBot4" hidden="1">[24]LTM!$J$676:$J$682,[24]LTM!$J$686,[24]LTM!$J$688:$J$694,[24]LTM!$J$699:$J$706,[24]LTM!$J$710:$J$714,[24]LTM!$J$717:$J$734,[24]LTM!$J$738,[24]LTM!$J$745:$J$751,[24]LTM!$J$840,[24]LTM!$J$1266,[24]LTM!$J$1454:$J$1461,[24]LTM!$J$1463:$J$1465,[24]LTM!$J$1468</definedName>
    <definedName name="hn.MultByFXRatesBot5" localSheetId="37" hidden="1">#REF!,#REF!,#REF!,#REF!,#REF!,#REF!,#REF!,#REF!,#REF!,#REF!,#REF!</definedName>
    <definedName name="hn.MultByFXRatesBot5"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Bot5" localSheetId="8" hidden="1">#REF!,#REF!,#REF!,#REF!,#REF!,#REF!,#REF!,#REF!,#REF!,#REF!,#REF!</definedName>
    <definedName name="hn.MultByFXRatesBot5" localSheetId="43" hidden="1">#REF!,#REF!,#REF!,#REF!,#REF!,#REF!,#REF!,#REF!,#REF!,#REF!,#REF!</definedName>
    <definedName name="hn.MultByFXRatesBot5" hidden="1">[24]LTM!$L$676:$L$682,[24]LTM!$L$686,[24]LTM!$L$688:$L$694,[24]LTM!$L$699:$L$706,[24]LTM!$L$710:$L$714,[24]LTM!$L$717:$L$734,[24]LTM!$L$738,[24]LTM!$L$745:$L$751,[24]LTM!$L$837:$L$838,[24]LTM!$L$1454:$L$1458,[24]LTM!$L$1468:$L$1469</definedName>
    <definedName name="hn.MultByFXRatesBot6" localSheetId="37" hidden="1">#REF!,#REF!,#REF!,#REF!,#REF!,#REF!,#REF!,#REF!,#REF!,#REF!,#REF!</definedName>
    <definedName name="hn.MultByFXRatesBot6"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Bot6" localSheetId="8" hidden="1">#REF!,#REF!,#REF!,#REF!,#REF!,#REF!,#REF!,#REF!,#REF!,#REF!,#REF!</definedName>
    <definedName name="hn.MultByFXRatesBot6" localSheetId="43" hidden="1">#REF!,#REF!,#REF!,#REF!,#REF!,#REF!,#REF!,#REF!,#REF!,#REF!,#REF!</definedName>
    <definedName name="hn.MultByFXRatesBot6" hidden="1">[24]LTM!$M$676:$M$682,[24]LTM!$M$686,[24]LTM!$M$688:$M$694,[24]LTM!$M$699:$M$706,[24]LTM!$M$710:$M$714,[24]LTM!$M$717:$M$734,[24]LTM!$M$738,[24]LTM!$M$745:$M$751,[24]LTM!$M$837:$M$838,[24]LTM!$M$1454:$M$1458,[24]LTM!$M$1468:$M$1469</definedName>
    <definedName name="hn.MultByFXRatesBot7" localSheetId="37" hidden="1">#REF!,#REF!,#REF!,#REF!,#REF!,#REF!,#REF!,#REF!,#REF!,#REF!,#REF!</definedName>
    <definedName name="hn.MultByFXRatesBot7"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Bot7" localSheetId="8" hidden="1">#REF!,#REF!,#REF!,#REF!,#REF!,#REF!,#REF!,#REF!,#REF!,#REF!,#REF!</definedName>
    <definedName name="hn.MultByFXRatesBot7" localSheetId="43" hidden="1">#REF!,#REF!,#REF!,#REF!,#REF!,#REF!,#REF!,#REF!,#REF!,#REF!,#REF!</definedName>
    <definedName name="hn.MultByFXRatesBot7" hidden="1">[24]LTM!$N$676:$N$682,[24]LTM!$N$686,[24]LTM!$N$688:$N$694,[24]LTM!$N$699:$N$706,[24]LTM!$N$710:$N$714,[24]LTM!$N$717:$N$734,[24]LTM!$N$738,[24]LTM!$N$745:$N$751,[24]LTM!$N$837:$N$838,[24]LTM!$N$1454:$N$1458,[24]LTM!$N$1468:$N$1469</definedName>
    <definedName name="hn.MultByFXRatesTop1" localSheetId="37" hidden="1">#REF!,#REF!,#REF!,#REF!,#REF!,#REF!,#REF!,#REF!,#REF!,#REF!,#REF!,#REF!</definedName>
    <definedName name="hn.MultByFXRatesTop1"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Top1" localSheetId="8" hidden="1">#REF!,#REF!,#REF!,#REF!,#REF!,#REF!,#REF!,#REF!,#REF!,#REF!,#REF!,#REF!</definedName>
    <definedName name="hn.MultByFXRatesTop1" localSheetId="43" hidden="1">#REF!,#REF!,#REF!,#REF!,#REF!,#REF!,#REF!,#REF!,#REF!,#REF!,#REF!,#REF!</definedName>
    <definedName name="hn.MultByFXRatesTop1" hidden="1">[24]LTM!$G$461,[24]LTM!$G$463:$G$464,[24]LTM!$G$468:$G$469,[24]LTM!$G$473:$G$475,[24]LTM!$G$480,[24]LTM!$G$484:$G$485,[24]LTM!$G$490:$G$509,[24]LTM!$G$512,[24]LTM!$G$514:$G$518,[24]LTM!$G$525:$G$526,[24]LTM!$G$532:$G$537,[24]LTM!$G$560</definedName>
    <definedName name="hn.MultByFXRatesTop2" localSheetId="37" hidden="1">#REF!,#REF!,#REF!,#REF!,#REF!,#REF!,#REF!,#REF!,#REF!,#REF!,#REF!,#REF!,#REF!,#REF!,#REF!</definedName>
    <definedName name="hn.MultByFXRatesTop2"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Top2" localSheetId="8" hidden="1">#REF!,#REF!,#REF!,#REF!,#REF!,#REF!,#REF!,#REF!,#REF!,#REF!,#REF!,#REF!,#REF!,#REF!,#REF!</definedName>
    <definedName name="hn.MultByFXRatesTop2" localSheetId="43" hidden="1">#REF!,#REF!,#REF!,#REF!,#REF!,#REF!,#REF!,#REF!,#REF!,#REF!,#REF!,#REF!,#REF!,#REF!,#REF!</definedName>
    <definedName name="hn.MultByFXRatesTop2" hidden="1">[24]LTM!$H$461,[24]LTM!$H$463:$H$464,[24]LTM!$H$468:$H$469,[24]LTM!$H$473:$H$475,[24]LTM!$H$480,[24]LTM!$H$484:$H$485,[24]LTM!$H$490:$H$509,[24]LTM!$H$512,[24]LTM!$H$514:$H$518,[24]LTM!$H$525:$H$526,[24]LTM!$H$532:$H$537,[24]LTM!$H$560,[24]LTM!$H$590:$H$591,[24]LTM!$H$614:$H$631,[24]LTM!$H$635:$H$636</definedName>
    <definedName name="hn.MultByFXRatesTop3" localSheetId="37" hidden="1">#REF!,#REF!,#REF!,#REF!,#REF!,#REF!,#REF!,#REF!,#REF!,#REF!,#REF!,#REF!,#REF!,#REF!,#REF!</definedName>
    <definedName name="hn.MultByFXRatesTop3"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Top3" localSheetId="8" hidden="1">#REF!,#REF!,#REF!,#REF!,#REF!,#REF!,#REF!,#REF!,#REF!,#REF!,#REF!,#REF!,#REF!,#REF!,#REF!</definedName>
    <definedName name="hn.MultByFXRatesTop3" localSheetId="43" hidden="1">#REF!,#REF!,#REF!,#REF!,#REF!,#REF!,#REF!,#REF!,#REF!,#REF!,#REF!,#REF!,#REF!,#REF!,#REF!</definedName>
    <definedName name="hn.MultByFXRatesTop3" hidden="1">[24]LTM!$I$461,[24]LTM!$I$463:$I$464,[24]LTM!$I$468:$I$469,[24]LTM!$I$473:$I$475,[24]LTM!$I$480,[24]LTM!$I$484:$I$485,[24]LTM!$I$490:$I$509,[24]LTM!$I$512,[24]LTM!$I$514:$I$518,[24]LTM!$I$525:$I$526,[24]LTM!$I$532:$I$537,[24]LTM!$I$560,[24]LTM!$I$590:$I$591,[24]LTM!$I$614:$I$631,[24]LTM!$I$635:$I$636</definedName>
    <definedName name="hn.MultByFXRatesTop4" localSheetId="37" hidden="1">#REF!,#REF!,#REF!,#REF!,#REF!,#REF!,#REF!,#REF!,#REF!,#REF!,#REF!,#REF!,#REF!,#REF!,#REF!</definedName>
    <definedName name="hn.MultByFXRatesTop4"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Top4" localSheetId="8" hidden="1">#REF!,#REF!,#REF!,#REF!,#REF!,#REF!,#REF!,#REF!,#REF!,#REF!,#REF!,#REF!,#REF!,#REF!,#REF!</definedName>
    <definedName name="hn.MultByFXRatesTop4" localSheetId="43" hidden="1">#REF!,#REF!,#REF!,#REF!,#REF!,#REF!,#REF!,#REF!,#REF!,#REF!,#REF!,#REF!,#REF!,#REF!,#REF!</definedName>
    <definedName name="hn.MultByFXRatesTop4" hidden="1">[24]LTM!$J$461,[24]LTM!$J$463:$J$464,[24]LTM!$J$468:$J$469,[24]LTM!$J$473:$J$475,[24]LTM!$J$480,[24]LTM!$J$484:$J$485,[24]LTM!$J$490:$J$509,[24]LTM!$J$512,[24]LTM!$J$514:$J$518,[24]LTM!$J$525:$J$526,[24]LTM!$J$532:$J$537,[24]LTM!$J$560,[24]LTM!$J$590:$J$591,[24]LTM!$J$614:$J$631,[24]LTM!$J$635:$J$636</definedName>
    <definedName name="hn.MultByFXRatesTop5" localSheetId="37" hidden="1">#REF!,#REF!,#REF!,#REF!,#REF!,#REF!,#REF!,#REF!,#REF!,#REF!,#REF!,#REF!</definedName>
    <definedName name="hn.MultByFXRatesTop5"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Top5" localSheetId="8" hidden="1">#REF!,#REF!,#REF!,#REF!,#REF!,#REF!,#REF!,#REF!,#REF!,#REF!,#REF!,#REF!</definedName>
    <definedName name="hn.MultByFXRatesTop5" localSheetId="43" hidden="1">#REF!,#REF!,#REF!,#REF!,#REF!,#REF!,#REF!,#REF!,#REF!,#REF!,#REF!,#REF!</definedName>
    <definedName name="hn.MultByFXRatesTop5" hidden="1">[24]LTM!$L$461,[24]LTM!$L$463:$L$464,[24]LTM!$L$468:$L$469,[24]LTM!$L$473:$L$475,[24]LTM!$L$480,[24]LTM!$L$484:$L$485,[24]LTM!$L$490:$L$509,[24]LTM!$L$512,[24]LTM!$L$514:$L$518,[24]LTM!$L$525:$L$526,[24]LTM!$L$532:$L$537,[24]LTM!$L$560</definedName>
    <definedName name="hn.MultByFXRatesTop6" localSheetId="37" hidden="1">#REF!,#REF!,#REF!,#REF!,#REF!,#REF!,#REF!,#REF!,#REF!,#REF!,#REF!,#REF!,#REF!,#REF!,#REF!</definedName>
    <definedName name="hn.MultByFXRatesTop6"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Top6" localSheetId="8" hidden="1">#REF!,#REF!,#REF!,#REF!,#REF!,#REF!,#REF!,#REF!,#REF!,#REF!,#REF!,#REF!,#REF!,#REF!,#REF!</definedName>
    <definedName name="hn.MultByFXRatesTop6" localSheetId="43" hidden="1">#REF!,#REF!,#REF!,#REF!,#REF!,#REF!,#REF!,#REF!,#REF!,#REF!,#REF!,#REF!,#REF!,#REF!,#REF!</definedName>
    <definedName name="hn.MultByFXRatesTop6" hidden="1">[24]LTM!$M$461,[24]LTM!$M$463:$M$464,[24]LTM!$M$468:$M$469,[24]LTM!$M$473:$M$475,[24]LTM!$M$480,[24]LTM!$M$484:$M$485,[24]LTM!$M$490:$M$509,[24]LTM!$M$512,[24]LTM!$M$514:$M$518,[24]LTM!$M$525:$M$526,[24]LTM!$M$532:$M$537,[24]LTM!$M$560,[24]LTM!$M$590:$M$591,[24]LTM!$M$614:$M$631,[24]LTM!$M$635:$M$636</definedName>
    <definedName name="hn.MultByFXRatesTop7" localSheetId="37" hidden="1">#REF!,#REF!,#REF!,#REF!,#REF!,#REF!,#REF!,#REF!,#REF!,#REF!,#REF!,#REF!,#REF!,#REF!,#REF!</definedName>
    <definedName name="hn.MultByFXRatesTop7" localSheetId="25" hidden="1">'ESA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hn.MultByFXRatesTop7" localSheetId="8" hidden="1">#REF!,#REF!,#REF!,#REF!,#REF!,#REF!,#REF!,#REF!,#REF!,#REF!,#REF!,#REF!,#REF!,#REF!,#REF!</definedName>
    <definedName name="hn.MultByFXRatesTop7" localSheetId="43" hidden="1">#REF!,#REF!,#REF!,#REF!,#REF!,#REF!,#REF!,#REF!,#REF!,#REF!,#REF!,#REF!,#REF!,#REF!,#REF!</definedName>
    <definedName name="hn.MultByFXRatesTop7" hidden="1">[24]LTM!$N$461,[24]LTM!$N$463:$N$464,[24]LTM!$N$468:$N$469,[24]LTM!$N$473:$N$475,[24]LTM!$N$480,[24]LTM!$N$484:$N$485,[24]LTM!$N$490:$N$509,[24]LTM!$N$512,[24]LTM!$N$514:$N$518,[24]LTM!$N$525:$N$526,[24]LTM!$N$532:$N$537,[24]LTM!$N$560,[24]LTM!$N$590:$N$591,[24]LTM!$N$614:$N$631,[24]LTM!$N$635:$N$636</definedName>
    <definedName name="hn.NoUpload" hidden="1">0</definedName>
    <definedName name="hn.Version">"Version 2.14"</definedName>
    <definedName name="hn.YearLabel" localSheetId="18" hidden="1">#REF!</definedName>
    <definedName name="hn.YearLabel" localSheetId="25" hidden="1">'ESA Table 17 (SCE Only)'!#REF!</definedName>
    <definedName name="hn.YearLabel" hidden="1">#REF!</definedName>
    <definedName name="HOJ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2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8"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2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8"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 localSheetId="37">#REF!</definedName>
    <definedName name="home_ccy" localSheetId="25">'ESA Table 17 (SCE Only)'!#REF!</definedName>
    <definedName name="home_ccy" localSheetId="8">#REF!</definedName>
    <definedName name="home_ccy" localSheetId="43">#REF!</definedName>
    <definedName name="home_ccy">#REF!</definedName>
    <definedName name="horizon" localSheetId="37">#REF!</definedName>
    <definedName name="horizon" localSheetId="25">'ESA Table 17 (SCE Only)'!#REF!</definedName>
    <definedName name="horizon" localSheetId="8">#REF!</definedName>
    <definedName name="horizon" localSheetId="43">#REF!</definedName>
    <definedName name="horizon">#REF!</definedName>
    <definedName name="HTML_CodePage" hidden="1">1252</definedName>
    <definedName name="HTML_Control" localSheetId="18" hidden="1">{"'Attachment'!$A$1:$L$49"}</definedName>
    <definedName name="HTML_Control" localSheetId="25" hidden="1">{"'Attachment'!$A$1:$L$49"}</definedName>
    <definedName name="HTML_Control" localSheetId="8" hidden="1">{"'Attachment'!$A$1:$L$49"}</definedName>
    <definedName name="HTML_Control" hidden="1">{"'Attachment'!$A$1:$L$49"}</definedName>
    <definedName name="HTML_Control1" localSheetId="18" hidden="1">{"'Attachment'!$A$1:$L$49"}</definedName>
    <definedName name="HTML_Control1" localSheetId="25" hidden="1">{"'Attachment'!$A$1:$L$49"}</definedName>
    <definedName name="HTML_Control1" localSheetId="8" hidden="1">{"'Attachment'!$A$1:$L$49"}</definedName>
    <definedName name="HTML_Control1" hidden="1">{"'Attachment'!$A$1:$L$49"}</definedName>
    <definedName name="HTML_Control2" localSheetId="18" hidden="1">{"'Attachment'!$A$1:$L$49"}</definedName>
    <definedName name="HTML_Control2" localSheetId="25" hidden="1">{"'Attachment'!$A$1:$L$49"}</definedName>
    <definedName name="HTML_Control2" localSheetId="8" hidden="1">{"'Attachment'!$A$1:$L$49"}</definedName>
    <definedName name="HTML_Control2" hidden="1">{"'Attachment'!$A$1:$L$49"}</definedName>
    <definedName name="HTML_Control3" localSheetId="18" hidden="1">{"'Attachment'!$A$1:$L$49"}</definedName>
    <definedName name="HTML_Control3" localSheetId="25" hidden="1">{"'Attachment'!$A$1:$L$49"}</definedName>
    <definedName name="HTML_Control3" localSheetId="8"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localSheetId="18" hidden="1">{"Page_1",#N/A,FALSE,"BAD4Q98";"Page_2",#N/A,FALSE,"BAD4Q98";"Page_3",#N/A,FALSE,"BAD4Q98";"Page_4",#N/A,FALSE,"BAD4Q98";"Page_5",#N/A,FALSE,"BAD4Q98";"Page_6",#N/A,FALSE,"BAD4Q98";"Input_1",#N/A,FALSE,"BAD4Q98";"Input_2",#N/A,FALSE,"BAD4Q98"}</definedName>
    <definedName name="iklhj" localSheetId="25" hidden="1">{"Page_1",#N/A,FALSE,"BAD4Q98";"Page_2",#N/A,FALSE,"BAD4Q98";"Page_3",#N/A,FALSE,"BAD4Q98";"Page_4",#N/A,FALSE,"BAD4Q98";"Page_5",#N/A,FALSE,"BAD4Q98";"Page_6",#N/A,FALSE,"BAD4Q98";"Input_1",#N/A,FALSE,"BAD4Q98";"Input_2",#N/A,FALSE,"BAD4Q98"}</definedName>
    <definedName name="iklhj" localSheetId="8" hidden="1">{"Page_1",#N/A,FALSE,"BAD4Q98";"Page_2",#N/A,FALSE,"BAD4Q98";"Page_3",#N/A,FALSE,"BAD4Q98";"Page_4",#N/A,FALSE,"BAD4Q98";"Page_5",#N/A,FALSE,"BAD4Q98";"Page_6",#N/A,FALSE,"BAD4Q98";"Input_1",#N/A,FALSE,"BAD4Q98";"Input_2",#N/A,FALSE,"BAD4Q98"}</definedName>
    <definedName name="iklhj" hidden="1">{"Page_1",#N/A,FALSE,"BAD4Q98";"Page_2",#N/A,FALSE,"BAD4Q98";"Page_3",#N/A,FALSE,"BAD4Q98";"Page_4",#N/A,FALSE,"BAD4Q98";"Page_5",#N/A,FALSE,"BAD4Q98";"Page_6",#N/A,FALSE,"BAD4Q98";"Input_1",#N/A,FALSE,"BAD4Q98";"Input_2",#N/A,FALSE,"BAD4Q98"}</definedName>
    <definedName name="IMPAC2004" localSheetId="18" hidden="1">{#N/A,#N/A,FALSE,"RECAP";#N/A,#N/A,FALSE,"MATBYCLS";#N/A,#N/A,FALSE,"STATUS";#N/A,#N/A,FALSE,"OP-ACT";#N/A,#N/A,FALSE,"W_O"}</definedName>
    <definedName name="IMPAC2004" localSheetId="25" hidden="1">{#N/A,#N/A,FALSE,"RECAP";#N/A,#N/A,FALSE,"MATBYCLS";#N/A,#N/A,FALSE,"STATUS";#N/A,#N/A,FALSE,"OP-ACT";#N/A,#N/A,FALSE,"W_O"}</definedName>
    <definedName name="IMPAC2004" localSheetId="8" hidden="1">{#N/A,#N/A,FALSE,"RECAP";#N/A,#N/A,FALSE,"MATBYCLS";#N/A,#N/A,FALSE,"STATUS";#N/A,#N/A,FALSE,"OP-ACT";#N/A,#N/A,FALSE,"W_O"}</definedName>
    <definedName name="IMPAC2004" hidden="1">{#N/A,#N/A,FALSE,"RECAP";#N/A,#N/A,FALSE,"MATBYCLS";#N/A,#N/A,FALSE,"STATUS";#N/A,#N/A,FALSE,"OP-ACT";#N/A,#N/A,FALSE,"W_O"}</definedName>
    <definedName name="imputent" localSheetId="25">'ESA Table 17 (SCE Only)'!#REF!</definedName>
    <definedName name="imputent" localSheetId="43">#REF!</definedName>
    <definedName name="imputent">#REF!</definedName>
    <definedName name="Inc" localSheetId="43">#REF!</definedName>
    <definedName name="Inc">#REF!</definedName>
    <definedName name="IncAcct" localSheetId="43">#REF!</definedName>
    <definedName name="IncAcct">#REF!</definedName>
    <definedName name="IncDesc">#REF!</definedName>
    <definedName name="index">#REF!</definedName>
    <definedName name="Industrial_Rev_Growth" localSheetId="37">#REF!</definedName>
    <definedName name="Industrial_Rev_Growth" localSheetId="25">'ESA Table 17 (SCE Only)'!#REF!</definedName>
    <definedName name="Industrial_Rev_Growth" localSheetId="8">#REF!</definedName>
    <definedName name="Industrial_Rev_Growth" localSheetId="43">#REF!</definedName>
    <definedName name="Industrial_Rev_Growth">[14]Assumptions!$C$12</definedName>
    <definedName name="Infl2002" localSheetId="37">#REF!</definedName>
    <definedName name="Infl2002" localSheetId="8">#REF!</definedName>
    <definedName name="Infl2002" localSheetId="43">#REF!</definedName>
    <definedName name="Infl2002">#REF!</definedName>
    <definedName name="Infl2003" localSheetId="37">#REF!</definedName>
    <definedName name="Infl2003" localSheetId="8">#REF!</definedName>
    <definedName name="Infl2003" localSheetId="43">#REF!</definedName>
    <definedName name="Infl2003">#REF!</definedName>
    <definedName name="Infl2004" localSheetId="37">#REF!</definedName>
    <definedName name="Infl2004" localSheetId="8">#REF!</definedName>
    <definedName name="Infl2004" localSheetId="43">#REF!</definedName>
    <definedName name="Infl2004">#REF!</definedName>
    <definedName name="Infl2005" localSheetId="37">#REF!</definedName>
    <definedName name="Infl2005" localSheetId="8">#REF!</definedName>
    <definedName name="Infl2005" localSheetId="43">#REF!</definedName>
    <definedName name="Infl2005">#REF!</definedName>
    <definedName name="Infl2006" localSheetId="37">#REF!</definedName>
    <definedName name="Infl2006" localSheetId="8">#REF!</definedName>
    <definedName name="Infl2006" localSheetId="43">#REF!</definedName>
    <definedName name="Infl2006">#REF!</definedName>
    <definedName name="Inflation_1996" localSheetId="37">#REF!</definedName>
    <definedName name="Inflation_1996" localSheetId="8">#REF!</definedName>
    <definedName name="Inflation_1996" localSheetId="43">#REF!</definedName>
    <definedName name="Inflation_1996">#REF!</definedName>
    <definedName name="Inflation_1997" localSheetId="37">#REF!</definedName>
    <definedName name="Inflation_1997" localSheetId="8">#REF!</definedName>
    <definedName name="Inflation_1997" localSheetId="43">#REF!</definedName>
    <definedName name="Inflation_1997">#REF!</definedName>
    <definedName name="Inflation_1998" localSheetId="37">#REF!</definedName>
    <definedName name="Inflation_1998" localSheetId="8">#REF!</definedName>
    <definedName name="Inflation_1998" localSheetId="43">#REF!</definedName>
    <definedName name="Inflation_1998">#REF!</definedName>
    <definedName name="Inflation_1999" localSheetId="37">#REF!</definedName>
    <definedName name="Inflation_1999" localSheetId="8">#REF!</definedName>
    <definedName name="Inflation_1999" localSheetId="43">#REF!</definedName>
    <definedName name="Inflation_1999">#REF!</definedName>
    <definedName name="Inflation_2000" localSheetId="37">#REF!</definedName>
    <definedName name="Inflation_2000" localSheetId="8">#REF!</definedName>
    <definedName name="Inflation_2000" localSheetId="43">#REF!</definedName>
    <definedName name="Inflation_2000">#REF!</definedName>
    <definedName name="inhomeeduc" localSheetId="18">#REF!</definedName>
    <definedName name="initexp" localSheetId="37">#REF!</definedName>
    <definedName name="initexp" localSheetId="25">'ESA Table 17 (SCE Only)'!#REF!</definedName>
    <definedName name="initexp" localSheetId="8">#REF!</definedName>
    <definedName name="initexp" localSheetId="43">#REF!</definedName>
    <definedName name="initexp">'[10]Allocation - Listing'!#REF!</definedName>
    <definedName name="Initial_Cash_Flow_Quarter" localSheetId="18">#REF!</definedName>
    <definedName name="Initial_Cash_Flow_Quarter" localSheetId="25">'ESA Table 17 (SCE Only)'!#REF!</definedName>
    <definedName name="Initial_Cash_Flow_Quarter">#REF!</definedName>
    <definedName name="Initial_Operating_Period_Working_Capital_Percentage" localSheetId="37">#REF!</definedName>
    <definedName name="Initial_Operating_Period_Working_Capital_Percentage" localSheetId="25">'ESA Table 17 (SCE Only)'!#REF!</definedName>
    <definedName name="Initial_Operating_Period_Working_Capital_Percentage" localSheetId="8">#REF!</definedName>
    <definedName name="Initial_Operating_Period_Working_Capital_Percentage" localSheetId="43">#REF!</definedName>
    <definedName name="Initial_Operating_Period_Working_Capital_Percentage">[9]Inputs!#REF!</definedName>
    <definedName name="Initial_Working_Capital_Calculation" localSheetId="18">#REF!</definedName>
    <definedName name="Initial_Working_Capital_Calculation" localSheetId="25">'ESA Table 17 (SCE Only)'!#REF!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 localSheetId="37">#REF!</definedName>
    <definedName name="Insurance_Cost_in_1999" localSheetId="25">'ESA Table 17 (SCE Only)'!#REF!</definedName>
    <definedName name="Insurance_Cost_in_1999" localSheetId="8">#REF!</definedName>
    <definedName name="Insurance_Cost_in_1999" localSheetId="43">#REF!</definedName>
    <definedName name="Insurance_Cost_in_1999">'[9]Other Operating Expenses'!#REF!</definedName>
    <definedName name="INT" localSheetId="18">#REF!</definedName>
    <definedName name="INT" localSheetId="25">'ESA Table 17 (SCE Only)'!#REF!</definedName>
    <definedName name="INT">#REF!</definedName>
    <definedName name="Interco2001" localSheetId="37">#REF!</definedName>
    <definedName name="Interco2001" localSheetId="8">#REF!</definedName>
    <definedName name="Interco2001" localSheetId="43">#REF!</definedName>
    <definedName name="Interco2001">#REF!</definedName>
    <definedName name="Interco2002" localSheetId="37">#REF!</definedName>
    <definedName name="Interco2002" localSheetId="8">#REF!</definedName>
    <definedName name="Interco2002" localSheetId="43">#REF!</definedName>
    <definedName name="Interco2002">#REF!</definedName>
    <definedName name="Interco2003" localSheetId="37">#REF!</definedName>
    <definedName name="Interco2003" localSheetId="8">#REF!</definedName>
    <definedName name="Interco2003" localSheetId="43">#REF!</definedName>
    <definedName name="Interco2003">#REF!</definedName>
    <definedName name="Interco2004" localSheetId="37">#REF!</definedName>
    <definedName name="Interco2004" localSheetId="8">#REF!</definedName>
    <definedName name="Interco2004" localSheetId="43">#REF!</definedName>
    <definedName name="Interco2004">#REF!</definedName>
    <definedName name="Interco2005" localSheetId="37">#REF!</definedName>
    <definedName name="Interco2005" localSheetId="8">#REF!</definedName>
    <definedName name="Interco2005" localSheetId="43">#REF!</definedName>
    <definedName name="Interco2005">#REF!</definedName>
    <definedName name="Interco2006" localSheetId="37">#REF!</definedName>
    <definedName name="Interco2006" localSheetId="8">#REF!</definedName>
    <definedName name="Interco2006" localSheetId="43">#REF!</definedName>
    <definedName name="Interco2006">#REF!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T.land" localSheetId="37">#REF!,#REF!</definedName>
    <definedName name="iso.T.land" localSheetId="43">#REF!,#REF!</definedName>
    <definedName name="iso.T.land">[25]RCN!$E$23:$CG$23,[25]RCN!$E$15:$CG$15</definedName>
    <definedName name="ISO_Fees_Base_Year" localSheetId="18">[9]Inputs!#REF!</definedName>
    <definedName name="ISO_Fees_Base_Year" localSheetId="25">'ESA Table 17 (SCE Only)'!#REF!</definedName>
    <definedName name="ISO_Fees_Base_Year">#REF!</definedName>
    <definedName name="ISO_Fees_Input" localSheetId="37">#REF!</definedName>
    <definedName name="ISO_Fees_Input" localSheetId="25">'ESA Table 17 (SCE Only)'!#REF!</definedName>
    <definedName name="ISO_Fees_Input" localSheetId="8">#REF!</definedName>
    <definedName name="ISO_Fees_Input" localSheetId="43">#REF!</definedName>
    <definedName name="ISO_Fees_Input">[9]Inputs!#REF!</definedName>
    <definedName name="istat" localSheetId="18">#REF!</definedName>
    <definedName name="istat" localSheetId="25">'ESA Table 17 (SCE Only)'!#REF!</definedName>
    <definedName name="istat">#REF!</definedName>
    <definedName name="JANBS" localSheetId="18">#REF!</definedName>
    <definedName name="JANBS">#REF!</definedName>
    <definedName name="JE" localSheetId="18">#REF!</definedName>
    <definedName name="JE">#REF!</definedName>
    <definedName name="JETSET" localSheetId="28">#REF!</definedName>
    <definedName name="JETSET" localSheetId="36">#REF!</definedName>
    <definedName name="JETSET" localSheetId="37">#REF!</definedName>
    <definedName name="JETSET" localSheetId="38">#REF!</definedName>
    <definedName name="JETSET" localSheetId="27">#REF!</definedName>
    <definedName name="JETSET" localSheetId="29">#REF!</definedName>
    <definedName name="JETSET" localSheetId="30">#REF!</definedName>
    <definedName name="JETSET" localSheetId="31">#REF!</definedName>
    <definedName name="JETSET" localSheetId="33">#REF!</definedName>
    <definedName name="JETSET" localSheetId="0">#REF!</definedName>
    <definedName name="JETSET">#REF!</definedName>
    <definedName name="jkhhkl" localSheetId="18" hidden="1">{"Page_1",#N/A,FALSE,"BAD4Q98";"Page_2",#N/A,FALSE,"BAD4Q98";"Page_3",#N/A,FALSE,"BAD4Q98";"Page_4",#N/A,FALSE,"BAD4Q98";"Page_5",#N/A,FALSE,"BAD4Q98";"Page_6",#N/A,FALSE,"BAD4Q98";"Input_1",#N/A,FALSE,"BAD4Q98";"Input_2",#N/A,FALSE,"BAD4Q98"}</definedName>
    <definedName name="jkhhkl" localSheetId="25" hidden="1">{"Page_1",#N/A,FALSE,"BAD4Q98";"Page_2",#N/A,FALSE,"BAD4Q98";"Page_3",#N/A,FALSE,"BAD4Q98";"Page_4",#N/A,FALSE,"BAD4Q98";"Page_5",#N/A,FALSE,"BAD4Q98";"Page_6",#N/A,FALSE,"BAD4Q98";"Input_1",#N/A,FALSE,"BAD4Q98";"Input_2",#N/A,FALSE,"BAD4Q98"}</definedName>
    <definedName name="jkhhkl" localSheetId="8" hidden="1">{"Page_1",#N/A,FALSE,"BAD4Q98";"Page_2",#N/A,FALSE,"BAD4Q98";"Page_3",#N/A,FALSE,"BAD4Q98";"Page_4",#N/A,FALSE,"BAD4Q98";"Page_5",#N/A,FALSE,"BAD4Q98";"Page_6",#N/A,FALSE,"BAD4Q98";"Input_1",#N/A,FALSE,"BAD4Q98";"Input_2",#N/A,FALSE,"BAD4Q98"}</definedName>
    <definedName name="jkhhkl" hidden="1">{"Page_1",#N/A,FALSE,"BAD4Q98";"Page_2",#N/A,FALSE,"BAD4Q98";"Page_3",#N/A,FALSE,"BAD4Q98";"Page_4",#N/A,FALSE,"BAD4Q98";"Page_5",#N/A,FALSE,"BAD4Q98";"Page_6",#N/A,FALSE,"BAD4Q98";"Input_1",#N/A,FALSE,"BAD4Q98";"Input_2",#N/A,FALSE,"BAD4Q98"}</definedName>
    <definedName name="July2007" localSheetId="18" hidden="1">{"2002Frcst","06Month",FALSE,"Frcst Format 2002"}</definedName>
    <definedName name="July2007" localSheetId="25" hidden="1">{"2002Frcst","06Month",FALSE,"Frcst Format 2002"}</definedName>
    <definedName name="July2007" localSheetId="8" hidden="1">{"2002Frcst","06Month",FALSE,"Frcst Format 2002"}</definedName>
    <definedName name="July2007" hidden="1">{"2002Frcst","06Month",FALSE,"Frcst Format 2002"}</definedName>
    <definedName name="June" localSheetId="18" hidden="1">{"Page_1",#N/A,FALSE,"BAD4Q98";"Page_2",#N/A,FALSE,"BAD4Q98";"Page_3",#N/A,FALSE,"BAD4Q98";"Page_4",#N/A,FALSE,"BAD4Q98";"Page_5",#N/A,FALSE,"BAD4Q98";"Page_6",#N/A,FALSE,"BAD4Q98";"Input_1",#N/A,FALSE,"BAD4Q98";"Input_2",#N/A,FALSE,"BAD4Q98"}</definedName>
    <definedName name="June" localSheetId="25" hidden="1">{"Page_1",#N/A,FALSE,"BAD4Q98";"Page_2",#N/A,FALSE,"BAD4Q98";"Page_3",#N/A,FALSE,"BAD4Q98";"Page_4",#N/A,FALSE,"BAD4Q98";"Page_5",#N/A,FALSE,"BAD4Q98";"Page_6",#N/A,FALSE,"BAD4Q98";"Input_1",#N/A,FALSE,"BAD4Q98";"Input_2",#N/A,FALSE,"BAD4Q98"}</definedName>
    <definedName name="June" localSheetId="8" hidden="1">{"Page_1",#N/A,FALSE,"BAD4Q98";"Page_2",#N/A,FALSE,"BAD4Q98";"Page_3",#N/A,FALSE,"BAD4Q98";"Page_4",#N/A,FALSE,"BAD4Q98";"Page_5",#N/A,FALSE,"BAD4Q98";"Page_6",#N/A,FALSE,"BAD4Q98";"Input_1",#N/A,FALSE,"BAD4Q98";"Input_2",#N/A,FALSE,"BAD4Q98"}</definedName>
    <definedName name="June" hidden="1">{"Page_1",#N/A,FALSE,"BAD4Q98";"Page_2",#N/A,FALSE,"BAD4Q98";"Page_3",#N/A,FALSE,"BAD4Q98";"Page_4",#N/A,FALSE,"BAD4Q98";"Page_5",#N/A,FALSE,"BAD4Q98";"Page_6",#N/A,FALSE,"BAD4Q98";"Input_1",#N/A,FALSE,"BAD4Q98";"Input_2",#N/A,FALSE,"BAD4Q98"}</definedName>
    <definedName name="jutf" localSheetId="37" hidden="1">#REF!</definedName>
    <definedName name="jutf" localSheetId="25" hidden="1">'ESA Table 17 (SCE Only)'!#REF!</definedName>
    <definedName name="jutf" localSheetId="8" hidden="1">#REF!</definedName>
    <definedName name="jutf" localSheetId="43" hidden="1">#REF!</definedName>
    <definedName name="jutf" hidden="1">[3]reports!#REF!</definedName>
    <definedName name="JWSActualDiscBonus2006" localSheetId="18" hidden="1">#REF!</definedName>
    <definedName name="JWSActualDiscBonus2006" localSheetId="25" hidden="1">'ESA Table 17 (SCE Only)'!#REF!</definedName>
    <definedName name="JWSActualDiscBonus2006" hidden="1">#REF!</definedName>
    <definedName name="JWSBase2005" localSheetId="18" hidden="1">#REF!</definedName>
    <definedName name="JWSBase2005" hidden="1">#REF!</definedName>
    <definedName name="JWSBase2006" localSheetId="18"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localSheetId="37" hidden="1">#REF!</definedName>
    <definedName name="k" localSheetId="25" hidden="1">'ESA Table 17 (SCE Only)'!#REF!</definedName>
    <definedName name="k" localSheetId="8" hidden="1">#REF!</definedName>
    <definedName name="k" localSheetId="43" hidden="1">#REF!</definedName>
    <definedName name="k" hidden="1">[3]reports!#REF!</definedName>
    <definedName name="kenerr" localSheetId="18" hidden="1">{"by_month",#N/A,TRUE,"template";"Destec_month",#N/A,TRUE,"template";"by_quarter",#N/A,TRUE,"template";"destec_quarter",#N/A,TRUE,"template";"by_year",#N/A,TRUE,"template";"Destec_annual",#N/A,TRUE,"template"}</definedName>
    <definedName name="kenerr" localSheetId="25" hidden="1">{"by_month",#N/A,TRUE,"template";"Destec_month",#N/A,TRUE,"template";"by_quarter",#N/A,TRUE,"template";"destec_quarter",#N/A,TRUE,"template";"by_year",#N/A,TRUE,"template";"Destec_annual",#N/A,TRUE,"template"}</definedName>
    <definedName name="kenerr" localSheetId="8"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18"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25"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8"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 localSheetId="37">#REF!</definedName>
    <definedName name="kjkj" localSheetId="8">#REF!</definedName>
    <definedName name="kjkj" localSheetId="43">#REF!</definedName>
    <definedName name="kjkj">#REF!</definedName>
    <definedName name="ksjfjJJJJ" localSheetId="18" hidden="1">{"Sch.L_MaterialIssue",#N/A,FALSE,"Sch.L"}</definedName>
    <definedName name="ksjfjJJJJ" localSheetId="25" hidden="1">{"Sch.L_MaterialIssue",#N/A,FALSE,"Sch.L"}</definedName>
    <definedName name="ksjfjJJJJ" localSheetId="8" hidden="1">{"Sch.L_MaterialIssue",#N/A,FALSE,"Sch.L"}</definedName>
    <definedName name="ksjfjJJJJ" hidden="1">{"Sch.L_MaterialIssue",#N/A,FALSE,"Sch.L"}</definedName>
    <definedName name="kWh" localSheetId="18">#REF!</definedName>
    <definedName name="LAHRS" localSheetId="37">#REF!</definedName>
    <definedName name="LAHRS" localSheetId="8">#REF!</definedName>
    <definedName name="LAHRS" localSheetId="43">#REF!</definedName>
    <definedName name="LAHRS">#REF!</definedName>
    <definedName name="Land_Purchase_Option_Pmts" localSheetId="37">#REF!</definedName>
    <definedName name="Land_Purchase_Option_Pmts" localSheetId="25">'ESA Table 17 (SCE Only)'!#REF!</definedName>
    <definedName name="Land_Purchase_Option_Pmts" localSheetId="8">#REF!</definedName>
    <definedName name="Land_Purchase_Option_Pmts" localSheetId="43">#REF!</definedName>
    <definedName name="Land_Purchase_Option_Pmts">[9]Inputs!#REF!</definedName>
    <definedName name="Land_Trust_Funding_Input" localSheetId="37">#REF!</definedName>
    <definedName name="Land_Trust_Funding_Input" localSheetId="25">'ESA Table 17 (SCE Only)'!#REF!</definedName>
    <definedName name="Land_Trust_Funding_Input" localSheetId="8">#REF!</definedName>
    <definedName name="Land_Trust_Funding_Input" localSheetId="43">#REF!</definedName>
    <definedName name="Land_Trust_Funding_Input">[9]Inputs!#REF!</definedName>
    <definedName name="Land_Trust_Funding_Period" localSheetId="37">#REF!</definedName>
    <definedName name="Land_Trust_Funding_Period" localSheetId="25">'ESA Table 17 (SCE Only)'!#REF!</definedName>
    <definedName name="Land_Trust_Funding_Period" localSheetId="8">#REF!</definedName>
    <definedName name="Land_Trust_Funding_Period" localSheetId="43">#REF!</definedName>
    <definedName name="Land_Trust_Funding_Period">[9]Inputs!#REF!</definedName>
    <definedName name="landlordcentralac" localSheetId="18">#REF!</definedName>
    <definedName name="landlordrefrigerator" localSheetId="18">#REF!</definedName>
    <definedName name="landlordwindowac" localSheetId="18">#REF!</definedName>
    <definedName name="LARR" localSheetId="37">#REF!</definedName>
    <definedName name="LARR" localSheetId="25">'ESA Table 17 (SCE Only)'!#REF!</definedName>
    <definedName name="LARR" localSheetId="8">#REF!</definedName>
    <definedName name="LARR" localSheetId="43">#REF!</definedName>
    <definedName name="LARR">[9]Inputs!#REF!</definedName>
    <definedName name="Last_Row" localSheetId="18">IF('ESA Table 11'!Values_Entered,Header_Row+'ESA Table 11'!Number_of_Payments,Header_Row)</definedName>
    <definedName name="Last_Row" localSheetId="25">IF('ESA Table 17 (SCE Only)'!Values_Entered,Header_Row+'ESA Table 17 (SCE Only)'!Number_of_Payments,Header_Row)</definedName>
    <definedName name="Last_Row" localSheetId="4">IF('ESA Table 2 Main'!Values_Entered,Header_Row+'ESA Table 2 Main'!Number_of_Payments,Header_Row)</definedName>
    <definedName name="Last_Row" localSheetId="8">IF('ESA Table 2D_CEH (SCE only)'!Values_Entered,Header_Row+'ESA Table 2D_CEH (SCE only)'!Number_of_Payments,Header_Row)</definedName>
    <definedName name="Last_Row">IF(Values_Entered,Header_Row+Number_of_Payments,Header_Row)</definedName>
    <definedName name="Last_Row_Pref" localSheetId="18">IF('ESA Table 11'!Values_Entered_Pref,Header_Row_Pref+'ESA Table 11'!No_of_Pamts_Pref,Header_Row_Pref)</definedName>
    <definedName name="Last_Row_Pref" localSheetId="25">IF('ESA Table 17 (SCE Only)'!Values_Entered_Pref,Header_Row_Pref+'ESA Table 17 (SCE Only)'!No_of_Pamts_Pref,Header_Row_Pref)</definedName>
    <definedName name="Last_Row_Pref" localSheetId="4">IF('ESA Table 2 Main'!Values_Entered_Pref,Header_Row_Pref+'ESA Table 2 Main'!No_of_Pamts_Pref,Header_Row_Pref)</definedName>
    <definedName name="Last_Row_Pref" localSheetId="8">IF('ESA Table 2D_CEH (SCE only)'!Values_Entered_Pref,Header_Row_Pref+'ESA Table 2D_CEH (SCE only)'!No_of_Pamts_Pref,Header_Row_Pref)</definedName>
    <definedName name="Last_Row_Pref">IF(Values_Entered_Pref,Header_Row_Pref+No_of_Pamts_Pref,Header_Row_Pref)</definedName>
    <definedName name="LC_Arrangement_Fee_Rate" localSheetId="18">[9]Inputs!#REF!</definedName>
    <definedName name="LC_Arrangement_Fee_Rate" localSheetId="25">'ESA Table 17 (SCE Only)'!#REF!</definedName>
    <definedName name="LC_Arrangement_Fee_Rate">#REF!</definedName>
    <definedName name="LC_Commitment_Fee_Rate" localSheetId="37">#REF!</definedName>
    <definedName name="LC_Commitment_Fee_Rate" localSheetId="25">'ESA Table 17 (SCE Only)'!#REF!</definedName>
    <definedName name="LC_Commitment_Fee_Rate" localSheetId="8">#REF!</definedName>
    <definedName name="LC_Commitment_Fee_Rate" localSheetId="43">#REF!</definedName>
    <definedName name="LC_Commitment_Fee_Rate">[9]Inputs!#REF!</definedName>
    <definedName name="LCM" localSheetId="18">#REF!</definedName>
    <definedName name="LCM" localSheetId="25">'ESA Table 17 (SCE Only)'!#REF!</definedName>
    <definedName name="LCM">#REF!</definedName>
    <definedName name="LDs_EPC_Contractor" localSheetId="37">#REF!</definedName>
    <definedName name="LDs_EPC_Contractor" localSheetId="25">'ESA Table 17 (SCE Only)'!#REF!</definedName>
    <definedName name="LDs_EPC_Contractor" localSheetId="8">#REF!</definedName>
    <definedName name="LDs_EPC_Contractor" localSheetId="43">#REF!</definedName>
    <definedName name="LDs_EPC_Contractor">[9]Inputs!#REF!</definedName>
    <definedName name="LDs_Turbine_Supplier" localSheetId="37">#REF!</definedName>
    <definedName name="LDs_Turbine_Supplier" localSheetId="25">'ESA Table 17 (SCE Only)'!#REF!</definedName>
    <definedName name="LDs_Turbine_Supplier" localSheetId="8">#REF!</definedName>
    <definedName name="LDs_Turbine_Supplier" localSheetId="43">#REF!</definedName>
    <definedName name="LDs_Turbine_Supplier">[9]Inputs!#REF!</definedName>
    <definedName name="Leveraged_Results_Print_Range" localSheetId="18">#REF!</definedName>
    <definedName name="Leveraged_Results_Print_Range" localSheetId="25">'ESA Table 17 (SCE Only)'!#REF!</definedName>
    <definedName name="Leveraged_Results_Print_Range">#REF!</definedName>
    <definedName name="LiabDate" localSheetId="18">#REF!</definedName>
    <definedName name="LiabDate">#REF!</definedName>
    <definedName name="Liabilities" localSheetId="37">#REF!,#REF!,#REF!,#REF!,#REF!,#REF!,#REF!,#REF!,#REF!,#REF!,#REF!,#REF!,#REF!,#REF!,#REF!,#REF!,#REF!,#REF!,#REF!,#REF!</definedName>
    <definedName name="Liabilities" localSheetId="25">'ESA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Only)'!#REF!,'ESA Table 17 (SCE Only)'!#REF!</definedName>
    <definedName name="Liabilities" localSheetId="8">#REF!,#REF!,#REF!,#REF!,#REF!,#REF!,#REF!,#REF!,#REF!,#REF!,#REF!,#REF!,#REF!,#REF!,#REF!,#REF!,#REF!,#REF!,#REF!,#REF!</definedName>
    <definedName name="Liabilities" localSheetId="43">#REF!,#REF!,#REF!,#REF!,#REF!,#REF!,#REF!,#REF!,#REF!,#REF!,#REF!,#REF!,#REF!,#REF!,#REF!,#REF!,#REF!,#REF!,#REF!,#REF!</definedName>
    <definedName name="Liabilities">#REF!,#REF!,#REF!,#REF!,#REF!,#REF!,#REF!,#REF!,#REF!,#REF!,#REF!,#REF!,#REF!,#REF!,#REF!,#REF!,#REF!,#REF!,#REF!,#REF!</definedName>
    <definedName name="LIBOR_12_year_Fwd_Swap_Tranche_B" localSheetId="18">[9]Inputs!#REF!</definedName>
    <definedName name="LIBOR_12_year_Fwd_Swap_Tranche_B" localSheetId="25">'ESA Table 17 (SCE Only)'!#REF!</definedName>
    <definedName name="LIBOR_12_year_Fwd_Swap_Tranche_B">#REF!</definedName>
    <definedName name="LIBOR_2_year_Swap" localSheetId="37">#REF!</definedName>
    <definedName name="LIBOR_2_year_Swap" localSheetId="25">'ESA Table 17 (SCE Only)'!#REF!</definedName>
    <definedName name="LIBOR_2_year_Swap" localSheetId="8">#REF!</definedName>
    <definedName name="LIBOR_2_year_Swap" localSheetId="43">#REF!</definedName>
    <definedName name="LIBOR_2_year_Swap">[9]Inputs!#REF!</definedName>
    <definedName name="LIBOR_2_year_Swap__Tranche_A_B_C" localSheetId="37">#REF!</definedName>
    <definedName name="LIBOR_2_year_Swap__Tranche_A_B_C" localSheetId="25">'ESA Table 17 (SCE Only)'!#REF!</definedName>
    <definedName name="LIBOR_2_year_Swap__Tranche_A_B_C" localSheetId="8">#REF!</definedName>
    <definedName name="LIBOR_2_year_Swap__Tranche_A_B_C" localSheetId="43">#REF!</definedName>
    <definedName name="LIBOR_2_year_Swap__Tranche_A_B_C">[9]Inputs!#REF!</definedName>
    <definedName name="LIBOR_3_year_Fwd_Swap__Tranche_A" localSheetId="37">#REF!</definedName>
    <definedName name="LIBOR_3_year_Fwd_Swap__Tranche_A" localSheetId="25">'ESA Table 17 (SCE Only)'!#REF!</definedName>
    <definedName name="LIBOR_3_year_Fwd_Swap__Tranche_A" localSheetId="8">#REF!</definedName>
    <definedName name="LIBOR_3_year_Fwd_Swap__Tranche_A" localSheetId="43">#REF!</definedName>
    <definedName name="LIBOR_3_year_Fwd_Swap__Tranche_A">[9]Inputs!#REF!</definedName>
    <definedName name="LIBOR_3_year_Fwd_Swap_Tranche_B_C" localSheetId="37">#REF!</definedName>
    <definedName name="LIBOR_3_year_Fwd_Swap_Tranche_B_C" localSheetId="25">'ESA Table 17 (SCE Only)'!#REF!</definedName>
    <definedName name="LIBOR_3_year_Fwd_Swap_Tranche_B_C" localSheetId="8">#REF!</definedName>
    <definedName name="LIBOR_3_year_Fwd_Swap_Tranche_B_C" localSheetId="43">#REF!</definedName>
    <definedName name="LIBOR_3_year_Fwd_Swap_Tranche_B_C">[9]Inputs!#REF!</definedName>
    <definedName name="LIGB" localSheetId="37">#REF!</definedName>
    <definedName name="LIGB" localSheetId="43">#REF!</definedName>
    <definedName name="LIGB">#REF!</definedName>
    <definedName name="limcount" hidden="1">1</definedName>
    <definedName name="LLC_Debt_Service_Coverage_Ratio_List" localSheetId="37">#REF!</definedName>
    <definedName name="LLC_Debt_Service_Coverage_Ratio_List" localSheetId="25">'ESA Table 17 (SCE Only)'!#REF!</definedName>
    <definedName name="LLC_Debt_Service_Coverage_Ratio_List" localSheetId="8">#REF!</definedName>
    <definedName name="LLC_Debt_Service_Coverage_Ratio_List" localSheetId="43">#REF!</definedName>
    <definedName name="LLC_Debt_Service_Coverage_Ratio_List">'[9]Cash Flow'!#REF!</definedName>
    <definedName name="Loan_Balance_End_of_Month" localSheetId="37">#REF!</definedName>
    <definedName name="Loan_Balance_End_of_Month" localSheetId="25">'ESA Table 17 (SCE Only)'!#REF!</definedName>
    <definedName name="Loan_Balance_End_of_Month" localSheetId="8">#REF!</definedName>
    <definedName name="Loan_Balance_End_of_Month" localSheetId="43">#REF!</definedName>
    <definedName name="Loan_Balance_End_of_Month">'[9]Construction Draw Schedule'!#REF!</definedName>
    <definedName name="Loan_Facility_Amount" localSheetId="37">#REF!</definedName>
    <definedName name="Loan_Facility_Amount" localSheetId="25">'ESA Table 17 (SCE Only)'!#REF!</definedName>
    <definedName name="Loan_Facility_Amount" localSheetId="8">#REF!</definedName>
    <definedName name="Loan_Facility_Amount" localSheetId="43">#REF!</definedName>
    <definedName name="Loan_Facility_Amount">'[9]Construction Draw Schedule'!#REF!</definedName>
    <definedName name="LOCTTLHRS" localSheetId="37">#REF!</definedName>
    <definedName name="LOCTTLHRS" localSheetId="8">#REF!</definedName>
    <definedName name="LOCTTLHRS" localSheetId="43">#REF!</definedName>
    <definedName name="LOCTTLHRS">#REF!</definedName>
    <definedName name="low_income_discount_Baseline" localSheetId="28">#REF!</definedName>
    <definedName name="low_income_discount_Baseline" localSheetId="36">#REF!</definedName>
    <definedName name="low_income_discount_Baseline" localSheetId="37">#REF!</definedName>
    <definedName name="low_income_discount_Baseline" localSheetId="38">#REF!</definedName>
    <definedName name="low_income_discount_Baseline" localSheetId="27">#REF!</definedName>
    <definedName name="low_income_discount_Baseline" localSheetId="29">#REF!</definedName>
    <definedName name="low_income_discount_Baseline" localSheetId="30">#REF!</definedName>
    <definedName name="low_income_discount_Baseline" localSheetId="31">#REF!</definedName>
    <definedName name="low_income_discount_Baseline" localSheetId="33">#REF!</definedName>
    <definedName name="low_income_discount_Baseline" localSheetId="18">'[19]Effective-Rates'!#REF!</definedName>
    <definedName name="low_income_discount_Baseline" localSheetId="43">#REF!</definedName>
    <definedName name="low_income_discount_Baseline" localSheetId="0">#REF!</definedName>
    <definedName name="low_income_discount_Baseline">#REF!</definedName>
    <definedName name="lowflowshowerhead" localSheetId="18">#REF!</definedName>
    <definedName name="LS_1_allnight" localSheetId="28">#REF!</definedName>
    <definedName name="LS_1_allnight" localSheetId="36">#REF!</definedName>
    <definedName name="LS_1_allnight" localSheetId="37">#REF!</definedName>
    <definedName name="LS_1_allnight" localSheetId="38">#REF!</definedName>
    <definedName name="LS_1_allnight" localSheetId="27">#REF!</definedName>
    <definedName name="LS_1_allnight" localSheetId="29">#REF!</definedName>
    <definedName name="LS_1_allnight" localSheetId="30">#REF!</definedName>
    <definedName name="LS_1_allnight" localSheetId="31">#REF!</definedName>
    <definedName name="LS_1_allnight" localSheetId="33">#REF!</definedName>
    <definedName name="LS_1_allnight" localSheetId="18">'[19]Effective-Rates'!#REF!</definedName>
    <definedName name="LS_1_allnight" localSheetId="43">#REF!</definedName>
    <definedName name="LS_1_allnight" localSheetId="0">#REF!</definedName>
    <definedName name="LS_1_allnight">#REF!</definedName>
    <definedName name="LS_1_midnight" localSheetId="28">#REF!</definedName>
    <definedName name="LS_1_midnight" localSheetId="36">#REF!</definedName>
    <definedName name="LS_1_midnight" localSheetId="37">#REF!</definedName>
    <definedName name="LS_1_midnight" localSheetId="38">#REF!</definedName>
    <definedName name="LS_1_midnight" localSheetId="27">#REF!</definedName>
    <definedName name="LS_1_midnight" localSheetId="29">#REF!</definedName>
    <definedName name="LS_1_midnight" localSheetId="30">#REF!</definedName>
    <definedName name="LS_1_midnight" localSheetId="31">#REF!</definedName>
    <definedName name="LS_1_midnight" localSheetId="33">#REF!</definedName>
    <definedName name="LS_1_midnight" localSheetId="18">'[19]Effective-Rates'!#REF!</definedName>
    <definedName name="LS_1_midnight" localSheetId="43">#REF!</definedName>
    <definedName name="LS_1_midnight" localSheetId="0">#REF!</definedName>
    <definedName name="LS_1_midnight">#REF!</definedName>
    <definedName name="LS_2_allnight" localSheetId="28">#REF!</definedName>
    <definedName name="LS_2_allnight" localSheetId="36">#REF!</definedName>
    <definedName name="LS_2_allnight" localSheetId="37">#REF!</definedName>
    <definedName name="LS_2_allnight" localSheetId="38">#REF!</definedName>
    <definedName name="LS_2_allnight" localSheetId="27">#REF!</definedName>
    <definedName name="LS_2_allnight" localSheetId="29">#REF!</definedName>
    <definedName name="LS_2_allnight" localSheetId="30">#REF!</definedName>
    <definedName name="LS_2_allnight" localSheetId="31">#REF!</definedName>
    <definedName name="LS_2_allnight" localSheetId="33">#REF!</definedName>
    <definedName name="LS_2_allnight" localSheetId="18">'[19]Effective-Rates'!#REF!</definedName>
    <definedName name="LS_2_allnight" localSheetId="43">#REF!</definedName>
    <definedName name="LS_2_allnight" localSheetId="0">#REF!</definedName>
    <definedName name="LS_2_allnight">#REF!</definedName>
    <definedName name="LS_2_midnight" localSheetId="28">#REF!</definedName>
    <definedName name="LS_2_midnight" localSheetId="36">#REF!</definedName>
    <definedName name="LS_2_midnight" localSheetId="37">#REF!</definedName>
    <definedName name="LS_2_midnight" localSheetId="38">#REF!</definedName>
    <definedName name="LS_2_midnight" localSheetId="27">#REF!</definedName>
    <definedName name="LS_2_midnight" localSheetId="29">#REF!</definedName>
    <definedName name="LS_2_midnight" localSheetId="30">#REF!</definedName>
    <definedName name="LS_2_midnight" localSheetId="31">#REF!</definedName>
    <definedName name="LS_2_midnight" localSheetId="33">#REF!</definedName>
    <definedName name="LS_2_midnight" localSheetId="18">'[19]Effective-Rates'!#REF!</definedName>
    <definedName name="LS_2_midnight" localSheetId="43">#REF!</definedName>
    <definedName name="LS_2_midnight" localSheetId="0">#REF!</definedName>
    <definedName name="LS_2_midnight">#REF!</definedName>
    <definedName name="LS_3" localSheetId="28">#REF!</definedName>
    <definedName name="LS_3" localSheetId="36">#REF!</definedName>
    <definedName name="LS_3" localSheetId="37">#REF!</definedName>
    <definedName name="LS_3" localSheetId="38">#REF!</definedName>
    <definedName name="LS_3" localSheetId="27">#REF!</definedName>
    <definedName name="LS_3" localSheetId="29">#REF!</definedName>
    <definedName name="LS_3" localSheetId="30">#REF!</definedName>
    <definedName name="LS_3" localSheetId="31">#REF!</definedName>
    <definedName name="LS_3" localSheetId="33">#REF!</definedName>
    <definedName name="LS_3" localSheetId="18">'[19]Effective-Rates'!#REF!</definedName>
    <definedName name="LS_3" localSheetId="43">#REF!</definedName>
    <definedName name="LS_3" localSheetId="0">#REF!</definedName>
    <definedName name="LS_3">#REF!</definedName>
    <definedName name="ls5per" localSheetId="18">#REF!</definedName>
    <definedName name="ls5per">#REF!</definedName>
    <definedName name="lssdge" localSheetId="18">#REF!</definedName>
    <definedName name="lssdge">#REF!</definedName>
    <definedName name="LUNCH" localSheetId="18">#REF!</definedName>
    <definedName name="LUNCH">#REF!</definedName>
    <definedName name="Major_Maintenance_BOP_Base_Year" localSheetId="18">[9]Inputs!#REF!</definedName>
    <definedName name="Major_Maintenance_BOP_Base_Year" localSheetId="25">'ESA Table 17 (SCE Only)'!#REF!</definedName>
    <definedName name="Major_Maintenance_BOP_Base_Year">#REF!</definedName>
    <definedName name="Major_Maintenance_BOP_Book" localSheetId="18">#REF!</definedName>
    <definedName name="Major_Maintenance_BOP_Book" localSheetId="25">'ESA Table 17 (SCE Only)'!#REF!</definedName>
    <definedName name="Major_Maintenance_BOP_Book">#REF!</definedName>
    <definedName name="Major_Maintenance_BOP_Cash" localSheetId="18">'[9]Other Operating Expenses'!#REF!</definedName>
    <definedName name="Major_Maintenance_BOP_Cash" localSheetId="25">'ESA Table 17 (SCE Only)'!#REF!</definedName>
    <definedName name="Major_Maintenance_BOP_Cash">#REF!</definedName>
    <definedName name="Major_Maintenance_BOP_Escalation_Factor" localSheetId="18">#REF!</definedName>
    <definedName name="Major_Maintenance_BOP_Escalation_Factor" localSheetId="25">'ESA Table 17 (SCE Only)'!#REF!</definedName>
    <definedName name="Major_Maintenance_BOP_Escalation_Factor">#REF!</definedName>
    <definedName name="Major_Maintenance_Smoothing_Threshold" localSheetId="37">#REF!</definedName>
    <definedName name="Major_Maintenance_Smoothing_Threshold" localSheetId="25">'ESA Table 17 (SCE Only)'!#REF!</definedName>
    <definedName name="Major_Maintenance_Smoothing_Threshold" localSheetId="8">#REF!</definedName>
    <definedName name="Major_Maintenance_Smoothing_Threshold" localSheetId="43">#REF!</definedName>
    <definedName name="Major_Maintenance_Smoothing_Threshold">[9]Inputs!#REF!</definedName>
    <definedName name="Major_Maintenance_Table" localSheetId="37">#REF!</definedName>
    <definedName name="Major_Maintenance_Table" localSheetId="25">'ESA Table 17 (SCE Only)'!#REF!</definedName>
    <definedName name="Major_Maintenance_Table" localSheetId="8">#REF!</definedName>
    <definedName name="Major_Maintenance_Table" localSheetId="43">#REF!</definedName>
    <definedName name="Major_Maintenance_Table">[9]Inputs!#REF!</definedName>
    <definedName name="marathon"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2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 localSheetId="25">'ESA Table 17 (SCE Only)'!#REF!</definedName>
    <definedName name="MAS_Base_Year" localSheetId="43">#REF!</definedName>
    <definedName name="MAS_Base_Year">#REF!</definedName>
    <definedName name="Mayfdsdfd" localSheetId="18" hidden="1">{"Page_1",#N/A,FALSE,"BAD4Q98";"Page_2",#N/A,FALSE,"BAD4Q98";"Page_3",#N/A,FALSE,"BAD4Q98";"Page_4",#N/A,FALSE,"BAD4Q98";"Page_5",#N/A,FALSE,"BAD4Q98";"Page_6",#N/A,FALSE,"BAD4Q98";"Input_1",#N/A,FALSE,"BAD4Q98";"Input_2",#N/A,FALSE,"BAD4Q98"}</definedName>
    <definedName name="Mayfdsdfd" localSheetId="25" hidden="1">{"Page_1",#N/A,FALSE,"BAD4Q98";"Page_2",#N/A,FALSE,"BAD4Q98";"Page_3",#N/A,FALSE,"BAD4Q98";"Page_4",#N/A,FALSE,"BAD4Q98";"Page_5",#N/A,FALSE,"BAD4Q98";"Page_6",#N/A,FALSE,"BAD4Q98";"Input_1",#N/A,FALSE,"BAD4Q98";"Input_2",#N/A,FALSE,"BAD4Q98"}</definedName>
    <definedName name="Mayfdsdfd" localSheetId="8" hidden="1">{"Page_1",#N/A,FALSE,"BAD4Q98";"Page_2",#N/A,FALSE,"BAD4Q98";"Page_3",#N/A,FALSE,"BAD4Q98";"Page_4",#N/A,FALSE,"BAD4Q98";"Page_5",#N/A,FALSE,"BAD4Q98";"Page_6",#N/A,FALSE,"BAD4Q98";"Input_1",#N/A,FALSE,"BAD4Q98";"Input_2",#N/A,FALSE,"BAD4Q98"}</definedName>
    <definedName name="Mayfdsdfd" hidden="1">{"Page_1",#N/A,FALSE,"BAD4Q98";"Page_2",#N/A,FALSE,"BAD4Q98";"Page_3",#N/A,FALSE,"BAD4Q98";"Page_4",#N/A,FALSE,"BAD4Q98";"Page_5",#N/A,FALSE,"BAD4Q98";"Page_6",#N/A,FALSE,"BAD4Q98";"Input_1",#N/A,FALSE,"BAD4Q98";"Input_2",#N/A,FALSE,"BAD4Q98"}</definedName>
    <definedName name="mb_inputLocation" localSheetId="25" hidden="1">'ESA Table 17 (SCE Only)'!#REF!</definedName>
    <definedName name="mb_inputLocation" localSheetId="43" hidden="1">#REF!</definedName>
    <definedName name="mb_inputLocation" hidden="1">#REF!</definedName>
    <definedName name="MC__T_Land" localSheetId="28">#REF!</definedName>
    <definedName name="MC__T_Land" localSheetId="36">#REF!</definedName>
    <definedName name="MC__T_Land" localSheetId="37">#REF!</definedName>
    <definedName name="MC__T_Land" localSheetId="38">#REF!</definedName>
    <definedName name="MC__T_Land" localSheetId="27">#REF!</definedName>
    <definedName name="MC__T_Land" localSheetId="29">#REF!</definedName>
    <definedName name="MC__T_Land" localSheetId="30">#REF!</definedName>
    <definedName name="MC__T_Land" localSheetId="31">#REF!</definedName>
    <definedName name="MC__T_Land" localSheetId="33">#REF!</definedName>
    <definedName name="MC__T_Land" localSheetId="18">#REF!</definedName>
    <definedName name="MC__T_Land" localSheetId="0">#REF!</definedName>
    <definedName name="MC__T_Land">#REF!</definedName>
    <definedName name="mc_dist_circuits" localSheetId="28">#REF!</definedName>
    <definedName name="mc_dist_circuits" localSheetId="36">#REF!</definedName>
    <definedName name="mc_dist_circuits" localSheetId="37">#REF!</definedName>
    <definedName name="mc_dist_circuits" localSheetId="38">#REF!</definedName>
    <definedName name="mc_dist_circuits" localSheetId="27">#REF!</definedName>
    <definedName name="mc_dist_circuits" localSheetId="29">#REF!</definedName>
    <definedName name="mc_dist_circuits" localSheetId="30">#REF!</definedName>
    <definedName name="mc_dist_circuits" localSheetId="31">#REF!</definedName>
    <definedName name="mc_dist_circuits" localSheetId="33">#REF!</definedName>
    <definedName name="mc_dist_circuits" localSheetId="18">#REF!</definedName>
    <definedName name="mc_dist_circuits" localSheetId="0">#REF!</definedName>
    <definedName name="mc_dist_circuits">#REF!</definedName>
    <definedName name="mc_dist_land" localSheetId="28">#REF!</definedName>
    <definedName name="mc_dist_land" localSheetId="36">#REF!</definedName>
    <definedName name="mc_dist_land" localSheetId="37">#REF!</definedName>
    <definedName name="mc_dist_land" localSheetId="38">#REF!</definedName>
    <definedName name="mc_dist_land" localSheetId="27">#REF!</definedName>
    <definedName name="mc_dist_land" localSheetId="29">#REF!</definedName>
    <definedName name="mc_dist_land" localSheetId="30">#REF!</definedName>
    <definedName name="mc_dist_land" localSheetId="31">#REF!</definedName>
    <definedName name="mc_dist_land" localSheetId="33">#REF!</definedName>
    <definedName name="mc_dist_land" localSheetId="0">#REF!</definedName>
    <definedName name="mc_dist_land">#REF!</definedName>
    <definedName name="mc_dist_station" localSheetId="28">#REF!</definedName>
    <definedName name="mc_dist_station" localSheetId="36">#REF!</definedName>
    <definedName name="mc_dist_station" localSheetId="37">#REF!</definedName>
    <definedName name="mc_dist_station" localSheetId="38">#REF!</definedName>
    <definedName name="mc_dist_station" localSheetId="27">#REF!</definedName>
    <definedName name="mc_dist_station" localSheetId="29">#REF!</definedName>
    <definedName name="mc_dist_station" localSheetId="30">#REF!</definedName>
    <definedName name="mc_dist_station" localSheetId="31">#REF!</definedName>
    <definedName name="mc_dist_station" localSheetId="33">#REF!</definedName>
    <definedName name="mc_dist_station" localSheetId="0">#REF!</definedName>
    <definedName name="mc_dist_station">#REF!</definedName>
    <definedName name="mc_non_iso_t_circuits" localSheetId="28">#REF!</definedName>
    <definedName name="mc_non_iso_t_circuits" localSheetId="36">#REF!</definedName>
    <definedName name="mc_non_iso_t_circuits" localSheetId="37">#REF!</definedName>
    <definedName name="mc_non_iso_t_circuits" localSheetId="38">#REF!</definedName>
    <definedName name="mc_non_iso_t_circuits" localSheetId="27">#REF!</definedName>
    <definedName name="mc_non_iso_t_circuits" localSheetId="29">#REF!</definedName>
    <definedName name="mc_non_iso_t_circuits" localSheetId="30">#REF!</definedName>
    <definedName name="mc_non_iso_t_circuits" localSheetId="31">#REF!</definedName>
    <definedName name="mc_non_iso_t_circuits" localSheetId="33">#REF!</definedName>
    <definedName name="mc_non_iso_t_circuits" localSheetId="0">#REF!</definedName>
    <definedName name="mc_non_iso_t_circuits">#REF!</definedName>
    <definedName name="MC_non_iso_T_Land" localSheetId="28">#REF!</definedName>
    <definedName name="MC_non_iso_T_Land" localSheetId="36">#REF!</definedName>
    <definedName name="MC_non_iso_T_Land" localSheetId="37">#REF!</definedName>
    <definedName name="MC_non_iso_T_Land" localSheetId="38">#REF!</definedName>
    <definedName name="MC_non_iso_T_Land" localSheetId="27">#REF!</definedName>
    <definedName name="MC_non_iso_T_Land" localSheetId="29">#REF!</definedName>
    <definedName name="MC_non_iso_T_Land" localSheetId="30">#REF!</definedName>
    <definedName name="MC_non_iso_T_Land" localSheetId="31">#REF!</definedName>
    <definedName name="MC_non_iso_T_Land" localSheetId="33">#REF!</definedName>
    <definedName name="MC_non_iso_T_Land" localSheetId="0">#REF!</definedName>
    <definedName name="MC_non_iso_T_Land">#REF!</definedName>
    <definedName name="MC_non_iso_t_station" localSheetId="28">#REF!</definedName>
    <definedName name="MC_non_iso_t_station" localSheetId="36">#REF!</definedName>
    <definedName name="MC_non_iso_t_station" localSheetId="37">#REF!</definedName>
    <definedName name="MC_non_iso_t_station" localSheetId="38">#REF!</definedName>
    <definedName name="MC_non_iso_t_station" localSheetId="27">#REF!</definedName>
    <definedName name="MC_non_iso_t_station" localSheetId="29">#REF!</definedName>
    <definedName name="MC_non_iso_t_station" localSheetId="30">#REF!</definedName>
    <definedName name="MC_non_iso_t_station" localSheetId="31">#REF!</definedName>
    <definedName name="MC_non_iso_t_station" localSheetId="33">#REF!</definedName>
    <definedName name="MC_non_iso_t_station" localSheetId="0">#REF!</definedName>
    <definedName name="MC_non_iso_t_station">#REF!</definedName>
    <definedName name="mc_t_circuits" localSheetId="28">#REF!</definedName>
    <definedName name="mc_t_circuits" localSheetId="36">#REF!</definedName>
    <definedName name="mc_t_circuits" localSheetId="37">#REF!</definedName>
    <definedName name="mc_t_circuits" localSheetId="38">#REF!</definedName>
    <definedName name="mc_t_circuits" localSheetId="27">#REF!</definedName>
    <definedName name="mc_t_circuits" localSheetId="29">#REF!</definedName>
    <definedName name="mc_t_circuits" localSheetId="30">#REF!</definedName>
    <definedName name="mc_t_circuits" localSheetId="31">#REF!</definedName>
    <definedName name="mc_t_circuits" localSheetId="33">#REF!</definedName>
    <definedName name="mc_t_circuits" localSheetId="0">#REF!</definedName>
    <definedName name="mc_t_circuits">#REF!</definedName>
    <definedName name="MC_T_Land" localSheetId="28">#REF!</definedName>
    <definedName name="MC_T_Land" localSheetId="36">#REF!</definedName>
    <definedName name="MC_T_Land" localSheetId="37">#REF!</definedName>
    <definedName name="MC_T_Land" localSheetId="38">#REF!</definedName>
    <definedName name="MC_T_Land" localSheetId="27">#REF!</definedName>
    <definedName name="MC_T_Land" localSheetId="29">#REF!</definedName>
    <definedName name="MC_T_Land" localSheetId="30">#REF!</definedName>
    <definedName name="MC_T_Land" localSheetId="31">#REF!</definedName>
    <definedName name="MC_T_Land" localSheetId="33">#REF!</definedName>
    <definedName name="MC_T_Land" localSheetId="0">#REF!</definedName>
    <definedName name="MC_T_Land">#REF!</definedName>
    <definedName name="MC_t_station" localSheetId="28">#REF!</definedName>
    <definedName name="MC_t_station" localSheetId="36">#REF!</definedName>
    <definedName name="MC_t_station" localSheetId="37">#REF!</definedName>
    <definedName name="MC_t_station" localSheetId="38">#REF!</definedName>
    <definedName name="MC_t_station" localSheetId="27">#REF!</definedName>
    <definedName name="MC_t_station" localSheetId="29">#REF!</definedName>
    <definedName name="MC_t_station" localSheetId="30">#REF!</definedName>
    <definedName name="MC_t_station" localSheetId="31">#REF!</definedName>
    <definedName name="MC_t_station" localSheetId="33">#REF!</definedName>
    <definedName name="MC_t_station" localSheetId="0">#REF!</definedName>
    <definedName name="MC_t_station">#REF!</definedName>
    <definedName name="McKittrick_School_District_Donation_Input" localSheetId="37">#REF!</definedName>
    <definedName name="McKittrick_School_District_Donation_Input" localSheetId="25">'ESA Table 17 (SCE Only)'!#REF!</definedName>
    <definedName name="McKittrick_School_District_Donation_Input" localSheetId="8">#REF!</definedName>
    <definedName name="McKittrick_School_District_Donation_Input" localSheetId="43">#REF!</definedName>
    <definedName name="McKittrick_School_District_Donation_Input">[9]Inputs!#REF!</definedName>
    <definedName name="MCRR_22" localSheetId="28">#REF!</definedName>
    <definedName name="MCRR_22" localSheetId="36">#REF!</definedName>
    <definedName name="MCRR_22" localSheetId="37">#REF!</definedName>
    <definedName name="MCRR_22" localSheetId="38">#REF!</definedName>
    <definedName name="MCRR_22" localSheetId="27">#REF!</definedName>
    <definedName name="MCRR_22" localSheetId="29">#REF!</definedName>
    <definedName name="MCRR_22" localSheetId="30">#REF!</definedName>
    <definedName name="MCRR_22" localSheetId="31">#REF!</definedName>
    <definedName name="MCRR_22" localSheetId="33">#REF!</definedName>
    <definedName name="MCRR_22" localSheetId="18">#REF!</definedName>
    <definedName name="MCRR_22" localSheetId="0">#REF!</definedName>
    <definedName name="MCRR_22">#REF!</definedName>
    <definedName name="MCRR_TABLE" localSheetId="28">#REF!</definedName>
    <definedName name="MCRR_TABLE" localSheetId="36">#REF!</definedName>
    <definedName name="MCRR_TABLE" localSheetId="37">#REF!</definedName>
    <definedName name="MCRR_TABLE" localSheetId="38">#REF!</definedName>
    <definedName name="MCRR_TABLE" localSheetId="27">#REF!</definedName>
    <definedName name="MCRR_TABLE" localSheetId="29">#REF!</definedName>
    <definedName name="MCRR_TABLE" localSheetId="30">#REF!</definedName>
    <definedName name="MCRR_TABLE" localSheetId="31">#REF!</definedName>
    <definedName name="MCRR_TABLE" localSheetId="33">#REF!</definedName>
    <definedName name="MCRR_TABLE" localSheetId="18">#REF!</definedName>
    <definedName name="MCRR_TABLE" localSheetId="0">#REF!</definedName>
    <definedName name="MCRR_TABLE">#REF!</definedName>
    <definedName name="MCRR_TABLE_W_RD" localSheetId="28">#REF!</definedName>
    <definedName name="MCRR_TABLE_W_RD" localSheetId="36">#REF!</definedName>
    <definedName name="MCRR_TABLE_W_RD" localSheetId="37">#REF!</definedName>
    <definedName name="MCRR_TABLE_W_RD" localSheetId="38">#REF!</definedName>
    <definedName name="MCRR_TABLE_W_RD" localSheetId="27">#REF!</definedName>
    <definedName name="MCRR_TABLE_W_RD" localSheetId="29">#REF!</definedName>
    <definedName name="MCRR_TABLE_W_RD" localSheetId="30">#REF!</definedName>
    <definedName name="MCRR_TABLE_W_RD" localSheetId="31">#REF!</definedName>
    <definedName name="MCRR_TABLE_W_RD" localSheetId="33">#REF!</definedName>
    <definedName name="MCRR_TABLE_W_RD" localSheetId="18">#REF!</definedName>
    <definedName name="MCRR_TABLE_W_RD" localSheetId="0">#REF!</definedName>
    <definedName name="MCRR_TABLE_W_RD">#REF!</definedName>
    <definedName name="MDD_Sector_1" localSheetId="28">#REF!</definedName>
    <definedName name="MDD_Sector_1" localSheetId="36">#REF!</definedName>
    <definedName name="MDD_Sector_1" localSheetId="37">#REF!</definedName>
    <definedName name="MDD_Sector_1" localSheetId="38">#REF!</definedName>
    <definedName name="MDD_Sector_1" localSheetId="27">#REF!</definedName>
    <definedName name="MDD_Sector_1" localSheetId="29">#REF!</definedName>
    <definedName name="MDD_Sector_1" localSheetId="30">#REF!</definedName>
    <definedName name="MDD_Sector_1" localSheetId="31">#REF!</definedName>
    <definedName name="MDD_Sector_1" localSheetId="33">#REF!</definedName>
    <definedName name="MDD_Sector_1" localSheetId="0">#REF!</definedName>
    <definedName name="MDD_Sector_1">#REF!</definedName>
    <definedName name="MDD_Sector_2" localSheetId="28">#REF!</definedName>
    <definedName name="MDD_Sector_2" localSheetId="36">#REF!</definedName>
    <definedName name="MDD_Sector_2" localSheetId="37">#REF!</definedName>
    <definedName name="MDD_Sector_2" localSheetId="38">#REF!</definedName>
    <definedName name="MDD_Sector_2" localSheetId="27">#REF!</definedName>
    <definedName name="MDD_Sector_2" localSheetId="29">#REF!</definedName>
    <definedName name="MDD_Sector_2" localSheetId="30">#REF!</definedName>
    <definedName name="MDD_Sector_2" localSheetId="31">#REF!</definedName>
    <definedName name="MDD_Sector_2" localSheetId="33">#REF!</definedName>
    <definedName name="MDD_Sector_2" localSheetId="0">#REF!</definedName>
    <definedName name="MDD_Sector_2">#REF!</definedName>
    <definedName name="MED_MTR">2</definedName>
    <definedName name="Merch_Cum_Escalation_Factor" localSheetId="37">#REF!</definedName>
    <definedName name="Merch_Cum_Escalation_Factor" localSheetId="25">'ESA Table 17 (SCE Only)'!#REF!</definedName>
    <definedName name="Merch_Cum_Escalation_Factor" localSheetId="8">#REF!</definedName>
    <definedName name="Merch_Cum_Escalation_Factor" localSheetId="43">#REF!</definedName>
    <definedName name="Merch_Cum_Escalation_Factor">'[9]PSCo PPA Revenue'!#REF!</definedName>
    <definedName name="Merch_Fuel_Doll_KW" localSheetId="37">#REF!</definedName>
    <definedName name="Merch_Fuel_Doll_KW" localSheetId="25">'ESA Table 17 (SCE Only)'!#REF!</definedName>
    <definedName name="Merch_Fuel_Doll_KW" localSheetId="8">#REF!</definedName>
    <definedName name="Merch_Fuel_Doll_KW" localSheetId="43">#REF!</definedName>
    <definedName name="Merch_Fuel_Doll_KW">[9]Inputs!#REF!</definedName>
    <definedName name="Merch_margin_Doll_KW" localSheetId="37">#REF!</definedName>
    <definedName name="Merch_margin_Doll_KW" localSheetId="25">'ESA Table 17 (SCE Only)'!#REF!</definedName>
    <definedName name="Merch_margin_Doll_KW" localSheetId="8">#REF!</definedName>
    <definedName name="Merch_margin_Doll_KW" localSheetId="43">#REF!</definedName>
    <definedName name="Merch_margin_Doll_KW">[9]Inputs!#REF!</definedName>
    <definedName name="Merch_Months_partial_Year_Factor" localSheetId="37">#REF!</definedName>
    <definedName name="Merch_Months_partial_Year_Factor" localSheetId="25">'ESA Table 17 (SCE Only)'!#REF!</definedName>
    <definedName name="Merch_Months_partial_Year_Factor" localSheetId="8">#REF!</definedName>
    <definedName name="Merch_Months_partial_Year_Factor" localSheetId="43">#REF!</definedName>
    <definedName name="Merch_Months_partial_Year_Factor">'[9]PSCo PPA Revenue'!#REF!</definedName>
    <definedName name="Michelle" localSheetId="18">#REF!</definedName>
    <definedName name="Michelle" localSheetId="25">'ESA Table 17 (SCE Only)'!#REF!</definedName>
    <definedName name="Michelle">#REF!</definedName>
    <definedName name="Minimum_Debt_Service_Coverage" localSheetId="37">#REF!</definedName>
    <definedName name="Minimum_Debt_Service_Coverage" localSheetId="25">'ESA Table 17 (SCE Only)'!#REF!</definedName>
    <definedName name="Minimum_Debt_Service_Coverage" localSheetId="8">#REF!</definedName>
    <definedName name="Minimum_Debt_Service_Coverage" localSheetId="43">#REF!</definedName>
    <definedName name="Minimum_Debt_Service_Coverage">'[9]Cash Flow'!#REF!</definedName>
    <definedName name="minorhomerepair" localSheetId="18">#REF!</definedName>
    <definedName name="misc" localSheetId="18">#REF!</definedName>
    <definedName name="Mobilization_Months" localSheetId="37">#REF!</definedName>
    <definedName name="Mobilization_Months" localSheetId="25">'ESA Table 17 (SCE Only)'!#REF!</definedName>
    <definedName name="Mobilization_Months" localSheetId="8">#REF!</definedName>
    <definedName name="Mobilization_Months" localSheetId="43">#REF!</definedName>
    <definedName name="Mobilization_Months">[9]Inputs!#REF!</definedName>
    <definedName name="MODEL" localSheetId="18">#REF!</definedName>
    <definedName name="MODEL" localSheetId="25">'ESA Table 17 (SCE Only)'!#REF!</definedName>
    <definedName name="MODEL">#REF!</definedName>
    <definedName name="modifiedavailmod"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2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 localSheetId="18">#REF!</definedName>
    <definedName name="Month1" localSheetId="18">'[26]PP Calc 2005'!#REF!</definedName>
    <definedName name="Month1" localSheetId="25">'ESA Table 17 (SCE Only)'!#REF!</definedName>
    <definedName name="Month1">#REF!</definedName>
    <definedName name="Month2" localSheetId="18">'[26]PP Calc 2005'!#REF!</definedName>
    <definedName name="Month2" localSheetId="25">'ESA Table 17 (SCE Only)'!#REF!</definedName>
    <definedName name="Month2">#REF!</definedName>
    <definedName name="Month3" localSheetId="18">'[26]PP Calc 2005'!#REF!</definedName>
    <definedName name="Month3" localSheetId="25">'ESA Table 17 (SCE Only)'!#REF!</definedName>
    <definedName name="Month3">#REF!</definedName>
    <definedName name="MONTHLYREC" localSheetId="18">#REF!</definedName>
    <definedName name="MONTHLYREC" localSheetId="25">'ESA Table 17 (SCE Only)'!#REF!</definedName>
    <definedName name="MONTHLYREC">#REF!</definedName>
    <definedName name="Months" localSheetId="37">#REF!</definedName>
    <definedName name="Months" localSheetId="25">'ESA Table 17 (SCE Only)'!#REF!</definedName>
    <definedName name="Months" localSheetId="8">#REF!</definedName>
    <definedName name="Months" localSheetId="43">#REF!</definedName>
    <definedName name="Months">'[13]misc tables'!$B$2:$B$13</definedName>
    <definedName name="Months_of_Debt_Service_Reserve" localSheetId="37">#REF!</definedName>
    <definedName name="Months_of_Debt_Service_Reserve" localSheetId="25">'ESA Table 17 (SCE Only)'!#REF!</definedName>
    <definedName name="Months_of_Debt_Service_Reserve" localSheetId="8">#REF!</definedName>
    <definedName name="Months_of_Debt_Service_Reserve" localSheetId="43">#REF!</definedName>
    <definedName name="Months_of_Debt_Service_Reserve">[9]Inputs!#REF!</definedName>
    <definedName name="Months_Per_Year" localSheetId="37">#REF!</definedName>
    <definedName name="Months_Per_Year" localSheetId="25">'ESA Table 17 (SCE Only)'!#REF!</definedName>
    <definedName name="Months_Per_Year" localSheetId="8">#REF!</definedName>
    <definedName name="Months_Per_Year" localSheetId="43">#REF!</definedName>
    <definedName name="Months_Per_Year">[9]Inputs!#REF!</definedName>
    <definedName name="MSA_Fee" localSheetId="37">#REF!</definedName>
    <definedName name="MSA_Fee" localSheetId="25">'ESA Table 17 (SCE Only)'!#REF!</definedName>
    <definedName name="MSA_Fee" localSheetId="8">#REF!</definedName>
    <definedName name="MSA_Fee" localSheetId="43">#REF!</definedName>
    <definedName name="MSA_Fee">'[9]Other Operating Expenses'!#REF!</definedName>
    <definedName name="MSA_Fee_Base_Year" localSheetId="37">#REF!</definedName>
    <definedName name="MSA_Fee_Base_Year" localSheetId="25">'ESA Table 17 (SCE Only)'!#REF!</definedName>
    <definedName name="MSA_Fee_Base_Year" localSheetId="8">#REF!</definedName>
    <definedName name="MSA_Fee_Base_Year" localSheetId="43">#REF!</definedName>
    <definedName name="MSA_Fee_Base_Year">[9]Inputs!#REF!</definedName>
    <definedName name="MSA_Fee_Input_per_Year" localSheetId="37">#REF!</definedName>
    <definedName name="MSA_Fee_Input_per_Year" localSheetId="25">'ESA Table 17 (SCE Only)'!#REF!</definedName>
    <definedName name="MSA_Fee_Input_per_Year" localSheetId="8">#REF!</definedName>
    <definedName name="MSA_Fee_Input_per_Year" localSheetId="43">#REF!</definedName>
    <definedName name="MSA_Fee_Input_per_Year">[9]Inputs!#REF!</definedName>
    <definedName name="MthAvg" localSheetId="18">#REF!</definedName>
    <definedName name="MthAvg" localSheetId="25">'ESA Table 17 (SCE Only)'!#REF!</definedName>
    <definedName name="MthAvg">#REF!</definedName>
    <definedName name="N_A" localSheetId="37">#REF!</definedName>
    <definedName name="N_A" localSheetId="8">#REF!</definedName>
    <definedName name="N_A" localSheetId="43">#REF!</definedName>
    <definedName name="N_A">#REF!</definedName>
    <definedName name="Name" localSheetId="28">#REF!</definedName>
    <definedName name="Name" localSheetId="36">#REF!</definedName>
    <definedName name="Name" localSheetId="37">#REF!</definedName>
    <definedName name="Name" localSheetId="38">#REF!</definedName>
    <definedName name="Name" localSheetId="27">#REF!</definedName>
    <definedName name="Name" localSheetId="29">#REF!</definedName>
    <definedName name="Name" localSheetId="30">#REF!</definedName>
    <definedName name="Name" localSheetId="31">#REF!</definedName>
    <definedName name="Name" localSheetId="33">#REF!</definedName>
    <definedName name="Name" localSheetId="18">'[27]Proposed-RTP-Scalers'!#REF!</definedName>
    <definedName name="Name" localSheetId="43">#REF!</definedName>
    <definedName name="Name" localSheetId="0">#REF!</definedName>
    <definedName name="Name">#REF!</definedName>
    <definedName name="Name1" localSheetId="28">#REF!</definedName>
    <definedName name="Name1" localSheetId="36">#REF!</definedName>
    <definedName name="Name1" localSheetId="37">#REF!</definedName>
    <definedName name="Name1" localSheetId="38">#REF!</definedName>
    <definedName name="Name1" localSheetId="27">#REF!</definedName>
    <definedName name="Name1" localSheetId="29">#REF!</definedName>
    <definedName name="Name1" localSheetId="30">#REF!</definedName>
    <definedName name="Name1" localSheetId="31">#REF!</definedName>
    <definedName name="Name1" localSheetId="33">#REF!</definedName>
    <definedName name="Name1" localSheetId="18">'[27]Proposed-RTP-Scalers'!#REF!</definedName>
    <definedName name="Name1" localSheetId="43">#REF!</definedName>
    <definedName name="Name1" localSheetId="0">#REF!</definedName>
    <definedName name="Name1">#REF!</definedName>
    <definedName name="Net_Cash_Flow" localSheetId="37">#REF!</definedName>
    <definedName name="Net_Cash_Flow" localSheetId="25">'ESA Table 17 (SCE Only)'!#REF!</definedName>
    <definedName name="Net_Cash_Flow" localSheetId="8">#REF!</definedName>
    <definedName name="Net_Cash_Flow" localSheetId="43">#REF!</definedName>
    <definedName name="Net_Cash_Flow">'[9]Cash Flow'!#REF!</definedName>
    <definedName name="Net_Fixed_Assets" localSheetId="18">#REF!</definedName>
    <definedName name="Net_Fixed_Assets" localSheetId="25">'ESA Table 17 (SCE Only)'!#REF!</definedName>
    <definedName name="Net_Fixed_Assets">#REF!</definedName>
    <definedName name="Net_Gain_on_Sale_of_Assets" localSheetId="18">#REF!</definedName>
    <definedName name="Net_Gain_on_Sale_of_Assets">#REF!</definedName>
    <definedName name="Net_Payments_on_Fire_Truck_during_Construction_Input" localSheetId="18">[9]Inputs!#REF!</definedName>
    <definedName name="Net_Payments_on_Fire_Truck_during_Construction_Input" localSheetId="25">'ESA Table 17 (SCE Only)'!#REF!</definedName>
    <definedName name="Net_Payments_on_Fire_Truck_during_Construction_Input">#REF!</definedName>
    <definedName name="Net_Start_Up_Revenues" localSheetId="18">[9]Inputs!#REF!</definedName>
    <definedName name="Net_Start_Up_Revenues" localSheetId="25">'ESA Table 17 (SCE Only)'!#REF!</definedName>
    <definedName name="Net_Start_Up_Revenues">#REF!</definedName>
    <definedName name="new" localSheetId="18" hidden="1">{"Page_1",#N/A,FALSE,"BAD4Q98";"Page_2",#N/A,FALSE,"BAD4Q98";"Page_3",#N/A,FALSE,"BAD4Q98";"Page_4",#N/A,FALSE,"BAD4Q98";"Page_5",#N/A,FALSE,"BAD4Q98";"Page_6",#N/A,FALSE,"BAD4Q98";"Input_1",#N/A,FALSE,"BAD4Q98";"Input_2",#N/A,FALSE,"BAD4Q98"}</definedName>
    <definedName name="new" localSheetId="25" hidden="1">{"Page_1",#N/A,FALSE,"BAD4Q98";"Page_2",#N/A,FALSE,"BAD4Q98";"Page_3",#N/A,FALSE,"BAD4Q98";"Page_4",#N/A,FALSE,"BAD4Q98";"Page_5",#N/A,FALSE,"BAD4Q98";"Page_6",#N/A,FALSE,"BAD4Q98";"Input_1",#N/A,FALSE,"BAD4Q98";"Input_2",#N/A,FALSE,"BAD4Q98"}</definedName>
    <definedName name="new" localSheetId="8" hidden="1">{"Page_1",#N/A,FALSE,"BAD4Q98";"Page_2",#N/A,FALSE,"BAD4Q98";"Page_3",#N/A,FALSE,"BAD4Q98";"Page_4",#N/A,FALSE,"BAD4Q98";"Page_5",#N/A,FALSE,"BAD4Q98";"Page_6",#N/A,FALSE,"BAD4Q98";"Input_1",#N/A,FALSE,"BAD4Q98";"Input_2",#N/A,FALSE,"BAD4Q98"}</definedName>
    <definedName name="new" hidden="1">{"Page_1",#N/A,FALSE,"BAD4Q98";"Page_2",#N/A,FALSE,"BAD4Q98";"Page_3",#N/A,FALSE,"BAD4Q98";"Page_4",#N/A,FALSE,"BAD4Q98";"Page_5",#N/A,FALSE,"BAD4Q98";"Page_6",#N/A,FALSE,"BAD4Q98";"Input_1",#N/A,FALSE,"BAD4Q98";"Input_2",#N/A,FALSE,"BAD4Q98"}</definedName>
    <definedName name="newwrev" localSheetId="18" hidden="1">{#N/A,#N/A,TRUE,"SDGE";#N/A,#N/A,TRUE,"GBU";#N/A,#N/A,TRUE,"TBU";#N/A,#N/A,TRUE,"EDBU";#N/A,#N/A,TRUE,"ExclCC"}</definedName>
    <definedName name="newwrev" localSheetId="25" hidden="1">{#N/A,#N/A,TRUE,"SDGE";#N/A,#N/A,TRUE,"GBU";#N/A,#N/A,TRUE,"TBU";#N/A,#N/A,TRUE,"EDBU";#N/A,#N/A,TRUE,"ExclCC"}</definedName>
    <definedName name="newwrev" localSheetId="8" hidden="1">{#N/A,#N/A,TRUE,"SDGE";#N/A,#N/A,TRUE,"GBU";#N/A,#N/A,TRUE,"TBU";#N/A,#N/A,TRUE,"EDBU";#N/A,#N/A,TRUE,"ExclCC"}</definedName>
    <definedName name="newwrev" hidden="1">{#N/A,#N/A,TRUE,"SDGE";#N/A,#N/A,TRUE,"GBU";#N/A,#N/A,TRUE,"TBU";#N/A,#N/A,TRUE,"EDBU";#N/A,#N/A,TRUE,"ExclCC"}</definedName>
    <definedName name="nine" localSheetId="37">#REF!</definedName>
    <definedName name="nine" localSheetId="25">'ESA Table 17 (SCE Only)'!#REF!</definedName>
    <definedName name="nine" localSheetId="8">#REF!</definedName>
    <definedName name="nine" localSheetId="43">#REF!</definedName>
    <definedName name="nine">[20]Cash_Flow!#REF!</definedName>
    <definedName name="NO" localSheetId="25">IF('ESA Table 17 (SCE Only)'!Values_Entered_Pref,Header_Row_Pref+'ESA Table 17 (SCE Only)'!No_of_Pamts_Pref,Header_Row_Pref)</definedName>
    <definedName name="NO" localSheetId="4">IF('ESA Table 2 Main'!Values_Entered_Pref,Header_Row_Pref+'ESA Table 2 Main'!No_of_Pamts_Pref,Header_Row_Pref)</definedName>
    <definedName name="NO" localSheetId="8">IF(Values_Entered_Pref,Header_Row_Pref+No_of_Pamts_Pref,Header_Row_Pref)</definedName>
    <definedName name="NO">IF(Values_Entered_Pref,Header_Row_Pref+No_of_Pamts_Pref,Header_Row_Pref)</definedName>
    <definedName name="No_of_Pamts_Pref" localSheetId="18">MATCH(0.01,End_Bal_Pref,-1)+1</definedName>
    <definedName name="No_of_Pamts_Pref" localSheetId="25">MATCH(0.01,End_Bal_Pref,-1)+1</definedName>
    <definedName name="No_of_Pamts_Pref" localSheetId="4">MATCH(0.01,End_Bal_Pref,-1)+1</definedName>
    <definedName name="No_of_Pamts_Pref" localSheetId="8">MATCH(0.01,End_Bal_Pref,-1)+1</definedName>
    <definedName name="No_of_Pamts_Pref">MATCH(0.01,End_Bal_Pref,-1)+1</definedName>
    <definedName name="non.iso.T.land" localSheetId="37">#REF!,#REF!</definedName>
    <definedName name="non.iso.T.land" localSheetId="43">#REF!,#REF!</definedName>
    <definedName name="non.iso.T.land">[25]RCN!$E$53:$CG$53,[25]RCN!$E$61:$CG$61</definedName>
    <definedName name="Non_Recourse_CP_Conduit_LIBOR_Spread" localSheetId="18">[9]Inputs!#REF!</definedName>
    <definedName name="Non_Recourse_CP_Conduit_LIBOR_Spread" localSheetId="25">'ESA Table 17 (SCE Only)'!#REF!</definedName>
    <definedName name="Non_Recourse_CP_Conduit_LIBOR_Spread">#REF!</definedName>
    <definedName name="Non_Recourse_Facility_CP_adder" localSheetId="37">#REF!</definedName>
    <definedName name="Non_Recourse_Facility_CP_adder" localSheetId="25">'ESA Table 17 (SCE Only)'!#REF!</definedName>
    <definedName name="Non_Recourse_Facility_CP_adder" localSheetId="8">#REF!</definedName>
    <definedName name="Non_Recourse_Facility_CP_adder" localSheetId="43">#REF!</definedName>
    <definedName name="Non_Recourse_Facility_CP_adder">[9]Inputs!#REF!</definedName>
    <definedName name="none" localSheetId="18" hidden="1">#REF!</definedName>
    <definedName name="none" localSheetId="25" hidden="1">'ESA Table 17 (SCE Only)'!#REF!</definedName>
    <definedName name="none" hidden="1">#REF!</definedName>
    <definedName name="none2" localSheetId="18" hidden="1">#REF!</definedName>
    <definedName name="none2" hidden="1">#REF!</definedName>
    <definedName name="nopremort" localSheetId="18">#REF!</definedName>
    <definedName name="nopremort">#REF!</definedName>
    <definedName name="NOx_Allowances__Nominal___ton" localSheetId="18">[9]Inputs!#REF!</definedName>
    <definedName name="NOx_Allowances__Nominal___ton" localSheetId="25">'ESA Table 17 (SCE Only)'!#REF!</definedName>
    <definedName name="NOx_Allowances__Nominal___ton">#REF!</definedName>
    <definedName name="Nox_Allowances_in_1999" localSheetId="18">'[9]Other Operating Expenses'!#REF!</definedName>
    <definedName name="Nox_Allowances_in_1999" localSheetId="25">'ESA Table 17 (SCE Only)'!#REF!</definedName>
    <definedName name="Nox_Allowances_in_1999">#REF!</definedName>
    <definedName name="NOx_Emissions_Rate__lb_hr" localSheetId="18">[9]Inputs!#REF!</definedName>
    <definedName name="NOx_Emissions_Rate__lb_hr" localSheetId="25">'ESA Table 17 (SCE Only)'!#REF!</definedName>
    <definedName name="NOx_Emissions_Rate__lb_hr">#REF!</definedName>
    <definedName name="NOx_Offsets" localSheetId="18">'[9]Other Operating Expenses'!#REF!</definedName>
    <definedName name="NOx_Offsets" localSheetId="25">'ESA Table 17 (SCE Only)'!#REF!</definedName>
    <definedName name="NOx_Offsets">#REF!</definedName>
    <definedName name="NOx_Offsets_Calculation_Factor__lb_MMBtu" localSheetId="37">#REF!</definedName>
    <definedName name="NOx_Offsets_Calculation_Factor__lb_MMBtu" localSheetId="25">'ESA Table 17 (SCE Only)'!#REF!</definedName>
    <definedName name="NOx_Offsets_Calculation_Factor__lb_MMBtu" localSheetId="8">#REF!</definedName>
    <definedName name="NOx_Offsets_Calculation_Factor__lb_MMBtu" localSheetId="43">#REF!</definedName>
    <definedName name="NOx_Offsets_Calculation_Factor__lb_MMBtu">[9]Inputs!#REF!</definedName>
    <definedName name="NOx_Offsets_Construction" localSheetId="37">#REF!</definedName>
    <definedName name="NOx_Offsets_Construction" localSheetId="25">'ESA Table 17 (SCE Only)'!#REF!</definedName>
    <definedName name="NOx_Offsets_Construction" localSheetId="8">#REF!</definedName>
    <definedName name="NOx_Offsets_Construction" localSheetId="43">#REF!</definedName>
    <definedName name="NOx_Offsets_Construction">[9]Inputs!#REF!</definedName>
    <definedName name="NPV_20_Year_12_Percent_Quarterly" localSheetId="18">#REF!</definedName>
    <definedName name="NPV_20_Year_12_Percent_Quarterly" localSheetId="25">'ESA Table 17 (SCE Only)'!#REF!</definedName>
    <definedName name="NPV_20_Year_12_Percent_Quarterly">#REF!</definedName>
    <definedName name="NPV_20_Year_13_Percent_Quarterly" localSheetId="18">#REF!</definedName>
    <definedName name="NPV_20_Year_13_Percent_Quarterly">#REF!</definedName>
    <definedName name="NPV_20_Year_14_Percent_Quarterly" localSheetId="18">#REF!</definedName>
    <definedName name="NPV_20_Year_14_Percent_Quarterly">#REF!</definedName>
    <definedName name="NQInd">#REF!</definedName>
    <definedName name="NRW"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 localSheetId="37">MATCH(0.01,End_Bal,-1)+1</definedName>
    <definedName name="Number_of_Payments" localSheetId="18">MATCH(0.01,End_Bal,-1)+1</definedName>
    <definedName name="Number_of_Payments" localSheetId="25">MATCH(0.01,End_Bal,-1)+1</definedName>
    <definedName name="Number_of_Payments" localSheetId="4">MATCH(0.01,End_Bal,-1)+1</definedName>
    <definedName name="Number_of_Payments" localSheetId="8">MATCH(0.01,End_Bal,-1)+1</definedName>
    <definedName name="Number_of_Payments" localSheetId="43">MATCH(0.01,End_Bal,-1)+1</definedName>
    <definedName name="Number_of_Payments">MATCH(0.01,End_Bal,-1)+1</definedName>
    <definedName name="Number_of_Units" localSheetId="37">#REF!</definedName>
    <definedName name="Number_of_Units" localSheetId="25">'ESA Table 17 (SCE Only)'!#REF!</definedName>
    <definedName name="Number_of_Units" localSheetId="8">#REF!</definedName>
    <definedName name="Number_of_Units" localSheetId="43">#REF!</definedName>
    <definedName name="Number_of_Units">[9]Inputs!#REF!</definedName>
    <definedName name="Number_of_Years_to_Payback" localSheetId="18">#REF!</definedName>
    <definedName name="Number_of_Years_to_Payback" localSheetId="25">'ESA Table 17 (SCE Only)'!#REF!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 localSheetId="37">#REF!</definedName>
    <definedName name="NY_State_Dividend_Allowance_Rate" localSheetId="25">'ESA Table 17 (SCE Only)'!#REF!</definedName>
    <definedName name="NY_State_Dividend_Allowance_Rate" localSheetId="8">#REF!</definedName>
    <definedName name="NY_State_Dividend_Allowance_Rate" localSheetId="43">#REF!</definedName>
    <definedName name="NY_State_Dividend_Allowance_Rate">[9]Inputs!#REF!</definedName>
    <definedName name="NY_State_Excess_Dividends_Tax" localSheetId="37">#REF!</definedName>
    <definedName name="NY_State_Excess_Dividends_Tax" localSheetId="25">'ESA Table 17 (SCE Only)'!#REF!</definedName>
    <definedName name="NY_State_Excess_Dividends_Tax" localSheetId="8">#REF!</definedName>
    <definedName name="NY_State_Excess_Dividends_Tax" localSheetId="43">#REF!</definedName>
    <definedName name="NY_State_Excess_Dividends_Tax">[9]Inputs!#REF!</definedName>
    <definedName name="NY_State_Gross_Earnings_Tax" localSheetId="37">#REF!</definedName>
    <definedName name="NY_State_Gross_Earnings_Tax" localSheetId="25">'ESA Table 17 (SCE Only)'!#REF!</definedName>
    <definedName name="NY_State_Gross_Earnings_Tax" localSheetId="8">#REF!</definedName>
    <definedName name="NY_State_Gross_Earnings_Tax" localSheetId="43">#REF!</definedName>
    <definedName name="NY_State_Gross_Earnings_Tax">[9]Inputs!#REF!</definedName>
    <definedName name="NY_State_Gross_Receipts_Tax" localSheetId="37">#REF!</definedName>
    <definedName name="NY_State_Gross_Receipts_Tax" localSheetId="25">'ESA Table 17 (SCE Only)'!#REF!</definedName>
    <definedName name="NY_State_Gross_Receipts_Tax" localSheetId="8">#REF!</definedName>
    <definedName name="NY_State_Gross_Receipts_Tax" localSheetId="43">#REF!</definedName>
    <definedName name="NY_State_Gross_Receipts_Tax">[9]Inputs!#REF!</definedName>
    <definedName name="NY_State_Income_Tax_Switch" localSheetId="37">#REF!</definedName>
    <definedName name="NY_State_Income_Tax_Switch" localSheetId="25">'ESA Table 17 (SCE Only)'!#REF!</definedName>
    <definedName name="NY_State_Income_Tax_Switch" localSheetId="8">#REF!</definedName>
    <definedName name="NY_State_Income_Tax_Switch" localSheetId="43">#REF!</definedName>
    <definedName name="NY_State_Income_Tax_Switch">[9]Inputs!#REF!</definedName>
    <definedName name="o" localSheetId="37">#REF!</definedName>
    <definedName name="o" localSheetId="43">#REF!</definedName>
    <definedName name="o">#REF!</definedName>
    <definedName name="O_M_Mobilization" localSheetId="18">[9]Inputs!#REF!</definedName>
    <definedName name="O_M_Mobilization" localSheetId="25">'ESA Table 17 (SCE Only)'!#REF!</definedName>
    <definedName name="O_M_Mobilization">#REF!</definedName>
    <definedName name="O_M_Mobilization___Labor" localSheetId="18">[9]Inputs!#REF!</definedName>
    <definedName name="O_M_Mobilization___Labor" localSheetId="25">'ESA Table 17 (SCE Only)'!#REF!</definedName>
    <definedName name="O_M_Mobilization___Labor">#REF!</definedName>
    <definedName name="Off_Peak_Hours" localSheetId="37">#REF!</definedName>
    <definedName name="Off_Peak_Hours" localSheetId="25">'ESA Table 17 (SCE Only)'!#REF!</definedName>
    <definedName name="Off_Peak_Hours" localSheetId="8">#REF!</definedName>
    <definedName name="Off_Peak_Hours" localSheetId="43">#REF!</definedName>
    <definedName name="Off_Peak_Hours">[6]Inputs!#REF!</definedName>
    <definedName name="Off_Peak_Percent" localSheetId="37">#REF!</definedName>
    <definedName name="Off_Peak_Percent" localSheetId="25">'ESA Table 17 (SCE Only)'!#REF!</definedName>
    <definedName name="Off_Peak_Percent" localSheetId="8">#REF!</definedName>
    <definedName name="Off_Peak_Percent" localSheetId="43">#REF!</definedName>
    <definedName name="Off_Peak_Percent">[6]Inputs!#REF!</definedName>
    <definedName name="Offsite_Work_Road_Paving" localSheetId="37">#REF!</definedName>
    <definedName name="Offsite_Work_Road_Paving" localSheetId="25">'ESA Table 17 (SCE Only)'!#REF!</definedName>
    <definedName name="Offsite_Work_Road_Paving" localSheetId="8">#REF!</definedName>
    <definedName name="Offsite_Work_Road_Paving" localSheetId="43">#REF!</definedName>
    <definedName name="Offsite_Work_Road_Paving">[9]Inputs!#REF!</definedName>
    <definedName name="okay" localSheetId="18" hidden="1">{"Page_1",#N/A,FALSE,"BAD4Q98";"Page_2",#N/A,FALSE,"BAD4Q98";"Page_3",#N/A,FALSE,"BAD4Q98";"Page_4",#N/A,FALSE,"BAD4Q98";"Page_5",#N/A,FALSE,"BAD4Q98";"Page_6",#N/A,FALSE,"BAD4Q98";"Input_1",#N/A,FALSE,"BAD4Q98";"Input_2",#N/A,FALSE,"BAD4Q98"}</definedName>
    <definedName name="okay" localSheetId="25" hidden="1">{"Page_1",#N/A,FALSE,"BAD4Q98";"Page_2",#N/A,FALSE,"BAD4Q98";"Page_3",#N/A,FALSE,"BAD4Q98";"Page_4",#N/A,FALSE,"BAD4Q98";"Page_5",#N/A,FALSE,"BAD4Q98";"Page_6",#N/A,FALSE,"BAD4Q98";"Input_1",#N/A,FALSE,"BAD4Q98";"Input_2",#N/A,FALSE,"BAD4Q98"}</definedName>
    <definedName name="okay" localSheetId="8" hidden="1">{"Page_1",#N/A,FALSE,"BAD4Q98";"Page_2",#N/A,FALSE,"BAD4Q98";"Page_3",#N/A,FALSE,"BAD4Q98";"Page_4",#N/A,FALSE,"BAD4Q98";"Page_5",#N/A,FALSE,"BAD4Q98";"Page_6",#N/A,FALSE,"BAD4Q98";"Input_1",#N/A,FALSE,"BAD4Q98";"Input_2",#N/A,FALSE,"BAD4Q98"}</definedName>
    <definedName name="okay" hidden="1">{"Page_1",#N/A,FALSE,"BAD4Q98";"Page_2",#N/A,FALSE,"BAD4Q98";"Page_3",#N/A,FALSE,"BAD4Q98";"Page_4",#N/A,FALSE,"BAD4Q98";"Page_5",#N/A,FALSE,"BAD4Q98";"Page_6",#N/A,FALSE,"BAD4Q98";"Input_1",#N/A,FALSE,"BAD4Q98";"Input_2",#N/A,FALSE,"BAD4Q98"}</definedName>
    <definedName name="OL_1_Allnight" localSheetId="28">#REF!</definedName>
    <definedName name="OL_1_Allnight" localSheetId="36">#REF!</definedName>
    <definedName name="OL_1_Allnight" localSheetId="37">#REF!</definedName>
    <definedName name="OL_1_Allnight" localSheetId="38">#REF!</definedName>
    <definedName name="OL_1_Allnight" localSheetId="27">#REF!</definedName>
    <definedName name="OL_1_Allnight" localSheetId="29">#REF!</definedName>
    <definedName name="OL_1_Allnight" localSheetId="30">#REF!</definedName>
    <definedName name="OL_1_Allnight" localSheetId="31">#REF!</definedName>
    <definedName name="OL_1_Allnight" localSheetId="33">#REF!</definedName>
    <definedName name="OL_1_Allnight" localSheetId="18">'[19]Effective-Rates'!#REF!</definedName>
    <definedName name="OL_1_Allnight" localSheetId="43">#REF!</definedName>
    <definedName name="OL_1_Allnight" localSheetId="0">#REF!</definedName>
    <definedName name="OL_1_Allnight">#REF!</definedName>
    <definedName name="OL_1_Midnight" localSheetId="28">#REF!</definedName>
    <definedName name="OL_1_Midnight" localSheetId="36">#REF!</definedName>
    <definedName name="OL_1_Midnight" localSheetId="37">#REF!</definedName>
    <definedName name="OL_1_Midnight" localSheetId="38">#REF!</definedName>
    <definedName name="OL_1_Midnight" localSheetId="27">#REF!</definedName>
    <definedName name="OL_1_Midnight" localSheetId="29">#REF!</definedName>
    <definedName name="OL_1_Midnight" localSheetId="30">#REF!</definedName>
    <definedName name="OL_1_Midnight" localSheetId="31">#REF!</definedName>
    <definedName name="OL_1_Midnight" localSheetId="33">#REF!</definedName>
    <definedName name="OL_1_Midnight" localSheetId="18">'[19]Effective-Rates'!#REF!</definedName>
    <definedName name="OL_1_Midnight" localSheetId="43">#REF!</definedName>
    <definedName name="OL_1_Midnight" localSheetId="0">#REF!</definedName>
    <definedName name="OL_1_Midnight">#REF!</definedName>
    <definedName name="On_Peak_Hours" localSheetId="37">#REF!</definedName>
    <definedName name="On_Peak_Hours" localSheetId="25">'ESA Table 17 (SCE Only)'!#REF!</definedName>
    <definedName name="On_Peak_Hours" localSheetId="8">#REF!</definedName>
    <definedName name="On_Peak_Hours" localSheetId="43">#REF!</definedName>
    <definedName name="On_Peak_Hours">[6]Inputs!#REF!</definedName>
    <definedName name="On_Peak_Percent" localSheetId="37">#REF!</definedName>
    <definedName name="On_Peak_Percent" localSheetId="25">'ESA Table 17 (SCE Only)'!#REF!</definedName>
    <definedName name="On_Peak_Percent" localSheetId="8">#REF!</definedName>
    <definedName name="On_Peak_Percent" localSheetId="43">#REF!</definedName>
    <definedName name="On_Peak_Percent">[6]Inputs!#REF!</definedName>
    <definedName name="Open_Click" localSheetId="37">#REF!</definedName>
    <definedName name="Open_Click" localSheetId="25">'ESA Table 17 (SCE Only)'!#REF!</definedName>
    <definedName name="Open_Click" localSheetId="8">#REF!</definedName>
    <definedName name="Open_Click" localSheetId="43">#REF!</definedName>
    <definedName name="Open_Click">[28]!Open_Click</definedName>
    <definedName name="Operator_Fee_during_Mobilization" localSheetId="37">#REF!</definedName>
    <definedName name="Operator_Fee_during_Mobilization" localSheetId="25">'ESA Table 17 (SCE Only)'!#REF!</definedName>
    <definedName name="Operator_Fee_during_Mobilization" localSheetId="8">#REF!</definedName>
    <definedName name="Operator_Fee_during_Mobilization" localSheetId="43">#REF!</definedName>
    <definedName name="Operator_Fee_during_Mobilization">[9]Inputs!#REF!</definedName>
    <definedName name="Opt_Discrate" localSheetId="18">#REF!</definedName>
    <definedName name="Opt_Discrate" localSheetId="25">'ESA Table 17 (SCE Only)'!#REF!</definedName>
    <definedName name="Opt_Discrate">#REF!</definedName>
    <definedName name="Opt_DR" localSheetId="18">#REF!</definedName>
    <definedName name="Opt_DR">#REF!</definedName>
    <definedName name="optindexswap_meanreversion" localSheetId="18">#REF!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 localSheetId="37">#REF!</definedName>
    <definedName name="Other_EPC_Scope_Items_Non_Bechtel" localSheetId="25">'ESA Table 17 (SCE Only)'!#REF!</definedName>
    <definedName name="Other_EPC_Scope_Items_Non_Bechtel" localSheetId="8">#REF!</definedName>
    <definedName name="Other_EPC_Scope_Items_Non_Bechtel" localSheetId="43">#REF!</definedName>
    <definedName name="Other_EPC_Scope_Items_Non_Bechtel">[9]Inputs!#REF!</definedName>
    <definedName name="Other_offsets" localSheetId="28">#REF!</definedName>
    <definedName name="Other_offsets" localSheetId="36">#REF!</definedName>
    <definedName name="Other_offsets" localSheetId="37">#REF!</definedName>
    <definedName name="Other_offsets" localSheetId="38">#REF!</definedName>
    <definedName name="Other_offsets" localSheetId="27">#REF!</definedName>
    <definedName name="Other_offsets" localSheetId="29">#REF!</definedName>
    <definedName name="Other_offsets" localSheetId="30">#REF!</definedName>
    <definedName name="Other_offsets" localSheetId="31">#REF!</definedName>
    <definedName name="Other_offsets" localSheetId="33">#REF!</definedName>
    <definedName name="Other_offsets" localSheetId="18">#REF!</definedName>
    <definedName name="Other_offsets" localSheetId="0">#REF!</definedName>
    <definedName name="Other_offsets">#REF!</definedName>
    <definedName name="OTHERHRS" localSheetId="37">#REF!</definedName>
    <definedName name="OTHERHRS" localSheetId="8">#REF!</definedName>
    <definedName name="OTHERHRS" localSheetId="43">#REF!</definedName>
    <definedName name="OTHERHRS">#REF!</definedName>
    <definedName name="otherrev" localSheetId="18" hidden="1">{#N/A,#N/A,TRUE,"SDGE";#N/A,#N/A,TRUE,"GBU";#N/A,#N/A,TRUE,"TBU";#N/A,#N/A,TRUE,"EDBU";#N/A,#N/A,TRUE,"ExclCC"}</definedName>
    <definedName name="otherrev" localSheetId="25" hidden="1">{#N/A,#N/A,TRUE,"SDGE";#N/A,#N/A,TRUE,"GBU";#N/A,#N/A,TRUE,"TBU";#N/A,#N/A,TRUE,"EDBU";#N/A,#N/A,TRUE,"ExclCC"}</definedName>
    <definedName name="otherrev" localSheetId="8" hidden="1">{#N/A,#N/A,TRUE,"SDGE";#N/A,#N/A,TRUE,"GBU";#N/A,#N/A,TRUE,"TBU";#N/A,#N/A,TRUE,"EDBU";#N/A,#N/A,TRUE,"ExclCC"}</definedName>
    <definedName name="otherrev" hidden="1">{#N/A,#N/A,TRUE,"SDGE";#N/A,#N/A,TRUE,"GBU";#N/A,#N/A,TRUE,"TBU";#N/A,#N/A,TRUE,"EDBU";#N/A,#N/A,TRUE,"ExclCC"}</definedName>
    <definedName name="outreachassess" localSheetId="28">#REF!</definedName>
    <definedName name="outreachassess" localSheetId="36">#REF!</definedName>
    <definedName name="outreachassess" localSheetId="37">#REF!</definedName>
    <definedName name="outreachassess" localSheetId="38">#REF!</definedName>
    <definedName name="outreachassess" localSheetId="27">#REF!</definedName>
    <definedName name="outreachassess" localSheetId="29">#REF!</definedName>
    <definedName name="outreachassess" localSheetId="30">#REF!</definedName>
    <definedName name="outreachassess" localSheetId="31">#REF!</definedName>
    <definedName name="outreachassess" localSheetId="33">#REF!</definedName>
    <definedName name="outreachassess" localSheetId="18">#REF!</definedName>
    <definedName name="outreachassess" localSheetId="0">#REF!</definedName>
    <definedName name="outreachassess">#REF!</definedName>
    <definedName name="Ozone_Season_Factor" localSheetId="18">[9]Inputs!#REF!</definedName>
    <definedName name="Ozone_Season_Factor" localSheetId="25">'ESA Table 17 (SCE Only)'!#REF!</definedName>
    <definedName name="Ozone_Season_Factor">#REF!</definedName>
    <definedName name="p.Covenants" localSheetId="18" hidden="1">#REF!</definedName>
    <definedName name="p.Covenants" localSheetId="25" hidden="1">'ESA Table 17 (SCE Only)'!#REF!</definedName>
    <definedName name="p.Covenants" hidden="1">#REF!</definedName>
    <definedName name="p.Covenants_Titles" localSheetId="18" hidden="1">#REF!</definedName>
    <definedName name="p.Covenants_Titles" hidden="1">#REF!</definedName>
    <definedName name="p.CreditStats" localSheetId="18"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localSheetId="1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2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 localSheetId="18">'[29]Form Front'!#REF!</definedName>
    <definedName name="PAGE1" localSheetId="25">'ESA Table 17 (SCE Only)'!#REF!</definedName>
    <definedName name="PAGE1">#REF!</definedName>
    <definedName name="PAGE1.1_MCRR_21" localSheetId="28">#REF!</definedName>
    <definedName name="PAGE1.1_MCRR_21" localSheetId="36">#REF!</definedName>
    <definedName name="PAGE1.1_MCRR_21" localSheetId="37">#REF!</definedName>
    <definedName name="PAGE1.1_MCRR_21" localSheetId="38">#REF!</definedName>
    <definedName name="PAGE1.1_MCRR_21" localSheetId="27">#REF!</definedName>
    <definedName name="PAGE1.1_MCRR_21" localSheetId="29">#REF!</definedName>
    <definedName name="PAGE1.1_MCRR_21" localSheetId="30">#REF!</definedName>
    <definedName name="PAGE1.1_MCRR_21" localSheetId="31">#REF!</definedName>
    <definedName name="PAGE1.1_MCRR_21" localSheetId="33">#REF!</definedName>
    <definedName name="PAGE1.1_MCRR_21" localSheetId="18">#REF!</definedName>
    <definedName name="PAGE1.1_MCRR_21" localSheetId="0">#REF!</definedName>
    <definedName name="PAGE1.1_MCRR_21">#REF!</definedName>
    <definedName name="PAGE1_MCRR_16" localSheetId="28">#REF!</definedName>
    <definedName name="PAGE1_MCRR_16" localSheetId="36">#REF!</definedName>
    <definedName name="PAGE1_MCRR_16" localSheetId="37">#REF!</definedName>
    <definedName name="PAGE1_MCRR_16" localSheetId="38">#REF!</definedName>
    <definedName name="PAGE1_MCRR_16" localSheetId="27">#REF!</definedName>
    <definedName name="PAGE1_MCRR_16" localSheetId="29">#REF!</definedName>
    <definedName name="PAGE1_MCRR_16" localSheetId="30">#REF!</definedName>
    <definedName name="PAGE1_MCRR_16" localSheetId="31">#REF!</definedName>
    <definedName name="PAGE1_MCRR_16" localSheetId="33">#REF!</definedName>
    <definedName name="PAGE1_MCRR_16" localSheetId="18">#REF!</definedName>
    <definedName name="PAGE1_MCRR_16" localSheetId="0">#REF!</definedName>
    <definedName name="PAGE1_MCRR_16">#REF!</definedName>
    <definedName name="PAGE1_MCRR_21" localSheetId="28">#REF!</definedName>
    <definedName name="PAGE1_MCRR_21" localSheetId="36">#REF!</definedName>
    <definedName name="PAGE1_MCRR_21" localSheetId="37">#REF!</definedName>
    <definedName name="PAGE1_MCRR_21" localSheetId="38">#REF!</definedName>
    <definedName name="PAGE1_MCRR_21" localSheetId="27">#REF!</definedName>
    <definedName name="PAGE1_MCRR_21" localSheetId="29">#REF!</definedName>
    <definedName name="PAGE1_MCRR_21" localSheetId="30">#REF!</definedName>
    <definedName name="PAGE1_MCRR_21" localSheetId="31">#REF!</definedName>
    <definedName name="PAGE1_MCRR_21" localSheetId="33">#REF!</definedName>
    <definedName name="PAGE1_MCRR_21" localSheetId="18">#REF!</definedName>
    <definedName name="PAGE1_MCRR_21" localSheetId="0">#REF!</definedName>
    <definedName name="PAGE1_MCRR_21">#REF!</definedName>
    <definedName name="PAGE1_MCRR_30" localSheetId="28">#REF!</definedName>
    <definedName name="PAGE1_MCRR_30" localSheetId="36">#REF!</definedName>
    <definedName name="PAGE1_MCRR_30" localSheetId="37">#REF!</definedName>
    <definedName name="PAGE1_MCRR_30" localSheetId="38">#REF!</definedName>
    <definedName name="PAGE1_MCRR_30" localSheetId="27">#REF!</definedName>
    <definedName name="PAGE1_MCRR_30" localSheetId="29">#REF!</definedName>
    <definedName name="PAGE1_MCRR_30" localSheetId="30">#REF!</definedName>
    <definedName name="PAGE1_MCRR_30" localSheetId="31">#REF!</definedName>
    <definedName name="PAGE1_MCRR_30" localSheetId="33">#REF!</definedName>
    <definedName name="PAGE1_MCRR_30" localSheetId="0">#REF!</definedName>
    <definedName name="PAGE1_MCRR_30">#REF!</definedName>
    <definedName name="page1997" localSheetId="8">#REF!</definedName>
    <definedName name="page1997">#REF!</definedName>
    <definedName name="PAGE2" localSheetId="18">'[29]Form Front'!#REF!</definedName>
    <definedName name="PAGE2" localSheetId="25">'ESA Table 17 (SCE Only)'!#REF!</definedName>
    <definedName name="PAGE2">#REF!</definedName>
    <definedName name="PAGE2.1_MCRR_21" localSheetId="28">#REF!</definedName>
    <definedName name="PAGE2.1_MCRR_21" localSheetId="36">#REF!</definedName>
    <definedName name="PAGE2.1_MCRR_21" localSheetId="37">#REF!</definedName>
    <definedName name="PAGE2.1_MCRR_21" localSheetId="38">#REF!</definedName>
    <definedName name="PAGE2.1_MCRR_21" localSheetId="27">#REF!</definedName>
    <definedName name="PAGE2.1_MCRR_21" localSheetId="29">#REF!</definedName>
    <definedName name="PAGE2.1_MCRR_21" localSheetId="30">#REF!</definedName>
    <definedName name="PAGE2.1_MCRR_21" localSheetId="31">#REF!</definedName>
    <definedName name="PAGE2.1_MCRR_21" localSheetId="33">#REF!</definedName>
    <definedName name="PAGE2.1_MCRR_21" localSheetId="18">#REF!</definedName>
    <definedName name="PAGE2.1_MCRR_21" localSheetId="0">#REF!</definedName>
    <definedName name="PAGE2.1_MCRR_21">#REF!</definedName>
    <definedName name="PAGE2_MCRR_16" localSheetId="28">#REF!</definedName>
    <definedName name="PAGE2_MCRR_16" localSheetId="36">#REF!</definedName>
    <definedName name="PAGE2_MCRR_16" localSheetId="37">#REF!</definedName>
    <definedName name="PAGE2_MCRR_16" localSheetId="38">#REF!</definedName>
    <definedName name="PAGE2_MCRR_16" localSheetId="27">#REF!</definedName>
    <definedName name="PAGE2_MCRR_16" localSheetId="29">#REF!</definedName>
    <definedName name="PAGE2_MCRR_16" localSheetId="30">#REF!</definedName>
    <definedName name="PAGE2_MCRR_16" localSheetId="31">#REF!</definedName>
    <definedName name="PAGE2_MCRR_16" localSheetId="33">#REF!</definedName>
    <definedName name="PAGE2_MCRR_16" localSheetId="18">#REF!</definedName>
    <definedName name="PAGE2_MCRR_16" localSheetId="0">#REF!</definedName>
    <definedName name="PAGE2_MCRR_16">#REF!</definedName>
    <definedName name="PAGE2_MCRR_21" localSheetId="28">#REF!</definedName>
    <definedName name="PAGE2_MCRR_21" localSheetId="36">#REF!</definedName>
    <definedName name="PAGE2_MCRR_21" localSheetId="37">#REF!</definedName>
    <definedName name="PAGE2_MCRR_21" localSheetId="38">#REF!</definedName>
    <definedName name="PAGE2_MCRR_21" localSheetId="27">#REF!</definedName>
    <definedName name="PAGE2_MCRR_21" localSheetId="29">#REF!</definedName>
    <definedName name="PAGE2_MCRR_21" localSheetId="30">#REF!</definedName>
    <definedName name="PAGE2_MCRR_21" localSheetId="31">#REF!</definedName>
    <definedName name="PAGE2_MCRR_21" localSheetId="33">#REF!</definedName>
    <definedName name="PAGE2_MCRR_21" localSheetId="18">#REF!</definedName>
    <definedName name="PAGE2_MCRR_21" localSheetId="0">#REF!</definedName>
    <definedName name="PAGE2_MCRR_21">#REF!</definedName>
    <definedName name="PAGE2_MCRR_30" localSheetId="28">#REF!</definedName>
    <definedName name="PAGE2_MCRR_30" localSheetId="36">#REF!</definedName>
    <definedName name="PAGE2_MCRR_30" localSheetId="37">#REF!</definedName>
    <definedName name="PAGE2_MCRR_30" localSheetId="38">#REF!</definedName>
    <definedName name="PAGE2_MCRR_30" localSheetId="27">#REF!</definedName>
    <definedName name="PAGE2_MCRR_30" localSheetId="29">#REF!</definedName>
    <definedName name="PAGE2_MCRR_30" localSheetId="30">#REF!</definedName>
    <definedName name="PAGE2_MCRR_30" localSheetId="31">#REF!</definedName>
    <definedName name="PAGE2_MCRR_30" localSheetId="33">#REF!</definedName>
    <definedName name="PAGE2_MCRR_30" localSheetId="0">#REF!</definedName>
    <definedName name="PAGE2_MCRR_30">#REF!</definedName>
    <definedName name="PAGE3.1_MCRR_21" localSheetId="28">#REF!</definedName>
    <definedName name="PAGE3.1_MCRR_21" localSheetId="36">#REF!</definedName>
    <definedName name="PAGE3.1_MCRR_21" localSheetId="37">#REF!</definedName>
    <definedName name="PAGE3.1_MCRR_21" localSheetId="38">#REF!</definedName>
    <definedName name="PAGE3.1_MCRR_21" localSheetId="27">#REF!</definedName>
    <definedName name="PAGE3.1_MCRR_21" localSheetId="29">#REF!</definedName>
    <definedName name="PAGE3.1_MCRR_21" localSheetId="30">#REF!</definedName>
    <definedName name="PAGE3.1_MCRR_21" localSheetId="31">#REF!</definedName>
    <definedName name="PAGE3.1_MCRR_21" localSheetId="33">#REF!</definedName>
    <definedName name="PAGE3.1_MCRR_21" localSheetId="0">#REF!</definedName>
    <definedName name="PAGE3.1_MCRR_21">#REF!</definedName>
    <definedName name="PAGE3_MCRR_16" localSheetId="28">#REF!</definedName>
    <definedName name="PAGE3_MCRR_16" localSheetId="36">#REF!</definedName>
    <definedName name="PAGE3_MCRR_16" localSheetId="37">#REF!</definedName>
    <definedName name="PAGE3_MCRR_16" localSheetId="38">#REF!</definedName>
    <definedName name="PAGE3_MCRR_16" localSheetId="27">#REF!</definedName>
    <definedName name="PAGE3_MCRR_16" localSheetId="29">#REF!</definedName>
    <definedName name="PAGE3_MCRR_16" localSheetId="30">#REF!</definedName>
    <definedName name="PAGE3_MCRR_16" localSheetId="31">#REF!</definedName>
    <definedName name="PAGE3_MCRR_16" localSheetId="33">#REF!</definedName>
    <definedName name="PAGE3_MCRR_16" localSheetId="0">#REF!</definedName>
    <definedName name="PAGE3_MCRR_16">#REF!</definedName>
    <definedName name="PAGE3_MCRR_21" localSheetId="28">#REF!</definedName>
    <definedName name="PAGE3_MCRR_21" localSheetId="36">#REF!</definedName>
    <definedName name="PAGE3_MCRR_21" localSheetId="37">#REF!</definedName>
    <definedName name="PAGE3_MCRR_21" localSheetId="38">#REF!</definedName>
    <definedName name="PAGE3_MCRR_21" localSheetId="27">#REF!</definedName>
    <definedName name="PAGE3_MCRR_21" localSheetId="29">#REF!</definedName>
    <definedName name="PAGE3_MCRR_21" localSheetId="30">#REF!</definedName>
    <definedName name="PAGE3_MCRR_21" localSheetId="31">#REF!</definedName>
    <definedName name="PAGE3_MCRR_21" localSheetId="33">#REF!</definedName>
    <definedName name="PAGE3_MCRR_21" localSheetId="0">#REF!</definedName>
    <definedName name="PAGE3_MCRR_21">#REF!</definedName>
    <definedName name="PAGE3_MCRR_30" localSheetId="28">#REF!</definedName>
    <definedName name="PAGE3_MCRR_30" localSheetId="36">#REF!</definedName>
    <definedName name="PAGE3_MCRR_30" localSheetId="37">#REF!</definedName>
    <definedName name="PAGE3_MCRR_30" localSheetId="38">#REF!</definedName>
    <definedName name="PAGE3_MCRR_30" localSheetId="27">#REF!</definedName>
    <definedName name="PAGE3_MCRR_30" localSheetId="29">#REF!</definedName>
    <definedName name="PAGE3_MCRR_30" localSheetId="30">#REF!</definedName>
    <definedName name="PAGE3_MCRR_30" localSheetId="31">#REF!</definedName>
    <definedName name="PAGE3_MCRR_30" localSheetId="33">#REF!</definedName>
    <definedName name="PAGE3_MCRR_30" localSheetId="0">#REF!</definedName>
    <definedName name="PAGE3_MCRR_30">#REF!</definedName>
    <definedName name="PAGE4_MCRR_16" localSheetId="28">#REF!</definedName>
    <definedName name="PAGE4_MCRR_16" localSheetId="36">#REF!</definedName>
    <definedName name="PAGE4_MCRR_16" localSheetId="37">#REF!</definedName>
    <definedName name="PAGE4_MCRR_16" localSheetId="38">#REF!</definedName>
    <definedName name="PAGE4_MCRR_16" localSheetId="27">#REF!</definedName>
    <definedName name="PAGE4_MCRR_16" localSheetId="29">#REF!</definedName>
    <definedName name="PAGE4_MCRR_16" localSheetId="30">#REF!</definedName>
    <definedName name="PAGE4_MCRR_16" localSheetId="31">#REF!</definedName>
    <definedName name="PAGE4_MCRR_16" localSheetId="33">#REF!</definedName>
    <definedName name="PAGE4_MCRR_16" localSheetId="0">#REF!</definedName>
    <definedName name="PAGE4_MCRR_16">#REF!</definedName>
    <definedName name="PAGE4_MCRR_21" localSheetId="28">#REF!</definedName>
    <definedName name="PAGE4_MCRR_21" localSheetId="36">#REF!</definedName>
    <definedName name="PAGE4_MCRR_21" localSheetId="37">#REF!</definedName>
    <definedName name="PAGE4_MCRR_21" localSheetId="38">#REF!</definedName>
    <definedName name="PAGE4_MCRR_21" localSheetId="27">#REF!</definedName>
    <definedName name="PAGE4_MCRR_21" localSheetId="29">#REF!</definedName>
    <definedName name="PAGE4_MCRR_21" localSheetId="30">#REF!</definedName>
    <definedName name="PAGE4_MCRR_21" localSheetId="31">#REF!</definedName>
    <definedName name="PAGE4_MCRR_21" localSheetId="33">#REF!</definedName>
    <definedName name="PAGE4_MCRR_21" localSheetId="0">#REF!</definedName>
    <definedName name="PAGE4_MCRR_21">#REF!</definedName>
    <definedName name="PAGE4_MCRR_30" localSheetId="28">#REF!</definedName>
    <definedName name="PAGE4_MCRR_30" localSheetId="36">#REF!</definedName>
    <definedName name="PAGE4_MCRR_30" localSheetId="37">#REF!</definedName>
    <definedName name="PAGE4_MCRR_30" localSheetId="38">#REF!</definedName>
    <definedName name="PAGE4_MCRR_30" localSheetId="27">#REF!</definedName>
    <definedName name="PAGE4_MCRR_30" localSheetId="29">#REF!</definedName>
    <definedName name="PAGE4_MCRR_30" localSheetId="30">#REF!</definedName>
    <definedName name="PAGE4_MCRR_30" localSheetId="31">#REF!</definedName>
    <definedName name="PAGE4_MCRR_30" localSheetId="33">#REF!</definedName>
    <definedName name="PAGE4_MCRR_30" localSheetId="0">#REF!</definedName>
    <definedName name="PAGE4_MCRR_30">#REF!</definedName>
    <definedName name="PAGE5_MCRR_16" localSheetId="28">#REF!</definedName>
    <definedName name="PAGE5_MCRR_16" localSheetId="36">#REF!</definedName>
    <definedName name="PAGE5_MCRR_16" localSheetId="37">#REF!</definedName>
    <definedName name="PAGE5_MCRR_16" localSheetId="38">#REF!</definedName>
    <definedName name="PAGE5_MCRR_16" localSheetId="27">#REF!</definedName>
    <definedName name="PAGE5_MCRR_16" localSheetId="29">#REF!</definedName>
    <definedName name="PAGE5_MCRR_16" localSheetId="30">#REF!</definedName>
    <definedName name="PAGE5_MCRR_16" localSheetId="31">#REF!</definedName>
    <definedName name="PAGE5_MCRR_16" localSheetId="33">#REF!</definedName>
    <definedName name="PAGE5_MCRR_16" localSheetId="0">#REF!</definedName>
    <definedName name="PAGE5_MCRR_16">#REF!</definedName>
    <definedName name="PAGE6.1_MCRR_16" localSheetId="28">#REF!</definedName>
    <definedName name="PAGE6.1_MCRR_16" localSheetId="36">#REF!</definedName>
    <definedName name="PAGE6.1_MCRR_16" localSheetId="37">#REF!</definedName>
    <definedName name="PAGE6.1_MCRR_16" localSheetId="38">#REF!</definedName>
    <definedName name="PAGE6.1_MCRR_16" localSheetId="27">#REF!</definedName>
    <definedName name="PAGE6.1_MCRR_16" localSheetId="29">#REF!</definedName>
    <definedName name="PAGE6.1_MCRR_16" localSheetId="30">#REF!</definedName>
    <definedName name="PAGE6.1_MCRR_16" localSheetId="31">#REF!</definedName>
    <definedName name="PAGE6.1_MCRR_16" localSheetId="33">#REF!</definedName>
    <definedName name="PAGE6.1_MCRR_16" localSheetId="0">#REF!</definedName>
    <definedName name="PAGE6.1_MCRR_16">#REF!</definedName>
    <definedName name="PAGE6_MCRR_16" localSheetId="28">#REF!</definedName>
    <definedName name="PAGE6_MCRR_16" localSheetId="36">#REF!</definedName>
    <definedName name="PAGE6_MCRR_16" localSheetId="37">#REF!</definedName>
    <definedName name="PAGE6_MCRR_16" localSheetId="38">#REF!</definedName>
    <definedName name="PAGE6_MCRR_16" localSheetId="27">#REF!</definedName>
    <definedName name="PAGE6_MCRR_16" localSheetId="29">#REF!</definedName>
    <definedName name="PAGE6_MCRR_16" localSheetId="30">#REF!</definedName>
    <definedName name="PAGE6_MCRR_16" localSheetId="31">#REF!</definedName>
    <definedName name="PAGE6_MCRR_16" localSheetId="33">#REF!</definedName>
    <definedName name="PAGE6_MCRR_16" localSheetId="0">#REF!</definedName>
    <definedName name="PAGE6_MCRR_16">#REF!</definedName>
    <definedName name="PAGE7.1_MCRR_16">#N/A</definedName>
    <definedName name="PAGE7_MCRR_16" localSheetId="28">#REF!</definedName>
    <definedName name="PAGE7_MCRR_16" localSheetId="36">#REF!</definedName>
    <definedName name="PAGE7_MCRR_16" localSheetId="37">#REF!</definedName>
    <definedName name="PAGE7_MCRR_16" localSheetId="38">#REF!</definedName>
    <definedName name="PAGE7_MCRR_16" localSheetId="27">#REF!</definedName>
    <definedName name="PAGE7_MCRR_16" localSheetId="29">#REF!</definedName>
    <definedName name="PAGE7_MCRR_16" localSheetId="30">#REF!</definedName>
    <definedName name="PAGE7_MCRR_16" localSheetId="31">#REF!</definedName>
    <definedName name="PAGE7_MCRR_16" localSheetId="33">#REF!</definedName>
    <definedName name="PAGE7_MCRR_16" localSheetId="18">#REF!</definedName>
    <definedName name="PAGE7_MCRR_16" localSheetId="0">#REF!</definedName>
    <definedName name="PAGE7_MCRR_16">#REF!</definedName>
    <definedName name="PAGE8_MCRR_16">#N/A</definedName>
    <definedName name="Pal_Workbook_GUID" hidden="1">"1YDJKL1A3MNKIMXTGKJS3UTZ"</definedName>
    <definedName name="Partial_Year_Factor_Synthetic_Lease" localSheetId="37">#REF!</definedName>
    <definedName name="Partial_Year_Factor_Synthetic_Lease" localSheetId="8">#REF!</definedName>
    <definedName name="Partial_Year_Factor_Synthetic_Lease" localSheetId="43">#REF!</definedName>
    <definedName name="Partial_Year_Factor_Synthetic_Lease">#REF!</definedName>
    <definedName name="Percent_AC" localSheetId="28">#REF!</definedName>
    <definedName name="Percent_AC" localSheetId="36">#REF!</definedName>
    <definedName name="Percent_AC" localSheetId="37">#REF!</definedName>
    <definedName name="Percent_AC" localSheetId="38">#REF!</definedName>
    <definedName name="Percent_AC" localSheetId="27">#REF!</definedName>
    <definedName name="Percent_AC" localSheetId="29">#REF!</definedName>
    <definedName name="Percent_AC" localSheetId="30">#REF!</definedName>
    <definedName name="Percent_AC" localSheetId="31">#REF!</definedName>
    <definedName name="Percent_AC" localSheetId="33">#REF!</definedName>
    <definedName name="Percent_AC" localSheetId="18">#REF!</definedName>
    <definedName name="Percent_AC" localSheetId="0">#REF!</definedName>
    <definedName name="Percent_AC">#REF!</definedName>
    <definedName name="Percent_Elec_Water" localSheetId="28">#REF!</definedName>
    <definedName name="Percent_Elec_Water" localSheetId="36">#REF!</definedName>
    <definedName name="Percent_Elec_Water" localSheetId="37">#REF!</definedName>
    <definedName name="Percent_Elec_Water" localSheetId="38">#REF!</definedName>
    <definedName name="Percent_Elec_Water" localSheetId="27">#REF!</definedName>
    <definedName name="Percent_Elec_Water" localSheetId="29">#REF!</definedName>
    <definedName name="Percent_Elec_Water" localSheetId="30">#REF!</definedName>
    <definedName name="Percent_Elec_Water" localSheetId="31">#REF!</definedName>
    <definedName name="Percent_Elec_Water" localSheetId="33">#REF!</definedName>
    <definedName name="Percent_Elec_Water" localSheetId="18">#REF!</definedName>
    <definedName name="Percent_Elec_Water" localSheetId="0">#REF!</definedName>
    <definedName name="Percent_Elec_Water">#REF!</definedName>
    <definedName name="Percent_Gas_Heat" localSheetId="18">#REF!</definedName>
    <definedName name="Percent_Gas_Water" localSheetId="18">#REF!</definedName>
    <definedName name="Percent_SH" localSheetId="28">#REF!</definedName>
    <definedName name="Percent_SH" localSheetId="36">#REF!</definedName>
    <definedName name="Percent_SH" localSheetId="37">#REF!</definedName>
    <definedName name="Percent_SH" localSheetId="38">#REF!</definedName>
    <definedName name="Percent_SH" localSheetId="27">#REF!</definedName>
    <definedName name="Percent_SH" localSheetId="29">#REF!</definedName>
    <definedName name="Percent_SH" localSheetId="30">#REF!</definedName>
    <definedName name="Percent_SH" localSheetId="31">#REF!</definedName>
    <definedName name="Percent_SH" localSheetId="33">#REF!</definedName>
    <definedName name="Percent_SH" localSheetId="18">#REF!</definedName>
    <definedName name="Percent_SH" localSheetId="0">#REF!</definedName>
    <definedName name="Percent_SH">#REF!</definedName>
    <definedName name="period" localSheetId="18">#REF!</definedName>
    <definedName name="period">#REF!</definedName>
    <definedName name="Period_1_Coverage_Threshold" localSheetId="18">[6]Inputs!#REF!</definedName>
    <definedName name="Period_1_Coverage_Threshold" localSheetId="25">'ESA Table 17 (SCE Only)'!#REF!</definedName>
    <definedName name="Period_1_Coverage_Threshold">#REF!</definedName>
    <definedName name="Period_1_Distributable_Cash" localSheetId="18">[6]Inputs!#REF!</definedName>
    <definedName name="Period_1_Distributable_Cash" localSheetId="25">'ESA Table 17 (SCE Only)'!#REF!</definedName>
    <definedName name="Period_1_Distributable_Cash">#REF!</definedName>
    <definedName name="Period_2_Adjusted_Distributable_Cash" localSheetId="18">[6]Inputs!#REF!</definedName>
    <definedName name="Period_2_Adjusted_Distributable_Cash" localSheetId="25">'ESA Table 17 (SCE Only)'!#REF!</definedName>
    <definedName name="Period_2_Adjusted_Distributable_Cash">#REF!</definedName>
    <definedName name="permanentevapcooler" localSheetId="18">#REF!</definedName>
    <definedName name="PFYE" localSheetId="37">#REF!</definedName>
    <definedName name="PFYE" localSheetId="8">#REF!</definedName>
    <definedName name="PFYE" localSheetId="43">#REF!</definedName>
    <definedName name="PFYE">#REF!</definedName>
    <definedName name="PHILIPS" localSheetId="18" hidden="1">{#N/A,#N/A,FALSE,"RECAP";#N/A,#N/A,FALSE,"MATBYCLS";#N/A,#N/A,FALSE,"STATUS";#N/A,#N/A,FALSE,"OP-ACT";#N/A,#N/A,FALSE,"W_O"}</definedName>
    <definedName name="PHILIPS" localSheetId="25" hidden="1">{#N/A,#N/A,FALSE,"RECAP";#N/A,#N/A,FALSE,"MATBYCLS";#N/A,#N/A,FALSE,"STATUS";#N/A,#N/A,FALSE,"OP-ACT";#N/A,#N/A,FALSE,"W_O"}</definedName>
    <definedName name="PHILIPS" localSheetId="8" hidden="1">{#N/A,#N/A,FALSE,"RECAP";#N/A,#N/A,FALSE,"MATBYCLS";#N/A,#N/A,FALSE,"STATUS";#N/A,#N/A,FALSE,"OP-ACT";#N/A,#N/A,FALSE,"W_O"}</definedName>
    <definedName name="PHILIPS" hidden="1">{#N/A,#N/A,FALSE,"RECAP";#N/A,#N/A,FALSE,"MATBYCLS";#N/A,#N/A,FALSE,"STATUS";#N/A,#N/A,FALSE,"OP-ACT";#N/A,#N/A,FALSE,"W_O"}</definedName>
    <definedName name="PhyGasTermDates" localSheetId="37">#REF!</definedName>
    <definedName name="PhyGasTermDates" localSheetId="25">'ESA Table 17 (SCE Only)'!#REF!</definedName>
    <definedName name="PhyGasTermDates" localSheetId="8">#REF!</definedName>
    <definedName name="PhyGasTermDates" localSheetId="43">#REF!</definedName>
    <definedName name="PhyGasTermDates">#REF!</definedName>
    <definedName name="PhyGasTermMTM" localSheetId="37">#REF!</definedName>
    <definedName name="PhyGasTermMTM" localSheetId="25">'ESA Table 17 (SCE Only)'!#REF!</definedName>
    <definedName name="PhyGasTermMTM" localSheetId="8">#REF!</definedName>
    <definedName name="PhyGasTermMTM" localSheetId="43">#REF!</definedName>
    <definedName name="PhyGasTermMTM">#REF!</definedName>
    <definedName name="PhyGasTermVol" localSheetId="37">#REF!</definedName>
    <definedName name="PhyGasTermVol" localSheetId="25">'ESA Table 17 (SCE Only)'!#REF!</definedName>
    <definedName name="PhyGasTermVol" localSheetId="8">#REF!</definedName>
    <definedName name="PhyGasTermVol" localSheetId="43">#REF!</definedName>
    <definedName name="PhyGasTermVol">#REF!</definedName>
    <definedName name="Physical" localSheetId="37">#REF!</definedName>
    <definedName name="Physical" localSheetId="25">'ESA Table 17 (SCE Only)'!#REF!</definedName>
    <definedName name="Physical" localSheetId="8">#REF!</definedName>
    <definedName name="Physical" localSheetId="43">#REF!</definedName>
    <definedName name="Physical">[30]PhysicalFreeze!$A$5:$BS$152</definedName>
    <definedName name="PILOT_Escalation_Ceiling" localSheetId="37">#REF!</definedName>
    <definedName name="PILOT_Escalation_Ceiling" localSheetId="25">'ESA Table 17 (SCE Only)'!#REF!</definedName>
    <definedName name="PILOT_Escalation_Ceiling" localSheetId="8">#REF!</definedName>
    <definedName name="PILOT_Escalation_Ceiling" localSheetId="43">#REF!</definedName>
    <definedName name="PILOT_Escalation_Ceiling">[9]Inputs!#REF!</definedName>
    <definedName name="PILOT_Escalation_Floor" localSheetId="37">#REF!</definedName>
    <definedName name="PILOT_Escalation_Floor" localSheetId="25">'ESA Table 17 (SCE Only)'!#REF!</definedName>
    <definedName name="PILOT_Escalation_Floor" localSheetId="8">#REF!</definedName>
    <definedName name="PILOT_Escalation_Floor" localSheetId="43">#REF!</definedName>
    <definedName name="PILOT_Escalation_Floor">[9]Inputs!#REF!</definedName>
    <definedName name="PILOT_Portion_to_County" localSheetId="37">#REF!</definedName>
    <definedName name="PILOT_Portion_to_County" localSheetId="25">'ESA Table 17 (SCE Only)'!#REF!</definedName>
    <definedName name="PILOT_Portion_to_County" localSheetId="8">#REF!</definedName>
    <definedName name="PILOT_Portion_to_County" localSheetId="43">#REF!</definedName>
    <definedName name="PILOT_Portion_to_County">[9]Inputs!#REF!</definedName>
    <definedName name="Pingmancer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25"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8"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2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 localSheetId="37">#REF!</definedName>
    <definedName name="Plant_Capacity" localSheetId="25">'ESA Table 17 (SCE Only)'!#REF!</definedName>
    <definedName name="Plant_Capacity" localSheetId="8">#REF!</definedName>
    <definedName name="Plant_Capacity" localSheetId="43">#REF!</definedName>
    <definedName name="Plant_Capacity">[9]Inputs!#REF!</definedName>
    <definedName name="pmcat" localSheetId="18">#REF!</definedName>
    <definedName name="pmcat" localSheetId="25">'ESA Table 17 (SCE Only)'!#REF!</definedName>
    <definedName name="pmcat">#REF!</definedName>
    <definedName name="pmper" localSheetId="18">#REF!</definedName>
    <definedName name="pmper">#REF!</definedName>
    <definedName name="portableevapcooler" localSheetId="18">#REF!</definedName>
    <definedName name="portfolio" localSheetId="37">#REF!</definedName>
    <definedName name="portfolio" localSheetId="8">#REF!</definedName>
    <definedName name="portfolio" localSheetId="43">#REF!</definedName>
    <definedName name="portfolio">#REF!</definedName>
    <definedName name="Post_Commercial_Operations_Construction_G_A_Total__2002" localSheetId="37">#REF!</definedName>
    <definedName name="Post_Commercial_Operations_Construction_G_A_Total__2002" localSheetId="25">'ESA Table 17 (SCE Only)'!#REF!</definedName>
    <definedName name="Post_Commercial_Operations_Construction_G_A_Total__2002" localSheetId="8">#REF!</definedName>
    <definedName name="Post_Commercial_Operations_Construction_G_A_Total__2002" localSheetId="43">#REF!</definedName>
    <definedName name="Post_Commercial_Operations_Construction_G_A_Total__2002">[9]Inputs!#REF!</definedName>
    <definedName name="Post_Lease_Term_Loan_Amortization_Partial_Year_Factor" localSheetId="37">#REF!</definedName>
    <definedName name="Post_Lease_Term_Loan_Amortization_Partial_Year_Factor" localSheetId="25">'ESA Table 17 (SCE Only)'!#REF!</definedName>
    <definedName name="Post_Lease_Term_Loan_Amortization_Partial_Year_Factor" localSheetId="8">#REF!</definedName>
    <definedName name="Post_Lease_Term_Loan_Amortization_Partial_Year_Factor" localSheetId="43">#REF!</definedName>
    <definedName name="Post_Lease_Term_Loan_Amortization_Partial_Year_Factor">'[6]Debt Service'!#REF!</definedName>
    <definedName name="Post_Lease_Term_Loan_Term" localSheetId="37">#REF!</definedName>
    <definedName name="Post_Lease_Term_Loan_Term" localSheetId="25">'ESA Table 17 (SCE Only)'!#REF!</definedName>
    <definedName name="Post_Lease_Term_Loan_Term" localSheetId="8">#REF!</definedName>
    <definedName name="Post_Lease_Term_Loan_Term" localSheetId="43">#REF!</definedName>
    <definedName name="Post_Lease_Term_Loan_Term">[9]Inputs!#REF!</definedName>
    <definedName name="Post_Lease_Term_Refinanced_Principal_Amount" localSheetId="37">#REF!</definedName>
    <definedName name="Post_Lease_Term_Refinanced_Principal_Amount" localSheetId="25">'ESA Table 17 (SCE Only)'!#REF!</definedName>
    <definedName name="Post_Lease_Term_Refinanced_Principal_Amount" localSheetId="8">#REF!</definedName>
    <definedName name="Post_Lease_Term_Refinanced_Principal_Amount" localSheetId="43">#REF!</definedName>
    <definedName name="Post_Lease_Term_Refinanced_Principal_Amount">'[31]Debt Service - SL'!$B$656</definedName>
    <definedName name="POVM_Fuel_Partial_Year_Factor" localSheetId="37">#REF!</definedName>
    <definedName name="POVM_Fuel_Partial_Year_Factor" localSheetId="25">'ESA Table 17 (SCE Only)'!#REF!</definedName>
    <definedName name="POVM_Fuel_Partial_Year_Factor" localSheetId="8">#REF!</definedName>
    <definedName name="POVM_Fuel_Partial_Year_Factor" localSheetId="43">#REF!</definedName>
    <definedName name="POVM_Fuel_Partial_Year_Factor">'[9]PSCo PPA Revenue'!#REF!</definedName>
    <definedName name="POVM_Margin_Partial_Year_Factor" localSheetId="37">#REF!</definedName>
    <definedName name="POVM_Margin_Partial_Year_Factor" localSheetId="25">'ESA Table 17 (SCE Only)'!#REF!</definedName>
    <definedName name="POVM_Margin_Partial_Year_Factor" localSheetId="8">#REF!</definedName>
    <definedName name="POVM_Margin_Partial_Year_Factor" localSheetId="43">#REF!</definedName>
    <definedName name="POVM_Margin_Partial_Year_Factor">'[9]PSCo PPA Revenue'!#REF!</definedName>
    <definedName name="Power_Island_Extended_Warranty" localSheetId="37">#REF!</definedName>
    <definedName name="Power_Island_Extended_Warranty" localSheetId="25">'ESA Table 17 (SCE Only)'!#REF!</definedName>
    <definedName name="Power_Island_Extended_Warranty" localSheetId="8">#REF!</definedName>
    <definedName name="Power_Island_Extended_Warranty" localSheetId="43">#REF!</definedName>
    <definedName name="Power_Island_Extended_Warranty">[9]Inputs!#REF!</definedName>
    <definedName name="Power_Pool_Fees_Input" localSheetId="37">#REF!</definedName>
    <definedName name="Power_Pool_Fees_Input" localSheetId="25">'ESA Table 17 (SCE Only)'!#REF!</definedName>
    <definedName name="Power_Pool_Fees_Input" localSheetId="8">#REF!</definedName>
    <definedName name="Power_Pool_Fees_Input" localSheetId="43">#REF!</definedName>
    <definedName name="Power_Pool_Fees_Input">[9]Inputs!#REF!</definedName>
    <definedName name="Power_Pool_Fees_Input_Base_Year" localSheetId="37">#REF!</definedName>
    <definedName name="Power_Pool_Fees_Input_Base_Year" localSheetId="25">'ESA Table 17 (SCE Only)'!#REF!</definedName>
    <definedName name="Power_Pool_Fees_Input_Base_Year" localSheetId="8">#REF!</definedName>
    <definedName name="Power_Pool_Fees_Input_Base_Year" localSheetId="43">#REF!</definedName>
    <definedName name="Power_Pool_Fees_Input_Base_Year">[9]Inputs!#REF!</definedName>
    <definedName name="Pre_Engineering_Payments" localSheetId="37">#REF!</definedName>
    <definedName name="Pre_Engineering_Payments" localSheetId="25">'ESA Table 17 (SCE Only)'!#REF!</definedName>
    <definedName name="Pre_Engineering_Payments" localSheetId="8">#REF!</definedName>
    <definedName name="Pre_Engineering_Payments" localSheetId="43">#REF!</definedName>
    <definedName name="Pre_Engineering_Payments">[9]Inputs!#REF!</definedName>
    <definedName name="Pre_Tax_Income__Toolling_Book" localSheetId="18">#REF!</definedName>
    <definedName name="Pre_Tax_Income__Toolling_Book" localSheetId="25">'ESA Table 17 (SCE Only)'!#REF!</definedName>
    <definedName name="Pre_Tax_Income__Toolling_Book">#REF!</definedName>
    <definedName name="prelamp" localSheetId="18" hidden="1">{"ID1",#N/A,FALSE,"IDIQ-I";"id2",#N/A,FALSE,"IDIQ-II";"ID3",#N/A,FALSE,"IDIQ-III";"ID4",#N/A,FALSE,"IDIQ-IV";"id5",#N/A,FALSE,"IDIQ-V";"ID6",#N/A,FALSE,"IDIQ-VI";"DO1a",#N/A,FALSE,"DO-IA";"DO1b",#N/A,FALSE,"DO-IB";"DO1C",#N/A,FALSE,"DO-IC";"DO3",#N/A,FALSE,"DO-III";"DO4",#N/A,FALSE,"DO-IV";"DO5",#N/A,FALSE,"DO-V"}</definedName>
    <definedName name="prelamp" localSheetId="25" hidden="1">{"ID1",#N/A,FALSE,"IDIQ-I";"id2",#N/A,FALSE,"IDIQ-II";"ID3",#N/A,FALSE,"IDIQ-III";"ID4",#N/A,FALSE,"IDIQ-IV";"id5",#N/A,FALSE,"IDIQ-V";"ID6",#N/A,FALSE,"IDIQ-VI";"DO1a",#N/A,FALSE,"DO-IA";"DO1b",#N/A,FALSE,"DO-IB";"DO1C",#N/A,FALSE,"DO-IC";"DO3",#N/A,FALSE,"DO-III";"DO4",#N/A,FALSE,"DO-IV";"DO5",#N/A,FALSE,"DO-V"}</definedName>
    <definedName name="prelamp" localSheetId="8" hidden="1">{"ID1",#N/A,FALSE,"IDIQ-I";"id2",#N/A,FALSE,"IDIQ-II";"ID3",#N/A,FALSE,"IDIQ-III";"ID4",#N/A,FALSE,"IDIQ-IV";"id5",#N/A,FALSE,"IDIQ-V";"ID6",#N/A,FALSE,"IDIQ-VI";"DO1a",#N/A,FALSE,"DO-IA";"DO1b",#N/A,FALSE,"DO-IB";"DO1C",#N/A,FALSE,"DO-IC";"DO3",#N/A,FALSE,"DO-III";"DO4",#N/A,FALSE,"DO-IV";"DO5",#N/A,FALSE,"DO-V"}</definedName>
    <definedName name="prelamp" hidden="1">{"ID1",#N/A,FALSE,"IDIQ-I";"id2",#N/A,FALSE,"IDIQ-II";"ID3",#N/A,FALSE,"IDIQ-III";"ID4",#N/A,FALSE,"IDIQ-IV";"id5",#N/A,FALSE,"IDIQ-V";"ID6",#N/A,FALSE,"IDIQ-VI";"DO1a",#N/A,FALSE,"DO-IA";"DO1b",#N/A,FALSE,"DO-IB";"DO1C",#N/A,FALSE,"DO-IC";"DO3",#N/A,FALSE,"DO-III";"DO4",#N/A,FALSE,"DO-IV";"DO5",#N/A,FALSE,"DO-V"}</definedName>
    <definedName name="preretmort" localSheetId="25">'ESA Table 17 (SCE Only)'!#REF!</definedName>
    <definedName name="preretmort" localSheetId="43">#REF!</definedName>
    <definedName name="preretmort">#REF!</definedName>
    <definedName name="preserve_var" localSheetId="37">#REF!</definedName>
    <definedName name="preserve_var" localSheetId="25">'ESA Table 17 (SCE Only)'!#REF!</definedName>
    <definedName name="preserve_var" localSheetId="8">#REF!</definedName>
    <definedName name="preserve_var" localSheetId="43">#REF!</definedName>
    <definedName name="preserve_var">#REF!</definedName>
    <definedName name="PreviousDimensionReference" localSheetId="37">#REF!</definedName>
    <definedName name="PreviousDimensionReference" localSheetId="25">'ESA Table 17 (SCE Only)'!#REF!</definedName>
    <definedName name="PreviousDimensionReference" localSheetId="8">#REF!</definedName>
    <definedName name="PreviousDimensionReference" localSheetId="43">#REF!</definedName>
    <definedName name="PreviousDimensionReference">'[16]Setup -&gt;'!$G$27</definedName>
    <definedName name="Print" localSheetId="18">#REF!</definedName>
    <definedName name="Print" localSheetId="25">'ESA Table 17 (SCE Only)'!#REF!</definedName>
    <definedName name="Print">#REF!</definedName>
    <definedName name="_xlnm.Print_Area" localSheetId="26">'CARE- Table 1'!$A$1:$H$25</definedName>
    <definedName name="_xlnm.Print_Area" localSheetId="28">'CARE -Table 3'!$A$1:$K$95</definedName>
    <definedName name="_xlnm.Print_Area" localSheetId="35">'CARE-Table 10'!$A$1:$F$30</definedName>
    <definedName name="_xlnm.Print_Area" localSheetId="36">'CARE-Table 11'!$A$1:$F$75</definedName>
    <definedName name="_xlnm.Print_Area" localSheetId="37">'CARE-Table 12'!$A$1:$G$36</definedName>
    <definedName name="_xlnm.Print_Area" localSheetId="38">'CARE-Table 13'!$A$1:$J$13</definedName>
    <definedName name="_xlnm.Print_Area" localSheetId="39">'CARE-Table 14'!$A$1:$I$7</definedName>
    <definedName name="_xlnm.Print_Area" localSheetId="40">'CARE-Table 15'!$A$1:$B$21</definedName>
    <definedName name="_xlnm.Print_Area" localSheetId="41">'CARE-Table 16'!$A$1:$E$23</definedName>
    <definedName name="_xlnm.Print_Area" localSheetId="27">'CARE-Table 2'!$A$1:$AB$29</definedName>
    <definedName name="_xlnm.Print_Area" localSheetId="29">'CARE-Table 4'!$A$1:$G$7</definedName>
    <definedName name="_xlnm.Print_Area" localSheetId="30">'CARE-Table 5'!$A$1:$J$26</definedName>
    <definedName name="_xlnm.Print_Area" localSheetId="31">'CARE-Table 6'!$A$1:$H$23</definedName>
    <definedName name="_xlnm.Print_Area" localSheetId="32">'CARE-Table 7'!$A$1:$I$76</definedName>
    <definedName name="_xlnm.Print_Area" localSheetId="33">'CARE-Table 8 '!$A$1:$H$18</definedName>
    <definedName name="_xlnm.Print_Area" localSheetId="34">'CARE-Table 9'!$A$1:$D$27</definedName>
    <definedName name="_xlnm.Print_Area" localSheetId="1">'ESA Summary Table 1'!$A$1:$J$38</definedName>
    <definedName name="_xlnm.Print_Area" localSheetId="2">'ESA Table 1'!$A$1:$J$52</definedName>
    <definedName name="_xlnm.Print_Area" localSheetId="17">'ESA Table 10'!$A$1:$L$34</definedName>
    <definedName name="_xlnm.Print_Area" localSheetId="18">'ESA Table 11'!$A$1:$Y$44</definedName>
    <definedName name="_xlnm.Print_Area" localSheetId="19">'ESA Table 12'!$A$1:$E$47</definedName>
    <definedName name="_xlnm.Print_Area" localSheetId="20">'ESA Table 13A'!$A$1:$K$43</definedName>
    <definedName name="_xlnm.Print_Area" localSheetId="21">'ESA Table 13B'!$A$1:$G$32</definedName>
    <definedName name="_xlnm.Print_Area" localSheetId="22">'ESA Table 14'!$A$1:$M$35</definedName>
    <definedName name="_xlnm.Print_Area" localSheetId="23">'ESA Table 15'!$A$1:$C$16</definedName>
    <definedName name="_xlnm.Print_Area" localSheetId="3">'ESA Table 1A'!$A$1:$J$49</definedName>
    <definedName name="_xlnm.Print_Area" localSheetId="4">'ESA Table 2 Main'!$A$1:$L$125</definedName>
    <definedName name="_xlnm.Print_Area" localSheetId="5">'ESA Table 2A MFWB'!$A$1:$Y$132</definedName>
    <definedName name="_xlnm.Print_Area" localSheetId="6">'ESA Table 2B PP PD'!$A$1:$T$163</definedName>
    <definedName name="_xlnm.Print_Area" localSheetId="7">'ESA Table 2C BE (SCE-Only)'!$A$1:$J$53</definedName>
    <definedName name="_xlnm.Print_Area" localSheetId="8">'ESA Table 2D_CEH (SCE only)'!$A$1:$H$42</definedName>
    <definedName name="_xlnm.Print_Area" localSheetId="9">'ESA Table 2E CSD'!$A$1:$J$114</definedName>
    <definedName name="_xlnm.Print_Area" localSheetId="10">'ESA Table 3'!$A$1:$I$18</definedName>
    <definedName name="_xlnm.Print_Area" localSheetId="11">'ESA Table 4'!$A$1:$G$51</definedName>
    <definedName name="_xlnm.Print_Area" localSheetId="12">'ESA Table 5'!$A$1:$G$28</definedName>
    <definedName name="_xlnm.Print_Area" localSheetId="13">'ESA Table 6'!$A$1:$S$94</definedName>
    <definedName name="_xlnm.Print_Area" localSheetId="14">'ESA Table 7'!$A$1:$E$39</definedName>
    <definedName name="_xlnm.Print_Area" localSheetId="15">'ESA Table 8'!$A$1:$H$34</definedName>
    <definedName name="_xlnm.Print_Area" localSheetId="16">'ESA Table 9'!$A$1:$G$35</definedName>
    <definedName name="_xlnm.Print_Area" localSheetId="45">'FERA - Table 4'!$A$1:$G$20</definedName>
    <definedName name="_xlnm.Print_Area" localSheetId="44">'FERA-Table 3'!$A$1:$K$91</definedName>
    <definedName name="_xlnm.Print_Area" localSheetId="46">'FERA-Table 5'!$A$1:$J$26</definedName>
    <definedName name="_xlnm.Print_Area" localSheetId="47">'FERA-Table 6'!$A$1:$H$23</definedName>
    <definedName name="_xlnm.Print_Area" localSheetId="48">'FERA-Table 7'!$A$1:$I$76</definedName>
    <definedName name="_xlnm.Print_Area" localSheetId="49">'FERA-Table 8'!$A$1:$E$22</definedName>
    <definedName name="_xlnm.Print_Area" localSheetId="0">'SUMMARY -Highlights '!$A$1:$D$44</definedName>
    <definedName name="_xlnm.Print_Area">#REF!</definedName>
    <definedName name="Print_Area_2" localSheetId="36">#REF!</definedName>
    <definedName name="Print_Area_2" localSheetId="37">#REF!</definedName>
    <definedName name="Print_Area_2" localSheetId="38">#REF!</definedName>
    <definedName name="Print_Area_2" localSheetId="30">#REF!</definedName>
    <definedName name="Print_Area_2" localSheetId="31">#REF!</definedName>
    <definedName name="Print_Area_2" localSheetId="33">#REF!</definedName>
    <definedName name="Print_Area_2" localSheetId="18">#REF!</definedName>
    <definedName name="Print_Area_2" localSheetId="0">#REF!</definedName>
    <definedName name="Print_Area_2">#REF!</definedName>
    <definedName name="PRINT_AREA_MI" localSheetId="28">#REF!</definedName>
    <definedName name="PRINT_AREA_MI" localSheetId="36">#REF!</definedName>
    <definedName name="PRINT_AREA_MI" localSheetId="37">#REF!</definedName>
    <definedName name="PRINT_AREA_MI" localSheetId="38">#REF!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3">#REF!</definedName>
    <definedName name="PRINT_AREA_MI" localSheetId="18">#REF!</definedName>
    <definedName name="Print_Area_MI" localSheetId="8">#REF!</definedName>
    <definedName name="PRINT_AREA_MI" localSheetId="0">#REF!</definedName>
    <definedName name="PRINT_AREA_MI">#REF!</definedName>
    <definedName name="Print_Table" localSheetId="8">#REF!</definedName>
    <definedName name="Print_Table">#REF!</definedName>
    <definedName name="problem" localSheetId="18" hidden="1">{#N/A,#N/A,FALSE,"trates"}</definedName>
    <definedName name="problem" localSheetId="25" hidden="1">{#N/A,#N/A,FALSE,"trates"}</definedName>
    <definedName name="problem" localSheetId="8" hidden="1">{#N/A,#N/A,FALSE,"trates"}</definedName>
    <definedName name="problem" hidden="1">{#N/A,#N/A,FALSE,"trates"}</definedName>
    <definedName name="Product_2" localSheetId="25">'ESA Table 17 (SCE Only)'!#REF!</definedName>
    <definedName name="Product_2" localSheetId="43">#REF!</definedName>
    <definedName name="Product_2">#REF!</definedName>
    <definedName name="Product_5" localSheetId="43">#REF!</definedName>
    <definedName name="Product_5">#REF!</definedName>
    <definedName name="Product_6" localSheetId="43">#REF!</definedName>
    <definedName name="Product_6">#REF!</definedName>
    <definedName name="Product_7a">#REF!</definedName>
    <definedName name="Product_7b">#REF!</definedName>
    <definedName name="Project" localSheetId="37">#REF!</definedName>
    <definedName name="Project" localSheetId="8">#REF!</definedName>
    <definedName name="Project" localSheetId="43">#REF!</definedName>
    <definedName name="Project">#REF!</definedName>
    <definedName name="Project_Starts_Operations_in_Quarter" localSheetId="18">#REF!</definedName>
    <definedName name="Project_Starts_Operations_in_Quarter">#REF!</definedName>
    <definedName name="Property__Plant___Equipment" localSheetId="18">#REF!</definedName>
    <definedName name="Property__Plant___Equipment">#REF!</definedName>
    <definedName name="Property_Tax_Assessment_Value_for_Jan1_Start" localSheetId="18">#REF!</definedName>
    <definedName name="Property_Tax_Assessment_Value_for_Jan1_Start">#REF!</definedName>
    <definedName name="Property_Tax_Base_Year" localSheetId="18">[9]Inputs!#REF!</definedName>
    <definedName name="Property_Tax_Base_Year" localSheetId="25">'ESA Table 17 (SCE Only)'!#REF!</definedName>
    <definedName name="Property_Tax_Base_Year">#REF!</definedName>
    <definedName name="Property_Tax_Dec_2000" localSheetId="18">[9]Inputs!#REF!</definedName>
    <definedName name="Property_Tax_Dec_2000" localSheetId="25">'ESA Table 17 (SCE Only)'!#REF!</definedName>
    <definedName name="Property_Tax_Dec_2000">#REF!</definedName>
    <definedName name="Property_Tax_Input_Delayed_One_Year" localSheetId="18">[9]Inputs!#REF!</definedName>
    <definedName name="Property_Tax_Input_Delayed_One_Year" localSheetId="25">'ESA Table 17 (SCE Only)'!#REF!</definedName>
    <definedName name="Property_Tax_Input_Delayed_One_Year">#REF!</definedName>
    <definedName name="Property_Taxes___Book" localSheetId="18">'[9]Other Operating Expenses'!#REF!</definedName>
    <definedName name="Property_Taxes___Book" localSheetId="25">'ESA Table 17 (SCE Only)'!#REF!</definedName>
    <definedName name="Property_Taxes___Book">#REF!</definedName>
    <definedName name="Property_Taxes__Cash" localSheetId="37">#REF!</definedName>
    <definedName name="Property_Taxes__Cash" localSheetId="25">'ESA Table 17 (SCE Only)'!#REF!</definedName>
    <definedName name="Property_Taxes__Cash" localSheetId="8">#REF!</definedName>
    <definedName name="Property_Taxes__Cash" localSheetId="43">#REF!</definedName>
    <definedName name="Property_Taxes__Cash">'[9]Other Operating Expenses'!#REF!</definedName>
    <definedName name="PSA_Line_Loss_Factor" localSheetId="37">#REF!</definedName>
    <definedName name="PSA_Line_Loss_Factor" localSheetId="25">'ESA Table 17 (SCE Only)'!#REF!</definedName>
    <definedName name="PSA_Line_Loss_Factor" localSheetId="8">#REF!</definedName>
    <definedName name="PSA_Line_Loss_Factor" localSheetId="43">#REF!</definedName>
    <definedName name="PSA_Line_Loss_Factor">[6]Inputs!#REF!</definedName>
    <definedName name="PSA_Off_Peak_Delivered_MWh" localSheetId="37">#REF!</definedName>
    <definedName name="PSA_Off_Peak_Delivered_MWh" localSheetId="25">'ESA Table 17 (SCE Only)'!#REF!</definedName>
    <definedName name="PSA_Off_Peak_Delivered_MWh" localSheetId="8">#REF!</definedName>
    <definedName name="PSA_Off_Peak_Delivered_MWh" localSheetId="43">#REF!</definedName>
    <definedName name="PSA_Off_Peak_Delivered_MWh">'[6]Technical &amp; Timing'!#REF!</definedName>
    <definedName name="PSA_On_Peak_Delivered_MWh" localSheetId="37">#REF!</definedName>
    <definedName name="PSA_On_Peak_Delivered_MWh" localSheetId="25">'ESA Table 17 (SCE Only)'!#REF!</definedName>
    <definedName name="PSA_On_Peak_Delivered_MWh" localSheetId="8">#REF!</definedName>
    <definedName name="PSA_On_Peak_Delivered_MWh" localSheetId="43">#REF!</definedName>
    <definedName name="PSA_On_Peak_Delivered_MWh">'[6]Technical &amp; Timing'!#REF!</definedName>
    <definedName name="PSA_Replacement_MWh_Cost" localSheetId="37">#REF!</definedName>
    <definedName name="PSA_Replacement_MWh_Cost" localSheetId="25">'ESA Table 17 (SCE Only)'!#REF!</definedName>
    <definedName name="PSA_Replacement_MWh_Cost" localSheetId="8">#REF!</definedName>
    <definedName name="PSA_Replacement_MWh_Cost" localSheetId="43">#REF!</definedName>
    <definedName name="PSA_Replacement_MWh_Cost">'[6]NonFuel Expenses'!#REF!</definedName>
    <definedName name="PST" localSheetId="18">#REF!</definedName>
    <definedName name="PST" localSheetId="25">'ESA Table 17 (SCE Only)'!#REF!</definedName>
    <definedName name="PST">#REF!</definedName>
    <definedName name="PSTAIR" localSheetId="18">#REF!</definedName>
    <definedName name="PSTAIR">#REF!</definedName>
    <definedName name="pv" localSheetId="37">#REF!</definedName>
    <definedName name="pv" localSheetId="8">#REF!</definedName>
    <definedName name="pv" localSheetId="43">#REF!</definedName>
    <definedName name="pv">#REF!</definedName>
    <definedName name="PV_of_1st_Quarter_Cash_Flows" localSheetId="18">#REF!</definedName>
    <definedName name="PV_of_1st_Quarter_Cash_Flows">#REF!</definedName>
    <definedName name="PV_of_2nd_Quarter_Cash_Flows" localSheetId="18">#REF!</definedName>
    <definedName name="PV_of_2nd_Quarter_Cash_Flows">#REF!</definedName>
    <definedName name="PV_of_3rd_Quarter_Cash_Flows" localSheetId="18">#REF!</definedName>
    <definedName name="PV_of_3rd_Quarter_Cash_Flows">#REF!</definedName>
    <definedName name="PV_of_4th_Quarter_Cash_Flows">#REF!</definedName>
    <definedName name="PV_Project_Cash_Flows">#REF!</definedName>
    <definedName name="pyeper">#REF!</definedName>
    <definedName name="qqqqqqq" localSheetId="18" hidden="1">{"SourcesUses",#N/A,TRUE,"CFMODEL";"TransOverview",#N/A,TRUE,"CFMODEL"}</definedName>
    <definedName name="qqqqqqq" localSheetId="25" hidden="1">{"SourcesUses",#N/A,TRUE,"CFMODEL";"TransOverview",#N/A,TRUE,"CFMODEL"}</definedName>
    <definedName name="qqqqqqq" localSheetId="8" hidden="1">{"SourcesUses",#N/A,TRUE,"CFMODEL";"TransOverview",#N/A,TRUE,"CFMODEL"}</definedName>
    <definedName name="qqqqqqq" hidden="1">{"SourcesUses",#N/A,TRUE,"CFMODEL";"TransOverview",#N/A,TRUE,"CFMODEL"}</definedName>
    <definedName name="qqqqqqqqqqqqqqqqqq" localSheetId="18" hidden="1">{"Income Statement",#N/A,FALSE,"CFMODEL";"Balance Sheet",#N/A,FALSE,"CFMODEL"}</definedName>
    <definedName name="qqqqqqqqqqqqqqqqqq" localSheetId="25" hidden="1">{"Income Statement",#N/A,FALSE,"CFMODEL";"Balance Sheet",#N/A,FALSE,"CFMODEL"}</definedName>
    <definedName name="qqqqqqqqqqqqqqqqqq" localSheetId="8" hidden="1">{"Income Statement",#N/A,FALSE,"CFMODEL";"Balance Sheet",#N/A,FALSE,"CFMODEL"}</definedName>
    <definedName name="qqqqqqqqqqqqqqqqqq" hidden="1">{"Income Statement",#N/A,FALSE,"CFMODEL";"Balance Sheet",#N/A,FALSE,"CFMODEL"}</definedName>
    <definedName name="r.CashFlow" localSheetId="18" hidden="1">#REF!</definedName>
    <definedName name="r.CashFlow" localSheetId="25" hidden="1">'ESA Table 17 (SCE Only)'!#REF!</definedName>
    <definedName name="r.CashFlow" hidden="1">#REF!</definedName>
    <definedName name="r.Leverage" localSheetId="18" hidden="1">#REF!</definedName>
    <definedName name="r.Leverage" hidden="1">#REF!</definedName>
    <definedName name="r.Liquidity" localSheetId="18"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CN_sector_1" localSheetId="28">#REF!</definedName>
    <definedName name="RCN_sector_1" localSheetId="36">#REF!</definedName>
    <definedName name="RCN_sector_1" localSheetId="37">#REF!</definedName>
    <definedName name="RCN_sector_1" localSheetId="38">#REF!</definedName>
    <definedName name="RCN_sector_1" localSheetId="27">#REF!</definedName>
    <definedName name="RCN_sector_1" localSheetId="29">#REF!</definedName>
    <definedName name="RCN_sector_1" localSheetId="30">#REF!</definedName>
    <definedName name="RCN_sector_1" localSheetId="31">#REF!</definedName>
    <definedName name="RCN_sector_1" localSheetId="33">#REF!</definedName>
    <definedName name="RCN_sector_1" localSheetId="0">#REF!</definedName>
    <definedName name="RCN_sector_1">#REF!</definedName>
    <definedName name="RCN_sector_2" localSheetId="28">#REF!</definedName>
    <definedName name="RCN_sector_2" localSheetId="36">#REF!</definedName>
    <definedName name="RCN_sector_2" localSheetId="37">#REF!</definedName>
    <definedName name="RCN_sector_2" localSheetId="38">#REF!</definedName>
    <definedName name="RCN_sector_2" localSheetId="27">#REF!</definedName>
    <definedName name="RCN_sector_2" localSheetId="29">#REF!</definedName>
    <definedName name="RCN_sector_2" localSheetId="30">#REF!</definedName>
    <definedName name="RCN_sector_2" localSheetId="31">#REF!</definedName>
    <definedName name="RCN_sector_2" localSheetId="33">#REF!</definedName>
    <definedName name="RCN_sector_2" localSheetId="0">#REF!</definedName>
    <definedName name="RCN_sector_2">#REF!</definedName>
    <definedName name="Re_Fi_Term_Loan_Maturity_Year" localSheetId="37">#REF!</definedName>
    <definedName name="Re_Fi_Term_Loan_Maturity_Year" localSheetId="25">'ESA Table 17 (SCE Only)'!#REF!</definedName>
    <definedName name="Re_Fi_Term_Loan_Maturity_Year" localSheetId="8">#REF!</definedName>
    <definedName name="Re_Fi_Term_Loan_Maturity_Year" localSheetId="43">#REF!</definedName>
    <definedName name="Re_Fi_Term_Loan_Maturity_Year">[9]Debt!#REF!</definedName>
    <definedName name="REC" localSheetId="18">#REF!</definedName>
    <definedName name="REC" localSheetId="25">'ESA Table 17 (SCE Only)'!#REF!</definedName>
    <definedName name="REC">#REF!</definedName>
    <definedName name="reference3" localSheetId="18" hidden="1">{"SourcesUses",#N/A,TRUE,"CFMODEL";"TransOverview",#N/A,TRUE,"CFMODEL"}</definedName>
    <definedName name="reference3" localSheetId="25" hidden="1">{"SourcesUses",#N/A,TRUE,"CFMODEL";"TransOverview",#N/A,TRUE,"CFMODEL"}</definedName>
    <definedName name="reference3" localSheetId="8" hidden="1">{"SourcesUses",#N/A,TRUE,"CFMODEL";"TransOverview",#N/A,TRUE,"CFMODEL"}</definedName>
    <definedName name="reference3" hidden="1">{"SourcesUses",#N/A,TRUE,"CFMODEL";"TransOverview",#N/A,TRUE,"CFMODEL"}</definedName>
    <definedName name="reference32" localSheetId="18" hidden="1">{"SourcesUses",#N/A,TRUE,"CFMODEL";"TransOverview",#N/A,TRUE,"CFMODEL"}</definedName>
    <definedName name="reference32" localSheetId="25" hidden="1">{"SourcesUses",#N/A,TRUE,"CFMODEL";"TransOverview",#N/A,TRUE,"CFMODEL"}</definedName>
    <definedName name="reference32" localSheetId="8" hidden="1">{"SourcesUses",#N/A,TRUE,"CFMODEL";"TransOverview",#N/A,TRUE,"CFMODEL"}</definedName>
    <definedName name="reference32" hidden="1">{"SourcesUses",#N/A,TRUE,"CFMODEL";"TransOverview",#N/A,TRUE,"CFMODEL"}</definedName>
    <definedName name="Refi_Debt_Service_Coverage_Ratio_List" localSheetId="37">#REF!</definedName>
    <definedName name="Refi_Debt_Service_Coverage_Ratio_List" localSheetId="25">'ESA Table 17 (SCE Only)'!#REF!</definedName>
    <definedName name="Refi_Debt_Service_Coverage_Ratio_List" localSheetId="8">#REF!</definedName>
    <definedName name="Refi_Debt_Service_Coverage_Ratio_List" localSheetId="43">#REF!</definedName>
    <definedName name="Refi_Debt_Service_Coverage_Ratio_List">'[9]Cash Flow'!#REF!</definedName>
    <definedName name="Refi_DSCR_Criteria" localSheetId="37">#REF!</definedName>
    <definedName name="Refi_DSCR_Criteria" localSheetId="25">'ESA Table 17 (SCE Only)'!#REF!</definedName>
    <definedName name="Refi_DSCR_Criteria" localSheetId="8">#REF!</definedName>
    <definedName name="Refi_DSCR_Criteria" localSheetId="43">#REF!</definedName>
    <definedName name="Refi_DSCR_Criteria">'[9]Cash Flow'!#REF!</definedName>
    <definedName name="Refinancing_Amortization_Schedule" localSheetId="37">#REF!</definedName>
    <definedName name="Refinancing_Amortization_Schedule" localSheetId="25">'ESA Table 17 (SCE Only)'!#REF!</definedName>
    <definedName name="Refinancing_Amortization_Schedule" localSheetId="8">#REF!</definedName>
    <definedName name="Refinancing_Amortization_Schedule" localSheetId="43">#REF!</definedName>
    <definedName name="Refinancing_Amortization_Schedule">[9]Inputs!#REF!</definedName>
    <definedName name="refrigerator" localSheetId="18">#REF!</definedName>
    <definedName name="Reggie" localSheetId="18">#REF!</definedName>
    <definedName name="Reggie" localSheetId="25">'ESA Table 17 (SCE Only)'!#REF!</definedName>
    <definedName name="Reggie">#REF!</definedName>
    <definedName name="Reggie1" localSheetId="18">#REF!</definedName>
    <definedName name="Reggie1">#REF!</definedName>
    <definedName name="RELAMP" localSheetId="28">#REF!</definedName>
    <definedName name="RELAMP" localSheetId="36">#REF!</definedName>
    <definedName name="RELAMP" localSheetId="37">#REF!</definedName>
    <definedName name="RELAMP" localSheetId="38">#REF!</definedName>
    <definedName name="RELAMP" localSheetId="27">#REF!</definedName>
    <definedName name="RELAMP" localSheetId="29">#REF!</definedName>
    <definedName name="RELAMP" localSheetId="30">#REF!</definedName>
    <definedName name="RELAMP" localSheetId="31">#REF!</definedName>
    <definedName name="RELAMP" localSheetId="33">#REF!</definedName>
    <definedName name="RELAMP" localSheetId="18">#REF!</definedName>
    <definedName name="RELAMP" localSheetId="0">#REF!</definedName>
    <definedName name="RELAMP">#REF!</definedName>
    <definedName name="Repairs_Discount_Factor">#REF!</definedName>
    <definedName name="repo_meanreversion">#REF!</definedName>
    <definedName name="repo_model">#REF!</definedName>
    <definedName name="repo_volatility">#REF!</definedName>
    <definedName name="ReportingMonth" localSheetId="37">#REF!</definedName>
    <definedName name="ReportingMonth" localSheetId="43">#REF!</definedName>
    <definedName name="ReportingMonth">#REF!</definedName>
    <definedName name="ReportingYear" localSheetId="37">#REF!</definedName>
    <definedName name="ReportingYear" localSheetId="43">#REF!</definedName>
    <definedName name="ReportingYear">#REF!</definedName>
    <definedName name="rert" localSheetId="18" hidden="1">{"'Attachment'!$A$1:$L$49"}</definedName>
    <definedName name="rert" localSheetId="25" hidden="1">{"'Attachment'!$A$1:$L$49"}</definedName>
    <definedName name="rert" localSheetId="8" hidden="1">{"'Attachment'!$A$1:$L$49"}</definedName>
    <definedName name="rert" hidden="1">{"'Attachment'!$A$1:$L$49"}</definedName>
    <definedName name="RES_MTR">1.8</definedName>
    <definedName name="Residual_Credit_Enhancement_LOC_Amount" localSheetId="37">#REF!</definedName>
    <definedName name="Residual_Credit_Enhancement_LOC_Amount" localSheetId="25">'ESA Table 17 (SCE Only)'!#REF!</definedName>
    <definedName name="Residual_Credit_Enhancement_LOC_Amount" localSheetId="8">#REF!</definedName>
    <definedName name="Residual_Credit_Enhancement_LOC_Amount" localSheetId="43">#REF!</definedName>
    <definedName name="Residual_Credit_Enhancement_LOC_Amount">[9]Debt!#REF!</definedName>
    <definedName name="Residual_Credit_Enhancement_LOC_Arrangement_Fee" localSheetId="37">#REF!</definedName>
    <definedName name="Residual_Credit_Enhancement_LOC_Arrangement_Fee" localSheetId="25">'ESA Table 17 (SCE Only)'!#REF!</definedName>
    <definedName name="Residual_Credit_Enhancement_LOC_Arrangement_Fee" localSheetId="8">#REF!</definedName>
    <definedName name="Residual_Credit_Enhancement_LOC_Arrangement_Fee" localSheetId="43">#REF!</definedName>
    <definedName name="Residual_Credit_Enhancement_LOC_Arrangement_Fee">[9]Debt!#REF!</definedName>
    <definedName name="Residual_Credit_Enhancement_LOC_Arrangement_Fee_Rate" localSheetId="37">#REF!</definedName>
    <definedName name="Residual_Credit_Enhancement_LOC_Arrangement_Fee_Rate" localSheetId="25">'ESA Table 17 (SCE Only)'!#REF!</definedName>
    <definedName name="Residual_Credit_Enhancement_LOC_Arrangement_Fee_Rate" localSheetId="8">#REF!</definedName>
    <definedName name="Residual_Credit_Enhancement_LOC_Arrangement_Fee_Rate" localSheetId="43">#REF!</definedName>
    <definedName name="Residual_Credit_Enhancement_LOC_Arrangement_Fee_Rate">[9]Inputs!#REF!</definedName>
    <definedName name="Residual_Credit_Enhancement_LOC_Commitment_Fee_Rate" localSheetId="37">#REF!</definedName>
    <definedName name="Residual_Credit_Enhancement_LOC_Commitment_Fee_Rate" localSheetId="25">'ESA Table 17 (SCE Only)'!#REF!</definedName>
    <definedName name="Residual_Credit_Enhancement_LOC_Commitment_Fee_Rate" localSheetId="8">#REF!</definedName>
    <definedName name="Residual_Credit_Enhancement_LOC_Commitment_Fee_Rate" localSheetId="43">#REF!</definedName>
    <definedName name="Residual_Credit_Enhancement_LOC_Commitment_Fee_Rate">[9]Inputs!#REF!</definedName>
    <definedName name="Residual_Credit_Enhancement_LOC_Fee" localSheetId="37">#REF!</definedName>
    <definedName name="Residual_Credit_Enhancement_LOC_Fee" localSheetId="25">'ESA Table 17 (SCE Only)'!#REF!</definedName>
    <definedName name="Residual_Credit_Enhancement_LOC_Fee" localSheetId="8">#REF!</definedName>
    <definedName name="Residual_Credit_Enhancement_LOC_Fee" localSheetId="43">#REF!</definedName>
    <definedName name="Residual_Credit_Enhancement_LOC_Fee">[9]Debt!#REF!</definedName>
    <definedName name="Residual_Credit_Enhancement_LOC_Fee_Operation" localSheetId="37">#REF!</definedName>
    <definedName name="Residual_Credit_Enhancement_LOC_Fee_Operation" localSheetId="25">'ESA Table 17 (SCE Only)'!#REF!</definedName>
    <definedName name="Residual_Credit_Enhancement_LOC_Fee_Operation" localSheetId="8">#REF!</definedName>
    <definedName name="Residual_Credit_Enhancement_LOC_Fee_Operation" localSheetId="43">#REF!</definedName>
    <definedName name="Residual_Credit_Enhancement_LOC_Fee_Operation">[9]Debt!#REF!</definedName>
    <definedName name="Residual_Credit_Enhancement_LOC_Fee_Rate" localSheetId="37">#REF!</definedName>
    <definedName name="Residual_Credit_Enhancement_LOC_Fee_Rate" localSheetId="25">'ESA Table 17 (SCE Only)'!#REF!</definedName>
    <definedName name="Residual_Credit_Enhancement_LOC_Fee_Rate" localSheetId="8">#REF!</definedName>
    <definedName name="Residual_Credit_Enhancement_LOC_Fee_Rate" localSheetId="43">#REF!</definedName>
    <definedName name="Residual_Credit_Enhancement_LOC_Fee_Rate">[9]Inputs!#REF!</definedName>
    <definedName name="Residual_Credit_Enhancement_LOC_Percentage" localSheetId="37">#REF!</definedName>
    <definedName name="Residual_Credit_Enhancement_LOC_Percentage" localSheetId="25">'ESA Table 17 (SCE Only)'!#REF!</definedName>
    <definedName name="Residual_Credit_Enhancement_LOC_Percentage" localSheetId="8">#REF!</definedName>
    <definedName name="Residual_Credit_Enhancement_LOC_Percentage" localSheetId="43">#REF!</definedName>
    <definedName name="Residual_Credit_Enhancement_LOC_Percentage">[9]Inputs!#REF!</definedName>
    <definedName name="Residual_Credit_Enhancement_LOC_Upfront_Fee" localSheetId="37">#REF!</definedName>
    <definedName name="Residual_Credit_Enhancement_LOC_Upfront_Fee" localSheetId="25">'ESA Table 17 (SCE Only)'!#REF!</definedName>
    <definedName name="Residual_Credit_Enhancement_LOC_Upfront_Fee" localSheetId="8">#REF!</definedName>
    <definedName name="Residual_Credit_Enhancement_LOC_Upfront_Fee" localSheetId="43">#REF!</definedName>
    <definedName name="Residual_Credit_Enhancement_LOC_Upfront_Fee">[9]Debt!#REF!</definedName>
    <definedName name="Residual_Credit_Enhancement_LOC_Upfront_Fee_Rate" localSheetId="37">#REF!</definedName>
    <definedName name="Residual_Credit_Enhancement_LOC_Upfront_Fee_Rate" localSheetId="25">'ESA Table 17 (SCE Only)'!#REF!</definedName>
    <definedName name="Residual_Credit_Enhancement_LOC_Upfront_Fee_Rate" localSheetId="8">#REF!</definedName>
    <definedName name="Residual_Credit_Enhancement_LOC_Upfront_Fee_Rate" localSheetId="43">#REF!</definedName>
    <definedName name="Residual_Credit_Enhancement_LOC_Upfront_Fee_Rate">[9]Inputs!#REF!</definedName>
    <definedName name="Restricted_Construction_Contingency_Amount" localSheetId="37">#REF!</definedName>
    <definedName name="Restricted_Construction_Contingency_Amount" localSheetId="25">'ESA Table 17 (SCE Only)'!#REF!</definedName>
    <definedName name="Restricted_Construction_Contingency_Amount" localSheetId="8">#REF!</definedName>
    <definedName name="Restricted_Construction_Contingency_Amount" localSheetId="43">#REF!</definedName>
    <definedName name="Restricted_Construction_Contingency_Amount">[9]Inputs!#REF!</definedName>
    <definedName name="RETADD" localSheetId="18">#REF!</definedName>
    <definedName name="RETADD" localSheetId="25">'ESA Table 17 (SCE Only)'!#REF!</definedName>
    <definedName name="RETADD">#REF!</definedName>
    <definedName name="retro_table" localSheetId="18">#REF!</definedName>
    <definedName name="retro_table">#REF!</definedName>
    <definedName name="RevenueDataTable" localSheetId="37">#REF!</definedName>
    <definedName name="RevenueDataTable" localSheetId="43">#REF!</definedName>
    <definedName name="RevenueDataTable">#REF!</definedName>
    <definedName name="Revolver_Related_Costs___Closing" localSheetId="18">[9]Inputs!#REF!</definedName>
    <definedName name="Revolver_Related_Costs___Closing" localSheetId="25">'ESA Table 17 (SCE Only)'!#REF!</definedName>
    <definedName name="Revolver_Related_Costs___Closing">#REF!</definedName>
    <definedName name="Right_of_Way_Base_Year" localSheetId="18">[9]Inputs!#REF!</definedName>
    <definedName name="Right_of_Way_Base_Year" localSheetId="25">'ESA Table 17 (SCE Only)'!#REF!</definedName>
    <definedName name="Right_of_Way_Base_Year">#REF!</definedName>
    <definedName name="Right_of_Way_Escalation_Factor" localSheetId="18">[9]Inputs!#REF!</definedName>
    <definedName name="Right_of_Way_Escalation_Factor" localSheetId="25">'ESA Table 17 (SCE Only)'!#REF!</definedName>
    <definedName name="Right_of_Way_Escalation_Factor">#REF!</definedName>
    <definedName name="Right_of_Way_Inputs_per_Year" localSheetId="18">[9]Inputs!#REF!</definedName>
    <definedName name="Right_of_Way_Inputs_per_Year" localSheetId="25">'ESA Table 17 (SCE Only)'!#REF!</definedName>
    <definedName name="Right_of_Way_Inputs_per_Year">#REF!</definedName>
    <definedName name="Right_of_Way_Payments" localSheetId="37">#REF!</definedName>
    <definedName name="Right_of_Way_Payments" localSheetId="25">'ESA Table 17 (SCE Only)'!#REF!</definedName>
    <definedName name="Right_of_Way_Payments" localSheetId="8">#REF!</definedName>
    <definedName name="Right_of_Way_Payments" localSheetId="43">#REF!</definedName>
    <definedName name="Right_of_Way_Payments">'[9]Other Operating Expenses'!#REF!</definedName>
    <definedName name="Right_of_Way_Payments_in_1999" localSheetId="37">#REF!</definedName>
    <definedName name="Right_of_Way_Payments_in_1999" localSheetId="25">'ESA Table 17 (SCE Only)'!#REF!</definedName>
    <definedName name="Right_of_Way_Payments_in_1999" localSheetId="8">#REF!</definedName>
    <definedName name="Right_of_Way_Payments_in_1999" localSheetId="43">#REF!</definedName>
    <definedName name="Right_of_Way_Payments_in_1999">'[9]Other Operating Expenses'!#REF!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 localSheetId="25">'ESA Table 17 (SCE Only)'!#REF!</definedName>
    <definedName name="ROE_Quarterly_Calculation_15_Years">#REF!</definedName>
    <definedName name="ROE_Quarterly_Calculation_20_Years" localSheetId="25">'ESA Table 17 (SCE Only)'!#REF!</definedName>
    <definedName name="ROE_Quarterly_Calculation_20_Years">#REF!</definedName>
    <definedName name="rough" localSheetId="18">IF('ESA Table 11'!Values_Entered,Header_Row+'ESA Table 11'!Number_of_Payments,Header_Row)</definedName>
    <definedName name="rough" localSheetId="25">IF('ESA Table 17 (SCE Only)'!Values_Entered,Header_Row+'ESA Table 17 (SCE Only)'!Number_of_Payments,Header_Row)</definedName>
    <definedName name="rough" localSheetId="4">IF('ESA Table 2 Main'!Values_Entered,Header_Row+'ESA Table 2 Main'!Number_of_Payments,Header_Row)</definedName>
    <definedName name="rough" localSheetId="8">IF('ESA Table 2D_CEH (SCE only)'!Values_Entered,Header_Row+'ESA Table 2D_CEH (SCE only)'!Number_of_Payments,Header_Row)</definedName>
    <definedName name="rough">IF(Values_Entered,Header_Row+Number_of_Payments,Header_Row)</definedName>
    <definedName name="rrrrr" localSheetId="18" hidden="1">{"SourcesUses",#N/A,TRUE,#N/A;"TransOverview",#N/A,TRUE,"CFMODEL"}</definedName>
    <definedName name="rrrrr" localSheetId="25" hidden="1">{"SourcesUses",#N/A,TRUE,#N/A;"TransOverview",#N/A,TRUE,"CFMODEL"}</definedName>
    <definedName name="rrrrr" localSheetId="8" hidden="1">{"SourcesUses",#N/A,TRUE,#N/A;"TransOverview",#N/A,TRUE,"CFMODEL"}</definedName>
    <definedName name="rrrrr" hidden="1">{"SourcesUses",#N/A,TRUE,#N/A;"TransOverview",#N/A,TRUE,"CFMODEL"}</definedName>
    <definedName name="rrrrrr" localSheetId="18" hidden="1">{"SourcesUses",#N/A,TRUE,"FundsFlow";"TransOverview",#N/A,TRUE,"FundsFlow"}</definedName>
    <definedName name="rrrrrr" localSheetId="25" hidden="1">{"SourcesUses",#N/A,TRUE,"FundsFlow";"TransOverview",#N/A,TRUE,"FundsFlow"}</definedName>
    <definedName name="rrrrrr" localSheetId="8" hidden="1">{"SourcesUses",#N/A,TRUE,"FundsFlow";"TransOverview",#N/A,TRUE,"FundsFlow"}</definedName>
    <definedName name="rrrrrr" hidden="1">{"SourcesUses",#N/A,TRUE,"FundsFlow";"TransOverview",#N/A,TRUE,"FundsFlow"}</definedName>
    <definedName name="rrrrrr2" localSheetId="18" hidden="1">{"SourcesUses",#N/A,TRUE,"FundsFlow";"TransOverview",#N/A,TRUE,"FundsFlow"}</definedName>
    <definedName name="rrrrrr2" localSheetId="25" hidden="1">{"SourcesUses",#N/A,TRUE,"FundsFlow";"TransOverview",#N/A,TRUE,"FundsFlow"}</definedName>
    <definedName name="rrrrrr2" localSheetId="8" hidden="1">{"SourcesUses",#N/A,TRUE,"FundsFlow";"TransOverview",#N/A,TRUE,"FundsFlow"}</definedName>
    <definedName name="rrrrrr2" hidden="1">{"SourcesUses",#N/A,TRUE,"FundsFlow";"TransOverview",#N/A,TRUE,"FundsFlow"}</definedName>
    <definedName name="Run_Mkt_Shares" localSheetId="37">#REF!</definedName>
    <definedName name="Run_Mkt_Shares" localSheetId="25">'ESA Table 17 (SCE Only)'!#REF!</definedName>
    <definedName name="Run_Mkt_Shares" localSheetId="8">#REF!</definedName>
    <definedName name="Run_Mkt_Shares" localSheetId="43">#REF!</definedName>
    <definedName name="Run_Mkt_Shares">'[14]Mkt Share Calculator'!$K$6:$N$13</definedName>
    <definedName name="Run_Year" localSheetId="37">#REF!</definedName>
    <definedName name="Run_Year" localSheetId="25">'ESA Table 17 (SCE Only)'!#REF!</definedName>
    <definedName name="Run_Year" localSheetId="8">#REF!</definedName>
    <definedName name="Run_Year" localSheetId="43">#REF!</definedName>
    <definedName name="Run_Year">'[14]Mkt Share Calculator'!$B$6</definedName>
    <definedName name="Salary_Escalation_1996" localSheetId="37">#REF!</definedName>
    <definedName name="Salary_Escalation_1996" localSheetId="25">'ESA Table 17 (SCE Only)'!#REF!</definedName>
    <definedName name="Salary_Escalation_1996" localSheetId="8">#REF!</definedName>
    <definedName name="Salary_Escalation_1996" localSheetId="43">#REF!</definedName>
    <definedName name="Salary_Escalation_1996">#REF!</definedName>
    <definedName name="Salary_Escalation_1997" localSheetId="37">#REF!</definedName>
    <definedName name="Salary_Escalation_1997" localSheetId="8">#REF!</definedName>
    <definedName name="Salary_Escalation_1997" localSheetId="43">#REF!</definedName>
    <definedName name="Salary_Escalation_1997">#REF!</definedName>
    <definedName name="Salary_Escalation_1998" localSheetId="37">#REF!</definedName>
    <definedName name="Salary_Escalation_1998" localSheetId="8">#REF!</definedName>
    <definedName name="Salary_Escalation_1998" localSheetId="43">#REF!</definedName>
    <definedName name="Salary_Escalation_1998">#REF!</definedName>
    <definedName name="Salary_Escalation_1999" localSheetId="37">#REF!</definedName>
    <definedName name="Salary_Escalation_1999" localSheetId="8">#REF!</definedName>
    <definedName name="Salary_Escalation_1999" localSheetId="43">#REF!</definedName>
    <definedName name="Salary_Escalation_1999">#REF!</definedName>
    <definedName name="Salary_Escalation_2000" localSheetId="37">#REF!</definedName>
    <definedName name="Salary_Escalation_2000" localSheetId="8">#REF!</definedName>
    <definedName name="Salary_Escalation_2000" localSheetId="43">#REF!</definedName>
    <definedName name="Salary_Escalation_2000">#REF!</definedName>
    <definedName name="Sale_of_Assets_Year" localSheetId="37">#REF!</definedName>
    <definedName name="Sale_of_Assets_Year" localSheetId="25">'ESA Table 17 (SCE Only)'!#REF!</definedName>
    <definedName name="Sale_of_Assets_Year" localSheetId="8">#REF!</definedName>
    <definedName name="Sale_of_Assets_Year" localSheetId="43">#REF!</definedName>
    <definedName name="Sale_of_Assets_Year">[9]Inputs!#REF!</definedName>
    <definedName name="Sale_Price_of_Assets_Input" localSheetId="37">#REF!</definedName>
    <definedName name="Sale_Price_of_Assets_Input" localSheetId="25">'ESA Table 17 (SCE Only)'!#REF!</definedName>
    <definedName name="Sale_Price_of_Assets_Input" localSheetId="8">#REF!</definedName>
    <definedName name="Sale_Price_of_Assets_Input" localSheetId="43">#REF!</definedName>
    <definedName name="Sale_Price_of_Assets_Input">[9]Inputs!#REF!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 localSheetId="37">#REF!</definedName>
    <definedName name="Scenario_Name" localSheetId="25">'ESA Table 17 (SCE Only)'!#REF!</definedName>
    <definedName name="Scenario_Name" localSheetId="8">#REF!</definedName>
    <definedName name="Scenario_Name" localSheetId="43">#REF!</definedName>
    <definedName name="Scenario_Name">'[14]Mkt Share Calculator'!$C$3</definedName>
    <definedName name="scgbs" localSheetId="18">#REF!</definedName>
    <definedName name="scgbs" localSheetId="25">'ESA Table 17 (SCE Only)'!#REF!</definedName>
    <definedName name="scgbs">#REF!</definedName>
    <definedName name="scgpl" localSheetId="18">#REF!</definedName>
    <definedName name="scgpl">#REF!</definedName>
    <definedName name="sdafsadf" localSheetId="18" hidden="1">{#N/A,#N/A,FALSE,"Aging Summary";#N/A,#N/A,FALSE,"Ratio Analysis";#N/A,#N/A,FALSE,"Test 120 Day Accts";#N/A,#N/A,FALSE,"Tickmarks"}</definedName>
    <definedName name="sdafsadf" localSheetId="25" hidden="1">{#N/A,#N/A,FALSE,"Aging Summary";#N/A,#N/A,FALSE,"Ratio Analysis";#N/A,#N/A,FALSE,"Test 120 Day Accts";#N/A,#N/A,FALSE,"Tickmarks"}</definedName>
    <definedName name="sdafsadf" localSheetId="8" hidden="1">{#N/A,#N/A,FALSE,"Aging Summary";#N/A,#N/A,FALSE,"Ratio Analysis";#N/A,#N/A,FALSE,"Test 120 Day Accts";#N/A,#N/A,FALSE,"Tickmarks"}</definedName>
    <definedName name="sdafsadf" hidden="1">{#N/A,#N/A,FALSE,"Aging Summary";#N/A,#N/A,FALSE,"Ratio Analysis";#N/A,#N/A,FALSE,"Test 120 Day Accts";#N/A,#N/A,FALSE,"Tickmarks"}</definedName>
    <definedName name="sdf" localSheetId="37">#REF!</definedName>
    <definedName name="sdf" localSheetId="25">'ESA Table 17 (SCE Only)'!#REF!</definedName>
    <definedName name="sdf" localSheetId="8">#REF!</definedName>
    <definedName name="sdf" localSheetId="43">#REF!</definedName>
    <definedName name="sdf">[32]lookup!$C$4:$F$29</definedName>
    <definedName name="sdge" hidden="1">12</definedName>
    <definedName name="SDHRS" localSheetId="37">#REF!</definedName>
    <definedName name="SDHRS" localSheetId="8">#REF!</definedName>
    <definedName name="SDHRS" localSheetId="43">#REF!</definedName>
    <definedName name="SDHRS">#REF!</definedName>
    <definedName name="Sempra" localSheetId="18">#REF!</definedName>
    <definedName name="Sempra">#REF!</definedName>
    <definedName name="sencount" hidden="1">1</definedName>
    <definedName name="Sensitivity_Switch" localSheetId="37">#REF!</definedName>
    <definedName name="Sensitivity_Switch" localSheetId="25">'ESA Table 17 (SCE Only)'!#REF!</definedName>
    <definedName name="Sensitivity_Switch" localSheetId="8">#REF!</definedName>
    <definedName name="Sensitivity_Switch" localSheetId="43">#REF!</definedName>
    <definedName name="Sensitivity_Switch">[9]Inputs!#REF!</definedName>
    <definedName name="Sensor" localSheetId="18">#REF!</definedName>
    <definedName name="Sensor" localSheetId="25">'ESA Table 17 (SCE Only)'!#REF!</definedName>
    <definedName name="Sensor">#REF!</definedName>
    <definedName name="Servicios_DGN_prorrateo" localSheetId="18">#REF!</definedName>
    <definedName name="Servicios_DGN_prorrateo">#REF!</definedName>
    <definedName name="setbackthermostat" localSheetId="18">#REF!</definedName>
    <definedName name="sheet"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 localSheetId="25">'ESA Table 17 (SCE Only)'!#REF!</definedName>
    <definedName name="Site_Info" localSheetId="43">#REF!</definedName>
    <definedName name="Site_Info">#REF!</definedName>
    <definedName name="skfskfksk" localSheetId="37" hidden="1">#REF!</definedName>
    <definedName name="skfskfksk" localSheetId="8" hidden="1">#REF!</definedName>
    <definedName name="skfskfksk" localSheetId="43" hidden="1">#REF!</definedName>
    <definedName name="skfskfksk" hidden="1">#REF!</definedName>
    <definedName name="SL_Conversion_Date" localSheetId="37">#REF!</definedName>
    <definedName name="SL_Conversion_Date" localSheetId="25">'ESA Table 17 (SCE Only)'!#REF!</definedName>
    <definedName name="SL_Conversion_Date" localSheetId="8">#REF!</definedName>
    <definedName name="SL_Conversion_Date" localSheetId="43">#REF!</definedName>
    <definedName name="SL_Conversion_Date">[33]Debt_Annual!#REF!</definedName>
    <definedName name="SL_Conversion_Month" localSheetId="37">#REF!</definedName>
    <definedName name="SL_Conversion_Month" localSheetId="25">'ESA Table 17 (SCE Only)'!#REF!</definedName>
    <definedName name="SL_Conversion_Month" localSheetId="8">#REF!</definedName>
    <definedName name="SL_Conversion_Month" localSheetId="43">#REF!</definedName>
    <definedName name="SL_Conversion_Month">[33]Debt_Annual!#REF!</definedName>
    <definedName name="SL_Conversion_Year" localSheetId="37">#REF!</definedName>
    <definedName name="SL_Conversion_Year" localSheetId="25">'ESA Table 17 (SCE Only)'!#REF!</definedName>
    <definedName name="SL_Conversion_Year" localSheetId="8">#REF!</definedName>
    <definedName name="SL_Conversion_Year" localSheetId="43">#REF!</definedName>
    <definedName name="SL_Conversion_Year">[33]Debt_Annual!#REF!</definedName>
    <definedName name="SL_Maturity_Date" localSheetId="37">#REF!</definedName>
    <definedName name="SL_Maturity_Date" localSheetId="25">'ESA Table 17 (SCE Only)'!#REF!</definedName>
    <definedName name="SL_Maturity_Date" localSheetId="8">#REF!</definedName>
    <definedName name="SL_Maturity_Date" localSheetId="43">#REF!</definedName>
    <definedName name="SL_Maturity_Date">[33]Debt_Annual!#REF!</definedName>
    <definedName name="SL_Maturity_Year" localSheetId="37">#REF!</definedName>
    <definedName name="SL_Maturity_Year" localSheetId="25">'ESA Table 17 (SCE Only)'!#REF!</definedName>
    <definedName name="SL_Maturity_Year" localSheetId="8">#REF!</definedName>
    <definedName name="SL_Maturity_Year" localSheetId="43">#REF!</definedName>
    <definedName name="SL_Maturity_Year">[33]Debt_Annual!#REF!</definedName>
    <definedName name="SL_Tranche_A_Interest_Expense_Construction" localSheetId="37">#REF!</definedName>
    <definedName name="SL_Tranche_A_Interest_Expense_Construction" localSheetId="25">'ESA Table 17 (SCE Only)'!#REF!</definedName>
    <definedName name="SL_Tranche_A_Interest_Expense_Construction" localSheetId="8">#REF!</definedName>
    <definedName name="SL_Tranche_A_Interest_Expense_Construction" localSheetId="43">#REF!</definedName>
    <definedName name="SL_Tranche_A_Interest_Expense_Construction">[9]Debt!#REF!</definedName>
    <definedName name="SL_Tranche_A_Notes_Interest_Expense" localSheetId="37">#REF!</definedName>
    <definedName name="SL_Tranche_A_Notes_Interest_Expense" localSheetId="25">'ESA Table 17 (SCE Only)'!#REF!</definedName>
    <definedName name="SL_Tranche_A_Notes_Interest_Expense" localSheetId="8">#REF!</definedName>
    <definedName name="SL_Tranche_A_Notes_Interest_Expense" localSheetId="43">#REF!</definedName>
    <definedName name="SL_Tranche_A_Notes_Interest_Expense">[9]Debt!#REF!</definedName>
    <definedName name="SL_Tranche_A_Notes_Principal_Payments" localSheetId="37">#REF!</definedName>
    <definedName name="SL_Tranche_A_Notes_Principal_Payments" localSheetId="25">'ESA Table 17 (SCE Only)'!#REF!</definedName>
    <definedName name="SL_Tranche_A_Notes_Principal_Payments" localSheetId="8">#REF!</definedName>
    <definedName name="SL_Tranche_A_Notes_Principal_Payments" localSheetId="43">#REF!</definedName>
    <definedName name="SL_Tranche_A_Notes_Principal_Payments">[33]Debt_Annual!#REF!</definedName>
    <definedName name="SL_Tranche_C_Certificates_Principal_Payments" localSheetId="37">#REF!</definedName>
    <definedName name="SL_Tranche_C_Certificates_Principal_Payments" localSheetId="25">'ESA Table 17 (SCE Only)'!#REF!</definedName>
    <definedName name="SL_Tranche_C_Certificates_Principal_Payments" localSheetId="8">#REF!</definedName>
    <definedName name="SL_Tranche_C_Certificates_Principal_Payments" localSheetId="43">#REF!</definedName>
    <definedName name="SL_Tranche_C_Certificates_Principal_Payments">[33]Debt_Annual!#REF!</definedName>
    <definedName name="Sleepy_Hollow_Payment" localSheetId="37">#REF!</definedName>
    <definedName name="Sleepy_Hollow_Payment" localSheetId="25">'ESA Table 17 (SCE Only)'!#REF!</definedName>
    <definedName name="Sleepy_Hollow_Payment" localSheetId="8">#REF!</definedName>
    <definedName name="Sleepy_Hollow_Payment" localSheetId="43">#REF!</definedName>
    <definedName name="Sleepy_Hollow_Payment">[9]Inputs!#REF!</definedName>
    <definedName name="smll_mtr">1.85</definedName>
    <definedName name="SpotDates" localSheetId="37">#REF!</definedName>
    <definedName name="SpotDates" localSheetId="25">'ESA Table 17 (SCE Only)'!#REF!</definedName>
    <definedName name="SpotDates" localSheetId="8">#REF!</definedName>
    <definedName name="SpotDates" localSheetId="43">#REF!</definedName>
    <definedName name="SpotDates">#REF!</definedName>
    <definedName name="SpotMTM" localSheetId="37">#REF!</definedName>
    <definedName name="SpotMTM" localSheetId="25">'ESA Table 17 (SCE Only)'!#REF!</definedName>
    <definedName name="SpotMTM" localSheetId="8">#REF!</definedName>
    <definedName name="SpotMTM" localSheetId="43">#REF!</definedName>
    <definedName name="SpotMTM">#REF!</definedName>
    <definedName name="SpotVol" localSheetId="37">#REF!</definedName>
    <definedName name="SpotVol" localSheetId="25">'ESA Table 17 (SCE Only)'!#REF!</definedName>
    <definedName name="SpotVol" localSheetId="8">#REF!</definedName>
    <definedName name="SpotVol" localSheetId="43">#REF!</definedName>
    <definedName name="SpotVol">#REF!</definedName>
    <definedName name="Spread" localSheetId="18">#REF!</definedName>
    <definedName name="Spread">#REF!</definedName>
    <definedName name="spread_meanreversion" localSheetId="18">#REF!</definedName>
    <definedName name="spread_meanreversion">#REF!</definedName>
    <definedName name="spread_meanreversion2" localSheetId="18">#REF!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localSheetId="18" hidden="1">{"SourcesUses",#N/A,TRUE,#N/A;"TransOverview",#N/A,TRUE,"CFMODEL"}</definedName>
    <definedName name="sss" localSheetId="25" hidden="1">{"SourcesUses",#N/A,TRUE,#N/A;"TransOverview",#N/A,TRUE,"CFMODEL"}</definedName>
    <definedName name="sss" localSheetId="8" hidden="1">{"SourcesUses",#N/A,TRUE,#N/A;"TransOverview",#N/A,TRUE,"CFMODEL"}</definedName>
    <definedName name="sss" hidden="1">{"SourcesUses",#N/A,TRUE,#N/A;"TransOverview",#N/A,TRUE,"CFMODEL"}</definedName>
    <definedName name="sssssssssssssssss" localSheetId="18" hidden="1">{"Income Statement",#N/A,FALSE,"CFMODEL";"Balance Sheet",#N/A,FALSE,"CFMODEL"}</definedName>
    <definedName name="sssssssssssssssss" localSheetId="25" hidden="1">{"Income Statement",#N/A,FALSE,"CFMODEL";"Balance Sheet",#N/A,FALSE,"CFMODEL"}</definedName>
    <definedName name="sssssssssssssssss" localSheetId="8" hidden="1">{"Income Statement",#N/A,FALSE,"CFMODEL";"Balance Sheet",#N/A,FALSE,"CFMODEL"}</definedName>
    <definedName name="sssssssssssssssss" hidden="1">{"Income Statement",#N/A,FALSE,"CFMODEL";"Balance Sheet",#N/A,FALSE,"CFMODEL"}</definedName>
    <definedName name="sssssssssssssssssss" localSheetId="18" hidden="1">{"Income Statement",#N/A,FALSE,"CFMODEL";"Balance Sheet",#N/A,FALSE,"CFMODEL"}</definedName>
    <definedName name="sssssssssssssssssss" localSheetId="25" hidden="1">{"Income Statement",#N/A,FALSE,"CFMODEL";"Balance Sheet",#N/A,FALSE,"CFMODEL"}</definedName>
    <definedName name="sssssssssssssssssss" localSheetId="8" hidden="1">{"Income Statement",#N/A,FALSE,"CFMODEL";"Balance Sheet",#N/A,FALSE,"CFMODEL"}</definedName>
    <definedName name="sssssssssssssssssss" hidden="1">{"Income Statement",#N/A,FALSE,"CFMODEL";"Balance Sheet",#N/A,FALSE,"CFMODEL"}</definedName>
    <definedName name="Staged_Online_Incremental_Net_Cash_Flow_in_Year_1" localSheetId="37">#REF!</definedName>
    <definedName name="Staged_Online_Incremental_Net_Cash_Flow_in_Year_1" localSheetId="25">'ESA Table 17 (SCE Only)'!#REF!</definedName>
    <definedName name="Staged_Online_Incremental_Net_Cash_Flow_in_Year_1" localSheetId="8">#REF!</definedName>
    <definedName name="Staged_Online_Incremental_Net_Cash_Flow_in_Year_1" localSheetId="43">#REF!</definedName>
    <definedName name="Staged_Online_Incremental_Net_Cash_Flow_in_Year_1">[6]Inputs!#REF!</definedName>
    <definedName name="STATEGAS" localSheetId="18">#REF!</definedName>
    <definedName name="STATEGAS" localSheetId="25">'ESA Table 17 (SCE Only)'!#REF!</definedName>
    <definedName name="STATEGAS">#REF!</definedName>
    <definedName name="STATELEC" localSheetId="18">#REF!</definedName>
    <definedName name="STATELEC">#REF!</definedName>
    <definedName name="SUMM_1" localSheetId="28">#REF!</definedName>
    <definedName name="SUMM_1" localSheetId="36">#REF!</definedName>
    <definedName name="SUMM_1" localSheetId="37">#REF!</definedName>
    <definedName name="SUMM_1" localSheetId="38">#REF!</definedName>
    <definedName name="SUMM_1" localSheetId="27">#REF!</definedName>
    <definedName name="SUMM_1" localSheetId="29">#REF!</definedName>
    <definedName name="SUMM_1" localSheetId="30">#REF!</definedName>
    <definedName name="SUMM_1" localSheetId="31">#REF!</definedName>
    <definedName name="SUMM_1" localSheetId="33">#REF!</definedName>
    <definedName name="SUMM_1" localSheetId="18">#REF!</definedName>
    <definedName name="SUMM_1" localSheetId="0">#REF!</definedName>
    <definedName name="SUMM_1">#REF!</definedName>
    <definedName name="summary">#REF!</definedName>
    <definedName name="swap_meanreversion">#REF!</definedName>
    <definedName name="swap_model">#REF!</definedName>
    <definedName name="swap_volatility">#REF!</definedName>
    <definedName name="SwapBasisDates" localSheetId="37">#REF!</definedName>
    <definedName name="SwapBasisDates" localSheetId="8">#REF!</definedName>
    <definedName name="SwapBasisDates" localSheetId="43">#REF!</definedName>
    <definedName name="SwapBasisDates">#REF!</definedName>
    <definedName name="SwapBasisMTM" localSheetId="37">#REF!</definedName>
    <definedName name="SwapBasisMTM" localSheetId="8">#REF!</definedName>
    <definedName name="SwapBasisMTM" localSheetId="43">#REF!</definedName>
    <definedName name="SwapBasisMTM">#REF!</definedName>
    <definedName name="SwapBasisVol" localSheetId="37">#REF!</definedName>
    <definedName name="SwapBasisVol" localSheetId="8">#REF!</definedName>
    <definedName name="SwapBasisVol" localSheetId="43">#REF!</definedName>
    <definedName name="SwapBasisVol">#REF!</definedName>
    <definedName name="SwapFFDates" localSheetId="37">#REF!</definedName>
    <definedName name="SwapFFDates" localSheetId="8">#REF!</definedName>
    <definedName name="SwapFFDates" localSheetId="43">#REF!</definedName>
    <definedName name="SwapFFDates">#REF!</definedName>
    <definedName name="SwapFFMTM" localSheetId="37">#REF!</definedName>
    <definedName name="SwapFFMTM" localSheetId="8">#REF!</definedName>
    <definedName name="SwapFFMTM" localSheetId="43">#REF!</definedName>
    <definedName name="SwapFFMTM">#REF!</definedName>
    <definedName name="SwapFFVol" localSheetId="37">#REF!</definedName>
    <definedName name="SwapFFVol" localSheetId="8">#REF!</definedName>
    <definedName name="SwapFFVol" localSheetId="43">#REF!</definedName>
    <definedName name="SwapFFVol">#REF!</definedName>
    <definedName name="swaption_meanreversion" localSheetId="18">#REF!</definedName>
    <definedName name="swaption_meanreversion">#REF!</definedName>
    <definedName name="swaption_model" localSheetId="18">#REF!</definedName>
    <definedName name="swaption_model">#REF!</definedName>
    <definedName name="swaption_volatility" localSheetId="18">#REF!</definedName>
    <definedName name="swaption_volatility">#REF!</definedName>
    <definedName name="SWPC_Mgmt_Fee_Base_year" localSheetId="37">#REF!</definedName>
    <definedName name="SWPC_Mgmt_Fee_Base_year" localSheetId="25">'ESA Table 17 (SCE Only)'!#REF!</definedName>
    <definedName name="SWPC_Mgmt_Fee_Base_year" localSheetId="8">#REF!</definedName>
    <definedName name="SWPC_Mgmt_Fee_Base_year" localSheetId="43">#REF!</definedName>
    <definedName name="SWPC_Mgmt_Fee_Base_year">[9]Inputs!$B$162</definedName>
    <definedName name="Synthetic_Lease_Financial_Partial_Year_Factor" localSheetId="37">#REF!</definedName>
    <definedName name="Synthetic_Lease_Financial_Partial_Year_Factor" localSheetId="25">'ESA Table 17 (SCE Only)'!#REF!</definedName>
    <definedName name="Synthetic_Lease_Financial_Partial_Year_Factor" localSheetId="8">#REF!</definedName>
    <definedName name="Synthetic_Lease_Financial_Partial_Year_Factor" localSheetId="43">#REF!</definedName>
    <definedName name="Synthetic_Lease_Financial_Partial_Year_Factor">'[6]Debt Service'!#REF!</definedName>
    <definedName name="Synthetic_Lease_Tranche_A_Interest_Expense" localSheetId="37">#REF!</definedName>
    <definedName name="Synthetic_Lease_Tranche_A_Interest_Expense" localSheetId="25">'ESA Table 17 (SCE Only)'!#REF!</definedName>
    <definedName name="Synthetic_Lease_Tranche_A_Interest_Expense" localSheetId="8">#REF!</definedName>
    <definedName name="Synthetic_Lease_Tranche_A_Interest_Expense" localSheetId="43">#REF!</definedName>
    <definedName name="Synthetic_Lease_Tranche_A_Interest_Expense">[33]Debt_Annual!#REF!</definedName>
    <definedName name="Synthetic_Lease_Tranche_C_Interest_Expense" localSheetId="37">#REF!</definedName>
    <definedName name="Synthetic_Lease_Tranche_C_Interest_Expense" localSheetId="25">'ESA Table 17 (SCE Only)'!#REF!</definedName>
    <definedName name="Synthetic_Lease_Tranche_C_Interest_Expense" localSheetId="8">#REF!</definedName>
    <definedName name="Synthetic_Lease_Tranche_C_Interest_Expense" localSheetId="43">#REF!</definedName>
    <definedName name="Synthetic_Lease_Tranche_C_Interest_Expense">[33]Debt_Annual!#REF!</definedName>
    <definedName name="SYS_ADJ2" localSheetId="28">#REF!</definedName>
    <definedName name="SYS_ADJ2" localSheetId="36">#REF!</definedName>
    <definedName name="SYS_ADJ2" localSheetId="37">#REF!</definedName>
    <definedName name="SYS_ADJ2" localSheetId="38">#REF!</definedName>
    <definedName name="SYS_ADJ2" localSheetId="27">#REF!</definedName>
    <definedName name="SYS_ADJ2" localSheetId="29">#REF!</definedName>
    <definedName name="SYS_ADJ2" localSheetId="30">#REF!</definedName>
    <definedName name="SYS_ADJ2" localSheetId="31">#REF!</definedName>
    <definedName name="SYS_ADJ2" localSheetId="33">#REF!</definedName>
    <definedName name="SYS_ADJ2" localSheetId="18">#REF!</definedName>
    <definedName name="SYS_ADJ2" localSheetId="0">#REF!</definedName>
    <definedName name="SYS_ADJ2">#REF!</definedName>
    <definedName name="t" localSheetId="18">#REF!</definedName>
    <definedName name="T_CREDIT">0.00017</definedName>
    <definedName name="table" localSheetId="18">#REF!</definedName>
    <definedName name="Table1" localSheetId="18">#REF!</definedName>
    <definedName name="Table1" localSheetId="25">'ESA Table 17 (SCE Only)'!#REF!</definedName>
    <definedName name="Table1">#REF!</definedName>
    <definedName name="Table1_list" localSheetId="18">#REF!</definedName>
    <definedName name="Table1_list">#REF!</definedName>
    <definedName name="table29" localSheetId="37">#REF!</definedName>
    <definedName name="table29" localSheetId="43">#REF!</definedName>
    <definedName name="table29">#REF!</definedName>
    <definedName name="table29a" localSheetId="37">#REF!</definedName>
    <definedName name="table29a" localSheetId="43">#REF!</definedName>
    <definedName name="table29a">#REF!</definedName>
    <definedName name="TableName">"Dummy"</definedName>
    <definedName name="Tax_Rate" localSheetId="37">#REF!</definedName>
    <definedName name="Tax_Rate" localSheetId="25">'ESA Table 17 (SCE Only)'!#REF!</definedName>
    <definedName name="Tax_Rate" localSheetId="8">#REF!</definedName>
    <definedName name="Tax_Rate" localSheetId="43">#REF!</definedName>
    <definedName name="Tax_Rate">[14]Assumptions!$C$20</definedName>
    <definedName name="TaxReturn1992" localSheetId="18">#REF!</definedName>
    <definedName name="TaxReturn1992" localSheetId="25">'ESA Table 17 (SCE Only)'!#REF!</definedName>
    <definedName name="TaxReturn1992">#REF!</definedName>
    <definedName name="TaxReturn1993" localSheetId="18">#REF!</definedName>
    <definedName name="TaxReturn1993">#REF!</definedName>
    <definedName name="TBal" localSheetId="18">#REF!</definedName>
    <definedName name="TBal">#REF!</definedName>
    <definedName name="tbale" localSheetId="18">#REF!</definedName>
    <definedName name="tblChgCodes" localSheetId="18">#REF!</definedName>
    <definedName name="tblChgCodes">#REF!</definedName>
    <definedName name="TblConsTypes" localSheetId="18">#REF!</definedName>
    <definedName name="TblConsTypes">#REF!</definedName>
    <definedName name="tblRates" localSheetId="18">#REF!</definedName>
    <definedName name="tblRates">#REF!</definedName>
    <definedName name="tblrptrate">#REF!</definedName>
    <definedName name="TC_1" localSheetId="28">#REF!</definedName>
    <definedName name="TC_1" localSheetId="36">#REF!</definedName>
    <definedName name="TC_1" localSheetId="37">#REF!</definedName>
    <definedName name="TC_1" localSheetId="38">#REF!</definedName>
    <definedName name="TC_1" localSheetId="27">#REF!</definedName>
    <definedName name="TC_1" localSheetId="29">#REF!</definedName>
    <definedName name="TC_1" localSheetId="30">#REF!</definedName>
    <definedName name="TC_1" localSheetId="31">#REF!</definedName>
    <definedName name="TC_1" localSheetId="33">#REF!</definedName>
    <definedName name="TC_1" localSheetId="0">#REF!</definedName>
    <definedName name="TC_1">#REF!</definedName>
    <definedName name="TDM" localSheetId="18" hidden="1">{#N/A,#N/A,FALSE,"Aging Summary";#N/A,#N/A,FALSE,"Ratio Analysis";#N/A,#N/A,FALSE,"Test 120 Day Accts";#N/A,#N/A,FALSE,"Tickmarks"}</definedName>
    <definedName name="TDM" localSheetId="25" hidden="1">{#N/A,#N/A,FALSE,"Aging Summary";#N/A,#N/A,FALSE,"Ratio Analysis";#N/A,#N/A,FALSE,"Test 120 Day Accts";#N/A,#N/A,FALSE,"Tickmarks"}</definedName>
    <definedName name="TDM" localSheetId="8" hidden="1">{#N/A,#N/A,FALSE,"Aging Summary";#N/A,#N/A,FALSE,"Ratio Analysis";#N/A,#N/A,FALSE,"Test 120 Day Accts";#N/A,#N/A,FALSE,"Tickmarks"}</definedName>
    <definedName name="TDM" hidden="1">{#N/A,#N/A,FALSE,"Aging Summary";#N/A,#N/A,FALSE,"Ratio Analysis";#N/A,#N/A,FALSE,"Test 120 Day Accts";#N/A,#N/A,FALSE,"Tickmarks"}</definedName>
    <definedName name="TEMP" localSheetId="25">'ESA Table 17 (SCE Only)'!#REF!</definedName>
    <definedName name="TEMP" localSheetId="43">#REF!</definedName>
    <definedName name="TEMP">#REF!</definedName>
    <definedName name="template2" localSheetId="18" hidden="1">{"by_month",#N/A,TRUE,"template";"destec_month",#N/A,TRUE,"template";"by_quarter",#N/A,TRUE,"template";"destec_quarter",#N/A,TRUE,"template";"by_year",#N/A,TRUE,"template";"destec_annual",#N/A,TRUE,"template"}</definedName>
    <definedName name="template2" localSheetId="25" hidden="1">{"by_month",#N/A,TRUE,"template";"destec_month",#N/A,TRUE,"template";"by_quarter",#N/A,TRUE,"template";"destec_quarter",#N/A,TRUE,"template";"by_year",#N/A,TRUE,"template";"destec_annual",#N/A,TRUE,"template"}</definedName>
    <definedName name="template2" localSheetId="8"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rst2" localSheetId="18" hidden="1">{"Page_1",#N/A,FALSE,"BAD4Q98";"Page_2",#N/A,FALSE,"BAD4Q98";"Page_3",#N/A,FALSE,"BAD4Q98";"Page_4",#N/A,FALSE,"BAD4Q98";"Page_5",#N/A,FALSE,"BAD4Q98";"Page_6",#N/A,FALSE,"BAD4Q98";"Input_1",#N/A,FALSE,"BAD4Q98";"Input_2",#N/A,FALSE,"BAD4Q98"}</definedName>
    <definedName name="terst2" localSheetId="25" hidden="1">{"Page_1",#N/A,FALSE,"BAD4Q98";"Page_2",#N/A,FALSE,"BAD4Q98";"Page_3",#N/A,FALSE,"BAD4Q98";"Page_4",#N/A,FALSE,"BAD4Q98";"Page_5",#N/A,FALSE,"BAD4Q98";"Page_6",#N/A,FALSE,"BAD4Q98";"Input_1",#N/A,FALSE,"BAD4Q98";"Input_2",#N/A,FALSE,"BAD4Q98"}</definedName>
    <definedName name="terst2" localSheetId="8" hidden="1">{"Page_1",#N/A,FALSE,"BAD4Q98";"Page_2",#N/A,FALSE,"BAD4Q98";"Page_3",#N/A,FALSE,"BAD4Q98";"Page_4",#N/A,FALSE,"BAD4Q98";"Page_5",#N/A,FALSE,"BAD4Q98";"Page_6",#N/A,FALSE,"BAD4Q98";"Input_1",#N/A,FALSE,"BAD4Q98";"Input_2",#N/A,FALSE,"BAD4Q98"}</definedName>
    <definedName name="terst2" hidden="1">{"Page_1",#N/A,FALSE,"BAD4Q98";"Page_2",#N/A,FALSE,"BAD4Q98";"Page_3",#N/A,FALSE,"BAD4Q98";"Page_4",#N/A,FALSE,"BAD4Q98";"Page_5",#N/A,FALSE,"BAD4Q98";"Page_6",#N/A,FALSE,"BAD4Q98";"Input_1",#N/A,FALSE,"BAD4Q98";"Input_2",#N/A,FALSE,"BAD4Q98"}</definedName>
    <definedName name="test" localSheetId="18" hidden="1">{"Page_1",#N/A,FALSE,"BAD4Q98";"Page_2",#N/A,FALSE,"BAD4Q98";"Page_3",#N/A,FALSE,"BAD4Q98";"Page_4",#N/A,FALSE,"BAD4Q98";"Page_5",#N/A,FALSE,"BAD4Q98";"Page_6",#N/A,FALSE,"BAD4Q98";"Input_1",#N/A,FALSE,"BAD4Q98";"Input_2",#N/A,FALSE,"BAD4Q98"}</definedName>
    <definedName name="test" localSheetId="25" hidden="1">{"Page_1",#N/A,FALSE,"BAD4Q98";"Page_2",#N/A,FALSE,"BAD4Q98";"Page_3",#N/A,FALSE,"BAD4Q98";"Page_4",#N/A,FALSE,"BAD4Q98";"Page_5",#N/A,FALSE,"BAD4Q98";"Page_6",#N/A,FALSE,"BAD4Q98";"Input_1",#N/A,FALSE,"BAD4Q98";"Input_2",#N/A,FALSE,"BAD4Q98"}</definedName>
    <definedName name="test" localSheetId="8"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localSheetId="18" hidden="1">{"Control_DataContact",#N/A,FALSE,"Control"}</definedName>
    <definedName name="test_1" localSheetId="25" hidden="1">{"Control_DataContact",#N/A,FALSE,"Control"}</definedName>
    <definedName name="test_1" localSheetId="8" hidden="1">{"Control_DataContact",#N/A,FALSE,"Control"}</definedName>
    <definedName name="test_1" hidden="1">{"Control_DataContact",#N/A,FALSE,"Control"}</definedName>
    <definedName name="TEST0" localSheetId="25">'ESA Table 17 (SCE Only)'!#REF!</definedName>
    <definedName name="TEST0" localSheetId="43">#REF!</definedName>
    <definedName name="TEST0">#REF!</definedName>
    <definedName name="TEST1" localSheetId="43">#REF!</definedName>
    <definedName name="TEST1">#REF!</definedName>
    <definedName name="test1_1" localSheetId="18" hidden="1">{"Sch.D_P_1Gas",#N/A,FALSE,"Sch.D";"Sch.D_P_2Elec",#N/A,FALSE,"Sch.D"}</definedName>
    <definedName name="test1_1" localSheetId="25" hidden="1">{"Sch.D_P_1Gas",#N/A,FALSE,"Sch.D";"Sch.D_P_2Elec",#N/A,FALSE,"Sch.D"}</definedName>
    <definedName name="test1_1" localSheetId="8" hidden="1">{"Sch.D_P_1Gas",#N/A,FALSE,"Sch.D";"Sch.D_P_2Elec",#N/A,FALSE,"Sch.D"}</definedName>
    <definedName name="test1_1" hidden="1">{"Sch.D_P_1Gas",#N/A,FALSE,"Sch.D";"Sch.D_P_2Elec",#N/A,FALSE,"Sch.D"}</definedName>
    <definedName name="TEST2" localSheetId="25">'ESA Table 17 (SCE Only)'!#REF!</definedName>
    <definedName name="TEST2" localSheetId="43">#REF!</definedName>
    <definedName name="TEST2">#REF!</definedName>
    <definedName name="test2006" localSheetId="18" hidden="1">{"SourcesUses",#N/A,TRUE,#N/A;"TransOverview",#N/A,TRUE,"CFMODEL"}</definedName>
    <definedName name="test2006" localSheetId="25" hidden="1">{"SourcesUses",#N/A,TRUE,#N/A;"TransOverview",#N/A,TRUE,"CFMODEL"}</definedName>
    <definedName name="test2006" localSheetId="8" hidden="1">{"SourcesUses",#N/A,TRUE,#N/A;"TransOverview",#N/A,TRUE,"CFMODEL"}</definedName>
    <definedName name="test2006" hidden="1">{"SourcesUses",#N/A,TRUE,#N/A;"TransOverview",#N/A,TRUE,"CFMODEL"}</definedName>
    <definedName name="TEST3" localSheetId="25">'ESA Table 17 (SCE Only)'!#REF!</definedName>
    <definedName name="TEST3" localSheetId="43">#REF!</definedName>
    <definedName name="TEST3">#REF!</definedName>
    <definedName name="test3_1" localSheetId="18" hidden="1">{"Sch.E_PayrollExp",#N/A,TRUE,"Sch.E,F,G,H";"Sch.F_PayrollTaxes",#N/A,TRUE,"Sch.E,F,G,H";"Sch.G_IncentComp",#N/A,TRUE,"Sch.E,F,G,H";"Sch.H_P1_EmplBeneSum",#N/A,TRUE,"Sch.E,F,G,H"}</definedName>
    <definedName name="test3_1" localSheetId="25" hidden="1">{"Sch.E_PayrollExp",#N/A,TRUE,"Sch.E,F,G,H";"Sch.F_PayrollTaxes",#N/A,TRUE,"Sch.E,F,G,H";"Sch.G_IncentComp",#N/A,TRUE,"Sch.E,F,G,H";"Sch.H_P1_EmplBeneSum",#N/A,TRUE,"Sch.E,F,G,H"}</definedName>
    <definedName name="test3_1" localSheetId="8" hidden="1">{"Sch.E_PayrollExp",#N/A,TRUE,"Sch.E,F,G,H";"Sch.F_PayrollTaxes",#N/A,TRUE,"Sch.E,F,G,H";"Sch.G_IncentComp",#N/A,TRUE,"Sch.E,F,G,H";"Sch.H_P1_EmplBeneSum",#N/A,TRUE,"Sch.E,F,G,H"}</definedName>
    <definedName name="test3_1" hidden="1">{"Sch.E_PayrollExp",#N/A,TRUE,"Sch.E,F,G,H";"Sch.F_PayrollTaxes",#N/A,TRUE,"Sch.E,F,G,H";"Sch.G_IncentComp",#N/A,TRUE,"Sch.E,F,G,H";"Sch.H_P1_EmplBeneSum",#N/A,TRUE,"Sch.E,F,G,H"}</definedName>
    <definedName name="TEST4" localSheetId="25">'ESA Table 17 (SCE Only)'!#REF!</definedName>
    <definedName name="TEST4" localSheetId="43">#REF!</definedName>
    <definedName name="TEST4">#REF!</definedName>
    <definedName name="TESTHKEY" localSheetId="43">#REF!</definedName>
    <definedName name="TESTHKEY">#REF!</definedName>
    <definedName name="TESTKEYS" localSheetId="43">#REF!</definedName>
    <definedName name="TESTKEYS">#REF!</definedName>
    <definedName name="TESTVKEY">#REF!</definedName>
    <definedName name="TextRefCopyRangeCount" hidden="1">39</definedName>
    <definedName name="Therm" localSheetId="18">#REF!</definedName>
    <definedName name="Ticker">"EFTC"</definedName>
    <definedName name="Total_Ancillary_Service_Revenues">#REF!</definedName>
    <definedName name="Total_Annual_Capacity_Revenues" localSheetId="25">'ESA Table 17 (SCE Only)'!#REF!</definedName>
    <definedName name="Total_Annual_Capacity_Revenues">#REF!</definedName>
    <definedName name="Total_Base_Plant_Delivered_MWh" localSheetId="37">#REF!</definedName>
    <definedName name="Total_Base_Plant_Delivered_MWh" localSheetId="25">'ESA Table 17 (SCE Only)'!#REF!</definedName>
    <definedName name="Total_Base_Plant_Delivered_MWh" localSheetId="8">#REF!</definedName>
    <definedName name="Total_Base_Plant_Delivered_MWh" localSheetId="43">#REF!</definedName>
    <definedName name="Total_Base_Plant_Delivered_MWh">'[6]Technical &amp; Timing'!#REF!</definedName>
    <definedName name="Total_Draws" localSheetId="37">#REF!</definedName>
    <definedName name="Total_Draws" localSheetId="25">'ESA Table 17 (SCE Only)'!#REF!</definedName>
    <definedName name="Total_Draws" localSheetId="8">#REF!</definedName>
    <definedName name="Total_Draws" localSheetId="43">#REF!</definedName>
    <definedName name="Total_Draws">'[9]Construction Draw Schedule'!#REF!</definedName>
    <definedName name="Total_Gas_Cost" localSheetId="18">#REF!</definedName>
    <definedName name="Total_Gas_Cost" localSheetId="25">'ESA Table 17 (SCE Only)'!#REF!</definedName>
    <definedName name="Total_Gas_Cost">#REF!</definedName>
    <definedName name="Total_Market_Delivered_MWh" localSheetId="37">#REF!</definedName>
    <definedName name="Total_Market_Delivered_MWh" localSheetId="25">'ESA Table 17 (SCE Only)'!#REF!</definedName>
    <definedName name="Total_Market_Delivered_MWh" localSheetId="8">#REF!</definedName>
    <definedName name="Total_Market_Delivered_MWh" localSheetId="43">#REF!</definedName>
    <definedName name="Total_Market_Delivered_MWh">'[6]Technical &amp; Timing'!#REF!</definedName>
    <definedName name="total_offsets_summer" localSheetId="28">#REF!</definedName>
    <definedName name="total_offsets_summer" localSheetId="36">#REF!</definedName>
    <definedName name="total_offsets_summer" localSheetId="37">#REF!</definedName>
    <definedName name="total_offsets_summer" localSheetId="38">#REF!</definedName>
    <definedName name="total_offsets_summer" localSheetId="27">#REF!</definedName>
    <definedName name="total_offsets_summer" localSheetId="29">#REF!</definedName>
    <definedName name="total_offsets_summer" localSheetId="30">#REF!</definedName>
    <definedName name="total_offsets_summer" localSheetId="31">#REF!</definedName>
    <definedName name="total_offsets_summer" localSheetId="33">#REF!</definedName>
    <definedName name="total_offsets_summer" localSheetId="18">#REF!</definedName>
    <definedName name="total_offsets_summer" localSheetId="0">#REF!</definedName>
    <definedName name="total_offsets_summer">#REF!</definedName>
    <definedName name="Total_offsets_winter" localSheetId="28">#REF!</definedName>
    <definedName name="Total_offsets_winter" localSheetId="36">#REF!</definedName>
    <definedName name="Total_offsets_winter" localSheetId="37">#REF!</definedName>
    <definedName name="Total_offsets_winter" localSheetId="38">#REF!</definedName>
    <definedName name="Total_offsets_winter" localSheetId="27">#REF!</definedName>
    <definedName name="Total_offsets_winter" localSheetId="29">#REF!</definedName>
    <definedName name="Total_offsets_winter" localSheetId="30">#REF!</definedName>
    <definedName name="Total_offsets_winter" localSheetId="31">#REF!</definedName>
    <definedName name="Total_offsets_winter" localSheetId="33">#REF!</definedName>
    <definedName name="Total_offsets_winter" localSheetId="18">'[19]Effective-Rates'!#REF!</definedName>
    <definedName name="Total_offsets_winter" localSheetId="43">#REF!</definedName>
    <definedName name="Total_offsets_winter" localSheetId="0">#REF!</definedName>
    <definedName name="Total_offsets_winter">#REF!</definedName>
    <definedName name="Total_Project_Cost" localSheetId="18">'[9]Construction Draw Schedule'!#REF!</definedName>
    <definedName name="Total_Project_Cost" localSheetId="25">'ESA Table 17 (SCE Only)'!#REF!</definedName>
    <definedName name="Total_Project_Cost">#REF!</definedName>
    <definedName name="Total_PSA_Delivered_MWh" localSheetId="18">'[6]Technical &amp; Timing'!#REF!</definedName>
    <definedName name="Total_PSA_Delivered_MWh" localSheetId="25">'ESA Table 17 (SCE Only)'!#REF!</definedName>
    <definedName name="Total_PSA_Delivered_MWh">#REF!</definedName>
    <definedName name="total_rates_summer" localSheetId="28">#REF!</definedName>
    <definedName name="total_rates_summer" localSheetId="36">#REF!</definedName>
    <definedName name="total_rates_summer" localSheetId="37">#REF!</definedName>
    <definedName name="total_rates_summer" localSheetId="38">#REF!</definedName>
    <definedName name="total_rates_summer" localSheetId="27">#REF!</definedName>
    <definedName name="total_rates_summer" localSheetId="29">#REF!</definedName>
    <definedName name="total_rates_summer" localSheetId="30">#REF!</definedName>
    <definedName name="total_rates_summer" localSheetId="31">#REF!</definedName>
    <definedName name="total_rates_summer" localSheetId="33">#REF!</definedName>
    <definedName name="total_rates_summer" localSheetId="18">'[19]Effective-Rates'!#REF!</definedName>
    <definedName name="total_rates_summer" localSheetId="43">#REF!</definedName>
    <definedName name="total_rates_summer" localSheetId="0">#REF!</definedName>
    <definedName name="total_rates_summer">#REF!</definedName>
    <definedName name="total_rates_winter" localSheetId="28">#REF!</definedName>
    <definedName name="total_rates_winter" localSheetId="36">#REF!</definedName>
    <definedName name="total_rates_winter" localSheetId="37">#REF!</definedName>
    <definedName name="total_rates_winter" localSheetId="38">#REF!</definedName>
    <definedName name="total_rates_winter" localSheetId="27">#REF!</definedName>
    <definedName name="total_rates_winter" localSheetId="29">#REF!</definedName>
    <definedName name="total_rates_winter" localSheetId="30">#REF!</definedName>
    <definedName name="total_rates_winter" localSheetId="31">#REF!</definedName>
    <definedName name="total_rates_winter" localSheetId="33">#REF!</definedName>
    <definedName name="total_rates_winter" localSheetId="18">'[19]Effective-Rates'!#REF!</definedName>
    <definedName name="total_rates_winter" localSheetId="43">#REF!</definedName>
    <definedName name="total_rates_winter" localSheetId="0">#REF!</definedName>
    <definedName name="total_rates_winter">#REF!</definedName>
    <definedName name="Total_Variable_Energy_Revenues" localSheetId="18">#REF!</definedName>
    <definedName name="Total_Variable_Energy_Revenues">#REF!</definedName>
    <definedName name="TOU_HEADER" localSheetId="28">#REF!</definedName>
    <definedName name="TOU_HEADER" localSheetId="36">#REF!</definedName>
    <definedName name="TOU_HEADER" localSheetId="37">#REF!</definedName>
    <definedName name="TOU_HEADER" localSheetId="38">#REF!</definedName>
    <definedName name="TOU_HEADER" localSheetId="27">#REF!</definedName>
    <definedName name="TOU_HEADER" localSheetId="29">#REF!</definedName>
    <definedName name="TOU_HEADER" localSheetId="30">#REF!</definedName>
    <definedName name="TOU_HEADER" localSheetId="31">#REF!</definedName>
    <definedName name="TOU_HEADER" localSheetId="33">#REF!</definedName>
    <definedName name="TOU_HEADER" localSheetId="18">#REF!</definedName>
    <definedName name="TOU_HEADER" localSheetId="0">#REF!</definedName>
    <definedName name="TOU_HEADER">#REF!</definedName>
    <definedName name="TOU_PA_5_1" localSheetId="28">#REF!</definedName>
    <definedName name="TOU_PA_5_1" localSheetId="36">#REF!</definedName>
    <definedName name="TOU_PA_5_1" localSheetId="37">#REF!</definedName>
    <definedName name="TOU_PA_5_1" localSheetId="38">#REF!</definedName>
    <definedName name="TOU_PA_5_1" localSheetId="27">#REF!</definedName>
    <definedName name="TOU_PA_5_1" localSheetId="29">#REF!</definedName>
    <definedName name="TOU_PA_5_1" localSheetId="30">#REF!</definedName>
    <definedName name="TOU_PA_5_1" localSheetId="31">#REF!</definedName>
    <definedName name="TOU_PA_5_1" localSheetId="33">#REF!</definedName>
    <definedName name="TOU_PA_5_1" localSheetId="18">#REF!</definedName>
    <definedName name="TOU_PA_5_1" localSheetId="0">#REF!</definedName>
    <definedName name="TOU_PA_5_1">#REF!</definedName>
    <definedName name="TOU_PA_5_2" localSheetId="28">#REF!</definedName>
    <definedName name="TOU_PA_5_2" localSheetId="36">#REF!</definedName>
    <definedName name="TOU_PA_5_2" localSheetId="37">#REF!</definedName>
    <definedName name="TOU_PA_5_2" localSheetId="38">#REF!</definedName>
    <definedName name="TOU_PA_5_2" localSheetId="27">#REF!</definedName>
    <definedName name="TOU_PA_5_2" localSheetId="29">#REF!</definedName>
    <definedName name="TOU_PA_5_2" localSheetId="30">#REF!</definedName>
    <definedName name="TOU_PA_5_2" localSheetId="31">#REF!</definedName>
    <definedName name="TOU_PA_5_2" localSheetId="33">#REF!</definedName>
    <definedName name="TOU_PA_5_2" localSheetId="18">'[34]RevReq-Detail'!#REF!</definedName>
    <definedName name="TOU_PA_5_2" localSheetId="43">#REF!</definedName>
    <definedName name="TOU_PA_5_2" localSheetId="0">#REF!</definedName>
    <definedName name="TOU_PA_5_2">#REF!</definedName>
    <definedName name="TownCode" localSheetId="18">#REF!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 localSheetId="37">#REF!</definedName>
    <definedName name="Tranche_A_Notes_Pct_Construction" localSheetId="25">'ESA Table 17 (SCE Only)'!#REF!</definedName>
    <definedName name="Tranche_A_Notes_Pct_Construction" localSheetId="8">#REF!</definedName>
    <definedName name="Tranche_A_Notes_Pct_Construction" localSheetId="43">#REF!</definedName>
    <definedName name="Tranche_A_Notes_Pct_Construction">[6]Inputs!$B$450</definedName>
    <definedName name="Tranche_B_Notes_Pct_Construction" localSheetId="37">#REF!</definedName>
    <definedName name="Tranche_B_Notes_Pct_Construction" localSheetId="25">'ESA Table 17 (SCE Only)'!#REF!</definedName>
    <definedName name="Tranche_B_Notes_Pct_Construction" localSheetId="8">#REF!</definedName>
    <definedName name="Tranche_B_Notes_Pct_Construction" localSheetId="43">#REF!</definedName>
    <definedName name="Tranche_B_Notes_Pct_Construction">[6]Inputs!$B$451</definedName>
    <definedName name="TUCU" localSheetId="18" hidden="1">[35]Input!#REF!</definedName>
    <definedName name="TUCU" localSheetId="25" hidden="1">'ESA Table 17 (SCE Only)'!#REF!</definedName>
    <definedName name="TUCU" hidden="1">#REF!</definedName>
    <definedName name="turnover" localSheetId="18">#REF!</definedName>
    <definedName name="turnover" localSheetId="25">'ESA Table 17 (SCE Only)'!#REF!</definedName>
    <definedName name="turnover">#REF!</definedName>
    <definedName name="tytyt" localSheetId="18">[9]Inputs!#REF!</definedName>
    <definedName name="tytyt" localSheetId="25">'ESA Table 17 (SCE Only)'!#REF!</definedName>
    <definedName name="tytyt">#REF!</definedName>
    <definedName name="uguuu" localSheetId="18">#REF!</definedName>
    <definedName name="uguuu" localSheetId="43">#REF!</definedName>
    <definedName name="uguuu">#REF!</definedName>
    <definedName name="UMC_PAGE1" localSheetId="28">#REF!</definedName>
    <definedName name="UMC_PAGE1" localSheetId="36">#REF!</definedName>
    <definedName name="UMC_PAGE1" localSheetId="37">#REF!</definedName>
    <definedName name="UMC_PAGE1" localSheetId="38">#REF!</definedName>
    <definedName name="UMC_PAGE1" localSheetId="27">#REF!</definedName>
    <definedName name="UMC_PAGE1" localSheetId="29">#REF!</definedName>
    <definedName name="UMC_PAGE1" localSheetId="30">#REF!</definedName>
    <definedName name="UMC_PAGE1" localSheetId="31">#REF!</definedName>
    <definedName name="UMC_PAGE1" localSheetId="33">#REF!</definedName>
    <definedName name="UMC_PAGE1" localSheetId="18">#REF!</definedName>
    <definedName name="UMC_PAGE1" localSheetId="0">#REF!</definedName>
    <definedName name="UMC_PAGE1">#REF!</definedName>
    <definedName name="UMC_PAGE2" localSheetId="28">#REF!</definedName>
    <definedName name="UMC_PAGE2" localSheetId="36">#REF!</definedName>
    <definedName name="UMC_PAGE2" localSheetId="37">#REF!</definedName>
    <definedName name="UMC_PAGE2" localSheetId="38">#REF!</definedName>
    <definedName name="UMC_PAGE2" localSheetId="27">#REF!</definedName>
    <definedName name="UMC_PAGE2" localSheetId="29">#REF!</definedName>
    <definedName name="UMC_PAGE2" localSheetId="30">#REF!</definedName>
    <definedName name="UMC_PAGE2" localSheetId="31">#REF!</definedName>
    <definedName name="UMC_PAGE2" localSheetId="33">#REF!</definedName>
    <definedName name="UMC_PAGE2" localSheetId="18">#REF!</definedName>
    <definedName name="UMC_PAGE2" localSheetId="0">#REF!</definedName>
    <definedName name="UMC_PAGE2">#REF!</definedName>
    <definedName name="UMC_PAGE3" localSheetId="28">#REF!</definedName>
    <definedName name="UMC_PAGE3" localSheetId="36">#REF!</definedName>
    <definedName name="UMC_PAGE3" localSheetId="37">#REF!</definedName>
    <definedName name="UMC_PAGE3" localSheetId="38">#REF!</definedName>
    <definedName name="UMC_PAGE3" localSheetId="27">#REF!</definedName>
    <definedName name="UMC_PAGE3" localSheetId="29">#REF!</definedName>
    <definedName name="UMC_PAGE3" localSheetId="30">#REF!</definedName>
    <definedName name="UMC_PAGE3" localSheetId="31">#REF!</definedName>
    <definedName name="UMC_PAGE3" localSheetId="33">#REF!</definedName>
    <definedName name="UMC_PAGE3" localSheetId="0">#REF!</definedName>
    <definedName name="UMC_PAGE3">#REF!</definedName>
    <definedName name="UMC_PAGE4" localSheetId="28">#REF!</definedName>
    <definedName name="UMC_PAGE4" localSheetId="36">#REF!</definedName>
    <definedName name="UMC_PAGE4" localSheetId="37">#REF!</definedName>
    <definedName name="UMC_PAGE4" localSheetId="38">#REF!</definedName>
    <definedName name="UMC_PAGE4" localSheetId="27">#REF!</definedName>
    <definedName name="UMC_PAGE4" localSheetId="29">#REF!</definedName>
    <definedName name="UMC_PAGE4" localSheetId="30">#REF!</definedName>
    <definedName name="UMC_PAGE4" localSheetId="31">#REF!</definedName>
    <definedName name="UMC_PAGE4" localSheetId="33">#REF!</definedName>
    <definedName name="UMC_PAGE4" localSheetId="0">#REF!</definedName>
    <definedName name="UMC_PAGE4">#REF!</definedName>
    <definedName name="UMC_PAGE4.1" localSheetId="28">#REF!</definedName>
    <definedName name="UMC_PAGE4.1" localSheetId="36">#REF!</definedName>
    <definedName name="UMC_PAGE4.1" localSheetId="37">#REF!</definedName>
    <definedName name="UMC_PAGE4.1" localSheetId="38">#REF!</definedName>
    <definedName name="UMC_PAGE4.1" localSheetId="27">#REF!</definedName>
    <definedName name="UMC_PAGE4.1" localSheetId="29">#REF!</definedName>
    <definedName name="UMC_PAGE4.1" localSheetId="30">#REF!</definedName>
    <definedName name="UMC_PAGE4.1" localSheetId="31">#REF!</definedName>
    <definedName name="UMC_PAGE4.1" localSheetId="33">#REF!</definedName>
    <definedName name="UMC_PAGE4.1" localSheetId="0">#REF!</definedName>
    <definedName name="UMC_PAGE4.1">#REF!</definedName>
    <definedName name="UMC_PAGE5" localSheetId="28">#REF!</definedName>
    <definedName name="UMC_PAGE5" localSheetId="36">#REF!</definedName>
    <definedName name="UMC_PAGE5" localSheetId="37">#REF!</definedName>
    <definedName name="UMC_PAGE5" localSheetId="38">#REF!</definedName>
    <definedName name="UMC_PAGE5" localSheetId="27">#REF!</definedName>
    <definedName name="UMC_PAGE5" localSheetId="29">#REF!</definedName>
    <definedName name="UMC_PAGE5" localSheetId="30">#REF!</definedName>
    <definedName name="UMC_PAGE5" localSheetId="31">#REF!</definedName>
    <definedName name="UMC_PAGE5" localSheetId="33">#REF!</definedName>
    <definedName name="UMC_PAGE5" localSheetId="0">#REF!</definedName>
    <definedName name="UMC_PAGE5">#REF!</definedName>
    <definedName name="UMC_PAGE6" localSheetId="28">#REF!</definedName>
    <definedName name="UMC_PAGE6" localSheetId="36">#REF!</definedName>
    <definedName name="UMC_PAGE6" localSheetId="37">#REF!</definedName>
    <definedName name="UMC_PAGE6" localSheetId="38">#REF!</definedName>
    <definedName name="UMC_PAGE6" localSheetId="27">#REF!</definedName>
    <definedName name="UMC_PAGE6" localSheetId="29">#REF!</definedName>
    <definedName name="UMC_PAGE6" localSheetId="30">#REF!</definedName>
    <definedName name="UMC_PAGE6" localSheetId="31">#REF!</definedName>
    <definedName name="UMC_PAGE6" localSheetId="33">#REF!</definedName>
    <definedName name="UMC_PAGE6" localSheetId="0">#REF!</definedName>
    <definedName name="UMC_PAGE6">#REF!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 localSheetId="25">'ESA Table 17 (SCE Only)'!#REF!</definedName>
    <definedName name="Unlevered_Monthly_Cash_Flows">#REF!</definedName>
    <definedName name="Unused_Commitment" localSheetId="37">#REF!</definedName>
    <definedName name="Unused_Commitment" localSheetId="25">'ESA Table 17 (SCE Only)'!#REF!</definedName>
    <definedName name="Unused_Commitment" localSheetId="8">#REF!</definedName>
    <definedName name="Unused_Commitment" localSheetId="43">#REF!</definedName>
    <definedName name="Unused_Commitment">'[9]Construction Draw Schedule'!#REF!</definedName>
    <definedName name="USGenLLC_Taxes" localSheetId="37">#REF!</definedName>
    <definedName name="USGenLLC_Taxes" localSheetId="25">'ESA Table 17 (SCE Only)'!#REF!</definedName>
    <definedName name="USGenLLC_Taxes" localSheetId="8">#REF!</definedName>
    <definedName name="USGenLLC_Taxes" localSheetId="43">#REF!</definedName>
    <definedName name="USGenLLC_Taxes">'[9]Income Taxes'!#REF!</definedName>
    <definedName name="Utility" localSheetId="37">#REF!</definedName>
    <definedName name="Utility" localSheetId="25">'ESA Table 17 (SCE Only)'!#REF!</definedName>
    <definedName name="Utility" localSheetId="8">#REF!</definedName>
    <definedName name="Utility" localSheetId="43">#REF!</definedName>
    <definedName name="Utility">'[13]misc tables'!$B$16:$B$17</definedName>
    <definedName name="v" localSheetId="37">#REF!</definedName>
    <definedName name="v" localSheetId="25">'ESA Table 17 (SCE Only)'!#REF!</definedName>
    <definedName name="v" localSheetId="8">#REF!</definedName>
    <definedName name="v" localSheetId="43">#REF!</definedName>
    <definedName name="v">[10]Parameters!$D$18</definedName>
    <definedName name="val" localSheetId="37">#REF!</definedName>
    <definedName name="val" localSheetId="25">'ESA Table 17 (SCE Only)'!#REF!</definedName>
    <definedName name="val" localSheetId="8">#REF!</definedName>
    <definedName name="val" localSheetId="43">#REF!</definedName>
    <definedName name="val">[10]Parameters!$D$6</definedName>
    <definedName name="Validation" localSheetId="18">#REF!</definedName>
    <definedName name="Validation" localSheetId="25">'ESA Table 17 (SCE Only)'!#REF!</definedName>
    <definedName name="Validation">#REF!</definedName>
    <definedName name="Values_Entered" localSheetId="18">IF(Loan_Amount*Interest_Rate*Loan_Years*Loan_Start&gt;0,1,0)</definedName>
    <definedName name="Values_Entered" localSheetId="25">IF(Loan_Amount*Interest_Rate*Loan_Years*Loan_Start&gt;0,1,0)</definedName>
    <definedName name="Values_Entered" localSheetId="4">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lues_Entered_Pref" localSheetId="18">IF(Loan_Amount_Pref*Interest_Rate_Pref*Loan_Years_Pref*Loan_Start_Pref&gt;0,1,0)</definedName>
    <definedName name="Values_Entered_Pref" localSheetId="25">IF(Loan_Amount_Pref*Interest_Rate_Pref*Loan_Years_Pref*Loan_Start_Pref&gt;0,1,0)</definedName>
    <definedName name="Values_Entered_Pref" localSheetId="4">IF(Loan_Amount_Pref*Interest_Rate_Pref*Loan_Years_Pref*Loan_Start_Pref&gt;0,1,0)</definedName>
    <definedName name="Values_Entered_Pref" localSheetId="8">IF(Loan_Amount_Pref*Interest_Rate_Pref*Loan_Years_Pref*Loan_Start_Pref&gt;0,1,0)</definedName>
    <definedName name="Values_Entered_Pref">IF(Loan_Amount_Pref*Interest_Rate_Pref*Loan_Years_Pref*Loan_Start_Pref&gt;0,1,0)</definedName>
    <definedName name="vol_data" localSheetId="37">#REF!</definedName>
    <definedName name="vol_data" localSheetId="25">'ESA Table 17 (SCE Only)'!#REF!</definedName>
    <definedName name="vol_data" localSheetId="8">#REF!</definedName>
    <definedName name="vol_data" localSheetId="43">#REF!</definedName>
    <definedName name="vol_data">#REF!</definedName>
    <definedName name="w" localSheetId="18" hidden="1">{"SourcesUses",#N/A,TRUE,"CFMODEL";"TransOverview",#N/A,TRUE,"CFMODEL"}</definedName>
    <definedName name="w" localSheetId="25" hidden="1">{"SourcesUses",#N/A,TRUE,"CFMODEL";"TransOverview",#N/A,TRUE,"CFMODEL"}</definedName>
    <definedName name="w" localSheetId="8" hidden="1">{"SourcesUses",#N/A,TRUE,"CFMODEL";"TransOverview",#N/A,TRUE,"CFMODEL"}</definedName>
    <definedName name="w" hidden="1">{"SourcesUses",#N/A,TRUE,"CFMODEL";"TransOverview",#N/A,TRUE,"CFMODEL"}</definedName>
    <definedName name="W_NWC_NCashAP" localSheetId="25">'ESA Table 17 (SCE Only)'!#REF!</definedName>
    <definedName name="W_NWC_NCashAP" localSheetId="43">#REF!</definedName>
    <definedName name="W_NWC_NCashAP">#REF!</definedName>
    <definedName name="W_NWC_NCashAR" localSheetId="43">#REF!</definedName>
    <definedName name="W_NWC_NCashAR">#REF!</definedName>
    <definedName name="W_NWC_NCashComNPurch" localSheetId="43">#REF!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ge_Escalation_Rate" localSheetId="37">#REF!</definedName>
    <definedName name="Wage_Escalation_Rate" localSheetId="25">'ESA Table 17 (SCE Only)'!#REF!</definedName>
    <definedName name="Wage_Escalation_Rate" localSheetId="8">#REF!</definedName>
    <definedName name="Wage_Escalation_Rate" localSheetId="43">#REF!</definedName>
    <definedName name="Wage_Escalation_Rate">[14]Assumptions!$C$22</definedName>
    <definedName name="waterheaterblanket" localSheetId="18">#REF!</definedName>
    <definedName name="waterheaterpipewrap" localSheetId="18">#REF!</definedName>
    <definedName name="what?" localSheetId="18" hidden="1">{"phase 1 ecm table",#N/A,FALSE,"ECM Matrix";"total ecm table",#N/A,FALSE,"ECM Matrix"}</definedName>
    <definedName name="what?" localSheetId="25" hidden="1">{"phase 1 ecm table",#N/A,FALSE,"ECM Matrix";"total ecm table",#N/A,FALSE,"ECM Matrix"}</definedName>
    <definedName name="what?" localSheetId="8" hidden="1">{"phase 1 ecm table",#N/A,FALSE,"ECM Matrix";"total ecm table",#N/A,FALSE,"ECM Matrix"}</definedName>
    <definedName name="what?" hidden="1">{"phase 1 ecm table",#N/A,FALSE,"ECM Matrix";"total ecm table",#N/A,FALSE,"ECM Matrix"}</definedName>
    <definedName name="what??" localSheetId="18" hidden="1">{"okte1",#N/A,FALSE,"OKTE GAS CONV";"okte2",#N/A,FALSE,"OKTE GAS CONV";"okte3",#N/A,FALSE,"OKTE GAS CONV";"okte4",#N/A,FALSE,"OKTE GAS CONV"}</definedName>
    <definedName name="what??" localSheetId="25" hidden="1">{"okte1",#N/A,FALSE,"OKTE GAS CONV";"okte2",#N/A,FALSE,"OKTE GAS CONV";"okte3",#N/A,FALSE,"OKTE GAS CONV";"okte4",#N/A,FALSE,"OKTE GAS CONV"}</definedName>
    <definedName name="what??" localSheetId="8" hidden="1">{"okte1",#N/A,FALSE,"OKTE GAS CONV";"okte2",#N/A,FALSE,"OKTE GAS CONV";"okte3",#N/A,FALSE,"OKTE GAS CONV";"okte4",#N/A,FALSE,"OKTE GAS CONV"}</definedName>
    <definedName name="what??" hidden="1">{"okte1",#N/A,FALSE,"OKTE GAS CONV";"okte2",#N/A,FALSE,"OKTE GAS CONV";"okte3",#N/A,FALSE,"OKTE GAS CONV";"okte4",#N/A,FALSE,"OKTE GAS CONV"}</definedName>
    <definedName name="what???" localSheetId="18" hidden="1">{"Overhead",#N/A,FALSE,"NEW FINMODEL";"Overhead",#N/A,FALSE,"Cash flow Phase 1";"Overhead PH1 w Benefits",#N/A,FALSE,"ECM Matrix";"Overhead PH1 w RFP",#N/A,FALSE,"ECM Matrix";"Overhead Total w benefits",#N/A,FALSE,"ECM Matrix";"Overhead Total w RFP",#N/A,FALSE,"ECM Matrix"}</definedName>
    <definedName name="what???" localSheetId="25" hidden="1">{"Overhead",#N/A,FALSE,"NEW FINMODEL";"Overhead",#N/A,FALSE,"Cash flow Phase 1";"Overhead PH1 w Benefits",#N/A,FALSE,"ECM Matrix";"Overhead PH1 w RFP",#N/A,FALSE,"ECM Matrix";"Overhead Total w benefits",#N/A,FALSE,"ECM Matrix";"Overhead Total w RFP",#N/A,FALSE,"ECM Matrix"}</definedName>
    <definedName name="what???" localSheetId="8" hidden="1">{"Overhead",#N/A,FALSE,"NEW FINMODEL";"Overhead",#N/A,FALSE,"Cash flow Phase 1";"Overhead PH1 w Benefits",#N/A,FALSE,"ECM Matrix";"Overhead PH1 w RFP",#N/A,FALSE,"ECM Matrix";"Overhead Total w benefits",#N/A,FALSE,"ECM Matrix";"Overhead Total w RFP",#N/A,FALSE,"ECM Matrix"}</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localSheetId="18" hidden="1">{"Overhead",#N/A,FALSE,"NEW FINMODEL";"Overhead",#N/A,FALSE,"Cash flow Phase 1";"Overhead PH1 w Benefits",#N/A,FALSE,"ECM Matrix";"Overhead PH1 w RFP",#N/A,FALSE,"ECM Matrix";"Overhead Total w benefits",#N/A,FALSE,"ECM Matrix";"Overhead Total w RFP",#N/A,FALSE,"ECM Matrix"}</definedName>
    <definedName name="what???1" localSheetId="25" hidden="1">{"Overhead",#N/A,FALSE,"NEW FINMODEL";"Overhead",#N/A,FALSE,"Cash flow Phase 1";"Overhead PH1 w Benefits",#N/A,FALSE,"ECM Matrix";"Overhead PH1 w RFP",#N/A,FALSE,"ECM Matrix";"Overhead Total w benefits",#N/A,FALSE,"ECM Matrix";"Overhead Total w RFP",#N/A,FALSE,"ECM Matrix"}</definedName>
    <definedName name="what???1" localSheetId="8"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localSheetId="18" hidden="1">{"okte1",#N/A,FALSE,"OKTE GAS CONV";"okte2",#N/A,FALSE,"OKTE GAS CONV";"okte3",#N/A,FALSE,"OKTE GAS CONV";"okte4",#N/A,FALSE,"OKTE GAS CONV"}</definedName>
    <definedName name="what??1" localSheetId="25" hidden="1">{"okte1",#N/A,FALSE,"OKTE GAS CONV";"okte2",#N/A,FALSE,"OKTE GAS CONV";"okte3",#N/A,FALSE,"OKTE GAS CONV";"okte4",#N/A,FALSE,"OKTE GAS CONV"}</definedName>
    <definedName name="what??1" localSheetId="8" hidden="1">{"okte1",#N/A,FALSE,"OKTE GAS CONV";"okte2",#N/A,FALSE,"OKTE GAS CONV";"okte3",#N/A,FALSE,"OKTE GAS CONV";"okte4",#N/A,FALSE,"OKTE GAS CONV"}</definedName>
    <definedName name="what??1" hidden="1">{"okte1",#N/A,FALSE,"OKTE GAS CONV";"okte2",#N/A,FALSE,"OKTE GAS CONV";"okte3",#N/A,FALSE,"OKTE GAS CONV";"okte4",#N/A,FALSE,"OKTE GAS CONV"}</definedName>
    <definedName name="what1" localSheetId="18" hidden="1">{"phase 1 ecm table",#N/A,FALSE,"ECM Matrix";"total ecm table",#N/A,FALSE,"ECM Matrix"}</definedName>
    <definedName name="what1" localSheetId="25" hidden="1">{"phase 1 ecm table",#N/A,FALSE,"ECM Matrix";"total ecm table",#N/A,FALSE,"ECM Matrix"}</definedName>
    <definedName name="what1" localSheetId="8" hidden="1">{"phase 1 ecm table",#N/A,FALSE,"ECM Matrix";"total ecm table",#N/A,FALSE,"ECM Matrix"}</definedName>
    <definedName name="what1" hidden="1">{"phase 1 ecm table",#N/A,FALSE,"ECM Matrix";"total ecm table",#N/A,FALSE,"ECM Matrix"}</definedName>
    <definedName name="whatth" localSheetId="18" hidden="1">{"Page_1",#N/A,FALSE,"BAD4Q98";"Page_2",#N/A,FALSE,"BAD4Q98";"Page_3",#N/A,FALSE,"BAD4Q98";"Page_4",#N/A,FALSE,"BAD4Q98";"Page_5",#N/A,FALSE,"BAD4Q98";"Page_6",#N/A,FALSE,"BAD4Q98";"Input_1",#N/A,FALSE,"BAD4Q98";"Input_2",#N/A,FALSE,"BAD4Q98"}</definedName>
    <definedName name="whatth" localSheetId="25" hidden="1">{"Page_1",#N/A,FALSE,"BAD4Q98";"Page_2",#N/A,FALSE,"BAD4Q98";"Page_3",#N/A,FALSE,"BAD4Q98";"Page_4",#N/A,FALSE,"BAD4Q98";"Page_5",#N/A,FALSE,"BAD4Q98";"Page_6",#N/A,FALSE,"BAD4Q98";"Input_1",#N/A,FALSE,"BAD4Q98";"Input_2",#N/A,FALSE,"BAD4Q98"}</definedName>
    <definedName name="whatth" localSheetId="8" hidden="1">{"Page_1",#N/A,FALSE,"BAD4Q98";"Page_2",#N/A,FALSE,"BAD4Q98";"Page_3",#N/A,FALSE,"BAD4Q98";"Page_4",#N/A,FALSE,"BAD4Q98";"Page_5",#N/A,FALSE,"BAD4Q98";"Page_6",#N/A,FALSE,"BAD4Q98";"Input_1",#N/A,FALSE,"BAD4Q98";"Input_2",#N/A,FALSE,"BAD4Q98"}</definedName>
    <definedName name="whatth" hidden="1">{"Page_1",#N/A,FALSE,"BAD4Q98";"Page_2",#N/A,FALSE,"BAD4Q98";"Page_3",#N/A,FALSE,"BAD4Q98";"Page_4",#N/A,FALSE,"BAD4Q98";"Page_5",#N/A,FALSE,"BAD4Q98";"Page_6",#N/A,FALSE,"BAD4Q98";"Input_1",#N/A,FALSE,"BAD4Q98";"Input_2",#N/A,FALSE,"BAD4Q98"}</definedName>
    <definedName name="who" localSheetId="18" hidden="1">{"phase 1 ecm table",#N/A,FALSE,"ECM Matrix";"total ecm table",#N/A,FALSE,"ECM Matrix"}</definedName>
    <definedName name="who" localSheetId="25" hidden="1">{"phase 1 ecm table",#N/A,FALSE,"ECM Matrix";"total ecm table",#N/A,FALSE,"ECM Matrix"}</definedName>
    <definedName name="who" localSheetId="8" hidden="1">{"phase 1 ecm table",#N/A,FALSE,"ECM Matrix";"total ecm table",#N/A,FALSE,"ECM Matrix"}</definedName>
    <definedName name="who" hidden="1">{"phase 1 ecm table",#N/A,FALSE,"ECM Matrix";"total ecm table",#N/A,FALSE,"ECM Matrix"}</definedName>
    <definedName name="whoa" localSheetId="18" hidden="1">{"okte1",#N/A,FALSE,"OKTE GAS CONV";"okte2",#N/A,FALSE,"OKTE GAS CONV";"okte3",#N/A,FALSE,"OKTE GAS CONV";"okte4",#N/A,FALSE,"OKTE GAS CONV"}</definedName>
    <definedName name="whoa" localSheetId="25" hidden="1">{"okte1",#N/A,FALSE,"OKTE GAS CONV";"okte2",#N/A,FALSE,"OKTE GAS CONV";"okte3",#N/A,FALSE,"OKTE GAS CONV";"okte4",#N/A,FALSE,"OKTE GAS CONV"}</definedName>
    <definedName name="whoa" localSheetId="8" hidden="1">{"okte1",#N/A,FALSE,"OKTE GAS CONV";"okte2",#N/A,FALSE,"OKTE GAS CONV";"okte3",#N/A,FALSE,"OKTE GAS CONV";"okte4",#N/A,FALSE,"OKTE GAS CONV"}</definedName>
    <definedName name="whoa" hidden="1">{"okte1",#N/A,FALSE,"OKTE GAS CONV";"okte2",#N/A,FALSE,"OKTE GAS CONV";"okte3",#N/A,FALSE,"OKTE GAS CONV";"okte4",#N/A,FALSE,"OKTE GAS CONV"}</definedName>
    <definedName name="wholehousefan" localSheetId="18">#REF!</definedName>
    <definedName name="windowAC" localSheetId="18">#REF!</definedName>
    <definedName name="Working_Capital_Facility_Commitment_Fee_Rate_year_6_plus" localSheetId="37">#REF!</definedName>
    <definedName name="Working_Capital_Facility_Commitment_Fee_Rate_year_6_plus" localSheetId="25">'ESA Table 17 (SCE Only)'!#REF!</definedName>
    <definedName name="Working_Capital_Facility_Commitment_Fee_Rate_year_6_plus" localSheetId="8">#REF!</definedName>
    <definedName name="Working_Capital_Facility_Commitment_Fee_Rate_year_6_plus" localSheetId="43">#REF!</definedName>
    <definedName name="Working_Capital_Facility_Commitment_Fee_Rate_year_6_plus">[9]Inputs!#REF!</definedName>
    <definedName name="Working_Capital_Facility_Spread_year_6_plus" localSheetId="37">#REF!</definedName>
    <definedName name="Working_Capital_Facility_Spread_year_6_plus" localSheetId="25">'ESA Table 17 (SCE Only)'!#REF!</definedName>
    <definedName name="Working_Capital_Facility_Spread_year_6_plus" localSheetId="8">#REF!</definedName>
    <definedName name="Working_Capital_Facility_Spread_year_6_plus" localSheetId="43">#REF!</definedName>
    <definedName name="Working_Capital_Facility_Spread_year_6_plus">[9]Inputs!#REF!</definedName>
    <definedName name="working_capital_factor" localSheetId="37">#REF!</definedName>
    <definedName name="working_capital_factor" localSheetId="43">#REF!</definedName>
    <definedName name="working_capital_factor">[23]Loaders!$D$20</definedName>
    <definedName name="wrn.1995._.BUDGET._.PACKAGE." localSheetId="1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2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localSheetId="18"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8" hidden="1">{"ecm (CES Inputs)",#N/A,FALSE,"CES Inputs";"finmod (CES Inputs)",#N/A,FALSE,"CES Inputs";"buyout (Buyout)",#N/A,FALSE,"CES Inputs";"hillpay (CES Inputs)",#N/A,FALSE,"CES Inputs";"psc (PSC Output)",#N/A,FALSE,"PSC Output"}</definedName>
    <definedName name="wrn.All." localSheetId="25" hidden="1">{"ecm (CES Inputs)",#N/A,FALSE,"CES Inputs";"finmod (CES Inputs)",#N/A,FALSE,"CES Inputs";"buyout (Buyout)",#N/A,FALSE,"CES Inputs";"hillpay (CES Inputs)",#N/A,FALSE,"CES Inputs";"psc (PSC Output)",#N/A,FALSE,"PSC Output"}</definedName>
    <definedName name="wrn.All." localSheetId="8" hidden="1">{"ecm (CES Inputs)",#N/A,FALSE,"CES Inputs";"finmod (CES Inputs)",#N/A,FALSE,"CES Inputs";"buyout (Buyout)",#N/A,FALSE,"CES Inputs";"hillpay (CES Inputs)",#N/A,FALSE,"CES Inputs";"psc (PSC Output)",#N/A,FALSE,"PSC Output"}</definedName>
    <definedName name="wrn.All." hidden="1">{"ecm (CES Inputs)",#N/A,FALSE,"CES Inputs";"finmod (CES Inputs)",#N/A,FALSE,"CES Inputs";"buyout (Buyout)",#N/A,FALSE,"CES Inputs";"hillpay (CES Inputs)",#N/A,FALSE,"CES Inputs";"psc (PSC Output)",#N/A,FALSE,"PSC Output"}</definedName>
    <definedName name="wrn.All._.Worksheets."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localSheetId="1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25"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localSheetId="18" hidden="1">{#N/A,#N/A,FALSE,"trates"}</definedName>
    <definedName name="wrn.BL." localSheetId="25" hidden="1">{#N/A,#N/A,FALSE,"trates"}</definedName>
    <definedName name="wrn.BL." localSheetId="8" hidden="1">{#N/A,#N/A,FALSE,"trates"}</definedName>
    <definedName name="wrn.BL." hidden="1">{#N/A,#N/A,FALSE,"trates"}</definedName>
    <definedName name="wrn.BS._.Elements."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25"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8"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25"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8"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localSheetId="18" hidden="1">{#N/A,#N/A,TRUE,"SDGE";#N/A,#N/A,TRUE,"GBU";#N/A,#N/A,TRUE,"TBU";#N/A,#N/A,TRUE,"EDBU";#N/A,#N/A,TRUE,"ExclCC"}</definedName>
    <definedName name="wrn.busum." localSheetId="25" hidden="1">{#N/A,#N/A,TRUE,"SDGE";#N/A,#N/A,TRUE,"GBU";#N/A,#N/A,TRUE,"TBU";#N/A,#N/A,TRUE,"EDBU";#N/A,#N/A,TRUE,"ExclCC"}</definedName>
    <definedName name="wrn.busum." localSheetId="8" hidden="1">{#N/A,#N/A,TRUE,"SDGE";#N/A,#N/A,TRUE,"GBU";#N/A,#N/A,TRUE,"TBU";#N/A,#N/A,TRUE,"EDBU";#N/A,#N/A,TRUE,"ExclCC"}</definedName>
    <definedName name="wrn.busum." hidden="1">{#N/A,#N/A,TRUE,"SDGE";#N/A,#N/A,TRUE,"GBU";#N/A,#N/A,TRUE,"TBU";#N/A,#N/A,TRUE,"EDBU";#N/A,#N/A,TRUE,"ExclCC"}</definedName>
    <definedName name="wrn.Complete._.Schedules."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2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localSheetId="18" hidden="1">{"Control_P1",#N/A,FALSE,"Control";"Control_P2",#N/A,FALSE,"Control";"Control_P3",#N/A,FALSE,"Control";"Control_P4",#N/A,FALSE,"Control"}</definedName>
    <definedName name="wrn.ControlSheets." localSheetId="25" hidden="1">{"Control_P1",#N/A,FALSE,"Control";"Control_P2",#N/A,FALSE,"Control";"Control_P3",#N/A,FALSE,"Control";"Control_P4",#N/A,FALSE,"Control"}</definedName>
    <definedName name="wrn.ControlSheets." localSheetId="8"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ntrolSheets._1" localSheetId="18" hidden="1">{"Control_P1",#N/A,FALSE,"Control";"Control_P2",#N/A,FALSE,"Control";"Control_P3",#N/A,FALSE,"Control";"Control_P4",#N/A,FALSE,"Control"}</definedName>
    <definedName name="wrn.ControlSheets._1" localSheetId="25" hidden="1">{"Control_P1",#N/A,FALSE,"Control";"Control_P2",#N/A,FALSE,"Control";"Control_P3",#N/A,FALSE,"Control";"Control_P4",#N/A,FALSE,"Control"}</definedName>
    <definedName name="wrn.ControlSheets._1" localSheetId="8"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localSheetId="18" hidden="1">{#N/A,#N/A,FALSE,"RECAP";#N/A,#N/A,FALSE,"MATBYCLS";#N/A,#N/A,FALSE,"STATUS";#N/A,#N/A,FALSE,"OP-ACT";#N/A,#N/A,FALSE,"W_O"}</definedName>
    <definedName name="wrn.COSTOS." localSheetId="25" hidden="1">{#N/A,#N/A,FALSE,"RECAP";#N/A,#N/A,FALSE,"MATBYCLS";#N/A,#N/A,FALSE,"STATUS";#N/A,#N/A,FALSE,"OP-ACT";#N/A,#N/A,FALSE,"W_O"}</definedName>
    <definedName name="wrn.COSTOS." localSheetId="8" hidden="1">{#N/A,#N/A,FALSE,"RECAP";#N/A,#N/A,FALSE,"MATBYCLS";#N/A,#N/A,FALSE,"STATUS";#N/A,#N/A,FALSE,"OP-ACT";#N/A,#N/A,FALSE,"W_O"}</definedName>
    <definedName name="wrn.COSTOS." hidden="1">{#N/A,#N/A,FALSE,"RECAP";#N/A,#N/A,FALSE,"MATBYCLS";#N/A,#N/A,FALSE,"STATUS";#N/A,#N/A,FALSE,"OP-ACT";#N/A,#N/A,FALSE,"W_O"}</definedName>
    <definedName name="wrn.Data." localSheetId="18" hidden="1">{#N/A,#N/A,FALSE,"3 Year Plan"}</definedName>
    <definedName name="wrn.Data." localSheetId="25" hidden="1">{#N/A,#N/A,FALSE,"3 Year Plan"}</definedName>
    <definedName name="wrn.Data." localSheetId="8" hidden="1">{#N/A,#N/A,FALSE,"3 Year Plan"}</definedName>
    <definedName name="wrn.Data." hidden="1">{#N/A,#N/A,FALSE,"3 Year Plan"}</definedName>
    <definedName name="wrn.Data_Contact." localSheetId="18" hidden="1">{"Control_DataContact",#N/A,FALSE,"Control"}</definedName>
    <definedName name="wrn.Data_Contact." localSheetId="25" hidden="1">{"Control_DataContact",#N/A,FALSE,"Control"}</definedName>
    <definedName name="wrn.Data_Contact." localSheetId="8" hidden="1">{"Control_DataContact",#N/A,FALSE,"Control"}</definedName>
    <definedName name="wrn.Data_Contact." hidden="1">{"Control_DataContact",#N/A,FALSE,"Control"}</definedName>
    <definedName name="wrn.Data_Contact._1" localSheetId="18" hidden="1">{"Control_DataContact",#N/A,FALSE,"Control"}</definedName>
    <definedName name="wrn.Data_Contact._1" localSheetId="25" hidden="1">{"Control_DataContact",#N/A,FALSE,"Control"}</definedName>
    <definedName name="wrn.Data_Contact._1" localSheetId="8" hidden="1">{"Control_DataContact",#N/A,FALSE,"Control"}</definedName>
    <definedName name="wrn.Data_Contact._1" hidden="1">{"Control_DataContact",#N/A,FALSE,"Control"}</definedName>
    <definedName name="wrn.Est_2003." localSheetId="18" hidden="1">{"Est_Pg1",#N/A,FALSE,"Estimate2003";"Est_Pg2",#N/A,FALSE,"Estimate2003";"Est_Pg3",#N/A,FALSE,"Estimate2003";"Escalation,",#N/A,FALSE,"Escalation"}</definedName>
    <definedName name="wrn.Est_2003." localSheetId="25" hidden="1">{"Est_Pg1",#N/A,FALSE,"Estimate2003";"Est_Pg2",#N/A,FALSE,"Estimate2003";"Est_Pg3",#N/A,FALSE,"Estimate2003";"Escalation,",#N/A,FALSE,"Escalation"}</definedName>
    <definedName name="wrn.Est_2003." localSheetId="8"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Est_2003._1" localSheetId="18" hidden="1">{"Est_Pg1",#N/A,FALSE,"Estimate2003";"Est_Pg2",#N/A,FALSE,"Estimate2003";"Est_Pg3",#N/A,FALSE,"Estimate2003";"Escalation,",#N/A,FALSE,"Escalation"}</definedName>
    <definedName name="wrn.Est_2003._1" localSheetId="25" hidden="1">{"Est_Pg1",#N/A,FALSE,"Estimate2003";"Est_Pg2",#N/A,FALSE,"Estimate2003";"Est_Pg3",#N/A,FALSE,"Estimate2003";"Escalation,",#N/A,FALSE,"Escalation"}</definedName>
    <definedName name="wrn.Est_2003._1" localSheetId="8"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localSheetId="18"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25"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8"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localSheetId="18" hidden="1">{"b1",#N/A,TRUE,"B-1";"b2",#N/A,TRUE,"B-2";"b3",#N/A,TRUE,"B-3";"b4",#N/A,TRUE,"B-4";"b5",#N/A,TRUE,"B-5"}</definedName>
    <definedName name="wrn.fermie." localSheetId="25" hidden="1">{"b1",#N/A,TRUE,"B-1";"b2",#N/A,TRUE,"B-2";"b3",#N/A,TRUE,"B-3";"b4",#N/A,TRUE,"B-4";"b5",#N/A,TRUE,"B-5"}</definedName>
    <definedName name="wrn.fermie." localSheetId="8" hidden="1">{"b1",#N/A,TRUE,"B-1";"b2",#N/A,TRUE,"B-2";"b3",#N/A,TRUE,"B-3";"b4",#N/A,TRUE,"B-4";"b5",#N/A,TRUE,"B-5"}</definedName>
    <definedName name="wrn.fermie." hidden="1">{"b1",#N/A,TRUE,"B-1";"b2",#N/A,TRUE,"B-2";"b3",#N/A,TRUE,"B-3";"b4",#N/A,TRUE,"B-4";"b5",#N/A,TRUE,"B-5"}</definedName>
    <definedName name="wrn.FTEs." localSheetId="18" hidden="1">{#N/A,#N/A,FALSE,"94 FTE";#N/A,#N/A,FALSE,"95 FTE";#N/A,#N/A,FALSE,"96 FTE"}</definedName>
    <definedName name="wrn.FTEs." localSheetId="25" hidden="1">{#N/A,#N/A,FALSE,"94 FTE";#N/A,#N/A,FALSE,"95 FTE";#N/A,#N/A,FALSE,"96 FTE"}</definedName>
    <definedName name="wrn.FTEs." localSheetId="8" hidden="1">{#N/A,#N/A,FALSE,"94 FTE";#N/A,#N/A,FALSE,"95 FTE";#N/A,#N/A,FALSE,"96 FTE"}</definedName>
    <definedName name="wrn.FTEs." hidden="1">{#N/A,#N/A,FALSE,"94 FTE";#N/A,#N/A,FALSE,"95 FTE";#N/A,#N/A,FALSE,"96 FTE"}</definedName>
    <definedName name="wrn.Ilijan._.Print."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2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localSheetId="18" hidden="1">{#N/A,#N/A,FALSE,"A"}</definedName>
    <definedName name="wrn.input." localSheetId="25" hidden="1">{#N/A,#N/A,FALSE,"A"}</definedName>
    <definedName name="wrn.input." localSheetId="8" hidden="1">{#N/A,#N/A,FALSE,"A"}</definedName>
    <definedName name="wrn.input." hidden="1">{#N/A,#N/A,FALSE,"A"}</definedName>
    <definedName name="wrn.Inputs." localSheetId="18" hidden="1">{"[Cost of Service] COS Inputs Sch 1",#N/A,FALSE,"Cost of Service Model"}</definedName>
    <definedName name="wrn.Inputs." localSheetId="25" hidden="1">{"[Cost of Service] COS Inputs Sch 1",#N/A,FALSE,"Cost of Service Model"}</definedName>
    <definedName name="wrn.Inputs." localSheetId="8" hidden="1">{"[Cost of Service] COS Inputs Sch 1",#N/A,FALSE,"Cost of Service Model"}</definedName>
    <definedName name="wrn.Inputs." hidden="1">{"[Cost of Service] COS Inputs Sch 1",#N/A,FALSE,"Cost of Service Model"}</definedName>
    <definedName name="wrn.June2002." localSheetId="18" hidden="1">{"2002Frcst","06Month",FALSE,"Frcst Format 2002"}</definedName>
    <definedName name="wrn.June2002." localSheetId="25" hidden="1">{"2002Frcst","06Month",FALSE,"Frcst Format 2002"}</definedName>
    <definedName name="wrn.June2002." localSheetId="8" hidden="1">{"2002Frcst","06Month",FALSE,"Frcst Format 2002"}</definedName>
    <definedName name="wrn.June2002." hidden="1">{"2002Frcst","06Month",FALSE,"Frcst Format 2002"}</definedName>
    <definedName name="wrn.JVREPORT." localSheetId="18" hidden="1">{#N/A,#N/A,FALSE,"202";#N/A,#N/A,FALSE,"203";#N/A,#N/A,FALSE,"204";#N/A,#N/A,FALSE,"205";#N/A,#N/A,FALSE,"205A"}</definedName>
    <definedName name="wrn.JVREPORT." localSheetId="25" hidden="1">{#N/A,#N/A,FALSE,"202";#N/A,#N/A,FALSE,"203";#N/A,#N/A,FALSE,"204";#N/A,#N/A,FALSE,"205";#N/A,#N/A,FALSE,"205A"}</definedName>
    <definedName name="wrn.JVREPORT." localSheetId="8" hidden="1">{#N/A,#N/A,FALSE,"202";#N/A,#N/A,FALSE,"203";#N/A,#N/A,FALSE,"204";#N/A,#N/A,FALSE,"205";#N/A,#N/A,FALSE,"205A"}</definedName>
    <definedName name="wrn.JVREPORT." hidden="1">{#N/A,#N/A,FALSE,"202";#N/A,#N/A,FALSE,"203";#N/A,#N/A,FALSE,"204";#N/A,#N/A,FALSE,"205";#N/A,#N/A,FALSE,"205A"}</definedName>
    <definedName name="wrn.May2002." localSheetId="18" hidden="1">{"2002Frcst","05Month",FALSE,"Frcst Format 2002"}</definedName>
    <definedName name="wrn.May2002." localSheetId="25" hidden="1">{"2002Frcst","05Month",FALSE,"Frcst Format 2002"}</definedName>
    <definedName name="wrn.May2002." localSheetId="8" hidden="1">{"2002Frcst","05Month",FALSE,"Frcst Format 2002"}</definedName>
    <definedName name="wrn.May2002." hidden="1">{"2002Frcst","05Month",FALSE,"Frcst Format 2002"}</definedName>
    <definedName name="wrn.moblue."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25"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8"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localSheetId="18" hidden="1">{"Equipment",#N/A,FALSE,"A";"Summary",#N/A,FALSE,"B"}</definedName>
    <definedName name="wrn.My._.estimate._.report." localSheetId="25" hidden="1">{"Equipment",#N/A,FALSE,"A";"Summary",#N/A,FALSE,"B"}</definedName>
    <definedName name="wrn.My._.estimate._.report." localSheetId="8" hidden="1">{"Equipment",#N/A,FALSE,"A";"Summary",#N/A,FALSE,"B"}</definedName>
    <definedName name="wrn.My._.estimate._.report." hidden="1">{"Equipment",#N/A,FALSE,"A";"Summary",#N/A,FALSE,"B"}</definedName>
    <definedName name="wrn.MyTestReport." localSheetId="18" hidden="1">{"Alberta",#N/A,FALSE,"Pivot Data";#N/A,#N/A,FALSE,"Pivot Data";"HiddenColumns",#N/A,FALSE,"Pivot Data"}</definedName>
    <definedName name="wrn.MyTestReport." localSheetId="25" hidden="1">{"Alberta",#N/A,FALSE,"Pivot Data";#N/A,#N/A,FALSE,"Pivot Data";"HiddenColumns",#N/A,FALSE,"Pivot Data"}</definedName>
    <definedName name="wrn.MyTestReport." localSheetId="8" hidden="1">{"Alberta",#N/A,FALSE,"Pivot Data";#N/A,#N/A,FALSE,"Pivot Data";"HiddenColumns",#N/A,FALSE,"Pivot Data"}</definedName>
    <definedName name="wrn.MyTestReport." hidden="1">{"Alberta",#N/A,FALSE,"Pivot Data";#N/A,#N/A,FALSE,"Pivot Data";"HiddenColumns",#N/A,FALSE,"Pivot Data"}</definedName>
    <definedName name="wrn.Overhauls." localSheetId="18" hidden="1">{"Overhauls Calculations",#N/A,FALSE,"PROFORMA"}</definedName>
    <definedName name="wrn.Overhauls." localSheetId="25" hidden="1">{"Overhauls Calculations",#N/A,FALSE,"PROFORMA"}</definedName>
    <definedName name="wrn.Overhauls." localSheetId="8" hidden="1">{"Overhauls Calculations",#N/A,FALSE,"PROFORMA"}</definedName>
    <definedName name="wrn.Overhauls." hidden="1">{"Overhauls Calculations",#N/A,FALSE,"PROFORMA"}</definedName>
    <definedName name="wrn.Overhaulsb." localSheetId="18" hidden="1">{"Overhauls Calculations",#N/A,FALSE,"PROFORMA"}</definedName>
    <definedName name="wrn.Overhaulsb." localSheetId="25" hidden="1">{"Overhauls Calculations",#N/A,FALSE,"PROFORMA"}</definedName>
    <definedName name="wrn.Overhaulsb." localSheetId="8" hidden="1">{"Overhauls Calculations",#N/A,FALSE,"PROFORMA"}</definedName>
    <definedName name="wrn.Overhaulsb." hidden="1">{"Overhauls Calculations",#N/A,FALSE,"PROFORMA"}</definedName>
    <definedName name="wrn.Package." localSheetId="18" hidden="1">{#N/A,#N/A,TRUE,"Recommendation";#N/A,#N/A,TRUE,"Scenarios";#N/A,#N/A,TRUE,"Tax Adjusted WACC";#N/A,#N/A,TRUE,"Summary";#N/A,#N/A,TRUE,"Industrial";#N/A,#N/A,TRUE,"Apodaca &amp; Escobedo";#N/A,#N/A,TRUE,"Guadalupe";#N/A,#N/A,TRUE,"Santa Catarina";#N/A,#N/A,TRUE,"Debt Valuation"}</definedName>
    <definedName name="wrn.Package." localSheetId="25" hidden="1">{#N/A,#N/A,TRUE,"Recommendation";#N/A,#N/A,TRUE,"Scenarios";#N/A,#N/A,TRUE,"Tax Adjusted WACC";#N/A,#N/A,TRUE,"Summary";#N/A,#N/A,TRUE,"Industrial";#N/A,#N/A,TRUE,"Apodaca &amp; Escobedo";#N/A,#N/A,TRUE,"Guadalupe";#N/A,#N/A,TRUE,"Santa Catarina";#N/A,#N/A,TRUE,"Debt Valuation"}</definedName>
    <definedName name="wrn.Package." localSheetId="8"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18" hidden="1">{#N/A,#N/A,TRUE,"Recommendation";#N/A,#N/A,TRUE,"Scenarios";#N/A,#N/A,TRUE,"Tax Adjusted WACC";#N/A,#N/A,TRUE,"Summary";#N/A,#N/A,TRUE,"Industrial";#N/A,#N/A,TRUE,"Apodaca &amp; Escobedo";#N/A,#N/A,TRUE,"Guadalupe";#N/A,#N/A,TRUE,"Santa Catarina";#N/A,#N/A,TRUE,"Debt Valuation"}</definedName>
    <definedName name="wrn.Package2" localSheetId="25" hidden="1">{#N/A,#N/A,TRUE,"Recommendation";#N/A,#N/A,TRUE,"Scenarios";#N/A,#N/A,TRUE,"Tax Adjusted WACC";#N/A,#N/A,TRUE,"Summary";#N/A,#N/A,TRUE,"Industrial";#N/A,#N/A,TRUE,"Apodaca &amp; Escobedo";#N/A,#N/A,TRUE,"Guadalupe";#N/A,#N/A,TRUE,"Santa Catarina";#N/A,#N/A,TRUE,"Debt Valuation"}</definedName>
    <definedName name="wrn.Package2" localSheetId="8"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localSheetId="18"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25"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8"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 localSheetId="25" hidden="1">{#N/A,#N/A,FALSE,"Workpaper Tables 4-1 &amp; 4-2";#N/A,#N/A,FALSE,"Revenue Allocation Results";#N/A,#N/A,FALSE,"FERC Rev @ PR";#N/A,#N/A,FALSE,"Distribution Revenue Allocation";#N/A,#N/A,FALSE,"Nonallocated Revenues ";#N/A,#N/A,FALSE,"2000mixuse";#N/A,#N/A,FALSE,"MC Revenues- 00 sales, 96 MC's"}</definedName>
    <definedName name="wrn.Print._.Out." localSheetId="8"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localSheetId="18" hidden="1">{"by_month",#N/A,TRUE,"template";"Destec_month",#N/A,TRUE,"template";"by_quarter",#N/A,TRUE,"template";"destec_quarter",#N/A,TRUE,"template";"by_year",#N/A,TRUE,"template";"Destec_annual",#N/A,TRUE,"template"}</definedName>
    <definedName name="wrn.Print_earnings_template." localSheetId="25" hidden="1">{"by_month",#N/A,TRUE,"template";"Destec_month",#N/A,TRUE,"template";"by_quarter",#N/A,TRUE,"template";"destec_quarter",#N/A,TRUE,"template";"by_year",#N/A,TRUE,"template";"Destec_annual",#N/A,TRUE,"template"}</definedName>
    <definedName name="wrn.Print_earnings_template." localSheetId="8"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Var_Page." localSheetId="18" hidden="1">{"Var_page",#N/A,FALSE,"template"}</definedName>
    <definedName name="wrn.Print_Var_Page." localSheetId="25" hidden="1">{"Var_page",#N/A,FALSE,"template"}</definedName>
    <definedName name="wrn.Print_Var_Page." localSheetId="8" hidden="1">{"Var_page",#N/A,FALSE,"template"}</definedName>
    <definedName name="wrn.Print_Var_Page." hidden="1">{"Var_page",#N/A,FALSE,"template"}</definedName>
    <definedName name="wrn.Print_Variance." localSheetId="18" hidden="1">{"month_variance",#N/A,FALSE,"template"}</definedName>
    <definedName name="wrn.Print_Variance." localSheetId="25" hidden="1">{"month_variance",#N/A,FALSE,"template"}</definedName>
    <definedName name="wrn.Print_Variance." localSheetId="8" hidden="1">{"month_variance",#N/A,FALSE,"template"}</definedName>
    <definedName name="wrn.Print_Variance." hidden="1">{"month_variance",#N/A,FALSE,"template"}</definedName>
    <definedName name="wrn.Print_Variance_Page." localSheetId="18" hidden="1">{"variance_page",#N/A,FALSE,"template"}</definedName>
    <definedName name="wrn.Print_Variance_Page." localSheetId="25" hidden="1">{"variance_page",#N/A,FALSE,"template"}</definedName>
    <definedName name="wrn.Print_Variance_Page." localSheetId="8" hidden="1">{"variance_page",#N/A,FALSE,"template"}</definedName>
    <definedName name="wrn.Print_Variance_Page." hidden="1">{"variance_page",#N/A,FALSE,"template"}</definedName>
    <definedName name="wrn.PRNREP." localSheetId="18" hidden="1">{"ID1",#N/A,FALSE,"IDIQ-I";"id2",#N/A,FALSE,"IDIQ-II";"ID3",#N/A,FALSE,"IDIQ-III";"ID4",#N/A,FALSE,"IDIQ-IV";"id5",#N/A,FALSE,"IDIQ-V";"ID6",#N/A,FALSE,"IDIQ-VI";"DO1a",#N/A,FALSE,"DO-IA";"DO1b",#N/A,FALSE,"DO-IB";"DO1C",#N/A,FALSE,"DO-IC";"DO3",#N/A,FALSE,"DO-III";"DO4",#N/A,FALSE,"DO-IV";"DO5",#N/A,FALSE,"DO-V"}</definedName>
    <definedName name="wrn.PRNREP." localSheetId="25" hidden="1">{"ID1",#N/A,FALSE,"IDIQ-I";"id2",#N/A,FALSE,"IDIQ-II";"ID3",#N/A,FALSE,"IDIQ-III";"ID4",#N/A,FALSE,"IDIQ-IV";"id5",#N/A,FALSE,"IDIQ-V";"ID6",#N/A,FALSE,"IDIQ-VI";"DO1a",#N/A,FALSE,"DO-IA";"DO1b",#N/A,FALSE,"DO-IB";"DO1C",#N/A,FALSE,"DO-IC";"DO3",#N/A,FALSE,"DO-III";"DO4",#N/A,FALSE,"DO-IV";"DO5",#N/A,FALSE,"DO-V"}</definedName>
    <definedName name="wrn.PRNREP." localSheetId="8" hidden="1">{"ID1",#N/A,FALSE,"IDIQ-I";"id2",#N/A,FALSE,"IDIQ-II";"ID3",#N/A,FALSE,"IDIQ-III";"ID4",#N/A,FALSE,"IDIQ-IV";"id5",#N/A,FALSE,"IDIQ-V";"ID6",#N/A,FALSE,"IDIQ-VI";"DO1a",#N/A,FALSE,"DO-IA";"DO1b",#N/A,FALSE,"DO-IB";"DO1C",#N/A,FALSE,"DO-IC";"DO3",#N/A,FALSE,"DO-III";"DO4",#N/A,FALSE,"DO-IV";"DO5",#N/A,FALSE,"DO-V"}</definedName>
    <definedName name="wrn.PRNREP." hidden="1">{"ID1",#N/A,FALSE,"IDIQ-I";"id2",#N/A,FALSE,"IDIQ-II";"ID3",#N/A,FALSE,"IDIQ-III";"ID4",#N/A,FALSE,"IDIQ-IV";"id5",#N/A,FALSE,"IDIQ-V";"ID6",#N/A,FALSE,"IDIQ-VI";"DO1a",#N/A,FALSE,"DO-IA";"DO1b",#N/A,FALSE,"DO-IB";"DO1C",#N/A,FALSE,"DO-IC";"DO3",#N/A,FALSE,"DO-III";"DO4",#N/A,FALSE,"DO-IV";"DO5",#N/A,FALSE,"DO-V"}</definedName>
    <definedName name="wrn.RAP."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localSheetId="18" hidden="1">{"ecm",#N/A,FALSE,"CES Inputs";"FINMOD 2",#N/A,FALSE,"CES Inputs";"hillpay",#N/A,FALSE,"CES Inputs";"psc",#N/A,FALSE,"PSC Output";"buyout",#N/A,FALSE,"Buyout";"total",#N/A,FALSE,"FY93-94 Maintenance"}</definedName>
    <definedName name="wrn.rdm." localSheetId="25" hidden="1">{"ecm",#N/A,FALSE,"CES Inputs";"FINMOD 2",#N/A,FALSE,"CES Inputs";"hillpay",#N/A,FALSE,"CES Inputs";"psc",#N/A,FALSE,"PSC Output";"buyout",#N/A,FALSE,"Buyout";"total",#N/A,FALSE,"FY93-94 Maintenance"}</definedName>
    <definedName name="wrn.rdm." localSheetId="8" hidden="1">{"ecm",#N/A,FALSE,"CES Inputs";"FINMOD 2",#N/A,FALSE,"CES Inputs";"hillpay",#N/A,FALSE,"CES Inputs";"psc",#N/A,FALSE,"PSC Output";"buyout",#N/A,FALSE,"Buyout";"total",#N/A,FALSE,"FY93-94 Maintenance"}</definedName>
    <definedName name="wrn.rdm." hidden="1">{"ecm",#N/A,FALSE,"CES Inputs";"FINMOD 2",#N/A,FALSE,"CES Inputs";"hillpay",#N/A,FALSE,"CES Inputs";"psc",#N/A,FALSE,"PSC Output";"buyout",#N/A,FALSE,"Buyout";"total",#N/A,FALSE,"FY93-94 Maintenance"}</definedName>
    <definedName name="wrn.rdm.1" localSheetId="18" hidden="1">{"ecm",#N/A,FALSE,"CES Inputs";"finmod",#N/A,FALSE,"CES Inputs";"hillpay",#N/A,FALSE,"CES Inputs";"psc",#N/A,FALSE,"PSC Output";"buyout",#N/A,FALSE,"Buyout";"Other Util Calcs",#N/A,FALSE,"CES Inputs";"Other Utility Calcs 2",#N/A,FALSE,"CES Inputs";"Other Utility Calcs 3",#N/A,FALSE,"CES Inputs"}</definedName>
    <definedName name="wrn.rdm.1" localSheetId="25" hidden="1">{"ecm",#N/A,FALSE,"CES Inputs";"finmod",#N/A,FALSE,"CES Inputs";"hillpay",#N/A,FALSE,"CES Inputs";"psc",#N/A,FALSE,"PSC Output";"buyout",#N/A,FALSE,"Buyout";"Other Util Calcs",#N/A,FALSE,"CES Inputs";"Other Utility Calcs 2",#N/A,FALSE,"CES Inputs";"Other Utility Calcs 3",#N/A,FALSE,"CES Inputs"}</definedName>
    <definedName name="wrn.rdm.1" localSheetId="8" hidden="1">{"ecm",#N/A,FALSE,"CES Inputs";"finmod",#N/A,FALSE,"CES Inputs";"hillpay",#N/A,FALSE,"CES Inputs";"psc",#N/A,FALSE,"PSC Output";"buyout",#N/A,FALSE,"Buyout";"Other Util Calcs",#N/A,FALSE,"CES Inputs";"Other Utility Calcs 2",#N/A,FALSE,"CES Inputs";"Other Utility Calcs 3",#N/A,FALSE,"CES Inputs"}</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localSheetId="18"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25"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8"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localSheetId="18" hidden="1">{"Page_1",#N/A,FALSE,"BAD4Q98";"Page_2",#N/A,FALSE,"BAD4Q98";"Page_3",#N/A,FALSE,"BAD4Q98";"Page_4",#N/A,FALSE,"BAD4Q98";"Page_5",#N/A,FALSE,"BAD4Q98";"Page_6",#N/A,FALSE,"BAD4Q98";"Input_1",#N/A,FALSE,"BAD4Q98";"Input_2",#N/A,FALSE,"BAD4Q98"}</definedName>
    <definedName name="wrn.Reserve._.Analysis." localSheetId="25" hidden="1">{"Page_1",#N/A,FALSE,"BAD4Q98";"Page_2",#N/A,FALSE,"BAD4Q98";"Page_3",#N/A,FALSE,"BAD4Q98";"Page_4",#N/A,FALSE,"BAD4Q98";"Page_5",#N/A,FALSE,"BAD4Q98";"Page_6",#N/A,FALSE,"BAD4Q98";"Input_1",#N/A,FALSE,"BAD4Q98";"Input_2",#N/A,FALSE,"BAD4Q98"}</definedName>
    <definedName name="wrn.Reserve._.Analysis." localSheetId="8" hidden="1">{"Page_1",#N/A,FALSE,"BAD4Q98";"Page_2",#N/A,FALSE,"BAD4Q98";"Page_3",#N/A,FALSE,"BAD4Q98";"Page_4",#N/A,FALSE,"BAD4Q98";"Page_5",#N/A,FALSE,"BAD4Q98";"Page_6",#N/A,FALSE,"BAD4Q98";"Input_1",#N/A,FALSE,"BAD4Q98";"Input_2",#N/A,FALSE,"BAD4Q98"}</definedName>
    <definedName name="wrn.Reserve._.Analysis." hidden="1">{"Page_1",#N/A,FALSE,"BAD4Q98";"Page_2",#N/A,FALSE,"BAD4Q98";"Page_3",#N/A,FALSE,"BAD4Q98";"Page_4",#N/A,FALSE,"BAD4Q98";"Page_5",#N/A,FALSE,"BAD4Q98";"Page_6",#N/A,FALSE,"BAD4Q98";"Input_1",#N/A,FALSE,"BAD4Q98";"Input_2",#N/A,FALSE,"BAD4Q98"}</definedName>
    <definedName name="wrn.Rev._.Alloc." localSheetId="18" hidden="1">{#N/A,#N/A,FALSE,"RRQ inputs ";#N/A,#N/A,FALSE,"FERC Rev @ PR";#N/A,#N/A,FALSE,"Distribution Revenue Allocation";#N/A,#N/A,FALSE,"Nonallocated Revenues";#N/A,#N/A,FALSE,"MC Revenues-03 sales, 96 MC's";#N/A,#N/A,FALSE,"FTA"}</definedName>
    <definedName name="wrn.Rev._.Alloc." localSheetId="25" hidden="1">{#N/A,#N/A,FALSE,"RRQ inputs ";#N/A,#N/A,FALSE,"FERC Rev @ PR";#N/A,#N/A,FALSE,"Distribution Revenue Allocation";#N/A,#N/A,FALSE,"Nonallocated Revenues";#N/A,#N/A,FALSE,"MC Revenues-03 sales, 96 MC's";#N/A,#N/A,FALSE,"FTA"}</definedName>
    <definedName name="wrn.Rev._.Alloc." localSheetId="8"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18" hidden="1">{#N/A,#N/A,FALSE,"3 Year Plan";#N/A,#N/A,FALSE,"3 Year Plan"}</definedName>
    <definedName name="wrn.Revenue." localSheetId="25" hidden="1">{#N/A,#N/A,FALSE,"3 Year Plan";#N/A,#N/A,FALSE,"3 Year Plan"}</definedName>
    <definedName name="wrn.Revenue." localSheetId="8" hidden="1">{#N/A,#N/A,FALSE,"3 Year Plan";#N/A,#N/A,FALSE,"3 Year Plan"}</definedName>
    <definedName name="wrn.Revenue." hidden="1">{#N/A,#N/A,FALSE,"3 Year Plan";#N/A,#N/A,FALSE,"3 Year Plan"}</definedName>
    <definedName name="wrn.ROTable." localSheetId="18" hidden="1">{#N/A,#N/A,FALSE,"Table Contents";#N/A,#N/A,FALSE,"Summary";#N/A,#N/A,FALSE,"RO2-A";#N/A,#N/A,FALSE,"RO3-A";#N/A,#N/A,FALSE,"RO4-A";#N/A,#N/A,FALSE,"RO5-A";#N/A,#N/A,FALSE,"RO6-A";#N/A,#N/A,FALSE,"RO7-A";#N/A,#N/A,FALSE,"94DC ";#N/A,#N/A,FALSE,"95DC";#N/A,#N/A,FALSE,"96DC"}</definedName>
    <definedName name="wrn.ROTable." localSheetId="25" hidden="1">{#N/A,#N/A,FALSE,"Table Contents";#N/A,#N/A,FALSE,"Summary";#N/A,#N/A,FALSE,"RO2-A";#N/A,#N/A,FALSE,"RO3-A";#N/A,#N/A,FALSE,"RO4-A";#N/A,#N/A,FALSE,"RO5-A";#N/A,#N/A,FALSE,"RO6-A";#N/A,#N/A,FALSE,"RO7-A";#N/A,#N/A,FALSE,"94DC ";#N/A,#N/A,FALSE,"95DC";#N/A,#N/A,FALSE,"96DC"}</definedName>
    <definedName name="wrn.ROTable." localSheetId="8" hidden="1">{#N/A,#N/A,FALSE,"Table Contents";#N/A,#N/A,FALSE,"Summary";#N/A,#N/A,FALSE,"RO2-A";#N/A,#N/A,FALSE,"RO3-A";#N/A,#N/A,FALSE,"RO4-A";#N/A,#N/A,FALSE,"RO5-A";#N/A,#N/A,FALSE,"RO6-A";#N/A,#N/A,FALSE,"RO7-A";#N/A,#N/A,FALSE,"94DC ";#N/A,#N/A,FALSE,"95DC";#N/A,#N/A,FALSE,"96DC"}</definedName>
    <definedName name="wrn.ROTable." hidden="1">{#N/A,#N/A,FALSE,"Table Contents";#N/A,#N/A,FALSE,"Summary";#N/A,#N/A,FALSE,"RO2-A";#N/A,#N/A,FALSE,"RO3-A";#N/A,#N/A,FALSE,"RO4-A";#N/A,#N/A,FALSE,"RO5-A";#N/A,#N/A,FALSE,"RO6-A";#N/A,#N/A,FALSE,"RO7-A";#N/A,#N/A,FALSE,"94DC ";#N/A,#N/A,FALSE,"95DC";#N/A,#N/A,FALSE,"96DC"}</definedName>
    <definedName name="wrn.RPT1." localSheetId="18" hidden="1">{"RPT1",#N/A,FALSE,"OIC650A"}</definedName>
    <definedName name="wrn.RPT1." localSheetId="25" hidden="1">{"RPT1",#N/A,FALSE,"OIC650A"}</definedName>
    <definedName name="wrn.RPT1." localSheetId="8" hidden="1">{"RPT1",#N/A,FALSE,"OIC650A"}</definedName>
    <definedName name="wrn.RPT1." hidden="1">{"RPT1",#N/A,FALSE,"OIC650A"}</definedName>
    <definedName name="wrn.RPT610." localSheetId="18" hidden="1">{"RPT610",#N/A,FALSE,"Sheet1"}</definedName>
    <definedName name="wrn.RPT610." localSheetId="25" hidden="1">{"RPT610",#N/A,FALSE,"Sheet1"}</definedName>
    <definedName name="wrn.RPT610." localSheetId="8" hidden="1">{"RPT610",#N/A,FALSE,"Sheet1"}</definedName>
    <definedName name="wrn.RPT610." hidden="1">{"RPT610",#N/A,FALSE,"Sheet1"}</definedName>
    <definedName name="wrn.rwc." localSheetId="18" hidden="1">{"hillpay",#N/A,FALSE,"CES Inputs";"buyout",#N/A,FALSE,"Buyout";"ecm",#N/A,FALSE,"CES Inputs";"finmod",#N/A,FALSE,"CES Inputs";"psc",#N/A,FALSE,"PSC Output";"o_m94",#N/A,FALSE,"FY94 570 Maint"}</definedName>
    <definedName name="wrn.rwc." localSheetId="25" hidden="1">{"hillpay",#N/A,FALSE,"CES Inputs";"buyout",#N/A,FALSE,"Buyout";"ecm",#N/A,FALSE,"CES Inputs";"finmod",#N/A,FALSE,"CES Inputs";"psc",#N/A,FALSE,"PSC Output";"o_m94",#N/A,FALSE,"FY94 570 Maint"}</definedName>
    <definedName name="wrn.rwc." localSheetId="8" hidden="1">{"hillpay",#N/A,FALSE,"CES Inputs";"buyout",#N/A,FALSE,"Buyout";"ecm",#N/A,FALSE,"CES Inputs";"finmod",#N/A,FALSE,"CES Inputs";"psc",#N/A,FALSE,"PSC Output";"o_m94",#N/A,FALSE,"FY94 570 Maint"}</definedName>
    <definedName name="wrn.rwc." hidden="1">{"hillpay",#N/A,FALSE,"CES Inputs";"buyout",#N/A,FALSE,"Buyout";"ecm",#N/A,FALSE,"CES Inputs";"finmod",#N/A,FALSE,"CES Inputs";"psc",#N/A,FALSE,"PSC Output";"o_m94",#N/A,FALSE,"FY94 570 Maint"}</definedName>
    <definedName name="wrn.Sch.A._.B." localSheetId="18" hidden="1">{"Sch.A_CWC_Summary",#N/A,FALSE,"Sch.A,B";"Sch.B_LLSummary",#N/A,FALSE,"Sch.A,B"}</definedName>
    <definedName name="wrn.Sch.A._.B." localSheetId="25" hidden="1">{"Sch.A_CWC_Summary",#N/A,FALSE,"Sch.A,B";"Sch.B_LLSummary",#N/A,FALSE,"Sch.A,B"}</definedName>
    <definedName name="wrn.Sch.A._.B." localSheetId="8" hidden="1">{"Sch.A_CWC_Summary",#N/A,FALSE,"Sch.A,B";"Sch.B_LLSummary",#N/A,FALSE,"Sch.A,B"}</definedName>
    <definedName name="wrn.Sch.A._.B." hidden="1">{"Sch.A_CWC_Summary",#N/A,FALSE,"Sch.A,B";"Sch.B_LLSummary",#N/A,FALSE,"Sch.A,B"}</definedName>
    <definedName name="wrn.Sch.A._.B._1" localSheetId="18" hidden="1">{"Sch.A_CWC_Summary",#N/A,FALSE,"Sch.A,B";"Sch.B_LLSummary",#N/A,FALSE,"Sch.A,B"}</definedName>
    <definedName name="wrn.Sch.A._.B._1" localSheetId="25" hidden="1">{"Sch.A_CWC_Summary",#N/A,FALSE,"Sch.A,B";"Sch.B_LLSummary",#N/A,FALSE,"Sch.A,B"}</definedName>
    <definedName name="wrn.Sch.A._.B._1" localSheetId="8" hidden="1">{"Sch.A_CWC_Summary",#N/A,FALSE,"Sch.A,B";"Sch.B_LLSummary",#N/A,FALSE,"Sch.A,B"}</definedName>
    <definedName name="wrn.Sch.A._.B._1" hidden="1">{"Sch.A_CWC_Summary",#N/A,FALSE,"Sch.A,B";"Sch.B_LLSummary",#N/A,FALSE,"Sch.A,B"}</definedName>
    <definedName name="wrn.Sch.C." localSheetId="18" hidden="1">{"Sch.C_Rev_lag",#N/A,FALSE,"Sch.C"}</definedName>
    <definedName name="wrn.Sch.C." localSheetId="25" hidden="1">{"Sch.C_Rev_lag",#N/A,FALSE,"Sch.C"}</definedName>
    <definedName name="wrn.Sch.C." localSheetId="8" hidden="1">{"Sch.C_Rev_lag",#N/A,FALSE,"Sch.C"}</definedName>
    <definedName name="wrn.Sch.C." hidden="1">{"Sch.C_Rev_lag",#N/A,FALSE,"Sch.C"}</definedName>
    <definedName name="wrn.Sch.C._1" localSheetId="18" hidden="1">{"Sch.C_Rev_lag",#N/A,FALSE,"Sch.C"}</definedName>
    <definedName name="wrn.Sch.C._1" localSheetId="25" hidden="1">{"Sch.C_Rev_lag",#N/A,FALSE,"Sch.C"}</definedName>
    <definedName name="wrn.Sch.C._1" localSheetId="8" hidden="1">{"Sch.C_Rev_lag",#N/A,FALSE,"Sch.C"}</definedName>
    <definedName name="wrn.Sch.C._1" hidden="1">{"Sch.C_Rev_lag",#N/A,FALSE,"Sch.C"}</definedName>
    <definedName name="wrn.Sch.D." localSheetId="18" hidden="1">{"Sch.D1_GasPurch",#N/A,FALSE,"Sch.D";"Sch.D2_ElecPurch",#N/A,FALSE,"Sch.D"}</definedName>
    <definedName name="wrn.Sch.D." localSheetId="25" hidden="1">{"Sch.D1_GasPurch",#N/A,FALSE,"Sch.D";"Sch.D2_ElecPurch",#N/A,FALSE,"Sch.D"}</definedName>
    <definedName name="wrn.Sch.D." localSheetId="8" hidden="1">{"Sch.D1_GasPurch",#N/A,FALSE,"Sch.D";"Sch.D2_ElecPurch",#N/A,FALSE,"Sch.D"}</definedName>
    <definedName name="wrn.Sch.D." hidden="1">{"Sch.D1_GasPurch",#N/A,FALSE,"Sch.D";"Sch.D2_ElecPurch",#N/A,FALSE,"Sch.D"}</definedName>
    <definedName name="wrn.Sch.D._1" localSheetId="18" hidden="1">{"Sch.D1_GasPurch",#N/A,FALSE,"Sch.D";"Sch.D2_ElecPurch",#N/A,FALSE,"Sch.D"}</definedName>
    <definedName name="wrn.Sch.D._1" localSheetId="25" hidden="1">{"Sch.D1_GasPurch",#N/A,FALSE,"Sch.D";"Sch.D2_ElecPurch",#N/A,FALSE,"Sch.D"}</definedName>
    <definedName name="wrn.Sch.D._1" localSheetId="8" hidden="1">{"Sch.D1_GasPurch",#N/A,FALSE,"Sch.D";"Sch.D2_ElecPurch",#N/A,FALSE,"Sch.D"}</definedName>
    <definedName name="wrn.Sch.D._1" hidden="1">{"Sch.D1_GasPurch",#N/A,FALSE,"Sch.D";"Sch.D2_ElecPurch",#N/A,FALSE,"Sch.D"}</definedName>
    <definedName name="wrn.Sch.E._.F." localSheetId="18" hidden="1">{"Sch.E_PayrollExp",#N/A,TRUE,"Sch.E,F";"Sch.F_FICA",#N/A,TRUE,"Sch.E,F"}</definedName>
    <definedName name="wrn.Sch.E._.F." localSheetId="25" hidden="1">{"Sch.E_PayrollExp",#N/A,TRUE,"Sch.E,F";"Sch.F_FICA",#N/A,TRUE,"Sch.E,F"}</definedName>
    <definedName name="wrn.Sch.E._.F." localSheetId="8" hidden="1">{"Sch.E_PayrollExp",#N/A,TRUE,"Sch.E,F";"Sch.F_FICA",#N/A,TRUE,"Sch.E,F"}</definedName>
    <definedName name="wrn.Sch.E._.F." hidden="1">{"Sch.E_PayrollExp",#N/A,TRUE,"Sch.E,F";"Sch.F_FICA",#N/A,TRUE,"Sch.E,F"}</definedName>
    <definedName name="wrn.Sch.E._.F._1" localSheetId="18" hidden="1">{"Sch.E_PayrollExp",#N/A,TRUE,"Sch.E,F";"Sch.F_FICA",#N/A,TRUE,"Sch.E,F"}</definedName>
    <definedName name="wrn.Sch.E._.F._1" localSheetId="25" hidden="1">{"Sch.E_PayrollExp",#N/A,TRUE,"Sch.E,F";"Sch.F_FICA",#N/A,TRUE,"Sch.E,F"}</definedName>
    <definedName name="wrn.Sch.E._.F._1" localSheetId="8" hidden="1">{"Sch.E_PayrollExp",#N/A,TRUE,"Sch.E,F";"Sch.F_FICA",#N/A,TRUE,"Sch.E,F"}</definedName>
    <definedName name="wrn.Sch.E._.F._1" hidden="1">{"Sch.E_PayrollExp",#N/A,TRUE,"Sch.E,F";"Sch.F_FICA",#N/A,TRUE,"Sch.E,F"}</definedName>
    <definedName name="wrn.Sch.G." localSheetId="18" hidden="1">{"Sch.G_ICP",#N/A,FALSE,"Sch.G"}</definedName>
    <definedName name="wrn.Sch.G." localSheetId="25" hidden="1">{"Sch.G_ICP",#N/A,FALSE,"Sch.G"}</definedName>
    <definedName name="wrn.Sch.G." localSheetId="8" hidden="1">{"Sch.G_ICP",#N/A,FALSE,"Sch.G"}</definedName>
    <definedName name="wrn.Sch.G." hidden="1">{"Sch.G_ICP",#N/A,FALSE,"Sch.G"}</definedName>
    <definedName name="wrn.Sch.G._1" localSheetId="18" hidden="1">{"Sch.G_ICP",#N/A,FALSE,"Sch.G"}</definedName>
    <definedName name="wrn.Sch.G._1" localSheetId="25" hidden="1">{"Sch.G_ICP",#N/A,FALSE,"Sch.G"}</definedName>
    <definedName name="wrn.Sch.G._1" localSheetId="8" hidden="1">{"Sch.G_ICP",#N/A,FALSE,"Sch.G"}</definedName>
    <definedName name="wrn.Sch.G._1" hidden="1">{"Sch.G_ICP",#N/A,FALSE,"Sch.G"}</definedName>
    <definedName name="wrn.Sch.H."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2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2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8" hidden="1">{"Sch.I_Goods&amp;Svcs",#N/A,FALSE,"Sch.I"}</definedName>
    <definedName name="wrn.Sch.I." localSheetId="25" hidden="1">{"Sch.I_Goods&amp;Svcs",#N/A,FALSE,"Sch.I"}</definedName>
    <definedName name="wrn.Sch.I." localSheetId="8" hidden="1">{"Sch.I_Goods&amp;Svcs",#N/A,FALSE,"Sch.I"}</definedName>
    <definedName name="wrn.Sch.I." hidden="1">{"Sch.I_Goods&amp;Svcs",#N/A,FALSE,"Sch.I"}</definedName>
    <definedName name="wrn.Sch.I._1" localSheetId="18" hidden="1">{"Sch.I_Goods&amp;Svcs",#N/A,FALSE,"Sch.I"}</definedName>
    <definedName name="wrn.Sch.I._1" localSheetId="25" hidden="1">{"Sch.I_Goods&amp;Svcs",#N/A,FALSE,"Sch.I"}</definedName>
    <definedName name="wrn.Sch.I._1" localSheetId="8" hidden="1">{"Sch.I_Goods&amp;Svcs",#N/A,FALSE,"Sch.I"}</definedName>
    <definedName name="wrn.Sch.I._1" hidden="1">{"Sch.I_Goods&amp;Svcs",#N/A,FALSE,"Sch.I"}</definedName>
    <definedName name="wrn.Sch.J." localSheetId="18" hidden="1">{"Sch.J_CorpChgs",#N/A,FALSE,"Sch.J"}</definedName>
    <definedName name="wrn.Sch.J." localSheetId="25" hidden="1">{"Sch.J_CorpChgs",#N/A,FALSE,"Sch.J"}</definedName>
    <definedName name="wrn.Sch.J." localSheetId="8" hidden="1">{"Sch.J_CorpChgs",#N/A,FALSE,"Sch.J"}</definedName>
    <definedName name="wrn.Sch.J." hidden="1">{"Sch.J_CorpChgs",#N/A,FALSE,"Sch.J"}</definedName>
    <definedName name="wrn.Sch.J._1" localSheetId="18" hidden="1">{"Sch.J_CorpChgs",#N/A,FALSE,"Sch.J"}</definedName>
    <definedName name="wrn.Sch.J._1" localSheetId="25" hidden="1">{"Sch.J_CorpChgs",#N/A,FALSE,"Sch.J"}</definedName>
    <definedName name="wrn.Sch.J._1" localSheetId="8" hidden="1">{"Sch.J_CorpChgs",#N/A,FALSE,"Sch.J"}</definedName>
    <definedName name="wrn.Sch.J._1" hidden="1">{"Sch.J_CorpChgs",#N/A,FALSE,"Sch.J"}</definedName>
    <definedName name="wrn.Sch.K." localSheetId="18" hidden="1">{"Sch.K_P1_PropLease",#N/A,FALSE,"Sch.K";"Sch.K_P2_PropLease",#N/A,FALSE,"Sch.K"}</definedName>
    <definedName name="wrn.Sch.K." localSheetId="25" hidden="1">{"Sch.K_P1_PropLease",#N/A,FALSE,"Sch.K";"Sch.K_P2_PropLease",#N/A,FALSE,"Sch.K"}</definedName>
    <definedName name="wrn.Sch.K." localSheetId="8" hidden="1">{"Sch.K_P1_PropLease",#N/A,FALSE,"Sch.K";"Sch.K_P2_PropLease",#N/A,FALSE,"Sch.K"}</definedName>
    <definedName name="wrn.Sch.K." hidden="1">{"Sch.K_P1_PropLease",#N/A,FALSE,"Sch.K";"Sch.K_P2_PropLease",#N/A,FALSE,"Sch.K"}</definedName>
    <definedName name="wrn.Sch.K._1" localSheetId="18" hidden="1">{"Sch.K_P1_PropLease",#N/A,FALSE,"Sch.K";"Sch.K_P2_PropLease",#N/A,FALSE,"Sch.K"}</definedName>
    <definedName name="wrn.Sch.K._1" localSheetId="25" hidden="1">{"Sch.K_P1_PropLease",#N/A,FALSE,"Sch.K";"Sch.K_P2_PropLease",#N/A,FALSE,"Sch.K"}</definedName>
    <definedName name="wrn.Sch.K._1" localSheetId="8" hidden="1">{"Sch.K_P1_PropLease",#N/A,FALSE,"Sch.K";"Sch.K_P2_PropLease",#N/A,FALSE,"Sch.K"}</definedName>
    <definedName name="wrn.Sch.K._1" hidden="1">{"Sch.K_P1_PropLease",#N/A,FALSE,"Sch.K";"Sch.K_P2_PropLease",#N/A,FALSE,"Sch.K"}</definedName>
    <definedName name="wrn.Sch.L." localSheetId="18" hidden="1">{"Sch.L_MaterialIssue",#N/A,FALSE,"Sch.L"}</definedName>
    <definedName name="wrn.Sch.L." localSheetId="25" hidden="1">{"Sch.L_MaterialIssue",#N/A,FALSE,"Sch.L"}</definedName>
    <definedName name="wrn.Sch.L." localSheetId="8" hidden="1">{"Sch.L_MaterialIssue",#N/A,FALSE,"Sch.L"}</definedName>
    <definedName name="wrn.Sch.L." hidden="1">{"Sch.L_MaterialIssue",#N/A,FALSE,"Sch.L"}</definedName>
    <definedName name="wrn.Sch.L._1" localSheetId="18" hidden="1">{"Sch.L_MaterialIssue",#N/A,FALSE,"Sch.L"}</definedName>
    <definedName name="wrn.Sch.L._1" localSheetId="25" hidden="1">{"Sch.L_MaterialIssue",#N/A,FALSE,"Sch.L"}</definedName>
    <definedName name="wrn.Sch.L._1" localSheetId="8" hidden="1">{"Sch.L_MaterialIssue",#N/A,FALSE,"Sch.L"}</definedName>
    <definedName name="wrn.Sch.L._1" hidden="1">{"Sch.L_MaterialIssue",#N/A,FALSE,"Sch.L"}</definedName>
    <definedName name="wrn.Sch.M." localSheetId="18" hidden="1">{"Sch.M_Prop&amp;FFTaxes",#N/A,FALSE,"Sch.M"}</definedName>
    <definedName name="wrn.Sch.M." localSheetId="25" hidden="1">{"Sch.M_Prop&amp;FFTaxes",#N/A,FALSE,"Sch.M"}</definedName>
    <definedName name="wrn.Sch.M." localSheetId="8" hidden="1">{"Sch.M_Prop&amp;FFTaxes",#N/A,FALSE,"Sch.M"}</definedName>
    <definedName name="wrn.Sch.M." hidden="1">{"Sch.M_Prop&amp;FFTaxes",#N/A,FALSE,"Sch.M"}</definedName>
    <definedName name="wrn.Sch.M._1" localSheetId="18" hidden="1">{"Sch.M_Prop&amp;FFTaxes",#N/A,FALSE,"Sch.M"}</definedName>
    <definedName name="wrn.Sch.M._1" localSheetId="25" hidden="1">{"Sch.M_Prop&amp;FFTaxes",#N/A,FALSE,"Sch.M"}</definedName>
    <definedName name="wrn.Sch.M._1" localSheetId="8" hidden="1">{"Sch.M_Prop&amp;FFTaxes",#N/A,FALSE,"Sch.M"}</definedName>
    <definedName name="wrn.Sch.M._1" hidden="1">{"Sch.M_Prop&amp;FFTaxes",#N/A,FALSE,"Sch.M"}</definedName>
    <definedName name="wrn.Sch.N." localSheetId="18" hidden="1">{"Sch.N_IncTaxes",#N/A,FALSE,"Sch. N, O"}</definedName>
    <definedName name="wrn.Sch.N." localSheetId="25" hidden="1">{"Sch.N_IncTaxes",#N/A,FALSE,"Sch. N, O"}</definedName>
    <definedName name="wrn.Sch.N." localSheetId="8" hidden="1">{"Sch.N_IncTaxes",#N/A,FALSE,"Sch. N, O"}</definedName>
    <definedName name="wrn.Sch.N." hidden="1">{"Sch.N_IncTaxes",#N/A,FALSE,"Sch. N, O"}</definedName>
    <definedName name="wrn.Sch.N._1" localSheetId="18" hidden="1">{"Sch.N_IncTaxes",#N/A,FALSE,"Sch. N, O"}</definedName>
    <definedName name="wrn.Sch.N._1" localSheetId="25" hidden="1">{"Sch.N_IncTaxes",#N/A,FALSE,"Sch. N, O"}</definedName>
    <definedName name="wrn.Sch.N._1" localSheetId="8" hidden="1">{"Sch.N_IncTaxes",#N/A,FALSE,"Sch. N, O"}</definedName>
    <definedName name="wrn.Sch.N._1" hidden="1">{"Sch.N_IncTaxes",#N/A,FALSE,"Sch. N, O"}</definedName>
    <definedName name="wrn.Sch.O." localSheetId="18" hidden="1">{"Sch.O1_FedITDeferred",#N/A,FALSE,"Sch. N, O";"Sch_O2_Depreciation",#N/A,FALSE,"Sch. N, O";"Sch_O3_AmortInsurance",#N/A,FALSE,"Sch. N, O"}</definedName>
    <definedName name="wrn.Sch.O." localSheetId="25" hidden="1">{"Sch.O1_FedITDeferred",#N/A,FALSE,"Sch. N, O";"Sch_O2_Depreciation",#N/A,FALSE,"Sch. N, O";"Sch_O3_AmortInsurance",#N/A,FALSE,"Sch. N, O"}</definedName>
    <definedName name="wrn.Sch.O." localSheetId="8"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O._1" localSheetId="18" hidden="1">{"Sch.O1_FedITDeferred",#N/A,FALSE,"Sch. N, O";"Sch_O2_Depreciation",#N/A,FALSE,"Sch. N, O";"Sch_O3_AmortInsurance",#N/A,FALSE,"Sch. N, O"}</definedName>
    <definedName name="wrn.Sch.O._1" localSheetId="25" hidden="1">{"Sch.O1_FedITDeferred",#N/A,FALSE,"Sch. N, O";"Sch_O2_Depreciation",#N/A,FALSE,"Sch. N, O";"Sch_O3_AmortInsurance",#N/A,FALSE,"Sch. N, O"}</definedName>
    <definedName name="wrn.Sch.O._1" localSheetId="8"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localSheetId="18" hidden="1">{"Sch.P_BS_Bal",#N/A,FALSE,"WP-BS Elem"}</definedName>
    <definedName name="wrn.Sch.P." localSheetId="25" hidden="1">{"Sch.P_BS_Bal",#N/A,FALSE,"WP-BS Elem"}</definedName>
    <definedName name="wrn.Sch.P." localSheetId="8" hidden="1">{"Sch.P_BS_Bal",#N/A,FALSE,"WP-BS Elem"}</definedName>
    <definedName name="wrn.Sch.P." hidden="1">{"Sch.P_BS_Bal",#N/A,FALSE,"WP-BS Elem"}</definedName>
    <definedName name="wrn.Sch.P._.Accts." localSheetId="18" hidden="1">{"Sch.P_BS_Accts",#N/A,FALSE,"WP-BS Elem"}</definedName>
    <definedName name="wrn.Sch.P._.Accts." localSheetId="25" hidden="1">{"Sch.P_BS_Accts",#N/A,FALSE,"WP-BS Elem"}</definedName>
    <definedName name="wrn.Sch.P._.Accts." localSheetId="8" hidden="1">{"Sch.P_BS_Accts",#N/A,FALSE,"WP-BS Elem"}</definedName>
    <definedName name="wrn.Sch.P._.Accts." hidden="1">{"Sch.P_BS_Accts",#N/A,FALSE,"WP-BS Elem"}</definedName>
    <definedName name="wrn.Sch.P._.Accts._1" localSheetId="18" hidden="1">{"Sch.P_BS_Accts",#N/A,FALSE,"WP-BS Elem"}</definedName>
    <definedName name="wrn.Sch.P._.Accts._1" localSheetId="25" hidden="1">{"Sch.P_BS_Accts",#N/A,FALSE,"WP-BS Elem"}</definedName>
    <definedName name="wrn.Sch.P._.Accts._1" localSheetId="8" hidden="1">{"Sch.P_BS_Accts",#N/A,FALSE,"WP-BS Elem"}</definedName>
    <definedName name="wrn.Sch.P._.Accts._1" hidden="1">{"Sch.P_BS_Accts",#N/A,FALSE,"WP-BS Elem"}</definedName>
    <definedName name="wrn.Sch.P._1" localSheetId="18" hidden="1">{"Sch.P_BS_Bal",#N/A,FALSE,"WP-BS Elem"}</definedName>
    <definedName name="wrn.Sch.P._1" localSheetId="25" hidden="1">{"Sch.P_BS_Bal",#N/A,FALSE,"WP-BS Elem"}</definedName>
    <definedName name="wrn.Sch.P._1" localSheetId="8" hidden="1">{"Sch.P_BS_Bal",#N/A,FALSE,"WP-BS Elem"}</definedName>
    <definedName name="wrn.Sch.P._1" hidden="1">{"Sch.P_BS_Bal",#N/A,FALSE,"WP-BS Elem"}</definedName>
    <definedName name="wrn.Statement._.AD." localSheetId="18" hidden="1">{#N/A,#N/A,FALSE,"AD PG 1 OF 2";#N/A,#N/A,FALSE,"AD PG 2 OF 2"}</definedName>
    <definedName name="wrn.Statement._.AD." localSheetId="25" hidden="1">{#N/A,#N/A,FALSE,"AD PG 1 OF 2";#N/A,#N/A,FALSE,"AD PG 2 OF 2"}</definedName>
    <definedName name="wrn.Statement._.AD." localSheetId="8" hidden="1">{#N/A,#N/A,FALSE,"AD PG 1 OF 2";#N/A,#N/A,FALSE,"AD PG 2 OF 2"}</definedName>
    <definedName name="wrn.Statement._.AD." hidden="1">{#N/A,#N/A,FALSE,"AD PG 1 OF 2";#N/A,#N/A,FALSE,"AD PG 2 OF 2"}</definedName>
    <definedName name="wrn.Support." localSheetId="18"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25"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8"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localSheetId="18" hidden="1">{"page1",#N/A,TRUE,"2";"page2",#N/A,TRUE,"2"}</definedName>
    <definedName name="wrn.test." localSheetId="25" hidden="1">{"page1",#N/A,TRUE,"2";"page2",#N/A,TRUE,"2"}</definedName>
    <definedName name="wrn.test." localSheetId="8" hidden="1">{"page1",#N/A,TRUE,"2";"page2",#N/A,TRUE,"2"}</definedName>
    <definedName name="wrn.test." hidden="1">{"page1",#N/A,TRUE,"2";"page2",#N/A,TRUE,"2"}</definedName>
    <definedName name="wrn.test.1" localSheetId="18" hidden="1">{"page1",#N/A,TRUE,"2";"page2",#N/A,TRUE,"2"}</definedName>
    <definedName name="wrn.test.1" localSheetId="25" hidden="1">{"page1",#N/A,TRUE,"2";"page2",#N/A,TRUE,"2"}</definedName>
    <definedName name="wrn.test.1" localSheetId="8" hidden="1">{"page1",#N/A,TRUE,"2";"page2",#N/A,TRUE,"2"}</definedName>
    <definedName name="wrn.test.1" hidden="1">{"page1",#N/A,TRUE,"2";"page2",#N/A,TRUE,"2"}</definedName>
    <definedName name="wrn.test1." localSheetId="18" hidden="1">{"Income Statement",#N/A,FALSE,"CFMODEL";"Balance Sheet",#N/A,FALSE,"CFMODEL"}</definedName>
    <definedName name="wrn.test1." localSheetId="25" hidden="1">{"Income Statement",#N/A,FALSE,"CFMODEL";"Balance Sheet",#N/A,FALSE,"CFMODEL"}</definedName>
    <definedName name="wrn.test1." localSheetId="8" hidden="1">{"Income Statement",#N/A,FALSE,"CFMODEL";"Balance Sheet",#N/A,FALSE,"CFMODEL"}</definedName>
    <definedName name="wrn.test1." hidden="1">{"Income Statement",#N/A,FALSE,"CFMODEL";"Balance Sheet",#N/A,FALSE,"CFMODEL"}</definedName>
    <definedName name="wrn.test2." localSheetId="18" hidden="1">{"SourcesUses",#N/A,TRUE,"CFMODEL";"TransOverview",#N/A,TRUE,"CFMODEL"}</definedName>
    <definedName name="wrn.test2." localSheetId="25" hidden="1">{"SourcesUses",#N/A,TRUE,"CFMODEL";"TransOverview",#N/A,TRUE,"CFMODEL"}</definedName>
    <definedName name="wrn.test2." localSheetId="8" hidden="1">{"SourcesUses",#N/A,TRUE,"CFMODEL";"TransOverview",#N/A,TRUE,"CFMODEL"}</definedName>
    <definedName name="wrn.test2." hidden="1">{"SourcesUses",#N/A,TRUE,"CFMODEL";"TransOverview",#N/A,TRUE,"CFMODEL"}</definedName>
    <definedName name="wrn.test3." localSheetId="18" hidden="1">{"SourcesUses",#N/A,TRUE,#N/A;"TransOverview",#N/A,TRUE,"CFMODEL"}</definedName>
    <definedName name="wrn.test3." localSheetId="25" hidden="1">{"SourcesUses",#N/A,TRUE,#N/A;"TransOverview",#N/A,TRUE,"CFMODEL"}</definedName>
    <definedName name="wrn.test3." localSheetId="8" hidden="1">{"SourcesUses",#N/A,TRUE,#N/A;"TransOverview",#N/A,TRUE,"CFMODEL"}</definedName>
    <definedName name="wrn.test3." hidden="1">{"SourcesUses",#N/A,TRUE,#N/A;"TransOverview",#N/A,TRUE,"CFMODEL"}</definedName>
    <definedName name="wrn.test3.2" localSheetId="18" hidden="1">{"SourcesUses",#N/A,TRUE,#N/A;"TransOverview",#N/A,TRUE,"CFMODEL"}</definedName>
    <definedName name="wrn.test3.2" localSheetId="25" hidden="1">{"SourcesUses",#N/A,TRUE,#N/A;"TransOverview",#N/A,TRUE,"CFMODEL"}</definedName>
    <definedName name="wrn.test3.2" localSheetId="8" hidden="1">{"SourcesUses",#N/A,TRUE,#N/A;"TransOverview",#N/A,TRUE,"CFMODEL"}</definedName>
    <definedName name="wrn.test3.2" hidden="1">{"SourcesUses",#N/A,TRUE,#N/A;"TransOverview",#N/A,TRUE,"CFMODEL"}</definedName>
    <definedName name="wrn.test4." localSheetId="18" hidden="1">{"SourcesUses",#N/A,TRUE,"FundsFlow";"TransOverview",#N/A,TRUE,"FundsFlow"}</definedName>
    <definedName name="wrn.test4." localSheetId="25" hidden="1">{"SourcesUses",#N/A,TRUE,"FundsFlow";"TransOverview",#N/A,TRUE,"FundsFlow"}</definedName>
    <definedName name="wrn.test4." localSheetId="8" hidden="1">{"SourcesUses",#N/A,TRUE,"FundsFlow";"TransOverview",#N/A,TRUE,"FundsFlow"}</definedName>
    <definedName name="wrn.test4." hidden="1">{"SourcesUses",#N/A,TRUE,"FundsFlow";"TransOverview",#N/A,TRUE,"FundsFlow"}</definedName>
    <definedName name="wrn.test42." localSheetId="18" hidden="1">{"SourcesUses",#N/A,TRUE,"FundsFlow";"TransOverview",#N/A,TRUE,"FundsFlow"}</definedName>
    <definedName name="wrn.test42." localSheetId="25" hidden="1">{"SourcesUses",#N/A,TRUE,"FundsFlow";"TransOverview",#N/A,TRUE,"FundsFlow"}</definedName>
    <definedName name="wrn.test42." localSheetId="8" hidden="1">{"SourcesUses",#N/A,TRUE,"FundsFlow";"TransOverview",#N/A,TRUE,"FundsFlow"}</definedName>
    <definedName name="wrn.test42." hidden="1">{"SourcesUses",#N/A,TRUE,"FundsFlow";"TransOverview",#N/A,TRUE,"FundsFlow"}</definedName>
    <definedName name="wrn.TEST610." localSheetId="18" hidden="1">{"TEST610",#N/A,FALSE,"Sheet1"}</definedName>
    <definedName name="wrn.TEST610." localSheetId="25" hidden="1">{"TEST610",#N/A,FALSE,"Sheet1"}</definedName>
    <definedName name="wrn.TEST610." localSheetId="8" hidden="1">{"TEST610",#N/A,FALSE,"Sheet1"}</definedName>
    <definedName name="wrn.TEST610." hidden="1">{"TEST610",#N/A,FALSE,"Sheet1"}</definedName>
    <definedName name="wrn.TEST611." localSheetId="18" hidden="1">{"TEST611",#N/A,FALSE,"Sheet1"}</definedName>
    <definedName name="wrn.TEST611." localSheetId="25" hidden="1">{"TEST611",#N/A,FALSE,"Sheet1"}</definedName>
    <definedName name="wrn.TEST611." localSheetId="8" hidden="1">{"TEST611",#N/A,FALSE,"Sheet1"}</definedName>
    <definedName name="wrn.TEST611." hidden="1">{"TEST611",#N/A,FALSE,"Sheet1"}</definedName>
    <definedName name="wrn.Total." localSheetId="18" hidden="1">{"schedh3a",#N/A,TRUE,"H-3";"schedh3b",#N/A,TRUE,"H-3"}</definedName>
    <definedName name="wrn.Total." localSheetId="25" hidden="1">{"schedh3a",#N/A,TRUE,"H-3";"schedh3b",#N/A,TRUE,"H-3"}</definedName>
    <definedName name="wrn.Total." localSheetId="8" hidden="1">{"schedh3a",#N/A,TRUE,"H-3";"schedh3b",#N/A,TRUE,"H-3"}</definedName>
    <definedName name="wrn.Total." hidden="1">{"schedh3a",#N/A,TRUE,"H-3";"schedh3b",#N/A,TRUE,"H-3"}</definedName>
    <definedName name="wrn.XX." localSheetId="18" hidden="1">{#N/A,#N/A,FALSE,"337"}</definedName>
    <definedName name="wrn.XX." localSheetId="25" hidden="1">{#N/A,#N/A,FALSE,"337"}</definedName>
    <definedName name="wrn.XX." localSheetId="8" hidden="1">{#N/A,#N/A,FALSE,"337"}</definedName>
    <definedName name="wrn.XX." hidden="1">{#N/A,#N/A,FALSE,"337"}</definedName>
    <definedName name="wtf" localSheetId="37" hidden="1">#REF!</definedName>
    <definedName name="wtf" localSheetId="8" hidden="1">#REF!</definedName>
    <definedName name="wtf" localSheetId="43" hidden="1">#REF!</definedName>
    <definedName name="wtf" hidden="1">#REF!</definedName>
    <definedName name="wvu.buyout." localSheetId="18"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25"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8"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localSheetId="18"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25"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8"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localSheetId="18"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25"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8"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localSheetId="1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2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localSheetId="1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2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localSheetId="18"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25"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8"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localSheetId="18"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25"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8"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localSheetId="18"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25"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8"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localSheetId="1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2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localSheetId="18" hidden="1">{"2002Frcst","05Month",FALSE,"Frcst Format 2002"}</definedName>
    <definedName name="wwwwwwww" localSheetId="25" hidden="1">{"2002Frcst","05Month",FALSE,"Frcst Format 2002"}</definedName>
    <definedName name="wwwwwwww" localSheetId="8" hidden="1">{"2002Frcst","05Month",FALSE,"Frcst Format 2002"}</definedName>
    <definedName name="wwwwwwww" hidden="1">{"2002Frcst","05Month",FALSE,"Frcst Format 2002"}</definedName>
    <definedName name="x" localSheetId="18" hidden="1">{"Page_1",#N/A,FALSE,"BAD4Q98";"Page_2",#N/A,FALSE,"BAD4Q98";"Page_3",#N/A,FALSE,"BAD4Q98";"Page_4",#N/A,FALSE,"BAD4Q98";"Page_5",#N/A,FALSE,"BAD4Q98";"Page_6",#N/A,FALSE,"BAD4Q98";"Input_1",#N/A,FALSE,"BAD4Q98";"Input_2",#N/A,FALSE,"BAD4Q98"}</definedName>
    <definedName name="x" localSheetId="25" hidden="1">{"Page_1",#N/A,FALSE,"BAD4Q98";"Page_2",#N/A,FALSE,"BAD4Q98";"Page_3",#N/A,FALSE,"BAD4Q98";"Page_4",#N/A,FALSE,"BAD4Q98";"Page_5",#N/A,FALSE,"BAD4Q98";"Page_6",#N/A,FALSE,"BAD4Q98";"Input_1",#N/A,FALSE,"BAD4Q98";"Input_2",#N/A,FALSE,"BAD4Q98"}</definedName>
    <definedName name="x" localSheetId="8" hidden="1">{"Page_1",#N/A,FALSE,"BAD4Q98";"Page_2",#N/A,FALSE,"BAD4Q98";"Page_3",#N/A,FALSE,"BAD4Q98";"Page_4",#N/A,FALSE,"BAD4Q98";"Page_5",#N/A,FALSE,"BAD4Q98";"Page_6",#N/A,FALSE,"BAD4Q98";"Input_1",#N/A,FALSE,"BAD4Q98";"Input_2",#N/A,FALSE,"BAD4Q98"}</definedName>
    <definedName name="x" hidden="1">{"Page_1",#N/A,FALSE,"BAD4Q98";"Page_2",#N/A,FALSE,"BAD4Q98";"Page_3",#N/A,FALSE,"BAD4Q98";"Page_4",#N/A,FALSE,"BAD4Q98";"Page_5",#N/A,FALSE,"BAD4Q98";"Page_6",#N/A,FALSE,"BAD4Q98";"Input_1",#N/A,FALSE,"BAD4Q98";"Input_2",#N/A,FALSE,"BAD4Q98"}</definedName>
    <definedName name="X_Amortization" localSheetId="18">#REF!,#REF!,#REF!,#REF!,#REF!,#REF!</definedName>
    <definedName name="X_Amortization" localSheetId="25">'ESA Table 17 (SCE Only)'!#REF!,'ESA Table 17 (SCE Only)'!#REF!,'ESA Table 17 (SCE Only)'!#REF!,'ESA Table 17 (SCE Only)'!#REF!,'ESA Table 17 (SCE Only)'!#REF!,'ESA Table 17 (SCE Only)'!#REF!</definedName>
    <definedName name="X_Amortization">#REF!,#REF!,#REF!,#REF!,#REF!,#REF!</definedName>
    <definedName name="X_Vld_Amort" localSheetId="25">'ESA Table 17 (SCE Only)'!#REF!</definedName>
    <definedName name="X_Vld_Amort" localSheetId="43">#REF!</definedName>
    <definedName name="X_Vld_Amort">#REF!</definedName>
    <definedName name="X_Vld_APIC" localSheetId="43">#REF!</definedName>
    <definedName name="X_Vld_APIC">#REF!</definedName>
    <definedName name="X_Vld_ChgCash" localSheetId="37">#REF!</definedName>
    <definedName name="X_Vld_ChgCash" localSheetId="25">'ESA Table 17 (SCE Only)'!#REF!</definedName>
    <definedName name="X_Vld_ChgCash" localSheetId="8">#REF!</definedName>
    <definedName name="X_Vld_ChgCash" localSheetId="43">#REF!</definedName>
    <definedName name="X_Vld_ChgCash">'[16]CF Report'!$C$65</definedName>
    <definedName name="X_Vld_CStk" localSheetId="18">#REF!</definedName>
    <definedName name="X_Vld_CStk" localSheetId="25">'ESA Table 17 (SCE Only)'!#REF!</definedName>
    <definedName name="X_Vld_CStk">#REF!</definedName>
    <definedName name="X_Vld_DefCr" localSheetId="18">#REF!</definedName>
    <definedName name="X_Vld_DefCr">#REF!</definedName>
    <definedName name="X_Vld_Depr" localSheetId="18">#REF!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 localSheetId="18">OFFSET(Yaxis,0,-1)</definedName>
    <definedName name="xa" localSheetId="25">OFFSET(Yaxis,0,-1)</definedName>
    <definedName name="xa" localSheetId="4">OFFSET(Yaxis,0,-1)</definedName>
    <definedName name="xa" localSheetId="8">OFFSET(Yaxis,0,-1)</definedName>
    <definedName name="xa">OFFSET(Yaxis,0,-1)</definedName>
    <definedName name="xaxIS" localSheetId="18">OFFSET(Yaxis,0,-1)</definedName>
    <definedName name="xaxIS" localSheetId="25">OFFSET(Yaxis,0,-1)</definedName>
    <definedName name="xaxIS" localSheetId="4">OFFSET(Yaxis,0,-1)</definedName>
    <definedName name="xaxIS" localSheetId="8">OFFSET(Yaxis,0,-1)</definedName>
    <definedName name="xaxIS">OFFSET(Yaxis,0,-1)</definedName>
    <definedName name="xes" localSheetId="18" hidden="1">{#N/A,#N/A,FALSE,"Aging Summary";#N/A,#N/A,FALSE,"Ratio Analysis";#N/A,#N/A,FALSE,"Test 120 Day Accts";#N/A,#N/A,FALSE,"Tickmarks"}</definedName>
    <definedName name="xes" localSheetId="25" hidden="1">{#N/A,#N/A,FALSE,"Aging Summary";#N/A,#N/A,FALSE,"Ratio Analysis";#N/A,#N/A,FALSE,"Test 120 Day Accts";#N/A,#N/A,FALSE,"Tickmarks"}</definedName>
    <definedName name="xes" localSheetId="8" hidden="1">{#N/A,#N/A,FALSE,"Aging Summary";#N/A,#N/A,FALSE,"Ratio Analysis";#N/A,#N/A,FALSE,"Test 120 Day Accts";#N/A,#N/A,FALSE,"Tickmarks"}</definedName>
    <definedName name="xes" hidden="1">{#N/A,#N/A,FALSE,"Aging Summary";#N/A,#N/A,FALSE,"Ratio Analysis";#N/A,#N/A,FALSE,"Test 120 Day Accts";#N/A,#N/A,FALSE,"Tickmarks"}</definedName>
    <definedName name="XmnRefRange" localSheetId="25">'ESA Table 17 (SCE Only)'!#REF!</definedName>
    <definedName name="XmnRefRange" localSheetId="43">#REF!</definedName>
    <definedName name="XmnRefRange">#REF!</definedName>
    <definedName name="XREF_COLUMN_1" localSheetId="18" hidden="1">#REF!</definedName>
    <definedName name="XREF_COLUMN_1" hidden="1">#REF!</definedName>
    <definedName name="XREF_COLUMN_10" localSheetId="18" hidden="1">#REF!</definedName>
    <definedName name="XREF_COLUMN_10" hidden="1">#REF!</definedName>
    <definedName name="XREF_COLUMN_2" localSheetId="18" hidden="1">[36]Lead!#REF!</definedName>
    <definedName name="XREF_COLUMN_2" localSheetId="25" hidden="1">'ESA Table 17 (SCE Only)'!#REF!</definedName>
    <definedName name="XREF_COLUMN_2" hidden="1">#REF!</definedName>
    <definedName name="XREF_COLUMN_3" localSheetId="18" hidden="1">#REF!</definedName>
    <definedName name="XREF_COLUMN_3" localSheetId="25" hidden="1">'ESA Table 17 (SCE Only)'!#REF!</definedName>
    <definedName name="XREF_COLUMN_3" hidden="1">#REF!</definedName>
    <definedName name="XREF_COLUMN_4" localSheetId="18" hidden="1">#REF!</definedName>
    <definedName name="XREF_COLUMN_4" hidden="1">#REF!</definedName>
    <definedName name="XREF_COLUMN_5" localSheetId="18"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localSheetId="18" hidden="1">#REF!</definedName>
    <definedName name="XRefCopy1" localSheetId="25" hidden="1">'ESA Table 17 (SCE Only)'!#REF!</definedName>
    <definedName name="XRefCopy1" hidden="1">#REF!</definedName>
    <definedName name="XRefCopy10" localSheetId="18" hidden="1">#REF!</definedName>
    <definedName name="XRefCopy10" hidden="1">#REF!</definedName>
    <definedName name="XRefCopy10Row" localSheetId="18"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localSheetId="37" hidden="1">#REF!</definedName>
    <definedName name="XRefCopy2Row" localSheetId="25" hidden="1">'ESA Table 17 (SCE Only)'!#REF!</definedName>
    <definedName name="XRefCopy2Row" localSheetId="8" hidden="1">#REF!</definedName>
    <definedName name="XRefCopy2Row" localSheetId="43" hidden="1">#REF!</definedName>
    <definedName name="XRefCopy2Row" hidden="1">[37]XREF!#REF!</definedName>
    <definedName name="XRefCopy3" localSheetId="18" hidden="1">#REF!</definedName>
    <definedName name="XRefCopy3" localSheetId="25" hidden="1">'ESA Table 17 (SCE Only)'!#REF!</definedName>
    <definedName name="XRefCopy3" hidden="1">#REF!</definedName>
    <definedName name="XRefCopy3Row" localSheetId="18" hidden="1">#REF!</definedName>
    <definedName name="XRefCopy3Row" hidden="1">#REF!</definedName>
    <definedName name="XRefCopy4" localSheetId="18" hidden="1">#REF!</definedName>
    <definedName name="XRefCopy4" hidden="1">#REF!</definedName>
    <definedName name="XRefCopy4Row" localSheetId="18" hidden="1">#REF!</definedName>
    <definedName name="XRefCopy4Row" hidden="1">#REF!</definedName>
    <definedName name="XRefCopy5" localSheetId="18" hidden="1">#REF!</definedName>
    <definedName name="XRefCopy5" hidden="1">#REF!</definedName>
    <definedName name="XRefCopy5Row" localSheetId="18"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localSheetId="18" hidden="1">#REF!</definedName>
    <definedName name="XRefPaste1" localSheetId="25" hidden="1">'ESA Table 17 (SCE Only)'!#REF!</definedName>
    <definedName name="XRefPaste1" hidden="1">#REF!</definedName>
    <definedName name="XRefPaste1Row" localSheetId="18" hidden="1">#REF!</definedName>
    <definedName name="XRefPaste1Row" hidden="1">#REF!</definedName>
    <definedName name="XRefPaste2" localSheetId="18" hidden="1">#REF!</definedName>
    <definedName name="XRefPaste2" hidden="1">#REF!</definedName>
    <definedName name="XRefPaste2Row" hidden="1">#REF!</definedName>
    <definedName name="XRefPaste3" hidden="1">#REF!</definedName>
    <definedName name="XRefPaste3Row" hidden="1">#REF!</definedName>
    <definedName name="XRefPaste4" localSheetId="37" hidden="1">#REF!</definedName>
    <definedName name="XRefPaste4" localSheetId="8" hidden="1">#REF!</definedName>
    <definedName name="XRefPaste4" localSheetId="43" hidden="1">#REF!</definedName>
    <definedName name="XRefPaste4" hidden="1">#REF!</definedName>
    <definedName name="XRefPaste4Row" localSheetId="18" hidden="1">#REF!</definedName>
    <definedName name="XRefPaste4Row" hidden="1">#REF!</definedName>
    <definedName name="XRefPaste5Row" localSheetId="18" hidden="1">#REF!</definedName>
    <definedName name="XRefPaste5Row" hidden="1">#REF!</definedName>
    <definedName name="XRefPaste6" localSheetId="18" hidden="1">#REF!</definedName>
    <definedName name="XRefPaste6" hidden="1">#REF!</definedName>
    <definedName name="XRefPaste6Row" localSheetId="18" hidden="1">[38]XREF!#REF!</definedName>
    <definedName name="XRefPaste6Row" localSheetId="25" hidden="1">'ESA Table 17 (SCE Only)'!#REF!</definedName>
    <definedName name="XRefPaste6Row" hidden="1">#REF!</definedName>
    <definedName name="XRefPasteRangeCount" hidden="1">3</definedName>
    <definedName name="xsTYPE">"tbl"</definedName>
    <definedName name="xx" localSheetId="28">#REF!</definedName>
    <definedName name="xx" localSheetId="36">#REF!</definedName>
    <definedName name="xx" localSheetId="37">#REF!</definedName>
    <definedName name="xx" localSheetId="38">#REF!</definedName>
    <definedName name="xx" localSheetId="27">#REF!</definedName>
    <definedName name="xx" localSheetId="29">#REF!</definedName>
    <definedName name="xx" localSheetId="30">#REF!</definedName>
    <definedName name="xx" localSheetId="31">#REF!</definedName>
    <definedName name="xx" localSheetId="32">#REF!</definedName>
    <definedName name="xx" localSheetId="33">#REF!</definedName>
    <definedName name="xx" localSheetId="18">#REF!</definedName>
    <definedName name="xx" localSheetId="0">#REF!</definedName>
    <definedName name="xx">#REF!</definedName>
    <definedName name="xxx"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yz" localSheetId="43">#REF!</definedName>
    <definedName name="xyz">#REF!</definedName>
    <definedName name="Year" localSheetId="18">#REF!</definedName>
    <definedName name="year" localSheetId="25">'ESA Table 17 (SCE Only)'!#REF!</definedName>
    <definedName name="year">#REF!</definedName>
    <definedName name="YEClose1992" localSheetId="18">#REF!</definedName>
    <definedName name="YEClose1992">#REF!</definedName>
    <definedName name="yeperiod" localSheetId="18">#REF!</definedName>
    <definedName name="yeperiod">#REF!</definedName>
    <definedName name="yes"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2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 localSheetId="37">#REF!</definedName>
    <definedName name="Yes_No" localSheetId="25">'ESA Table 17 (SCE Only)'!#REF!</definedName>
    <definedName name="Yes_No" localSheetId="8">#REF!</definedName>
    <definedName name="Yes_No" localSheetId="43">#REF!</definedName>
    <definedName name="Yes_No">'[13]misc tables'!$B$20:$B$21</definedName>
    <definedName name="yield_curves" localSheetId="37">#REF!</definedName>
    <definedName name="yield_curves" localSheetId="8">#REF!</definedName>
    <definedName name="yield_curves" localSheetId="43">#REF!</definedName>
    <definedName name="yield_curves">#REF!</definedName>
    <definedName name="YrAvg" localSheetId="18">#REF!</definedName>
    <definedName name="YrAvg">#REF!</definedName>
    <definedName name="YTDInc" localSheetId="18">#REF!</definedName>
    <definedName name="YTDInc">#REF!</definedName>
    <definedName name="ytytyt" localSheetId="18">[9]Inputs!#REF!</definedName>
    <definedName name="ytytyt" localSheetId="25">'ESA Table 17 (SCE Only)'!#REF!</definedName>
    <definedName name="ytytyt">#REF!</definedName>
    <definedName name="yyyy"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localSheetId="37" hidden="1">#REF!,#REF!,#REF!</definedName>
    <definedName name="Z_598CECA0_5C60_11D3_B382_005004054BC5_.wvu.Rows" localSheetId="25" hidden="1">'ESA Table 17 (SCE Only)'!#REF!,'ESA Table 17 (SCE Only)'!#REF!,'ESA Table 17 (SCE Only)'!#REF!</definedName>
    <definedName name="Z_598CECA0_5C60_11D3_B382_005004054BC5_.wvu.Rows" localSheetId="8" hidden="1">#REF!,#REF!,#REF!</definedName>
    <definedName name="Z_598CECA0_5C60_11D3_B382_005004054BC5_.wvu.Rows" localSheetId="43" hidden="1">#REF!,#REF!,#REF!</definedName>
    <definedName name="Z_598CECA0_5C60_11D3_B382_005004054BC5_.wvu.Rows" hidden="1">#REF!,#REF!,#REF!</definedName>
    <definedName name="Z_BA465841_5925_11D2_BE45_080009FCDD9A_.wvu.PrintTitles" localSheetId="37" hidden="1">#REF!,#REF!</definedName>
    <definedName name="Z_BA465841_5925_11D2_BE45_080009FCDD9A_.wvu.PrintTitles" localSheetId="25" hidden="1">'ESA Table 17 (SCE Only)'!#REF!,'ESA Table 17 (SCE Only)'!#REF!</definedName>
    <definedName name="Z_BA465841_5925_11D2_BE45_080009FCDD9A_.wvu.PrintTitles" localSheetId="8" hidden="1">#REF!,#REF!</definedName>
    <definedName name="Z_BA465841_5925_11D2_BE45_080009FCDD9A_.wvu.PrintTitles" localSheetId="43" hidden="1">#REF!,#REF!</definedName>
    <definedName name="Z_BA465841_5925_11D2_BE45_080009FCDD9A_.wvu.PrintTitles" hidden="1">[39]Buyout!$A$1:$A$65536,[39]Buyout!$A$2:$IV$2</definedName>
    <definedName name="Z_BA465842_5925_11D2_BE45_080009FCDD9A_.wvu.PrintTitles" localSheetId="37" hidden="1">#REF!,#REF!</definedName>
    <definedName name="Z_BA465842_5925_11D2_BE45_080009FCDD9A_.wvu.PrintTitles" localSheetId="25" hidden="1">'ESA Table 17 (SCE Only)'!#REF!,'ESA Table 17 (SCE Only)'!#REF!</definedName>
    <definedName name="Z_BA465842_5925_11D2_BE45_080009FCDD9A_.wvu.PrintTitles" localSheetId="8" hidden="1">#REF!,#REF!</definedName>
    <definedName name="Z_BA465842_5925_11D2_BE45_080009FCDD9A_.wvu.PrintTitles" localSheetId="43" hidden="1">#REF!,#REF!</definedName>
    <definedName name="Z_BA465842_5925_11D2_BE45_080009FCDD9A_.wvu.PrintTitles" hidden="1">'[39]CES Inputs'!$K$1:$K$65536,'[39]CES Inputs'!$A$19:$IV$25</definedName>
    <definedName name="Z_BA465843_5925_11D2_BE45_080009FCDD9A_.wvu.PrintTitles" localSheetId="37" hidden="1">#REF!,#REF!</definedName>
    <definedName name="Z_BA465843_5925_11D2_BE45_080009FCDD9A_.wvu.PrintTitles" localSheetId="25" hidden="1">'ESA Table 17 (SCE Only)'!#REF!,'ESA Table 17 (SCE Only)'!#REF!</definedName>
    <definedName name="Z_BA465843_5925_11D2_BE45_080009FCDD9A_.wvu.PrintTitles" localSheetId="8" hidden="1">#REF!,#REF!</definedName>
    <definedName name="Z_BA465843_5925_11D2_BE45_080009FCDD9A_.wvu.PrintTitles" localSheetId="43" hidden="1">#REF!,#REF!</definedName>
    <definedName name="Z_BA465843_5925_11D2_BE45_080009FCDD9A_.wvu.PrintTitles" hidden="1">'[39]CES Inputs'!$K$1:$K$65536,'[39]CES Inputs'!$A$19:$IV$25</definedName>
    <definedName name="Z_BA465844_5925_11D2_BE45_080009FCDD9A_.wvu.PrintTitles" localSheetId="37" hidden="1">#REF!,#REF!</definedName>
    <definedName name="Z_BA465844_5925_11D2_BE45_080009FCDD9A_.wvu.PrintTitles" localSheetId="25" hidden="1">'ESA Table 17 (SCE Only)'!#REF!,'ESA Table 17 (SCE Only)'!#REF!</definedName>
    <definedName name="Z_BA465844_5925_11D2_BE45_080009FCDD9A_.wvu.PrintTitles" localSheetId="8" hidden="1">#REF!,#REF!</definedName>
    <definedName name="Z_BA465844_5925_11D2_BE45_080009FCDD9A_.wvu.PrintTitles" localSheetId="43" hidden="1">#REF!,#REF!</definedName>
    <definedName name="Z_BA465844_5925_11D2_BE45_080009FCDD9A_.wvu.PrintTitles" hidden="1">'[39]CES Inputs'!$K$1:$K$65536,'[39]CES Inputs'!$A$19:$IV$25</definedName>
    <definedName name="Z_BA465845_5925_11D2_BE45_080009FCDD9A_.wvu.PrintTitles" localSheetId="37" hidden="1">#REF!,#REF!</definedName>
    <definedName name="Z_BA465845_5925_11D2_BE45_080009FCDD9A_.wvu.PrintTitles" localSheetId="25" hidden="1">'ESA Table 17 (SCE Only)'!#REF!,'ESA Table 17 (SCE Only)'!#REF!</definedName>
    <definedName name="Z_BA465845_5925_11D2_BE45_080009FCDD9A_.wvu.PrintTitles" localSheetId="8" hidden="1">#REF!,#REF!</definedName>
    <definedName name="Z_BA465845_5925_11D2_BE45_080009FCDD9A_.wvu.PrintTitles" localSheetId="43" hidden="1">#REF!,#REF!</definedName>
    <definedName name="Z_BA465845_5925_11D2_BE45_080009FCDD9A_.wvu.PrintTitles" hidden="1">'[39]CES Inputs'!$K$1:$K$65536,'[39]CES Inputs'!$A$19:$IV$25</definedName>
    <definedName name="Z_BA465846_5925_11D2_BE45_080009FCDD9A_.wvu.PrintTitles" localSheetId="37" hidden="1">#REF!,#REF!</definedName>
    <definedName name="Z_BA465846_5925_11D2_BE45_080009FCDD9A_.wvu.PrintTitles" localSheetId="25" hidden="1">'ESA Table 17 (SCE Only)'!#REF!,'ESA Table 17 (SCE Only)'!#REF!</definedName>
    <definedName name="Z_BA465846_5925_11D2_BE45_080009FCDD9A_.wvu.PrintTitles" localSheetId="8" hidden="1">#REF!,#REF!</definedName>
    <definedName name="Z_BA465846_5925_11D2_BE45_080009FCDD9A_.wvu.PrintTitles" localSheetId="43" hidden="1">#REF!,#REF!</definedName>
    <definedName name="Z_BA465846_5925_11D2_BE45_080009FCDD9A_.wvu.PrintTitles" hidden="1">'[39]CES Inputs'!$K$1:$K$65536,'[39]CES Inputs'!$A$19:$IV$25</definedName>
    <definedName name="Z_D5124360_59F1_11D2_BE45_080009FCDD9A_.wvu.PrintTitles" localSheetId="37" hidden="1">#REF!,#REF!</definedName>
    <definedName name="Z_D5124360_59F1_11D2_BE45_080009FCDD9A_.wvu.PrintTitles" localSheetId="25" hidden="1">'ESA Table 17 (SCE Only)'!#REF!,'ESA Table 17 (SCE Only)'!#REF!</definedName>
    <definedName name="Z_D5124360_59F1_11D2_BE45_080009FCDD9A_.wvu.PrintTitles" localSheetId="8" hidden="1">#REF!,#REF!</definedName>
    <definedName name="Z_D5124360_59F1_11D2_BE45_080009FCDD9A_.wvu.PrintTitles" localSheetId="43" hidden="1">#REF!,#REF!</definedName>
    <definedName name="Z_D5124360_59F1_11D2_BE45_080009FCDD9A_.wvu.PrintTitles" hidden="1">[39]Buyout!$A$1:$A$65536,[39]Buyout!$A$2:$IV$2</definedName>
    <definedName name="Z_D5124361_59F1_11D2_BE45_080009FCDD9A_.wvu.PrintTitles" localSheetId="37" hidden="1">#REF!,#REF!</definedName>
    <definedName name="Z_D5124361_59F1_11D2_BE45_080009FCDD9A_.wvu.PrintTitles" localSheetId="25" hidden="1">'ESA Table 17 (SCE Only)'!#REF!,'ESA Table 17 (SCE Only)'!#REF!</definedName>
    <definedName name="Z_D5124361_59F1_11D2_BE45_080009FCDD9A_.wvu.PrintTitles" localSheetId="8" hidden="1">#REF!,#REF!</definedName>
    <definedName name="Z_D5124361_59F1_11D2_BE45_080009FCDD9A_.wvu.PrintTitles" localSheetId="43" hidden="1">#REF!,#REF!</definedName>
    <definedName name="Z_D5124361_59F1_11D2_BE45_080009FCDD9A_.wvu.PrintTitles" hidden="1">'[39]CES Inputs'!$K$1:$K$65536,'[39]CES Inputs'!$A$19:$IV$25</definedName>
    <definedName name="Z_D5124362_59F1_11D2_BE45_080009FCDD9A_.wvu.PrintTitles" localSheetId="37" hidden="1">#REF!,#REF!</definedName>
    <definedName name="Z_D5124362_59F1_11D2_BE45_080009FCDD9A_.wvu.PrintTitles" localSheetId="25" hidden="1">'ESA Table 17 (SCE Only)'!#REF!,'ESA Table 17 (SCE Only)'!#REF!</definedName>
    <definedName name="Z_D5124362_59F1_11D2_BE45_080009FCDD9A_.wvu.PrintTitles" localSheetId="8" hidden="1">#REF!,#REF!</definedName>
    <definedName name="Z_D5124362_59F1_11D2_BE45_080009FCDD9A_.wvu.PrintTitles" localSheetId="43" hidden="1">#REF!,#REF!</definedName>
    <definedName name="Z_D5124362_59F1_11D2_BE45_080009FCDD9A_.wvu.PrintTitles" hidden="1">'[39]CES Inputs'!$K$1:$K$65536,'[39]CES Inputs'!$A$19:$IV$25</definedName>
    <definedName name="Z_D5124363_59F1_11D2_BE45_080009FCDD9A_.wvu.PrintTitles" localSheetId="37" hidden="1">#REF!,#REF!</definedName>
    <definedName name="Z_D5124363_59F1_11D2_BE45_080009FCDD9A_.wvu.PrintTitles" localSheetId="25" hidden="1">'ESA Table 17 (SCE Only)'!#REF!,'ESA Table 17 (SCE Only)'!#REF!</definedName>
    <definedName name="Z_D5124363_59F1_11D2_BE45_080009FCDD9A_.wvu.PrintTitles" localSheetId="8" hidden="1">#REF!,#REF!</definedName>
    <definedName name="Z_D5124363_59F1_11D2_BE45_080009FCDD9A_.wvu.PrintTitles" localSheetId="43" hidden="1">#REF!,#REF!</definedName>
    <definedName name="Z_D5124363_59F1_11D2_BE45_080009FCDD9A_.wvu.PrintTitles" hidden="1">'[39]CES Inputs'!$K$1:$K$65536,'[39]CES Inputs'!$A$19:$IV$25</definedName>
    <definedName name="Z_D5124364_59F1_11D2_BE45_080009FCDD9A_.wvu.PrintTitles" localSheetId="37" hidden="1">#REF!,#REF!</definedName>
    <definedName name="Z_D5124364_59F1_11D2_BE45_080009FCDD9A_.wvu.PrintTitles" localSheetId="25" hidden="1">'ESA Table 17 (SCE Only)'!#REF!,'ESA Table 17 (SCE Only)'!#REF!</definedName>
    <definedName name="Z_D5124364_59F1_11D2_BE45_080009FCDD9A_.wvu.PrintTitles" localSheetId="8" hidden="1">#REF!,#REF!</definedName>
    <definedName name="Z_D5124364_59F1_11D2_BE45_080009FCDD9A_.wvu.PrintTitles" localSheetId="43" hidden="1">#REF!,#REF!</definedName>
    <definedName name="Z_D5124364_59F1_11D2_BE45_080009FCDD9A_.wvu.PrintTitles" hidden="1">'[39]CES Inputs'!$K$1:$K$65536,'[39]CES Inputs'!$A$19:$IV$25</definedName>
    <definedName name="Z_D5124365_59F1_11D2_BE45_080009FCDD9A_.wvu.PrintTitles" localSheetId="37" hidden="1">#REF!,#REF!</definedName>
    <definedName name="Z_D5124365_59F1_11D2_BE45_080009FCDD9A_.wvu.PrintTitles" localSheetId="25" hidden="1">'ESA Table 17 (SCE Only)'!#REF!,'ESA Table 17 (SCE Only)'!#REF!</definedName>
    <definedName name="Z_D5124365_59F1_11D2_BE45_080009FCDD9A_.wvu.PrintTitles" localSheetId="8" hidden="1">#REF!,#REF!</definedName>
    <definedName name="Z_D5124365_59F1_11D2_BE45_080009FCDD9A_.wvu.PrintTitles" localSheetId="43" hidden="1">#REF!,#REF!</definedName>
    <definedName name="Z_D5124365_59F1_11D2_BE45_080009FCDD9A_.wvu.PrintTitles" hidden="1">'[39]CES Inputs'!$K$1:$K$65536,'[39]CES Inputs'!$A$19:$IV$25</definedName>
    <definedName name="Z_D57DC6C0_593E_11D2_BE45_080009FCDD9A_.wvu.PrintTitles" localSheetId="37" hidden="1">#REF!,#REF!</definedName>
    <definedName name="Z_D57DC6C0_593E_11D2_BE45_080009FCDD9A_.wvu.PrintTitles" localSheetId="25" hidden="1">'ESA Table 17 (SCE Only)'!#REF!,'ESA Table 17 (SCE Only)'!#REF!</definedName>
    <definedName name="Z_D57DC6C0_593E_11D2_BE45_080009FCDD9A_.wvu.PrintTitles" localSheetId="8" hidden="1">#REF!,#REF!</definedName>
    <definedName name="Z_D57DC6C0_593E_11D2_BE45_080009FCDD9A_.wvu.PrintTitles" localSheetId="43" hidden="1">#REF!,#REF!</definedName>
    <definedName name="Z_D57DC6C0_593E_11D2_BE45_080009FCDD9A_.wvu.PrintTitles" hidden="1">[39]Buyout!$A$1:$A$65536,[39]Buyout!$A$2:$IV$2</definedName>
    <definedName name="Z_D57DC6C1_593E_11D2_BE45_080009FCDD9A_.wvu.PrintTitles" localSheetId="37" hidden="1">#REF!,#REF!</definedName>
    <definedName name="Z_D57DC6C1_593E_11D2_BE45_080009FCDD9A_.wvu.PrintTitles" localSheetId="25" hidden="1">'ESA Table 17 (SCE Only)'!#REF!,'ESA Table 17 (SCE Only)'!#REF!</definedName>
    <definedName name="Z_D57DC6C1_593E_11D2_BE45_080009FCDD9A_.wvu.PrintTitles" localSheetId="8" hidden="1">#REF!,#REF!</definedName>
    <definedName name="Z_D57DC6C1_593E_11D2_BE45_080009FCDD9A_.wvu.PrintTitles" localSheetId="43" hidden="1">#REF!,#REF!</definedName>
    <definedName name="Z_D57DC6C1_593E_11D2_BE45_080009FCDD9A_.wvu.PrintTitles" hidden="1">'[39]CES Inputs'!$K$1:$K$65536,'[39]CES Inputs'!$A$19:$IV$25</definedName>
    <definedName name="Z_D57DC6C2_593E_11D2_BE45_080009FCDD9A_.wvu.PrintTitles" localSheetId="37" hidden="1">#REF!,#REF!</definedName>
    <definedName name="Z_D57DC6C2_593E_11D2_BE45_080009FCDD9A_.wvu.PrintTitles" localSheetId="25" hidden="1">'ESA Table 17 (SCE Only)'!#REF!,'ESA Table 17 (SCE Only)'!#REF!</definedName>
    <definedName name="Z_D57DC6C2_593E_11D2_BE45_080009FCDD9A_.wvu.PrintTitles" localSheetId="8" hidden="1">#REF!,#REF!</definedName>
    <definedName name="Z_D57DC6C2_593E_11D2_BE45_080009FCDD9A_.wvu.PrintTitles" localSheetId="43" hidden="1">#REF!,#REF!</definedName>
    <definedName name="Z_D57DC6C2_593E_11D2_BE45_080009FCDD9A_.wvu.PrintTitles" hidden="1">'[39]CES Inputs'!$K$1:$K$65536,'[39]CES Inputs'!$A$19:$IV$25</definedName>
    <definedName name="Z_D57DC6C3_593E_11D2_BE45_080009FCDD9A_.wvu.PrintTitles" localSheetId="37" hidden="1">#REF!,#REF!</definedName>
    <definedName name="Z_D57DC6C3_593E_11D2_BE45_080009FCDD9A_.wvu.PrintTitles" localSheetId="25" hidden="1">'ESA Table 17 (SCE Only)'!#REF!,'ESA Table 17 (SCE Only)'!#REF!</definedName>
    <definedName name="Z_D57DC6C3_593E_11D2_BE45_080009FCDD9A_.wvu.PrintTitles" localSheetId="8" hidden="1">#REF!,#REF!</definedName>
    <definedName name="Z_D57DC6C3_593E_11D2_BE45_080009FCDD9A_.wvu.PrintTitles" localSheetId="43" hidden="1">#REF!,#REF!</definedName>
    <definedName name="Z_D57DC6C3_593E_11D2_BE45_080009FCDD9A_.wvu.PrintTitles" hidden="1">'[39]CES Inputs'!$K$1:$K$65536,'[39]CES Inputs'!$A$19:$IV$25</definedName>
    <definedName name="Z_D57DC6C4_593E_11D2_BE45_080009FCDD9A_.wvu.PrintTitles" localSheetId="37" hidden="1">#REF!,#REF!</definedName>
    <definedName name="Z_D57DC6C4_593E_11D2_BE45_080009FCDD9A_.wvu.PrintTitles" localSheetId="25" hidden="1">'ESA Table 17 (SCE Only)'!#REF!,'ESA Table 17 (SCE Only)'!#REF!</definedName>
    <definedName name="Z_D57DC6C4_593E_11D2_BE45_080009FCDD9A_.wvu.PrintTitles" localSheetId="8" hidden="1">#REF!,#REF!</definedName>
    <definedName name="Z_D57DC6C4_593E_11D2_BE45_080009FCDD9A_.wvu.PrintTitles" localSheetId="43" hidden="1">#REF!,#REF!</definedName>
    <definedName name="Z_D57DC6C4_593E_11D2_BE45_080009FCDD9A_.wvu.PrintTitles" hidden="1">'[39]CES Inputs'!$K$1:$K$65536,'[39]CES Inputs'!$A$19:$IV$25</definedName>
    <definedName name="Z_D57DC6C5_593E_11D2_BE45_080009FCDD9A_.wvu.PrintTitles" localSheetId="37" hidden="1">#REF!,#REF!</definedName>
    <definedName name="Z_D57DC6C5_593E_11D2_BE45_080009FCDD9A_.wvu.PrintTitles" localSheetId="25" hidden="1">'ESA Table 17 (SCE Only)'!#REF!,'ESA Table 17 (SCE Only)'!#REF!</definedName>
    <definedName name="Z_D57DC6C5_593E_11D2_BE45_080009FCDD9A_.wvu.PrintTitles" localSheetId="8" hidden="1">#REF!,#REF!</definedName>
    <definedName name="Z_D57DC6C5_593E_11D2_BE45_080009FCDD9A_.wvu.PrintTitles" localSheetId="43" hidden="1">#REF!,#REF!</definedName>
    <definedName name="Z_D57DC6C5_593E_11D2_BE45_080009FCDD9A_.wvu.PrintTitles" hidden="1">'[39]CES Inputs'!$K$1:$K$65536,'[39]CES Inputs'!$A$19:$IV$25</definedName>
    <definedName name="Z_F8F6599B_2A1F_4529_A350_AEBC686D896D_.wvu.Cols" localSheetId="14" hidden="1">'ESA Table 7'!$F:$G</definedName>
    <definedName name="Z_F8F6599B_2A1F_4529_A350_AEBC686D896D_.wvu.PrintArea" localSheetId="26" hidden="1">'CARE- Table 1'!$A$5:$H$29</definedName>
    <definedName name="Z_F8F6599B_2A1F_4529_A350_AEBC686D896D_.wvu.PrintArea" localSheetId="28" hidden="1">'CARE -Table 3'!$A$5:$K$48</definedName>
    <definedName name="Z_F8F6599B_2A1F_4529_A350_AEBC686D896D_.wvu.PrintArea" localSheetId="35" hidden="1">'CARE-Table 10'!$A$5:$F$30</definedName>
    <definedName name="Z_F8F6599B_2A1F_4529_A350_AEBC686D896D_.wvu.PrintArea" localSheetId="36" hidden="1">'CARE-Table 11'!$A$5:$F$75</definedName>
    <definedName name="Z_F8F6599B_2A1F_4529_A350_AEBC686D896D_.wvu.PrintArea" localSheetId="37" hidden="1">'CARE-Table 12'!$A$4:$G$35</definedName>
    <definedName name="Z_F8F6599B_2A1F_4529_A350_AEBC686D896D_.wvu.PrintArea" localSheetId="38" hidden="1">'CARE-Table 13'!$A$5:$J$15</definedName>
    <definedName name="Z_F8F6599B_2A1F_4529_A350_AEBC686D896D_.wvu.PrintArea" localSheetId="39" hidden="1">'CARE-Table 14'!$A$5:$I$11</definedName>
    <definedName name="Z_F8F6599B_2A1F_4529_A350_AEBC686D896D_.wvu.PrintArea" localSheetId="40" hidden="1">'CARE-Table 15'!$A$5:$B$21</definedName>
    <definedName name="Z_F8F6599B_2A1F_4529_A350_AEBC686D896D_.wvu.PrintArea" localSheetId="27" hidden="1">'CARE-Table 2'!$A$5:$AB$27</definedName>
    <definedName name="Z_F8F6599B_2A1F_4529_A350_AEBC686D896D_.wvu.PrintArea" localSheetId="29" hidden="1">'CARE-Table 4'!$A$5:$G$10</definedName>
    <definedName name="Z_F8F6599B_2A1F_4529_A350_AEBC686D896D_.wvu.PrintArea" localSheetId="30" hidden="1">'CARE-Table 5'!$A$5:$J$27</definedName>
    <definedName name="Z_F8F6599B_2A1F_4529_A350_AEBC686D896D_.wvu.PrintArea" localSheetId="31" hidden="1">'CARE-Table 6'!$A$5:$H$25</definedName>
    <definedName name="Z_F8F6599B_2A1F_4529_A350_AEBC686D896D_.wvu.PrintArea" localSheetId="32" hidden="1">'CARE-Table 7'!$A$5:$I$28</definedName>
    <definedName name="Z_F8F6599B_2A1F_4529_A350_AEBC686D896D_.wvu.PrintArea" localSheetId="33" hidden="1">'CARE-Table 8 '!$A$5:$H$20</definedName>
    <definedName name="Z_F8F6599B_2A1F_4529_A350_AEBC686D896D_.wvu.PrintArea" localSheetId="34" hidden="1">'CARE-Table 9'!$A$4:$D$27</definedName>
    <definedName name="Z_F8F6599B_2A1F_4529_A350_AEBC686D896D_.wvu.PrintArea" localSheetId="2" hidden="1">'ESA Table 1'!$A$1:$J$48</definedName>
    <definedName name="Z_F8F6599B_2A1F_4529_A350_AEBC686D896D_.wvu.PrintArea" localSheetId="17" hidden="1">'ESA Table 10'!$A$5:$E$18</definedName>
    <definedName name="Z_F8F6599B_2A1F_4529_A350_AEBC686D896D_.wvu.PrintArea" localSheetId="19" hidden="1">'ESA Table 12'!$A$4:$B$49</definedName>
    <definedName name="Z_F8F6599B_2A1F_4529_A350_AEBC686D896D_.wvu.PrintArea" localSheetId="20" hidden="1">'ESA Table 13A'!$A$5:$K$44</definedName>
    <definedName name="Z_F8F6599B_2A1F_4529_A350_AEBC686D896D_.wvu.PrintArea" localSheetId="22" hidden="1">'ESA Table 14'!$A$4:$M$19</definedName>
    <definedName name="Z_F8F6599B_2A1F_4529_A350_AEBC686D896D_.wvu.PrintArea" localSheetId="3" hidden="1">'ESA Table 1A'!$A$1:$G$19</definedName>
    <definedName name="Z_F8F6599B_2A1F_4529_A350_AEBC686D896D_.wvu.PrintArea" localSheetId="4" hidden="1">'ESA Table 2 Main'!$A$2:$J$123</definedName>
    <definedName name="Z_F8F6599B_2A1F_4529_A350_AEBC686D896D_.wvu.PrintArea" localSheetId="9" hidden="1">'ESA Table 2E CSD'!$A$4:$H$102</definedName>
    <definedName name="Z_F8F6599B_2A1F_4529_A350_AEBC686D896D_.wvu.PrintArea" localSheetId="10" hidden="1">'ESA Table 3'!$A$4:$G$17</definedName>
    <definedName name="Z_F8F6599B_2A1F_4529_A350_AEBC686D896D_.wvu.PrintArea" localSheetId="11" hidden="1">'ESA Table 4'!$A$4:$G$50</definedName>
    <definedName name="Z_F8F6599B_2A1F_4529_A350_AEBC686D896D_.wvu.PrintArea" localSheetId="12" hidden="1">'ESA Table 5'!$A$5:$G$28</definedName>
    <definedName name="Z_F8F6599B_2A1F_4529_A350_AEBC686D896D_.wvu.PrintArea" localSheetId="13" hidden="1">'ESA Table 6'!$A$5:$S$94</definedName>
    <definedName name="Z_F8F6599B_2A1F_4529_A350_AEBC686D896D_.wvu.PrintArea" localSheetId="14" hidden="1">'ESA Table 7'!$A$4:$E$34</definedName>
    <definedName name="Z_F8F6599B_2A1F_4529_A350_AEBC686D896D_.wvu.PrintArea" localSheetId="15" hidden="1">'ESA Table 8'!$A$4:$H$34</definedName>
    <definedName name="Z_F8F6599B_2A1F_4529_A350_AEBC686D896D_.wvu.PrintArea" localSheetId="16" hidden="1">'ESA Table 9'!$A$5:$C$33</definedName>
    <definedName name="Z_F8F6599B_2A1F_4529_A350_AEBC686D896D_.wvu.PrintArea" localSheetId="0" hidden="1">'SUMMARY -Highlights '!$A$1:$D$44</definedName>
    <definedName name="Z_NWC_CashAP" localSheetId="18">#REF!</definedName>
    <definedName name="Z_NWC_CashAP" localSheetId="25">'ESA Table 17 (SCE Only)'!#REF!</definedName>
    <definedName name="Z_NWC_CashAP">#REF!</definedName>
    <definedName name="Z_NWC_CashAR" localSheetId="18">#REF!</definedName>
    <definedName name="Z_NWC_CashAR">#REF!</definedName>
    <definedName name="Z_NWC_CashComNPurch" localSheetId="18">#REF!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localSheetId="18" hidden="1">{"SourcesUses",#N/A,TRUE,"CFMODEL";"TransOverview",#N/A,TRUE,"CFMODEL"}</definedName>
    <definedName name="zzzzzzzzzz" localSheetId="25" hidden="1">{"SourcesUses",#N/A,TRUE,"CFMODEL";"TransOverview",#N/A,TRUE,"CFMODEL"}</definedName>
    <definedName name="zzzzzzzzzz" localSheetId="8" hidden="1">{"SourcesUses",#N/A,TRUE,"CFMODEL";"TransOverview",#N/A,TRUE,"CFMODEL"}</definedName>
    <definedName name="zzzzzzzzzz" hidden="1">{"SourcesUses",#N/A,TRUE,"CFMODEL";"TransOverview",#N/A,TRUE,"CFMODEL"}</definedName>
    <definedName name="zzzzzzzzzzzzzzzzz" localSheetId="18" hidden="1">{"SourcesUses",#N/A,TRUE,"CFMODEL";"TransOverview",#N/A,TRUE,"CFMODEL"}</definedName>
    <definedName name="zzzzzzzzzzzzzzzzz" localSheetId="25" hidden="1">{"SourcesUses",#N/A,TRUE,"CFMODEL";"TransOverview",#N/A,TRUE,"CFMODEL"}</definedName>
    <definedName name="zzzzzzzzzzzzzzzzz" localSheetId="8" hidden="1">{"SourcesUses",#N/A,TRUE,"CFMODEL";"TransOverview",#N/A,TRUE,"CFMODEL"}</definedName>
    <definedName name="zzzzzzzzzzzzzzzzz" hidden="1">{"SourcesUses",#N/A,TRUE,"CFMODEL";"TransOverview",#N/A,TRUE,"CFMODEL"}</definedName>
    <definedName name="zzzzzzzzzzzzzzzzzzzzzzzzz" localSheetId="18" hidden="1">{"Income Statement",#N/A,FALSE,"CFMODEL";"Balance Sheet",#N/A,FALSE,"CFMODEL"}</definedName>
    <definedName name="zzzzzzzzzzzzzzzzzzzzzzzzz" localSheetId="25" hidden="1">{"Income Statement",#N/A,FALSE,"CFMODEL";"Balance Sheet",#N/A,FALSE,"CFMODEL"}</definedName>
    <definedName name="zzzzzzzzzzzzzzzzzzzzzzzzz" localSheetId="8" hidden="1">{"Income Statement",#N/A,FALSE,"CFMODEL";"Balance Sheet",#N/A,FALSE,"CFMODEL"}</definedName>
    <definedName name="zzzzzzzzzzzzzzzzzzzzzzzzz" hidden="1">{"Income Statement",#N/A,FALSE,"CFMODEL";"Balance Sheet",#N/A,FALSE,"CFMODEL"}</definedName>
    <definedName name="zzzzzzzzzzzzzzzzzzzzzzzzzzz" localSheetId="18" hidden="1">{"SourcesUses",#N/A,TRUE,"FundsFlow";"TransOverview",#N/A,TRUE,"FundsFlow"}</definedName>
    <definedName name="zzzzzzzzzzzzzzzzzzzzzzzzzzz" localSheetId="25" hidden="1">{"SourcesUses",#N/A,TRUE,"FundsFlow";"TransOverview",#N/A,TRUE,"FundsFlow"}</definedName>
    <definedName name="zzzzzzzzzzzzzzzzzzzzzzzzzzz" localSheetId="8" hidden="1">{"SourcesUses",#N/A,TRUE,"FundsFlow";"TransOverview",#N/A,TRUE,"FundsFlow"}</definedName>
    <definedName name="zzzzzzzzzzzzzzzzzzzzzzzzzzz" hidden="1">{"SourcesUses",#N/A,TRUE,"FundsFlow";"TransOverview",#N/A,TRUE,"FundsFlow"}</definedName>
    <definedName name="zzzzzzzzzzzzzzzzzzzzzzzzzzzzz" localSheetId="18" hidden="1">{"SourcesUses",#N/A,TRUE,"CFMODEL";"TransOverview",#N/A,TRUE,"CFMODEL"}</definedName>
    <definedName name="zzzzzzzzzzzzzzzzzzzzzzzzzzzzz" localSheetId="25" hidden="1">{"SourcesUses",#N/A,TRUE,"CFMODEL";"TransOverview",#N/A,TRUE,"CFMODEL"}</definedName>
    <definedName name="zzzzzzzzzzzzzzzzzzzzzzzzzzzzz" localSheetId="8" hidden="1">{"SourcesUses",#N/A,TRUE,"CFMODEL";"TransOverview",#N/A,TRUE,"CFMODEL"}</definedName>
    <definedName name="zzzzzzzzzzzzzzzzzzzzzzzzzzzzz" hidden="1">{"SourcesUses",#N/A,TRUE,"CFMODEL";"TransOverview",#N/A,TRUE,"CFMODEL"}</definedName>
  </definedNames>
  <calcPr calcId="191028"/>
  <customWorkbookViews>
    <customWorkbookView name="Ramos, Ronnie - Personal View" guid="{F8F6599B-2A1F-4529-A350-AEBC686D896D}" mergeInterval="0" personalView="1" maximized="1" xWindow="-1928" yWindow="-142" windowWidth="1936" windowHeight="1056" tabRatio="893"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33" l="1"/>
  <c r="A16" i="93"/>
  <c r="H15" i="84"/>
  <c r="P92" i="88"/>
  <c r="P91" i="88"/>
  <c r="P89" i="88"/>
  <c r="P88" i="88"/>
  <c r="P87" i="88"/>
  <c r="P86" i="88"/>
  <c r="P85" i="88"/>
  <c r="P84" i="88"/>
  <c r="P83" i="88"/>
  <c r="P81" i="88"/>
  <c r="P80" i="88"/>
  <c r="P79" i="88"/>
  <c r="P78" i="88"/>
  <c r="P77" i="88"/>
  <c r="P76" i="88"/>
  <c r="P75" i="88"/>
  <c r="P73" i="88"/>
  <c r="P72" i="88"/>
  <c r="P71" i="88"/>
  <c r="P70" i="88"/>
  <c r="P69" i="88"/>
  <c r="P68" i="88"/>
  <c r="P67" i="88"/>
  <c r="P66" i="88"/>
  <c r="P65" i="88"/>
  <c r="P64" i="88"/>
  <c r="P63" i="88"/>
  <c r="P61" i="88"/>
  <c r="P60" i="88"/>
  <c r="P59" i="88"/>
  <c r="P58" i="88"/>
  <c r="P57" i="88"/>
  <c r="P56" i="88"/>
  <c r="P55" i="88"/>
  <c r="P54" i="88"/>
  <c r="P53" i="88"/>
  <c r="P52" i="88"/>
  <c r="P51" i="88"/>
  <c r="P50" i="88"/>
  <c r="P49" i="88"/>
  <c r="P48" i="88"/>
  <c r="P47" i="88"/>
  <c r="P46" i="88"/>
  <c r="P45" i="88"/>
  <c r="P44" i="88"/>
  <c r="P43" i="88"/>
  <c r="P42" i="88"/>
  <c r="P40" i="88"/>
  <c r="P39" i="88"/>
  <c r="P38" i="88"/>
  <c r="P37" i="88"/>
  <c r="P36" i="88"/>
  <c r="P35" i="88"/>
  <c r="P34" i="88"/>
  <c r="P32" i="88"/>
  <c r="P31" i="88"/>
  <c r="P30" i="88"/>
  <c r="P29" i="88"/>
  <c r="P28" i="88"/>
  <c r="P27" i="88"/>
  <c r="P26" i="88"/>
  <c r="P25" i="88"/>
  <c r="P24" i="88"/>
  <c r="P23" i="88"/>
  <c r="P22" i="88"/>
  <c r="P21" i="88"/>
  <c r="P20" i="88"/>
  <c r="P19" i="88"/>
  <c r="P18" i="88"/>
  <c r="P16" i="88"/>
  <c r="P15" i="88"/>
  <c r="P14" i="88"/>
  <c r="P13" i="88"/>
  <c r="P12" i="88"/>
  <c r="P11" i="88"/>
  <c r="P10" i="88"/>
  <c r="E23" i="89" l="1"/>
  <c r="E9" i="75"/>
  <c r="H21" i="76" l="1"/>
  <c r="C29" i="74"/>
  <c r="R42" i="93"/>
  <c r="T11" i="93"/>
  <c r="E11" i="93"/>
  <c r="H33" i="76" l="1"/>
  <c r="D21" i="76"/>
  <c r="B21" i="76"/>
  <c r="G21" i="76"/>
  <c r="G22" i="76"/>
  <c r="E22" i="76"/>
  <c r="O91" i="88" l="1"/>
  <c r="Q51" i="88"/>
  <c r="G15" i="76" l="1"/>
  <c r="G16" i="76"/>
  <c r="M8" i="88"/>
  <c r="Q92" i="88" l="1"/>
  <c r="Q91" i="88"/>
  <c r="Q89" i="88"/>
  <c r="Q88" i="88"/>
  <c r="Q87" i="88"/>
  <c r="Q86" i="88"/>
  <c r="Q85" i="88"/>
  <c r="Q84" i="88"/>
  <c r="Q83" i="88"/>
  <c r="Q81" i="88"/>
  <c r="Q80" i="88"/>
  <c r="Q79" i="88"/>
  <c r="Q78" i="88"/>
  <c r="Q77" i="88"/>
  <c r="Q76" i="88"/>
  <c r="Q75" i="88"/>
  <c r="Q73" i="88"/>
  <c r="Q72" i="88"/>
  <c r="Q71" i="88"/>
  <c r="Q70" i="88"/>
  <c r="Q69" i="88"/>
  <c r="Q68" i="88"/>
  <c r="Q67" i="88"/>
  <c r="Q66" i="88"/>
  <c r="Q65" i="88"/>
  <c r="Q64" i="88"/>
  <c r="Q63" i="88"/>
  <c r="Q61" i="88"/>
  <c r="Q60" i="88"/>
  <c r="Q59" i="88"/>
  <c r="Q58" i="88"/>
  <c r="H58" i="88" s="1"/>
  <c r="Q57" i="88"/>
  <c r="H57" i="88" s="1"/>
  <c r="Q56" i="88"/>
  <c r="H56" i="88" s="1"/>
  <c r="Q55" i="88"/>
  <c r="H55" i="88" s="1"/>
  <c r="Q54" i="88"/>
  <c r="H54" i="88" s="1"/>
  <c r="Q53" i="88"/>
  <c r="H53" i="88" s="1"/>
  <c r="Q52" i="88"/>
  <c r="H52" i="88" s="1"/>
  <c r="Q50" i="88"/>
  <c r="Q49" i="88"/>
  <c r="Q48" i="88"/>
  <c r="Q47" i="88"/>
  <c r="Q46" i="88"/>
  <c r="Q45" i="88"/>
  <c r="Q44" i="88"/>
  <c r="Q43" i="88"/>
  <c r="Q42" i="88"/>
  <c r="Q40" i="88"/>
  <c r="Q39" i="88"/>
  <c r="Q38" i="88"/>
  <c r="Q37" i="88"/>
  <c r="Q36" i="88"/>
  <c r="Q35" i="88"/>
  <c r="Q34" i="88"/>
  <c r="Q32" i="88"/>
  <c r="Q31" i="88"/>
  <c r="Q30" i="88"/>
  <c r="Q29" i="88"/>
  <c r="Q28" i="88"/>
  <c r="Q27" i="88"/>
  <c r="Q26" i="88"/>
  <c r="Q25" i="88"/>
  <c r="Q24" i="88"/>
  <c r="Q23" i="88"/>
  <c r="Q22" i="88"/>
  <c r="Q21" i="88"/>
  <c r="Q20" i="88"/>
  <c r="Q19" i="88"/>
  <c r="Q18" i="88"/>
  <c r="Q16" i="88"/>
  <c r="Q15" i="88"/>
  <c r="Q14" i="88"/>
  <c r="Q13" i="88"/>
  <c r="Q12" i="88"/>
  <c r="Q10" i="88"/>
  <c r="Q11" i="88"/>
  <c r="S8" i="24"/>
  <c r="S8" i="107"/>
  <c r="S9" i="107" l="1"/>
  <c r="G18" i="86" l="1"/>
  <c r="F18" i="86"/>
  <c r="E18" i="86"/>
  <c r="D18" i="86"/>
  <c r="C18" i="86"/>
  <c r="C10" i="74"/>
  <c r="D34" i="75"/>
  <c r="C34" i="75"/>
  <c r="B34" i="75"/>
  <c r="G30" i="75"/>
  <c r="F30" i="75"/>
  <c r="E30" i="75"/>
  <c r="I95" i="105" l="1"/>
  <c r="J12" i="105" s="1"/>
  <c r="H95" i="105"/>
  <c r="G95" i="105"/>
  <c r="F95" i="105"/>
  <c r="S26" i="93"/>
  <c r="S25" i="93"/>
  <c r="S24" i="93"/>
  <c r="M25" i="93"/>
  <c r="M24" i="93"/>
  <c r="I25" i="93"/>
  <c r="I24" i="93"/>
  <c r="S23" i="93"/>
  <c r="S22" i="93"/>
  <c r="F12" i="23" l="1"/>
  <c r="M28" i="97"/>
  <c r="K28" i="97"/>
  <c r="M27" i="97"/>
  <c r="K27" i="97"/>
  <c r="M26" i="97"/>
  <c r="K26" i="97"/>
  <c r="M25" i="97"/>
  <c r="K25" i="97"/>
  <c r="M24" i="97"/>
  <c r="K24" i="97"/>
  <c r="M23" i="97"/>
  <c r="K23" i="97"/>
  <c r="M22" i="97"/>
  <c r="K22" i="97"/>
  <c r="M21" i="97"/>
  <c r="K21" i="97"/>
  <c r="M20" i="97"/>
  <c r="K20" i="97"/>
  <c r="M17" i="97" l="1"/>
  <c r="K17" i="97"/>
  <c r="M16" i="97"/>
  <c r="K16" i="97"/>
  <c r="M15" i="97"/>
  <c r="K15" i="97"/>
  <c r="M14" i="97"/>
  <c r="K14" i="97"/>
  <c r="I7" i="29" l="1"/>
  <c r="F92" i="25"/>
  <c r="F91" i="25"/>
  <c r="F90" i="25"/>
  <c r="F89" i="25"/>
  <c r="F88" i="25"/>
  <c r="F87" i="25"/>
  <c r="F86" i="25"/>
  <c r="F85" i="25"/>
  <c r="F84" i="25"/>
  <c r="F83" i="25"/>
  <c r="F82" i="25"/>
  <c r="F81" i="25"/>
  <c r="F80" i="25"/>
  <c r="D92" i="25"/>
  <c r="D91" i="25"/>
  <c r="D90" i="25"/>
  <c r="D89" i="25"/>
  <c r="D88" i="25"/>
  <c r="D87" i="25"/>
  <c r="D86" i="25"/>
  <c r="D85" i="25"/>
  <c r="D84" i="25"/>
  <c r="D83" i="25"/>
  <c r="D82" i="25"/>
  <c r="D81" i="25"/>
  <c r="D80" i="25"/>
  <c r="F69" i="25"/>
  <c r="F68" i="25"/>
  <c r="F67" i="25"/>
  <c r="F66" i="25"/>
  <c r="F65" i="25"/>
  <c r="F64" i="25"/>
  <c r="F63" i="25"/>
  <c r="F62" i="25"/>
  <c r="F61" i="25"/>
  <c r="F60" i="25"/>
  <c r="F59" i="25"/>
  <c r="F58" i="25"/>
  <c r="F57" i="25"/>
  <c r="D69" i="25"/>
  <c r="D68" i="25"/>
  <c r="D67" i="25"/>
  <c r="D66" i="25"/>
  <c r="D65" i="25"/>
  <c r="D64" i="25"/>
  <c r="D63" i="25"/>
  <c r="D62" i="25"/>
  <c r="D61" i="25"/>
  <c r="D60" i="25"/>
  <c r="D59" i="25"/>
  <c r="D58" i="25"/>
  <c r="D57" i="25"/>
  <c r="K43" i="25"/>
  <c r="K42" i="25"/>
  <c r="K41" i="25"/>
  <c r="K40" i="25"/>
  <c r="K39" i="25"/>
  <c r="K38" i="25"/>
  <c r="K37" i="25"/>
  <c r="K36" i="25"/>
  <c r="K35" i="25"/>
  <c r="K34" i="25"/>
  <c r="K33" i="25"/>
  <c r="K32" i="25"/>
  <c r="K31" i="25"/>
  <c r="J43" i="25"/>
  <c r="J42" i="25"/>
  <c r="J41" i="25"/>
  <c r="J40" i="25"/>
  <c r="J39" i="25"/>
  <c r="J38" i="25"/>
  <c r="J37" i="25"/>
  <c r="J36" i="25"/>
  <c r="J35" i="25"/>
  <c r="J34" i="25"/>
  <c r="J33" i="25"/>
  <c r="J32" i="25"/>
  <c r="J31" i="25"/>
  <c r="F43" i="25"/>
  <c r="F42" i="25"/>
  <c r="F41" i="25"/>
  <c r="F40" i="25"/>
  <c r="F39" i="25"/>
  <c r="F38" i="25"/>
  <c r="F37" i="25"/>
  <c r="F36" i="25"/>
  <c r="F35" i="25"/>
  <c r="F34" i="25"/>
  <c r="F33" i="25"/>
  <c r="F32" i="25"/>
  <c r="F31" i="25"/>
  <c r="E42" i="25"/>
  <c r="E41" i="25"/>
  <c r="E40" i="25"/>
  <c r="E39" i="25"/>
  <c r="E38" i="25"/>
  <c r="E37" i="25"/>
  <c r="E36" i="25"/>
  <c r="E35" i="25"/>
  <c r="E34" i="25"/>
  <c r="E33" i="25"/>
  <c r="E32" i="25"/>
  <c r="E31" i="25"/>
  <c r="E10" i="25"/>
  <c r="E9" i="25"/>
  <c r="E8" i="25"/>
  <c r="E7" i="25"/>
  <c r="D43" i="25"/>
  <c r="D42" i="25"/>
  <c r="D41" i="25"/>
  <c r="D40" i="25"/>
  <c r="D39" i="25"/>
  <c r="D38" i="25"/>
  <c r="D37" i="25"/>
  <c r="D36" i="25"/>
  <c r="D35" i="25"/>
  <c r="D34" i="25"/>
  <c r="D33" i="25"/>
  <c r="D32" i="25"/>
  <c r="D31" i="25"/>
  <c r="D19" i="25"/>
  <c r="D18" i="25"/>
  <c r="D17" i="25"/>
  <c r="D16" i="25"/>
  <c r="D15" i="25"/>
  <c r="D14" i="25"/>
  <c r="D13" i="25"/>
  <c r="D12" i="25"/>
  <c r="D11" i="25"/>
  <c r="D10" i="25"/>
  <c r="D9" i="25"/>
  <c r="D8" i="25"/>
  <c r="D7" i="25"/>
  <c r="K19" i="25"/>
  <c r="K18" i="25"/>
  <c r="K17" i="25"/>
  <c r="K16" i="25"/>
  <c r="K15" i="25"/>
  <c r="K14" i="25"/>
  <c r="K13" i="25"/>
  <c r="K12" i="25"/>
  <c r="K11" i="25"/>
  <c r="K10" i="25"/>
  <c r="K9" i="25"/>
  <c r="K8" i="25"/>
  <c r="K7" i="25"/>
  <c r="J19" i="25"/>
  <c r="J18" i="25"/>
  <c r="J17" i="25"/>
  <c r="J16" i="25"/>
  <c r="J15" i="25"/>
  <c r="J14" i="25"/>
  <c r="J13" i="25"/>
  <c r="J12" i="25"/>
  <c r="J11" i="25"/>
  <c r="J10" i="25"/>
  <c r="J9" i="25"/>
  <c r="J8" i="25"/>
  <c r="J7" i="25"/>
  <c r="F19" i="25"/>
  <c r="F18" i="25"/>
  <c r="F17" i="25"/>
  <c r="F16" i="25"/>
  <c r="F15" i="25"/>
  <c r="F14" i="25"/>
  <c r="F13" i="25"/>
  <c r="F12" i="25"/>
  <c r="F11" i="25"/>
  <c r="F10" i="25"/>
  <c r="F9" i="25"/>
  <c r="F8" i="25"/>
  <c r="F7" i="25"/>
  <c r="E19" i="25"/>
  <c r="E18" i="25"/>
  <c r="E17" i="25"/>
  <c r="E16" i="25"/>
  <c r="E15" i="25"/>
  <c r="E14" i="25"/>
  <c r="E13" i="25"/>
  <c r="E12" i="25"/>
  <c r="E11" i="25"/>
  <c r="V19" i="24"/>
  <c r="V18" i="24"/>
  <c r="V17" i="24"/>
  <c r="V16" i="24"/>
  <c r="V15" i="24"/>
  <c r="V14" i="24"/>
  <c r="V13" i="24"/>
  <c r="V12" i="24"/>
  <c r="V11" i="24"/>
  <c r="V10" i="24"/>
  <c r="V9" i="24"/>
  <c r="U20" i="24"/>
  <c r="U19" i="24"/>
  <c r="U18" i="24"/>
  <c r="U17" i="24"/>
  <c r="U16" i="24"/>
  <c r="U15" i="24"/>
  <c r="U14" i="24"/>
  <c r="U13" i="24"/>
  <c r="U12" i="24"/>
  <c r="U11" i="24"/>
  <c r="U10" i="24"/>
  <c r="U9" i="24"/>
  <c r="U8" i="24"/>
  <c r="T19" i="24"/>
  <c r="T18" i="24"/>
  <c r="T17" i="24"/>
  <c r="T16" i="24"/>
  <c r="T15" i="24"/>
  <c r="T14" i="24"/>
  <c r="T13" i="24"/>
  <c r="T12" i="24"/>
  <c r="T11" i="24"/>
  <c r="T10" i="24"/>
  <c r="T9" i="24"/>
  <c r="T8" i="24"/>
  <c r="T20" i="24" s="1"/>
  <c r="O20" i="24"/>
  <c r="O19" i="24"/>
  <c r="O18" i="24"/>
  <c r="O17" i="24"/>
  <c r="O16" i="24"/>
  <c r="O15" i="24"/>
  <c r="O14" i="24"/>
  <c r="O13" i="24"/>
  <c r="O12" i="24"/>
  <c r="O11" i="24"/>
  <c r="O10" i="24"/>
  <c r="O9" i="24"/>
  <c r="O8" i="24"/>
  <c r="K19" i="24"/>
  <c r="K18" i="24"/>
  <c r="K17" i="24"/>
  <c r="K16" i="24"/>
  <c r="K15" i="24"/>
  <c r="K14" i="24"/>
  <c r="K13" i="24"/>
  <c r="K12" i="24"/>
  <c r="K11" i="24"/>
  <c r="K10" i="24"/>
  <c r="K9" i="24"/>
  <c r="K8" i="24"/>
  <c r="J20" i="24"/>
  <c r="J19" i="24"/>
  <c r="J18" i="24"/>
  <c r="J17" i="24"/>
  <c r="J16" i="24"/>
  <c r="J15" i="24"/>
  <c r="J14" i="24"/>
  <c r="J13" i="24"/>
  <c r="J12" i="24"/>
  <c r="J11" i="24"/>
  <c r="J10" i="24"/>
  <c r="J9" i="24"/>
  <c r="J8" i="24"/>
  <c r="E20" i="24"/>
  <c r="E19" i="24"/>
  <c r="E18" i="24"/>
  <c r="E17" i="24"/>
  <c r="E16" i="24"/>
  <c r="E15" i="24"/>
  <c r="E14" i="24"/>
  <c r="E13" i="24"/>
  <c r="E12" i="24"/>
  <c r="E11" i="24"/>
  <c r="E10" i="24"/>
  <c r="E9" i="24"/>
  <c r="E8" i="24"/>
  <c r="F65" i="51"/>
  <c r="F88" i="51"/>
  <c r="F64" i="51"/>
  <c r="D65" i="51"/>
  <c r="D64" i="51"/>
  <c r="F54" i="51"/>
  <c r="F56" i="51"/>
  <c r="D56" i="51"/>
  <c r="F55" i="51"/>
  <c r="D59" i="51"/>
  <c r="D53" i="51"/>
  <c r="D76" i="51"/>
  <c r="F87" i="51"/>
  <c r="D88" i="51"/>
  <c r="F77" i="51"/>
  <c r="F78" i="51"/>
  <c r="F79" i="51"/>
  <c r="F80" i="51"/>
  <c r="F81" i="51"/>
  <c r="F82" i="51"/>
  <c r="F83" i="51"/>
  <c r="F84" i="51"/>
  <c r="F85" i="51"/>
  <c r="F86" i="51"/>
  <c r="F76" i="51"/>
  <c r="D87" i="51"/>
  <c r="D77" i="51"/>
  <c r="D78" i="51"/>
  <c r="D79" i="51"/>
  <c r="D80" i="51"/>
  <c r="D81" i="51"/>
  <c r="D82" i="51"/>
  <c r="D83" i="51"/>
  <c r="D84" i="51"/>
  <c r="D85" i="51"/>
  <c r="D86" i="51"/>
  <c r="F57" i="51"/>
  <c r="F58" i="51"/>
  <c r="F59" i="51"/>
  <c r="F60" i="51"/>
  <c r="F61" i="51"/>
  <c r="F62" i="51"/>
  <c r="F63" i="51"/>
  <c r="F53" i="51"/>
  <c r="D54" i="51"/>
  <c r="D55" i="51"/>
  <c r="D57" i="51"/>
  <c r="D58" i="51"/>
  <c r="D60" i="51"/>
  <c r="D61" i="51"/>
  <c r="D62" i="51"/>
  <c r="D63" i="51"/>
  <c r="F41" i="51"/>
  <c r="F30" i="51"/>
  <c r="F31" i="51"/>
  <c r="F32" i="51"/>
  <c r="F33" i="51"/>
  <c r="F34" i="51"/>
  <c r="F35" i="51"/>
  <c r="F36" i="51"/>
  <c r="F37" i="51"/>
  <c r="F38" i="51"/>
  <c r="F39" i="51"/>
  <c r="F40" i="51"/>
  <c r="F29" i="51"/>
  <c r="E41" i="51"/>
  <c r="E30" i="51"/>
  <c r="E31" i="51"/>
  <c r="E32" i="51"/>
  <c r="E33" i="51"/>
  <c r="E34" i="51"/>
  <c r="E35" i="51"/>
  <c r="E36" i="51"/>
  <c r="E37" i="51"/>
  <c r="E38" i="51"/>
  <c r="E39" i="51"/>
  <c r="E40" i="51"/>
  <c r="E29" i="51"/>
  <c r="F19" i="51"/>
  <c r="F8" i="51"/>
  <c r="F9" i="51"/>
  <c r="F10" i="51"/>
  <c r="F11" i="51"/>
  <c r="F12" i="51"/>
  <c r="F13" i="51"/>
  <c r="F14" i="51"/>
  <c r="F15" i="51"/>
  <c r="F16" i="51"/>
  <c r="F17" i="51"/>
  <c r="F18" i="51"/>
  <c r="F7" i="51"/>
  <c r="E19" i="51"/>
  <c r="E8" i="51"/>
  <c r="E9" i="51"/>
  <c r="E10" i="51"/>
  <c r="E11" i="51"/>
  <c r="E12" i="51"/>
  <c r="E13" i="51"/>
  <c r="E14" i="51"/>
  <c r="E15" i="51"/>
  <c r="E16" i="51"/>
  <c r="E17" i="51"/>
  <c r="E18" i="51"/>
  <c r="E7" i="51"/>
  <c r="V8" i="24" l="1"/>
  <c r="V20" i="24" s="1"/>
  <c r="A3" i="97" a="1"/>
  <c r="A3" i="97" s="1"/>
  <c r="E35" i="77"/>
  <c r="C27" i="92" l="1"/>
  <c r="F27" i="92" s="1"/>
  <c r="I18" i="92"/>
  <c r="E27" i="92" l="1"/>
  <c r="B23" i="94"/>
  <c r="C12" i="86"/>
  <c r="D12" i="86"/>
  <c r="E12" i="86"/>
  <c r="F12" i="86"/>
  <c r="G12" i="86"/>
  <c r="C8" i="86"/>
  <c r="D8" i="86"/>
  <c r="E8" i="86"/>
  <c r="F8" i="86"/>
  <c r="G8" i="86"/>
  <c r="B7" i="33"/>
  <c r="B8" i="33"/>
  <c r="B9" i="33"/>
  <c r="B10" i="33"/>
  <c r="B11" i="33"/>
  <c r="B12" i="33"/>
  <c r="B13" i="33"/>
  <c r="B14" i="33"/>
  <c r="B15" i="33"/>
  <c r="B16" i="33"/>
  <c r="B17" i="33"/>
  <c r="B18" i="33"/>
  <c r="B19" i="33"/>
  <c r="B20" i="33"/>
  <c r="B21" i="33"/>
  <c r="B22" i="33"/>
  <c r="B23" i="33"/>
  <c r="B24" i="33"/>
  <c r="B25" i="33"/>
  <c r="B26" i="33"/>
  <c r="B27" i="33"/>
  <c r="B28" i="33"/>
  <c r="B29" i="33"/>
  <c r="B30" i="33"/>
  <c r="B31" i="33"/>
  <c r="B32" i="33"/>
  <c r="B33" i="33"/>
  <c r="B34" i="33"/>
  <c r="B35" i="33"/>
  <c r="B36" i="33"/>
  <c r="B37" i="33"/>
  <c r="B38" i="33"/>
  <c r="B39" i="33"/>
  <c r="B40" i="33"/>
  <c r="B41" i="33"/>
  <c r="B42" i="33"/>
  <c r="B43" i="33"/>
  <c r="B44" i="33"/>
  <c r="B45" i="33"/>
  <c r="B46" i="33"/>
  <c r="B47" i="33"/>
  <c r="B48" i="33"/>
  <c r="B49" i="33"/>
  <c r="B50" i="33"/>
  <c r="B51" i="33"/>
  <c r="B52" i="33"/>
  <c r="B53" i="33"/>
  <c r="B54" i="33"/>
  <c r="B55" i="33"/>
  <c r="B56" i="33"/>
  <c r="B57" i="33"/>
  <c r="B58" i="33"/>
  <c r="B59" i="33"/>
  <c r="B60" i="33"/>
  <c r="B61" i="33"/>
  <c r="B62" i="33"/>
  <c r="B63" i="33"/>
  <c r="B64" i="33"/>
  <c r="B65" i="33"/>
  <c r="B66" i="33"/>
  <c r="B67" i="33"/>
  <c r="B68" i="33"/>
  <c r="B69" i="33"/>
  <c r="B70" i="33"/>
  <c r="B71" i="33"/>
  <c r="B6" i="33"/>
  <c r="G17" i="23" l="1"/>
  <c r="D91" i="88" l="1"/>
  <c r="N91" i="88"/>
  <c r="O92" i="88"/>
  <c r="D92" i="88" s="1"/>
  <c r="H92" i="88"/>
  <c r="O83" i="88"/>
  <c r="D83" i="88" s="1"/>
  <c r="O84" i="88"/>
  <c r="J84" i="88" s="1"/>
  <c r="H84" i="88"/>
  <c r="O85" i="88"/>
  <c r="J85" i="88" s="1"/>
  <c r="N85" i="88"/>
  <c r="O86" i="88"/>
  <c r="D86" i="88" s="1"/>
  <c r="N86" i="88"/>
  <c r="O87" i="88"/>
  <c r="J87" i="88" s="1"/>
  <c r="H87" i="88"/>
  <c r="O88" i="88"/>
  <c r="J88" i="88" s="1"/>
  <c r="R88" i="88"/>
  <c r="O89" i="88"/>
  <c r="D89" i="88" s="1"/>
  <c r="O75" i="88"/>
  <c r="J75" i="88" s="1"/>
  <c r="H75" i="88"/>
  <c r="O76" i="88"/>
  <c r="J76" i="88" s="1"/>
  <c r="N76" i="88"/>
  <c r="O77" i="88"/>
  <c r="D77" i="88" s="1"/>
  <c r="R77" i="88"/>
  <c r="O78" i="88"/>
  <c r="J78" i="88" s="1"/>
  <c r="H78" i="88"/>
  <c r="R78" i="88"/>
  <c r="H79" i="88"/>
  <c r="O79" i="88"/>
  <c r="D79" i="88" s="1"/>
  <c r="N79" i="88"/>
  <c r="O80" i="88"/>
  <c r="D80" i="88" s="1"/>
  <c r="H80" i="88"/>
  <c r="R80" i="88"/>
  <c r="O81" i="88"/>
  <c r="J81" i="88" s="1"/>
  <c r="N81" i="88"/>
  <c r="O63" i="88"/>
  <c r="D63" i="88" s="1"/>
  <c r="N63" i="88"/>
  <c r="H64" i="88"/>
  <c r="O64" i="88"/>
  <c r="J64" i="88" s="1"/>
  <c r="O65" i="88"/>
  <c r="J65" i="88" s="1"/>
  <c r="H65" i="88"/>
  <c r="O66" i="88"/>
  <c r="N66" i="88"/>
  <c r="N67" i="88"/>
  <c r="O67" i="88"/>
  <c r="D67" i="88" s="1"/>
  <c r="H67" i="88"/>
  <c r="O68" i="88"/>
  <c r="J68" i="88" s="1"/>
  <c r="N68" i="88"/>
  <c r="H69" i="88"/>
  <c r="N69" i="88"/>
  <c r="O69" i="88"/>
  <c r="D69" i="88" s="1"/>
  <c r="O70" i="88"/>
  <c r="J70" i="88" s="1"/>
  <c r="H70" i="88"/>
  <c r="H71" i="88"/>
  <c r="O71" i="88"/>
  <c r="J71" i="88" s="1"/>
  <c r="N71" i="88"/>
  <c r="O72" i="88"/>
  <c r="D72" i="88" s="1"/>
  <c r="N72" i="88"/>
  <c r="N73" i="88"/>
  <c r="O73" i="88"/>
  <c r="J73" i="88" s="1"/>
  <c r="H73" i="88"/>
  <c r="O42" i="88"/>
  <c r="J42" i="88" s="1"/>
  <c r="H43" i="88"/>
  <c r="N43" i="88"/>
  <c r="O43" i="88"/>
  <c r="D43" i="88" s="1"/>
  <c r="O44" i="88"/>
  <c r="J44" i="88" s="1"/>
  <c r="H44" i="88"/>
  <c r="O45" i="88"/>
  <c r="J45" i="88" s="1"/>
  <c r="N45" i="88"/>
  <c r="O46" i="88"/>
  <c r="D46" i="88" s="1"/>
  <c r="O47" i="88"/>
  <c r="J47" i="88" s="1"/>
  <c r="H47" i="88"/>
  <c r="O48" i="88"/>
  <c r="J48" i="88" s="1"/>
  <c r="N48" i="88"/>
  <c r="O49" i="88"/>
  <c r="D49" i="88" s="1"/>
  <c r="H49" i="88"/>
  <c r="O50" i="88"/>
  <c r="J50" i="88" s="1"/>
  <c r="N50" i="88"/>
  <c r="O51" i="88"/>
  <c r="D51" i="88" s="1"/>
  <c r="N51" i="88"/>
  <c r="O52" i="88"/>
  <c r="J52" i="88" s="1"/>
  <c r="O53" i="88"/>
  <c r="J53" i="88" s="1"/>
  <c r="O54" i="88"/>
  <c r="N54" i="88"/>
  <c r="O55" i="88"/>
  <c r="D55" i="88" s="1"/>
  <c r="O56" i="88"/>
  <c r="J56" i="88" s="1"/>
  <c r="N56" i="88"/>
  <c r="O57" i="88"/>
  <c r="R57" i="88"/>
  <c r="O58" i="88"/>
  <c r="O59" i="88"/>
  <c r="D59" i="88" s="1"/>
  <c r="N59" i="88"/>
  <c r="O60" i="88"/>
  <c r="D60" i="88" s="1"/>
  <c r="N60" i="88"/>
  <c r="D61" i="88"/>
  <c r="O61" i="88"/>
  <c r="J61" i="88" s="1"/>
  <c r="H61" i="88"/>
  <c r="O34" i="88"/>
  <c r="J34" i="88" s="1"/>
  <c r="O35" i="88"/>
  <c r="D35" i="88" s="1"/>
  <c r="H35" i="88"/>
  <c r="O36" i="88"/>
  <c r="J36" i="88" s="1"/>
  <c r="H36" i="88"/>
  <c r="O37" i="88"/>
  <c r="D37" i="88" s="1"/>
  <c r="N37" i="88"/>
  <c r="H38" i="88"/>
  <c r="O38" i="88"/>
  <c r="D38" i="88" s="1"/>
  <c r="O39" i="88"/>
  <c r="J39" i="88" s="1"/>
  <c r="H39" i="88"/>
  <c r="R39" i="88"/>
  <c r="H40" i="88"/>
  <c r="J40" i="88"/>
  <c r="O40" i="88"/>
  <c r="R40" i="88" s="1"/>
  <c r="N40" i="88"/>
  <c r="O18" i="88"/>
  <c r="D18" i="88" s="1"/>
  <c r="H18" i="88"/>
  <c r="H19" i="88"/>
  <c r="O19" i="88"/>
  <c r="J19" i="88" s="1"/>
  <c r="N19" i="88"/>
  <c r="O20" i="88"/>
  <c r="D20" i="88" s="1"/>
  <c r="N20" i="88"/>
  <c r="R20" i="88"/>
  <c r="O21" i="88"/>
  <c r="J21" i="88" s="1"/>
  <c r="H21" i="88"/>
  <c r="O22" i="88"/>
  <c r="J22" i="88" s="1"/>
  <c r="H22" i="88"/>
  <c r="O23" i="88"/>
  <c r="D23" i="88" s="1"/>
  <c r="H23" i="88"/>
  <c r="O24" i="88"/>
  <c r="D24" i="88" s="1"/>
  <c r="R24" i="88"/>
  <c r="O25" i="88"/>
  <c r="D25" i="88" s="1"/>
  <c r="R25" i="88"/>
  <c r="O26" i="88"/>
  <c r="D26" i="88" s="1"/>
  <c r="O27" i="88"/>
  <c r="J27" i="88" s="1"/>
  <c r="H27" i="88"/>
  <c r="O28" i="88"/>
  <c r="J28" i="88" s="1"/>
  <c r="N28" i="88"/>
  <c r="O29" i="88"/>
  <c r="D29" i="88" s="1"/>
  <c r="N29" i="88"/>
  <c r="O30" i="88"/>
  <c r="J30" i="88" s="1"/>
  <c r="N30" i="88"/>
  <c r="O31" i="88"/>
  <c r="J31" i="88" s="1"/>
  <c r="R31" i="88"/>
  <c r="O32" i="88"/>
  <c r="J32" i="88" s="1"/>
  <c r="I8" i="88"/>
  <c r="O8" i="88" s="1"/>
  <c r="J8" i="88" s="1"/>
  <c r="O11" i="88"/>
  <c r="J11" i="88" s="1"/>
  <c r="N11" i="88"/>
  <c r="O12" i="88"/>
  <c r="H12" i="88"/>
  <c r="O13" i="88"/>
  <c r="J13" i="88" s="1"/>
  <c r="N13" i="88"/>
  <c r="O14" i="88"/>
  <c r="J14" i="88" s="1"/>
  <c r="O15" i="88"/>
  <c r="J15" i="88" s="1"/>
  <c r="R15" i="88"/>
  <c r="O16" i="88"/>
  <c r="D16" i="88" s="1"/>
  <c r="N16" i="88"/>
  <c r="H10" i="88"/>
  <c r="O10" i="88"/>
  <c r="J10" i="88" s="1"/>
  <c r="G8" i="88"/>
  <c r="Q8" i="88" s="1"/>
  <c r="B91" i="88"/>
  <c r="B92" i="88"/>
  <c r="B78" i="88"/>
  <c r="B79" i="88"/>
  <c r="B80" i="88"/>
  <c r="B81" i="88"/>
  <c r="B83" i="88"/>
  <c r="B84" i="88"/>
  <c r="B85" i="88"/>
  <c r="B86" i="88"/>
  <c r="B87" i="88"/>
  <c r="B88" i="88"/>
  <c r="B89" i="88"/>
  <c r="B67" i="88"/>
  <c r="B68" i="88"/>
  <c r="B69" i="88"/>
  <c r="B70" i="88"/>
  <c r="B71" i="88"/>
  <c r="B72" i="88"/>
  <c r="B73" i="88"/>
  <c r="B75" i="88"/>
  <c r="B76" i="88"/>
  <c r="B77" i="88"/>
  <c r="B65" i="88"/>
  <c r="B66" i="88"/>
  <c r="B57" i="88"/>
  <c r="B58" i="88"/>
  <c r="B59" i="88"/>
  <c r="B60" i="88"/>
  <c r="B61" i="88"/>
  <c r="B63" i="88"/>
  <c r="B64" i="88"/>
  <c r="B48" i="88"/>
  <c r="B49" i="88"/>
  <c r="B50" i="88"/>
  <c r="B51" i="88"/>
  <c r="B52" i="88"/>
  <c r="B53" i="88"/>
  <c r="B54" i="88"/>
  <c r="B55" i="88"/>
  <c r="B56" i="88"/>
  <c r="B32" i="88"/>
  <c r="B34" i="88"/>
  <c r="B35" i="88"/>
  <c r="B36" i="88"/>
  <c r="B37" i="88"/>
  <c r="B38" i="88"/>
  <c r="B39" i="88"/>
  <c r="B40" i="88"/>
  <c r="B42" i="88"/>
  <c r="B43" i="88"/>
  <c r="B44" i="88"/>
  <c r="B45" i="88"/>
  <c r="B46" i="88"/>
  <c r="B47" i="88"/>
  <c r="B21" i="88"/>
  <c r="B22" i="88"/>
  <c r="B23" i="88"/>
  <c r="B24" i="88"/>
  <c r="B25" i="88"/>
  <c r="B26" i="88"/>
  <c r="B27" i="88"/>
  <c r="B28" i="88"/>
  <c r="B29" i="88"/>
  <c r="B30" i="88"/>
  <c r="B31" i="88"/>
  <c r="B11" i="88"/>
  <c r="B12" i="88"/>
  <c r="B13" i="88"/>
  <c r="B14" i="88"/>
  <c r="B15" i="88"/>
  <c r="B16" i="88"/>
  <c r="B18" i="88"/>
  <c r="B19" i="88"/>
  <c r="B20" i="88"/>
  <c r="B10" i="88"/>
  <c r="C18" i="76"/>
  <c r="G29" i="75"/>
  <c r="F29" i="75"/>
  <c r="E29" i="75"/>
  <c r="D71" i="88" l="1"/>
  <c r="D78" i="88"/>
  <c r="R18" i="88"/>
  <c r="R83" i="88"/>
  <c r="D73" i="88"/>
  <c r="R14" i="88"/>
  <c r="R28" i="88"/>
  <c r="R71" i="88"/>
  <c r="S71" i="88" s="1"/>
  <c r="D40" i="88"/>
  <c r="D66" i="88"/>
  <c r="J66" i="88"/>
  <c r="J58" i="88"/>
  <c r="D58" i="88"/>
  <c r="D57" i="88"/>
  <c r="J57" i="88"/>
  <c r="D54" i="88"/>
  <c r="J54" i="88"/>
  <c r="D76" i="88"/>
  <c r="F76" i="88" s="1"/>
  <c r="R8" i="88"/>
  <c r="J37" i="88"/>
  <c r="J23" i="88"/>
  <c r="F23" i="88" s="1"/>
  <c r="R22" i="88"/>
  <c r="R26" i="88"/>
  <c r="R32" i="88"/>
  <c r="D32" i="88"/>
  <c r="H59" i="88"/>
  <c r="N53" i="88"/>
  <c r="N52" i="88"/>
  <c r="R42" i="88"/>
  <c r="H50" i="88"/>
  <c r="R46" i="88"/>
  <c r="H45" i="88"/>
  <c r="D45" i="88"/>
  <c r="H76" i="88"/>
  <c r="H66" i="88"/>
  <c r="H68" i="88"/>
  <c r="R65" i="88"/>
  <c r="D68" i="88"/>
  <c r="R89" i="88"/>
  <c r="J89" i="88"/>
  <c r="H13" i="88"/>
  <c r="N12" i="88"/>
  <c r="R12" i="88"/>
  <c r="F79" i="88"/>
  <c r="H14" i="88"/>
  <c r="H30" i="88"/>
  <c r="H28" i="88"/>
  <c r="N26" i="88"/>
  <c r="N35" i="88"/>
  <c r="R58" i="88"/>
  <c r="D50" i="88"/>
  <c r="H48" i="88"/>
  <c r="N46" i="88"/>
  <c r="D70" i="88"/>
  <c r="R68" i="88"/>
  <c r="J67" i="88"/>
  <c r="R63" i="88"/>
  <c r="N87" i="88"/>
  <c r="H85" i="88"/>
  <c r="N83" i="88"/>
  <c r="N32" i="88"/>
  <c r="D30" i="88"/>
  <c r="D28" i="88"/>
  <c r="J26" i="88"/>
  <c r="N24" i="88"/>
  <c r="J35" i="88"/>
  <c r="N55" i="88"/>
  <c r="R53" i="88"/>
  <c r="D52" i="88"/>
  <c r="F52" i="88" s="1"/>
  <c r="R49" i="88"/>
  <c r="D48" i="88"/>
  <c r="H46" i="88"/>
  <c r="R43" i="88"/>
  <c r="R69" i="88"/>
  <c r="N89" i="88"/>
  <c r="D87" i="88"/>
  <c r="D85" i="88"/>
  <c r="J83" i="88"/>
  <c r="H32" i="88"/>
  <c r="R27" i="88"/>
  <c r="H26" i="88"/>
  <c r="J24" i="88"/>
  <c r="N22" i="88"/>
  <c r="D39" i="88"/>
  <c r="H37" i="88"/>
  <c r="R34" i="88"/>
  <c r="R59" i="88"/>
  <c r="R56" i="88"/>
  <c r="J55" i="88"/>
  <c r="F55" i="88" s="1"/>
  <c r="R51" i="88"/>
  <c r="R47" i="88"/>
  <c r="N65" i="88"/>
  <c r="R79" i="88"/>
  <c r="R84" i="88"/>
  <c r="H83" i="88"/>
  <c r="N15" i="88"/>
  <c r="H24" i="88"/>
  <c r="R38" i="88"/>
  <c r="R64" i="88"/>
  <c r="H89" i="88"/>
  <c r="N14" i="88"/>
  <c r="R48" i="88"/>
  <c r="R85" i="88"/>
  <c r="S85" i="88" s="1"/>
  <c r="D27" i="88"/>
  <c r="N21" i="88"/>
  <c r="D19" i="88"/>
  <c r="N38" i="88"/>
  <c r="R35" i="88"/>
  <c r="F61" i="88"/>
  <c r="J59" i="88"/>
  <c r="R52" i="88"/>
  <c r="S52" i="88" s="1"/>
  <c r="D47" i="88"/>
  <c r="J43" i="88"/>
  <c r="R70" i="88"/>
  <c r="S70" i="88" s="1"/>
  <c r="J69" i="88"/>
  <c r="N64" i="88"/>
  <c r="H81" i="88"/>
  <c r="J79" i="88"/>
  <c r="D84" i="88"/>
  <c r="H25" i="88"/>
  <c r="D21" i="88"/>
  <c r="L40" i="88"/>
  <c r="N61" i="88"/>
  <c r="N57" i="88"/>
  <c r="D56" i="88"/>
  <c r="F56" i="88" s="1"/>
  <c r="D81" i="88"/>
  <c r="N77" i="88"/>
  <c r="H15" i="88"/>
  <c r="F30" i="88"/>
  <c r="L35" i="88"/>
  <c r="D64" i="88"/>
  <c r="H77" i="88"/>
  <c r="H91" i="88"/>
  <c r="R92" i="88"/>
  <c r="H16" i="88"/>
  <c r="R16" i="88"/>
  <c r="R13" i="88"/>
  <c r="R91" i="88"/>
  <c r="D8" i="88"/>
  <c r="J91" i="88"/>
  <c r="F85" i="88"/>
  <c r="L85" i="88"/>
  <c r="F70" i="88"/>
  <c r="L70" i="88"/>
  <c r="L76" i="88"/>
  <c r="F73" i="88"/>
  <c r="L73" i="88"/>
  <c r="S64" i="88"/>
  <c r="F35" i="88"/>
  <c r="L71" i="88"/>
  <c r="F40" i="88"/>
  <c r="D15" i="88"/>
  <c r="S15" i="88" s="1"/>
  <c r="J16" i="88"/>
  <c r="N10" i="88"/>
  <c r="H31" i="88"/>
  <c r="J20" i="88"/>
  <c r="N18" i="88"/>
  <c r="R37" i="88"/>
  <c r="D36" i="88"/>
  <c r="H34" i="88"/>
  <c r="J51" i="88"/>
  <c r="N49" i="88"/>
  <c r="R45" i="88"/>
  <c r="D44" i="88"/>
  <c r="H42" i="88"/>
  <c r="J63" i="88"/>
  <c r="N80" i="88"/>
  <c r="R76" i="88"/>
  <c r="S76" i="88" s="1"/>
  <c r="D75" i="88"/>
  <c r="H88" i="88"/>
  <c r="R10" i="88"/>
  <c r="D14" i="88"/>
  <c r="J29" i="88"/>
  <c r="N27" i="88"/>
  <c r="R23" i="88"/>
  <c r="D22" i="88"/>
  <c r="H20" i="88"/>
  <c r="J60" i="88"/>
  <c r="N58" i="88"/>
  <c r="R54" i="88"/>
  <c r="D53" i="88"/>
  <c r="H51" i="88"/>
  <c r="J72" i="88"/>
  <c r="N70" i="88"/>
  <c r="R66" i="88"/>
  <c r="D65" i="88"/>
  <c r="H63" i="88"/>
  <c r="J86" i="88"/>
  <c r="N84" i="88"/>
  <c r="D13" i="88"/>
  <c r="D31" i="88"/>
  <c r="H29" i="88"/>
  <c r="J18" i="88"/>
  <c r="N39" i="88"/>
  <c r="D34" i="88"/>
  <c r="H60" i="88"/>
  <c r="J49" i="88"/>
  <c r="N47" i="88"/>
  <c r="D42" i="88"/>
  <c r="H72" i="88"/>
  <c r="J80" i="88"/>
  <c r="N78" i="88"/>
  <c r="D88" i="88"/>
  <c r="H86" i="88"/>
  <c r="N88" i="88"/>
  <c r="D12" i="88"/>
  <c r="N25" i="88"/>
  <c r="R21" i="88"/>
  <c r="N92" i="88"/>
  <c r="D11" i="88"/>
  <c r="J12" i="88"/>
  <c r="R30" i="88"/>
  <c r="S30" i="88" s="1"/>
  <c r="R61" i="88"/>
  <c r="R73" i="88"/>
  <c r="S73" i="88" s="1"/>
  <c r="R87" i="88"/>
  <c r="N42" i="88"/>
  <c r="D10" i="88"/>
  <c r="J25" i="88"/>
  <c r="N23" i="88"/>
  <c r="R19" i="88"/>
  <c r="R50" i="88"/>
  <c r="R81" i="88"/>
  <c r="J92" i="88"/>
  <c r="N34" i="88"/>
  <c r="N31" i="88"/>
  <c r="R11" i="88"/>
  <c r="R55" i="88"/>
  <c r="R67" i="88"/>
  <c r="R36" i="88"/>
  <c r="R44" i="88"/>
  <c r="R75" i="88"/>
  <c r="R29" i="88"/>
  <c r="J38" i="88"/>
  <c r="N36" i="88"/>
  <c r="R60" i="88"/>
  <c r="J46" i="88"/>
  <c r="N44" i="88"/>
  <c r="R72" i="88"/>
  <c r="J77" i="88"/>
  <c r="N75" i="88"/>
  <c r="R86" i="88"/>
  <c r="H11" i="88"/>
  <c r="A3" i="93" a="1"/>
  <c r="A3" i="93" s="1"/>
  <c r="A2" i="93" a="1"/>
  <c r="A2" i="93" s="1"/>
  <c r="S31" i="88" l="1"/>
  <c r="S20" i="88"/>
  <c r="S14" i="88"/>
  <c r="F53" i="88"/>
  <c r="S53" i="88"/>
  <c r="F48" i="88"/>
  <c r="L45" i="88"/>
  <c r="L89" i="88"/>
  <c r="F89" i="88"/>
  <c r="S89" i="88"/>
  <c r="N8" i="88"/>
  <c r="H8" i="88"/>
  <c r="L37" i="88"/>
  <c r="F37" i="88"/>
  <c r="S37" i="88"/>
  <c r="L23" i="88"/>
  <c r="S23" i="88"/>
  <c r="S12" i="88"/>
  <c r="S49" i="88"/>
  <c r="S48" i="88"/>
  <c r="L48" i="88"/>
  <c r="F45" i="88"/>
  <c r="S45" i="88"/>
  <c r="L87" i="88"/>
  <c r="F87" i="88"/>
  <c r="S87" i="88"/>
  <c r="L69" i="88"/>
  <c r="F69" i="88"/>
  <c r="S69" i="88"/>
  <c r="L26" i="88"/>
  <c r="S26" i="88"/>
  <c r="F26" i="88"/>
  <c r="F67" i="88"/>
  <c r="L67" i="88"/>
  <c r="L55" i="88"/>
  <c r="L43" i="88"/>
  <c r="F43" i="88"/>
  <c r="F83" i="88"/>
  <c r="S83" i="88"/>
  <c r="L83" i="88"/>
  <c r="L59" i="88"/>
  <c r="F59" i="88"/>
  <c r="S59" i="88"/>
  <c r="L24" i="88"/>
  <c r="S24" i="88"/>
  <c r="F24" i="88"/>
  <c r="S36" i="88"/>
  <c r="S61" i="88"/>
  <c r="S35" i="88"/>
  <c r="S43" i="88"/>
  <c r="F71" i="88"/>
  <c r="S79" i="88"/>
  <c r="S67" i="88"/>
  <c r="S40" i="88"/>
  <c r="L79" i="88"/>
  <c r="L61" i="88"/>
  <c r="L30" i="88"/>
  <c r="S55" i="88"/>
  <c r="S21" i="88"/>
  <c r="S16" i="88"/>
  <c r="F91" i="88"/>
  <c r="L91" i="88"/>
  <c r="S91" i="88"/>
  <c r="L63" i="88"/>
  <c r="F63" i="88"/>
  <c r="S63" i="88"/>
  <c r="S92" i="88"/>
  <c r="F92" i="88"/>
  <c r="L92" i="88"/>
  <c r="F80" i="88"/>
  <c r="L80" i="88"/>
  <c r="S80" i="88"/>
  <c r="L51" i="88"/>
  <c r="F51" i="88"/>
  <c r="S51" i="88"/>
  <c r="L77" i="88"/>
  <c r="F77" i="88"/>
  <c r="S77" i="88"/>
  <c r="F60" i="88"/>
  <c r="L60" i="88"/>
  <c r="F46" i="88"/>
  <c r="L46" i="88"/>
  <c r="S46" i="88"/>
  <c r="F29" i="88"/>
  <c r="L29" i="88"/>
  <c r="F86" i="88"/>
  <c r="L86" i="88"/>
  <c r="S27" i="88"/>
  <c r="F27" i="88"/>
  <c r="L27" i="88"/>
  <c r="F32" i="88"/>
  <c r="L32" i="88"/>
  <c r="F81" i="88"/>
  <c r="L81" i="88"/>
  <c r="L65" i="88"/>
  <c r="F65" i="88"/>
  <c r="L88" i="88"/>
  <c r="F88" i="88"/>
  <c r="F39" i="88"/>
  <c r="L39" i="88"/>
  <c r="S39" i="88"/>
  <c r="L42" i="88"/>
  <c r="F42" i="88"/>
  <c r="L13" i="88"/>
  <c r="F13" i="88"/>
  <c r="S56" i="88"/>
  <c r="L56" i="88"/>
  <c r="L53" i="88"/>
  <c r="F25" i="88"/>
  <c r="L25" i="88"/>
  <c r="L10" i="88"/>
  <c r="F10" i="88"/>
  <c r="L22" i="88"/>
  <c r="F22" i="88"/>
  <c r="F64" i="88"/>
  <c r="L64" i="88"/>
  <c r="S25" i="88"/>
  <c r="F11" i="88"/>
  <c r="L11" i="88"/>
  <c r="F75" i="88"/>
  <c r="L75" i="88"/>
  <c r="S13" i="88"/>
  <c r="F72" i="88"/>
  <c r="L72" i="88"/>
  <c r="F50" i="88"/>
  <c r="L50" i="88"/>
  <c r="F84" i="88"/>
  <c r="L84" i="88"/>
  <c r="S84" i="88"/>
  <c r="F44" i="88"/>
  <c r="L44" i="88"/>
  <c r="F38" i="88"/>
  <c r="L38" i="88"/>
  <c r="S65" i="88"/>
  <c r="F34" i="88"/>
  <c r="S32" i="88"/>
  <c r="F21" i="88"/>
  <c r="L21" i="88"/>
  <c r="S11" i="88"/>
  <c r="F78" i="88"/>
  <c r="S78" i="88"/>
  <c r="L78" i="88"/>
  <c r="F47" i="88"/>
  <c r="L47" i="88"/>
  <c r="S47" i="88"/>
  <c r="S50" i="88"/>
  <c r="L20" i="88"/>
  <c r="F20" i="88"/>
  <c r="F49" i="88"/>
  <c r="L49" i="88"/>
  <c r="S72" i="88"/>
  <c r="S58" i="88"/>
  <c r="F58" i="88"/>
  <c r="L58" i="88"/>
  <c r="S38" i="88"/>
  <c r="S68" i="88"/>
  <c r="F68" i="88"/>
  <c r="L68" i="88"/>
  <c r="S60" i="88"/>
  <c r="S75" i="88"/>
  <c r="L15" i="88"/>
  <c r="F15" i="88"/>
  <c r="L16" i="88"/>
  <c r="F16" i="88"/>
  <c r="L12" i="88"/>
  <c r="F12" i="88"/>
  <c r="F18" i="88"/>
  <c r="L18" i="88"/>
  <c r="S18" i="88"/>
  <c r="F36" i="88"/>
  <c r="L36" i="88"/>
  <c r="S42" i="88"/>
  <c r="S22" i="88"/>
  <c r="S29" i="88"/>
  <c r="L14" i="88"/>
  <c r="F14" i="88"/>
  <c r="S44" i="88"/>
  <c r="L31" i="88"/>
  <c r="F31" i="88"/>
  <c r="S10" i="88"/>
  <c r="L52" i="88"/>
  <c r="S86" i="88"/>
  <c r="S81" i="88"/>
  <c r="S88" i="88"/>
  <c r="J9" i="81"/>
  <c r="D15" i="109"/>
  <c r="L34" i="88" l="1"/>
  <c r="S34" i="88"/>
  <c r="S28" i="88"/>
  <c r="F28" i="88"/>
  <c r="L28" i="88"/>
  <c r="L19" i="88"/>
  <c r="S19" i="88"/>
  <c r="F19" i="88"/>
  <c r="F66" i="88"/>
  <c r="L66" i="88"/>
  <c r="S66" i="88"/>
  <c r="L57" i="88"/>
  <c r="F57" i="88"/>
  <c r="S57" i="88"/>
  <c r="F54" i="88"/>
  <c r="L54" i="88"/>
  <c r="S54" i="88"/>
  <c r="A3" i="109" a="1"/>
  <c r="A3" i="109" s="1"/>
  <c r="J20" i="81" l="1"/>
  <c r="J18" i="81"/>
  <c r="J16" i="81"/>
  <c r="J14" i="81"/>
  <c r="J12" i="81"/>
  <c r="J11" i="81"/>
  <c r="J10" i="81"/>
  <c r="A2" i="109" l="1" a="1"/>
  <c r="A2" i="109" s="1"/>
  <c r="G11" i="109"/>
  <c r="G13" i="109"/>
  <c r="H13" i="109" s="1"/>
  <c r="C15" i="109"/>
  <c r="E15" i="109"/>
  <c r="F15" i="109"/>
  <c r="G15" i="109" l="1"/>
  <c r="H15" i="109" s="1"/>
  <c r="H11" i="109"/>
  <c r="H23" i="90" l="1"/>
  <c r="G23" i="90"/>
  <c r="F23" i="90"/>
  <c r="E23" i="90"/>
  <c r="D23" i="90"/>
  <c r="C23" i="90"/>
  <c r="B23" i="90"/>
  <c r="B18" i="89" l="1"/>
  <c r="I99" i="79"/>
  <c r="J70" i="105" l="1"/>
  <c r="J49" i="105"/>
  <c r="J27" i="105"/>
  <c r="J93" i="105"/>
  <c r="J69" i="105"/>
  <c r="J48" i="105"/>
  <c r="J26" i="105"/>
  <c r="J92" i="105"/>
  <c r="J68" i="105"/>
  <c r="J47" i="105"/>
  <c r="J25" i="105"/>
  <c r="J90" i="105"/>
  <c r="J67" i="105"/>
  <c r="J46" i="105"/>
  <c r="J24" i="105"/>
  <c r="J88" i="105"/>
  <c r="J66" i="105"/>
  <c r="J45" i="105"/>
  <c r="J23" i="105"/>
  <c r="J87" i="105"/>
  <c r="J65" i="105"/>
  <c r="J44" i="105"/>
  <c r="J22" i="105"/>
  <c r="J86" i="105"/>
  <c r="J64" i="105"/>
  <c r="J43" i="105"/>
  <c r="J21" i="105"/>
  <c r="J85" i="105"/>
  <c r="J63" i="105"/>
  <c r="J42" i="105"/>
  <c r="J20" i="105"/>
  <c r="J84" i="105"/>
  <c r="J62" i="105"/>
  <c r="J41" i="105"/>
  <c r="J19" i="105"/>
  <c r="J83" i="105"/>
  <c r="J60" i="105"/>
  <c r="J39" i="105"/>
  <c r="J18" i="105"/>
  <c r="J82" i="105"/>
  <c r="J59" i="105"/>
  <c r="J38" i="105"/>
  <c r="J17" i="105"/>
  <c r="J80" i="105"/>
  <c r="J58" i="105"/>
  <c r="J37" i="105"/>
  <c r="J15" i="105"/>
  <c r="J79" i="105"/>
  <c r="J57" i="105"/>
  <c r="J36" i="105"/>
  <c r="J14" i="105"/>
  <c r="J9" i="105"/>
  <c r="J50" i="105"/>
  <c r="J78" i="105"/>
  <c r="J56" i="105"/>
  <c r="J35" i="105"/>
  <c r="J13" i="105"/>
  <c r="J11" i="105"/>
  <c r="J53" i="105"/>
  <c r="J10" i="105"/>
  <c r="J30" i="105"/>
  <c r="J29" i="105"/>
  <c r="J71" i="105"/>
  <c r="J77" i="105"/>
  <c r="J55" i="105"/>
  <c r="J34" i="105"/>
  <c r="J76" i="105"/>
  <c r="J54" i="105"/>
  <c r="J33" i="105"/>
  <c r="J75" i="105"/>
  <c r="J31" i="105"/>
  <c r="J74" i="105"/>
  <c r="J52" i="105"/>
  <c r="J51" i="105"/>
  <c r="J28" i="105"/>
  <c r="J72" i="105"/>
  <c r="B113" i="105"/>
  <c r="J78" i="79"/>
  <c r="W72" i="79"/>
  <c r="W50" i="79"/>
  <c r="W26" i="79"/>
  <c r="W97" i="79"/>
  <c r="W71" i="79"/>
  <c r="W49" i="79"/>
  <c r="W25" i="79"/>
  <c r="W95" i="79"/>
  <c r="W70" i="79"/>
  <c r="W48" i="79"/>
  <c r="W24" i="79"/>
  <c r="W94" i="79"/>
  <c r="W69" i="79"/>
  <c r="W47" i="79"/>
  <c r="W23" i="79"/>
  <c r="W92" i="79"/>
  <c r="W68" i="79"/>
  <c r="W46" i="79"/>
  <c r="W22" i="79"/>
  <c r="W91" i="79"/>
  <c r="W67" i="79"/>
  <c r="W45" i="79"/>
  <c r="W21" i="79"/>
  <c r="W90" i="79"/>
  <c r="W66" i="79"/>
  <c r="W44" i="79"/>
  <c r="W20" i="79"/>
  <c r="W89" i="79"/>
  <c r="W65" i="79"/>
  <c r="W43" i="79"/>
  <c r="W19" i="79"/>
  <c r="W88" i="79"/>
  <c r="W64" i="79"/>
  <c r="W42" i="79"/>
  <c r="W18" i="79"/>
  <c r="W87" i="79"/>
  <c r="W63" i="79"/>
  <c r="W41" i="79"/>
  <c r="W17" i="79"/>
  <c r="W86" i="79"/>
  <c r="W62" i="79"/>
  <c r="W40" i="79"/>
  <c r="W16" i="79"/>
  <c r="W85" i="79"/>
  <c r="W61" i="79"/>
  <c r="W39" i="79"/>
  <c r="W15" i="79"/>
  <c r="W60" i="79"/>
  <c r="W38" i="79"/>
  <c r="W14" i="79"/>
  <c r="W59" i="79"/>
  <c r="W35" i="79"/>
  <c r="W13" i="79"/>
  <c r="W58" i="79"/>
  <c r="W34" i="79"/>
  <c r="W10" i="79"/>
  <c r="W79" i="79"/>
  <c r="W33" i="79"/>
  <c r="W9" i="79"/>
  <c r="W54" i="79"/>
  <c r="W77" i="79"/>
  <c r="W31" i="79"/>
  <c r="W30" i="79"/>
  <c r="W75" i="79"/>
  <c r="W78" i="79"/>
  <c r="W82" i="79"/>
  <c r="W81" i="79"/>
  <c r="W80" i="79"/>
  <c r="W57" i="79"/>
  <c r="W32" i="79"/>
  <c r="W53" i="79"/>
  <c r="W52" i="79"/>
  <c r="W51" i="79"/>
  <c r="W76" i="79"/>
  <c r="W27" i="79"/>
  <c r="J65" i="79"/>
  <c r="J69" i="79"/>
  <c r="J81" i="79"/>
  <c r="J82" i="79"/>
  <c r="J72" i="79"/>
  <c r="J77" i="79"/>
  <c r="J57" i="79"/>
  <c r="J85" i="79"/>
  <c r="J59" i="79"/>
  <c r="J60" i="79"/>
  <c r="J61" i="79"/>
  <c r="J62" i="79"/>
  <c r="J89" i="79"/>
  <c r="J64" i="79"/>
  <c r="J92" i="79"/>
  <c r="J66" i="79"/>
  <c r="J9" i="79"/>
  <c r="J70" i="79"/>
  <c r="J75" i="79"/>
  <c r="J79" i="79"/>
  <c r="J58" i="79"/>
  <c r="J86" i="79"/>
  <c r="J87" i="79"/>
  <c r="J88" i="79"/>
  <c r="J63" i="79"/>
  <c r="J90" i="79"/>
  <c r="J91" i="79"/>
  <c r="J94" i="79"/>
  <c r="J67" i="79"/>
  <c r="J68" i="79"/>
  <c r="J71" i="79"/>
  <c r="J76" i="79"/>
  <c r="J95" i="79"/>
  <c r="J80" i="79"/>
  <c r="J97" i="79"/>
  <c r="W99" i="79" l="1"/>
  <c r="E18" i="77"/>
  <c r="E20" i="89"/>
  <c r="P118" i="79"/>
  <c r="E11" i="75"/>
  <c r="E8" i="97" s="1"/>
  <c r="O118" i="79"/>
  <c r="E10" i="75" s="1"/>
  <c r="Q116" i="79"/>
  <c r="D37" i="89" l="1"/>
  <c r="E29" i="89"/>
  <c r="E30" i="89"/>
  <c r="E31" i="89"/>
  <c r="E32" i="89"/>
  <c r="E33" i="89"/>
  <c r="E34" i="89"/>
  <c r="E35" i="89"/>
  <c r="E36" i="89"/>
  <c r="E21" i="89"/>
  <c r="E22" i="89"/>
  <c r="E24" i="89"/>
  <c r="E25" i="89"/>
  <c r="C18" i="89"/>
  <c r="C37" i="89"/>
  <c r="B37" i="89"/>
  <c r="B39" i="89" s="1"/>
  <c r="E28" i="89"/>
  <c r="E37" i="89" l="1"/>
  <c r="C39" i="89"/>
  <c r="I44" i="77" l="1"/>
  <c r="I35" i="77"/>
  <c r="I26" i="77"/>
  <c r="I18" i="77"/>
  <c r="B13" i="75"/>
  <c r="B12" i="75"/>
  <c r="B11" i="75"/>
  <c r="B10" i="75"/>
  <c r="C45" i="77"/>
  <c r="D44" i="77"/>
  <c r="D45" i="77" s="1"/>
  <c r="D35" i="77"/>
  <c r="D36" i="77" s="1"/>
  <c r="D26" i="77"/>
  <c r="D27" i="77" s="1"/>
  <c r="D18" i="77"/>
  <c r="D19" i="77" s="1"/>
  <c r="C19" i="77"/>
  <c r="M151" i="80" l="1"/>
  <c r="J146" i="80"/>
  <c r="T146" i="80"/>
  <c r="R144" i="80"/>
  <c r="R143" i="80"/>
  <c r="R141" i="80"/>
  <c r="R139" i="80"/>
  <c r="R138" i="80"/>
  <c r="R137" i="80"/>
  <c r="R136" i="80"/>
  <c r="R134" i="80"/>
  <c r="R133" i="80"/>
  <c r="R132" i="80"/>
  <c r="R131" i="80"/>
  <c r="R130" i="80"/>
  <c r="R128" i="80"/>
  <c r="R127" i="80"/>
  <c r="R126" i="80"/>
  <c r="R125" i="80"/>
  <c r="R124" i="80"/>
  <c r="R122" i="80"/>
  <c r="R121" i="80"/>
  <c r="R120" i="80"/>
  <c r="R119" i="80"/>
  <c r="R118" i="80"/>
  <c r="R117" i="80"/>
  <c r="R116" i="80"/>
  <c r="R115" i="80"/>
  <c r="R114" i="80"/>
  <c r="R113" i="80"/>
  <c r="R112" i="80"/>
  <c r="R111" i="80"/>
  <c r="R110" i="80"/>
  <c r="R109" i="80"/>
  <c r="R108" i="80"/>
  <c r="R107" i="80"/>
  <c r="R106" i="80"/>
  <c r="R105" i="80"/>
  <c r="R104" i="80"/>
  <c r="R103" i="80"/>
  <c r="R102" i="80"/>
  <c r="R101" i="80"/>
  <c r="R100" i="80"/>
  <c r="R99" i="80"/>
  <c r="R98" i="80"/>
  <c r="R97" i="80"/>
  <c r="R96" i="80"/>
  <c r="R95" i="80"/>
  <c r="R94" i="80"/>
  <c r="R93" i="80"/>
  <c r="R92" i="80"/>
  <c r="R91" i="80"/>
  <c r="R90" i="80"/>
  <c r="R89" i="80"/>
  <c r="R88" i="80"/>
  <c r="R87" i="80"/>
  <c r="R86" i="80"/>
  <c r="R85" i="80"/>
  <c r="R84" i="80"/>
  <c r="R83" i="80"/>
  <c r="R82" i="80"/>
  <c r="R81" i="80"/>
  <c r="R80" i="80"/>
  <c r="R79" i="80"/>
  <c r="R78" i="80"/>
  <c r="R77" i="80"/>
  <c r="R76" i="80"/>
  <c r="R75" i="80"/>
  <c r="R74" i="80"/>
  <c r="R72" i="80"/>
  <c r="R71" i="80"/>
  <c r="R70" i="80"/>
  <c r="R69" i="80"/>
  <c r="R68" i="80"/>
  <c r="R67" i="80"/>
  <c r="R66" i="80"/>
  <c r="R65" i="80"/>
  <c r="R64" i="80"/>
  <c r="R63" i="80"/>
  <c r="R62" i="80"/>
  <c r="R61" i="80"/>
  <c r="R60" i="80"/>
  <c r="R59" i="80"/>
  <c r="R58" i="80"/>
  <c r="R57" i="80"/>
  <c r="R56" i="80"/>
  <c r="R55" i="80"/>
  <c r="R54" i="80"/>
  <c r="R53" i="80"/>
  <c r="R52" i="80"/>
  <c r="R51" i="80"/>
  <c r="R50" i="80"/>
  <c r="R49" i="80"/>
  <c r="R47" i="80"/>
  <c r="R46" i="80"/>
  <c r="R45" i="80"/>
  <c r="R44" i="80"/>
  <c r="R43" i="80"/>
  <c r="R42" i="80"/>
  <c r="R41" i="80"/>
  <c r="R40" i="80"/>
  <c r="R39" i="80"/>
  <c r="R38" i="80"/>
  <c r="R37" i="80"/>
  <c r="R36" i="80"/>
  <c r="R35" i="80"/>
  <c r="R34" i="80"/>
  <c r="R33" i="80"/>
  <c r="R32" i="80"/>
  <c r="R30" i="80"/>
  <c r="R29" i="80"/>
  <c r="R28" i="80"/>
  <c r="R27" i="80"/>
  <c r="R26" i="80"/>
  <c r="R25" i="80"/>
  <c r="R24" i="80"/>
  <c r="R23" i="80"/>
  <c r="R22" i="80"/>
  <c r="R20" i="80"/>
  <c r="R19" i="80"/>
  <c r="R18" i="80"/>
  <c r="R17" i="80"/>
  <c r="R16" i="80"/>
  <c r="R15" i="80"/>
  <c r="R14" i="80"/>
  <c r="R13" i="80"/>
  <c r="R12" i="80"/>
  <c r="R11" i="80"/>
  <c r="R10" i="80"/>
  <c r="R9" i="80"/>
  <c r="Q146" i="80"/>
  <c r="P146" i="80"/>
  <c r="O146" i="80"/>
  <c r="N146" i="80"/>
  <c r="C151" i="80"/>
  <c r="G146" i="80"/>
  <c r="H134" i="80" s="1"/>
  <c r="F146" i="80"/>
  <c r="E146" i="80"/>
  <c r="D146" i="80"/>
  <c r="H137" i="80"/>
  <c r="H136" i="80"/>
  <c r="H132" i="80"/>
  <c r="H131" i="80"/>
  <c r="H120" i="80"/>
  <c r="H119" i="80"/>
  <c r="H118" i="80"/>
  <c r="H108" i="80"/>
  <c r="H82" i="80"/>
  <c r="H71" i="80"/>
  <c r="H70" i="80"/>
  <c r="H69" i="80"/>
  <c r="H68" i="80"/>
  <c r="H59" i="80"/>
  <c r="H58" i="80"/>
  <c r="H57" i="80"/>
  <c r="H56" i="80"/>
  <c r="H46" i="80"/>
  <c r="H45" i="80"/>
  <c r="J18" i="92" l="1"/>
  <c r="H17" i="80"/>
  <c r="H83" i="80"/>
  <c r="H18" i="80"/>
  <c r="H96" i="80"/>
  <c r="H84" i="80"/>
  <c r="H19" i="80"/>
  <c r="H93" i="80"/>
  <c r="H20" i="80"/>
  <c r="H94" i="80"/>
  <c r="H30" i="80"/>
  <c r="H95" i="80"/>
  <c r="H32" i="80"/>
  <c r="H33" i="80"/>
  <c r="H105" i="80"/>
  <c r="H34" i="80"/>
  <c r="H106" i="80"/>
  <c r="H44" i="80"/>
  <c r="H107" i="80"/>
  <c r="R146" i="80"/>
  <c r="H43" i="80"/>
  <c r="H81" i="80"/>
  <c r="H117" i="80"/>
  <c r="H9" i="80"/>
  <c r="H22" i="80"/>
  <c r="H35" i="80"/>
  <c r="H47" i="80"/>
  <c r="H60" i="80"/>
  <c r="H72" i="80"/>
  <c r="H85" i="80"/>
  <c r="H97" i="80"/>
  <c r="H109" i="80"/>
  <c r="H121" i="80"/>
  <c r="H138" i="80"/>
  <c r="H10" i="80"/>
  <c r="H23" i="80"/>
  <c r="H36" i="80"/>
  <c r="H49" i="80"/>
  <c r="H61" i="80"/>
  <c r="H74" i="80"/>
  <c r="H86" i="80"/>
  <c r="H98" i="80"/>
  <c r="H110" i="80"/>
  <c r="H122" i="80"/>
  <c r="H139" i="80"/>
  <c r="H11" i="80"/>
  <c r="H24" i="80"/>
  <c r="H37" i="80"/>
  <c r="H50" i="80"/>
  <c r="H62" i="80"/>
  <c r="H75" i="80"/>
  <c r="H87" i="80"/>
  <c r="H99" i="80"/>
  <c r="H111" i="80"/>
  <c r="H124" i="80"/>
  <c r="H141" i="80"/>
  <c r="H12" i="80"/>
  <c r="H25" i="80"/>
  <c r="H38" i="80"/>
  <c r="H51" i="80"/>
  <c r="H63" i="80"/>
  <c r="H76" i="80"/>
  <c r="H88" i="80"/>
  <c r="H100" i="80"/>
  <c r="H112" i="80"/>
  <c r="H125" i="80"/>
  <c r="H143" i="80"/>
  <c r="H13" i="80"/>
  <c r="H26" i="80"/>
  <c r="H39" i="80"/>
  <c r="H52" i="80"/>
  <c r="H64" i="80"/>
  <c r="H77" i="80"/>
  <c r="H89" i="80"/>
  <c r="H101" i="80"/>
  <c r="H113" i="80"/>
  <c r="H126" i="80"/>
  <c r="H144" i="80"/>
  <c r="H14" i="80"/>
  <c r="H27" i="80"/>
  <c r="H40" i="80"/>
  <c r="H53" i="80"/>
  <c r="H65" i="80"/>
  <c r="H78" i="80"/>
  <c r="H90" i="80"/>
  <c r="H102" i="80"/>
  <c r="H114" i="80"/>
  <c r="H127" i="80"/>
  <c r="H15" i="80"/>
  <c r="H28" i="80"/>
  <c r="H41" i="80"/>
  <c r="H54" i="80"/>
  <c r="H66" i="80"/>
  <c r="H79" i="80"/>
  <c r="H91" i="80"/>
  <c r="H103" i="80"/>
  <c r="H115" i="80"/>
  <c r="H128" i="80"/>
  <c r="H16" i="80"/>
  <c r="H29" i="80"/>
  <c r="H42" i="80"/>
  <c r="H55" i="80"/>
  <c r="H67" i="80"/>
  <c r="H80" i="80"/>
  <c r="H92" i="80"/>
  <c r="H104" i="80"/>
  <c r="H116" i="80"/>
  <c r="H130" i="80"/>
  <c r="H133" i="80"/>
  <c r="L18" i="92" l="1"/>
  <c r="K18" i="92"/>
  <c r="H146" i="80"/>
  <c r="E37" i="93" l="1"/>
  <c r="E36" i="93"/>
  <c r="E35" i="93"/>
  <c r="E34" i="93"/>
  <c r="E33" i="93"/>
  <c r="E32" i="93"/>
  <c r="E31" i="93"/>
  <c r="E30" i="93"/>
  <c r="E26" i="93"/>
  <c r="E21" i="93"/>
  <c r="E20" i="93"/>
  <c r="E19" i="93"/>
  <c r="E18" i="93"/>
  <c r="E17" i="93"/>
  <c r="E16" i="93"/>
  <c r="E15" i="93"/>
  <c r="E14" i="93"/>
  <c r="E13" i="93"/>
  <c r="E12" i="93"/>
  <c r="B26" i="93"/>
  <c r="B38" i="93"/>
  <c r="B40" i="93" s="1"/>
  <c r="B37" i="93"/>
  <c r="B34" i="93"/>
  <c r="B35" i="93"/>
  <c r="B36" i="93"/>
  <c r="B33" i="93"/>
  <c r="B31" i="93"/>
  <c r="B32" i="93"/>
  <c r="B30" i="93"/>
  <c r="B25" i="93"/>
  <c r="D25" i="93" s="1"/>
  <c r="B24" i="93"/>
  <c r="D24" i="93" s="1"/>
  <c r="B23" i="93"/>
  <c r="B22" i="93"/>
  <c r="A21" i="93"/>
  <c r="B21" i="93"/>
  <c r="C21" i="93"/>
  <c r="A20" i="93"/>
  <c r="B20" i="93"/>
  <c r="C20" i="93"/>
  <c r="A18" i="93"/>
  <c r="B18" i="93"/>
  <c r="C18" i="93"/>
  <c r="A19" i="93"/>
  <c r="B19" i="93"/>
  <c r="C19" i="93"/>
  <c r="A12" i="93"/>
  <c r="B12" i="93"/>
  <c r="C12" i="93"/>
  <c r="A13" i="93"/>
  <c r="B13" i="93"/>
  <c r="C13" i="93"/>
  <c r="A14" i="93"/>
  <c r="B14" i="93"/>
  <c r="C14" i="93"/>
  <c r="A15" i="93"/>
  <c r="B15" i="93"/>
  <c r="C15" i="93"/>
  <c r="B16" i="93"/>
  <c r="C16" i="93"/>
  <c r="A17" i="93"/>
  <c r="B17" i="93"/>
  <c r="C17" i="93"/>
  <c r="B11" i="93"/>
  <c r="C11" i="93"/>
  <c r="A11" i="93"/>
  <c r="D210" i="99"/>
  <c r="D208" i="99"/>
  <c r="D207" i="99"/>
  <c r="D206" i="99"/>
  <c r="D205" i="99"/>
  <c r="D203" i="99"/>
  <c r="D202" i="99"/>
  <c r="D201" i="99"/>
  <c r="D198" i="99"/>
  <c r="D196" i="99"/>
  <c r="D195" i="99"/>
  <c r="D194" i="99"/>
  <c r="D193" i="99"/>
  <c r="D191" i="99"/>
  <c r="D190" i="99"/>
  <c r="D189" i="99"/>
  <c r="D188" i="99"/>
  <c r="D187" i="99"/>
  <c r="D186" i="99"/>
  <c r="D185" i="99"/>
  <c r="D184" i="99"/>
  <c r="D182" i="99"/>
  <c r="D181" i="99"/>
  <c r="D178" i="99"/>
  <c r="D177" i="99"/>
  <c r="D175" i="99"/>
  <c r="D174" i="99"/>
  <c r="D170" i="99"/>
  <c r="F55" i="99"/>
  <c r="D55" i="99"/>
  <c r="F54" i="99"/>
  <c r="D54" i="99"/>
  <c r="F53" i="99"/>
  <c r="D53" i="99"/>
  <c r="F52" i="99"/>
  <c r="D52" i="99"/>
  <c r="F50" i="99"/>
  <c r="D50" i="99"/>
  <c r="F48" i="99"/>
  <c r="D48" i="99"/>
  <c r="F47" i="99"/>
  <c r="D47" i="99"/>
  <c r="F46" i="99"/>
  <c r="D46" i="99"/>
  <c r="F45" i="99"/>
  <c r="D45" i="99"/>
  <c r="F43" i="99"/>
  <c r="D43" i="99"/>
  <c r="F42" i="99"/>
  <c r="D42" i="99"/>
  <c r="F41" i="99"/>
  <c r="D41" i="99"/>
  <c r="F40" i="99"/>
  <c r="D40" i="99"/>
  <c r="F39" i="99"/>
  <c r="D39" i="99"/>
  <c r="F38" i="99"/>
  <c r="D38" i="99"/>
  <c r="F36" i="99"/>
  <c r="D36" i="99"/>
  <c r="F35" i="99"/>
  <c r="D35" i="99"/>
  <c r="F34" i="99"/>
  <c r="D34" i="99"/>
  <c r="F33" i="99"/>
  <c r="D33" i="99"/>
  <c r="F32" i="99"/>
  <c r="D32" i="99"/>
  <c r="F31" i="99"/>
  <c r="D31" i="99"/>
  <c r="F30" i="99"/>
  <c r="D30" i="99"/>
  <c r="F29" i="99"/>
  <c r="D29" i="99"/>
  <c r="F28" i="99"/>
  <c r="D28" i="99"/>
  <c r="F27" i="99"/>
  <c r="D27" i="99"/>
  <c r="F26" i="99"/>
  <c r="D26" i="99"/>
  <c r="F25" i="99"/>
  <c r="D25" i="99"/>
  <c r="F24" i="99"/>
  <c r="D24" i="99"/>
  <c r="F23" i="99"/>
  <c r="D23" i="99"/>
  <c r="F21" i="99"/>
  <c r="D21" i="99"/>
  <c r="F20" i="99"/>
  <c r="D20" i="99"/>
  <c r="F19" i="99"/>
  <c r="D19" i="99"/>
  <c r="F18" i="99"/>
  <c r="D18" i="99"/>
  <c r="F17" i="99"/>
  <c r="D17" i="99"/>
  <c r="F16" i="99"/>
  <c r="D16" i="99"/>
  <c r="F14" i="99"/>
  <c r="D14" i="99"/>
  <c r="F13" i="99"/>
  <c r="D13" i="99"/>
  <c r="F10" i="99"/>
  <c r="D10" i="99"/>
  <c r="F9" i="99"/>
  <c r="D9" i="99"/>
  <c r="B28" i="93" l="1"/>
  <c r="B42" i="93" s="1"/>
  <c r="C9" i="77"/>
  <c r="I9" i="77" s="1"/>
  <c r="J31" i="81" l="1"/>
  <c r="J27" i="92" l="1"/>
  <c r="L27" i="92" s="1"/>
  <c r="A71" i="33"/>
  <c r="A61" i="33"/>
  <c r="A62" i="33"/>
  <c r="A63" i="33"/>
  <c r="A64" i="33"/>
  <c r="A65" i="33"/>
  <c r="A66" i="33"/>
  <c r="A67" i="33"/>
  <c r="A68" i="33"/>
  <c r="A69" i="33"/>
  <c r="A70" i="33"/>
  <c r="A49" i="33"/>
  <c r="A50" i="33"/>
  <c r="A51" i="33"/>
  <c r="A52" i="33"/>
  <c r="A53" i="33"/>
  <c r="A54" i="33"/>
  <c r="A55" i="33"/>
  <c r="A56" i="33"/>
  <c r="A57" i="33"/>
  <c r="A58" i="33"/>
  <c r="A59" i="33"/>
  <c r="A60" i="33"/>
  <c r="A38" i="33"/>
  <c r="A39" i="33"/>
  <c r="A40" i="33"/>
  <c r="A41" i="33"/>
  <c r="A42" i="33"/>
  <c r="A43" i="33"/>
  <c r="A44" i="33"/>
  <c r="A45" i="33"/>
  <c r="A46" i="33"/>
  <c r="A47" i="33"/>
  <c r="A48" i="33"/>
  <c r="A23" i="33"/>
  <c r="A24" i="33"/>
  <c r="A25" i="33"/>
  <c r="A26" i="33"/>
  <c r="A27" i="33"/>
  <c r="A28" i="33"/>
  <c r="A29" i="33"/>
  <c r="A30" i="33"/>
  <c r="A31" i="33"/>
  <c r="A32" i="33"/>
  <c r="A33" i="33"/>
  <c r="A34" i="33"/>
  <c r="A35" i="33"/>
  <c r="A36" i="33"/>
  <c r="A37" i="33"/>
  <c r="A7" i="33"/>
  <c r="A8" i="33"/>
  <c r="A9" i="33"/>
  <c r="A10" i="33"/>
  <c r="A11" i="33"/>
  <c r="A12" i="33"/>
  <c r="A13" i="33"/>
  <c r="A14" i="33"/>
  <c r="A15" i="33"/>
  <c r="A17" i="33"/>
  <c r="A18" i="33"/>
  <c r="A19" i="33"/>
  <c r="A20" i="33"/>
  <c r="A21" i="33"/>
  <c r="A22" i="33"/>
  <c r="A6" i="33"/>
  <c r="B17" i="28"/>
  <c r="B7" i="28"/>
  <c r="B8" i="28"/>
  <c r="B9" i="28"/>
  <c r="B10" i="28"/>
  <c r="B11" i="28"/>
  <c r="B12" i="28"/>
  <c r="B13" i="28"/>
  <c r="B14" i="28"/>
  <c r="B15" i="28"/>
  <c r="B16" i="28"/>
  <c r="B6" i="28"/>
  <c r="B32" i="25"/>
  <c r="B33" i="25"/>
  <c r="B34" i="25"/>
  <c r="B35" i="25"/>
  <c r="B36" i="25"/>
  <c r="B37" i="25"/>
  <c r="B38" i="25"/>
  <c r="B39" i="25"/>
  <c r="B40" i="25"/>
  <c r="B41" i="25"/>
  <c r="B42" i="25"/>
  <c r="B31" i="25"/>
  <c r="B8" i="25"/>
  <c r="B9" i="25"/>
  <c r="B10" i="25"/>
  <c r="B11" i="25"/>
  <c r="B12" i="25"/>
  <c r="B13" i="25"/>
  <c r="B14" i="25"/>
  <c r="B15" i="25"/>
  <c r="B16" i="25"/>
  <c r="B17" i="25"/>
  <c r="B18" i="25"/>
  <c r="B7" i="25"/>
  <c r="D7" i="30" l="1"/>
  <c r="D8" i="30"/>
  <c r="D9" i="30"/>
  <c r="D10" i="30"/>
  <c r="D11" i="30"/>
  <c r="D12" i="30"/>
  <c r="D13" i="30"/>
  <c r="D14" i="30"/>
  <c r="D15" i="30"/>
  <c r="D16" i="30"/>
  <c r="D17" i="30"/>
  <c r="D6" i="30"/>
  <c r="B30" i="51" l="1"/>
  <c r="B31" i="51"/>
  <c r="B32" i="51"/>
  <c r="B33" i="51"/>
  <c r="B34" i="51"/>
  <c r="B35" i="51"/>
  <c r="B36" i="51"/>
  <c r="B37" i="51"/>
  <c r="B38" i="51"/>
  <c r="B39" i="51"/>
  <c r="B40" i="51"/>
  <c r="B29" i="51"/>
  <c r="B8" i="51"/>
  <c r="B9" i="51"/>
  <c r="B10" i="51"/>
  <c r="B11" i="51"/>
  <c r="B12" i="51"/>
  <c r="B13" i="51"/>
  <c r="B14" i="51"/>
  <c r="B15" i="51"/>
  <c r="B16" i="51"/>
  <c r="B17" i="51"/>
  <c r="B18" i="51"/>
  <c r="B7" i="51"/>
  <c r="B7" i="54"/>
  <c r="B8" i="54"/>
  <c r="B9" i="54"/>
  <c r="B10" i="54"/>
  <c r="B11" i="54"/>
  <c r="B12" i="54"/>
  <c r="B13" i="54"/>
  <c r="B14" i="54"/>
  <c r="B15" i="54"/>
  <c r="B16" i="54"/>
  <c r="B17" i="54"/>
  <c r="B6" i="54"/>
  <c r="G73" i="48"/>
  <c r="H73" i="48"/>
  <c r="I73" i="48"/>
  <c r="I8" i="48"/>
  <c r="I9" i="48"/>
  <c r="I10" i="48"/>
  <c r="I11" i="48"/>
  <c r="I12" i="48"/>
  <c r="I13" i="48"/>
  <c r="I14" i="48"/>
  <c r="I15" i="48"/>
  <c r="I16" i="48"/>
  <c r="I17" i="48"/>
  <c r="I18" i="48"/>
  <c r="I19" i="48"/>
  <c r="I20" i="48"/>
  <c r="I21" i="48"/>
  <c r="I22" i="48"/>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 i="48"/>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F73" i="29" l="1"/>
  <c r="G73" i="29"/>
  <c r="F28" i="75" l="1"/>
  <c r="G28" i="75"/>
  <c r="E28" i="75"/>
  <c r="B14" i="74" l="1"/>
  <c r="B13" i="74"/>
  <c r="B12" i="74"/>
  <c r="C24" i="74"/>
  <c r="B24" i="74"/>
  <c r="C38" i="74"/>
  <c r="C37" i="74"/>
  <c r="C36" i="74"/>
  <c r="C35" i="74"/>
  <c r="B29" i="74"/>
  <c r="D29" i="74" s="1"/>
  <c r="B23" i="74"/>
  <c r="B22" i="74"/>
  <c r="E103" i="105"/>
  <c r="L95" i="105"/>
  <c r="C18" i="92" s="1"/>
  <c r="P8" i="88" l="1"/>
  <c r="C11" i="74"/>
  <c r="E18" i="92"/>
  <c r="B25" i="74"/>
  <c r="S8" i="88" l="1"/>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 i="29"/>
  <c r="H31" i="76"/>
  <c r="H30" i="76"/>
  <c r="H29" i="76"/>
  <c r="H28" i="76"/>
  <c r="H27" i="76"/>
  <c r="H26" i="76"/>
  <c r="H25" i="76"/>
  <c r="H24" i="76"/>
  <c r="D10" i="74"/>
  <c r="D37" i="74"/>
  <c r="AA20" i="24"/>
  <c r="Z20" i="24"/>
  <c r="B36" i="74"/>
  <c r="D36" i="74" s="1"/>
  <c r="B35" i="74"/>
  <c r="J33" i="75"/>
  <c r="I33" i="75"/>
  <c r="H33" i="75"/>
  <c r="J30" i="75"/>
  <c r="I30" i="75"/>
  <c r="H30" i="75"/>
  <c r="J28" i="75"/>
  <c r="I28" i="75"/>
  <c r="H28" i="75"/>
  <c r="I15" i="75"/>
  <c r="H15" i="75"/>
  <c r="C16" i="75" a="1"/>
  <c r="C16" i="75" s="1"/>
  <c r="G15" i="75"/>
  <c r="D10" i="75"/>
  <c r="D11" i="75"/>
  <c r="D12" i="75"/>
  <c r="D13" i="75"/>
  <c r="D14" i="75"/>
  <c r="D15" i="75"/>
  <c r="I28" i="97"/>
  <c r="F28" i="97"/>
  <c r="E28" i="97"/>
  <c r="H27" i="97"/>
  <c r="J27" i="97" s="1"/>
  <c r="G27" i="97"/>
  <c r="J26" i="97"/>
  <c r="G26" i="97"/>
  <c r="G25" i="97"/>
  <c r="H25" i="97" s="1"/>
  <c r="J24" i="97"/>
  <c r="G24" i="97"/>
  <c r="J23" i="97"/>
  <c r="G23" i="97"/>
  <c r="J22" i="97"/>
  <c r="G22" i="97"/>
  <c r="J21" i="97"/>
  <c r="G21" i="97"/>
  <c r="J20" i="97"/>
  <c r="G20" i="97"/>
  <c r="G28" i="97" s="1"/>
  <c r="I17" i="97"/>
  <c r="F17" i="97"/>
  <c r="E17" i="97"/>
  <c r="H16" i="97"/>
  <c r="G16" i="97"/>
  <c r="G15" i="97"/>
  <c r="G14" i="97"/>
  <c r="H14" i="97" s="1"/>
  <c r="I11" i="97"/>
  <c r="C28" i="97"/>
  <c r="B28" i="97"/>
  <c r="D27" i="97"/>
  <c r="D26" i="97"/>
  <c r="D25" i="97"/>
  <c r="D24" i="97"/>
  <c r="D23" i="97"/>
  <c r="D22" i="97"/>
  <c r="D21" i="97"/>
  <c r="D20" i="97"/>
  <c r="D28" i="97" s="1"/>
  <c r="D17" i="97"/>
  <c r="C17" i="97"/>
  <c r="B17" i="97"/>
  <c r="D16" i="97"/>
  <c r="D15" i="97"/>
  <c r="D14" i="97"/>
  <c r="C11" i="97"/>
  <c r="B11" i="97"/>
  <c r="D10" i="97"/>
  <c r="D9" i="97"/>
  <c r="D8" i="97"/>
  <c r="D11" i="97" s="1"/>
  <c r="A3" i="25" a="1"/>
  <c r="A3" i="25" s="1"/>
  <c r="A2" i="25" a="1"/>
  <c r="A2" i="25" s="1"/>
  <c r="A3" i="26" a="1"/>
  <c r="A3" i="26" s="1"/>
  <c r="A2" i="26" a="1"/>
  <c r="A2" i="26" s="1"/>
  <c r="A2" i="27" a="1"/>
  <c r="A2" i="27" s="1"/>
  <c r="J15" i="75" l="1"/>
  <c r="H73" i="29"/>
  <c r="B38" i="74"/>
  <c r="D38" i="74" s="1"/>
  <c r="D35" i="74"/>
  <c r="G17" i="97"/>
  <c r="H28" i="97"/>
  <c r="J25" i="97"/>
  <c r="J14" i="97"/>
  <c r="J28" i="97"/>
  <c r="H15" i="97"/>
  <c r="H17" i="97" s="1"/>
  <c r="H8" i="97"/>
  <c r="K8" i="97" s="1"/>
  <c r="J16" i="97"/>
  <c r="J15" i="97" l="1"/>
  <c r="J8" i="97"/>
  <c r="M8" i="97" s="1"/>
  <c r="F8" i="91"/>
  <c r="F9" i="91" s="1"/>
  <c r="F10" i="91" s="1"/>
  <c r="F11" i="91" s="1"/>
  <c r="F12" i="91" s="1"/>
  <c r="F13" i="91" s="1"/>
  <c r="F14" i="91" s="1"/>
  <c r="F15" i="91" s="1"/>
  <c r="F16" i="91" s="1"/>
  <c r="F17" i="91" s="1"/>
  <c r="F18" i="91" s="1"/>
  <c r="F19" i="91" s="1"/>
  <c r="F20" i="91" s="1"/>
  <c r="F21" i="91" s="1"/>
  <c r="F22" i="91" s="1"/>
  <c r="F23" i="91" s="1"/>
  <c r="F24" i="91" s="1"/>
  <c r="F25" i="91" s="1"/>
  <c r="F26" i="91" s="1"/>
  <c r="F27" i="91" s="1"/>
  <c r="F28" i="91" s="1"/>
  <c r="F29" i="91" s="1"/>
  <c r="F30" i="91" s="1"/>
  <c r="F31" i="91" s="1"/>
  <c r="B8" i="91"/>
  <c r="B9" i="91" s="1"/>
  <c r="B10" i="91" s="1"/>
  <c r="B11" i="91" s="1"/>
  <c r="B12" i="91" s="1"/>
  <c r="B13" i="91" s="1"/>
  <c r="B14" i="91" s="1"/>
  <c r="B15" i="91" s="1"/>
  <c r="B16" i="91" s="1"/>
  <c r="B17" i="91" s="1"/>
  <c r="B18" i="91" s="1"/>
  <c r="B19" i="91" s="1"/>
  <c r="B20" i="91" s="1"/>
  <c r="B21" i="91" s="1"/>
  <c r="B22" i="91" s="1"/>
  <c r="B23" i="91" s="1"/>
  <c r="B24" i="91" s="1"/>
  <c r="B25" i="91" s="1"/>
  <c r="B26" i="91" s="1"/>
  <c r="B27" i="91" s="1"/>
  <c r="B28" i="91" s="1"/>
  <c r="B29" i="91" s="1"/>
  <c r="B30" i="91" s="1"/>
  <c r="B31" i="91" s="1"/>
  <c r="J17" i="97" l="1"/>
  <c r="A3" i="99" a="1"/>
  <c r="A3" i="99" s="1"/>
  <c r="A2" i="99" a="1"/>
  <c r="A2" i="99" s="1"/>
  <c r="A3" i="95" a="1"/>
  <c r="A3" i="95" s="1"/>
  <c r="A2" i="95" a="1"/>
  <c r="A2" i="95" s="1"/>
  <c r="A3" i="92" a="1"/>
  <c r="A3" i="92" s="1"/>
  <c r="A2" i="92" a="1"/>
  <c r="A2" i="92" s="1"/>
  <c r="A2" i="76" a="1"/>
  <c r="A2" i="76" s="1"/>
  <c r="A3" i="77" a="1"/>
  <c r="A3" i="77" s="1"/>
  <c r="A2" i="77" a="1"/>
  <c r="A2" i="77" s="1"/>
  <c r="F14" i="75"/>
  <c r="I14" i="75" s="1"/>
  <c r="E14" i="75"/>
  <c r="E38" i="93" s="1"/>
  <c r="E40" i="93" s="1"/>
  <c r="A3" i="76" a="1"/>
  <c r="A3" i="76" s="1"/>
  <c r="A2" i="105" a="1"/>
  <c r="A2" i="105" s="1"/>
  <c r="AB8" i="24"/>
  <c r="AB9" i="24"/>
  <c r="AB10" i="24"/>
  <c r="AB11" i="24"/>
  <c r="AB12" i="24"/>
  <c r="AB13" i="24"/>
  <c r="AB14" i="24"/>
  <c r="AB15" i="24"/>
  <c r="AB16" i="24"/>
  <c r="AB17" i="24"/>
  <c r="AB18" i="24"/>
  <c r="AB19" i="24"/>
  <c r="A3" i="24" a="1"/>
  <c r="A3" i="24" s="1"/>
  <c r="A2" i="24" a="1"/>
  <c r="A2" i="24" s="1"/>
  <c r="A2" i="23" a="1"/>
  <c r="A2" i="23" s="1"/>
  <c r="H14" i="75" l="1"/>
  <c r="G14" i="75"/>
  <c r="J14" i="75" s="1"/>
  <c r="S13" i="24"/>
  <c r="S11" i="24"/>
  <c r="S18" i="24"/>
  <c r="S16" i="24"/>
  <c r="S14" i="24"/>
  <c r="S12" i="24"/>
  <c r="S19" i="24"/>
  <c r="S10" i="24"/>
  <c r="S17" i="24"/>
  <c r="S9" i="24"/>
  <c r="S15" i="24"/>
  <c r="A3" i="36" l="1" a="1"/>
  <c r="A3" i="36" s="1"/>
  <c r="A2" i="36" a="1"/>
  <c r="A2" i="36" s="1"/>
  <c r="A3" i="35" a="1"/>
  <c r="A3" i="35" s="1"/>
  <c r="A2" i="35" a="1"/>
  <c r="A2" i="35" s="1"/>
  <c r="A2" i="33" a="1"/>
  <c r="A2" i="33" s="1"/>
  <c r="A3" i="33" a="1"/>
  <c r="A3" i="33" s="1"/>
  <c r="A2" i="32" a="1"/>
  <c r="A2" i="32" s="1"/>
  <c r="A3" i="37" a="1"/>
  <c r="A3" i="37" s="1"/>
  <c r="A2" i="37" a="1"/>
  <c r="A2" i="37" s="1"/>
  <c r="A3" i="90" a="1"/>
  <c r="A3" i="90" s="1"/>
  <c r="A2" i="90" a="1"/>
  <c r="A2" i="90" s="1"/>
  <c r="A3" i="105" a="1"/>
  <c r="A3" i="105" s="1"/>
  <c r="A3" i="79" a="1"/>
  <c r="A3" i="79" s="1"/>
  <c r="A2" i="79" a="1"/>
  <c r="A2" i="79" s="1"/>
  <c r="A2" i="87" a="1"/>
  <c r="A2" i="87" s="1"/>
  <c r="A3" i="86" a="1"/>
  <c r="A3" i="86" s="1"/>
  <c r="A2" i="86" a="1"/>
  <c r="A2" i="86" s="1"/>
  <c r="A2" i="85" a="1"/>
  <c r="A2" i="85" s="1"/>
  <c r="A3" i="85" a="1"/>
  <c r="A3" i="85" s="1"/>
  <c r="A2" i="81" a="1"/>
  <c r="A2" i="81" s="1"/>
  <c r="A3" i="89" a="1"/>
  <c r="A3" i="89" s="1"/>
  <c r="A2" i="89" a="1"/>
  <c r="A2" i="89" s="1"/>
  <c r="C35" i="81"/>
  <c r="G31" i="81"/>
  <c r="H31" i="81" s="1"/>
  <c r="F31" i="81"/>
  <c r="G31" i="75" s="1"/>
  <c r="E31" i="81"/>
  <c r="F31" i="75" s="1"/>
  <c r="D31" i="81"/>
  <c r="H27" i="81"/>
  <c r="H22" i="81"/>
  <c r="H19" i="81"/>
  <c r="H18" i="81"/>
  <c r="H16" i="81"/>
  <c r="A3" i="81" a="1"/>
  <c r="A3" i="81" s="1"/>
  <c r="A3" i="80" a="1"/>
  <c r="A3" i="80" s="1"/>
  <c r="A2" i="80" a="1"/>
  <c r="A2" i="80" s="1"/>
  <c r="I31" i="75" l="1"/>
  <c r="F34" i="75"/>
  <c r="J31" i="75"/>
  <c r="G34" i="75"/>
  <c r="H10" i="81"/>
  <c r="H11" i="81"/>
  <c r="H12" i="81"/>
  <c r="H9" i="81"/>
  <c r="H14" i="81"/>
  <c r="D32" i="81"/>
  <c r="E31" i="75"/>
  <c r="H23" i="81"/>
  <c r="H24" i="81"/>
  <c r="H25" i="81"/>
  <c r="H26" i="81"/>
  <c r="H29" i="81"/>
  <c r="H20" i="81"/>
  <c r="H31" i="75" l="1"/>
  <c r="E34" i="75"/>
  <c r="A3" i="91" a="1"/>
  <c r="A3" i="91" s="1"/>
  <c r="A2" i="91" a="1"/>
  <c r="A2" i="91" s="1"/>
  <c r="A3" i="87" a="1"/>
  <c r="A3" i="87" s="1"/>
  <c r="A3" i="83" a="1"/>
  <c r="A3" i="83" s="1"/>
  <c r="A2" i="83" a="1"/>
  <c r="A2" i="83" s="1"/>
  <c r="A3" i="84" a="1"/>
  <c r="A3" i="84" s="1"/>
  <c r="A2" i="84" a="1"/>
  <c r="A2" i="84" s="1"/>
  <c r="A3" i="94" a="1"/>
  <c r="A3" i="94" s="1"/>
  <c r="A2" i="94" a="1"/>
  <c r="A2" i="94" s="1"/>
  <c r="A3" i="108" l="1" a="1"/>
  <c r="A3" i="108" s="1"/>
  <c r="A2" i="108" a="1"/>
  <c r="A2" i="108" s="1"/>
  <c r="F32" i="108"/>
  <c r="G19" i="108"/>
  <c r="G18" i="108"/>
  <c r="G17" i="108"/>
  <c r="G16" i="108"/>
  <c r="G15" i="108"/>
  <c r="G14" i="108"/>
  <c r="G13" i="108"/>
  <c r="G12" i="108"/>
  <c r="G11" i="108"/>
  <c r="G10" i="108"/>
  <c r="G9" i="108"/>
  <c r="G8" i="108"/>
  <c r="E19" i="69"/>
  <c r="D19" i="69"/>
  <c r="C19" i="69"/>
  <c r="B19" i="69"/>
  <c r="C32" i="108" l="1"/>
  <c r="D32" i="108"/>
  <c r="E32" i="108"/>
  <c r="A3" i="69" l="1" a="1"/>
  <c r="A3" i="69" s="1"/>
  <c r="A2" i="69" a="1"/>
  <c r="A2" i="69" s="1"/>
  <c r="A3" i="107" l="1" a="1"/>
  <c r="A3" i="107" s="1"/>
  <c r="A2" i="107" a="1"/>
  <c r="A2" i="107" s="1"/>
  <c r="AA20" i="107"/>
  <c r="B42" i="74" s="1"/>
  <c r="Z20" i="107"/>
  <c r="R20" i="107"/>
  <c r="Q20" i="107"/>
  <c r="P20" i="107"/>
  <c r="N20" i="107"/>
  <c r="M20" i="107"/>
  <c r="L20" i="107"/>
  <c r="I20" i="107"/>
  <c r="H20" i="107"/>
  <c r="G20" i="107"/>
  <c r="F20" i="107"/>
  <c r="D20" i="107"/>
  <c r="C20" i="107"/>
  <c r="B20" i="107"/>
  <c r="AB19" i="107"/>
  <c r="O19" i="107"/>
  <c r="J19" i="107"/>
  <c r="E19" i="107"/>
  <c r="K19" i="107" s="1"/>
  <c r="AB18" i="107"/>
  <c r="O18" i="107"/>
  <c r="J18" i="107"/>
  <c r="E18" i="107"/>
  <c r="AB17" i="107"/>
  <c r="O17" i="107"/>
  <c r="J17" i="107"/>
  <c r="E17" i="107"/>
  <c r="K17" i="107" s="1"/>
  <c r="AB16" i="107"/>
  <c r="O16" i="107"/>
  <c r="J16" i="107"/>
  <c r="E16" i="107"/>
  <c r="K16" i="107" s="1"/>
  <c r="AB15" i="107"/>
  <c r="O15" i="107"/>
  <c r="J15" i="107"/>
  <c r="E15" i="107"/>
  <c r="AB14" i="107"/>
  <c r="O14" i="107"/>
  <c r="J14" i="107"/>
  <c r="E14" i="107"/>
  <c r="AB13" i="107"/>
  <c r="O13" i="107"/>
  <c r="J13" i="107"/>
  <c r="E13" i="107"/>
  <c r="K13" i="107" s="1"/>
  <c r="AB12" i="107"/>
  <c r="O12" i="107"/>
  <c r="J12" i="107"/>
  <c r="E12" i="107"/>
  <c r="AB11" i="107"/>
  <c r="O11" i="107"/>
  <c r="J11" i="107"/>
  <c r="E11" i="107"/>
  <c r="K11" i="107" s="1"/>
  <c r="AB10" i="107"/>
  <c r="O10" i="107"/>
  <c r="J10" i="107"/>
  <c r="E10" i="107"/>
  <c r="K10" i="107" s="1"/>
  <c r="AB9" i="107"/>
  <c r="O9" i="107"/>
  <c r="O20" i="107" s="1"/>
  <c r="D40" i="74" s="1"/>
  <c r="J9" i="107"/>
  <c r="E9" i="107"/>
  <c r="AB8" i="107"/>
  <c r="O8" i="107"/>
  <c r="J8" i="107"/>
  <c r="E8" i="107"/>
  <c r="B18" i="76"/>
  <c r="D7" i="76"/>
  <c r="A3" i="23" a="1"/>
  <c r="A3" i="23" s="1"/>
  <c r="F25" i="32"/>
  <c r="F24" i="32"/>
  <c r="D25" i="32"/>
  <c r="D24" i="32"/>
  <c r="F11" i="32"/>
  <c r="F12" i="32"/>
  <c r="F13" i="32"/>
  <c r="F14" i="32"/>
  <c r="F15" i="32"/>
  <c r="F16" i="32"/>
  <c r="F10" i="32"/>
  <c r="AB20" i="107" l="1"/>
  <c r="C42" i="74"/>
  <c r="D42" i="74" s="1"/>
  <c r="J20" i="107"/>
  <c r="C40" i="74" s="1"/>
  <c r="K14" i="107"/>
  <c r="K9" i="107"/>
  <c r="U9" i="107" s="1"/>
  <c r="K12" i="107"/>
  <c r="U12" i="107" s="1"/>
  <c r="K15" i="107"/>
  <c r="S15" i="107" s="1"/>
  <c r="T15" i="107" s="1"/>
  <c r="V15" i="107" s="1"/>
  <c r="K18" i="107"/>
  <c r="S18" i="107" s="1"/>
  <c r="T18" i="107" s="1"/>
  <c r="V18" i="107" s="1"/>
  <c r="E20" i="107"/>
  <c r="B40" i="74" s="1"/>
  <c r="S10" i="107"/>
  <c r="T10" i="107" s="1"/>
  <c r="V10" i="107" s="1"/>
  <c r="U10" i="107"/>
  <c r="U13" i="107"/>
  <c r="S13" i="107"/>
  <c r="T13" i="107" s="1"/>
  <c r="V13" i="107" s="1"/>
  <c r="U16" i="107"/>
  <c r="S16" i="107"/>
  <c r="T16" i="107" s="1"/>
  <c r="V16" i="107" s="1"/>
  <c r="U19" i="107"/>
  <c r="S19" i="107"/>
  <c r="T19" i="107" s="1"/>
  <c r="V19" i="107" s="1"/>
  <c r="U11" i="107"/>
  <c r="S11" i="107"/>
  <c r="T11" i="107" s="1"/>
  <c r="V11" i="107" s="1"/>
  <c r="S14" i="107"/>
  <c r="T14" i="107" s="1"/>
  <c r="V14" i="107" s="1"/>
  <c r="U14" i="107"/>
  <c r="U17" i="107"/>
  <c r="S17" i="107"/>
  <c r="T17" i="107" s="1"/>
  <c r="V17" i="107" s="1"/>
  <c r="K8" i="107"/>
  <c r="U15" i="107" l="1"/>
  <c r="S12" i="107"/>
  <c r="T12" i="107" s="1"/>
  <c r="V12" i="107" s="1"/>
  <c r="T9" i="107"/>
  <c r="V9" i="107" s="1"/>
  <c r="U18" i="107"/>
  <c r="K20" i="107"/>
  <c r="U8" i="107"/>
  <c r="U20" i="107" s="1"/>
  <c r="S20" i="107" l="1"/>
  <c r="T8" i="107"/>
  <c r="T20" i="107" l="1"/>
  <c r="V8" i="107"/>
  <c r="V20" i="107" s="1"/>
  <c r="A3" i="32" l="1" a="1"/>
  <c r="A3" i="32" s="1"/>
  <c r="A2" i="30" a="1"/>
  <c r="A2" i="30" s="1"/>
  <c r="A3" i="28" a="1"/>
  <c r="A3" i="28" s="1"/>
  <c r="A2" i="28" a="1"/>
  <c r="A2" i="28" s="1"/>
  <c r="A2" i="97" a="1"/>
  <c r="A2" i="97" s="1"/>
  <c r="A2" i="98" a="1"/>
  <c r="A2" i="98" s="1"/>
  <c r="A3" i="98" a="1"/>
  <c r="A3" i="98" s="1"/>
  <c r="A2" i="96" a="1"/>
  <c r="A2" i="96" s="1"/>
  <c r="A3" i="96" a="1"/>
  <c r="A3" i="96" s="1"/>
  <c r="I22" i="27"/>
  <c r="H22" i="27"/>
  <c r="G22" i="27"/>
  <c r="D22" i="27"/>
  <c r="I21" i="27"/>
  <c r="H21" i="27"/>
  <c r="G21" i="27"/>
  <c r="J21" i="27" s="1"/>
  <c r="D21" i="27"/>
  <c r="J20" i="27"/>
  <c r="I20" i="27"/>
  <c r="H20" i="27"/>
  <c r="G20" i="27"/>
  <c r="D20" i="27"/>
  <c r="I19" i="27"/>
  <c r="H19" i="27"/>
  <c r="G19" i="27"/>
  <c r="J19" i="27" s="1"/>
  <c r="D19" i="27"/>
  <c r="I18" i="27"/>
  <c r="H18" i="27"/>
  <c r="G18" i="27"/>
  <c r="D18" i="27"/>
  <c r="I17" i="27"/>
  <c r="H17" i="27"/>
  <c r="G17" i="27"/>
  <c r="D17" i="27"/>
  <c r="I16" i="27"/>
  <c r="H16" i="27"/>
  <c r="G16" i="27"/>
  <c r="J16" i="27" s="1"/>
  <c r="D16" i="27"/>
  <c r="I15" i="27"/>
  <c r="H15" i="27"/>
  <c r="G15" i="27"/>
  <c r="D15" i="27"/>
  <c r="I14" i="27"/>
  <c r="H14" i="27"/>
  <c r="G14" i="27"/>
  <c r="D14" i="27"/>
  <c r="I13" i="27"/>
  <c r="H13" i="27"/>
  <c r="G13" i="27"/>
  <c r="D13" i="27"/>
  <c r="I12" i="27"/>
  <c r="H12" i="27"/>
  <c r="G12" i="27"/>
  <c r="D12" i="27"/>
  <c r="I11" i="27"/>
  <c r="H11" i="27"/>
  <c r="G11" i="27"/>
  <c r="D11" i="27"/>
  <c r="I10" i="27"/>
  <c r="H10" i="27"/>
  <c r="G10" i="27"/>
  <c r="D10" i="27"/>
  <c r="I9" i="27"/>
  <c r="H9" i="27"/>
  <c r="G9" i="27"/>
  <c r="J9" i="27" s="1"/>
  <c r="D9" i="27"/>
  <c r="I8" i="27"/>
  <c r="H8" i="27"/>
  <c r="G8" i="27"/>
  <c r="J8" i="27" s="1"/>
  <c r="D8" i="27"/>
  <c r="I7" i="27"/>
  <c r="H7" i="27"/>
  <c r="G7" i="27"/>
  <c r="J7" i="27" s="1"/>
  <c r="D7" i="27"/>
  <c r="A3" i="27" a="1"/>
  <c r="A3" i="27" s="1"/>
  <c r="A2" i="29" a="1"/>
  <c r="A2" i="29" s="1"/>
  <c r="A3" i="29" a="1"/>
  <c r="A3" i="29" s="1"/>
  <c r="A3" i="30" a="1"/>
  <c r="A3" i="30" s="1"/>
  <c r="A2" i="47" a="1"/>
  <c r="A2" i="47" s="1"/>
  <c r="J12" i="27" l="1"/>
  <c r="J15" i="27"/>
  <c r="J22" i="27"/>
  <c r="J11" i="27"/>
  <c r="J14" i="27"/>
  <c r="J10" i="27"/>
  <c r="J13" i="27"/>
  <c r="J18" i="27"/>
  <c r="J17" i="27"/>
  <c r="A3" i="31" l="1" a="1"/>
  <c r="A3" i="31" s="1"/>
  <c r="A2" i="31" a="1"/>
  <c r="A2" i="31" s="1"/>
  <c r="A2" i="53" a="1"/>
  <c r="A2" i="53" s="1"/>
  <c r="A3" i="54" a="1"/>
  <c r="A3" i="54" s="1"/>
  <c r="A2" i="54" a="1"/>
  <c r="A2" i="54" s="1"/>
  <c r="A2" i="52" a="1"/>
  <c r="A2" i="52" s="1"/>
  <c r="A3" i="52" a="1"/>
  <c r="A3" i="52" s="1"/>
  <c r="A2" i="48" a="1"/>
  <c r="A2" i="48" s="1"/>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3" i="48"/>
  <c r="H64" i="48"/>
  <c r="H65" i="48"/>
  <c r="H66" i="48"/>
  <c r="H67" i="48"/>
  <c r="H68" i="48"/>
  <c r="H69" i="48"/>
  <c r="H70" i="48"/>
  <c r="H71" i="48"/>
  <c r="H72" i="48"/>
  <c r="H7" i="48"/>
  <c r="F73" i="48"/>
  <c r="A3" i="48" a="1"/>
  <c r="A3" i="48" s="1"/>
  <c r="A3" i="73" a="1"/>
  <c r="A3" i="73" s="1"/>
  <c r="A2" i="73" a="1"/>
  <c r="A2" i="73" s="1"/>
  <c r="I23" i="53"/>
  <c r="C23" i="53"/>
  <c r="E23" i="53"/>
  <c r="H23" i="53" s="1"/>
  <c r="F23" i="53"/>
  <c r="B23" i="53"/>
  <c r="I22" i="53"/>
  <c r="H22" i="53"/>
  <c r="G22" i="53"/>
  <c r="D22" i="53"/>
  <c r="I21" i="53"/>
  <c r="H21" i="53"/>
  <c r="G21" i="53"/>
  <c r="D21" i="53"/>
  <c r="I20" i="53"/>
  <c r="H20" i="53"/>
  <c r="G20" i="53"/>
  <c r="J20" i="53" s="1"/>
  <c r="D20" i="53"/>
  <c r="I19" i="53"/>
  <c r="H19" i="53"/>
  <c r="G19" i="53"/>
  <c r="D19" i="53"/>
  <c r="I18" i="53"/>
  <c r="H18" i="53"/>
  <c r="G18" i="53"/>
  <c r="D18" i="53"/>
  <c r="I17" i="53"/>
  <c r="H17" i="53"/>
  <c r="G17" i="53"/>
  <c r="D17" i="53"/>
  <c r="I16" i="53"/>
  <c r="H16" i="53"/>
  <c r="G16" i="53"/>
  <c r="D16" i="53"/>
  <c r="I15" i="53"/>
  <c r="H15" i="53"/>
  <c r="G15" i="53"/>
  <c r="D15" i="53"/>
  <c r="I14" i="53"/>
  <c r="H14" i="53"/>
  <c r="G14" i="53"/>
  <c r="D14" i="53"/>
  <c r="I13" i="53"/>
  <c r="H13" i="53"/>
  <c r="G13" i="53"/>
  <c r="D13" i="53"/>
  <c r="I12" i="53"/>
  <c r="H12" i="53"/>
  <c r="G12" i="53"/>
  <c r="J12" i="53" s="1"/>
  <c r="D12" i="53"/>
  <c r="I11" i="53"/>
  <c r="H11" i="53"/>
  <c r="G11" i="53"/>
  <c r="D11" i="53"/>
  <c r="I10" i="53"/>
  <c r="H10" i="53"/>
  <c r="G10" i="53"/>
  <c r="D10" i="53"/>
  <c r="D23" i="53" s="1"/>
  <c r="I9" i="53"/>
  <c r="H9" i="53"/>
  <c r="G9" i="53"/>
  <c r="D9" i="53"/>
  <c r="I8" i="53"/>
  <c r="H8" i="53"/>
  <c r="G8" i="53"/>
  <c r="D8" i="53"/>
  <c r="I7" i="53"/>
  <c r="H7" i="53"/>
  <c r="G7" i="53"/>
  <c r="G23" i="53" s="1"/>
  <c r="D7" i="53"/>
  <c r="J23" i="53" l="1"/>
  <c r="J17" i="53"/>
  <c r="J14" i="53"/>
  <c r="J15" i="53"/>
  <c r="J9" i="53"/>
  <c r="J7" i="53"/>
  <c r="J19" i="53"/>
  <c r="J10" i="53"/>
  <c r="J13" i="53"/>
  <c r="J22" i="53"/>
  <c r="J8" i="53"/>
  <c r="J11" i="53"/>
  <c r="J18" i="53"/>
  <c r="J21" i="53"/>
  <c r="J16" i="53"/>
  <c r="A3" i="53" l="1" a="1"/>
  <c r="A3" i="53" s="1"/>
  <c r="A3" i="51" a="1"/>
  <c r="A3" i="51" s="1"/>
  <c r="A2" i="51" a="1"/>
  <c r="A2" i="51" s="1"/>
  <c r="F22" i="47"/>
  <c r="F20" i="47"/>
  <c r="F19" i="47"/>
  <c r="F17" i="47"/>
  <c r="F8" i="47"/>
  <c r="F9" i="47"/>
  <c r="F10" i="47"/>
  <c r="F11" i="47"/>
  <c r="F12" i="47"/>
  <c r="F13" i="47"/>
  <c r="F14" i="47"/>
  <c r="F15" i="47"/>
  <c r="F7" i="47"/>
  <c r="C115" i="105" l="1"/>
  <c r="B115" i="105"/>
  <c r="D113" i="105"/>
  <c r="D112" i="105"/>
  <c r="D111" i="105"/>
  <c r="E105" i="105"/>
  <c r="J95" i="105"/>
  <c r="E23" i="94"/>
  <c r="B45" i="94"/>
  <c r="D11" i="93"/>
  <c r="I11" i="93"/>
  <c r="M11" i="93"/>
  <c r="P11" i="93"/>
  <c r="D12" i="93"/>
  <c r="G12" i="93"/>
  <c r="I12" i="93"/>
  <c r="M12" i="93"/>
  <c r="P12" i="93"/>
  <c r="S12" i="93"/>
  <c r="D13" i="93"/>
  <c r="G13" i="93"/>
  <c r="I13" i="93"/>
  <c r="M13" i="93"/>
  <c r="P13" i="93"/>
  <c r="S13" i="93"/>
  <c r="D14" i="93"/>
  <c r="G14" i="93"/>
  <c r="I14" i="93"/>
  <c r="M14" i="93"/>
  <c r="P14" i="93"/>
  <c r="S14" i="93"/>
  <c r="D15" i="93"/>
  <c r="G15" i="93"/>
  <c r="I15" i="93"/>
  <c r="M15" i="93"/>
  <c r="P15" i="93"/>
  <c r="S15" i="93"/>
  <c r="D16" i="93"/>
  <c r="G16" i="93"/>
  <c r="I16" i="93"/>
  <c r="M16" i="93"/>
  <c r="P16" i="93"/>
  <c r="S16" i="93"/>
  <c r="D17" i="93"/>
  <c r="G17" i="93"/>
  <c r="I17" i="93"/>
  <c r="K17" i="93"/>
  <c r="K28" i="93" s="1"/>
  <c r="K42" i="93" s="1"/>
  <c r="P17" i="93"/>
  <c r="S17" i="93"/>
  <c r="D18" i="93"/>
  <c r="G18" i="93"/>
  <c r="I18" i="93"/>
  <c r="M18" i="93"/>
  <c r="P18" i="93"/>
  <c r="S18" i="93"/>
  <c r="D19" i="93"/>
  <c r="G19" i="93"/>
  <c r="I19" i="93"/>
  <c r="J19" i="93" s="1"/>
  <c r="M19" i="93"/>
  <c r="P19" i="93"/>
  <c r="S19" i="93"/>
  <c r="D20" i="93"/>
  <c r="G20" i="93"/>
  <c r="I20" i="93"/>
  <c r="M20" i="93"/>
  <c r="P20" i="93"/>
  <c r="S20" i="93"/>
  <c r="D21" i="93"/>
  <c r="G21" i="93"/>
  <c r="H21" i="93"/>
  <c r="I21" i="93"/>
  <c r="M21" i="93"/>
  <c r="S21" i="93"/>
  <c r="D22" i="93"/>
  <c r="I22" i="93"/>
  <c r="M22" i="93"/>
  <c r="D23" i="93"/>
  <c r="I23" i="93"/>
  <c r="M23" i="93"/>
  <c r="D26" i="93"/>
  <c r="G26" i="93"/>
  <c r="H26" i="93"/>
  <c r="I26" i="93"/>
  <c r="M26" i="93"/>
  <c r="P26" i="93"/>
  <c r="D27" i="93"/>
  <c r="G27" i="93"/>
  <c r="H27" i="93"/>
  <c r="I27" i="93"/>
  <c r="M27" i="93"/>
  <c r="P27" i="93"/>
  <c r="S27" i="93"/>
  <c r="C28" i="93"/>
  <c r="C42" i="93" s="1"/>
  <c r="F28" i="93"/>
  <c r="F42" i="93" s="1"/>
  <c r="L28" i="93"/>
  <c r="L42" i="93" s="1"/>
  <c r="O28" i="93"/>
  <c r="O42" i="93" s="1"/>
  <c r="R28" i="93"/>
  <c r="D30" i="93"/>
  <c r="G30" i="93"/>
  <c r="H30" i="93"/>
  <c r="I30" i="93"/>
  <c r="M30" i="93"/>
  <c r="P30" i="93"/>
  <c r="D31" i="93"/>
  <c r="G31" i="93"/>
  <c r="H31" i="93"/>
  <c r="I31" i="93"/>
  <c r="M31" i="93"/>
  <c r="P31" i="93"/>
  <c r="D32" i="93"/>
  <c r="G32" i="93"/>
  <c r="H32" i="93"/>
  <c r="I32" i="93"/>
  <c r="M32" i="93"/>
  <c r="P32" i="93"/>
  <c r="D33" i="93"/>
  <c r="G33" i="93"/>
  <c r="H33" i="93"/>
  <c r="I33" i="93"/>
  <c r="M33" i="93"/>
  <c r="T33" i="93" s="1"/>
  <c r="P33" i="93"/>
  <c r="S33" i="93"/>
  <c r="D34" i="93"/>
  <c r="G34" i="93"/>
  <c r="H34" i="93"/>
  <c r="N34" i="93" s="1"/>
  <c r="P34" i="93" s="1"/>
  <c r="I34" i="93"/>
  <c r="M34" i="93"/>
  <c r="S34" i="93"/>
  <c r="D35" i="93"/>
  <c r="G35" i="93"/>
  <c r="H35" i="93"/>
  <c r="I35" i="93"/>
  <c r="M35" i="93"/>
  <c r="P35" i="93"/>
  <c r="S35" i="93"/>
  <c r="D36" i="93"/>
  <c r="G36" i="93"/>
  <c r="H36" i="93"/>
  <c r="I36" i="93"/>
  <c r="M36" i="93"/>
  <c r="P36" i="93"/>
  <c r="S36" i="93"/>
  <c r="D37" i="93"/>
  <c r="G37" i="93"/>
  <c r="H37" i="93"/>
  <c r="I37" i="93"/>
  <c r="M37" i="93"/>
  <c r="P37" i="93"/>
  <c r="S37" i="93"/>
  <c r="D38" i="93"/>
  <c r="G38" i="93"/>
  <c r="H38" i="93"/>
  <c r="H40" i="93" s="1"/>
  <c r="J40" i="93" s="1"/>
  <c r="Q40" i="93" s="1"/>
  <c r="I38" i="93"/>
  <c r="M38" i="93"/>
  <c r="S38" i="93"/>
  <c r="B32" i="90"/>
  <c r="C32" i="90"/>
  <c r="D32" i="90"/>
  <c r="E32" i="90"/>
  <c r="F32" i="90"/>
  <c r="G19" i="87"/>
  <c r="C22" i="86"/>
  <c r="C40" i="86" s="1"/>
  <c r="D22" i="86"/>
  <c r="D40" i="86" s="1"/>
  <c r="E22" i="86"/>
  <c r="E40" i="86" s="1"/>
  <c r="F22" i="86"/>
  <c r="F40" i="86" s="1"/>
  <c r="G22" i="86"/>
  <c r="G40" i="86" s="1"/>
  <c r="D95" i="84"/>
  <c r="E95" i="84"/>
  <c r="F95" i="84"/>
  <c r="G95" i="84"/>
  <c r="J95" i="84"/>
  <c r="D107" i="84"/>
  <c r="D108" i="84"/>
  <c r="D109" i="84"/>
  <c r="B111" i="84"/>
  <c r="C111" i="84"/>
  <c r="D38" i="83"/>
  <c r="D39" i="83"/>
  <c r="D40" i="83"/>
  <c r="B42" i="83"/>
  <c r="E13" i="75" s="1"/>
  <c r="H13" i="75" s="1"/>
  <c r="C42" i="83"/>
  <c r="F13" i="75" s="1"/>
  <c r="D41" i="81"/>
  <c r="D42" i="81"/>
  <c r="D43" i="81"/>
  <c r="B45" i="81"/>
  <c r="E12" i="75" s="1"/>
  <c r="E9" i="97" s="1"/>
  <c r="C45" i="81"/>
  <c r="F12" i="75" s="1"/>
  <c r="F9" i="97" s="1"/>
  <c r="D11" i="74"/>
  <c r="D155" i="80"/>
  <c r="D156" i="80"/>
  <c r="D157" i="80"/>
  <c r="B159" i="80"/>
  <c r="C159" i="80"/>
  <c r="U99" i="79"/>
  <c r="D99" i="79"/>
  <c r="F99" i="79"/>
  <c r="Q99" i="79"/>
  <c r="S99" i="79"/>
  <c r="T99" i="79"/>
  <c r="E99" i="79"/>
  <c r="G99" i="79"/>
  <c r="H99" i="79"/>
  <c r="R99" i="79"/>
  <c r="Q113" i="79"/>
  <c r="Q114" i="79"/>
  <c r="Q115" i="79"/>
  <c r="D9" i="77"/>
  <c r="B10" i="77"/>
  <c r="C10" i="77"/>
  <c r="F10" i="77"/>
  <c r="B19" i="77"/>
  <c r="F19" i="77"/>
  <c r="I19" i="77" s="1"/>
  <c r="B27" i="77"/>
  <c r="C27" i="77"/>
  <c r="F27" i="77"/>
  <c r="I27" i="77" s="1"/>
  <c r="B36" i="77"/>
  <c r="C36" i="77"/>
  <c r="F36" i="77"/>
  <c r="I36" i="77" s="1"/>
  <c r="B45" i="77"/>
  <c r="F45" i="77"/>
  <c r="I45" i="77" s="1"/>
  <c r="D8" i="76"/>
  <c r="G8" i="76"/>
  <c r="D8" i="89" s="1"/>
  <c r="E8" i="89" s="1"/>
  <c r="D9" i="76"/>
  <c r="G9" i="76"/>
  <c r="D9" i="89" s="1"/>
  <c r="D10" i="76"/>
  <c r="G10" i="76"/>
  <c r="D10" i="89" s="1"/>
  <c r="E10" i="89" s="1"/>
  <c r="D11" i="76"/>
  <c r="G11" i="76"/>
  <c r="D11" i="89" s="1"/>
  <c r="E11" i="89" s="1"/>
  <c r="D12" i="76"/>
  <c r="G12" i="76"/>
  <c r="D12" i="89" s="1"/>
  <c r="E12" i="89" s="1"/>
  <c r="D13" i="76"/>
  <c r="G13" i="76"/>
  <c r="D13" i="89" s="1"/>
  <c r="E13" i="89" s="1"/>
  <c r="D14" i="76"/>
  <c r="D14" i="89"/>
  <c r="E14" i="89" s="1"/>
  <c r="D15" i="76"/>
  <c r="D15" i="89"/>
  <c r="E15" i="89" s="1"/>
  <c r="D16" i="76"/>
  <c r="D16" i="89"/>
  <c r="E16" i="89" s="1"/>
  <c r="D17" i="76"/>
  <c r="G17" i="76"/>
  <c r="D17" i="89" s="1"/>
  <c r="E17" i="89" s="1"/>
  <c r="E18" i="76"/>
  <c r="F18" i="76"/>
  <c r="D24" i="76"/>
  <c r="G24" i="76"/>
  <c r="J24" i="76" s="1"/>
  <c r="D25" i="76"/>
  <c r="G25" i="76"/>
  <c r="D26" i="76"/>
  <c r="G26" i="76"/>
  <c r="J26" i="76" s="1"/>
  <c r="D27" i="76"/>
  <c r="G27" i="76"/>
  <c r="J27" i="76" s="1"/>
  <c r="D28" i="76"/>
  <c r="G28" i="76"/>
  <c r="D29" i="76"/>
  <c r="G29" i="76"/>
  <c r="D30" i="76"/>
  <c r="G30" i="76"/>
  <c r="J30" i="76" s="1"/>
  <c r="D31" i="76"/>
  <c r="G31" i="76"/>
  <c r="B33" i="76"/>
  <c r="B35" i="76" s="1"/>
  <c r="C33" i="76"/>
  <c r="C35" i="76" s="1"/>
  <c r="E33" i="76"/>
  <c r="F33" i="76"/>
  <c r="G37" i="76"/>
  <c r="D38" i="76"/>
  <c r="G38" i="76"/>
  <c r="G42" i="76"/>
  <c r="S40" i="93" l="1"/>
  <c r="T40" i="93" s="1"/>
  <c r="Q42" i="93"/>
  <c r="S42" i="93" s="1"/>
  <c r="J32" i="93"/>
  <c r="S32" i="93" s="1"/>
  <c r="T26" i="93"/>
  <c r="E35" i="76"/>
  <c r="J25" i="76"/>
  <c r="J29" i="76"/>
  <c r="D35" i="76"/>
  <c r="J28" i="76"/>
  <c r="J38" i="76"/>
  <c r="J31" i="76"/>
  <c r="D33" i="76"/>
  <c r="I10" i="77"/>
  <c r="I13" i="75"/>
  <c r="F10" i="97"/>
  <c r="J17" i="93"/>
  <c r="J21" i="93"/>
  <c r="N21" i="93"/>
  <c r="E9" i="89"/>
  <c r="E18" i="89" s="1"/>
  <c r="E39" i="89" s="1"/>
  <c r="D18" i="89"/>
  <c r="D39" i="89" s="1"/>
  <c r="E25" i="93"/>
  <c r="E10" i="97"/>
  <c r="E11" i="97" s="1"/>
  <c r="H9" i="97"/>
  <c r="K9" i="97" s="1"/>
  <c r="G9" i="97"/>
  <c r="H83" i="84"/>
  <c r="H84" i="84"/>
  <c r="H87" i="84"/>
  <c r="H85" i="84"/>
  <c r="H86" i="84"/>
  <c r="H88" i="84"/>
  <c r="H64" i="84"/>
  <c r="H67" i="84"/>
  <c r="H69" i="84"/>
  <c r="H65" i="84"/>
  <c r="H66" i="84"/>
  <c r="H68" i="84"/>
  <c r="H70" i="84"/>
  <c r="H71" i="84"/>
  <c r="H72" i="84"/>
  <c r="H53" i="84"/>
  <c r="H54" i="84"/>
  <c r="H55" i="84"/>
  <c r="H56" i="84"/>
  <c r="H57" i="84"/>
  <c r="H58" i="84"/>
  <c r="H59" i="84"/>
  <c r="H60" i="84"/>
  <c r="H34" i="84"/>
  <c r="H27" i="84"/>
  <c r="H35" i="84"/>
  <c r="H36" i="84"/>
  <c r="H28" i="84"/>
  <c r="H30" i="84"/>
  <c r="H31" i="84"/>
  <c r="H37" i="84"/>
  <c r="H39" i="84"/>
  <c r="H29" i="84"/>
  <c r="H38" i="84"/>
  <c r="H11" i="84"/>
  <c r="H12" i="84"/>
  <c r="H13" i="84"/>
  <c r="H14" i="84"/>
  <c r="J54" i="79"/>
  <c r="J42" i="79"/>
  <c r="J26" i="79"/>
  <c r="J14" i="79"/>
  <c r="J41" i="79"/>
  <c r="J25" i="79"/>
  <c r="J13" i="79"/>
  <c r="J52" i="79"/>
  <c r="J40" i="79"/>
  <c r="J24" i="79"/>
  <c r="J10" i="79"/>
  <c r="J51" i="79"/>
  <c r="J39" i="79"/>
  <c r="J23" i="79"/>
  <c r="J11" i="79"/>
  <c r="J50" i="79"/>
  <c r="J38" i="79"/>
  <c r="J22" i="79"/>
  <c r="J49" i="79"/>
  <c r="J35" i="79"/>
  <c r="J21" i="79"/>
  <c r="J48" i="79"/>
  <c r="J34" i="79"/>
  <c r="J20" i="79"/>
  <c r="J47" i="79"/>
  <c r="J33" i="79"/>
  <c r="J19" i="79"/>
  <c r="J32" i="79"/>
  <c r="J18" i="79"/>
  <c r="J45" i="79"/>
  <c r="J44" i="79"/>
  <c r="J16" i="79"/>
  <c r="J27" i="79"/>
  <c r="J53" i="79"/>
  <c r="J46" i="79"/>
  <c r="J31" i="79"/>
  <c r="J17" i="79"/>
  <c r="J30" i="79"/>
  <c r="J43" i="79"/>
  <c r="J15" i="79"/>
  <c r="D42" i="83"/>
  <c r="D159" i="80"/>
  <c r="E24" i="93"/>
  <c r="F11" i="75"/>
  <c r="F10" i="75"/>
  <c r="I10" i="75" s="1"/>
  <c r="T36" i="93"/>
  <c r="T16" i="93"/>
  <c r="J13" i="93"/>
  <c r="J34" i="93"/>
  <c r="J36" i="93"/>
  <c r="J27" i="93"/>
  <c r="T12" i="93"/>
  <c r="J26" i="93"/>
  <c r="T37" i="93"/>
  <c r="J33" i="93"/>
  <c r="T19" i="93"/>
  <c r="J20" i="93"/>
  <c r="J14" i="93"/>
  <c r="J12" i="93"/>
  <c r="J15" i="93"/>
  <c r="T18" i="93"/>
  <c r="T27" i="93"/>
  <c r="J31" i="93"/>
  <c r="S31" i="93" s="1"/>
  <c r="T31" i="93" s="1"/>
  <c r="T35" i="93"/>
  <c r="T32" i="93"/>
  <c r="D28" i="93"/>
  <c r="J35" i="93"/>
  <c r="J38" i="93"/>
  <c r="N38" i="93" s="1"/>
  <c r="P38" i="93" s="1"/>
  <c r="M17" i="93"/>
  <c r="T17" i="93" s="1"/>
  <c r="I28" i="93"/>
  <c r="I42" i="93" s="1"/>
  <c r="G13" i="75"/>
  <c r="J13" i="75" s="1"/>
  <c r="I12" i="75"/>
  <c r="G12" i="75"/>
  <c r="J12" i="75" s="1"/>
  <c r="H12" i="75"/>
  <c r="D45" i="81"/>
  <c r="E26" i="77" s="1"/>
  <c r="J29" i="75"/>
  <c r="I29" i="75"/>
  <c r="C12" i="74"/>
  <c r="H29" i="75"/>
  <c r="G18" i="76"/>
  <c r="D10" i="77"/>
  <c r="D18" i="76"/>
  <c r="H50" i="84"/>
  <c r="D111" i="84"/>
  <c r="E44" i="77" s="1"/>
  <c r="H80" i="84"/>
  <c r="H42" i="84"/>
  <c r="H26" i="84"/>
  <c r="H23" i="84"/>
  <c r="H18" i="84"/>
  <c r="H93" i="84"/>
  <c r="H95" i="84"/>
  <c r="H77" i="84"/>
  <c r="H10" i="84"/>
  <c r="H62" i="84"/>
  <c r="H45" i="84"/>
  <c r="D115" i="105"/>
  <c r="V99" i="79"/>
  <c r="F35" i="76"/>
  <c r="F9" i="75" s="1"/>
  <c r="I9" i="75" s="1"/>
  <c r="J30" i="93"/>
  <c r="S30" i="93" s="1"/>
  <c r="T30" i="93" s="1"/>
  <c r="T20" i="93"/>
  <c r="G33" i="76"/>
  <c r="J18" i="93"/>
  <c r="M42" i="93"/>
  <c r="J37" i="93"/>
  <c r="B9" i="75"/>
  <c r="T14" i="93"/>
  <c r="Q118" i="79"/>
  <c r="T34" i="93"/>
  <c r="T13" i="93"/>
  <c r="D42" i="93"/>
  <c r="T15" i="93"/>
  <c r="T38" i="93"/>
  <c r="U38" i="93" s="1"/>
  <c r="J16" i="93"/>
  <c r="H82" i="84"/>
  <c r="H22" i="84"/>
  <c r="H75" i="84"/>
  <c r="H48" i="84"/>
  <c r="H21" i="84"/>
  <c r="H76" i="84"/>
  <c r="H49" i="84"/>
  <c r="H41" i="84"/>
  <c r="H9" i="84"/>
  <c r="H74" i="84"/>
  <c r="H47" i="84"/>
  <c r="H20" i="84"/>
  <c r="H63" i="84"/>
  <c r="H46" i="84"/>
  <c r="H33" i="84"/>
  <c r="H19" i="84"/>
  <c r="H92" i="84"/>
  <c r="H79" i="84"/>
  <c r="H52" i="84"/>
  <c r="H44" i="84"/>
  <c r="H25" i="84"/>
  <c r="H17" i="84"/>
  <c r="H78" i="84"/>
  <c r="H51" i="84"/>
  <c r="H43" i="84"/>
  <c r="H24" i="84"/>
  <c r="U39" i="93" l="1"/>
  <c r="U37" i="93"/>
  <c r="U36" i="93"/>
  <c r="U35" i="93"/>
  <c r="U34" i="93"/>
  <c r="U33" i="93"/>
  <c r="U32" i="93"/>
  <c r="U31" i="93"/>
  <c r="U30" i="93"/>
  <c r="U27" i="93"/>
  <c r="U26" i="93"/>
  <c r="U21" i="93"/>
  <c r="U20" i="93"/>
  <c r="U19" i="93"/>
  <c r="U18" i="93"/>
  <c r="U17" i="93"/>
  <c r="U16" i="93"/>
  <c r="U15" i="93"/>
  <c r="U14" i="93"/>
  <c r="U13" i="93"/>
  <c r="U12" i="93"/>
  <c r="U11" i="93"/>
  <c r="U40" i="93"/>
  <c r="J33" i="76"/>
  <c r="G35" i="76"/>
  <c r="H35" i="76" s="1"/>
  <c r="D9" i="75"/>
  <c r="B16" i="75"/>
  <c r="D16" i="75" s="1"/>
  <c r="B9" i="74" s="1"/>
  <c r="H11" i="93"/>
  <c r="J11" i="93" s="1"/>
  <c r="Q11" i="93" s="1"/>
  <c r="G11" i="93"/>
  <c r="G24" i="93"/>
  <c r="H24" i="93"/>
  <c r="G25" i="93"/>
  <c r="H25" i="93"/>
  <c r="I11" i="75"/>
  <c r="F8" i="97"/>
  <c r="P21" i="93"/>
  <c r="E43" i="76"/>
  <c r="G43" i="76" s="1"/>
  <c r="G44" i="76" s="1"/>
  <c r="H26" i="77"/>
  <c r="E27" i="77"/>
  <c r="H27" i="77" s="1"/>
  <c r="G26" i="77"/>
  <c r="J9" i="97"/>
  <c r="M9" i="97" s="1"/>
  <c r="H10" i="97"/>
  <c r="G10" i="97"/>
  <c r="J99" i="79"/>
  <c r="H44" i="77"/>
  <c r="G44" i="77"/>
  <c r="E45" i="77"/>
  <c r="H45" i="77" s="1"/>
  <c r="H35" i="77"/>
  <c r="G35" i="77"/>
  <c r="E36" i="77"/>
  <c r="H36" i="77" s="1"/>
  <c r="F16" i="75"/>
  <c r="I16" i="75" s="1"/>
  <c r="E9" i="77"/>
  <c r="B27" i="92"/>
  <c r="D27" i="92" s="1"/>
  <c r="H18" i="77"/>
  <c r="G18" i="77"/>
  <c r="E19" i="77"/>
  <c r="H19" i="77" s="1"/>
  <c r="I27" i="92"/>
  <c r="K27" i="92" s="1"/>
  <c r="E23" i="93"/>
  <c r="G11" i="75"/>
  <c r="J11" i="75" s="1"/>
  <c r="H11" i="75"/>
  <c r="E22" i="93"/>
  <c r="H10" i="75"/>
  <c r="G10" i="75"/>
  <c r="J10" i="75" s="1"/>
  <c r="M28" i="93"/>
  <c r="H34" i="75"/>
  <c r="D12" i="74"/>
  <c r="C13" i="74"/>
  <c r="D13" i="74" s="1"/>
  <c r="I34" i="75"/>
  <c r="J34" i="75"/>
  <c r="C14" i="74"/>
  <c r="D14" i="74" s="1"/>
  <c r="E28" i="93" l="1"/>
  <c r="S11" i="93"/>
  <c r="Q28" i="93"/>
  <c r="B18" i="92"/>
  <c r="D18" i="92" s="1"/>
  <c r="J24" i="93"/>
  <c r="N24" i="93"/>
  <c r="P24" i="93" s="1"/>
  <c r="T24" i="93" s="1"/>
  <c r="U24" i="93" s="1"/>
  <c r="J25" i="93"/>
  <c r="N25" i="93"/>
  <c r="P25" i="93" s="1"/>
  <c r="T25" i="93" s="1"/>
  <c r="U25" i="93" s="1"/>
  <c r="H11" i="97"/>
  <c r="K11" i="97" s="1"/>
  <c r="K10" i="97"/>
  <c r="F11" i="97"/>
  <c r="G8" i="97"/>
  <c r="G11" i="97" s="1"/>
  <c r="T21" i="93"/>
  <c r="G9" i="75"/>
  <c r="J9" i="75" s="1"/>
  <c r="H9" i="75"/>
  <c r="E16" i="75"/>
  <c r="H16" i="75" s="1"/>
  <c r="J26" i="77"/>
  <c r="G27" i="77"/>
  <c r="J27" i="77" s="1"/>
  <c r="J10" i="97"/>
  <c r="M10" i="97" s="1"/>
  <c r="G45" i="77"/>
  <c r="J45" i="77" s="1"/>
  <c r="J44" i="77"/>
  <c r="J35" i="77"/>
  <c r="G36" i="77"/>
  <c r="J36" i="77" s="1"/>
  <c r="H9" i="77"/>
  <c r="G9" i="77"/>
  <c r="E10" i="77"/>
  <c r="H10" i="77" s="1"/>
  <c r="J18" i="77"/>
  <c r="G19" i="77"/>
  <c r="J19" i="77" s="1"/>
  <c r="E42" i="93"/>
  <c r="G42" i="93" s="1"/>
  <c r="G22" i="93"/>
  <c r="H22" i="93"/>
  <c r="G23" i="93"/>
  <c r="H23" i="93"/>
  <c r="D10" i="73"/>
  <c r="D9" i="73"/>
  <c r="S28" i="93" l="1"/>
  <c r="N22" i="93"/>
  <c r="H28" i="93"/>
  <c r="H42" i="93" s="1"/>
  <c r="J42" i="93" s="1"/>
  <c r="G28" i="93"/>
  <c r="G16" i="75"/>
  <c r="J16" i="75" s="1"/>
  <c r="J23" i="93"/>
  <c r="N23" i="93"/>
  <c r="P23" i="93" s="1"/>
  <c r="T23" i="93" s="1"/>
  <c r="U23" i="93" s="1"/>
  <c r="P22" i="93"/>
  <c r="N28" i="93"/>
  <c r="N42" i="93" s="1"/>
  <c r="P42" i="93" s="1"/>
  <c r="J11" i="97"/>
  <c r="M11" i="97" s="1"/>
  <c r="J9" i="77"/>
  <c r="G10" i="77"/>
  <c r="J10" i="77" s="1"/>
  <c r="J22" i="93"/>
  <c r="F18" i="54"/>
  <c r="E18" i="54"/>
  <c r="C18" i="54"/>
  <c r="B18" i="54"/>
  <c r="H17" i="54"/>
  <c r="G17" i="54"/>
  <c r="D17" i="54"/>
  <c r="H16" i="54"/>
  <c r="G16" i="54"/>
  <c r="D16" i="54"/>
  <c r="H15" i="54"/>
  <c r="G15" i="54"/>
  <c r="D15" i="54"/>
  <c r="H14" i="54"/>
  <c r="G14" i="54"/>
  <c r="D14" i="54"/>
  <c r="H13" i="54"/>
  <c r="G13" i="54"/>
  <c r="D13" i="54"/>
  <c r="H12" i="54"/>
  <c r="G12" i="54"/>
  <c r="D12" i="54"/>
  <c r="H11" i="54"/>
  <c r="G11" i="54"/>
  <c r="D11" i="54"/>
  <c r="H10" i="54"/>
  <c r="G10" i="54"/>
  <c r="D10" i="54"/>
  <c r="H9" i="54"/>
  <c r="G9" i="54"/>
  <c r="D9" i="54"/>
  <c r="H8" i="54"/>
  <c r="G8" i="54"/>
  <c r="D8" i="54"/>
  <c r="H7" i="54"/>
  <c r="G7" i="54"/>
  <c r="D7" i="54"/>
  <c r="H6" i="54"/>
  <c r="G6" i="54"/>
  <c r="D6" i="54"/>
  <c r="G9" i="52"/>
  <c r="F9" i="52"/>
  <c r="E9" i="52"/>
  <c r="D9" i="52"/>
  <c r="C9" i="74" l="1"/>
  <c r="D9" i="74" s="1"/>
  <c r="J28" i="93"/>
  <c r="P28" i="93"/>
  <c r="T22" i="93"/>
  <c r="U22" i="93" s="1"/>
  <c r="D18" i="54"/>
  <c r="H18" i="54"/>
  <c r="G18" i="54"/>
  <c r="T28" i="93" l="1"/>
  <c r="U28" i="93" s="1"/>
  <c r="H41" i="51"/>
  <c r="G41" i="51"/>
  <c r="C41" i="51"/>
  <c r="B41" i="51"/>
  <c r="I40" i="51"/>
  <c r="K40" i="51" s="1"/>
  <c r="D40" i="51"/>
  <c r="I39" i="51"/>
  <c r="K39" i="51" s="1"/>
  <c r="D39" i="51"/>
  <c r="I38" i="51"/>
  <c r="K38" i="51" s="1"/>
  <c r="D38" i="51"/>
  <c r="J37" i="51"/>
  <c r="I37" i="51"/>
  <c r="K37" i="51" s="1"/>
  <c r="D37" i="51"/>
  <c r="J36" i="51"/>
  <c r="I36" i="51"/>
  <c r="K36" i="51" s="1"/>
  <c r="D36" i="51"/>
  <c r="I35" i="51"/>
  <c r="K35" i="51" s="1"/>
  <c r="D35" i="51"/>
  <c r="I34" i="51"/>
  <c r="K34" i="51" s="1"/>
  <c r="D34" i="51"/>
  <c r="J33" i="51"/>
  <c r="I33" i="51"/>
  <c r="K33" i="51" s="1"/>
  <c r="D33" i="51"/>
  <c r="I32" i="51"/>
  <c r="K32" i="51" s="1"/>
  <c r="D32" i="51"/>
  <c r="I31" i="51"/>
  <c r="K31" i="51" s="1"/>
  <c r="D31" i="51"/>
  <c r="I30" i="51"/>
  <c r="K30" i="51" s="1"/>
  <c r="D30" i="51"/>
  <c r="I29" i="51"/>
  <c r="K29" i="51" s="1"/>
  <c r="D29" i="51"/>
  <c r="H19" i="51"/>
  <c r="G19" i="51"/>
  <c r="C19" i="51"/>
  <c r="B19" i="51"/>
  <c r="I18" i="51"/>
  <c r="K18" i="51" s="1"/>
  <c r="D18" i="51"/>
  <c r="I17" i="51"/>
  <c r="K17" i="51" s="1"/>
  <c r="D17" i="51"/>
  <c r="I16" i="51"/>
  <c r="K16" i="51" s="1"/>
  <c r="D16" i="51"/>
  <c r="I15" i="51"/>
  <c r="K15" i="51" s="1"/>
  <c r="D15" i="51"/>
  <c r="I14" i="51"/>
  <c r="K14" i="51" s="1"/>
  <c r="D14" i="51"/>
  <c r="I13" i="51"/>
  <c r="K13" i="51" s="1"/>
  <c r="D13" i="51"/>
  <c r="I12" i="51"/>
  <c r="K12" i="51" s="1"/>
  <c r="D12" i="51"/>
  <c r="I11" i="51"/>
  <c r="K11" i="51" s="1"/>
  <c r="D11" i="51"/>
  <c r="I10" i="51"/>
  <c r="K10" i="51" s="1"/>
  <c r="D10" i="51"/>
  <c r="I9" i="51"/>
  <c r="K9" i="51" s="1"/>
  <c r="D9" i="51"/>
  <c r="I8" i="51"/>
  <c r="K8" i="51" s="1"/>
  <c r="D8" i="51"/>
  <c r="I7" i="51"/>
  <c r="K7" i="51" s="1"/>
  <c r="D7" i="51"/>
  <c r="G22" i="47"/>
  <c r="D20" i="47"/>
  <c r="D19" i="47"/>
  <c r="G17" i="47"/>
  <c r="E17" i="47"/>
  <c r="C17" i="47"/>
  <c r="C22" i="47" s="1"/>
  <c r="B17" i="47"/>
  <c r="B22" i="47" s="1"/>
  <c r="D15" i="47"/>
  <c r="D14" i="47"/>
  <c r="D13" i="47"/>
  <c r="D12" i="47"/>
  <c r="D11" i="47"/>
  <c r="D10" i="47"/>
  <c r="D9" i="47"/>
  <c r="D8" i="47"/>
  <c r="D7" i="47"/>
  <c r="T42" i="93" l="1"/>
  <c r="U42" i="93" s="1"/>
  <c r="J32" i="51"/>
  <c r="J40" i="51"/>
  <c r="J39" i="51"/>
  <c r="J38" i="51"/>
  <c r="J18" i="51"/>
  <c r="J17" i="51"/>
  <c r="J16" i="51"/>
  <c r="J34" i="51"/>
  <c r="J31" i="51"/>
  <c r="J35" i="51"/>
  <c r="J29" i="51"/>
  <c r="J30" i="51"/>
  <c r="J9" i="51"/>
  <c r="J12" i="51"/>
  <c r="J15" i="51"/>
  <c r="J7" i="51"/>
  <c r="J8" i="51"/>
  <c r="J13" i="51"/>
  <c r="J11" i="51"/>
  <c r="J10" i="51"/>
  <c r="J14" i="51"/>
  <c r="D19" i="51"/>
  <c r="D41" i="51"/>
  <c r="E22" i="47"/>
  <c r="D17" i="47"/>
  <c r="I19" i="51"/>
  <c r="I41" i="51"/>
  <c r="D22" i="47" l="1"/>
  <c r="K41" i="51"/>
  <c r="J41" i="51"/>
  <c r="K19" i="51"/>
  <c r="J19" i="51"/>
  <c r="G17" i="28" l="1"/>
  <c r="G16" i="28"/>
  <c r="G15" i="28"/>
  <c r="G14" i="28"/>
  <c r="G13" i="28"/>
  <c r="G12" i="28"/>
  <c r="G11" i="28"/>
  <c r="G10" i="28"/>
  <c r="G9" i="28"/>
  <c r="G8" i="28"/>
  <c r="G7" i="28"/>
  <c r="G6" i="28"/>
  <c r="G22" i="23" l="1"/>
  <c r="C17" i="23"/>
  <c r="C22" i="23" s="1"/>
  <c r="B17" i="23"/>
  <c r="B22" i="23" s="1"/>
  <c r="F72" i="33" l="1"/>
  <c r="E72" i="33"/>
  <c r="D72" i="33"/>
  <c r="C72" i="33"/>
  <c r="B72" i="33"/>
  <c r="D14" i="31"/>
  <c r="D13" i="31"/>
  <c r="D10" i="31"/>
  <c r="D9" i="31"/>
  <c r="E17" i="30"/>
  <c r="G17" i="30" s="1"/>
  <c r="E16" i="30"/>
  <c r="G16" i="30" s="1"/>
  <c r="E15" i="30"/>
  <c r="G15" i="30" s="1"/>
  <c r="E14" i="30"/>
  <c r="G14" i="30" s="1"/>
  <c r="E13" i="30"/>
  <c r="G13" i="30" s="1"/>
  <c r="E12" i="30"/>
  <c r="G12" i="30" s="1"/>
  <c r="E11" i="30"/>
  <c r="G11" i="30" s="1"/>
  <c r="E10" i="30"/>
  <c r="G10" i="30" s="1"/>
  <c r="E9" i="30"/>
  <c r="G9" i="30" s="1"/>
  <c r="E8" i="30"/>
  <c r="G8" i="30" s="1"/>
  <c r="E7" i="30"/>
  <c r="G7" i="30" s="1"/>
  <c r="E6" i="30"/>
  <c r="G6" i="30" s="1"/>
  <c r="I73" i="29"/>
  <c r="F18" i="28"/>
  <c r="E18" i="28"/>
  <c r="C18" i="28"/>
  <c r="B18" i="28"/>
  <c r="H17" i="28"/>
  <c r="D17" i="28"/>
  <c r="H16" i="28"/>
  <c r="D16" i="28"/>
  <c r="H15" i="28"/>
  <c r="D15" i="28"/>
  <c r="H14" i="28"/>
  <c r="D14" i="28"/>
  <c r="H13" i="28"/>
  <c r="D13" i="28"/>
  <c r="H12" i="28"/>
  <c r="D12" i="28"/>
  <c r="H11" i="28"/>
  <c r="D11" i="28"/>
  <c r="H10" i="28"/>
  <c r="D10" i="28"/>
  <c r="H9" i="28"/>
  <c r="D9" i="28"/>
  <c r="H8" i="28"/>
  <c r="D8" i="28"/>
  <c r="H7" i="28"/>
  <c r="D7" i="28"/>
  <c r="H6" i="28"/>
  <c r="D6" i="28"/>
  <c r="F23" i="27"/>
  <c r="E23" i="27"/>
  <c r="C23" i="27"/>
  <c r="B23" i="27"/>
  <c r="G7" i="26"/>
  <c r="F7" i="26"/>
  <c r="E7" i="26"/>
  <c r="D7" i="26"/>
  <c r="H43" i="25"/>
  <c r="G43" i="25"/>
  <c r="E43" i="25" s="1"/>
  <c r="C43" i="25"/>
  <c r="B43" i="25"/>
  <c r="I42" i="25"/>
  <c r="I41" i="25"/>
  <c r="I40" i="25"/>
  <c r="I39" i="25"/>
  <c r="I38" i="25"/>
  <c r="I37" i="25"/>
  <c r="I36" i="25"/>
  <c r="I35" i="25"/>
  <c r="I34" i="25"/>
  <c r="I33" i="25"/>
  <c r="I32" i="25"/>
  <c r="I31" i="25"/>
  <c r="H19" i="25"/>
  <c r="G19" i="25"/>
  <c r="C19" i="25"/>
  <c r="B19" i="25"/>
  <c r="I18" i="25"/>
  <c r="I17" i="25"/>
  <c r="I16" i="25"/>
  <c r="I15" i="25"/>
  <c r="I14" i="25"/>
  <c r="I13" i="25"/>
  <c r="I12" i="25"/>
  <c r="I11" i="25"/>
  <c r="I10" i="25"/>
  <c r="I9" i="25"/>
  <c r="I8" i="25"/>
  <c r="I7" i="25"/>
  <c r="S20" i="24"/>
  <c r="R20" i="24"/>
  <c r="Q20" i="24"/>
  <c r="P20" i="24"/>
  <c r="N20" i="24"/>
  <c r="M20" i="24"/>
  <c r="L20" i="24"/>
  <c r="I20" i="24"/>
  <c r="H20" i="24"/>
  <c r="G20" i="24"/>
  <c r="F20" i="24"/>
  <c r="D20" i="24"/>
  <c r="C20" i="24"/>
  <c r="B20" i="24"/>
  <c r="D20" i="23"/>
  <c r="D19" i="23"/>
  <c r="D15" i="23"/>
  <c r="F15" i="23" s="1"/>
  <c r="D14" i="23"/>
  <c r="D13" i="23"/>
  <c r="F13" i="23" s="1"/>
  <c r="D12" i="23"/>
  <c r="D11" i="23"/>
  <c r="F11" i="23" s="1"/>
  <c r="D10" i="23"/>
  <c r="F10" i="23" s="1"/>
  <c r="D9" i="23"/>
  <c r="F9" i="23" s="1"/>
  <c r="D8" i="23"/>
  <c r="D7" i="23"/>
  <c r="F19" i="23" l="1"/>
  <c r="C23" i="74"/>
  <c r="D23" i="74" s="1"/>
  <c r="D27" i="74"/>
  <c r="D17" i="23"/>
  <c r="C22" i="74" s="1"/>
  <c r="F14" i="23"/>
  <c r="E17" i="23"/>
  <c r="C27" i="74"/>
  <c r="F7" i="23"/>
  <c r="B27" i="74"/>
  <c r="AB20" i="24"/>
  <c r="D23" i="27"/>
  <c r="H23" i="27"/>
  <c r="G23" i="27"/>
  <c r="D18" i="28"/>
  <c r="G18" i="28"/>
  <c r="H18" i="28"/>
  <c r="H8" i="30"/>
  <c r="H10" i="30"/>
  <c r="H12" i="30"/>
  <c r="H13" i="30"/>
  <c r="H14" i="30"/>
  <c r="H15" i="30"/>
  <c r="H16" i="30"/>
  <c r="F8" i="23"/>
  <c r="H11" i="30"/>
  <c r="H9" i="30"/>
  <c r="H17" i="30"/>
  <c r="I23" i="27"/>
  <c r="H7" i="30"/>
  <c r="I19" i="25"/>
  <c r="I43" i="25"/>
  <c r="C25" i="74" l="1"/>
  <c r="D25" i="74" s="1"/>
  <c r="D22" i="74"/>
  <c r="D22" i="23"/>
  <c r="E22" i="23"/>
  <c r="J23" i="27"/>
  <c r="F17" i="23"/>
  <c r="K20" i="24"/>
  <c r="F22"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tc={39E75DAF-0867-4D1A-97C8-47042FA01205}</author>
    <author>tc={8D9C352E-04DF-46F0-9ABA-C8A8DA0FA813}</author>
  </authors>
  <commentList>
    <comment ref="K5" authorId="0" shapeId="0" xr:uid="{39E75DAF-0867-4D1A-97C8-47042FA01205}">
      <text>
        <t>[Threaded comment]
Your version of Excel allows you to read this threaded comment; however, any edits to it will get removed if the file is opened in a newer version of Excel. Learn more: https://go.microsoft.com/fwlink/?linkid=870924
Comment:
    Can this table be simplified? For example, do we need the breakdown by budget category since we have the flexibility to shift between those? 
Reply:
    @DePratti, Robles  Irma provide by program</t>
      </text>
    </comment>
    <comment ref="N6" authorId="1" shapeId="0" xr:uid="{8D9C352E-04DF-46F0-9ABA-C8A8DA0FA813}">
      <text>
        <t xml:space="preserve">[Threaded comment]
Your version of Excel allows you to read this threaded comment; however, any edits to it will get removed if the file is opened in a newer version of Excel. Learn more: https://go.microsoft.com/fwlink/?linkid=870924
Comment:
    From ED: Do not remove carry forward/carry back columns. Keep "Carry forward" and change "carry back" column to "Committed from 2022"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<sst xmlns="http://schemas.openxmlformats.org/spreadsheetml/2006/main" count="4900" uniqueCount="1560">
  <si>
    <t>Southern California Edison</t>
  </si>
  <si>
    <t xml:space="preserve">Energy Savings Assistance (ESA) Program </t>
  </si>
  <si>
    <t>California Alternate Rates for Energy (CARE) Program and</t>
  </si>
  <si>
    <t>Family Electric Rate Assistance (FERA) Program</t>
  </si>
  <si>
    <t>2024 Summary Highlights</t>
  </si>
  <si>
    <t>2024 Energy Savings Assistance Program Summary [1]</t>
  </si>
  <si>
    <t>Authorized / Forecasted Planning Assumptions</t>
  </si>
  <si>
    <t>Actual</t>
  </si>
  <si>
    <t>%</t>
  </si>
  <si>
    <t>Budget</t>
  </si>
  <si>
    <t>Funded from 2023 Committed Funds</t>
  </si>
  <si>
    <t>Summary Homes Treated</t>
  </si>
  <si>
    <t>Summary kWh Saved</t>
  </si>
  <si>
    <t>Summary kW Demand Reduced</t>
  </si>
  <si>
    <t>Summary Therms Saved</t>
  </si>
  <si>
    <t>2024 CARE Program Summary </t>
  </si>
  <si>
    <t>Authorized Budget</t>
  </si>
  <si>
    <t>Administrative Expenses</t>
  </si>
  <si>
    <t>Subsidies</t>
  </si>
  <si>
    <t>Service Establishment Charge</t>
  </si>
  <si>
    <t>NA</t>
  </si>
  <si>
    <t xml:space="preserve">Total Program Costs and Discounts </t>
  </si>
  <si>
    <t xml:space="preserve">2024 CARE New Enrollments </t>
  </si>
  <si>
    <t xml:space="preserve">Automatically Enrolled via Data Sharing, ESA Participation, etc </t>
  </si>
  <si>
    <t xml:space="preserve">Self Certified as Income or Categorically Eligible </t>
  </si>
  <si>
    <t>Self Certified as Recertification</t>
  </si>
  <si>
    <t>Method</t>
  </si>
  <si>
    <r>
      <t>2024 CARE</t>
    </r>
    <r>
      <rPr>
        <b/>
        <strike/>
        <sz val="12"/>
        <rFont val="Times New Roman"/>
        <family val="1"/>
      </rPr>
      <t xml:space="preserve"> </t>
    </r>
    <r>
      <rPr>
        <b/>
        <sz val="12"/>
        <rFont val="Times New Roman"/>
        <family val="1"/>
      </rPr>
      <t>Enrollment Rate</t>
    </r>
  </si>
  <si>
    <t>Estimated Eligible Participants</t>
  </si>
  <si>
    <t>Participants</t>
  </si>
  <si>
    <t>Enrollment Rate</t>
  </si>
  <si>
    <t>Total Enrolled</t>
  </si>
  <si>
    <t>2024 FERA Program Summary </t>
  </si>
  <si>
    <t xml:space="preserve">2024 FERA New Enrollments </t>
  </si>
  <si>
    <r>
      <t>2024 FERA</t>
    </r>
    <r>
      <rPr>
        <b/>
        <strike/>
        <sz val="12"/>
        <rFont val="Times New Roman"/>
        <family val="1"/>
      </rPr>
      <t xml:space="preserve"> </t>
    </r>
    <r>
      <rPr>
        <b/>
        <sz val="12"/>
        <rFont val="Times New Roman"/>
        <family val="1"/>
      </rPr>
      <t>Enrollment Rate</t>
    </r>
  </si>
  <si>
    <t>ESA Summary Table 1 - Expenses, and Energy and Demand Savings Summary</t>
  </si>
  <si>
    <r>
      <rPr>
        <b/>
        <sz val="12"/>
        <color rgb="FF000000"/>
        <rFont val="Times New Roman"/>
        <family val="1"/>
      </rPr>
      <t xml:space="preserve">Program Year </t>
    </r>
    <r>
      <rPr>
        <b/>
        <sz val="12"/>
        <rFont val="Times New Roman"/>
        <family val="1"/>
      </rPr>
      <t xml:space="preserve">2024 </t>
    </r>
    <r>
      <rPr>
        <b/>
        <sz val="12"/>
        <color rgb="FF000000"/>
        <rFont val="Times New Roman"/>
        <family val="1"/>
      </rPr>
      <t>Annual Report</t>
    </r>
  </si>
  <si>
    <t xml:space="preserve">ESA Summary Table 1A - Expenses Summary </t>
  </si>
  <si>
    <t>Year to Date Expenses</t>
  </si>
  <si>
    <t>% of Budget Spent YTD</t>
  </si>
  <si>
    <t>ESA Program Expenses:</t>
  </si>
  <si>
    <t>Electric</t>
  </si>
  <si>
    <t>Gas</t>
  </si>
  <si>
    <t>Total</t>
  </si>
  <si>
    <r>
      <t>ESA Main Program (SF and MH)</t>
    </r>
    <r>
      <rPr>
        <vertAlign val="superscript"/>
        <sz val="10"/>
        <rFont val="Times New Roman"/>
        <family val="1"/>
      </rPr>
      <t>[1]</t>
    </r>
  </si>
  <si>
    <r>
      <t>ESA Multifamily Whole Building</t>
    </r>
    <r>
      <rPr>
        <vertAlign val="superscript"/>
        <sz val="10"/>
        <rFont val="Times New Roman"/>
        <family val="1"/>
      </rPr>
      <t>[2]</t>
    </r>
  </si>
  <si>
    <t>ESA Pilot Plus and Pilot Deep</t>
  </si>
  <si>
    <t>Building Electrification Retrofit Pilot</t>
  </si>
  <si>
    <r>
      <t>Clean Energy Homes New Construction Pilot</t>
    </r>
    <r>
      <rPr>
        <vertAlign val="superscript"/>
        <sz val="10"/>
        <rFont val="Times New Roman"/>
        <family val="1"/>
      </rPr>
      <t>[3]</t>
    </r>
  </si>
  <si>
    <t>Single Point of Contact (SPOC)</t>
  </si>
  <si>
    <r>
      <t>SASH/MASH Unspent Funds</t>
    </r>
    <r>
      <rPr>
        <vertAlign val="superscript"/>
        <sz val="10"/>
        <rFont val="Times New Roman"/>
        <family val="1"/>
      </rPr>
      <t>[4]</t>
    </r>
  </si>
  <si>
    <t>ESA Program TOTAL</t>
  </si>
  <si>
    <r>
      <rPr>
        <vertAlign val="superscript"/>
        <sz val="10"/>
        <rFont val="Times New Roman"/>
        <family val="1"/>
      </rPr>
      <t>[1]</t>
    </r>
    <r>
      <rPr>
        <sz val="10"/>
        <rFont val="Times New Roman"/>
        <family val="1"/>
      </rPr>
      <t xml:space="preserve"> $9M in advance payments paid to ESA contractors is not included in the total expenses. See table 17 for advance payments and repayment details.</t>
    </r>
  </si>
  <si>
    <r>
      <rPr>
        <vertAlign val="superscript"/>
        <sz val="10"/>
        <rFont val="Times New Roman"/>
        <family val="1"/>
      </rPr>
      <t>[2]</t>
    </r>
    <r>
      <rPr>
        <sz val="10"/>
        <rFont val="Times New Roman"/>
        <family val="1"/>
      </rPr>
      <t xml:space="preserve"> YTD Expense does not include $13,186,899 Co-Funding Agreement payment to SDG&amp;E (lead utility).  Expenses will be reported as they are incurred.  YTD expenses are preliminary pending updates from SDG&amp;E.</t>
    </r>
  </si>
  <si>
    <r>
      <rPr>
        <vertAlign val="superscript"/>
        <sz val="10"/>
        <color rgb="FF000000"/>
        <rFont val="Times New Roman"/>
        <family val="1"/>
      </rPr>
      <t>[3]</t>
    </r>
    <r>
      <rPr>
        <sz val="10"/>
        <color rgb="FF000000"/>
        <rFont val="Times New Roman"/>
        <family val="1"/>
      </rPr>
      <t xml:space="preserve"> Reflects the revised budget approved in AL 4664-E, December 15, 2021.  </t>
    </r>
  </si>
  <si>
    <r>
      <rPr>
        <vertAlign val="superscript"/>
        <sz val="10"/>
        <color rgb="FF000000"/>
        <rFont val="Times New Roman"/>
        <family val="1"/>
      </rPr>
      <t>[4]</t>
    </r>
    <r>
      <rPr>
        <sz val="10"/>
        <color rgb="FF000000"/>
        <rFont val="Times New Roman"/>
        <family val="1"/>
      </rPr>
      <t xml:space="preserve"> OP 12 of D.15-01-027 states "The Program Administrators shall ensure that program expenditures in each utility’s service territory do not exceed the total authorized budget amounts over the duration of the programs.  The program incentive budgets will be available until all funds are exhausted or until December 31, 2021, whichever occurs first.  Any money unspent and unencumbered on January 1, 2022, shall be used for 'cost-effective energy efficiency measures in low-income residential housing that benefit ratepayers,' as set forth in Public Utilities Code Section 2852(c)(3)."  SCE and Pacific Gas and Electric (PG&amp;E) submitted a joint Advice Letter 5106-E for the disposal of the unspent funds from the SASH and MASH programs to the ESA program on September 20, 2023.  AL 5106-E was approved on October 20, 2023. Transfer of unspent MASH and SASH program funds from California Solar Initiative Program Balancing Account (CSIPBA) was completed November 2023.</t>
    </r>
  </si>
  <si>
    <t xml:space="preserve">ESA Summary Table 1B - Energy and Demand Savings </t>
  </si>
  <si>
    <t>ESA Program:</t>
  </si>
  <si>
    <t>kWh</t>
  </si>
  <si>
    <t>kW</t>
  </si>
  <si>
    <t>Therms</t>
  </si>
  <si>
    <t>ESA Main Program (SF and MH)</t>
  </si>
  <si>
    <t>ESA Multifamily Whole Building [1]</t>
  </si>
  <si>
    <t>Clean Energy Homes New Construction Pilot</t>
  </si>
  <si>
    <t>CSD Leveraging</t>
  </si>
  <si>
    <r>
      <rPr>
        <vertAlign val="superscript"/>
        <sz val="10"/>
        <rFont val="Times New Roman"/>
        <family val="1"/>
      </rPr>
      <t xml:space="preserve">[1] </t>
    </r>
    <r>
      <rPr>
        <sz val="10"/>
        <rFont val="Times New Roman"/>
        <family val="1"/>
      </rPr>
      <t>Pending updates from SDG&amp;E.</t>
    </r>
  </si>
  <si>
    <t xml:space="preserve">ESA Table 1 - ESA Main (SF, MH) Overall Program Expenses
                                                                                                                                                                                                       </t>
  </si>
  <si>
    <r>
      <t>2024 Authorized / Forecasted Budget</t>
    </r>
    <r>
      <rPr>
        <b/>
        <vertAlign val="superscript"/>
        <sz val="10"/>
        <rFont val="Times New Roman"/>
        <family val="1"/>
      </rPr>
      <t xml:space="preserve"> [1]</t>
    </r>
  </si>
  <si>
    <t>2024 Annual Expenses</t>
  </si>
  <si>
    <t xml:space="preserve">% of Budget Spent </t>
  </si>
  <si>
    <r>
      <t>Energy Efficiency</t>
    </r>
    <r>
      <rPr>
        <vertAlign val="superscript"/>
        <sz val="10"/>
        <rFont val="Times New Roman"/>
        <family val="1"/>
      </rPr>
      <t xml:space="preserve"> [2]</t>
    </r>
  </si>
  <si>
    <t>Appliances</t>
  </si>
  <si>
    <t xml:space="preserve">Domestic Hot Water </t>
  </si>
  <si>
    <t>Enclosure</t>
  </si>
  <si>
    <t>HVAC</t>
  </si>
  <si>
    <t>Maintenance</t>
  </si>
  <si>
    <t>Lighting</t>
  </si>
  <si>
    <t xml:space="preserve">Miscellaneous </t>
  </si>
  <si>
    <t>Customer Enrollment</t>
  </si>
  <si>
    <t>In Home Education</t>
  </si>
  <si>
    <t>Pilot</t>
  </si>
  <si>
    <t>Energy Efficiency TOTAL</t>
  </si>
  <si>
    <t>Energy Efficiency TOTAL Funding Sources</t>
  </si>
  <si>
    <t>Funded from ESA Program</t>
  </si>
  <si>
    <t>Funded from SASH/MASH</t>
  </si>
  <si>
    <t>Training Center</t>
  </si>
  <si>
    <t>Inspections</t>
  </si>
  <si>
    <t>Marketing and Outreach</t>
  </si>
  <si>
    <t>Statewide Marketing Education and Outreach</t>
  </si>
  <si>
    <t>Measurement and Evaluation  Studies</t>
  </si>
  <si>
    <t>Regulatory Compliance</t>
  </si>
  <si>
    <r>
      <t>General Administration</t>
    </r>
    <r>
      <rPr>
        <vertAlign val="superscript"/>
        <sz val="10"/>
        <rFont val="Times New Roman"/>
        <family val="1"/>
      </rPr>
      <t xml:space="preserve"> [3]</t>
    </r>
  </si>
  <si>
    <t>CPUC Energy Division</t>
  </si>
  <si>
    <t>Administration Subtotal</t>
  </si>
  <si>
    <t>TOTAL PROGRAM COSTS</t>
  </si>
  <si>
    <t>Funded Outside of ESA Program Budget</t>
  </si>
  <si>
    <t>Indirect Costs</t>
  </si>
  <si>
    <t>NGAT Costs</t>
  </si>
  <si>
    <r>
      <t>ESA Program Administrative Expenses</t>
    </r>
    <r>
      <rPr>
        <b/>
        <vertAlign val="superscript"/>
        <sz val="12"/>
        <rFont val="Times New Roman"/>
        <family val="1"/>
      </rPr>
      <t>[4]</t>
    </r>
  </si>
  <si>
    <t>Total Program Costs</t>
  </si>
  <si>
    <t>% of Administrative Spend</t>
  </si>
  <si>
    <r>
      <rPr>
        <vertAlign val="superscript"/>
        <sz val="10"/>
        <rFont val="Times New Roman"/>
        <family val="1"/>
      </rPr>
      <t>[1]</t>
    </r>
    <r>
      <rPr>
        <sz val="10"/>
        <rFont val="Times New Roman"/>
        <family val="1"/>
      </rPr>
      <t xml:space="preserve"> Budget authorized in D.21-06-015, Attachment 1.</t>
    </r>
  </si>
  <si>
    <r>
      <rPr>
        <vertAlign val="superscript"/>
        <sz val="10"/>
        <rFont val="Times New Roman"/>
        <family val="1"/>
      </rPr>
      <t>[2]</t>
    </r>
    <r>
      <rPr>
        <sz val="10"/>
        <rFont val="Times New Roman"/>
        <family val="1"/>
      </rPr>
      <t xml:space="preserve"> $9M in advance payments paid to ESA contractors is not included in the total expenses.  See SCE Advice 5278-E submitted April 19, 2024. See table 17 for advance payments and repayment details. </t>
    </r>
  </si>
  <si>
    <r>
      <rPr>
        <vertAlign val="superscript"/>
        <sz val="10"/>
        <rFont val="Times New Roman"/>
        <family val="1"/>
      </rPr>
      <t>[3]</t>
    </r>
    <r>
      <rPr>
        <sz val="10"/>
        <rFont val="Times New Roman"/>
        <family val="1"/>
      </rPr>
      <t xml:space="preserve"> General Administration budget includes 10% of MFWB budget for IOU expenses.</t>
    </r>
  </si>
  <si>
    <r>
      <rPr>
        <vertAlign val="superscript"/>
        <sz val="10"/>
        <rFont val="Times New Roman"/>
        <family val="1"/>
      </rPr>
      <t>[4]</t>
    </r>
    <r>
      <rPr>
        <sz val="10"/>
        <rFont val="Times New Roman"/>
        <family val="1"/>
      </rPr>
      <t xml:space="preserve"> D.21-06-015, OP 112 - "Pacific Gas and Electric Company, Southern California Edison Company, Southern California Gas Company and San Diego Gas &amp; Electric Company’s Energy Savings Assistance (ESA) program administrative expenses are capped at either 10 percent of total program costs, or the Utility’s historical five-year average spend on administrative costs as a percentage of total program costs, whichever is greater. The use of the historical five-year average spend will be phased out such that the Utilities must propose to spend no more than 10 percent of total program costs on administrative costs starting in program year 2024. The definition and categorization of administrative cost for the ESA program will be consistent with that of the main energy efficiency program."</t>
    </r>
  </si>
  <si>
    <t xml:space="preserve">ESA Table 1A - Program Expenses Summary                                                                                                                                                                                                                          </t>
  </si>
  <si>
    <t xml:space="preserve"> ESA Table 1A-1 - Multifamily Whole Building Program Expenses</t>
  </si>
  <si>
    <t>ESA Program (MFWB):</t>
  </si>
  <si>
    <t xml:space="preserve">2024 Authorized / Forecasted Budget </t>
  </si>
  <si>
    <t>ESA Multifamily Whole Building</t>
  </si>
  <si>
    <t>TOTAL</t>
  </si>
  <si>
    <t xml:space="preserve"> ESA Table 1A-2 - Pilot Plus and Pilot Deep Expenses</t>
  </si>
  <si>
    <t>ESA Pilot Plus and Pilot Deep Program</t>
  </si>
  <si>
    <t xml:space="preserve">ESA Table 1A-3 - Building Electrification Expenses </t>
  </si>
  <si>
    <t>ESA Building Electrification Program</t>
  </si>
  <si>
    <t>3. Pilots is applicable to SCE only.</t>
  </si>
  <si>
    <t>ESA Table 1A-4 - Clean Energy Homes Expenses</t>
  </si>
  <si>
    <t>ESA Clean Energy Homes Program</t>
  </si>
  <si>
    <t>ESA Table 1A-5 - Leveraging - CSD Expenses</t>
  </si>
  <si>
    <t>ESA Program Leveraging - CSD</t>
  </si>
  <si>
    <t>ESA Table 2 - ESA Main (SF, MH) Expenses and Energy Savings by Measures Installed</t>
  </si>
  <si>
    <t>ESA Main Program Total</t>
  </si>
  <si>
    <t>2024 Completed &amp; Expensed Installation</t>
  </si>
  <si>
    <t>Measures</t>
  </si>
  <si>
    <t>Basic</t>
  </si>
  <si>
    <t>Plus</t>
  </si>
  <si>
    <t>Units</t>
  </si>
  <si>
    <t>Quantity Installed</t>
  </si>
  <si>
    <t>kWh [4] (Annual)</t>
  </si>
  <si>
    <t>kW [4] (Annual)</t>
  </si>
  <si>
    <t>Therms [4] (Annual)</t>
  </si>
  <si>
    <t>Expenses ($)</t>
  </si>
  <si>
    <t>% of Expenditures</t>
  </si>
  <si>
    <t>Effective Useful Life (years)</t>
  </si>
  <si>
    <t>2024 Total Measure Life Cycle Bill Savings</t>
  </si>
  <si>
    <t xml:space="preserve">Appliances </t>
  </si>
  <si>
    <t>Clothes Dryer</t>
  </si>
  <si>
    <t>N/A</t>
  </si>
  <si>
    <t>Each</t>
  </si>
  <si>
    <t>Dish Washer</t>
  </si>
  <si>
    <t>x</t>
  </si>
  <si>
    <t>Freezer</t>
  </si>
  <si>
    <t>High Efficiency Clothes Washer</t>
  </si>
  <si>
    <t>Home</t>
  </si>
  <si>
    <t>Induction Cooking Appliance-FS - New</t>
  </si>
  <si>
    <t>Microwave</t>
  </si>
  <si>
    <t>Refrigerator</t>
  </si>
  <si>
    <t>Domestic Hot Water</t>
  </si>
  <si>
    <t>Combined Showerhead/TSV</t>
  </si>
  <si>
    <t>Faucet Aerator</t>
  </si>
  <si>
    <t>Heat Pump Water Heater</t>
  </si>
  <si>
    <t>Heat Pump Water Heater - Electric</t>
  </si>
  <si>
    <t>Heat Pump Water Heater - Gas</t>
  </si>
  <si>
    <t>Heat Pump Water Heater - Propane</t>
  </si>
  <si>
    <t>Low-Flow Showerhead</t>
  </si>
  <si>
    <t>Solar Water Heating</t>
  </si>
  <si>
    <t>Other Domestic Hot Water</t>
  </si>
  <si>
    <t>Tankless Water Heater</t>
  </si>
  <si>
    <t>Thermostatic Shower Valve</t>
  </si>
  <si>
    <t xml:space="preserve">Thermostatic Shower Valve Combined Showerhead </t>
  </si>
  <si>
    <t>Thermostatic Tub Spout/Diverter</t>
  </si>
  <si>
    <t>Water Heater Repair/Replacement</t>
  </si>
  <si>
    <t>Water Heater Tank and Pipe Insulation</t>
  </si>
  <si>
    <t>Air Sealing</t>
  </si>
  <si>
    <t>Attic Insulation</t>
  </si>
  <si>
    <t xml:space="preserve">Attic Insulation CAC NonElect Heat - New </t>
  </si>
  <si>
    <t>Caulking</t>
  </si>
  <si>
    <t>Diagnostic Air Sealing</t>
  </si>
  <si>
    <t>Floor Insulation</t>
  </si>
  <si>
    <t>Minor Home Repairs</t>
  </si>
  <si>
    <t>Central A/C replacement</t>
  </si>
  <si>
    <t>Central Heat Pump-FS (propane or gas space)</t>
  </si>
  <si>
    <t>Duct Test and Seal</t>
  </si>
  <si>
    <t>Energy Efficient Fan Control</t>
  </si>
  <si>
    <t>Evaporative Cooler (Installation)</t>
  </si>
  <si>
    <t>Evaporative Cooler (Replacement)</t>
  </si>
  <si>
    <t>Furnace Repair/Replacement</t>
  </si>
  <si>
    <t>Heat Pump Replacement</t>
  </si>
  <si>
    <t>Heat Pump Replacement - CAC Gas - New</t>
  </si>
  <si>
    <t>Heat Pump Replacement - CAC Propane - New</t>
  </si>
  <si>
    <t>High Efficiency Forced Air Unit (HE FAU)</t>
  </si>
  <si>
    <t>High Efficiency Forced Air Unit (HE FAU) - Early Replacement</t>
  </si>
  <si>
    <t>High Efficiency Forced Air Unit (HE FAU) - On Burnout</t>
  </si>
  <si>
    <t>Portable A/C</t>
  </si>
  <si>
    <t>Prescriptive Duct Sealing</t>
  </si>
  <si>
    <t>Removed - A/C Time Delay</t>
  </si>
  <si>
    <t>Removed - FAU Standing Pilot Conversion</t>
  </si>
  <si>
    <t>Room A/C Replacement</t>
  </si>
  <si>
    <t>Smart Thermostat</t>
  </si>
  <si>
    <t>Wholehouse Fan</t>
  </si>
  <si>
    <t>Central A/C Tune up</t>
  </si>
  <si>
    <t>Furnace Clean and Tune</t>
  </si>
  <si>
    <t>HVAC Air Filter Service</t>
  </si>
  <si>
    <t>Condenser Coil Cleaning - New</t>
  </si>
  <si>
    <t xml:space="preserve">Evaporative Cooler - Maint Functioning - New </t>
  </si>
  <si>
    <t>Evaporative Cooler - Maint Non-Functioning - New</t>
  </si>
  <si>
    <t>Evaporative Cooler Maintenance</t>
  </si>
  <si>
    <t>Evaporator Coil - New</t>
  </si>
  <si>
    <t>Fan Control Adjust - New</t>
  </si>
  <si>
    <t>Range Hood</t>
  </si>
  <si>
    <t>Refrigerant Charge Adjustment - New</t>
  </si>
  <si>
    <t xml:space="preserve">Lighting </t>
  </si>
  <si>
    <t>Exterior Hard wired LED fixtures</t>
  </si>
  <si>
    <t>LED A-Lamps</t>
  </si>
  <si>
    <t>LED R/BR Lamps</t>
  </si>
  <si>
    <t>Removed - Interior Hard wired LED fixtures</t>
  </si>
  <si>
    <t>Removed - LED Night Light</t>
  </si>
  <si>
    <t>Removed - LED Torchiere</t>
  </si>
  <si>
    <t>Removed - Occupancy Sensor</t>
  </si>
  <si>
    <t>Miscellaneous</t>
  </si>
  <si>
    <t>Air Purifier</t>
  </si>
  <si>
    <t>CO and Smoke Alarm</t>
  </si>
  <si>
    <t>Cold Storage</t>
  </si>
  <si>
    <t>Comprehensive Home Health and Safety Check-up</t>
  </si>
  <si>
    <t>Pool Pumps</t>
  </si>
  <si>
    <t>Smart Strip</t>
  </si>
  <si>
    <t>Smart Strip Tier II</t>
  </si>
  <si>
    <t>Pilots</t>
  </si>
  <si>
    <t>Customer Enrollment [8]</t>
  </si>
  <si>
    <t>ESA Outreach &amp; Assessment</t>
  </si>
  <si>
    <t>ESA In-Home Energy Education</t>
  </si>
  <si>
    <t xml:space="preserve">Total Savings/Expenditures </t>
  </si>
  <si>
    <t>Total Households Weatherized</t>
  </si>
  <si>
    <t xml:space="preserve">Households Treated </t>
  </si>
  <si>
    <t xml:space="preserve"> - Single Family Households Treated</t>
  </si>
  <si>
    <t xml:space="preserve"> - Multi-family Households Treated</t>
  </si>
  <si>
    <t xml:space="preserve"> - Mobile Homes Treated</t>
  </si>
  <si>
    <t>Total Number of Households Treated</t>
  </si>
  <si>
    <t># Eligible Households to be Treated for PY</t>
  </si>
  <si>
    <t>% of Households Treated</t>
  </si>
  <si>
    <t xml:space="preserve"> - Master-Meter Households Treated</t>
  </si>
  <si>
    <t xml:space="preserve">ESA Main Program </t>
  </si>
  <si>
    <t>Administration</t>
  </si>
  <si>
    <t>Direct Implementation (Non-Incentive)</t>
  </si>
  <si>
    <t>Direct Implementation</t>
  </si>
  <si>
    <t>&lt;&lt;Includes measures costs</t>
  </si>
  <si>
    <t>TOTAL ESA Main COSTS</t>
  </si>
  <si>
    <t>ESA Table 2A - Multifamily Whole Building Program</t>
  </si>
  <si>
    <t xml:space="preserve"> Table 2A-1 ESA Program - Multifamily Whole Building</t>
  </si>
  <si>
    <t xml:space="preserve"> Table 2A-2 ESA Program - Multifamily Whole Building - [IOU] </t>
  </si>
  <si>
    <r>
      <t>Measures</t>
    </r>
    <r>
      <rPr>
        <b/>
        <vertAlign val="superscript"/>
        <sz val="10"/>
        <rFont val="Times New Roman"/>
        <family val="1"/>
      </rPr>
      <t>1</t>
    </r>
  </si>
  <si>
    <t>Units (of Measure such as "each")</t>
  </si>
  <si>
    <r>
      <t>Measure Type (In-unit vs CAM/WB)</t>
    </r>
    <r>
      <rPr>
        <b/>
        <vertAlign val="superscript"/>
        <sz val="10"/>
        <rFont val="Times New Roman"/>
        <family val="1"/>
      </rPr>
      <t>[3]</t>
    </r>
  </si>
  <si>
    <t>Number of Units for Cap-kBTUh and Cap-Tons</t>
  </si>
  <si>
    <t>kWh (Annual)</t>
  </si>
  <si>
    <t>kW (Annual)</t>
  </si>
  <si>
    <t>Therms (Annual)</t>
  </si>
  <si>
    <t>% of Expenditure</t>
  </si>
  <si>
    <t>In-Unit</t>
  </si>
  <si>
    <t>Refrigerators</t>
  </si>
  <si>
    <t>-</t>
  </si>
  <si>
    <t>New: Non-Condensing Domestic Hot Water Boiler</t>
  </si>
  <si>
    <t>Cap-kBtuh</t>
  </si>
  <si>
    <t>CAM/WB</t>
  </si>
  <si>
    <t>New: Condensing Domestic Hot Water Boiler</t>
  </si>
  <si>
    <t>Storage Water Heater</t>
  </si>
  <si>
    <t>Demand Control DHW Recirculation Pump</t>
  </si>
  <si>
    <t xml:space="preserve">Low flow Showerhead </t>
  </si>
  <si>
    <t xml:space="preserve">Faucet Aerator </t>
  </si>
  <si>
    <t>Other Hot Water</t>
  </si>
  <si>
    <t>Household</t>
  </si>
  <si>
    <t>Hot Water Pipe Insulation</t>
  </si>
  <si>
    <t>Boiler Controls</t>
  </si>
  <si>
    <t>Envelope</t>
  </si>
  <si>
    <t xml:space="preserve">Whole Building Attic Insulation </t>
  </si>
  <si>
    <t>Sq Ft</t>
  </si>
  <si>
    <t>Wall Insulation Blow-in</t>
  </si>
  <si>
    <t>Windows</t>
  </si>
  <si>
    <t xml:space="preserve">Window Film </t>
  </si>
  <si>
    <t xml:space="preserve">Air Sealing </t>
  </si>
  <si>
    <t>Air Conditioners Split System</t>
  </si>
  <si>
    <t>Cap-Tons</t>
  </si>
  <si>
    <t>Heat Pump Split System</t>
  </si>
  <si>
    <t xml:space="preserve">New:  Packaged Air Conditioner </t>
  </si>
  <si>
    <t>Package Terminal A/C</t>
  </si>
  <si>
    <t>Package Terminal Heat Pump</t>
  </si>
  <si>
    <t>Furnace Replacement</t>
  </si>
  <si>
    <t>Space Heating Boiler</t>
  </si>
  <si>
    <t>Smart Thermostats</t>
  </si>
  <si>
    <t>Central A/C Replacement</t>
  </si>
  <si>
    <t>Duct Sealing</t>
  </si>
  <si>
    <t xml:space="preserve"> Blower Motor Retrofit</t>
  </si>
  <si>
    <t xml:space="preserve"> Efficient Fan Controller</t>
  </si>
  <si>
    <t>Interior LED Lighting</t>
  </si>
  <si>
    <t>Interior TLED Type A Lamps</t>
  </si>
  <si>
    <t>Interior TLED Type C Lamps</t>
  </si>
  <si>
    <t>New: LED T8 Lamp - Interior</t>
  </si>
  <si>
    <t>New:  LED T8 Lamp - Exterior</t>
  </si>
  <si>
    <t>Interior LED Fixture</t>
  </si>
  <si>
    <t>Interior LED Screw-in</t>
  </si>
  <si>
    <t>Interior LED Exit Sign</t>
  </si>
  <si>
    <t>Exterior LED Lighting</t>
  </si>
  <si>
    <t>New: LED Parking Garage Fixtures</t>
  </si>
  <si>
    <t>LED Exterior Wall or Pole Mounted Fixture</t>
  </si>
  <si>
    <t>LED Corn Lamp for Exterior Wall or Pole Mounted</t>
  </si>
  <si>
    <t>Exterior LED Lighting - Pool</t>
  </si>
  <si>
    <t>Wall or Ceiling Mounted Occupancy Sensor</t>
  </si>
  <si>
    <t>LED Diffuse A-Lamps</t>
  </si>
  <si>
    <t>LED Reflector Bulbs</t>
  </si>
  <si>
    <t xml:space="preserve">Tier-2 Smart Power Strip </t>
  </si>
  <si>
    <t>Variable Speed Pool Pump</t>
  </si>
  <si>
    <t>Smart Power Strip Tier II</t>
  </si>
  <si>
    <t>Minor Repair</t>
  </si>
  <si>
    <t xml:space="preserve">Electrification </t>
  </si>
  <si>
    <t>New - Central Heat Pump-FS (propane or gas space)</t>
  </si>
  <si>
    <t>Heat Pump Clothes Dryer - FS</t>
  </si>
  <si>
    <t>Induction Cooktop - FS</t>
  </si>
  <si>
    <t>Ductless Mini-split Heat Pump - FS</t>
  </si>
  <si>
    <t>Heat Pump Water Heater - FS</t>
  </si>
  <si>
    <t>Heat Pump Pool Heater - FS</t>
  </si>
  <si>
    <t>Ductless Mini Split - FS</t>
  </si>
  <si>
    <t>Customer Enrollment - In Unit</t>
  </si>
  <si>
    <t>Ancillary Services</t>
  </si>
  <si>
    <r>
      <t>Audit</t>
    </r>
    <r>
      <rPr>
        <vertAlign val="superscript"/>
        <sz val="10"/>
        <rFont val="Times New Roman"/>
        <family val="1"/>
      </rPr>
      <t>4</t>
    </r>
  </si>
  <si>
    <t>Note: SDG&amp;E will provide the data in all tables they have finalized their processing of 2024 closeout activities, system configuration and migration issues.</t>
  </si>
  <si>
    <t>Multifamily Properties Treated</t>
  </si>
  <si>
    <t>Number</t>
  </si>
  <si>
    <r>
      <t>Total Number of Multifamily Properties Treated</t>
    </r>
    <r>
      <rPr>
        <b/>
        <vertAlign val="superscript"/>
        <sz val="10"/>
        <rFont val="Times New Roman"/>
        <family val="1"/>
      </rPr>
      <t>[1]</t>
    </r>
  </si>
  <si>
    <t>Subtotal of Master-metered Multifamily Properties Treated</t>
  </si>
  <si>
    <r>
      <t>Total Number of Multifamily Tenant Units w/in Properties Treated</t>
    </r>
    <r>
      <rPr>
        <b/>
        <vertAlign val="superscript"/>
        <sz val="10"/>
        <rFont val="Times New Roman"/>
        <family val="1"/>
      </rPr>
      <t>2</t>
    </r>
  </si>
  <si>
    <t>Total Number of buildings w/in Properties Treated</t>
  </si>
  <si>
    <t>Multifamily Households Treated (In-Unit)</t>
  </si>
  <si>
    <t>Total Number of Households Individually Treated</t>
  </si>
  <si>
    <t>Year to Date Expenses [1]</t>
  </si>
  <si>
    <t>ESA Program - MFWB</t>
  </si>
  <si>
    <t>SPOC</t>
  </si>
  <si>
    <t>TOTAL MFWB COSTS</t>
  </si>
  <si>
    <t>[1] Data is preliminary pending further updates from SDG&amp;E.</t>
  </si>
  <si>
    <r>
      <rPr>
        <vertAlign val="superscript"/>
        <sz val="10"/>
        <color theme="1"/>
        <rFont val="Times New Roman"/>
        <family val="1"/>
      </rPr>
      <t>[1]</t>
    </r>
    <r>
      <rPr>
        <sz val="10"/>
        <color theme="1"/>
        <rFont val="Times New Roman"/>
        <family val="1"/>
      </rPr>
      <t xml:space="preserve"> Multifamily properties are sites with at least five (5) or more dwelling units.  The properties may have multiple buildings. </t>
    </r>
  </si>
  <si>
    <r>
      <rPr>
        <vertAlign val="superscript"/>
        <sz val="10"/>
        <color theme="1"/>
        <rFont val="Times New Roman"/>
        <family val="1"/>
      </rPr>
      <t>[2]</t>
    </r>
    <r>
      <rPr>
        <sz val="10"/>
        <color theme="1"/>
        <rFont val="Times New Roman"/>
        <family val="1"/>
      </rPr>
      <t xml:space="preserve"> Multifamily tenant units are the number of dwelling units located within properties treated.  This number does not represent the same number of dwellings treated as captured in table 2A.</t>
    </r>
  </si>
  <si>
    <r>
      <rPr>
        <vertAlign val="superscript"/>
        <sz val="10"/>
        <rFont val="Times New Roman"/>
        <family val="1"/>
      </rPr>
      <t>[3]</t>
    </r>
    <r>
      <rPr>
        <sz val="10"/>
        <rFont val="Times New Roman"/>
        <family val="1"/>
      </rPr>
      <t xml:space="preserve"> Measure type column added to identify if a measure is for in-unit or common area/whole building because they use different workpaper savings.</t>
    </r>
  </si>
  <si>
    <t>ESA Table 2B- ESA Pilot Plus and Pilot Deep Expenses and Energy Savings by Measures Installed</t>
  </si>
  <si>
    <t>ESA Program - Pilot Plus</t>
  </si>
  <si>
    <t>ESA Program - Pilot Deep</t>
  </si>
  <si>
    <t>Units (Each or Home)</t>
  </si>
  <si>
    <t>Energy Star Chest Freezer: 14-18 cf</t>
  </si>
  <si>
    <t> </t>
  </si>
  <si>
    <t>Energy Star Chest Freezer: 20-22 cf</t>
  </si>
  <si>
    <t>Energy Star Chest Freezer: 5-9 cf</t>
  </si>
  <si>
    <t>Energy Star Qualified Clothes Washer</t>
  </si>
  <si>
    <t xml:space="preserve">HP Washer/Dryer Combo Unit </t>
  </si>
  <si>
    <t>Energy Star Qualified Dishwashers</t>
  </si>
  <si>
    <t>Energy Star Qualified Refrigerators - Large 20+ cf</t>
  </si>
  <si>
    <t>Energy Star Qualified Refrigerators - Medium 17 - 19 cf</t>
  </si>
  <si>
    <t>Energy Star Qualified Refrigerators - Small 14-16 cf</t>
  </si>
  <si>
    <t>Energy Star Upright Freezer: 13.5-15 cf</t>
  </si>
  <si>
    <t>Energy Star Upright Freezer: 16-18 cf</t>
  </si>
  <si>
    <t>Energy Star Upright Freezer: 20-22 cf</t>
  </si>
  <si>
    <t xml:space="preserve">Cooling Measures </t>
  </si>
  <si>
    <t>Energy Star Qualified Ceiling Fans</t>
  </si>
  <si>
    <t>Whole House Fan</t>
  </si>
  <si>
    <t>Evaporative cooler installation 3,000 CFM</t>
  </si>
  <si>
    <t>Evaporative cooler installation 4,000 CFM</t>
  </si>
  <si>
    <t>Evaporative cooler installation 5,000 CFM</t>
  </si>
  <si>
    <t>Replace Room AC with Energy Start Qualified RAC - 10k BTU</t>
  </si>
  <si>
    <t>Replace Room AC with Energy Start Qualified RAC - 12k BTU</t>
  </si>
  <si>
    <t>Replace Room AC with Energy Start Qualified RAC - 15k BTU</t>
  </si>
  <si>
    <t>Replace Room AC with Energy Start Qualified RAC - 6-8k BTU</t>
  </si>
  <si>
    <t>Low-Flow Showerhead - Handheld</t>
  </si>
  <si>
    <t>Low-Flow Showerhead - Regular</t>
  </si>
  <si>
    <t>Energy Star HE Gas Storage Water Heater - 40G</t>
  </si>
  <si>
    <t>Energy Star HE Gas Storage Water Heater - 50G</t>
  </si>
  <si>
    <t>Replace existing electric W/H with HP Water Heater - 40G</t>
  </si>
  <si>
    <t>Replace existing electric W/H with HP Water Heater - 50G</t>
  </si>
  <si>
    <t>Replace existing electric W/H with HP Water Heater - 80G</t>
  </si>
  <si>
    <t>Replace with Solar Water Heating w/storage back up</t>
  </si>
  <si>
    <t>Replace with Solar Water Heating w/tankless back up</t>
  </si>
  <si>
    <t>Replace with Tankless Water Heater</t>
  </si>
  <si>
    <t>Water Heater - Repair water leak - NTE $300</t>
  </si>
  <si>
    <t xml:space="preserve">T&amp;M </t>
  </si>
  <si>
    <t>Water Heater Blanket</t>
  </si>
  <si>
    <t>Water Heater Pipe Insulation</t>
  </si>
  <si>
    <t>Attic Cover Replacement</t>
  </si>
  <si>
    <t>Attic Insulation, Add R-11</t>
  </si>
  <si>
    <t>Per Square Foot</t>
  </si>
  <si>
    <t>Attic Insulation, Add R-19</t>
  </si>
  <si>
    <t>Attic Insulation, Add R-30</t>
  </si>
  <si>
    <t>Attic Insulation, Add R-38</t>
  </si>
  <si>
    <t>Attic Insulation, Add R-49</t>
  </si>
  <si>
    <t>Per Linear Foot</t>
  </si>
  <si>
    <t>Cover Plate Gaskets</t>
  </si>
  <si>
    <t>Per Home</t>
  </si>
  <si>
    <t>Duct Sealing - 120 Minutes</t>
  </si>
  <si>
    <t>Per System</t>
  </si>
  <si>
    <t>Duct Sealing - 60 Minutes</t>
  </si>
  <si>
    <t>Duct Sealing - 90 Minutes</t>
  </si>
  <si>
    <t>Floor Insulation, Add R-19</t>
  </si>
  <si>
    <t>Glass Replacement</t>
  </si>
  <si>
    <t>High Efficiency Windows</t>
  </si>
  <si>
    <t>High-Performance Cool Roofs</t>
  </si>
  <si>
    <t>Insulated Exterior Doors</t>
  </si>
  <si>
    <t>Per Door</t>
  </si>
  <si>
    <t>Kitchen Exhaust Dampers</t>
  </si>
  <si>
    <t>Minor Home / Envelop Repairs - NTE $600</t>
  </si>
  <si>
    <t>T&amp;M</t>
  </si>
  <si>
    <t>Prescriptive Duct Sealing (No HVAC Replacement)</t>
  </si>
  <si>
    <t>Radiant Barriers</t>
  </si>
  <si>
    <t>Room AC/Evaporative Cooler Cover</t>
  </si>
  <si>
    <t>Wall Insulation, Add R-13</t>
  </si>
  <si>
    <t>Weather-stripping</t>
  </si>
  <si>
    <t xml:space="preserve">Window Film (Tint) </t>
  </si>
  <si>
    <t>Duct Insulation (R-6)</t>
  </si>
  <si>
    <t>Duct Repair</t>
  </si>
  <si>
    <t>Duct Replacement</t>
  </si>
  <si>
    <t>Duct Test - Title 24 or to perform duct sealing</t>
  </si>
  <si>
    <t>ECM Blower Motor</t>
  </si>
  <si>
    <t>Efficient Fan Controller</t>
  </si>
  <si>
    <t>HE Wall Furnace 82% AFUE</t>
  </si>
  <si>
    <t>HVAC System - Filter Replacement (No HVAC Replacement)</t>
  </si>
  <si>
    <t>HVAC Tune-up</t>
  </si>
  <si>
    <t>Mobile Home Split System, 2 TON 16 SEER/60 KBTU 95% AFUE</t>
  </si>
  <si>
    <t>Mobile Home Split System, 2 TON 16 SEER/75 KBTU 95% AFUE</t>
  </si>
  <si>
    <t>Mobile Home Split System, 3 TON 16 SEER/60 KBTU 95% AFUE</t>
  </si>
  <si>
    <t>Mobile Home Split System, 3 TON 16 SEER/75 KBTU 95% AFUE</t>
  </si>
  <si>
    <t>Mobile Home Split System, 4 TON 16 SEER/72 KBTU 95% AFUE</t>
  </si>
  <si>
    <t>Replace FAU with HE FAU, 100 KBTU 95% AFUE</t>
  </si>
  <si>
    <t>Replace FAU with HE FAU, 40 KBTU 95% AFUE</t>
  </si>
  <si>
    <t>Replace FAU with HE FAU, 60 KBTU 95% AFUE</t>
  </si>
  <si>
    <t>Replace FAU with HE FAU, 80 KBTU 95% AFUE</t>
  </si>
  <si>
    <t>Replace Package G/E with 16+ SEER/80%+ AFUE - 2 1/2 Ton</t>
  </si>
  <si>
    <t>Replace Package G/E with 16+ SEER/80%+ AFUE - 2 Ton</t>
  </si>
  <si>
    <t>Replace Package G/E with 16+ SEER/80%+ AFUE - 3 1/2 Ton</t>
  </si>
  <si>
    <t>Replace Package G/E with 16+ SEER/80%+ AFUE - 3 Ton</t>
  </si>
  <si>
    <t>Replace Package G/E with 16+ SEER/80%+ AFUE - 4 Ton</t>
  </si>
  <si>
    <t>Replace Package G/E with 16+ SEER/80%+ AFUE - 5 Ton</t>
  </si>
  <si>
    <t>Replace Package HP with 16+ SEER/8.5+ HSPF - 2 1/2 Ton</t>
  </si>
  <si>
    <t>Replace Package HP with 16+ SEER/8.5+ HSPF - 2 Ton</t>
  </si>
  <si>
    <t>Replace Package HP with 16+ SEER/8.5+ HSPF - 3 1/2 Ton</t>
  </si>
  <si>
    <t>Replace Package HP with 16+ SEER/8.5+ HSPF - 3 Ton</t>
  </si>
  <si>
    <t>Replace Package HP with 16+ SEER/8.5+ HSPF - 4 Ton</t>
  </si>
  <si>
    <t>Replace Package HP with 16+ SEER/8.5+ HSPF - 5 Ton</t>
  </si>
  <si>
    <t>Replace Split AC Only with 16+ SEER - 2 1/2 Ton</t>
  </si>
  <si>
    <t>Replace Split AC Only with 16+ SEER - 2 Ton</t>
  </si>
  <si>
    <t>Replace Split AC Only with 16+ SEER - 3 1/2 Ton</t>
  </si>
  <si>
    <t>Replace Split AC Only with 16+ SEER - 3 Ton</t>
  </si>
  <si>
    <t>Replace Split AC Only with 16+ SEER - 4 Ton</t>
  </si>
  <si>
    <t>Replace Split AC Only with 16+ SEER - 5 Ton</t>
  </si>
  <si>
    <t>Replace Split HP System with 16+ SEER/8.8+ HSPF - 2 1/2 Ton</t>
  </si>
  <si>
    <t>Replace Split HP System with 16+ SEER/8.8+ HSPF - 2 Ton</t>
  </si>
  <si>
    <t>Replace Split HP System with 16+ SEER/8.8+ HSPF - 3 1/2 Ton</t>
  </si>
  <si>
    <t>Replace Split HP System with 16+ SEER/8.8+ HSPF - 3 Ton</t>
  </si>
  <si>
    <t>Replace Split HP System with 16+ SEER/8.8+ HSPF - 4 Ton</t>
  </si>
  <si>
    <t>Replace Split HP System with 16+ SEER/8.8+ HSPF - 5 Ton</t>
  </si>
  <si>
    <t>Replace Split System with 16+ SEER/95%+ AFUE - 2 1/2 Ton</t>
  </si>
  <si>
    <t>Replace Split System with 16+ SEER/95%+ AFUE - 2 Ton</t>
  </si>
  <si>
    <r>
      <t>Replace Split System with 16+ SEER/95%+ AFUE - 3 1/2 Ton</t>
    </r>
    <r>
      <rPr>
        <vertAlign val="superscript"/>
        <sz val="10"/>
        <rFont val="Times New Roman"/>
        <family val="1"/>
      </rPr>
      <t>[4]</t>
    </r>
  </si>
  <si>
    <r>
      <t>Replace Split System with 16+ SEER/95%+ AFUE - 3 Ton</t>
    </r>
    <r>
      <rPr>
        <vertAlign val="superscript"/>
        <sz val="10"/>
        <rFont val="Times New Roman"/>
        <family val="1"/>
      </rPr>
      <t>[4]</t>
    </r>
  </si>
  <si>
    <t>Replace Split System with 16+ SEER/95%+ AFUE - 4 Ton</t>
  </si>
  <si>
    <r>
      <t>Replace Split System with 16+ SEER/95%+ AFUE - 5 Ton</t>
    </r>
    <r>
      <rPr>
        <vertAlign val="superscript"/>
        <sz val="10"/>
        <rFont val="Times New Roman"/>
        <family val="1"/>
      </rPr>
      <t>[4]</t>
    </r>
  </si>
  <si>
    <t>CO/Smoke Alarm Combo</t>
  </si>
  <si>
    <t>Smoke Alarm</t>
  </si>
  <si>
    <t>Exterior LED Security Light (photocell and motion sensor)</t>
  </si>
  <si>
    <t>LED Fixtures - Exterior</t>
  </si>
  <si>
    <t>LED Fixtures - Interior</t>
  </si>
  <si>
    <t>LED Lamps - 40w Equivalent</t>
  </si>
  <si>
    <t>LED Lamps - 60w Equivalent</t>
  </si>
  <si>
    <t>Energy Star Qualified Variable Speed Pool pumps</t>
  </si>
  <si>
    <t>Home Energy Monitor</t>
  </si>
  <si>
    <t>Tier 2 Smart Power Strips</t>
  </si>
  <si>
    <t>Vacancy Sensors</t>
  </si>
  <si>
    <t xml:space="preserve">Permitting Fees </t>
  </si>
  <si>
    <t xml:space="preserve">Permits </t>
  </si>
  <si>
    <t>ESA WH Outreach &amp; Assessment</t>
  </si>
  <si>
    <t>ESA WH In-Home Energy Education</t>
  </si>
  <si>
    <t>Total Savings/Expenditures</t>
  </si>
  <si>
    <t>ESA Program - Pilot Plus and Pilot Deep</t>
  </si>
  <si>
    <r>
      <t xml:space="preserve">Administration </t>
    </r>
    <r>
      <rPr>
        <b/>
        <vertAlign val="superscript"/>
        <sz val="10"/>
        <rFont val="Times New Roman"/>
        <family val="1"/>
      </rPr>
      <t>[1]</t>
    </r>
  </si>
  <si>
    <r>
      <t>Direct Implementation (Non-Incentive)</t>
    </r>
    <r>
      <rPr>
        <b/>
        <vertAlign val="superscript"/>
        <sz val="10"/>
        <rFont val="Times New Roman"/>
        <family val="1"/>
      </rPr>
      <t xml:space="preserve"> [2]</t>
    </r>
  </si>
  <si>
    <r>
      <t xml:space="preserve">Direct Implementation </t>
    </r>
    <r>
      <rPr>
        <b/>
        <vertAlign val="superscript"/>
        <sz val="10"/>
        <rFont val="Times New Roman"/>
        <family val="1"/>
      </rPr>
      <t>[3]</t>
    </r>
  </si>
  <si>
    <t>TOTAL Pilot Plus and Pilot Deep COSTS</t>
  </si>
  <si>
    <r>
      <rPr>
        <vertAlign val="superscript"/>
        <sz val="10"/>
        <rFont val="Times New Roman"/>
        <family val="1"/>
      </rPr>
      <t>[1]</t>
    </r>
    <r>
      <rPr>
        <sz val="10"/>
        <rFont val="Times New Roman"/>
        <family val="1"/>
      </rPr>
      <t xml:space="preserve"> Administration includes expenses from the following categories: General Administration, Regulatory Compliance, Training, Inspections, Marketing and Outreach, and Evaluation.</t>
    </r>
  </si>
  <si>
    <r>
      <rPr>
        <vertAlign val="superscript"/>
        <sz val="10"/>
        <rFont val="Times New Roman"/>
        <family val="1"/>
      </rPr>
      <t>[2]</t>
    </r>
    <r>
      <rPr>
        <sz val="10"/>
        <rFont val="Times New Roman"/>
        <family val="1"/>
      </rPr>
      <t xml:space="preserve"> Direct Implementation (Non-Incentive) includes expenses for Implementer Administration and Marketing.</t>
    </r>
  </si>
  <si>
    <r>
      <rPr>
        <vertAlign val="superscript"/>
        <sz val="10"/>
        <rFont val="Times New Roman"/>
        <family val="1"/>
      </rPr>
      <t>[3]</t>
    </r>
    <r>
      <rPr>
        <sz val="10"/>
        <rFont val="Times New Roman"/>
        <family val="1"/>
      </rPr>
      <t xml:space="preserve"> Direct Implementation includes expenses for measures delivery.</t>
    </r>
  </si>
  <si>
    <t>ESA Table 2C - ESA Building Electrification (SCE only) Expenses and Energy Savings by Measures Installed</t>
  </si>
  <si>
    <r>
      <t>ESA Program - Building Electrification Retrofit Pilot</t>
    </r>
    <r>
      <rPr>
        <vertAlign val="superscript"/>
        <sz val="12"/>
        <rFont val="Times New Roman"/>
        <family val="1"/>
      </rPr>
      <t>[1]</t>
    </r>
  </si>
  <si>
    <t>Year-To-Date Completed &amp; Expensed Installation</t>
  </si>
  <si>
    <r>
      <t>kWh (Annual)</t>
    </r>
    <r>
      <rPr>
        <b/>
        <vertAlign val="superscript"/>
        <sz val="10"/>
        <rFont val="Times New Roman"/>
        <family val="1"/>
      </rPr>
      <t>[2]</t>
    </r>
  </si>
  <si>
    <t>Electric Dryer</t>
  </si>
  <si>
    <t>Heat Pump Dryer</t>
  </si>
  <si>
    <t>Induction Cooktop</t>
  </si>
  <si>
    <t>Induction Range</t>
  </si>
  <si>
    <t>Heat Pump HVAC</t>
  </si>
  <si>
    <t>Duct Seal</t>
  </si>
  <si>
    <r>
      <t>Miscellaneous</t>
    </r>
    <r>
      <rPr>
        <vertAlign val="superscript"/>
        <sz val="10"/>
        <rFont val="Times New Roman"/>
        <family val="1"/>
      </rPr>
      <t>[3]</t>
    </r>
  </si>
  <si>
    <t>Minor Home Repair</t>
  </si>
  <si>
    <t>Carbon Monoxide/Smoke Alarm</t>
  </si>
  <si>
    <t>Electric Panel</t>
  </si>
  <si>
    <t>Electric Sub-Panel</t>
  </si>
  <si>
    <t>Electrical Circuit Run</t>
  </si>
  <si>
    <t>Induction Cookware</t>
  </si>
  <si>
    <t>Energy Assessment</t>
  </si>
  <si>
    <r>
      <t>Claimable kWh Savings</t>
    </r>
    <r>
      <rPr>
        <b/>
        <vertAlign val="superscript"/>
        <sz val="10"/>
        <rFont val="Times New Roman"/>
        <family val="1"/>
      </rPr>
      <t>[4]</t>
    </r>
  </si>
  <si>
    <t>Single Family Households Treated</t>
  </si>
  <si>
    <r>
      <t xml:space="preserve">Estimated Avg. Annual Bill SavingsTreated </t>
    </r>
    <r>
      <rPr>
        <vertAlign val="superscript"/>
        <sz val="10"/>
        <rFont val="Times New Roman"/>
        <family val="1"/>
      </rPr>
      <t>[5]</t>
    </r>
  </si>
  <si>
    <t>ESA Program - Building Electrification</t>
  </si>
  <si>
    <r>
      <t>Direct Implementation (Non-Incentive)</t>
    </r>
    <r>
      <rPr>
        <b/>
        <vertAlign val="superscript"/>
        <sz val="10"/>
        <rFont val="Times New Roman"/>
        <family val="1"/>
      </rPr>
      <t>[6]</t>
    </r>
  </si>
  <si>
    <r>
      <t>Direct Implementation</t>
    </r>
    <r>
      <rPr>
        <b/>
        <vertAlign val="superscript"/>
        <sz val="10"/>
        <rFont val="Times New Roman"/>
        <family val="1"/>
      </rPr>
      <t>[7]</t>
    </r>
  </si>
  <si>
    <t>TOTAL Building Electrification COSTS</t>
  </si>
  <si>
    <r>
      <rPr>
        <vertAlign val="superscript"/>
        <sz val="10"/>
        <rFont val="Times New Roman"/>
        <family val="1"/>
      </rPr>
      <t>[1]</t>
    </r>
    <r>
      <rPr>
        <sz val="10"/>
        <rFont val="Times New Roman"/>
        <family val="1"/>
      </rPr>
      <t xml:space="preserve"> The costs for the following measures are included in the overall expenditures of the BE Pilot: additional line set for ductless mini-splits and building permits.</t>
    </r>
  </si>
  <si>
    <r>
      <rPr>
        <vertAlign val="superscript"/>
        <sz val="10"/>
        <rFont val="Times New Roman"/>
        <family val="1"/>
      </rPr>
      <t>[2]</t>
    </r>
    <r>
      <rPr>
        <sz val="10"/>
        <rFont val="Times New Roman"/>
        <family val="1"/>
      </rPr>
      <t xml:space="preserve"> The BE Pilot has reviewed all fuel-substitution measures and updated the data with the negative kWh value.</t>
    </r>
  </si>
  <si>
    <r>
      <rPr>
        <vertAlign val="superscript"/>
        <sz val="10"/>
        <rFont val="Times New Roman"/>
        <family val="1"/>
      </rPr>
      <t>[3]</t>
    </r>
    <r>
      <rPr>
        <sz val="10"/>
        <rFont val="Times New Roman"/>
        <family val="1"/>
      </rPr>
      <t xml:space="preserve"> These measures do not have any savings associated and may be required to complete the installation to electrify the residential end-uses of participating households.</t>
    </r>
  </si>
  <si>
    <r>
      <rPr>
        <vertAlign val="superscript"/>
        <sz val="10"/>
        <rFont val="Times New Roman"/>
        <family val="1"/>
      </rPr>
      <t>[4]</t>
    </r>
    <r>
      <rPr>
        <sz val="10"/>
        <rFont val="Times New Roman"/>
        <family val="1"/>
      </rPr>
      <t xml:space="preserve"> Claimable kWh Savings was calculated using methodology in Fuel Substitution Technical Guidance Document in accordance to D.19-08-009; Claimable kWh = kWh + (Therm * 29.3).</t>
    </r>
  </si>
  <si>
    <r>
      <rPr>
        <vertAlign val="superscript"/>
        <sz val="10"/>
        <rFont val="Times New Roman"/>
        <family val="1"/>
      </rPr>
      <t>[5]</t>
    </r>
    <r>
      <rPr>
        <sz val="10"/>
        <rFont val="Times New Roman"/>
        <family val="1"/>
      </rPr>
      <t xml:space="preserve"> Estimated average annual bill savings is calculated prior to participation. The estimated annual bill savings is based on existing equipment in the home, electric and gas utility rates, and usage. The bill savings analysis is based on the assumption that heating, cooling and hot water usage will remain the same in the future and using a Time-Of-Use plan (e.g., TOU-D-PRIME) that best fits the home.</t>
    </r>
  </si>
  <si>
    <r>
      <rPr>
        <vertAlign val="superscript"/>
        <sz val="10"/>
        <rFont val="Times New Roman"/>
        <family val="1"/>
      </rPr>
      <t>[6]</t>
    </r>
    <r>
      <rPr>
        <sz val="10"/>
        <rFont val="Times New Roman"/>
        <family val="1"/>
      </rPr>
      <t xml:space="preserve"> Includes Marketing &amp; Outreach, Processing, and Inspection costs.</t>
    </r>
  </si>
  <si>
    <r>
      <rPr>
        <vertAlign val="superscript"/>
        <sz val="10"/>
        <rFont val="Times New Roman"/>
        <family val="1"/>
      </rPr>
      <t>[7]</t>
    </r>
    <r>
      <rPr>
        <sz val="10"/>
        <rFont val="Times New Roman"/>
        <family val="1"/>
      </rPr>
      <t xml:space="preserve"> Direct Implementation Year to Date (YTD) Expenses will have a monthly lag of recorded expenditures and not match the expenditures in Cell G31. The YTD expenditures include an accrual reconcilation to reflect actual expenditures of the 2024 reported homes treated and installed measures. </t>
    </r>
  </si>
  <si>
    <t>ESA Table 2D - Clean Energy Homes New Construction Pilot</t>
  </si>
  <si>
    <t>ESA CEH Program Offerings</t>
  </si>
  <si>
    <r>
      <t>ESA Program - Clean Energy Homes New Construction Pilot</t>
    </r>
    <r>
      <rPr>
        <b/>
        <vertAlign val="superscript"/>
        <sz val="10"/>
        <rFont val="Times New Roman"/>
        <family val="1"/>
      </rPr>
      <t xml:space="preserve"> [1]</t>
    </r>
  </si>
  <si>
    <t>Monthly Total (Projects)</t>
  </si>
  <si>
    <t>Monthly Total Units (Living Units)</t>
  </si>
  <si>
    <r>
      <t>Cumulative Program Launch-to-date Total (Projects)</t>
    </r>
    <r>
      <rPr>
        <b/>
        <vertAlign val="superscript"/>
        <sz val="10"/>
        <rFont val="Times New Roman"/>
        <family val="1"/>
      </rPr>
      <t>[2]</t>
    </r>
  </si>
  <si>
    <r>
      <t>Cumulative Program Launch-to-date Total Units (Living Units)</t>
    </r>
    <r>
      <rPr>
        <b/>
        <vertAlign val="superscript"/>
        <sz val="10"/>
        <rFont val="Times New Roman"/>
        <family val="1"/>
      </rPr>
      <t>[2]</t>
    </r>
  </si>
  <si>
    <t>Estimated Incentive Expenses ($)</t>
  </si>
  <si>
    <t>% Incentive Budget</t>
  </si>
  <si>
    <t xml:space="preserve">Interest Form submitted </t>
  </si>
  <si>
    <t>Homes</t>
  </si>
  <si>
    <t xml:space="preserve">Interest Form denied </t>
  </si>
  <si>
    <r>
      <t xml:space="preserve">Application for direct design assistance </t>
    </r>
    <r>
      <rPr>
        <b/>
        <sz val="10"/>
        <rFont val="Times New Roman"/>
        <family val="1"/>
      </rPr>
      <t>(in progress)</t>
    </r>
  </si>
  <si>
    <r>
      <t>Application for direct design assistance</t>
    </r>
    <r>
      <rPr>
        <b/>
        <sz val="10"/>
        <rFont val="Times New Roman"/>
        <family val="1"/>
      </rPr>
      <t xml:space="preserve"> (completed)</t>
    </r>
  </si>
  <si>
    <r>
      <t>Applications for design incentive</t>
    </r>
    <r>
      <rPr>
        <b/>
        <sz val="10"/>
        <rFont val="Times New Roman"/>
        <family val="1"/>
      </rPr>
      <t xml:space="preserve"> (in progress) </t>
    </r>
    <r>
      <rPr>
        <vertAlign val="superscript"/>
        <sz val="10"/>
        <rFont val="Times New Roman"/>
        <family val="1"/>
      </rPr>
      <t>[3]</t>
    </r>
  </si>
  <si>
    <r>
      <t xml:space="preserve">Applications for design incentive </t>
    </r>
    <r>
      <rPr>
        <b/>
        <sz val="10"/>
        <rFont val="Times New Roman"/>
        <family val="1"/>
      </rPr>
      <t>(completed)</t>
    </r>
  </si>
  <si>
    <r>
      <t>Applications for tenant education incentive</t>
    </r>
    <r>
      <rPr>
        <b/>
        <sz val="10"/>
        <rFont val="Times New Roman"/>
        <family val="1"/>
      </rPr>
      <t xml:space="preserve"> (in progress)</t>
    </r>
  </si>
  <si>
    <r>
      <t xml:space="preserve">Applications for tenant education incentive </t>
    </r>
    <r>
      <rPr>
        <b/>
        <sz val="10"/>
        <rFont val="Times New Roman"/>
        <family val="1"/>
      </rPr>
      <t>(completed)</t>
    </r>
  </si>
  <si>
    <r>
      <rPr>
        <vertAlign val="superscript"/>
        <sz val="10"/>
        <rFont val="Times New Roman"/>
        <family val="1"/>
      </rPr>
      <t>[1]</t>
    </r>
    <r>
      <rPr>
        <sz val="10"/>
        <rFont val="Times New Roman"/>
        <family val="1"/>
      </rPr>
      <t xml:space="preserve"> CEH does not track installations since it is a Design Assistance and Tenant Education Incentive Program. CEH tracks Interest Forms (Interest in the Program). 
</t>
    </r>
  </si>
  <si>
    <r>
      <rPr>
        <vertAlign val="superscript"/>
        <sz val="10"/>
        <rFont val="Times New Roman"/>
        <family val="1"/>
      </rPr>
      <t>[2]</t>
    </r>
    <r>
      <rPr>
        <sz val="10"/>
        <rFont val="Times New Roman"/>
        <family val="1"/>
      </rPr>
      <t xml:space="preserve"> Interest Forms include a count of those customers interested in General Technical Assistance: AEA provides general education and guidance. Those participants who submit a formal application to participate in the program will do so under with direct design or a design incentive. Direct Design: AEA provides direct design assistance for all-electric builds. Design Incentive: Participant submitted an application for a design incentive. Zero new applications were received for September 2024. The 3 projects listed for cumulative design incentive were already existing and still under review. Two forms were denied in September 2024.</t>
    </r>
  </si>
  <si>
    <r>
      <rPr>
        <vertAlign val="superscript"/>
        <sz val="10"/>
        <rFont val="Times New Roman"/>
        <family val="1"/>
      </rPr>
      <t xml:space="preserve">[3] </t>
    </r>
    <r>
      <rPr>
        <sz val="10"/>
        <rFont val="Times New Roman"/>
        <family val="1"/>
      </rPr>
      <t>The ($) amount for the three projects is $50K for each project incentive totaling to $150k.</t>
    </r>
  </si>
  <si>
    <r>
      <rPr>
        <b/>
        <sz val="10"/>
        <rFont val="Times New Roman"/>
        <family val="1"/>
      </rPr>
      <t>NOTE:</t>
    </r>
    <r>
      <rPr>
        <sz val="10"/>
        <rFont val="Times New Roman"/>
        <family val="1"/>
      </rPr>
      <t xml:space="preserve"> Columns reflect cumulative total numbers instead of YTD total, as previously reported.</t>
    </r>
  </si>
  <si>
    <t>ESA CEH Outreach and Education</t>
  </si>
  <si>
    <t>Monthly Total </t>
  </si>
  <si>
    <t>YTD Total </t>
  </si>
  <si>
    <t>Webinars</t>
  </si>
  <si>
    <t>Number of webinars</t>
  </si>
  <si>
    <t>Active leads</t>
  </si>
  <si>
    <t>Unique developer</t>
  </si>
  <si>
    <t>28*</t>
  </si>
  <si>
    <t>*These numbers are not cumulative. The YTD Total may decrease from month to month because leads are dropped due to ineligibility, noninterest, or non-responsiveness.</t>
  </si>
  <si>
    <t>Design Assistance Completed Applications</t>
  </si>
  <si>
    <t>Quantity</t>
  </si>
  <si>
    <t>Compliance Margin Designed kWh (Annual)*</t>
  </si>
  <si>
    <t>Compliance Margin Designed BTU (Annual)*</t>
  </si>
  <si>
    <t>Avoided CO2 Emissions</t>
  </si>
  <si>
    <t>Direct Design Assistance</t>
  </si>
  <si>
    <t>Living Units</t>
  </si>
  <si>
    <t>Design Incentive</t>
  </si>
  <si>
    <t>   </t>
  </si>
  <si>
    <t>*There are three DA applications under review but have not been completed, meaning submitted, reviewed and incentive paid.</t>
  </si>
  <si>
    <t>ESA Program - Clean Energy Homes</t>
  </si>
  <si>
    <t>TOTAL Clean Energy Homes COSTS</t>
  </si>
  <si>
    <t>ESA Table 2E - ESA CSD Leveraging Expenses and Energy Savings by Measures Installed</t>
  </si>
  <si>
    <t xml:space="preserve"> </t>
  </si>
  <si>
    <t>ESA Program - CSD Leveraging</t>
  </si>
  <si>
    <t>Outreach &amp; Assessment</t>
  </si>
  <si>
    <t>In-Home Education</t>
  </si>
  <si>
    <t>CSD MF Buildings Treated</t>
  </si>
  <si>
    <t xml:space="preserve"> - Multifamily</t>
  </si>
  <si>
    <t>TOTAL CSD Leveraging COSTS</t>
  </si>
  <si>
    <t>ESA Table 3 -  Program Cost Effectiveness</t>
  </si>
  <si>
    <t>Program</t>
  </si>
  <si>
    <t>Ratio of Benefits Over Costs</t>
  </si>
  <si>
    <t>Net Benefits  $</t>
  </si>
  <si>
    <t>ESACET</t>
  </si>
  <si>
    <t>Resource 
Test</t>
  </si>
  <si>
    <t>TRC</t>
  </si>
  <si>
    <t>PAC</t>
  </si>
  <si>
    <t>RIM</t>
  </si>
  <si>
    <t>ESA Main
(SF, MH)</t>
  </si>
  <si>
    <t>MFWB 
(In-Unit, CAM/WB)</t>
  </si>
  <si>
    <t>Building Electrification</t>
  </si>
  <si>
    <t>Notes:</t>
  </si>
  <si>
    <t xml:space="preserve">ESA Table 4 - ESA Detail by Housing Type and Source[1]    </t>
  </si>
  <si>
    <t>2024 Energy Savings[2]</t>
  </si>
  <si>
    <t>Customer</t>
  </si>
  <si>
    <t>Housing Type</t>
  </si>
  <si>
    <t># Homes /Properties Treated</t>
  </si>
  <si>
    <t>(mWh)</t>
  </si>
  <si>
    <t>MW</t>
  </si>
  <si>
    <t>(mTherm)</t>
  </si>
  <si>
    <t>2024
Expenses</t>
  </si>
  <si>
    <t>Gas and Electric Customers</t>
  </si>
  <si>
    <t>Owners - Total</t>
  </si>
  <si>
    <t xml:space="preserve">Single Family </t>
  </si>
  <si>
    <t>Multi Family</t>
  </si>
  <si>
    <t xml:space="preserve">Mobile Homes </t>
  </si>
  <si>
    <t>Renters - Total</t>
  </si>
  <si>
    <t>Single Family</t>
  </si>
  <si>
    <t>Mobile Homes</t>
  </si>
  <si>
    <t>Electric Customers (only)</t>
  </si>
  <si>
    <t>Gas Customers (only)</t>
  </si>
  <si>
    <t xml:space="preserve">Gas and Electric Total - ESA MFWB </t>
  </si>
  <si>
    <t>Totals:</t>
  </si>
  <si>
    <t>Year</t>
  </si>
  <si>
    <t>Utility in Shared Service Territory</t>
  </si>
  <si>
    <t>Eligible Households in Shared Service Territory</t>
  </si>
  <si>
    <t>Eligible Households Treated by Both Utilities in Shared Service Territory</t>
  </si>
  <si>
    <t>PG&amp;E</t>
  </si>
  <si>
    <t>SDG&amp;E</t>
  </si>
  <si>
    <t>SoCalGas</t>
  </si>
  <si>
    <t xml:space="preserve">ESA Table 5 - ESA Direct Purchases &amp; Installation Contractors  </t>
  </si>
  <si>
    <t>Contractor</t>
  </si>
  <si>
    <t>County</t>
  </si>
  <si>
    <t>Contractor Type
(Check one or more if applicable)</t>
  </si>
  <si>
    <t>2024 Annual
Expenditures</t>
  </si>
  <si>
    <t>Private</t>
  </si>
  <si>
    <t>CBO</t>
  </si>
  <si>
    <t>WMDVBE</t>
  </si>
  <si>
    <t>LIHEAP</t>
  </si>
  <si>
    <t>Contractor 1</t>
  </si>
  <si>
    <t>3,10</t>
  </si>
  <si>
    <t>Contractor 2</t>
  </si>
  <si>
    <t>4,7,8,9,11</t>
  </si>
  <si>
    <t>Contractor 3</t>
  </si>
  <si>
    <t>All</t>
  </si>
  <si>
    <t>Contractor 4</t>
  </si>
  <si>
    <t>1,2,3,4,5,8,9,10,11</t>
  </si>
  <si>
    <t>Contractor 5</t>
  </si>
  <si>
    <t>Contractor 6</t>
  </si>
  <si>
    <t>4,9,11</t>
  </si>
  <si>
    <t>Contractor 7</t>
  </si>
  <si>
    <t>2,4,8,10</t>
  </si>
  <si>
    <t>Contractor 8</t>
  </si>
  <si>
    <t>2,3,10</t>
  </si>
  <si>
    <t>Contractor 9</t>
  </si>
  <si>
    <t>4,8</t>
  </si>
  <si>
    <t>Contractor 10</t>
  </si>
  <si>
    <t>Contractor 11</t>
  </si>
  <si>
    <t>4,7,8,12</t>
  </si>
  <si>
    <t>Contractor 12</t>
  </si>
  <si>
    <t>Total Contractor Expenditures</t>
  </si>
  <si>
    <r>
      <rPr>
        <vertAlign val="superscript"/>
        <sz val="11"/>
        <rFont val="Times New Roman"/>
        <family val="1"/>
      </rPr>
      <t>[1]</t>
    </r>
    <r>
      <rPr>
        <sz val="11"/>
        <rFont val="Times New Roman"/>
        <family val="1"/>
      </rPr>
      <t xml:space="preserve"> Summary data includes ESA Main Program (SF and MH).</t>
    </r>
  </si>
  <si>
    <t xml:space="preserve">    1 Inyo</t>
  </si>
  <si>
    <t>6 Orange</t>
  </si>
  <si>
    <t>11 Ventura</t>
  </si>
  <si>
    <t xml:space="preserve">    2 Kern</t>
  </si>
  <si>
    <t>7 Riverside</t>
  </si>
  <si>
    <t>12 Fresno</t>
  </si>
  <si>
    <t xml:space="preserve">    3 Kings</t>
  </si>
  <si>
    <t>8 San Bernardino</t>
  </si>
  <si>
    <t>13 Service clients from within the organization</t>
  </si>
  <si>
    <t xml:space="preserve">    4 Los Angeles</t>
  </si>
  <si>
    <t>9 Santa Barbara</t>
  </si>
  <si>
    <t>14 Service SCG customers only</t>
  </si>
  <si>
    <t xml:space="preserve">    5 Mono</t>
  </si>
  <si>
    <t>10 Tulare</t>
  </si>
  <si>
    <r>
      <t xml:space="preserve">ESA Table 6 - ESA Installation Cost of Program Installation Contractors </t>
    </r>
    <r>
      <rPr>
        <b/>
        <vertAlign val="superscript"/>
        <sz val="12"/>
        <rFont val="Times New Roman"/>
        <family val="1"/>
      </rPr>
      <t>[1]</t>
    </r>
  </si>
  <si>
    <t>Program Year 2024 Annual Report</t>
  </si>
  <si>
    <t>Unit of Measure</t>
  </si>
  <si>
    <t xml:space="preserve">CBO/WMDVBE </t>
  </si>
  <si>
    <t xml:space="preserve">Non-CBO/WMDVBE </t>
  </si>
  <si>
    <t xml:space="preserve">2024 Program Total </t>
  </si>
  <si>
    <t>Installations</t>
  </si>
  <si>
    <t>Dwellings</t>
  </si>
  <si>
    <t>Costs</t>
  </si>
  <si>
    <t>Units Installed</t>
  </si>
  <si>
    <t xml:space="preserve">Installations </t>
  </si>
  <si>
    <t>Cost/ Unit</t>
  </si>
  <si>
    <t>Cost/ 
Household</t>
  </si>
  <si>
    <t>$</t>
  </si>
  <si>
    <t>ESA Table 7 - ESA Expenditures Recorded by Cost Element</t>
  </si>
  <si>
    <t>Labor</t>
  </si>
  <si>
    <t>Non-Labor</t>
  </si>
  <si>
    <t xml:space="preserve">Total </t>
  </si>
  <si>
    <t>Energy Efficiency</t>
  </si>
  <si>
    <t>ESA Main Program (SF, MH, MF In-Unit)</t>
  </si>
  <si>
    <t xml:space="preserve">Enclosure </t>
  </si>
  <si>
    <t xml:space="preserve">HVAC </t>
  </si>
  <si>
    <t xml:space="preserve">Multi-Family Whole Building </t>
  </si>
  <si>
    <t xml:space="preserve">SPOC </t>
  </si>
  <si>
    <t xml:space="preserve">Pilot Plus and Pilot Deep </t>
  </si>
  <si>
    <t xml:space="preserve">Building Electrification (SCE Only) </t>
  </si>
  <si>
    <t xml:space="preserve">Clean Energy Homes (SCE Only) </t>
  </si>
  <si>
    <t>Workforce Education and Training</t>
  </si>
  <si>
    <t>General Administration</t>
  </si>
  <si>
    <t>Administration TOTAL</t>
  </si>
  <si>
    <t xml:space="preserve">ESA Table 8 - ESA Homes Unwilling / Unable to Participate [1]         </t>
  </si>
  <si>
    <t>Reason Provided</t>
  </si>
  <si>
    <t>Customer Unwilling/Declined Program Measures</t>
  </si>
  <si>
    <t>Customer Unavailable -Scheduling Conflicts</t>
  </si>
  <si>
    <t>Hazardous Environment (unsafe/unclean)</t>
  </si>
  <si>
    <t>Landlord Refused to Authorize Participation</t>
  </si>
  <si>
    <t>Household Income Exceeds Allowable Limits</t>
  </si>
  <si>
    <t>Unable to Provide Required Documentation</t>
  </si>
  <si>
    <t>Other Infeasible/ Ineligible</t>
  </si>
  <si>
    <t>Fresno</t>
  </si>
  <si>
    <t>Imperial</t>
  </si>
  <si>
    <t>Inyo</t>
  </si>
  <si>
    <t>Kern</t>
  </si>
  <si>
    <t>Kings</t>
  </si>
  <si>
    <t>Los Angeles</t>
  </si>
  <si>
    <t>Madera</t>
  </si>
  <si>
    <t>Mono</t>
  </si>
  <si>
    <t>Orange</t>
  </si>
  <si>
    <t>Riverside</t>
  </si>
  <si>
    <t>San Bernardino</t>
  </si>
  <si>
    <t>San Diego</t>
  </si>
  <si>
    <t>Santa Barbara</t>
  </si>
  <si>
    <t>Tulare</t>
  </si>
  <si>
    <t>Tuolumne</t>
  </si>
  <si>
    <t>Ventura</t>
  </si>
  <si>
    <t xml:space="preserve">ESAP Coordinated Treatment (SCE and SCG only) </t>
  </si>
  <si>
    <t>Reason Why Household did not Receive Additional Measures from one Utility or Partnering Agency [1]</t>
  </si>
  <si>
    <t># of Households Received Measures from one Utility, but not other Utility or Partnering Agency</t>
  </si>
  <si>
    <t># of Customer Unavailable -Scheduling Conflicts</t>
  </si>
  <si>
    <t># of Hazardous Environment (unsafe/unclean)</t>
  </si>
  <si>
    <t># of Other Infeasible/ Ineligible</t>
  </si>
  <si>
    <t>ESA Table 9 - ESA Life Cycle Bill Savings by Measure</t>
  </si>
  <si>
    <r>
      <t xml:space="preserve">Residential Energy Rate Used for Bill Savings Calculations </t>
    </r>
    <r>
      <rPr>
        <b/>
        <vertAlign val="superscript"/>
        <sz val="12"/>
        <rFont val="Times New Roman"/>
        <family val="1"/>
      </rPr>
      <t xml:space="preserve">[2]  </t>
    </r>
    <r>
      <rPr>
        <b/>
        <sz val="12"/>
        <rFont val="Times New Roman"/>
        <family val="1"/>
      </rPr>
      <t xml:space="preserve"> </t>
    </r>
  </si>
  <si>
    <r>
      <t>Non-Residential Energy Rate Used for Bill Savings Calculations  (MFWB)</t>
    </r>
    <r>
      <rPr>
        <b/>
        <vertAlign val="superscript"/>
        <sz val="12"/>
        <rFont val="Times New Roman"/>
        <family val="1"/>
      </rPr>
      <t xml:space="preserve"> [3]</t>
    </r>
  </si>
  <si>
    <r>
      <t>$/kWh</t>
    </r>
    <r>
      <rPr>
        <vertAlign val="superscript"/>
        <sz val="12"/>
        <rFont val="Times New Roman"/>
        <family val="1"/>
      </rPr>
      <t>[1]</t>
    </r>
  </si>
  <si>
    <t>$/Therm</t>
  </si>
  <si>
    <r>
      <rPr>
        <vertAlign val="superscript"/>
        <sz val="12"/>
        <rFont val="Times New Roman"/>
        <family val="1"/>
      </rPr>
      <t>[1]</t>
    </r>
    <r>
      <rPr>
        <sz val="12"/>
        <rFont val="Times New Roman"/>
        <family val="1"/>
      </rPr>
      <t xml:space="preserve"> For 2024, the average cost per kWh and therm paid by ESA participants is shown.  Cost is escalated 3% annually for remaining years. </t>
    </r>
  </si>
  <si>
    <r>
      <rPr>
        <vertAlign val="superscript"/>
        <sz val="12"/>
        <rFont val="Times New Roman"/>
        <family val="1"/>
      </rPr>
      <t xml:space="preserve">[2] </t>
    </r>
    <r>
      <rPr>
        <sz val="12"/>
        <rFont val="Times New Roman"/>
        <family val="1"/>
      </rPr>
      <t>Summary includes ESA Main Program (SF, MH) Pilot Plus and Pilot Deep, CSD Leveraging, and Building Electrification.  Clean Energy Homes is not applicable.</t>
    </r>
  </si>
  <si>
    <r>
      <rPr>
        <vertAlign val="superscript"/>
        <sz val="12"/>
        <rFont val="Times New Roman"/>
        <family val="1"/>
      </rPr>
      <t xml:space="preserve">[3] </t>
    </r>
    <r>
      <rPr>
        <sz val="12"/>
        <rFont val="Times New Roman"/>
        <family val="1"/>
      </rPr>
      <t>Summary data includes MFWB.</t>
    </r>
  </si>
  <si>
    <t>ESA Table 10 - ESA Bill Savings Calculations</t>
  </si>
  <si>
    <t>ESA Table 10A</t>
  </si>
  <si>
    <t>ESA Table 10B</t>
  </si>
  <si>
    <t>Bill Savings Calculations by Program Year (ESA Main - SF, MH)</t>
  </si>
  <si>
    <t xml:space="preserve">Bill Savings Calculations by Program Year (Pilot Plus and Pilot Deep) </t>
  </si>
  <si>
    <t>Program Year</t>
  </si>
  <si>
    <t>Program Costs</t>
  </si>
  <si>
    <t>Program Lifecycle Bill Savings</t>
  </si>
  <si>
    <t>Program Bill Savings/ Cost Ratio</t>
  </si>
  <si>
    <t>Per Home Average Lifecycle Bill Savings</t>
  </si>
  <si>
    <t xml:space="preserve"> Data for program years prior to 2022 is not applicable as program not authorized until D.21-06-015.</t>
  </si>
  <si>
    <t>No installations in 2022</t>
  </si>
  <si>
    <t xml:space="preserve">ESA Table 10C </t>
  </si>
  <si>
    <t>ESA Table 10D</t>
  </si>
  <si>
    <t>Bill Savings Calculations by Program Year - MFWB [1]</t>
  </si>
  <si>
    <t>Bill Savings Calculations by Program Year - Building Electrification</t>
  </si>
  <si>
    <t>Per In-Unit Average Lifecycle Bill Savings</t>
  </si>
  <si>
    <t>Per Property Average Lifecycle Bill Savings</t>
  </si>
  <si>
    <t>Data for program years prior to 2022 is not applicable as program not authorized until D.21-06-015.</t>
  </si>
  <si>
    <t>No installations in 2023</t>
  </si>
  <si>
    <t>Note: Clean Energy Homes is not applicable.</t>
  </si>
  <si>
    <t>ESA Table 11 - ESA Fund Shifting</t>
  </si>
  <si>
    <t>FUND SHIFT AMOUNT</t>
  </si>
  <si>
    <r>
      <t>Budget</t>
    </r>
    <r>
      <rPr>
        <b/>
        <vertAlign val="superscript"/>
        <sz val="11"/>
        <rFont val="Arial"/>
        <family val="2"/>
      </rPr>
      <t xml:space="preserve"> </t>
    </r>
  </si>
  <si>
    <t>Expenditures</t>
  </si>
  <si>
    <t>(Budget - Expenditures = Variance)</t>
  </si>
  <si>
    <t>Among Categories</t>
  </si>
  <si>
    <t>Carry Forward from 2023</t>
  </si>
  <si>
    <t>Committed from 2024</t>
  </si>
  <si>
    <t>Program Year 2024</t>
  </si>
  <si>
    <t>Total Authorized</t>
  </si>
  <si>
    <t>Total Expenditures</t>
  </si>
  <si>
    <t>Variance</t>
  </si>
  <si>
    <t>(1) Shift of Current Year Authorized</t>
  </si>
  <si>
    <t xml:space="preserve">(2) Shift of Carry Forward </t>
  </si>
  <si>
    <t>(3) Shift of Committed</t>
  </si>
  <si>
    <r>
      <t>Total Shifted  Gas/ Electric</t>
    </r>
    <r>
      <rPr>
        <b/>
        <vertAlign val="superscript"/>
        <sz val="10"/>
        <rFont val="Arial"/>
        <family val="2"/>
      </rPr>
      <t xml:space="preserve">  </t>
    </r>
  </si>
  <si>
    <t>% of Authorized Total</t>
  </si>
  <si>
    <t>Fund Shifting Source
1. Current Year Authorized
2. Carried Forward
3. Carried Back</t>
  </si>
  <si>
    <t>To/From Year</t>
  </si>
  <si>
    <t>Fund Shift Description</t>
  </si>
  <si>
    <t>Authorization</t>
  </si>
  <si>
    <t>ex. $x,xxx</t>
  </si>
  <si>
    <t>ex.  $x,xxx</t>
  </si>
  <si>
    <t>($x,xxx)</t>
  </si>
  <si>
    <t>x%</t>
  </si>
  <si>
    <t>G-xxxx, D.xx- xx-xxx</t>
  </si>
  <si>
    <t>1.2024 to 2025</t>
  </si>
  <si>
    <t>1. $4,914,826 Committed from 2023</t>
  </si>
  <si>
    <t>1.D.21-06-015</t>
  </si>
  <si>
    <t>Multi-Family Whole Building</t>
  </si>
  <si>
    <t>1.Carried Forward</t>
  </si>
  <si>
    <t>1.$14,127,692 carry forward to 2025</t>
  </si>
  <si>
    <t>Pilot Plus and Pilot Deep</t>
  </si>
  <si>
    <t>1.$3,031,404 carry forward to 2025</t>
  </si>
  <si>
    <t>1.$7,234,519 carry forward to 2025</t>
  </si>
  <si>
    <t>Clean Energy Homes</t>
  </si>
  <si>
    <t>1.$1,257,417 carry forward to 2025</t>
  </si>
  <si>
    <t>SASH/MASH</t>
  </si>
  <si>
    <t>Leveraging</t>
  </si>
  <si>
    <t>Statewide ME&amp;O</t>
  </si>
  <si>
    <t>M&amp;E Studies</t>
  </si>
  <si>
    <t>1.$179,306 carry forward to  2025</t>
  </si>
  <si>
    <t>Subtotal of Administration [1]</t>
  </si>
  <si>
    <t>1. $913,405 Committed from 2023</t>
  </si>
  <si>
    <t xml:space="preserve">ESA Table 12 - ESA Categorical and Other Enrollment </t>
  </si>
  <si>
    <t>ESA Table 12A
ESA Main (SF, MH) [1]</t>
  </si>
  <si>
    <t>ESA Table 12B
ESA Pilot Plus and Pilot Deep</t>
  </si>
  <si>
    <t>Type of Enrollment</t>
  </si>
  <si>
    <t>Number of  Homes Treated</t>
  </si>
  <si>
    <t>Women, Infants, and Children Program (WIC)</t>
  </si>
  <si>
    <t>Supplemental Security Income (SSI)</t>
  </si>
  <si>
    <t>CalFresh/Supplemental Nutrition Assistance Program - Food Stamps</t>
  </si>
  <si>
    <t>CalWORKs/Temporary Assistance for Needy Families (TANF)</t>
  </si>
  <si>
    <t>Tribal TANF</t>
  </si>
  <si>
    <t xml:space="preserve">Medicaid/Medi-Cal for Families </t>
  </si>
  <si>
    <t>Healthy Families A&amp;B</t>
  </si>
  <si>
    <t>National School Lunch Program (NSLP) - Free Lunch</t>
  </si>
  <si>
    <t>Low-income Home Energy Assistance Program (LIHEAP)</t>
  </si>
  <si>
    <t>Bureau of Indian Affairs General Assistance</t>
  </si>
  <si>
    <t>Head Start Income Eligible - (Tribal Only)</t>
  </si>
  <si>
    <t>CARE Income Certified</t>
  </si>
  <si>
    <t>80/20 Rule [2]</t>
  </si>
  <si>
    <t>80/20 Rule</t>
  </si>
  <si>
    <t>Targeted Self Certification</t>
  </si>
  <si>
    <t>Other - Categorical</t>
  </si>
  <si>
    <t>Standard Enrollment</t>
  </si>
  <si>
    <t>NOTE: Table does not include MF common area efforts.</t>
  </si>
  <si>
    <t>[1] Summary data includes ESA Main Program (SF, MH).</t>
  </si>
  <si>
    <t>ESA Table 12C
ESA Building Electrification (SCE Only)</t>
  </si>
  <si>
    <t>Note: Categorical enrollment is not applicable to MFWB or Clean Energy Homes.</t>
  </si>
  <si>
    <t xml:space="preserve">ESA Table 13A - ESA Leveraging &amp; Integration [1]   </t>
  </si>
  <si>
    <t>ESA Table 13A-1 
ESA Main (SF, MH)</t>
  </si>
  <si>
    <t>Partner</t>
  </si>
  <si>
    <t>Brief Description of Effort</t>
  </si>
  <si>
    <t>Relationship outside the IOU?</t>
  </si>
  <si>
    <t>MOU Present?</t>
  </si>
  <si>
    <t>Amount of Dollars Saved [2]</t>
  </si>
  <si>
    <t>Amount of Energy Savings [3]</t>
  </si>
  <si>
    <t>Other Measurable Benefits [3]</t>
  </si>
  <si>
    <t>Enrollments Resulting from Leveraging Effort [4]</t>
  </si>
  <si>
    <t>Methodology [5]</t>
  </si>
  <si>
    <t>Meets all Criteria</t>
  </si>
  <si>
    <t>If not,  Explain</t>
  </si>
  <si>
    <t>Grid Alternatives (SASH program administrator)</t>
  </si>
  <si>
    <t>G.A. shares with SCE leads for low income SF homes on which they intend to install solar panels.  SCE ensures those homes have been or will be enrolled in ESA.</t>
  </si>
  <si>
    <t>Yes</t>
  </si>
  <si>
    <t>No</t>
  </si>
  <si>
    <t>[5]</t>
  </si>
  <si>
    <t>Other IOU ESA Programs (SoCalGas, PG&amp;E, SWG, Datasharing)</t>
  </si>
  <si>
    <t>IOUs share lists of homes served in joint territories.</t>
  </si>
  <si>
    <t>Whole Home to ESA Main</t>
  </si>
  <si>
    <t xml:space="preserve">Number of homes Referred to ESA Main due to home not being able to meet minimum 5% energy savings to be eligible for ESA Whole Home participation. </t>
  </si>
  <si>
    <t>[6]</t>
  </si>
  <si>
    <t>NOTES:</t>
  </si>
  <si>
    <r>
      <rPr>
        <vertAlign val="superscript"/>
        <sz val="11"/>
        <rFont val="Times New Roman"/>
        <family val="1"/>
      </rPr>
      <t>[1]</t>
    </r>
    <r>
      <rPr>
        <sz val="11"/>
        <rFont val="Times New Roman"/>
        <family val="1"/>
      </rPr>
      <t xml:space="preserve"> Leveraging, Interdepartmental Integration, Program Coordination, Data Sharing, ME&amp;O, etc.</t>
    </r>
  </si>
  <si>
    <r>
      <rPr>
        <vertAlign val="superscript"/>
        <sz val="11"/>
        <color rgb="FF000000"/>
        <rFont val="Times New Roman"/>
        <family val="1"/>
      </rPr>
      <t xml:space="preserve">[2] </t>
    </r>
    <r>
      <rPr>
        <sz val="11"/>
        <color rgb="FF000000"/>
        <rFont val="Times New Roman"/>
        <family val="1"/>
      </rPr>
      <t>Leveraging and Integration efforts are measurable and quantifiable in terms of dollars saved by the IOU (Shared/contributed/donated resources, shared marketing materials, shared information technology, shared programmatic infrastructure, among others are just some examples of cost and/or resource savings to the IOU).   In 2024 SCE spent approximately $38 ($1,823,166 / 47,587 HT) per Treated lead through marketing and outreach efforts.   a) DAC-SASH: 18 homes x $38 per home = $684  b) 3,631 Treated homes through other IOUs' ESA/low income programs at $38 per saved lead = $137,978.  c) Whole Home to Core:  1 homes x $38 per home = $38</t>
    </r>
  </si>
  <si>
    <r>
      <rPr>
        <vertAlign val="superscript"/>
        <sz val="11"/>
        <color rgb="FF000000"/>
        <rFont val="Times New Roman"/>
        <family val="1"/>
      </rPr>
      <t>[3]</t>
    </r>
    <r>
      <rPr>
        <sz val="11"/>
        <color rgb="FF000000"/>
        <rFont val="Times New Roman"/>
        <family val="1"/>
      </rPr>
      <t xml:space="preserve"> Energy savings/benefits. Leveraging efforts are measurable and quantifiable in terms of home energy benefits/ savings to the eligible households.  Average kWh saved per Treated home in PY 2024 is 385 kWh as calculated from ESA Table 2 of this report:  18,333,809 kWh / 47,587 treated homes = 385 kWh/home.  a) 2 ESA homes treated with SASH 18 x 385 kWh/HT = 6,930 kWh.  b) 3,631 ESA homes treated via IOU datasharing x 385 kWh/Home =  1,397,935 kWh.   c) Whole Home to Main: 1 ESA homes treated x 385 kWh/Home = 385 kWh. </t>
    </r>
  </si>
  <si>
    <r>
      <rPr>
        <vertAlign val="superscript"/>
        <sz val="11"/>
        <rFont val="Times New Roman"/>
        <family val="1"/>
      </rPr>
      <t>[4]</t>
    </r>
    <r>
      <rPr>
        <sz val="11"/>
        <rFont val="Times New Roman"/>
        <family val="1"/>
      </rPr>
      <t> Enrollment increases. Leveraging efforts are measurable and quantifiable in terms of program enrollment increases and/or customers served.</t>
    </r>
  </si>
  <si>
    <r>
      <rPr>
        <vertAlign val="superscript"/>
        <sz val="11"/>
        <rFont val="Times New Roman"/>
        <family val="1"/>
      </rPr>
      <t>[5]</t>
    </r>
    <r>
      <rPr>
        <sz val="11"/>
        <rFont val="Times New Roman"/>
        <family val="1"/>
      </rPr>
      <t xml:space="preserve"> Savings are calculated based on SCE Ex-Ante analysis of DNV-GL ESA Program 2015-2017 Impact Evaluation Final Report, or statewide or SCE workpapers.</t>
    </r>
  </si>
  <si>
    <r>
      <rPr>
        <vertAlign val="superscript"/>
        <sz val="11"/>
        <rFont val="Times New Roman"/>
        <family val="1"/>
      </rPr>
      <t>[6]</t>
    </r>
    <r>
      <rPr>
        <sz val="11"/>
        <rFont val="Times New Roman"/>
        <family val="1"/>
      </rPr>
      <t xml:space="preserve"> This </t>
    </r>
    <r>
      <rPr>
        <i/>
        <sz val="11"/>
        <rFont val="Times New Roman"/>
        <family val="1"/>
      </rPr>
      <t xml:space="preserve">integration </t>
    </r>
    <r>
      <rPr>
        <sz val="11"/>
        <rFont val="Times New Roman"/>
        <family val="1"/>
      </rPr>
      <t>effort did not truly save SCE any money.  Outreach and marketing costs which would have otherwise been borne by ESA Main were instead paid for by the ESA Whole Home pilot.</t>
    </r>
  </si>
  <si>
    <t>ESA Table 13A-2 
MFWB</t>
  </si>
  <si>
    <t>Center for Sustainable Energy (SOMAH Program Administrator)</t>
  </si>
  <si>
    <t>CSE shares Multifamily property leads with SCE. These properties have already installed solar panels or are pending installation. SCE shares the leads with the MFWB Implementer for potential participation in MFWB.</t>
  </si>
  <si>
    <t>N</t>
  </si>
  <si>
    <t xml:space="preserve"> [5]</t>
  </si>
  <si>
    <r>
      <rPr>
        <vertAlign val="superscript"/>
        <sz val="11"/>
        <color theme="1"/>
        <rFont val="Times New Roman"/>
        <family val="1"/>
      </rPr>
      <t xml:space="preserve">[2] </t>
    </r>
    <r>
      <rPr>
        <sz val="11"/>
        <color theme="1"/>
        <rFont val="Times New Roman"/>
        <family val="1"/>
      </rPr>
      <t>Leveraging and Integration efforts are measurable and quantifiable in terms of dollars saved by the IOU (Shared/contributed/donated resources, shared marketing materials, shared information technology, shared programmatic infrastructure, among others are just some examples of cost and/or resource savings to the IOU).   In 2024 SCE spent approximately $38 ($1,793,666 / 47,587 HT) per Treated lead through marketing and outreach efforts.   a) SOMAH: 2 Properties x $38 per home = $76</t>
    </r>
  </si>
  <si>
    <r>
      <rPr>
        <vertAlign val="superscript"/>
        <sz val="11"/>
        <color theme="1"/>
        <rFont val="Times New Roman"/>
        <family val="1"/>
      </rPr>
      <t>[3]</t>
    </r>
    <r>
      <rPr>
        <sz val="11"/>
        <color theme="1"/>
        <rFont val="Times New Roman"/>
        <family val="1"/>
      </rPr>
      <t xml:space="preserve"> Energy savings/benefits. Leveraging efforts are measurable and quantifiable in terms of home energy benefits/ savings to the eligible households.  Average kWh saved per Treated home in PY 2024 is 458 kWh as calculated from ESA Table 2 of this report:  20,250,666 kWh / 47,587 treated homes = 426 kWh/home.  a) 2 ESA propeties treated by SOMAH 2 x 426 kWh/HT = 852 kWh.  </t>
    </r>
  </si>
  <si>
    <t>ESA Table 13A-3
ESA Pilot Plus and Pilot Deep</t>
  </si>
  <si>
    <t>Note: ESA Whole Home Pilot is a targeted pilot being marketed to a limited customer list. Therefore, no leveraging is taking place at this time</t>
  </si>
  <si>
    <t xml:space="preserve">
ESA Table 13A-4
ESA Building Electrification (SCE Only)</t>
  </si>
  <si>
    <t>Amount of Dollars Saved</t>
  </si>
  <si>
    <t>Amount of Energy Savings</t>
  </si>
  <si>
    <t>Other Measurable Benefits</t>
  </si>
  <si>
    <t>Enrollments Resulting from Leveraging Effort</t>
  </si>
  <si>
    <t>Methodology</t>
  </si>
  <si>
    <t>TECH Clean CA</t>
  </si>
  <si>
    <t>Funding leveraged to cover minor home repairs and electrical upgrade costs during installation of heat pump technology</t>
  </si>
  <si>
    <t xml:space="preserve"> N/A </t>
  </si>
  <si>
    <t xml:space="preserve"> No </t>
  </si>
  <si>
    <t xml:space="preserve"> [1] </t>
  </si>
  <si>
    <t xml:space="preserve"> Yes </t>
  </si>
  <si>
    <t>[1] Implementer obtains reimbursement directly from TECH Clean CA for the following items: minor home repairs (e.g., wall furnace removal and patch work), and electrical upgrades (e.g., new circuit runs, main and sub panels).  Estimated costs were included with 102 project scopes submitted in 2024; and total dollars saved represents total estimated upgrade costs from TECH Clean CA in the applicable BE pilot projects.  These costs are savings to SCE, because SCE doesn't pay for them (TECH Clean pays for this).  This provides SCE an opportunity to potentially serve more customers without increasing ESA BE budget.</t>
  </si>
  <si>
    <t>ESA Table 13A-5
ESA Clean Energy Homes (SCE Only)</t>
  </si>
  <si>
    <t>Enrollments Resulting from Leveraging Effort [1]</t>
  </si>
  <si>
    <t> BUILD</t>
  </si>
  <si>
    <t>Coordination, engagement and outreach to BUILD participants; offering Tenant Energy Education available through CEH Pilot Program</t>
  </si>
  <si>
    <t> N/A</t>
  </si>
  <si>
    <t>N/A </t>
  </si>
  <si>
    <t>Fields not applicable to specific efforts are marked "N/A".</t>
  </si>
  <si>
    <t>ESA Table 13B - ESA Clean Energy Referral, Leveraging, and Coordination</t>
  </si>
  <si>
    <r>
      <t xml:space="preserve"># of Referral </t>
    </r>
    <r>
      <rPr>
        <b/>
        <vertAlign val="superscript"/>
        <sz val="10"/>
        <rFont val="Times New Roman"/>
        <family val="1"/>
      </rPr>
      <t>[1]</t>
    </r>
  </si>
  <si>
    <r>
      <t xml:space="preserve"># of Leveraging </t>
    </r>
    <r>
      <rPr>
        <b/>
        <vertAlign val="superscript"/>
        <sz val="10"/>
        <rFont val="Times New Roman"/>
        <family val="1"/>
      </rPr>
      <t>[2]</t>
    </r>
  </si>
  <si>
    <r>
      <t xml:space="preserve"># of Coordination Efforts </t>
    </r>
    <r>
      <rPr>
        <b/>
        <vertAlign val="superscript"/>
        <sz val="10"/>
        <rFont val="Times New Roman"/>
        <family val="1"/>
      </rPr>
      <t>[3]</t>
    </r>
  </si>
  <si>
    <r>
      <t># of Leads</t>
    </r>
    <r>
      <rPr>
        <b/>
        <vertAlign val="superscript"/>
        <sz val="10"/>
        <rFont val="Times New Roman"/>
        <family val="1"/>
      </rPr>
      <t xml:space="preserve"> [4]</t>
    </r>
  </si>
  <si>
    <r>
      <t># of Enrollments from Successful Leads</t>
    </r>
    <r>
      <rPr>
        <b/>
        <vertAlign val="superscript"/>
        <sz val="10"/>
        <rFont val="Times New Roman"/>
        <family val="1"/>
      </rPr>
      <t xml:space="preserve"> [5]</t>
    </r>
  </si>
  <si>
    <r>
      <t>Single-Family Affordable Solar Homes (SASH)</t>
    </r>
    <r>
      <rPr>
        <vertAlign val="superscript"/>
        <sz val="10"/>
        <rFont val="Times New Roman"/>
        <family val="1"/>
      </rPr>
      <t>[10] [12]</t>
    </r>
  </si>
  <si>
    <t>Provides qualified low-income homeowners fixed, up front, capacity-based incentives to help offset the upfront cost of a solar electric system.</t>
  </si>
  <si>
    <r>
      <t>38</t>
    </r>
    <r>
      <rPr>
        <vertAlign val="superscript"/>
        <sz val="10"/>
        <color rgb="FF000000"/>
        <rFont val="Times New Roman"/>
        <family val="1"/>
      </rPr>
      <t>[11]</t>
    </r>
  </si>
  <si>
    <t>Multifamily Affordable Solar Housing (MASH)</t>
  </si>
  <si>
    <t>Provides solar incentives on qualifying affordable housing multifamily dwellings.  MASH is the low-income, multifamily component within the California Solar Initiative program.</t>
  </si>
  <si>
    <t>Medical Baseline (MBL)</t>
  </si>
  <si>
    <t>Provides eligible enrolled customers with an additional 16.5 kilowatt-hours (kWh) of electricity per day. Provided at the lowest baseline rate, this program helps offset the cost of operating the necessary medical equipment.</t>
  </si>
  <si>
    <r>
      <rPr>
        <sz val="10"/>
        <color rgb="FF000000"/>
        <rFont val="Times New Roman"/>
        <family val="1"/>
      </rPr>
      <t xml:space="preserve">CARE/FERA Income Verification </t>
    </r>
    <r>
      <rPr>
        <vertAlign val="superscript"/>
        <sz val="10"/>
        <color rgb="FF000000"/>
        <rFont val="Times New Roman"/>
        <family val="1"/>
      </rPr>
      <t>[9]</t>
    </r>
  </si>
  <si>
    <t>Number of ESA Main enrollments with their income having been verified by ESA program that had the rate CARE/FERA identified and show no indication of previous PEV.</t>
  </si>
  <si>
    <t>CARE High Usage</t>
  </si>
  <si>
    <t>Customers whose usage was identified as exceeding 400% to 600% (or more) above the baseline.</t>
  </si>
  <si>
    <t xml:space="preserve">Cool Center Informational Exchange </t>
  </si>
  <si>
    <t xml:space="preserve">SCE provides information to respective counties' cool centers within the SCE service territory about all of the low-income programs and services that are available. </t>
  </si>
  <si>
    <r>
      <t xml:space="preserve">Demand Response - Summer Discount Plan (SDP) </t>
    </r>
    <r>
      <rPr>
        <vertAlign val="superscript"/>
        <sz val="10"/>
        <rFont val="Times New Roman"/>
        <family val="1"/>
      </rPr>
      <t>[7]</t>
    </r>
  </si>
  <si>
    <t>Residential and non-residential customers participate by allowing SCE to shut down their A/C for up to 6 hours a day during “Energy Events” called during periods of  high electricity demand, or emergencies.  SCE will supply and install a load control device on your home or central-A/C unit to remotely shut it off during energy events.</t>
  </si>
  <si>
    <r>
      <t xml:space="preserve">Demand Response - Smart Energy Program (SEP) </t>
    </r>
    <r>
      <rPr>
        <vertAlign val="superscript"/>
        <sz val="10"/>
        <rFont val="Times New Roman"/>
        <family val="1"/>
      </rPr>
      <t>[7]</t>
    </r>
  </si>
  <si>
    <t xml:space="preserve">Eligible residential customers who own a qualifying Wi-Fi enabled smart thermostat may enroll. During an "energy event", SCE will notify the smart thermostat provider to temporarily adjust the temperature setting on the thermostat up to four degrees to limit A/C usage.  Participating customers may qualify for a one-time $75 incentive for enrolling and earn up to $40 annually for participating between June 1 through September 30. </t>
  </si>
  <si>
    <t>Tribal Activity</t>
  </si>
  <si>
    <t xml:space="preserve">SCE collaborated with Tribal leaders, offering $13K mini grants aimed at providing training on SCE’s income-qualified programs.  The objective was to empower Tribal leaders to act as intermediaries within their communities, disseminating information about these programs to increase Tribal enrollments and installations. In addition, the SCE Tribal team engages daily with 13 federally recognized tribes to promote SCE products and services. </t>
  </si>
  <si>
    <r>
      <t>Other Utilities</t>
    </r>
    <r>
      <rPr>
        <vertAlign val="superscript"/>
        <sz val="10"/>
        <rFont val="Times New Roman"/>
        <family val="1"/>
      </rPr>
      <t xml:space="preserve"> [6]</t>
    </r>
  </si>
  <si>
    <t>Southwest Gas</t>
  </si>
  <si>
    <t xml:space="preserve">SoCalGas </t>
  </si>
  <si>
    <r>
      <t xml:space="preserve">MFWB </t>
    </r>
    <r>
      <rPr>
        <vertAlign val="superscript"/>
        <sz val="10"/>
        <rFont val="Times New Roman"/>
        <family val="1"/>
      </rPr>
      <t>[8]</t>
    </r>
  </si>
  <si>
    <t>Coordination with RHA (SDG&amp;E's Implementer) for the Southern MFWB program</t>
  </si>
  <si>
    <t>ESA Whole Home to ESA Main</t>
  </si>
  <si>
    <t xml:space="preserve">Number of Homes Enrolled in ESA Core as a result of being referred by ESA Whole Home due to home not being able to meet minimum 5% for ESA Whole Home participation. </t>
  </si>
  <si>
    <r>
      <rPr>
        <vertAlign val="superscript"/>
        <sz val="10"/>
        <rFont val="Times New Roman"/>
        <family val="1"/>
      </rPr>
      <t>[1]</t>
    </r>
    <r>
      <rPr>
        <sz val="10"/>
        <rFont val="Times New Roman"/>
        <family val="1"/>
      </rPr>
      <t xml:space="preserve"> Number of outbound referrals being given to the Partner.</t>
    </r>
  </si>
  <si>
    <r>
      <rPr>
        <vertAlign val="superscript"/>
        <sz val="10"/>
        <rFont val="Times New Roman"/>
        <family val="1"/>
      </rPr>
      <t>[2]</t>
    </r>
    <r>
      <rPr>
        <sz val="10"/>
        <rFont val="Times New Roman"/>
        <family val="1"/>
      </rPr>
      <t xml:space="preserve"> Number of activities that involve the sharing of resources to jointly support program delivery or administration. (Example:  Sharing of Lead Lists, Cost Splitting, etc.).</t>
    </r>
  </si>
  <si>
    <r>
      <rPr>
        <vertAlign val="superscript"/>
        <sz val="10"/>
        <rFont val="Times New Roman"/>
        <family val="1"/>
      </rPr>
      <t>[3]</t>
    </r>
    <r>
      <rPr>
        <sz val="10"/>
        <rFont val="Times New Roman"/>
        <family val="1"/>
      </rPr>
      <t xml:space="preserve"> Number of unique activities related to program communication (marketing), collaboration of events, and alignment of activities (outreach events, tradeshows, etc.) to support program awareness and delivery. Unique marketing activities are different types of activities, not the total sum of the correspondences.  Events are unique event counts, not the total sum of event days.</t>
    </r>
  </si>
  <si>
    <r>
      <rPr>
        <vertAlign val="superscript"/>
        <sz val="10"/>
        <rFont val="Times New Roman"/>
        <family val="1"/>
      </rPr>
      <t xml:space="preserve">[4] </t>
    </r>
    <r>
      <rPr>
        <sz val="10"/>
        <rFont val="Times New Roman"/>
        <family val="1"/>
      </rPr>
      <t>Number of inbound Leads or Referrals from the Partner.</t>
    </r>
  </si>
  <si>
    <r>
      <rPr>
        <vertAlign val="superscript"/>
        <sz val="10"/>
        <rFont val="Times New Roman"/>
        <family val="1"/>
      </rPr>
      <t>[5]</t>
    </r>
    <r>
      <rPr>
        <sz val="10"/>
        <rFont val="Times New Roman"/>
        <family val="1"/>
      </rPr>
      <t xml:space="preserve"> Number of enrollments that results from the Leads or Referrals supplied by the Partner.</t>
    </r>
  </si>
  <si>
    <r>
      <rPr>
        <vertAlign val="superscript"/>
        <sz val="10"/>
        <rFont val="Times New Roman"/>
        <family val="1"/>
      </rPr>
      <t>[6]</t>
    </r>
    <r>
      <rPr>
        <sz val="10"/>
        <rFont val="Times New Roman"/>
        <family val="1"/>
      </rPr>
      <t xml:space="preserve"> Utility Territorial Overlap; Referrals being exchanged between the utilities.</t>
    </r>
  </si>
  <si>
    <r>
      <rPr>
        <vertAlign val="superscript"/>
        <sz val="10"/>
        <rFont val="Times New Roman"/>
        <family val="1"/>
      </rPr>
      <t>[7]</t>
    </r>
    <r>
      <rPr>
        <sz val="10"/>
        <rFont val="Times New Roman"/>
        <family val="1"/>
      </rPr>
      <t xml:space="preserve"> Cumulative number of customers that enrolled in the program within 120-days of their ESA in-home visitation in which they received Energy Education.</t>
    </r>
  </si>
  <si>
    <r>
      <rPr>
        <vertAlign val="superscript"/>
        <sz val="10"/>
        <rFont val="Times New Roman"/>
        <family val="1"/>
      </rPr>
      <t>[8]</t>
    </r>
    <r>
      <rPr>
        <sz val="10"/>
        <rFont val="Times New Roman"/>
        <family val="1"/>
      </rPr>
      <t xml:space="preserve"> Number of referrals being supplied to SDG&amp;E by SCE and the number of Enrollments being completed on behalf of SCE by MFWB.</t>
    </r>
  </si>
  <si>
    <r>
      <rPr>
        <vertAlign val="superscript"/>
        <sz val="10"/>
        <rFont val="Times New Roman"/>
        <family val="1"/>
      </rPr>
      <t>[9]</t>
    </r>
    <r>
      <rPr>
        <sz val="10"/>
        <rFont val="Times New Roman"/>
        <family val="1"/>
      </rPr>
      <t xml:space="preserve"> Scheduled to commence February 2025.</t>
    </r>
  </si>
  <si>
    <r>
      <rPr>
        <vertAlign val="superscript"/>
        <sz val="10"/>
        <rFont val="Times New Roman"/>
        <family val="1"/>
      </rPr>
      <t xml:space="preserve">[10] </t>
    </r>
    <r>
      <rPr>
        <sz val="10"/>
        <rFont val="Times New Roman"/>
        <family val="1"/>
      </rPr>
      <t>D.16-11-022, OP 84: "Starting January 1, 2017, Pacific Gas and Electric Company, Southern California Edison Company, and San Diego Gas &amp; Electric Company shall provide the Singlefamily Affordable Solar Homes Program Administrator, current GRID Alternatives, with a monthly list of owner occupied singlefamily households that have completed the Energy Savings Assistance (ESA) Program requirements of the California Alternate Rates for Energy (CARE) Program high usage process."</t>
    </r>
  </si>
  <si>
    <r>
      <rPr>
        <vertAlign val="superscript"/>
        <sz val="10"/>
        <rFont val="Times New Roman"/>
        <family val="1"/>
      </rPr>
      <t xml:space="preserve">[11] </t>
    </r>
    <r>
      <rPr>
        <sz val="10"/>
        <rFont val="Times New Roman"/>
        <family val="1"/>
      </rPr>
      <t xml:space="preserve"> This number includes the 25 customer referrals from PY 2023 that SCE did not share with GRID Alternatives until February 2024 because of administrative oversight.</t>
    </r>
  </si>
  <si>
    <r>
      <t>[12]</t>
    </r>
    <r>
      <rPr>
        <sz val="10"/>
        <rFont val="Times New Roman"/>
        <family val="1"/>
      </rPr>
      <t xml:space="preserve"> Enrollments previously calculated as leads successfully imported to ESA systems.  Updated to reflect current calculation based on number of imported and enrolled customers.</t>
    </r>
  </si>
  <si>
    <t>ESA Table 14 - ESA Expenditures for Pilots and Studies</t>
  </si>
  <si>
    <t>Authorized 2021-26 Funding</t>
  </si>
  <si>
    <t>Cycle to Date Expenses</t>
  </si>
  <si>
    <t>% of Budget Expensed</t>
  </si>
  <si>
    <t>ESA Pilot Plus/Deep Program Pilot</t>
  </si>
  <si>
    <t>Total Pilots</t>
  </si>
  <si>
    <r>
      <t>Pilot Evaluations (SCE)</t>
    </r>
    <r>
      <rPr>
        <b/>
        <vertAlign val="superscript"/>
        <sz val="10"/>
        <rFont val="Times New Roman"/>
        <family val="1"/>
      </rPr>
      <t xml:space="preserve"> [6]</t>
    </r>
  </si>
  <si>
    <t>ESA Pilot Plus/Deep Program Pilot Evaluation</t>
  </si>
  <si>
    <t>Building Electrification Retrofit Pilot Evaluation</t>
  </si>
  <si>
    <t>Clean Energy Homes New Construction Pilot Evaluation</t>
  </si>
  <si>
    <t>Total Pilot Evaluations</t>
  </si>
  <si>
    <r>
      <t>Studies</t>
    </r>
    <r>
      <rPr>
        <b/>
        <vertAlign val="superscript"/>
        <sz val="10"/>
        <rFont val="Times New Roman"/>
        <family val="1"/>
      </rPr>
      <t xml:space="preserve"> [1][2]</t>
    </r>
  </si>
  <si>
    <t>Joint IOU - 2022 Low Income Needs Assessment (LINA) Study</t>
  </si>
  <si>
    <r>
      <t>Joint IOU - 2025 Low Income Needs Assessment (LINA) Study</t>
    </r>
    <r>
      <rPr>
        <vertAlign val="superscript"/>
        <sz val="10"/>
        <rFont val="Times New Roman"/>
        <family val="1"/>
      </rPr>
      <t xml:space="preserve"> [3]</t>
    </r>
  </si>
  <si>
    <r>
      <t>Joint IOU - 2028 Low Income Needs Assessment (LINA) Study</t>
    </r>
    <r>
      <rPr>
        <vertAlign val="superscript"/>
        <sz val="10"/>
        <rFont val="Times New Roman"/>
        <family val="1"/>
      </rPr>
      <t xml:space="preserve"> </t>
    </r>
  </si>
  <si>
    <r>
      <t>Joint IOU - Statewide CARE-ESA Categorical Study</t>
    </r>
    <r>
      <rPr>
        <vertAlign val="superscript"/>
        <sz val="10"/>
        <rFont val="Times New Roman"/>
        <family val="1"/>
      </rPr>
      <t xml:space="preserve"> [4]</t>
    </r>
  </si>
  <si>
    <r>
      <t>Load Impact Evaluation Study</t>
    </r>
    <r>
      <rPr>
        <vertAlign val="superscript"/>
        <sz val="10"/>
        <rFont val="Times New Roman"/>
        <family val="1"/>
      </rPr>
      <t xml:space="preserve"> </t>
    </r>
  </si>
  <si>
    <r>
      <t xml:space="preserve">ESA Non-Energy Impacts (NEI) Study </t>
    </r>
    <r>
      <rPr>
        <vertAlign val="superscript"/>
        <sz val="10"/>
        <rFont val="Times New Roman"/>
        <family val="1"/>
      </rPr>
      <t>[5]</t>
    </r>
  </si>
  <si>
    <t>Rapid Feedback Research and Analysis</t>
  </si>
  <si>
    <t>Joint IOU - Process Evaluation Studies (1-4 Studies)</t>
  </si>
  <si>
    <t>Total Studies</t>
  </si>
  <si>
    <r>
      <rPr>
        <vertAlign val="superscript"/>
        <sz val="10"/>
        <rFont val="Times New Roman"/>
        <family val="1"/>
      </rPr>
      <t>[1]</t>
    </r>
    <r>
      <rPr>
        <sz val="10"/>
        <rFont val="Times New Roman"/>
        <family val="1"/>
      </rPr>
      <t xml:space="preserve"> Authorized per D.21-06-015. Funds for pilots and studies may be rolled over to the next program year or borrowed from a future program year within the cycle, to allow for flexibility in scheduling changes with these efforts. Funding amounts listed reflect SCE's 30% allocation among the IOUs. Final authorized budgets may be adjusted by the ESA/CARE Studies Working Group per D.21-06-015.</t>
    </r>
  </si>
  <si>
    <r>
      <rPr>
        <vertAlign val="superscript"/>
        <sz val="10"/>
        <rFont val="Times New Roman"/>
        <family val="1"/>
      </rPr>
      <t>[2]</t>
    </r>
    <r>
      <rPr>
        <sz val="10"/>
        <rFont val="Times New Roman"/>
        <family val="1"/>
      </rPr>
      <t xml:space="preserve"> Some studies cover multiple cycles.  Hence this column total reflects the total study spending (as opposed to cycle spending).</t>
    </r>
  </si>
  <si>
    <r>
      <rPr>
        <vertAlign val="superscript"/>
        <sz val="10"/>
        <color rgb="FF000000"/>
        <rFont val="Times New Roman"/>
        <family val="1"/>
      </rPr>
      <t>[3]</t>
    </r>
    <r>
      <rPr>
        <sz val="10"/>
        <color rgb="FF000000"/>
        <rFont val="Times New Roman"/>
        <family val="1"/>
      </rPr>
      <t xml:space="preserve"> Decision D.21-06-015 approved Joint Utilities'  2025 LINA Study for $500,000. SoCalGas holds the statewide contract for this co-funded study.  SCE has not been fully cross-billed so the actual amount incurred will be greater than what is reflected in this table until bills are reconciled.  SCE's 30% allocation is $150,000, funded 50/50 via the ESA and CARE budgets.  The current total (as of December 2024) reflect January-April 2024 for ESA only.</t>
    </r>
  </si>
  <si>
    <r>
      <rPr>
        <vertAlign val="superscript"/>
        <sz val="10"/>
        <rFont val="Times New Roman"/>
        <family val="1"/>
      </rPr>
      <t>[4]</t>
    </r>
    <r>
      <rPr>
        <sz val="10"/>
        <rFont val="Times New Roman"/>
        <family val="1"/>
      </rPr>
      <t xml:space="preserve"> Authorized per D.21-06-015, the Categorical Study will be funded 50/50 via the ESA and CARE budgets.</t>
    </r>
  </si>
  <si>
    <r>
      <rPr>
        <vertAlign val="superscript"/>
        <sz val="10"/>
        <rFont val="Times New Roman"/>
        <family val="1"/>
      </rPr>
      <t xml:space="preserve">[5] </t>
    </r>
    <r>
      <rPr>
        <sz val="10"/>
        <rFont val="Times New Roman"/>
        <family val="1"/>
      </rPr>
      <t>Decision D.21-06-015 approved Joint Utilities' 2022 ESA NEI Study for $500,000. SCE holds the statewide contract for this co-funded study and will cross-bill the other IOUs. The total budget and spend reflected includes SCE’s allocated CFA portion only.  Adjustment made to October report to reflect SCE’s 30% share.</t>
    </r>
  </si>
  <si>
    <r>
      <rPr>
        <vertAlign val="superscript"/>
        <sz val="10"/>
        <rFont val="Times New Roman"/>
        <family val="1"/>
      </rPr>
      <t>[6]</t>
    </r>
    <r>
      <rPr>
        <sz val="10"/>
        <rFont val="Times New Roman"/>
        <family val="1"/>
      </rPr>
      <t xml:space="preserve"> Pilot Evaluation budget and expenditures are included in the overall budget and expenditures of the Pilot.</t>
    </r>
  </si>
  <si>
    <t>ESA Table 15 - ESA Tribal Outreach</t>
  </si>
  <si>
    <t>OUTREACH STATUS</t>
  </si>
  <si>
    <t>Quantity (Includes CARE, FERA, and ESA)</t>
  </si>
  <si>
    <t xml:space="preserve">List of Participating Tribes </t>
  </si>
  <si>
    <t>Tribes completed ESA Meet &amp; Confer</t>
  </si>
  <si>
    <t>Bridgeport Indian Colony</t>
  </si>
  <si>
    <t>Tribes requested outreach materials or applications</t>
  </si>
  <si>
    <t>Bridgeport Indian Colony, Soboba, Bishop Paiute, Morongo, Benton Paiute, Timbisha Shoshone, Pechanga, Agua Caliente, Tule River Indian Tribe</t>
  </si>
  <si>
    <t>Tribes who have not accepted offer to Meet and Confer</t>
  </si>
  <si>
    <t>Twenty-Nine Palms, Timbisha Shoshone Tribe, Benton Paiute Tribe</t>
  </si>
  <si>
    <t>Non-Federally Recognized Tribes who participated in Meet &amp; Confer</t>
  </si>
  <si>
    <t>Bridgeport Indian Colony, Bishop Paiute Tribe</t>
  </si>
  <si>
    <t xml:space="preserve">Tribes and Housing Authority sites involved in Focused Project/ESA </t>
  </si>
  <si>
    <t>Partnership offer on Tribal Lands</t>
  </si>
  <si>
    <t>Housing Authority and Tribal Temporary Assistance for Needy Families (TANF) office  who received outreach (this includes email, U.S. mail, and/or phone calls)</t>
  </si>
  <si>
    <t>Housing Authority and TANF offices who participated in Meet and Confer</t>
  </si>
  <si>
    <t>ESA Table 16 - ESA Customer Segments/Needs State by Demographic, Financial, Location, and Health Conditions</t>
  </si>
  <si>
    <t>ESA Table 16A -  ESA Main (SF, MH)</t>
  </si>
  <si>
    <t>Customer Segments</t>
  </si>
  <si>
    <r>
      <t># of Households Eligible</t>
    </r>
    <r>
      <rPr>
        <vertAlign val="superscript"/>
        <sz val="10"/>
        <rFont val="Times New Roman"/>
        <family val="1"/>
      </rPr>
      <t>[1]</t>
    </r>
  </si>
  <si>
    <r>
      <t># of Households Treated</t>
    </r>
    <r>
      <rPr>
        <vertAlign val="superscript"/>
        <sz val="10"/>
        <rFont val="Times New Roman"/>
        <family val="1"/>
      </rPr>
      <t>[2]</t>
    </r>
  </si>
  <si>
    <t>Enrollment Rate =  (C/B)</t>
  </si>
  <si>
    <r>
      <t># of Households Contacted</t>
    </r>
    <r>
      <rPr>
        <vertAlign val="superscript"/>
        <sz val="10"/>
        <rFont val="Times New Roman"/>
        <family val="1"/>
      </rPr>
      <t>[3]</t>
    </r>
  </si>
  <si>
    <t>Rate of Uptake =  (C/E)</t>
  </si>
  <si>
    <t>Avg. Energy Savings (kWh) Per Treated Households (Energy Saving and HCS Measures)</t>
  </si>
  <si>
    <t>Avg. Energy Savings (kWh) Per Treated Households (Energy Saving Measures only)</t>
  </si>
  <si>
    <t>Avg. Peak Demand Savings (kW) Per Treated Household</t>
  </si>
  <si>
    <t>Avg. Energy Savings (Therms) Per Treated Households (Energy Saving and HCS Measures)</t>
  </si>
  <si>
    <t>Avg. Energy Savings  (Therms) Per Treated Households (Energy Saving Measures only)</t>
  </si>
  <si>
    <t>Avg. Cost Per Treated Households</t>
  </si>
  <si>
    <t xml:space="preserve">
Avg. HH Energy Savings (kWh) / Total Annual Energy Use (kWh)</t>
  </si>
  <si>
    <t>Demographic</t>
  </si>
  <si>
    <t xml:space="preserve">   SF</t>
  </si>
  <si>
    <t xml:space="preserve">   MH</t>
  </si>
  <si>
    <t xml:space="preserve">   MF In-Unit</t>
  </si>
  <si>
    <t>Rent vs. Own</t>
  </si>
  <si>
    <t xml:space="preserve">   Own</t>
  </si>
  <si>
    <t xml:space="preserve">   Rent</t>
  </si>
  <si>
    <t>Previous vs. New Participant</t>
  </si>
  <si>
    <t xml:space="preserve"> Previous</t>
  </si>
  <si>
    <t xml:space="preserve"> New Participant</t>
  </si>
  <si>
    <t>Seniors</t>
  </si>
  <si>
    <t xml:space="preserve">Veterans </t>
  </si>
  <si>
    <r>
      <t>Hard-to-Reach</t>
    </r>
    <r>
      <rPr>
        <vertAlign val="superscript"/>
        <sz val="10"/>
        <rFont val="Times New Roman"/>
        <family val="1"/>
      </rPr>
      <t>[4]</t>
    </r>
  </si>
  <si>
    <r>
      <t>Vulnerable</t>
    </r>
    <r>
      <rPr>
        <vertAlign val="superscript"/>
        <sz val="10"/>
        <rFont val="Times New Roman"/>
        <family val="1"/>
      </rPr>
      <t>[5]</t>
    </r>
  </si>
  <si>
    <t>Location</t>
  </si>
  <si>
    <t>DAC</t>
  </si>
  <si>
    <t>Rural</t>
  </si>
  <si>
    <t>Tribal</t>
  </si>
  <si>
    <t>PSPS Zone</t>
  </si>
  <si>
    <t>Wildfire Zone</t>
  </si>
  <si>
    <t>Climate Zone 06</t>
  </si>
  <si>
    <t>Climate Zone 08</t>
  </si>
  <si>
    <t>Climate Zone 09</t>
  </si>
  <si>
    <t>Climate Zone 10</t>
  </si>
  <si>
    <t>Climate Zone 13</t>
  </si>
  <si>
    <t>Climate Zone 14</t>
  </si>
  <si>
    <t>Climate Zone 15</t>
  </si>
  <si>
    <t>Climate Zone 16</t>
  </si>
  <si>
    <r>
      <t>CARB Communities</t>
    </r>
    <r>
      <rPr>
        <vertAlign val="superscript"/>
        <sz val="10"/>
        <rFont val="Times New Roman"/>
        <family val="1"/>
      </rPr>
      <t>[6]</t>
    </r>
  </si>
  <si>
    <t>Financial</t>
  </si>
  <si>
    <t>CARE</t>
  </si>
  <si>
    <t>FERA</t>
  </si>
  <si>
    <r>
      <t>Disconnected</t>
    </r>
    <r>
      <rPr>
        <vertAlign val="superscript"/>
        <sz val="10"/>
        <rFont val="Times New Roman"/>
        <family val="1"/>
      </rPr>
      <t>[7]</t>
    </r>
  </si>
  <si>
    <t xml:space="preserve">Arrearages </t>
  </si>
  <si>
    <t xml:space="preserve">High Usage </t>
  </si>
  <si>
    <r>
      <t>High Energy Burden</t>
    </r>
    <r>
      <rPr>
        <vertAlign val="superscript"/>
        <sz val="10"/>
        <rFont val="Times New Roman"/>
        <family val="1"/>
      </rPr>
      <t>[8]</t>
    </r>
  </si>
  <si>
    <r>
      <t>SEVI</t>
    </r>
    <r>
      <rPr>
        <vertAlign val="superscript"/>
        <sz val="10"/>
        <rFont val="Times New Roman"/>
        <family val="1"/>
      </rPr>
      <t>[9]</t>
    </r>
  </si>
  <si>
    <r>
      <t xml:space="preserve">  Low</t>
    </r>
    <r>
      <rPr>
        <vertAlign val="superscript"/>
        <sz val="10"/>
        <rFont val="Times New Roman"/>
        <family val="1"/>
      </rPr>
      <t>[9]</t>
    </r>
  </si>
  <si>
    <r>
      <t xml:space="preserve">  Medium</t>
    </r>
    <r>
      <rPr>
        <vertAlign val="superscript"/>
        <sz val="10"/>
        <rFont val="Times New Roman"/>
        <family val="1"/>
      </rPr>
      <t>[9]</t>
    </r>
  </si>
  <si>
    <r>
      <t xml:space="preserve">  High</t>
    </r>
    <r>
      <rPr>
        <vertAlign val="superscript"/>
        <sz val="10"/>
        <rFont val="Times New Roman"/>
        <family val="1"/>
      </rPr>
      <t>[9]</t>
    </r>
  </si>
  <si>
    <r>
      <t>Affordability Ratio</t>
    </r>
    <r>
      <rPr>
        <vertAlign val="superscript"/>
        <sz val="10"/>
        <rFont val="Times New Roman"/>
        <family val="1"/>
      </rPr>
      <t>[10]</t>
    </r>
  </si>
  <si>
    <t>Health Condition</t>
  </si>
  <si>
    <t>Medical Baseline</t>
  </si>
  <si>
    <r>
      <t>Respiratory</t>
    </r>
    <r>
      <rPr>
        <vertAlign val="superscript"/>
        <sz val="10"/>
        <rFont val="Times New Roman"/>
        <family val="1"/>
      </rPr>
      <t>[11]</t>
    </r>
  </si>
  <si>
    <r>
      <t xml:space="preserve">  Low</t>
    </r>
    <r>
      <rPr>
        <vertAlign val="superscript"/>
        <sz val="10"/>
        <rFont val="Times New Roman"/>
        <family val="1"/>
      </rPr>
      <t>[11]</t>
    </r>
  </si>
  <si>
    <r>
      <t xml:space="preserve">  Medium</t>
    </r>
    <r>
      <rPr>
        <vertAlign val="superscript"/>
        <sz val="10"/>
        <rFont val="Times New Roman"/>
        <family val="1"/>
      </rPr>
      <t>[11]</t>
    </r>
  </si>
  <si>
    <r>
      <t xml:space="preserve">  High</t>
    </r>
    <r>
      <rPr>
        <vertAlign val="superscript"/>
        <sz val="10"/>
        <rFont val="Times New Roman"/>
        <family val="1"/>
      </rPr>
      <t>[11]</t>
    </r>
  </si>
  <si>
    <t>Disabled</t>
  </si>
  <si>
    <t>Customer Segments:</t>
  </si>
  <si>
    <r>
      <rPr>
        <vertAlign val="superscript"/>
        <sz val="10"/>
        <color theme="1"/>
        <rFont val="Times New Roman"/>
        <family val="1"/>
      </rPr>
      <t>[1]</t>
    </r>
    <r>
      <rPr>
        <sz val="10"/>
        <color theme="1"/>
        <rFont val="Times New Roman"/>
        <family val="1"/>
      </rPr>
      <t xml:space="preserve"> Athens eligibility estimates at 250 FPL applied to customer segment population.</t>
    </r>
  </si>
  <si>
    <r>
      <rPr>
        <vertAlign val="superscript"/>
        <sz val="10"/>
        <color theme="1"/>
        <rFont val="Times New Roman"/>
        <family val="1"/>
      </rPr>
      <t>[2]</t>
    </r>
    <r>
      <rPr>
        <sz val="10"/>
        <color theme="1"/>
        <rFont val="Times New Roman"/>
        <family val="1"/>
      </rPr>
      <t xml:space="preserve"> Households Treated data is not additive because customers may be represented in multiple categories.</t>
    </r>
  </si>
  <si>
    <r>
      <rPr>
        <vertAlign val="superscript"/>
        <sz val="10"/>
        <color theme="1"/>
        <rFont val="Times New Roman"/>
        <family val="1"/>
      </rPr>
      <t>[3]</t>
    </r>
    <r>
      <rPr>
        <sz val="10"/>
        <color theme="1"/>
        <rFont val="Times New Roman"/>
        <family val="1"/>
      </rPr>
      <t xml:space="preserve"> Includes only households that SCE contacted by direct mail or email campaigns in CY2023.  Customers could also have been contacted multiple times within a year.  They could also be contacted by other means, such as by contractors or another utility, which is not reflected in this value.  SCE only tracks its direct mail and email campaign efforts. </t>
    </r>
  </si>
  <si>
    <t>Hard to Reach</t>
  </si>
  <si>
    <r>
      <rPr>
        <vertAlign val="superscript"/>
        <sz val="10"/>
        <color theme="1"/>
        <rFont val="Times New Roman"/>
        <family val="1"/>
      </rPr>
      <t>[4]</t>
    </r>
    <r>
      <rPr>
        <sz val="10"/>
        <color theme="1"/>
        <rFont val="Times New Roman"/>
        <family val="1"/>
      </rPr>
      <t xml:space="preserve"> "Hard to Reach" is defined as a customer who meets at least one of the following characteristics: Prefers non-English language, is low income, lives in a mobile home or multifamily dwelling unit, is a renter/tenant, or is Rural.</t>
    </r>
  </si>
  <si>
    <t>Vulnerable</t>
  </si>
  <si>
    <r>
      <rPr>
        <vertAlign val="superscript"/>
        <sz val="10"/>
        <color theme="1"/>
        <rFont val="Times New Roman"/>
        <family val="1"/>
      </rPr>
      <t>[5]</t>
    </r>
    <r>
      <rPr>
        <sz val="10"/>
        <color theme="1"/>
        <rFont val="Times New Roman"/>
        <family val="1"/>
      </rPr>
      <t xml:space="preserve"> Vulnerable is defined as Disadvantaged Vulnerable Communities (DVC) which consists of communities in the 25% highest scoring census tracts according to the most current versions of the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r>
  </si>
  <si>
    <t>CARB Communities</t>
  </si>
  <si>
    <r>
      <rPr>
        <vertAlign val="superscript"/>
        <sz val="10"/>
        <color theme="1"/>
        <rFont val="Times New Roman"/>
        <family val="1"/>
      </rPr>
      <t>[6]</t>
    </r>
    <r>
      <rPr>
        <sz val="10"/>
        <color theme="1"/>
        <rFont val="Times New Roman"/>
        <family val="1"/>
      </rPr>
      <t xml:space="preserve"> Utilized AB617 Communities identified by CARB's Community Air Protection Program (CAPP).</t>
    </r>
  </si>
  <si>
    <t>Disconnected</t>
  </si>
  <si>
    <r>
      <rPr>
        <vertAlign val="superscript"/>
        <sz val="10"/>
        <color rgb="FF000000"/>
        <rFont val="Times New Roman"/>
        <family val="1"/>
      </rPr>
      <t>[7]</t>
    </r>
    <r>
      <rPr>
        <sz val="10"/>
        <color rgb="FF000000"/>
        <rFont val="Times New Roman"/>
        <family val="1"/>
      </rPr>
      <t xml:space="preserve"> Based on calendar year 2023.  </t>
    </r>
  </si>
  <si>
    <t>High Energy Burden</t>
  </si>
  <si>
    <r>
      <rPr>
        <vertAlign val="superscript"/>
        <sz val="10"/>
        <color theme="1"/>
        <rFont val="Times New Roman"/>
        <family val="1"/>
      </rPr>
      <t>[8]</t>
    </r>
    <r>
      <rPr>
        <sz val="10"/>
        <color theme="1"/>
        <rFont val="Times New Roman"/>
        <family val="1"/>
      </rPr>
      <t xml:space="preserve"> Utilizing Low-Income Energy Affordability Data (LEAD) Tool to determine average energy burden as a % of income by census tract.  High Energy Burden threshold of 6.3% and above is selected based on 2016 Low Income Needs Assessment (LINA).</t>
    </r>
  </si>
  <si>
    <t>SEVI</t>
  </si>
  <si>
    <r>
      <rPr>
        <vertAlign val="superscript"/>
        <sz val="10"/>
        <rFont val="Times New Roman"/>
        <family val="1"/>
      </rPr>
      <t>[9]</t>
    </r>
    <r>
      <rPr>
        <sz val="10"/>
        <rFont val="Times New Roman"/>
        <family val="1"/>
      </rPr>
      <t xml:space="preserve"> The Socioeconomic Vulnerability Index (SEVI) metric represents the relative socioeconomic standing of census tracts, referred to as communities, in terms of poverty, unemployment, educational attainment, linguistic isolation, and percentage of income spent on housing.</t>
    </r>
  </si>
  <si>
    <t>Affordability Ratio</t>
  </si>
  <si>
    <r>
      <rPr>
        <vertAlign val="superscript"/>
        <sz val="10"/>
        <color theme="1"/>
        <rFont val="Times New Roman"/>
        <family val="1"/>
      </rPr>
      <t>[10]</t>
    </r>
    <r>
      <rPr>
        <sz val="10"/>
        <color theme="1"/>
        <rFont val="Times New Roman"/>
        <family val="1"/>
      </rPr>
      <t xml:space="preserve"> Utilizing AR20 data, census tracts with Electric AR20 above 15% is selected.  Threshold based on CPUC 2019 Annual Affordability Report.</t>
    </r>
  </si>
  <si>
    <t>Respiratory</t>
  </si>
  <si>
    <r>
      <rPr>
        <vertAlign val="superscript"/>
        <sz val="10"/>
        <color theme="1"/>
        <rFont val="Times New Roman"/>
        <family val="1"/>
      </rPr>
      <t>[11]</t>
    </r>
    <r>
      <rPr>
        <sz val="10"/>
        <color theme="1"/>
        <rFont val="Times New Roman"/>
        <family val="1"/>
      </rPr>
      <t xml:space="preserve"> Based on Asthma score in CalEnviroScreen 4.0.</t>
    </r>
  </si>
  <si>
    <t>ESA Table 16B -  ESA MFWB Whole Building</t>
  </si>
  <si>
    <t># of Properties Eligible</t>
  </si>
  <si>
    <r>
      <t># of Properties Treated</t>
    </r>
    <r>
      <rPr>
        <b/>
        <vertAlign val="superscript"/>
        <sz val="10"/>
        <rFont val="Times New Roman"/>
        <family val="1"/>
      </rPr>
      <t>[1]</t>
    </r>
  </si>
  <si>
    <t># of Properties Contacted</t>
  </si>
  <si>
    <t xml:space="preserve">Rate of Uptake =  (C/E) </t>
  </si>
  <si>
    <t>Avg. Peak Demand Savings (kW) Per Treated Households</t>
  </si>
  <si>
    <t xml:space="preserve">
Avg. Properties Energy Savings (kWh) / Total Annual Energy Use (kWh)</t>
  </si>
  <si>
    <t xml:space="preserve">PSPS Zone </t>
  </si>
  <si>
    <r>
      <t>CARB Communities</t>
    </r>
    <r>
      <rPr>
        <vertAlign val="superscript"/>
        <sz val="10"/>
        <rFont val="Times New Roman"/>
        <family val="1"/>
      </rPr>
      <t>[2]</t>
    </r>
  </si>
  <si>
    <t>Other</t>
  </si>
  <si>
    <r>
      <t>Vulnerable</t>
    </r>
    <r>
      <rPr>
        <vertAlign val="superscript"/>
        <sz val="10"/>
        <rFont val="Times New Roman"/>
        <family val="1"/>
      </rPr>
      <t>[3]</t>
    </r>
  </si>
  <si>
    <r>
      <t>High Energy Burden</t>
    </r>
    <r>
      <rPr>
        <vertAlign val="superscript"/>
        <sz val="10"/>
        <rFont val="Times New Roman"/>
        <family val="1"/>
      </rPr>
      <t>[4]</t>
    </r>
  </si>
  <si>
    <r>
      <t>SEVI</t>
    </r>
    <r>
      <rPr>
        <vertAlign val="superscript"/>
        <sz val="10"/>
        <rFont val="Times New Roman"/>
        <family val="1"/>
      </rPr>
      <t>[5]</t>
    </r>
  </si>
  <si>
    <t xml:space="preserve">  Low</t>
  </si>
  <si>
    <t xml:space="preserve">  Medium</t>
  </si>
  <si>
    <t xml:space="preserve">  High</t>
  </si>
  <si>
    <r>
      <t>Affordability Ratio</t>
    </r>
    <r>
      <rPr>
        <vertAlign val="superscript"/>
        <sz val="10"/>
        <rFont val="Times New Roman"/>
        <family val="1"/>
      </rPr>
      <t xml:space="preserve"> [6]</t>
    </r>
  </si>
  <si>
    <r>
      <t xml:space="preserve">Respiratory </t>
    </r>
    <r>
      <rPr>
        <vertAlign val="superscript"/>
        <sz val="10"/>
        <rFont val="Times New Roman"/>
        <family val="1"/>
      </rPr>
      <t>[7]</t>
    </r>
  </si>
  <si>
    <t>SDG&amp;E will provide this data once they have finalized their processing of 2024 closeout activities, system configuration and migration issues.</t>
  </si>
  <si>
    <t>Households Treated</t>
  </si>
  <si>
    <r>
      <rPr>
        <vertAlign val="superscript"/>
        <sz val="10"/>
        <color theme="1"/>
        <rFont val="Times New Roman"/>
        <family val="1"/>
      </rPr>
      <t>[1]</t>
    </r>
    <r>
      <rPr>
        <sz val="10"/>
        <color theme="1"/>
        <rFont val="Times New Roman"/>
        <family val="1"/>
      </rPr>
      <t xml:space="preserve"> Households Treated data is not additive because customers may be represented in multiple categories.</t>
    </r>
  </si>
  <si>
    <r>
      <rPr>
        <vertAlign val="superscript"/>
        <sz val="10"/>
        <color theme="1"/>
        <rFont val="Times New Roman"/>
        <family val="1"/>
      </rPr>
      <t>[2]</t>
    </r>
    <r>
      <rPr>
        <sz val="10"/>
        <color theme="1"/>
        <rFont val="Times New Roman"/>
        <family val="1"/>
      </rPr>
      <t xml:space="preserve"> Utilized AB617 Communities identified by CARB's Community Air Protection Program (CAPP).</t>
    </r>
  </si>
  <si>
    <r>
      <rPr>
        <vertAlign val="superscript"/>
        <sz val="10"/>
        <color theme="1"/>
        <rFont val="Times New Roman"/>
        <family val="1"/>
      </rPr>
      <t>[3]</t>
    </r>
    <r>
      <rPr>
        <sz val="10"/>
        <color theme="1"/>
        <rFont val="Times New Roman"/>
        <family val="1"/>
      </rPr>
      <t xml:space="preserve"> Vulnerable is defined as Disadvantaged Vulnerable Communities (DVC) which consists of communities in the 25% highest scoring census tracts according to the most current versions of the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r>
  </si>
  <si>
    <r>
      <rPr>
        <vertAlign val="superscript"/>
        <sz val="10"/>
        <color theme="1"/>
        <rFont val="Times New Roman"/>
        <family val="1"/>
      </rPr>
      <t>[4]</t>
    </r>
    <r>
      <rPr>
        <sz val="10"/>
        <color theme="1"/>
        <rFont val="Times New Roman"/>
        <family val="1"/>
      </rPr>
      <t xml:space="preserve"> Utilizing Low-Income Energy Affordability Data (LEAD) Tool to determine average energy burden as a % of income by census tract.  HEB threshold of 6.3% and above is selected based on 2016 Low Income Needs Assessment (LINA).</t>
    </r>
  </si>
  <si>
    <r>
      <rPr>
        <vertAlign val="superscript"/>
        <sz val="10"/>
        <rFont val="Times New Roman"/>
        <family val="1"/>
      </rPr>
      <t>[5]</t>
    </r>
    <r>
      <rPr>
        <sz val="10"/>
        <rFont val="Times New Roman"/>
        <family val="1"/>
      </rPr>
      <t xml:space="preserve"> The Socioeconomic Vulnerability Index (SEVI) metric represents the relative socioeconomic standing of census tracts, referred to as communities, in terms of poverty, unemployment, educational attainment, linguistic isolation, and percentage of income spent on housing.</t>
    </r>
  </si>
  <si>
    <r>
      <rPr>
        <vertAlign val="superscript"/>
        <sz val="10"/>
        <color theme="1"/>
        <rFont val="Times New Roman"/>
        <family val="1"/>
      </rPr>
      <t>[6]</t>
    </r>
    <r>
      <rPr>
        <sz val="10"/>
        <color theme="1"/>
        <rFont val="Times New Roman"/>
        <family val="1"/>
      </rPr>
      <t xml:space="preserve"> Utilizing AR20 data, census tracts with Electric AR20 above 15% is selected.  Threshold based on CPUC 2019 Annual Affordability Report.</t>
    </r>
  </si>
  <si>
    <r>
      <rPr>
        <vertAlign val="superscript"/>
        <sz val="10"/>
        <color theme="1"/>
        <rFont val="Times New Roman"/>
        <family val="1"/>
      </rPr>
      <t>[7]</t>
    </r>
    <r>
      <rPr>
        <sz val="10"/>
        <color theme="1"/>
        <rFont val="Times New Roman"/>
        <family val="1"/>
      </rPr>
      <t xml:space="preserve"> Based on Asthma score in CalEnviroScreen 4.0.</t>
    </r>
  </si>
  <si>
    <t>ESA Table 16C MFWB (MF In-unit)</t>
  </si>
  <si>
    <t># of Units Eligible</t>
  </si>
  <si>
    <r>
      <t xml:space="preserve"># of Units Treated </t>
    </r>
    <r>
      <rPr>
        <b/>
        <vertAlign val="superscript"/>
        <sz val="10"/>
        <rFont val="Times New Roman"/>
        <family val="1"/>
      </rPr>
      <t>[1]</t>
    </r>
  </si>
  <si>
    <t># of Units Contacted</t>
  </si>
  <si>
    <t xml:space="preserve">Avg. Energy Savings (kWh) Per Treated Unit (Energy Saving and HCS Measures) </t>
  </si>
  <si>
    <t>Avg. Energy Savings (kWh) Per Treated Unit (Energy Saving Measures only)</t>
  </si>
  <si>
    <t>Avg. Peak Demand Savings (kW) Per Treated Unit</t>
  </si>
  <si>
    <t>Avg. Energy Savings (Therms) Per Treated Unit (Energy Saving and HCS Measures)</t>
  </si>
  <si>
    <t>Avg. Energy Savings  (Therms) Per Treated Unit (Energy Saving Measures only)</t>
  </si>
  <si>
    <t>Avg. Cost Per Treated Unit</t>
  </si>
  <si>
    <t xml:space="preserve">  New</t>
  </si>
  <si>
    <t xml:space="preserve">  Previous</t>
  </si>
  <si>
    <t>Veterans</t>
  </si>
  <si>
    <r>
      <t>Hard-to-Reach</t>
    </r>
    <r>
      <rPr>
        <vertAlign val="superscript"/>
        <sz val="10"/>
        <color theme="1"/>
        <rFont val="Times New Roman"/>
        <family val="1"/>
      </rPr>
      <t>[2]</t>
    </r>
  </si>
  <si>
    <r>
      <t>CARB Communities</t>
    </r>
    <r>
      <rPr>
        <vertAlign val="superscript"/>
        <sz val="10"/>
        <color theme="1"/>
        <rFont val="Times New Roman"/>
        <family val="1"/>
      </rPr>
      <t>[4]</t>
    </r>
  </si>
  <si>
    <t>Arrearages</t>
  </si>
  <si>
    <t>High Usage</t>
  </si>
  <si>
    <r>
      <t xml:space="preserve">High Energy Burden </t>
    </r>
    <r>
      <rPr>
        <vertAlign val="superscript"/>
        <sz val="10"/>
        <color theme="1"/>
        <rFont val="Times New Roman"/>
        <family val="1"/>
      </rPr>
      <t>[5]</t>
    </r>
  </si>
  <si>
    <r>
      <t xml:space="preserve">SEVI </t>
    </r>
    <r>
      <rPr>
        <vertAlign val="superscript"/>
        <sz val="10"/>
        <color theme="1"/>
        <rFont val="Times New Roman"/>
        <family val="1"/>
      </rPr>
      <t>[6]</t>
    </r>
  </si>
  <si>
    <r>
      <t xml:space="preserve">Affordability Ratio </t>
    </r>
    <r>
      <rPr>
        <vertAlign val="superscript"/>
        <sz val="10"/>
        <color theme="1"/>
        <rFont val="Times New Roman"/>
        <family val="1"/>
      </rPr>
      <t>[7]</t>
    </r>
  </si>
  <si>
    <r>
      <t>Respiratory</t>
    </r>
    <r>
      <rPr>
        <vertAlign val="superscript"/>
        <sz val="10"/>
        <rFont val="Times New Roman"/>
        <family val="1"/>
      </rPr>
      <t>[8]</t>
    </r>
  </si>
  <si>
    <r>
      <rPr>
        <vertAlign val="superscript"/>
        <sz val="10"/>
        <color theme="1"/>
        <rFont val="Times New Roman"/>
        <family val="1"/>
      </rPr>
      <t>[2]</t>
    </r>
    <r>
      <rPr>
        <sz val="10"/>
        <color theme="1"/>
        <rFont val="Times New Roman"/>
        <family val="1"/>
      </rPr>
      <t xml:space="preserve"> "Hard to Reach" is defined as a customer who meets at least one of the following characteristics: Prefers non-English language, is low income, lives in a mobile home or multifamily dwelling unit, is a renter/tenant, or is Rural.</t>
    </r>
  </si>
  <si>
    <r>
      <rPr>
        <vertAlign val="superscript"/>
        <sz val="10"/>
        <color theme="1"/>
        <rFont val="Times New Roman"/>
        <family val="1"/>
      </rPr>
      <t>[4]</t>
    </r>
    <r>
      <rPr>
        <sz val="10"/>
        <color theme="1"/>
        <rFont val="Times New Roman"/>
        <family val="1"/>
      </rPr>
      <t xml:space="preserve"> Utilized AB617 Communities identified by CARB's Community Air Protection Program (CAPP).</t>
    </r>
  </si>
  <si>
    <r>
      <rPr>
        <vertAlign val="superscript"/>
        <sz val="10"/>
        <color theme="1"/>
        <rFont val="Times New Roman"/>
        <family val="1"/>
      </rPr>
      <t>[5]</t>
    </r>
    <r>
      <rPr>
        <sz val="10"/>
        <color theme="1"/>
        <rFont val="Times New Roman"/>
        <family val="1"/>
      </rPr>
      <t xml:space="preserve"> Utilizing Low-Income Energy Affordability Data (LEAD) Tool to determine average energy burden as a % of income by census tract.  HEB threshold of 6.3% and above is selected based on 2016 Low Income Needs Assessment (LINA).</t>
    </r>
  </si>
  <si>
    <r>
      <rPr>
        <vertAlign val="superscript"/>
        <sz val="10"/>
        <rFont val="Times New Roman"/>
        <family val="1"/>
      </rPr>
      <t>[6]</t>
    </r>
    <r>
      <rPr>
        <sz val="10"/>
        <rFont val="Times New Roman"/>
        <family val="1"/>
      </rPr>
      <t xml:space="preserve"> The Socioeconomic Vulnerability Index (SEVI) metric represents the relative socioeconomic standing of census tracts, referred to as communities, in terms of poverty, unemployment, educational attainment, linguistic isolation, and percentage of income spent on housing.</t>
    </r>
  </si>
  <si>
    <r>
      <rPr>
        <vertAlign val="superscript"/>
        <sz val="10"/>
        <color theme="1"/>
        <rFont val="Times New Roman"/>
        <family val="1"/>
      </rPr>
      <t>[7]</t>
    </r>
    <r>
      <rPr>
        <sz val="10"/>
        <color theme="1"/>
        <rFont val="Times New Roman"/>
        <family val="1"/>
      </rPr>
      <t xml:space="preserve"> Utilizing AR20 data, census tracts with Electric AR20 above 15% is selected.  Threshold based on CPUC 2019 Annual Affordability Report.</t>
    </r>
  </si>
  <si>
    <r>
      <rPr>
        <vertAlign val="superscript"/>
        <sz val="10"/>
        <color theme="1"/>
        <rFont val="Times New Roman"/>
        <family val="1"/>
      </rPr>
      <t>[8]</t>
    </r>
    <r>
      <rPr>
        <sz val="10"/>
        <color theme="1"/>
        <rFont val="Times New Roman"/>
        <family val="1"/>
      </rPr>
      <t xml:space="preserve"> Based on Asthma score in CalEnviroScreen 4.0.</t>
    </r>
  </si>
  <si>
    <t>ESA Table 16D - Pilot Plus and Pilot Deep</t>
  </si>
  <si>
    <t># of Households Eligible</t>
  </si>
  <si>
    <t xml:space="preserve"># of Households Treated </t>
  </si>
  <si>
    <t xml:space="preserve"># of Households Contacted </t>
  </si>
  <si>
    <t>Previous</t>
  </si>
  <si>
    <t>New Participant</t>
  </si>
  <si>
    <t xml:space="preserve">Hard-to-Reach </t>
  </si>
  <si>
    <t xml:space="preserve">CARB Communities </t>
  </si>
  <si>
    <t xml:space="preserve">Disconnected </t>
  </si>
  <si>
    <t>.</t>
  </si>
  <si>
    <t xml:space="preserve">High Energy Burden </t>
  </si>
  <si>
    <t xml:space="preserve">SEVI </t>
  </si>
  <si>
    <t>ESA Table 16E - Building Electrification (SCE Only)</t>
  </si>
  <si>
    <t># of Households Eligible [1]</t>
  </si>
  <si>
    <t xml:space="preserve"># of Households Contacted [2] </t>
  </si>
  <si>
    <t>Avg. Energy Savings (kWh) Per Treated Households (Energy Saving and HCS Measures) [3]</t>
  </si>
  <si>
    <t xml:space="preserve">
Avg. Energy Savings (kWh) Per Treated Households (Energy Saving Measures only)[3]</t>
  </si>
  <si>
    <t xml:space="preserve">
Avg. Energy Savings  (Therms) Per Treated Households (Energy Saving Measures only)</t>
  </si>
  <si>
    <t>[1] Eligible households not applicable to BE Pilot.</t>
  </si>
  <si>
    <t>[2] Number of customers contacted will be updated in future reporting.</t>
  </si>
  <si>
    <t>[3] The kWh Savings are based on the Claimable Savings from ESA Table 2C.</t>
  </si>
  <si>
    <t>ESA Table 17 - Contractor Advanced Funding and Repayment</t>
  </si>
  <si>
    <t>A</t>
  </si>
  <si>
    <t>B</t>
  </si>
  <si>
    <t>C</t>
  </si>
  <si>
    <t>D</t>
  </si>
  <si>
    <t>C + D = E</t>
  </si>
  <si>
    <t>B - E = F</t>
  </si>
  <si>
    <t>Month</t>
  </si>
  <si>
    <t>Total Advanced Amount</t>
  </si>
  <si>
    <r>
      <t xml:space="preserve">Expected Monthly Collection </t>
    </r>
    <r>
      <rPr>
        <b/>
        <vertAlign val="superscript"/>
        <sz val="10"/>
        <rFont val="Times New Roman"/>
        <family val="1"/>
      </rPr>
      <t>[1]</t>
    </r>
  </si>
  <si>
    <r>
      <t xml:space="preserve">Total Contractor Invoices Applied for the Month </t>
    </r>
    <r>
      <rPr>
        <b/>
        <vertAlign val="superscript"/>
        <sz val="10"/>
        <rFont val="Times New Roman"/>
        <family val="1"/>
      </rPr>
      <t>[2]</t>
    </r>
  </si>
  <si>
    <r>
      <t xml:space="preserve">Total Electronic Payments Applied for the Month </t>
    </r>
    <r>
      <rPr>
        <b/>
        <vertAlign val="superscript"/>
        <sz val="10"/>
        <rFont val="Times New Roman"/>
        <family val="1"/>
      </rPr>
      <t>[3]</t>
    </r>
  </si>
  <si>
    <t>Total Payments Received for the Month</t>
  </si>
  <si>
    <r>
      <t xml:space="preserve">Total Advances Outstanding for the Month </t>
    </r>
    <r>
      <rPr>
        <b/>
        <vertAlign val="superscript"/>
        <sz val="10"/>
        <rFont val="Times New Roman"/>
        <family val="1"/>
      </rPr>
      <t>[4]</t>
    </r>
  </si>
  <si>
    <t>May</t>
  </si>
  <si>
    <t>June</t>
  </si>
  <si>
    <t>July</t>
  </si>
  <si>
    <t>August</t>
  </si>
  <si>
    <t>September</t>
  </si>
  <si>
    <t>October</t>
  </si>
  <si>
    <t>November</t>
  </si>
  <si>
    <t>December</t>
  </si>
  <si>
    <r>
      <rPr>
        <vertAlign val="superscript"/>
        <sz val="10"/>
        <color theme="1"/>
        <rFont val="Times New Roman"/>
        <family val="1"/>
      </rPr>
      <t>[1]</t>
    </r>
    <r>
      <rPr>
        <sz val="10"/>
        <color theme="1"/>
        <rFont val="Times New Roman"/>
        <family val="1"/>
      </rPr>
      <t xml:space="preserve"> The amount of repayments expected to be collected each month, calculated by dividing the total Advance Payment into 28 monthly installments. The first repayment is due on September 3, 2024, with subsequent repayments due on the first business day of each month. The Prime Contractor must repay the full Advance Payment by December 1, 2026.</t>
    </r>
  </si>
  <si>
    <r>
      <rPr>
        <vertAlign val="superscript"/>
        <sz val="10"/>
        <color theme="1"/>
        <rFont val="Times New Roman"/>
        <family val="1"/>
      </rPr>
      <t>[2]</t>
    </r>
    <r>
      <rPr>
        <sz val="10"/>
        <color theme="1"/>
        <rFont val="Times New Roman"/>
        <family val="1"/>
      </rPr>
      <t xml:space="preserve"> Prime Contractor may fulfill its Repayment Obligation by invoice reduction, allowing SCE to withhold payments due for an outstanding invoice. SCE will credit the Repayment Obligation amount to reduce the unpaid balance of the Advance Payment and pay the remaining invoice amount to Prime Contractor.</t>
    </r>
  </si>
  <si>
    <r>
      <rPr>
        <vertAlign val="superscript"/>
        <sz val="10"/>
        <color theme="1"/>
        <rFont val="Times New Roman"/>
        <family val="1"/>
      </rPr>
      <t>[3]</t>
    </r>
    <r>
      <rPr>
        <sz val="10"/>
        <color theme="1"/>
        <rFont val="Times New Roman"/>
        <family val="1"/>
      </rPr>
      <t xml:space="preserve"> Prime Contractor may fulfill its Repayment Obligation through electronic payments, such as via Automated Clearing House (ACH) or wire.</t>
    </r>
  </si>
  <si>
    <r>
      <rPr>
        <vertAlign val="superscript"/>
        <sz val="10"/>
        <color theme="1"/>
        <rFont val="Times New Roman"/>
        <family val="1"/>
      </rPr>
      <t>[4]</t>
    </r>
    <r>
      <rPr>
        <sz val="10"/>
        <color theme="1"/>
        <rFont val="Times New Roman"/>
        <family val="1"/>
      </rPr>
      <t xml:space="preserve"> SCE will track payments, outstanding balances, and the remaining balance of the Advanced Payment on a monthly basis. One Prime Contractor elected to pay a higher monthly repayment amount in December. The December payment for one Prime Contractor was received in January 2025 and not reflected on this report. </t>
    </r>
  </si>
  <si>
    <t>CARE Table 1 - CARE Overall Program Expenses</t>
  </si>
  <si>
    <t>Category</t>
  </si>
  <si>
    <t>Overall Expenditures</t>
  </si>
  <si>
    <r>
      <t>Authorized Budget</t>
    </r>
    <r>
      <rPr>
        <b/>
        <vertAlign val="superscript"/>
        <sz val="10"/>
        <rFont val="Times New Roman"/>
        <family val="1"/>
      </rPr>
      <t>1</t>
    </r>
  </si>
  <si>
    <t>% of Budget Spent</t>
  </si>
  <si>
    <r>
      <t>Total Shifted</t>
    </r>
    <r>
      <rPr>
        <b/>
        <vertAlign val="superscript"/>
        <sz val="10"/>
        <rFont val="Times New Roman"/>
        <family val="1"/>
      </rPr>
      <t>2</t>
    </r>
  </si>
  <si>
    <t>Shifted to/from?</t>
  </si>
  <si>
    <t>Outreach</t>
  </si>
  <si>
    <t>From Outreach to Processing / Certification Re-certification, CHANGES, and General Administration</t>
  </si>
  <si>
    <t>Processing, Certification, Recertification</t>
  </si>
  <si>
    <t>From Outreach</t>
  </si>
  <si>
    <t>Post Enrollment Verification</t>
  </si>
  <si>
    <t>IT Programming</t>
  </si>
  <si>
    <t>CHANGES</t>
  </si>
  <si>
    <t>Measurement &amp; Evaluation</t>
  </si>
  <si>
    <t>TOTAL Program Costs</t>
  </si>
  <si>
    <t>CARE Rate Discount</t>
  </si>
  <si>
    <t>Service Establishment Charge Discount</t>
  </si>
  <si>
    <t>TOTAL PROGRAM COSTS &amp; CUSTOMER DISCOUNTS</t>
  </si>
  <si>
    <t>CARE Table 2 - CARE Enrollment, Recertification, Attrition, and Penetration</t>
  </si>
  <si>
    <t>New Enrollment</t>
  </si>
  <si>
    <t>Recertification</t>
  </si>
  <si>
    <t>Attrition (Drop Offs)</t>
  </si>
  <si>
    <t>Enrollment</t>
  </si>
  <si>
    <r>
      <t>Total CARE Participants by Dwelling Type</t>
    </r>
    <r>
      <rPr>
        <b/>
        <vertAlign val="superscript"/>
        <sz val="11"/>
        <rFont val="Times New Roman"/>
        <family val="1"/>
      </rPr>
      <t>6</t>
    </r>
  </si>
  <si>
    <t>Total 
CARE 
Participants</t>
  </si>
  <si>
    <r>
      <t xml:space="preserve">Estimated CARE Eligible </t>
    </r>
    <r>
      <rPr>
        <b/>
        <vertAlign val="superscript"/>
        <sz val="11"/>
        <rFont val="Times New Roman"/>
        <family val="1"/>
      </rPr>
      <t>7</t>
    </r>
  </si>
  <si>
    <t>Enrollment
Rate %
(W/X)</t>
  </si>
  <si>
    <t>Automatic Enrollment</t>
  </si>
  <si>
    <t>Self-Certification (Income or Categorical)</t>
  </si>
  <si>
    <t>Total New Enrollment
(E+J)</t>
  </si>
  <si>
    <t>Scheduled</t>
  </si>
  <si>
    <t>Non-Scheduled (Duplicates)</t>
  </si>
  <si>
    <t>Automatic</t>
  </si>
  <si>
    <t>Total Recertification (L+M+N)</t>
  </si>
  <si>
    <r>
      <t xml:space="preserve">No 
Response </t>
    </r>
    <r>
      <rPr>
        <b/>
        <vertAlign val="superscript"/>
        <sz val="11"/>
        <rFont val="Times New Roman"/>
        <family val="1"/>
      </rPr>
      <t>4</t>
    </r>
  </si>
  <si>
    <t>Failed 
PEV</t>
  </si>
  <si>
    <t>Failed Recertification</t>
  </si>
  <si>
    <r>
      <t>Other</t>
    </r>
    <r>
      <rPr>
        <b/>
        <vertAlign val="superscript"/>
        <sz val="11"/>
        <rFont val="Times New Roman"/>
        <family val="1"/>
      </rPr>
      <t xml:space="preserve"> 5</t>
    </r>
  </si>
  <si>
    <t>Total
Attrition
(P+Q+R+S)</t>
  </si>
  <si>
    <t>Gross
(K+O)</t>
  </si>
  <si>
    <t>Net Adjusted
(K-T)</t>
  </si>
  <si>
    <r>
      <rPr>
        <b/>
        <sz val="11"/>
        <color rgb="FF000000"/>
        <rFont val="Times New Roman"/>
        <family val="1"/>
      </rPr>
      <t>Inter-Utility</t>
    </r>
    <r>
      <rPr>
        <b/>
        <vertAlign val="superscript"/>
        <sz val="11"/>
        <color rgb="FF000000"/>
        <rFont val="Times New Roman"/>
        <family val="1"/>
      </rPr>
      <t>1</t>
    </r>
  </si>
  <si>
    <r>
      <rPr>
        <b/>
        <sz val="11"/>
        <color rgb="FF000000"/>
        <rFont val="Times New Roman"/>
        <family val="1"/>
      </rPr>
      <t>Intra-Utility</t>
    </r>
    <r>
      <rPr>
        <b/>
        <vertAlign val="superscript"/>
        <sz val="11"/>
        <color rgb="FF000000"/>
        <rFont val="Times New Roman"/>
        <family val="1"/>
      </rPr>
      <t>2</t>
    </r>
  </si>
  <si>
    <r>
      <t xml:space="preserve">Leveraging </t>
    </r>
    <r>
      <rPr>
        <b/>
        <vertAlign val="superscript"/>
        <sz val="11"/>
        <rFont val="Times New Roman"/>
        <family val="1"/>
      </rPr>
      <t>3</t>
    </r>
  </si>
  <si>
    <t>Combined
(B+C+D)</t>
  </si>
  <si>
    <t>Online</t>
  </si>
  <si>
    <t>Paper</t>
  </si>
  <si>
    <t>Phone</t>
  </si>
  <si>
    <t>Capitation</t>
  </si>
  <si>
    <t>Combined (F+G+H+I)</t>
  </si>
  <si>
    <t>SF</t>
  </si>
  <si>
    <t>MF</t>
  </si>
  <si>
    <t>MH</t>
  </si>
  <si>
    <t>January</t>
  </si>
  <si>
    <t>February</t>
  </si>
  <si>
    <t>March</t>
  </si>
  <si>
    <t>April</t>
  </si>
  <si>
    <t>YTD Total</t>
  </si>
  <si>
    <r>
      <t>[1]</t>
    </r>
    <r>
      <rPr>
        <sz val="10"/>
        <rFont val="Times New Roman"/>
        <family val="1"/>
      </rPr>
      <t xml:space="preserve"> Enrollments via data sharing between the IOUs.</t>
    </r>
  </si>
  <si>
    <r>
      <t>[2]</t>
    </r>
    <r>
      <rPr>
        <sz val="10"/>
        <rFont val="Times New Roman"/>
        <family val="1"/>
      </rPr>
      <t xml:space="preserve"> Enrollments via data sharing between departments and/or programs within the utility.</t>
    </r>
  </si>
  <si>
    <r>
      <t>[3]</t>
    </r>
    <r>
      <rPr>
        <sz val="10"/>
        <rFont val="Times New Roman"/>
        <family val="1"/>
      </rPr>
      <t xml:space="preserve"> Enrollments via data sharing with programs outside the IOU that serve low-income customers.</t>
    </r>
  </si>
  <si>
    <r>
      <t xml:space="preserve">[4] </t>
    </r>
    <r>
      <rPr>
        <sz val="10"/>
        <rFont val="Times New Roman"/>
        <family val="1"/>
      </rPr>
      <t>No response includes no response to both Recertification and Verification.</t>
    </r>
  </si>
  <si>
    <r>
      <rPr>
        <vertAlign val="superscript"/>
        <sz val="10"/>
        <rFont val="Times New Roman"/>
        <family val="1"/>
      </rPr>
      <t xml:space="preserve">[5] </t>
    </r>
    <r>
      <rPr>
        <sz val="10"/>
        <rFont val="Times New Roman"/>
        <family val="1"/>
      </rPr>
      <t>Includes customers who requested to be removed, deceased, and customers who moved out.</t>
    </r>
  </si>
  <si>
    <r>
      <rPr>
        <vertAlign val="superscript"/>
        <sz val="10"/>
        <rFont val="Times New Roman"/>
        <family val="1"/>
      </rPr>
      <t>[6]</t>
    </r>
    <r>
      <rPr>
        <sz val="10"/>
        <rFont val="Times New Roman"/>
        <family val="1"/>
      </rPr>
      <t xml:space="preserve"> Dwelling type is extrapolated from Acxiom which includes only Single Family and Multi-Family. Only accounts that can be tied back to a customer contract number is included. </t>
    </r>
  </si>
  <si>
    <r>
      <rPr>
        <vertAlign val="superscript"/>
        <sz val="10"/>
        <color rgb="FF000000"/>
        <rFont val="Times New Roman"/>
        <family val="1"/>
      </rPr>
      <t>[7] </t>
    </r>
    <r>
      <rPr>
        <sz val="10"/>
        <color rgb="FF000000"/>
        <rFont val="Times New Roman"/>
        <family val="1"/>
      </rPr>
      <t>Based on the Annual Estimates of CARE and FERA Eligible Customers and Related Information filed on April 15, 2024.</t>
    </r>
  </si>
  <si>
    <t xml:space="preserve">CARE Table 3 - CARE Post-Enrollment Verification Results  </t>
  </si>
  <si>
    <t xml:space="preserve">CARE Table 3A - Post-Enrollment Verification Results (Model) 2024  </t>
  </si>
  <si>
    <t>Total CARE Households Enrolled</t>
  </si>
  <si>
    <r>
      <t>Households Requested to Verify</t>
    </r>
    <r>
      <rPr>
        <b/>
        <vertAlign val="superscript"/>
        <sz val="12"/>
        <rFont val="Times New Roman"/>
        <family val="1"/>
      </rPr>
      <t>1</t>
    </r>
  </si>
  <si>
    <t>% of CARE Enrolled Requested to Verify Total</t>
  </si>
  <si>
    <t>% of Scheduled Customers not Responsive to the PEV Process</t>
  </si>
  <si>
    <t>% of Scheduled PEV Customers later verified as Income Eligible</t>
  </si>
  <si>
    <t>CARE  Households De-enrolled (Due to no response)</t>
  </si>
  <si>
    <r>
      <t>CARE Households De-enrolled (Verified as Ineligible)</t>
    </r>
    <r>
      <rPr>
        <b/>
        <vertAlign val="superscript"/>
        <sz val="12"/>
        <rFont val="Times New Roman"/>
        <family val="1"/>
      </rPr>
      <t>2</t>
    </r>
  </si>
  <si>
    <r>
      <t>Total Households De-enrolled</t>
    </r>
    <r>
      <rPr>
        <b/>
        <vertAlign val="superscript"/>
        <sz val="12"/>
        <rFont val="Times New Roman"/>
        <family val="1"/>
      </rPr>
      <t>3</t>
    </r>
  </si>
  <si>
    <r>
      <t>% De-enrolled through Post Enrollment Verification</t>
    </r>
    <r>
      <rPr>
        <b/>
        <vertAlign val="superscript"/>
        <sz val="12"/>
        <rFont val="Times New Roman"/>
        <family val="1"/>
      </rPr>
      <t>4</t>
    </r>
  </si>
  <si>
    <t>% of Total CARE Households  De-enrolled</t>
  </si>
  <si>
    <r>
      <rPr>
        <vertAlign val="superscript"/>
        <sz val="12"/>
        <color rgb="FF000000"/>
        <rFont val="Times New Roman"/>
        <family val="1"/>
      </rPr>
      <t xml:space="preserve">1  </t>
    </r>
    <r>
      <rPr>
        <sz val="12"/>
        <color rgb="FF000000"/>
        <rFont val="Times New Roman"/>
        <family val="1"/>
      </rPr>
      <t>Includes all customers who failed SCE's CARE eligibility probability model.</t>
    </r>
  </si>
  <si>
    <r>
      <t>2</t>
    </r>
    <r>
      <rPr>
        <sz val="12"/>
        <rFont val="Times New Roman"/>
        <family val="1"/>
      </rPr>
      <t xml:space="preserve"> Includes customers verified as over income or who requested to be de-enrolled.</t>
    </r>
  </si>
  <si>
    <r>
      <rPr>
        <vertAlign val="superscript"/>
        <sz val="12"/>
        <rFont val="Times New Roman"/>
        <family val="1"/>
      </rPr>
      <t>3</t>
    </r>
    <r>
      <rPr>
        <sz val="12"/>
        <rFont val="Times New Roman"/>
        <family val="1"/>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</si>
  <si>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2"/>
        <rFont val="Times New Roman"/>
        <family val="1"/>
      </rPr>
      <t>4</t>
    </r>
    <r>
      <rPr>
        <b/>
        <sz val="12"/>
        <rFont val="Times New Roman"/>
        <family val="1"/>
      </rPr>
      <t xml:space="preserve"> </t>
    </r>
    <r>
      <rPr>
        <sz val="12"/>
        <rFont val="Times New Roman"/>
        <family val="1"/>
      </rPr>
      <t xml:space="preserve">Percentage of customers dropped compared to the total participants requested to provide verification in that month. </t>
    </r>
  </si>
  <si>
    <t xml:space="preserve">Note: The IOUs are working to determine feasibility of the Working Group reporting recommendations, therefore there may be no data to report for columns E through H during this reporting period. </t>
  </si>
  <si>
    <t xml:space="preserve">CARE Table 3B Post-Enrollment Verification Results (Electric only High Usage)  </t>
  </si>
  <si>
    <r>
      <rPr>
        <b/>
        <sz val="12"/>
        <color rgb="FF000000"/>
        <rFont val="Times New Roman"/>
        <family val="1"/>
      </rPr>
      <t xml:space="preserve">Households
Requested 
to Verify </t>
    </r>
    <r>
      <rPr>
        <b/>
        <vertAlign val="superscript"/>
        <sz val="12"/>
        <color rgb="FF000000"/>
        <rFont val="Times New Roman"/>
        <family val="1"/>
      </rPr>
      <t>1</t>
    </r>
  </si>
  <si>
    <t xml:space="preserve">% of 
CARE Enrolled Requested to Verify 
Total </t>
  </si>
  <si>
    <t xml:space="preserve">CARE  Households
De-enrolled
(Due to no response) </t>
  </si>
  <si>
    <r>
      <rPr>
        <b/>
        <sz val="12"/>
        <color rgb="FF000000"/>
        <rFont val="Times New Roman"/>
        <family val="1"/>
      </rPr>
      <t>CARE Households 
De-enrolled 
(Verified as 
Ineligible)</t>
    </r>
    <r>
      <rPr>
        <b/>
        <vertAlign val="superscript"/>
        <sz val="12"/>
        <color rgb="FF000000"/>
        <rFont val="Times New Roman"/>
        <family val="1"/>
      </rPr>
      <t xml:space="preserve"> 2</t>
    </r>
  </si>
  <si>
    <r>
      <rPr>
        <b/>
        <sz val="12"/>
        <color rgb="FF000000"/>
        <rFont val="Times New Roman"/>
        <family val="1"/>
      </rPr>
      <t>Total Households
De-enrolled</t>
    </r>
    <r>
      <rPr>
        <b/>
        <vertAlign val="superscript"/>
        <sz val="12"/>
        <color rgb="FF000000"/>
        <rFont val="Times New Roman"/>
        <family val="1"/>
      </rPr>
      <t xml:space="preserve"> 3</t>
    </r>
  </si>
  <si>
    <t xml:space="preserve">% De-enrolled through 
HUV Post Enrollment Verification  </t>
  </si>
  <si>
    <t xml:space="preserve">% of Total CARE Households  De-enrolled </t>
  </si>
  <si>
    <r>
      <rPr>
        <vertAlign val="superscript"/>
        <sz val="12"/>
        <color rgb="FF000000"/>
        <rFont val="Times New Roman"/>
        <family val="1"/>
      </rPr>
      <t xml:space="preserve">1 </t>
    </r>
    <r>
      <rPr>
        <sz val="12"/>
        <color rgb="FF000000"/>
        <rFont val="Times New Roman"/>
        <family val="1"/>
      </rPr>
      <t xml:space="preserve">Includes all participants who were selected for high usage verification process. </t>
    </r>
  </si>
  <si>
    <r>
      <t>2</t>
    </r>
    <r>
      <rPr>
        <sz val="12"/>
        <rFont val="Times New Roman"/>
        <family val="1"/>
      </rPr>
      <t xml:space="preserve"> Includes customers verified as over income, who requested to be de-enrolled, did not reduce usage, or did not agree to be weatherized.</t>
    </r>
  </si>
  <si>
    <r>
      <rPr>
        <vertAlign val="superscript"/>
        <sz val="12"/>
        <rFont val="Times New Roman"/>
        <family val="1"/>
      </rPr>
      <t>3</t>
    </r>
    <r>
      <rPr>
        <sz val="12"/>
        <rFont val="Times New Roman"/>
        <family val="1"/>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</si>
  <si>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t>CARE Table 3C Post-Enrollment Verification Re-Enrollment Rates (Model) 2024</t>
  </si>
  <si>
    <r>
      <t xml:space="preserve">Month
Removed </t>
    </r>
    <r>
      <rPr>
        <b/>
        <vertAlign val="subscript"/>
        <sz val="12"/>
        <rFont val="Times New Roman"/>
        <family val="1"/>
      </rPr>
      <t>1</t>
    </r>
  </si>
  <si>
    <t>Total Customers Removed</t>
  </si>
  <si>
    <t>Re-Enrolled by 6 Months</t>
  </si>
  <si>
    <t>6 Month Re-Enrollment Rate</t>
  </si>
  <si>
    <r>
      <t xml:space="preserve">Re-Enrolled by 12 Months </t>
    </r>
    <r>
      <rPr>
        <b/>
        <vertAlign val="subscript"/>
        <sz val="12"/>
        <rFont val="Times New Roman"/>
        <family val="1"/>
      </rPr>
      <t>2</t>
    </r>
  </si>
  <si>
    <t>12 Month Re-Enrollment Rate</t>
  </si>
  <si>
    <t>January 2023</t>
  </si>
  <si>
    <t>February 2023</t>
  </si>
  <si>
    <t>March 2023</t>
  </si>
  <si>
    <t>April 2023</t>
  </si>
  <si>
    <t>May 2023</t>
  </si>
  <si>
    <t>June 2023</t>
  </si>
  <si>
    <t>July 2023</t>
  </si>
  <si>
    <t>August 2023</t>
  </si>
  <si>
    <t>September 2023</t>
  </si>
  <si>
    <t>October 2023</t>
  </si>
  <si>
    <t>November 2023</t>
  </si>
  <si>
    <t>December 2023</t>
  </si>
  <si>
    <r>
      <rPr>
        <vertAlign val="subscript"/>
        <sz val="12"/>
        <rFont val="Times New Roman"/>
        <family val="1"/>
      </rPr>
      <t>1</t>
    </r>
    <r>
      <rPr>
        <sz val="12"/>
        <rFont val="Times New Roman"/>
        <family val="1"/>
      </rPr>
      <t xml:space="preserve"> Reflects customers removed in the previous year to allow for the 12 month re-enrollment period</t>
    </r>
  </si>
  <si>
    <r>
      <rPr>
        <vertAlign val="subscript"/>
        <sz val="12"/>
        <rFont val="Times New Roman"/>
        <family val="1"/>
      </rPr>
      <t>2</t>
    </r>
    <r>
      <rPr>
        <sz val="12"/>
        <rFont val="Times New Roman"/>
        <family val="1"/>
      </rPr>
      <t xml:space="preserve"> Includes customers re-enrolled by 6 months. Counts may include customers de-enrolled again being initially re-enrolled.</t>
    </r>
  </si>
  <si>
    <t>CARE Table 3D Post-Enrollment Verification Re-Enrollment Rates (High Usage) 2024</t>
  </si>
  <si>
    <t>CARE Table 4 - CARE Self-Certification and Self-Recertification Applications</t>
  </si>
  <si>
    <t xml:space="preserve">Provided </t>
  </si>
  <si>
    <t>Received</t>
  </si>
  <si>
    <t>Approved</t>
  </si>
  <si>
    <t xml:space="preserve">Denied </t>
  </si>
  <si>
    <t xml:space="preserve">Pending/Never Completed </t>
  </si>
  <si>
    <t>Duplicates</t>
  </si>
  <si>
    <t xml:space="preserve">Total (Y-T-D) </t>
  </si>
  <si>
    <t xml:space="preserve">Percentage </t>
  </si>
  <si>
    <t>CARE Table 5 - CARE Enrollment by County</t>
  </si>
  <si>
    <r>
      <t>Estimated Eligible</t>
    </r>
    <r>
      <rPr>
        <b/>
        <vertAlign val="superscript"/>
        <sz val="12"/>
        <rFont val="Times New Roman"/>
        <family val="1"/>
      </rPr>
      <t>[1]</t>
    </r>
  </si>
  <si>
    <r>
      <t>Total Participants</t>
    </r>
    <r>
      <rPr>
        <b/>
        <vertAlign val="superscript"/>
        <sz val="12"/>
        <rFont val="Times New Roman"/>
        <family val="1"/>
      </rPr>
      <t>[2]</t>
    </r>
  </si>
  <si>
    <t>Urban</t>
  </si>
  <si>
    <r>
      <t>Rural</t>
    </r>
    <r>
      <rPr>
        <b/>
        <vertAlign val="superscript"/>
        <sz val="12"/>
        <rFont val="Times New Roman"/>
        <family val="1"/>
      </rPr>
      <t xml:space="preserve"> </t>
    </r>
  </si>
  <si>
    <t xml:space="preserve">Fresno </t>
  </si>
  <si>
    <t>Mariposa</t>
  </si>
  <si>
    <r>
      <rPr>
        <vertAlign val="superscript"/>
        <sz val="10"/>
        <rFont val="Times New Roman"/>
        <family val="1"/>
      </rPr>
      <t>[1]</t>
    </r>
    <r>
      <rPr>
        <sz val="10"/>
        <rFont val="Times New Roman"/>
        <family val="1"/>
      </rPr>
      <t xml:space="preserve"> Based on the Annual Estimates of CARE and FERA Eligible Customers and Related Information filed on April 15, 2024.</t>
    </r>
  </si>
  <si>
    <r>
      <t>[2]</t>
    </r>
    <r>
      <rPr>
        <sz val="10"/>
        <rFont val="Times New Roman"/>
        <family val="1"/>
      </rPr>
      <t xml:space="preserve"> Total Households Enrolled includes submeter tenants.</t>
    </r>
  </si>
  <si>
    <t>CARE Table 6 - CARE Recertification Results</t>
  </si>
  <si>
    <t>Total CARE Households</t>
  </si>
  <si>
    <r>
      <t xml:space="preserve">Households Requested to Recertify </t>
    </r>
    <r>
      <rPr>
        <b/>
        <vertAlign val="superscript"/>
        <sz val="12"/>
        <rFont val="Times New Roman"/>
        <family val="1"/>
      </rPr>
      <t xml:space="preserve"> 1</t>
    </r>
  </si>
  <si>
    <t>% of Households Total
 (C/B)</t>
  </si>
  <si>
    <r>
      <t xml:space="preserve">Households Recertified </t>
    </r>
    <r>
      <rPr>
        <b/>
        <vertAlign val="superscript"/>
        <sz val="12"/>
        <rFont val="Times New Roman"/>
        <family val="1"/>
      </rPr>
      <t>2, 5</t>
    </r>
  </si>
  <si>
    <r>
      <t xml:space="preserve">Households   De-enrolled </t>
    </r>
    <r>
      <rPr>
        <b/>
        <vertAlign val="superscript"/>
        <sz val="12"/>
        <rFont val="Times New Roman"/>
        <family val="1"/>
      </rPr>
      <t>3</t>
    </r>
  </si>
  <si>
    <r>
      <t xml:space="preserve">Recertification Rate %  </t>
    </r>
    <r>
      <rPr>
        <b/>
        <vertAlign val="superscript"/>
        <sz val="12"/>
        <rFont val="Times New Roman"/>
        <family val="1"/>
      </rPr>
      <t>4</t>
    </r>
    <r>
      <rPr>
        <b/>
        <sz val="12"/>
        <rFont val="Times New Roman"/>
        <family val="1"/>
      </rPr>
      <t xml:space="preserve">
(E/C)</t>
    </r>
  </si>
  <si>
    <t>% of Total Households De-enrolled 
(F/B)</t>
  </si>
  <si>
    <t>YTD</t>
  </si>
  <si>
    <t>CARE Table 7 - CARE Capitation Contractors</t>
  </si>
  <si>
    <r>
      <t xml:space="preserve">Contractor Name </t>
    </r>
    <r>
      <rPr>
        <b/>
        <vertAlign val="superscript"/>
        <sz val="10"/>
        <rFont val="Times New Roman"/>
        <family val="1"/>
      </rPr>
      <t>1</t>
    </r>
  </si>
  <si>
    <t>Contractor Type 
(Check one or more if applicable)</t>
  </si>
  <si>
    <r>
      <t>Enrollments</t>
    </r>
    <r>
      <rPr>
        <b/>
        <vertAlign val="superscript"/>
        <sz val="10"/>
        <rFont val="Times New Roman"/>
        <family val="1"/>
      </rPr>
      <t>2</t>
    </r>
  </si>
  <si>
    <t>2-1-1 ORANGE COUNTY</t>
  </si>
  <si>
    <t>ALPHA ENTERPRISES</t>
  </si>
  <si>
    <t/>
  </si>
  <si>
    <t>APAC SERVICE CENTER</t>
  </si>
  <si>
    <t>ARMENIAN RELIEF SOCIETY</t>
  </si>
  <si>
    <t>ASIAN AMERICAN DRUG ABUSE PROG</t>
  </si>
  <si>
    <t>ASIAN AMERICAN RESOURCE CENTER</t>
  </si>
  <si>
    <t>ASIAN YOUTH CENTER</t>
  </si>
  <si>
    <t>BEST PARTNERS</t>
  </si>
  <si>
    <t>BETHEL BAPTIST CHURCH</t>
  </si>
  <si>
    <t>BISHOP PAIUTE TRIBE</t>
  </si>
  <si>
    <t>C.O.R. COMM DEVELOPMENT CORP</t>
  </si>
  <si>
    <t>CAREGIVERS VOLUNTEERS ELDERLY</t>
  </si>
  <si>
    <t>CHINESE CHRISTIAN HERALD CRUS.</t>
  </si>
  <si>
    <t>CHINO NEIGHBORHOOD HOUSE</t>
  </si>
  <si>
    <t>CITIHOUSING REAL ESTATE SERVIC</t>
  </si>
  <si>
    <t>CITY IMPACT</t>
  </si>
  <si>
    <t>CITY OF BEAUMONT SENIOR CENTER</t>
  </si>
  <si>
    <t>COMMUNITY HEALTH INITIATIVE of OC</t>
  </si>
  <si>
    <t>DELHI CENTER</t>
  </si>
  <si>
    <t>DESERT COMMUNITY ENERGY</t>
  </si>
  <si>
    <t>DESERT MANNA MINISTRIES INC</t>
  </si>
  <si>
    <t>DISABLED RESOURCES CTR, INC</t>
  </si>
  <si>
    <t>EL CONCILIO DEL CONDADO DE</t>
  </si>
  <si>
    <t>FAMILY SVC ASSOC OF REDLANDS</t>
  </si>
  <si>
    <t>FOOD SHARE</t>
  </si>
  <si>
    <t>GO THE CALENDAR</t>
  </si>
  <si>
    <t>GRID ALTERNATIVES INLAND EMPIRE INC</t>
  </si>
  <si>
    <t>HELP OF OJAI, INC.</t>
  </si>
  <si>
    <t>HOUSING AUTHORITY OF KINGS CO</t>
  </si>
  <si>
    <t>INLAND SOCAL 211+</t>
  </si>
  <si>
    <t>KERNVILLE UNION SCHOOL DISTRIC</t>
  </si>
  <si>
    <t>KINGS COMMUNTITY ACTION ORG</t>
  </si>
  <si>
    <t>KINGS CTY COMMISSION ON AGING</t>
  </si>
  <si>
    <t>LA COUNTY HOUSING AUTHORITY</t>
  </si>
  <si>
    <t>LEAGUE OF CALIF HOMEOWNERS</t>
  </si>
  <si>
    <t>LIFT TO RISE</t>
  </si>
  <si>
    <t>LTSC COMM. DEVEL. CORP</t>
  </si>
  <si>
    <t>MENIFEE VALLEY CHAMBER OF COMMERCE</t>
  </si>
  <si>
    <t>MEXICAN AMERICAN OPPORTUNITY</t>
  </si>
  <si>
    <t>MTN COMM FAM RESOURCE CNTR</t>
  </si>
  <si>
    <t>NEW GREATER CIR. MISSION, INC</t>
  </si>
  <si>
    <t>NEW HOPE VILLAGE, INC</t>
  </si>
  <si>
    <t>NEW HORIZONS CAREGIVERS GROUP</t>
  </si>
  <si>
    <t>OCCC</t>
  </si>
  <si>
    <t>OPERATION GRACE</t>
  </si>
  <si>
    <t>OUR COMMUNITY WORKS</t>
  </si>
  <si>
    <t>PACIFIC ISLANDER HLTH (PIHP)</t>
  </si>
  <si>
    <t>PACIFIC PRIDE FOUNDATION</t>
  </si>
  <si>
    <t>PRM CONSULTING, INC.</t>
  </si>
  <si>
    <t>RIVERSIDE DEPT COMM ACTION</t>
  </si>
  <si>
    <t>SALVATION ARMY SANTA FE SPGS</t>
  </si>
  <si>
    <t>SALVATION ARMY VISALIA CORPS</t>
  </si>
  <si>
    <t>SANTA ANITA FAMILY SERVICE</t>
  </si>
  <si>
    <t>SENIOR ADVOCATES OF THE DESERT</t>
  </si>
  <si>
    <t>SHARE OUR SELVES</t>
  </si>
  <si>
    <t>SHIELDS FOR FAMILIES</t>
  </si>
  <si>
    <t>SMILES FOR SENIORS FOUND.</t>
  </si>
  <si>
    <t>SOUTHEAST CITIES SERVICE CTR.</t>
  </si>
  <si>
    <t>SOUTHEAST COMMUNITY DEVELOPMEN</t>
  </si>
  <si>
    <t>ST VINCENT DE PAUL</t>
  </si>
  <si>
    <t>THE CAMBODIAN FAMILY</t>
  </si>
  <si>
    <t>UNITED CAMBODIAN COMMUNITY INC</t>
  </si>
  <si>
    <t>VICTOR VALLEY COMM SVC COUNCIL</t>
  </si>
  <si>
    <t>VIETNAMESE COMMUNITY OF OC INC</t>
  </si>
  <si>
    <t>VOLUTNEERS OF EAST LOS ANGELES</t>
  </si>
  <si>
    <t>XFINITI SOLUTIONS, LLC</t>
  </si>
  <si>
    <t xml:space="preserve">Total Enrollments </t>
  </si>
  <si>
    <r>
      <rPr>
        <vertAlign val="superscript"/>
        <sz val="10"/>
        <rFont val="Times New Roman"/>
        <family val="1"/>
      </rPr>
      <t>[1]</t>
    </r>
    <r>
      <rPr>
        <sz val="10"/>
        <rFont val="Times New Roman"/>
        <family val="1"/>
      </rPr>
      <t xml:space="preserve"> All capitation contractors with current contracts are listed regardless of whether they have signed up customers or submitted invoices this year.</t>
    </r>
  </si>
  <si>
    <t>CARE Table 8 - CARE Participants as of Month-End</t>
  </si>
  <si>
    <t>Gas and Electric</t>
  </si>
  <si>
    <t>Gas Only</t>
  </si>
  <si>
    <t>Electric Only</t>
  </si>
  <si>
    <t>Eligible Households</t>
  </si>
  <si>
    <t>% Change</t>
  </si>
  <si>
    <t>CARE Table 9 - CARE Average Monthly Usage and Bill</t>
  </si>
  <si>
    <t>Average Monthly Gas / Electric Usage</t>
  </si>
  <si>
    <t>Residential Non-CARE vs. CARE Customers</t>
  </si>
  <si>
    <t>Gas Therms</t>
  </si>
  <si>
    <t>Tier 1</t>
  </si>
  <si>
    <t>Tier 2</t>
  </si>
  <si>
    <t>Non-CARE</t>
  </si>
  <si>
    <t>Electric KWh</t>
  </si>
  <si>
    <t>Tier 2 and Above</t>
  </si>
  <si>
    <t>Average Monthly Gas / Electric Bill</t>
  </si>
  <si>
    <r>
      <t>Residential Non-CARE vs. CARE Customers</t>
    </r>
    <r>
      <rPr>
        <b/>
        <vertAlign val="superscript"/>
        <sz val="12"/>
        <rFont val="Times New Roman"/>
        <family val="1"/>
      </rPr>
      <t>1</t>
    </r>
  </si>
  <si>
    <t>(Dollars per Customer)</t>
  </si>
  <si>
    <r>
      <rPr>
        <vertAlign val="superscript"/>
        <sz val="11"/>
        <rFont val="Times New Roman"/>
        <family val="1"/>
      </rPr>
      <t xml:space="preserve">1 </t>
    </r>
    <r>
      <rPr>
        <sz val="11"/>
        <rFont val="Times New Roman"/>
        <family val="1"/>
      </rPr>
      <t xml:space="preserve"> Excludes master-meter usage.</t>
    </r>
  </si>
  <si>
    <t>CARE Table 10 - CARE Surcharge and Revenue</t>
  </si>
  <si>
    <t>CARE Table 10A</t>
  </si>
  <si>
    <t>CARE Electric Surcharge and Revenue Collected by Customer Class</t>
  </si>
  <si>
    <t>Average Monthly</t>
  </si>
  <si>
    <t>CARE Surcharge</t>
  </si>
  <si>
    <t>Total CARE
Surcharge Revenue</t>
  </si>
  <si>
    <t>Percentage of
CARE Surcharge</t>
  </si>
  <si>
    <t>Class</t>
  </si>
  <si>
    <r>
      <t>CARE Surcharge</t>
    </r>
    <r>
      <rPr>
        <vertAlign val="superscript"/>
        <sz val="11"/>
        <color indexed="8"/>
        <rFont val="Times New Roman"/>
        <family val="1"/>
      </rPr>
      <t>1</t>
    </r>
  </si>
  <si>
    <t>Monthly Bill</t>
  </si>
  <si>
    <t>as Percent of Bill</t>
  </si>
  <si>
    <t>Collected</t>
  </si>
  <si>
    <t>Revenue Collected</t>
  </si>
  <si>
    <t>Residential</t>
  </si>
  <si>
    <t>Agricultural</t>
  </si>
  <si>
    <t>Commercial</t>
  </si>
  <si>
    <t xml:space="preserve">Industrial </t>
  </si>
  <si>
    <t xml:space="preserve">Public Authority </t>
  </si>
  <si>
    <t>Railroad and Railways</t>
  </si>
  <si>
    <t>Interdepartmental</t>
  </si>
  <si>
    <t>CARE Table 10B</t>
  </si>
  <si>
    <t>CARE Gas Surcharge and Revenue Collected by Customer Class</t>
  </si>
  <si>
    <r>
      <t>CARE Surcharge</t>
    </r>
    <r>
      <rPr>
        <vertAlign val="superscript"/>
        <sz val="11"/>
        <color indexed="8"/>
        <rFont val="Times New Roman"/>
        <family val="1"/>
      </rPr>
      <t>[1]</t>
    </r>
  </si>
  <si>
    <r>
      <rPr>
        <vertAlign val="superscript"/>
        <sz val="10"/>
        <rFont val="Times New Roman"/>
        <family val="1"/>
      </rPr>
      <t>1</t>
    </r>
    <r>
      <rPr>
        <sz val="10"/>
        <rFont val="Times New Roman"/>
        <family val="1"/>
      </rPr>
      <t xml:space="preserve"> Excludes CARE customers. Pursuant to D. 15-07-001, OP 4 and Section 11.1.1 authorizes adjustments to CARE to transition to the legislatively-mandated CARE discount range in compliance with Section 739.1 were authorized. Effective 9/1/15 per AL 2783-E, CARE customers receive non-CARE rates; therefore, there is no longer a CARE Rate subsidy.  </t>
    </r>
  </si>
  <si>
    <r>
      <t>CARE Table 11 - CARE Capitation Applications</t>
    </r>
    <r>
      <rPr>
        <b/>
        <vertAlign val="superscript"/>
        <sz val="12"/>
        <rFont val="Times New Roman"/>
        <family val="1"/>
      </rPr>
      <t>1</t>
    </r>
  </si>
  <si>
    <t xml:space="preserve">Entity </t>
  </si>
  <si>
    <t>Total Received</t>
  </si>
  <si>
    <r>
      <t>Approved</t>
    </r>
    <r>
      <rPr>
        <b/>
        <vertAlign val="superscript"/>
        <sz val="12"/>
        <color indexed="8"/>
        <rFont val="Times New Roman"/>
        <family val="1"/>
      </rPr>
      <t>2</t>
    </r>
  </si>
  <si>
    <t>Denied</t>
  </si>
  <si>
    <t>Pending/ Never Completed</t>
  </si>
  <si>
    <t>Duplicate</t>
  </si>
  <si>
    <t>CARE Table 12 - CARE Expansion Program</t>
  </si>
  <si>
    <t>CARE Table 12A
Participating Facilities by Month</t>
  </si>
  <si>
    <t>CARE Residential Facilities</t>
  </si>
  <si>
    <t>CARE Commercial Facilities</t>
  </si>
  <si>
    <t>Total Gas</t>
  </si>
  <si>
    <t>Total Electric</t>
  </si>
  <si>
    <r>
      <t xml:space="preserve">
CARE Table 12B
Average Monthly Gas / Electric Usage</t>
    </r>
    <r>
      <rPr>
        <b/>
        <vertAlign val="superscript"/>
        <sz val="12"/>
        <rFont val="Times New Roman"/>
        <family val="1"/>
      </rPr>
      <t>[1]</t>
    </r>
  </si>
  <si>
    <t>KWh</t>
  </si>
  <si>
    <t>Residential Facilities</t>
  </si>
  <si>
    <t>Commercial Facilities</t>
  </si>
  <si>
    <r>
      <t>CARE Table 12C
Expansion Self-Certification and Self-Recertification Applications</t>
    </r>
    <r>
      <rPr>
        <b/>
        <vertAlign val="superscript"/>
        <sz val="12"/>
        <color rgb="FF000000"/>
        <rFont val="Times New Roman"/>
        <family val="1"/>
      </rPr>
      <t>[2]</t>
    </r>
  </si>
  <si>
    <r>
      <t>Denied/ Canceled</t>
    </r>
    <r>
      <rPr>
        <b/>
        <vertAlign val="superscript"/>
        <sz val="12"/>
        <color rgb="FF000000"/>
        <rFont val="Times New Roman"/>
        <family val="1"/>
      </rPr>
      <t>[3]</t>
    </r>
  </si>
  <si>
    <t>Pending/Never Completed</t>
  </si>
  <si>
    <t>Percentage</t>
  </si>
  <si>
    <r>
      <rPr>
        <vertAlign val="superscript"/>
        <sz val="12"/>
        <rFont val="Times New Roman"/>
        <family val="1"/>
      </rPr>
      <t xml:space="preserve">[1] </t>
    </r>
    <r>
      <rPr>
        <sz val="12"/>
        <rFont val="Times New Roman"/>
        <family val="1"/>
      </rPr>
      <t>Excludes master meter usage.</t>
    </r>
  </si>
  <si>
    <r>
      <rPr>
        <vertAlign val="superscript"/>
        <sz val="12"/>
        <color rgb="FF000000"/>
        <rFont val="Times New Roman"/>
      </rPr>
      <t xml:space="preserve">[2] </t>
    </r>
    <r>
      <rPr>
        <sz val="12"/>
        <color rgb="FF000000"/>
        <rFont val="Times New Roman"/>
      </rPr>
      <t>Per D.21-06-025, OP 6, Recertifications for the CARE Expansion program were extended from two years to four years; CARE ELI Recertifications resumed in December 2024.</t>
    </r>
  </si>
  <si>
    <r>
      <rPr>
        <vertAlign val="superscript"/>
        <sz val="12"/>
        <color rgb="FF000000"/>
        <rFont val="Times New Roman"/>
        <family val="1"/>
      </rPr>
      <t xml:space="preserve">[3] </t>
    </r>
    <r>
      <rPr>
        <sz val="12"/>
        <color rgb="FF000000"/>
        <rFont val="Times New Roman"/>
        <family val="1"/>
      </rPr>
      <t xml:space="preserve"> This</t>
    </r>
    <r>
      <rPr>
        <sz val="12"/>
        <color rgb="FF000000"/>
        <rFont val="Times New Roman"/>
        <family val="1"/>
      </rPr>
      <t xml:space="preserve"> includes a large number of program enrollments that are canceled due to Enrollment Started In Error. When processing CARE/FERA applications to contracts, processors may accidentally attempt to enroll a customer in CARE-ELI.  Upon identification of the error, processor will cancel the CARE-ELI enrollment. System limitations prevent distinguishing Denied applications from those Enrollments Started In Error. </t>
    </r>
  </si>
  <si>
    <r>
      <t>CARE Table 13 - CARE High Usage Verification Results</t>
    </r>
    <r>
      <rPr>
        <b/>
        <vertAlign val="superscript"/>
        <sz val="12"/>
        <rFont val="Times New Roman"/>
        <family val="1"/>
      </rPr>
      <t>5</t>
    </r>
  </si>
  <si>
    <t>Stage 1 - Income Documentation and ESA Agreement</t>
  </si>
  <si>
    <t>Stage 2 - ESA Participation</t>
  </si>
  <si>
    <t>Stage 3 - Usage Monitoring</t>
  </si>
  <si>
    <t>Households Requested to Verify</t>
  </si>
  <si>
    <t>Removed
(No Response)</t>
  </si>
  <si>
    <r>
      <t>Removed
(Verified Ineligible)</t>
    </r>
    <r>
      <rPr>
        <b/>
        <vertAlign val="superscript"/>
        <sz val="12"/>
        <color theme="1"/>
        <rFont val="Times New Roman"/>
        <family val="1"/>
      </rPr>
      <t>1</t>
    </r>
  </si>
  <si>
    <t>Income Verified and Referred to ESA</t>
  </si>
  <si>
    <r>
      <t>Failed and 
Removed</t>
    </r>
    <r>
      <rPr>
        <b/>
        <vertAlign val="superscript"/>
        <sz val="12"/>
        <color theme="1"/>
        <rFont val="Times New Roman"/>
        <family val="1"/>
      </rPr>
      <t>2</t>
    </r>
  </si>
  <si>
    <r>
      <t>Ineligible</t>
    </r>
    <r>
      <rPr>
        <b/>
        <vertAlign val="superscript"/>
        <sz val="12"/>
        <color theme="1"/>
        <rFont val="Times New Roman"/>
        <family val="1"/>
      </rPr>
      <t>3</t>
    </r>
  </si>
  <si>
    <t>Completed</t>
  </si>
  <si>
    <r>
      <t>Removed</t>
    </r>
    <r>
      <rPr>
        <b/>
        <vertAlign val="superscript"/>
        <sz val="12"/>
        <color theme="1"/>
        <rFont val="Times New Roman"/>
        <family val="1"/>
      </rPr>
      <t>4</t>
    </r>
  </si>
  <si>
    <t>Appeals
Denied</t>
  </si>
  <si>
    <t>Appeals
Approved</t>
  </si>
  <si>
    <t>CARE Table 14 - CARE Customer Usage and ESA Program Treatment</t>
  </si>
  <si>
    <t xml:space="preserve"># of CARE customers at or above 90th Percentile of Usage Not subject to High Usage PEV </t>
  </si>
  <si>
    <t xml:space="preserve">Percent of those CARE customers Not served by ESA Program </t>
  </si>
  <si>
    <t xml:space="preserve"># of Enrollments led to ESA Program measure Installations </t>
  </si>
  <si>
    <t xml:space="preserve"># of Long-Term tenancy CARE customers who have Not applied for ESA Program </t>
  </si>
  <si>
    <t>Energy Usage of Long-Term Tenancy CARE Customers
 who Accept ESA Program Treatment</t>
  </si>
  <si>
    <t>Energy Usage of CARE customers who do Not accept ESA Program treatment</t>
  </si>
  <si>
    <t>Energy Usage before ESA Program treatment</t>
  </si>
  <si>
    <t xml:space="preserve">Energy Usage within
 3-months of ESA Program treatment </t>
  </si>
  <si>
    <t>Energy Usage within
 6-months of ESA Program treatment</t>
  </si>
  <si>
    <t xml:space="preserve">Energy Usage within 12-months of ESA Program treatment </t>
  </si>
  <si>
    <t>CARE Table 15 - CARE Categorical Enrollment</t>
  </si>
  <si>
    <r>
      <t>Number of Customer Enrollments</t>
    </r>
    <r>
      <rPr>
        <b/>
        <vertAlign val="superscript"/>
        <sz val="12"/>
        <rFont val="Times New Roman"/>
        <family val="1"/>
      </rPr>
      <t>1</t>
    </r>
  </si>
  <si>
    <r>
      <t xml:space="preserve">CalWORKs/Temporary Assistance for Needy Families (TANF) </t>
    </r>
    <r>
      <rPr>
        <vertAlign val="superscript"/>
        <sz val="12"/>
        <rFont val="Times New Roman"/>
        <family val="1"/>
      </rPr>
      <t>2</t>
    </r>
  </si>
  <si>
    <r>
      <t>Healthy Families A&amp;B</t>
    </r>
    <r>
      <rPr>
        <vertAlign val="superscript"/>
        <sz val="12"/>
        <rFont val="Times New Roman"/>
        <family val="1"/>
      </rPr>
      <t>3</t>
    </r>
  </si>
  <si>
    <t>Medicaid/Medi-Cal</t>
  </si>
  <si>
    <r>
      <t xml:space="preserve">Tribal TANF </t>
    </r>
    <r>
      <rPr>
        <vertAlign val="superscript"/>
        <sz val="12"/>
        <rFont val="Times New Roman"/>
        <family val="1"/>
      </rPr>
      <t>2</t>
    </r>
  </si>
  <si>
    <r>
      <rPr>
        <vertAlign val="superscript"/>
        <sz val="12"/>
        <rFont val="Times New Roman"/>
        <family val="1"/>
      </rPr>
      <t>1</t>
    </r>
    <r>
      <rPr>
        <sz val="12"/>
        <rFont val="Times New Roman"/>
        <family val="1"/>
      </rPr>
      <t xml:space="preserve"> Number of customers enrolled reflects categorical programs selected by customer.  Customers may select more than one eligible program for a single account.</t>
    </r>
  </si>
  <si>
    <r>
      <rPr>
        <vertAlign val="superscript"/>
        <sz val="12"/>
        <rFont val="Times New Roman"/>
        <family val="1"/>
      </rPr>
      <t>2</t>
    </r>
    <r>
      <rPr>
        <sz val="12"/>
        <rFont val="Times New Roman"/>
        <family val="1"/>
      </rPr>
      <t xml:space="preserve">  CalWORKS and Tribal TANF are combined categorical programs with no distinction between the two programs.</t>
    </r>
  </si>
  <si>
    <r>
      <rPr>
        <vertAlign val="superscript"/>
        <sz val="12"/>
        <rFont val="Times New Roman"/>
        <family val="1"/>
      </rPr>
      <t>3</t>
    </r>
    <r>
      <rPr>
        <sz val="12"/>
        <rFont val="Times New Roman"/>
        <family val="1"/>
      </rPr>
      <t xml:space="preserve"> Healthy Families A&amp;B are bundled with Medi-Cal for Families. </t>
    </r>
  </si>
  <si>
    <t>CARE Table 16 - CARE and Disadvantaged Communities Enrollment Rate for Zip Codes</t>
  </si>
  <si>
    <t>CARE Enrollment Rate for Zip Codes that have 10% or more disconnections [1]</t>
  </si>
  <si>
    <t>CARE Enrollment Rate for Zip Codes in High Poverty (Income Less than 100% FPG) [2]</t>
  </si>
  <si>
    <t>CARE Enrollment Rate for Zip Codes in High Poverty (with 70% or Less CARE Penetration)</t>
  </si>
  <si>
    <t>CARE Enrollment Rate for DAC (Zip/Census Trac) Codes in High Poverty (with 70% or Less CARE Enrollment Rate) [3]</t>
  </si>
  <si>
    <r>
      <rPr>
        <vertAlign val="superscript"/>
        <sz val="10"/>
        <rFont val="Times New Roman"/>
        <family val="1"/>
      </rPr>
      <t xml:space="preserve">[1] </t>
    </r>
    <r>
      <rPr>
        <sz val="10"/>
        <rFont val="Times New Roman"/>
        <family val="1"/>
      </rPr>
      <t xml:space="preserve">Disconnections are based on previous calendar year. </t>
    </r>
  </si>
  <si>
    <r>
      <rPr>
        <vertAlign val="superscript"/>
        <sz val="10"/>
        <rFont val="Times New Roman"/>
        <family val="1"/>
      </rPr>
      <t>[2]</t>
    </r>
    <r>
      <rPr>
        <sz val="10"/>
        <rFont val="Times New Roman"/>
        <family val="1"/>
      </rPr>
      <t xml:space="preserve"> Includes zip codes with &gt;25% of customers with incomes less than 100% FPG.</t>
    </r>
  </si>
  <si>
    <r>
      <rPr>
        <vertAlign val="superscript"/>
        <sz val="10"/>
        <rFont val="Times New Roman"/>
        <family val="1"/>
      </rPr>
      <t>[3]</t>
    </r>
    <r>
      <rPr>
        <sz val="10"/>
        <rFont val="Times New Roman"/>
        <family val="1"/>
      </rPr>
      <t xml:space="preserve"> DACs are defined at the census tract level. Corresponding zip codes are provided for the purpose of this table; however, the entire zip code listed may not be considered a DAC.</t>
    </r>
  </si>
  <si>
    <t>FERA Table 1 - FERA Overall Program Expenses</t>
  </si>
  <si>
    <t>Marketing, Education, &amp; Outreach</t>
  </si>
  <si>
    <t>To IT Programming and General Administration</t>
  </si>
  <si>
    <t>FERA Rate Discount</t>
  </si>
  <si>
    <t>1. Reflects total authorized funding approved in D.21-06-015, Attachment 1, Table 4.</t>
  </si>
  <si>
    <t xml:space="preserve">2. Reflects fund shift in accordance with the rules set forth in D.21-06-015, which granted the IOUs authority to shift funds between the FERA program categories. </t>
  </si>
  <si>
    <t>FERA Table 2 - FERA Enrollment, Recertification, Attrition, &amp; Penetration</t>
  </si>
  <si>
    <r>
      <t>Total FERA Participants by Dwelling Type</t>
    </r>
    <r>
      <rPr>
        <b/>
        <vertAlign val="superscript"/>
        <sz val="11"/>
        <rFont val="Times New Roman"/>
        <family val="1"/>
      </rPr>
      <t>[6]</t>
    </r>
  </si>
  <si>
    <t>Total 
FERA 
Participants</t>
  </si>
  <si>
    <r>
      <t>Estimated FERA Eligible</t>
    </r>
    <r>
      <rPr>
        <b/>
        <vertAlign val="superscript"/>
        <sz val="11"/>
        <rFont val="Times New Roman"/>
        <family val="1"/>
      </rPr>
      <t>[7]</t>
    </r>
    <r>
      <rPr>
        <b/>
        <sz val="11"/>
        <rFont val="Times New Roman"/>
        <family val="1"/>
      </rPr>
      <t xml:space="preserve"> </t>
    </r>
  </si>
  <si>
    <r>
      <t xml:space="preserve">No 
Response </t>
    </r>
    <r>
      <rPr>
        <b/>
        <vertAlign val="superscript"/>
        <sz val="11"/>
        <rFont val="Times New Roman"/>
        <family val="1"/>
      </rPr>
      <t>[4]</t>
    </r>
  </si>
  <si>
    <r>
      <t xml:space="preserve">Other </t>
    </r>
    <r>
      <rPr>
        <b/>
        <vertAlign val="superscript"/>
        <sz val="11"/>
        <rFont val="Times New Roman"/>
        <family val="1"/>
      </rPr>
      <t>[5]</t>
    </r>
  </si>
  <si>
    <r>
      <t xml:space="preserve">Inter-Utility </t>
    </r>
    <r>
      <rPr>
        <b/>
        <vertAlign val="superscript"/>
        <sz val="11"/>
        <rFont val="Times New Roman"/>
        <family val="1"/>
      </rPr>
      <t>[1]</t>
    </r>
  </si>
  <si>
    <r>
      <t xml:space="preserve">Intra-Utility </t>
    </r>
    <r>
      <rPr>
        <b/>
        <vertAlign val="superscript"/>
        <sz val="11"/>
        <rFont val="Times New Roman"/>
        <family val="1"/>
      </rPr>
      <t>[2]</t>
    </r>
  </si>
  <si>
    <r>
      <t xml:space="preserve">Leveraging </t>
    </r>
    <r>
      <rPr>
        <b/>
        <vertAlign val="superscript"/>
        <sz val="11"/>
        <rFont val="Times New Roman"/>
        <family val="1"/>
      </rPr>
      <t>[3]</t>
    </r>
  </si>
  <si>
    <r>
      <t>[1]</t>
    </r>
    <r>
      <rPr>
        <sz val="11"/>
        <rFont val="Times New Roman"/>
        <family val="1"/>
      </rPr>
      <t xml:space="preserve"> Enrollments via data sharing between the IOUs.</t>
    </r>
  </si>
  <si>
    <r>
      <t>[2]</t>
    </r>
    <r>
      <rPr>
        <sz val="11"/>
        <rFont val="Times New Roman"/>
        <family val="1"/>
      </rPr>
      <t xml:space="preserve"> Enrollments via data sharing between departments and/or programs within the utility.</t>
    </r>
  </si>
  <si>
    <r>
      <t>[3]</t>
    </r>
    <r>
      <rPr>
        <sz val="11"/>
        <rFont val="Times New Roman"/>
        <family val="1"/>
      </rPr>
      <t xml:space="preserve"> Enrollments via data sharing with programs outside the IOU that serve low-income customers.</t>
    </r>
  </si>
  <si>
    <r>
      <t xml:space="preserve">[4] </t>
    </r>
    <r>
      <rPr>
        <sz val="11"/>
        <rFont val="Times New Roman"/>
        <family val="1"/>
      </rPr>
      <t>No response includes no response to both Recertification and Verification.</t>
    </r>
  </si>
  <si>
    <r>
      <t xml:space="preserve">[5] </t>
    </r>
    <r>
      <rPr>
        <sz val="11"/>
        <rFont val="Times New Roman"/>
        <family val="1"/>
      </rPr>
      <t>Includes customers who requested to be removed, deceased, and customers who moved out.</t>
    </r>
  </si>
  <si>
    <r>
      <t>[6] </t>
    </r>
    <r>
      <rPr>
        <sz val="11"/>
        <rFont val="Times New Roman"/>
        <family val="1"/>
      </rPr>
      <t>Based on the Annual Estimates of CARE and FERA Eligible Customers and Related Information filed on April 14, 2024.</t>
    </r>
  </si>
  <si>
    <r>
      <t xml:space="preserve">[7] </t>
    </r>
    <r>
      <rPr>
        <sz val="11"/>
        <rFont val="Times New Roman"/>
        <family val="1"/>
      </rPr>
      <t xml:space="preserve">Dwelling type is extrapolated from Acxiom which includes only Single Family and Multi-Family.  Only accounts that can be tied back to a customer contract number is included. </t>
    </r>
  </si>
  <si>
    <t>FERA Table 3 - FERA Post-Enrollment Verification Results</t>
  </si>
  <si>
    <t xml:space="preserve">FERA Table 3A - Post-Enrollment Verification Results (Model) </t>
  </si>
  <si>
    <t>Total FERA Households Enrolled</t>
  </si>
  <si>
    <t>% of FERA Enrolled Requested to Verify Total</t>
  </si>
  <si>
    <t>FERA Households De-enrolled (Due to no response)</t>
  </si>
  <si>
    <r>
      <t>FERA Households De-enrolled (Verified as Ineligible)</t>
    </r>
    <r>
      <rPr>
        <b/>
        <vertAlign val="superscript"/>
        <sz val="12"/>
        <rFont val="Times New Roman"/>
        <family val="1"/>
      </rPr>
      <t>2</t>
    </r>
  </si>
  <si>
    <t>% of Total FERA Households  De-enrolled</t>
  </si>
  <si>
    <t xml:space="preserve">FERA Table 3B - Post-Enrollment Verification Results (Electric only High Usage)  </t>
  </si>
  <si>
    <t>% De-enrolled through Post Enrollment Verification</t>
  </si>
  <si>
    <t>FERA Table 3C Post-Enrollment Verification Re-Enrollment Rates (Model) 2024</t>
  </si>
  <si>
    <t>FERA Table 3D Post-Enrollment Verification Re-Enrollment Rates (Model) 2024</t>
  </si>
  <si>
    <t>FERA Table 4 - FERA Self-Certifications, Self-Recertification Applications and Post-Enrollment Verificiations</t>
  </si>
  <si>
    <t>FERA Table 4A</t>
  </si>
  <si>
    <r>
      <t>FERA Self-Certification and Self-Recertification Applications</t>
    </r>
    <r>
      <rPr>
        <b/>
        <vertAlign val="superscript"/>
        <sz val="12"/>
        <rFont val="Times New Roman"/>
        <family val="1"/>
      </rPr>
      <t>1</t>
    </r>
  </si>
  <si>
    <t>FERA Table 4B</t>
  </si>
  <si>
    <r>
      <t>FERA Post-Enrollment Verification</t>
    </r>
    <r>
      <rPr>
        <b/>
        <vertAlign val="superscript"/>
        <sz val="12"/>
        <rFont val="Times New Roman"/>
        <family val="1"/>
      </rPr>
      <t>1</t>
    </r>
  </si>
  <si>
    <t>Requested</t>
  </si>
  <si>
    <t>Deenrolled due to No Response/Other</t>
  </si>
  <si>
    <t>FERA Table 5 - FERA Enrollment by County</t>
  </si>
  <si>
    <r>
      <t>Estimated Eligible Households</t>
    </r>
    <r>
      <rPr>
        <b/>
        <vertAlign val="superscript"/>
        <sz val="12"/>
        <rFont val="Times New Roman"/>
        <family val="1"/>
      </rPr>
      <t>[1]</t>
    </r>
  </si>
  <si>
    <r>
      <t>[1]</t>
    </r>
    <r>
      <rPr>
        <sz val="10"/>
        <rFont val="Times New Roman"/>
        <family val="1"/>
      </rPr>
      <t xml:space="preserve"> Based on the Annual Estimates of CARE and FERA Eligible Customers and Related Information filed on April 15, 2024.</t>
    </r>
  </si>
  <si>
    <t>FERA Table 6 - FERA Recertification Results</t>
  </si>
  <si>
    <t>Total FERA Households</t>
  </si>
  <si>
    <t>FERA Table 7 - FERA Capitation Contractors</t>
  </si>
  <si>
    <r>
      <t>Enrollments</t>
    </r>
    <r>
      <rPr>
        <vertAlign val="superscript"/>
        <sz val="10"/>
        <rFont val="Times New Roman"/>
        <family val="1"/>
      </rPr>
      <t>2</t>
    </r>
  </si>
  <si>
    <t>Total Enrollments and Expenditures</t>
  </si>
  <si>
    <t>FERA Table 8 - FERA Average Monthly Usage and Bill</t>
  </si>
  <si>
    <t>Average Monthly Electric Usage</t>
  </si>
  <si>
    <t>Residential Non-FERA vs. FERA Customers</t>
  </si>
  <si>
    <t>Non-FERA</t>
  </si>
  <si>
    <t>Average Monthly Electric Bill</t>
  </si>
  <si>
    <r>
      <t>Residential Non-FERA vs. FERA Customers</t>
    </r>
    <r>
      <rPr>
        <b/>
        <vertAlign val="superscript"/>
        <sz val="12"/>
        <rFont val="Times New Roman"/>
        <family val="1"/>
      </rPr>
      <t>1</t>
    </r>
  </si>
  <si>
    <r>
      <rPr>
        <vertAlign val="superscript"/>
        <sz val="12"/>
        <rFont val="Times New Roman"/>
        <family val="1"/>
      </rPr>
      <t>[1]</t>
    </r>
    <r>
      <rPr>
        <sz val="12"/>
        <rFont val="Times New Roman"/>
        <family val="1"/>
      </rPr>
      <t xml:space="preserve"> This includes all programs for the reporting period Main ESA, MFWB, Pilot Plus and Pilot Deep, Building Electrification, Clean Energy Homes, CSD Leveraging.</t>
    </r>
  </si>
  <si>
    <t>4. Pilots is applicable to SCE only.</t>
  </si>
  <si>
    <r>
      <rPr>
        <vertAlign val="superscript"/>
        <sz val="11"/>
        <rFont val="Times New Roman"/>
        <family val="1"/>
      </rPr>
      <t>[1]</t>
    </r>
    <r>
      <rPr>
        <sz val="11"/>
        <rFont val="Times New Roman"/>
        <family val="1"/>
      </rPr>
      <t xml:space="preserve">  Envelope and Air Sealing Measures may include outlet cover plate gaskets, attic access weatherization, weatherstripping - door, caulking and minor home repairs.  Minor home repairs predominantly are door jamb repair / replacement, door repair, and window putty.</t>
    </r>
  </si>
  <si>
    <r>
      <rPr>
        <vertAlign val="superscript"/>
        <sz val="11"/>
        <rFont val="Times New Roman"/>
        <family val="1"/>
      </rPr>
      <t xml:space="preserve">[2] </t>
    </r>
    <r>
      <rPr>
        <sz val="11"/>
        <rFont val="Times New Roman"/>
        <family val="1"/>
      </rPr>
      <t xml:space="preserve"> Weatherization may consist of attic insulation, attic access weatherization, weatherstripping - door, caulking, &amp; minor home repairs.</t>
    </r>
  </si>
  <si>
    <r>
      <rPr>
        <vertAlign val="superscript"/>
        <sz val="11"/>
        <rFont val="Times New Roman"/>
        <family val="1"/>
      </rPr>
      <t>[3]</t>
    </r>
    <r>
      <rPr>
        <sz val="11"/>
        <rFont val="Times New Roman"/>
        <family val="1"/>
      </rPr>
      <t xml:space="preserve">  Based on D.21-06-015 Attachment 1, Table 6 targets.</t>
    </r>
  </si>
  <si>
    <r>
      <rPr>
        <vertAlign val="superscript"/>
        <sz val="11"/>
        <rFont val="Times New Roman"/>
        <family val="1"/>
      </rPr>
      <t>[4]</t>
    </r>
    <r>
      <rPr>
        <sz val="11"/>
        <rFont val="Times New Roman"/>
        <family val="1"/>
      </rPr>
      <t xml:space="preserve">  Savings estimates are sourced from the PY 2015 to 2017 ESA Impact Evaluation; Energy Division instructed the IOUs to use these results for 2019 and 2020 savings estimates.</t>
    </r>
  </si>
  <si>
    <r>
      <rPr>
        <vertAlign val="superscript"/>
        <sz val="11"/>
        <rFont val="Times New Roman"/>
        <family val="1"/>
      </rPr>
      <t>[5]</t>
    </r>
    <r>
      <rPr>
        <sz val="11"/>
        <rFont val="Times New Roman"/>
        <family val="1"/>
      </rPr>
      <t xml:space="preserve"> Other Domestic Hot Water includes the following parts: Faucet Aerator, Low Flow Showerhead, and Thermostatic shower valve.</t>
    </r>
  </si>
  <si>
    <r>
      <rPr>
        <vertAlign val="superscript"/>
        <sz val="11"/>
        <rFont val="Times New Roman"/>
        <family val="1"/>
      </rPr>
      <t>[6]</t>
    </r>
    <r>
      <rPr>
        <sz val="11"/>
        <rFont val="Times New Roman"/>
        <family val="1"/>
      </rPr>
      <t xml:space="preserve"> From ED: Add footnote in Table 2 series to explain that savings for HVAC measures vary by CZ and is averaged in these tables</t>
    </r>
  </si>
  <si>
    <t>* All program measures, including resource and non-resource measures, are represented in the ESACET.  Only measures considered resource measures are represented in the Resource Test.  Resource measures, as defined in D.21-06-015, include any measure with a unit savings of less than one kWh or one therm.</t>
  </si>
  <si>
    <t xml:space="preserve">* The ESACET includes energy and non-energy benefits and all program costs including measure, installation, and administrative costs.  </t>
  </si>
  <si>
    <t>* The Resource Test includes energy benefits and program measure and installation costs.</t>
  </si>
  <si>
    <t>* Energy Division instructed the IOUs to use the results of the PY2015 to 2017 ESA Impact Evaluation for their 2019 and 2020 savings estimates.  This does not apply to ESA CAM.  ESA CAM savings estimates are based on approved workpapers.</t>
  </si>
  <si>
    <t>* Ordering Paragraph 43 of D.14-08-030 directs the application of the two new cost effectiveness tests, ESACET and Resource TRC (renamed the Resource Test).</t>
  </si>
  <si>
    <t>* SDG&amp;E will provide the data for MFWB when they have finalized their processing of 2024 closeout activities, system configuration and migration issues.</t>
  </si>
  <si>
    <r>
      <rPr>
        <vertAlign val="superscript"/>
        <sz val="10"/>
        <rFont val="Arial"/>
        <family val="2"/>
      </rPr>
      <t>[1]</t>
    </r>
    <r>
      <rPr>
        <sz val="10"/>
        <rFont val="Arial"/>
        <family val="2"/>
      </rPr>
      <t xml:space="preserve"> From ED: Add footnote in Table 2 series to explain that savings for HVAC measures vary by CZ and is averaged in these tables</t>
    </r>
  </si>
  <si>
    <r>
      <rPr>
        <vertAlign val="superscript"/>
        <sz val="11"/>
        <rFont val="Times New Roman"/>
        <family val="1"/>
      </rPr>
      <t>[1]</t>
    </r>
    <r>
      <rPr>
        <sz val="11"/>
        <rFont val="Times New Roman"/>
        <family val="1"/>
      </rPr>
      <t xml:space="preserve">  Summary data which includes ESA Main Program (SF, MH). MFWB data is pending SDG&amp;E updates.</t>
    </r>
  </si>
  <si>
    <r>
      <rPr>
        <vertAlign val="superscript"/>
        <sz val="11"/>
        <rFont val="Times New Roman"/>
        <family val="1"/>
      </rPr>
      <t>[2]</t>
    </r>
    <r>
      <rPr>
        <sz val="11"/>
        <rFont val="Times New Roman"/>
        <family val="1"/>
      </rPr>
      <t xml:space="preserve"> Savings estimates for ESA treated homes are sourced from the PY 2015 to 2017 ESA Impact Evaluation.</t>
    </r>
  </si>
  <si>
    <r>
      <rPr>
        <vertAlign val="superscript"/>
        <sz val="11"/>
        <rFont val="Times New Roman"/>
        <family val="1"/>
      </rPr>
      <t xml:space="preserve">[1] </t>
    </r>
    <r>
      <rPr>
        <sz val="11"/>
        <rFont val="Times New Roman"/>
        <family val="1"/>
      </rPr>
      <t xml:space="preserve"> Summary data which includes ESA Main Program (SF, MH)</t>
    </r>
  </si>
  <si>
    <r>
      <rPr>
        <vertAlign val="superscript"/>
        <sz val="11"/>
        <rFont val="Times New Roman"/>
        <family val="1"/>
      </rPr>
      <t>[1]</t>
    </r>
    <r>
      <rPr>
        <sz val="11"/>
        <rFont val="Times New Roman"/>
        <family val="1"/>
      </rPr>
      <t xml:space="preserve">  Summary data which includes ESA Main Program (SF, MH), MF CAM, MFWB, Pilot Plus and Pilot Deep, CSD Leveraging, and Building Electrification). </t>
    </r>
  </si>
  <si>
    <r>
      <rPr>
        <vertAlign val="superscript"/>
        <sz val="11"/>
        <rFont val="Times New Roman"/>
        <family val="1"/>
      </rPr>
      <t>[1]</t>
    </r>
    <r>
      <rPr>
        <sz val="11"/>
        <rFont val="Times New Roman"/>
        <family val="1"/>
      </rPr>
      <t xml:space="preserve">  Summary data for ESA Main Program (SF, MH). </t>
    </r>
  </si>
  <si>
    <r>
      <rPr>
        <vertAlign val="superscript"/>
        <sz val="12"/>
        <rFont val="Times New Roman"/>
        <family val="1"/>
      </rPr>
      <t>[1]</t>
    </r>
    <r>
      <rPr>
        <sz val="12"/>
        <rFont val="Times New Roman"/>
        <family val="1"/>
      </rPr>
      <t xml:space="preserve"> Data is preliminary pending further updates from SDG&amp;E.</t>
    </r>
  </si>
  <si>
    <r>
      <rPr>
        <vertAlign val="superscript"/>
        <sz val="9"/>
        <rFont val="Arial"/>
        <family val="2"/>
      </rPr>
      <t xml:space="preserve">[1] </t>
    </r>
    <r>
      <rPr>
        <sz val="9"/>
        <rFont val="Arial"/>
        <family val="2"/>
      </rPr>
      <t xml:space="preserve">Subtotal of Administration is comprised of the Training Center, Inspections, Marketing and Outreach, Regulatory Compliance, General Administration, and CPUC Energy Division line items for ESA Main whose funds can be committed since they are part of ESA Main. M&amp;E Studies and SPOC line items can be carried over, and are represented in their corresponding columns. </t>
    </r>
  </si>
  <si>
    <r>
      <rPr>
        <vertAlign val="superscript"/>
        <sz val="11"/>
        <rFont val="Times New Roman"/>
        <family val="1"/>
      </rPr>
      <t>[1]</t>
    </r>
    <r>
      <rPr>
        <sz val="11"/>
        <rFont val="Times New Roman"/>
        <family val="1"/>
      </rPr>
      <t xml:space="preserve"> Leveraging, Interdepartmental integration, Program Coordination, Data Sharing, ME&amp;O, etc. Leveraging BUILD program enrollment for new Tenant Education component of CEH resulted in 6 applications for Tenant Education.</t>
    </r>
  </si>
  <si>
    <r>
      <rPr>
        <vertAlign val="superscript"/>
        <sz val="11"/>
        <rFont val="Times New Roman"/>
        <family val="1"/>
      </rPr>
      <t>[1]</t>
    </r>
    <r>
      <rPr>
        <sz val="11"/>
        <rFont val="Times New Roman"/>
        <family val="1"/>
      </rPr>
      <t xml:space="preserve"> Reflects total authorized funding approved in D.21-06-015, Attachment 1, Table 2.</t>
    </r>
  </si>
  <si>
    <r>
      <rPr>
        <vertAlign val="superscript"/>
        <sz val="11"/>
        <rFont val="Times New Roman"/>
        <family val="1"/>
      </rPr>
      <t>[2]</t>
    </r>
    <r>
      <rPr>
        <sz val="11"/>
        <rFont val="Times New Roman"/>
        <family val="1"/>
      </rPr>
      <t xml:space="preserve"> Reflects fund shift in accordance with the rules set forth in D. 08-11-031 as modified by D. 10-10-008, D. 10-16-11-022, D 17-12-009 and D.21-06-015, which granted the IOUs authority to shift funds between the CARE program categories. </t>
    </r>
  </si>
  <si>
    <r>
      <rPr>
        <vertAlign val="superscript"/>
        <sz val="12"/>
        <rFont val="Times New Roman"/>
        <family val="1"/>
      </rPr>
      <t>[1]</t>
    </r>
    <r>
      <rPr>
        <sz val="12"/>
        <rFont val="Times New Roman"/>
        <family val="1"/>
      </rPr>
      <t xml:space="preserve"> Reflects customers removed in the previous year to allow for the 12 month re-enrollment period</t>
    </r>
  </si>
  <si>
    <r>
      <rPr>
        <vertAlign val="superscript"/>
        <sz val="12"/>
        <rFont val="Times New Roman"/>
        <family val="1"/>
      </rPr>
      <t>[2]</t>
    </r>
    <r>
      <rPr>
        <sz val="12"/>
        <rFont val="Times New Roman"/>
        <family val="1"/>
      </rPr>
      <t xml:space="preserve"> Includes customers re-enrolled by 6 months. Counts may include customers de-enrolled again being initially re-enrolled.</t>
    </r>
  </si>
  <si>
    <r>
      <rPr>
        <vertAlign val="superscript"/>
        <sz val="12"/>
        <rFont val="Times New Roman"/>
        <family val="1"/>
      </rPr>
      <t>[1]</t>
    </r>
    <r>
      <rPr>
        <sz val="12"/>
        <rFont val="Times New Roman"/>
        <family val="1"/>
      </rPr>
      <t xml:space="preserve"> Excludes count of customers recertified through the probability model.</t>
    </r>
  </si>
  <si>
    <r>
      <rPr>
        <vertAlign val="superscript"/>
        <sz val="12"/>
        <rFont val="Times New Roman"/>
        <family val="1"/>
      </rPr>
      <t>[2]</t>
    </r>
    <r>
      <rPr>
        <sz val="12"/>
        <rFont val="Times New Roman"/>
        <family val="1"/>
      </rPr>
      <t xml:space="preserve"> Recertification results are tied to the month initiated and the recertification process allows customers 90 days (3 or 4 bill cycles) to respond to the recertification request.  Results may be pending due to the time permitted for a participant to respond.  </t>
    </r>
  </si>
  <si>
    <r>
      <rPr>
        <vertAlign val="superscript"/>
        <sz val="12"/>
        <rFont val="Times New Roman"/>
        <family val="1"/>
      </rPr>
      <t>[3]</t>
    </r>
    <r>
      <rPr>
        <sz val="12"/>
        <rFont val="Times New Roman"/>
        <family val="1"/>
      </rPr>
      <t xml:space="preserve"> Includes customers who did not respond or who requested to be de-enrolled.</t>
    </r>
  </si>
  <si>
    <r>
      <rPr>
        <vertAlign val="superscript"/>
        <sz val="12"/>
        <rFont val="Times New Roman"/>
        <family val="1"/>
      </rPr>
      <t>[4]</t>
    </r>
    <r>
      <rPr>
        <sz val="12"/>
        <rFont val="Times New Roman"/>
        <family val="1"/>
      </rPr>
      <t xml:space="preserve"> Percentage of customers recertified compared to the total participants requested to recertify in that month. </t>
    </r>
  </si>
  <si>
    <r>
      <rPr>
        <vertAlign val="superscript"/>
        <sz val="10"/>
        <rFont val="Times New Roman"/>
        <family val="1"/>
      </rPr>
      <t>2</t>
    </r>
    <r>
      <rPr>
        <sz val="10"/>
        <rFont val="Times New Roman"/>
        <family val="1"/>
      </rPr>
      <t xml:space="preserve"> Enrollments reflect new enrollments only.</t>
    </r>
  </si>
  <si>
    <r>
      <rPr>
        <vertAlign val="superscript"/>
        <sz val="12"/>
        <rFont val="Times New Roman"/>
        <family val="1"/>
      </rPr>
      <t>[1]</t>
    </r>
    <r>
      <rPr>
        <sz val="12"/>
        <rFont val="Times New Roman"/>
        <family val="1"/>
      </rPr>
      <t xml:space="preserve"> Includes sub-metered customers.</t>
    </r>
  </si>
  <si>
    <r>
      <t>[2]</t>
    </r>
    <r>
      <rPr>
        <sz val="12"/>
        <rFont val="Times New Roman"/>
        <family val="1"/>
      </rPr>
      <t xml:space="preserve"> Includes new enrollments and recertification applications approved.</t>
    </r>
  </si>
  <si>
    <r>
      <rPr>
        <vertAlign val="superscript"/>
        <sz val="12"/>
        <color theme="1"/>
        <rFont val="Times New Roman"/>
        <family val="1"/>
      </rPr>
      <t xml:space="preserve">[1] </t>
    </r>
    <r>
      <rPr>
        <sz val="12"/>
        <rFont val="Times New Roman"/>
        <family val="1"/>
      </rPr>
      <t>Includes customers who were verified as over income, requested to be removed, or did not agree to participate in ESA Program.</t>
    </r>
  </si>
  <si>
    <r>
      <rPr>
        <vertAlign val="superscript"/>
        <sz val="12"/>
        <color theme="1"/>
        <rFont val="Times New Roman"/>
        <family val="1"/>
      </rPr>
      <t>[2]</t>
    </r>
    <r>
      <rPr>
        <sz val="12"/>
        <rFont val="Times New Roman"/>
        <family val="1"/>
      </rPr>
      <t xml:space="preserve"> Includes customers who declined to participate in ESA Program, failed to respond to appointment requests, or missed multiple appointments or denied access to all rooms.</t>
    </r>
  </si>
  <si>
    <r>
      <rPr>
        <vertAlign val="superscript"/>
        <sz val="12"/>
        <color theme="1"/>
        <rFont val="Times New Roman"/>
        <family val="1"/>
      </rPr>
      <t>[3]</t>
    </r>
    <r>
      <rPr>
        <sz val="12"/>
        <rFont val="Times New Roman"/>
        <family val="1"/>
      </rPr>
      <t xml:space="preserve"> Includes customers who previously participated in ESA Program, did not meet the three-measure minimum, landlord refused, etc.  These customers move directly to Stage 3.</t>
    </r>
  </si>
  <si>
    <r>
      <rPr>
        <vertAlign val="superscript"/>
        <sz val="12"/>
        <color theme="1"/>
        <rFont val="Times New Roman"/>
        <family val="1"/>
      </rPr>
      <t>[4]</t>
    </r>
    <r>
      <rPr>
        <sz val="12"/>
        <rFont val="Times New Roman"/>
        <family val="1"/>
      </rPr>
      <t xml:space="preserve"> Customers removed for exceeding 600% of baseline in any monthly billing cycle.</t>
    </r>
  </si>
  <si>
    <r>
      <rPr>
        <vertAlign val="superscript"/>
        <sz val="12"/>
        <rFont val="Times New Roman"/>
        <family val="1"/>
      </rPr>
      <t>[5]</t>
    </r>
    <r>
      <rPr>
        <sz val="12"/>
        <rFont val="Times New Roman"/>
        <family val="1"/>
      </rPr>
      <t xml:space="preserve">  High usage is defined as a customer that exceeds 400% or 600% of baseline.</t>
    </r>
  </si>
  <si>
    <r>
      <t xml:space="preserve">[1]  </t>
    </r>
    <r>
      <rPr>
        <sz val="12"/>
        <color rgb="FF000000"/>
        <rFont val="Times New Roman"/>
        <family val="1"/>
      </rPr>
      <t>Includes all customers who failed SCE's FERA eligibility probability model.</t>
    </r>
  </si>
  <si>
    <r>
      <t>[2]</t>
    </r>
    <r>
      <rPr>
        <sz val="12"/>
        <rFont val="Times New Roman"/>
        <family val="1"/>
      </rPr>
      <t xml:space="preserve"> Includes customers verified as over income or who requested to be de-enrolled.</t>
    </r>
  </si>
  <si>
    <r>
      <rPr>
        <vertAlign val="superscript"/>
        <sz val="12"/>
        <rFont val="Times New Roman"/>
        <family val="1"/>
      </rPr>
      <t>[3]</t>
    </r>
    <r>
      <rPr>
        <sz val="12"/>
        <rFont val="Times New Roman"/>
        <family val="1"/>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</si>
  <si>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2"/>
        <rFont val="Times New Roman"/>
        <family val="1"/>
      </rPr>
      <t>[4]</t>
    </r>
    <r>
      <rPr>
        <b/>
        <sz val="12"/>
        <rFont val="Times New Roman"/>
        <family val="1"/>
      </rPr>
      <t xml:space="preserve"> </t>
    </r>
    <r>
      <rPr>
        <sz val="12"/>
        <rFont val="Times New Roman"/>
        <family val="1"/>
      </rPr>
      <t xml:space="preserve">Percentage of customers dropped compared to the total participants requested to provide verification in that month. </t>
    </r>
  </si>
  <si>
    <r>
      <t xml:space="preserve">[1] </t>
    </r>
    <r>
      <rPr>
        <sz val="12"/>
        <rFont val="Times New Roman"/>
        <family val="1"/>
      </rPr>
      <t xml:space="preserve">Includes all participants who were selected for high usage verification process. </t>
    </r>
  </si>
  <si>
    <r>
      <t>[2]</t>
    </r>
    <r>
      <rPr>
        <sz val="12"/>
        <rFont val="Times New Roman"/>
        <family val="1"/>
      </rPr>
      <t xml:space="preserve"> Includes customers verified as over income, who requested to be de-enrolled, did not reduce usage, or did not agree to be weatherized.</t>
    </r>
  </si>
  <si>
    <r>
      <rPr>
        <vertAlign val="superscript"/>
        <sz val="12"/>
        <rFont val="Times New Roman"/>
        <family val="1"/>
      </rPr>
      <t>[3]</t>
    </r>
    <r>
      <rPr>
        <sz val="12"/>
        <rFont val="Times New Roman"/>
        <family val="1"/>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</si>
  <si>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rPr>
        <vertAlign val="superscript"/>
        <sz val="11"/>
        <rFont val="Times New Roman"/>
        <family val="1"/>
      </rPr>
      <t>[1]</t>
    </r>
    <r>
      <rPr>
        <sz val="11"/>
        <rFont val="Times New Roman"/>
        <family val="1"/>
      </rPr>
      <t xml:space="preserve"> All capitation contractors with current contracts are listed regardless of whether they have signed up customers or submitted invoices this year.</t>
    </r>
  </si>
  <si>
    <r>
      <rPr>
        <vertAlign val="superscript"/>
        <sz val="11"/>
        <rFont val="Times New Roman"/>
        <family val="1"/>
      </rPr>
      <t>[2]</t>
    </r>
    <r>
      <rPr>
        <sz val="11"/>
        <rFont val="Times New Roman"/>
        <family val="1"/>
      </rPr>
      <t xml:space="preserve"> Enrollments reflect new enrollments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</si>
</sst>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 numFmtId="167" formatCode="yymmmmdd"/>
    <numFmt numFmtId="168" formatCode="#,##0.00&quot; $&quot;;\-#,##0.00&quot; $&quot;"/>
    <numFmt numFmtId="169" formatCode=";;;"/>
    <numFmt numFmtId="170" formatCode="dd/mm/yy"/>
    <numFmt numFmtId="171" formatCode="0.0%"/>
    <numFmt numFmtId="172" formatCode="[$-409]mmm\-yy;@"/>
    <numFmt numFmtId="173" formatCode="0.0"/>
    <numFmt numFmtId="174" formatCode="General_)"/>
    <numFmt numFmtId="175" formatCode="[$-409]mmmm\ d\,\ yyyy;@"/>
    <numFmt numFmtId="176" formatCode="#,##0.00;[Red]#,##0.00"/>
    <numFmt numFmtId="177" formatCode="_([$$-409]* #,##0_);_([$$-409]* \(#,##0\);_([$$-409]* &quot;-&quot;??_);_(@_)"/>
    <numFmt numFmtId="178" formatCode="_(* #,##0.000_);_(* \(#,##0.000\);_(* &quot;-&quot;??_);_(@_)"/>
    <numFmt numFmtId="179" formatCode="0.000"/>
    <numFmt numFmtId="180" formatCode="_(&quot;$&quot;* #,##0.000_);_(&quot;$&quot;* \(#,##0.000\);_(&quot;$&quot;* &quot;-&quot;??_);_(@_)"/>
    <numFmt numFmtId="181" formatCode="_(* #,##0.000_);_(* \(#,##0.000\);_(* &quot;-&quot;???_);_(@_)"/>
    <numFmt numFmtId="182" formatCode="_(* #,##0.00_);_(* \(#,##0.00\);_(* &quot;-&quot;???_);_(@_)"/>
    <numFmt numFmtId="183" formatCode="_(* #,##0_);_(* \(#,##0\);_(* &quot;-&quot;???_);_(@_)"/>
    <numFmt numFmtId="184" formatCode="0.00000"/>
    <numFmt numFmtId="185" formatCode="_(* #,##0.0_);_(* \(#,##0.0\);_(* &quot;-&quot;??_);_(@_)"/>
  </numFmts>
  <fonts count="178">
    <font>
      <sz val="10"/>
      <name val="Arial"/>
      <family val="2"/>
    </font>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2"/>
      <name val="Arial"/>
      <family val="2"/>
    </font>
    <font>
      <sz val="11"/>
      <name val="Arial"/>
      <family val="2"/>
    </font>
    <font>
      <sz val="12"/>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b/>
      <sz val="8"/>
      <color indexed="8"/>
      <name val="Arial"/>
      <family val="2"/>
    </font>
    <font>
      <b/>
      <sz val="11"/>
      <color indexed="8"/>
      <name val="Calibri"/>
      <family val="2"/>
    </font>
    <font>
      <b/>
      <sz val="18"/>
      <color indexed="62"/>
      <name val="Cambria"/>
      <family val="2"/>
    </font>
    <font>
      <sz val="11"/>
      <name val="Interstate-LightCondensed"/>
      <family val="2"/>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sz val="11"/>
      <color rgb="FFFF0000"/>
      <name val="Arial"/>
      <family val="2"/>
    </font>
    <font>
      <sz val="12"/>
      <name val="Times New Roman"/>
      <family val="1"/>
    </font>
    <font>
      <b/>
      <sz val="11"/>
      <name val="Times New Roman"/>
      <family val="1"/>
    </font>
    <font>
      <b/>
      <sz val="11"/>
      <color rgb="FF0070C0"/>
      <name val="Times New Roman"/>
      <family val="1"/>
    </font>
    <font>
      <b/>
      <vertAlign val="superscript"/>
      <sz val="11"/>
      <name val="Times New Roman"/>
      <family val="1"/>
    </font>
    <font>
      <sz val="11"/>
      <name val="Times New Roman"/>
      <family val="1"/>
    </font>
    <font>
      <sz val="10"/>
      <name val="Times New Roman"/>
      <family val="1"/>
    </font>
    <font>
      <vertAlign val="superscript"/>
      <sz val="10"/>
      <name val="Times New Roman"/>
      <family val="1"/>
    </font>
    <font>
      <sz val="11"/>
      <color rgb="FFFF0000"/>
      <name val="Times New Roman"/>
      <family val="1"/>
    </font>
    <font>
      <b/>
      <sz val="12"/>
      <name val="Times New Roman"/>
      <family val="1"/>
    </font>
    <font>
      <b/>
      <vertAlign val="superscript"/>
      <sz val="12"/>
      <name val="Times New Roman"/>
      <family val="1"/>
    </font>
    <font>
      <b/>
      <sz val="12"/>
      <color theme="1"/>
      <name val="Times New Roman"/>
      <family val="1"/>
    </font>
    <font>
      <b/>
      <vertAlign val="superscript"/>
      <sz val="12"/>
      <color theme="1"/>
      <name val="Times New Roman"/>
      <family val="1"/>
    </font>
    <font>
      <b/>
      <sz val="10"/>
      <name val="Times New Roman"/>
      <family val="1"/>
    </font>
    <font>
      <sz val="11"/>
      <color theme="1"/>
      <name val="Times New Roman"/>
      <family val="1"/>
    </font>
    <font>
      <sz val="11"/>
      <color indexed="8"/>
      <name val="Times New Roman"/>
      <family val="1"/>
    </font>
    <font>
      <vertAlign val="superscript"/>
      <sz val="11"/>
      <color indexed="8"/>
      <name val="Times New Roman"/>
      <family val="1"/>
    </font>
    <font>
      <sz val="10"/>
      <color theme="1"/>
      <name val="Times New Roman"/>
      <family val="1"/>
    </font>
    <font>
      <b/>
      <sz val="14"/>
      <name val="Times New Roman"/>
      <family val="1"/>
    </font>
    <font>
      <b/>
      <vertAlign val="superscript"/>
      <sz val="10"/>
      <name val="Times New Roman"/>
      <family val="1"/>
    </font>
    <font>
      <sz val="10"/>
      <color rgb="FFFF0000"/>
      <name val="Times New Roman"/>
      <family val="1"/>
    </font>
    <font>
      <sz val="8"/>
      <name val="Times New Roman"/>
      <family val="1"/>
    </font>
    <font>
      <b/>
      <sz val="9"/>
      <name val="Times New Roman"/>
      <family val="1"/>
    </font>
    <font>
      <b/>
      <sz val="12"/>
      <color rgb="FFFF0000"/>
      <name val="Times New Roman"/>
      <family val="1"/>
    </font>
    <font>
      <vertAlign val="superscript"/>
      <sz val="11"/>
      <name val="Times New Roman"/>
      <family val="1"/>
    </font>
    <font>
      <sz val="12"/>
      <color indexed="8"/>
      <name val="Times New Roman"/>
      <family val="1"/>
    </font>
    <font>
      <b/>
      <sz val="12"/>
      <color indexed="8"/>
      <name val="Times New Roman"/>
      <family val="1"/>
    </font>
    <font>
      <b/>
      <vertAlign val="superscript"/>
      <sz val="12"/>
      <color indexed="8"/>
      <name val="Times New Roman"/>
      <family val="1"/>
    </font>
    <font>
      <vertAlign val="superscript"/>
      <sz val="12"/>
      <name val="Times New Roman"/>
      <family val="1"/>
    </font>
    <font>
      <sz val="12"/>
      <color theme="1"/>
      <name val="Times New Roman"/>
      <family val="1"/>
    </font>
    <font>
      <vertAlign val="superscript"/>
      <sz val="12"/>
      <color theme="1"/>
      <name val="Times New Roman"/>
      <family val="1"/>
    </font>
    <font>
      <b/>
      <sz val="12"/>
      <color rgb="FF000000"/>
      <name val="Times New Roman"/>
      <family val="1"/>
    </font>
    <font>
      <sz val="12"/>
      <color rgb="FF000000"/>
      <name val="Times New Roman"/>
      <family val="1"/>
    </font>
    <font>
      <sz val="10"/>
      <name val="Arial"/>
      <family val="2"/>
    </font>
    <font>
      <sz val="10"/>
      <name val="Arial"/>
      <family val="2"/>
    </font>
    <font>
      <u/>
      <sz val="11"/>
      <color theme="10"/>
      <name val="Calibri"/>
      <family val="2"/>
      <scheme val="minor"/>
    </font>
    <font>
      <b/>
      <sz val="12"/>
      <color theme="0"/>
      <name val="Times New Roman"/>
      <family val="1"/>
    </font>
    <font>
      <sz val="14"/>
      <name val="Times New Roman"/>
      <family val="1"/>
    </font>
    <font>
      <b/>
      <sz val="10"/>
      <color rgb="FFFF0000"/>
      <name val="Times New Roman"/>
      <family val="1"/>
    </font>
    <font>
      <sz val="12"/>
      <color rgb="FFFF0000"/>
      <name val="Times New Roman"/>
      <family val="1"/>
    </font>
    <font>
      <b/>
      <sz val="10"/>
      <color theme="0"/>
      <name val="Times New Roman"/>
      <family val="1"/>
    </font>
    <font>
      <b/>
      <sz val="18"/>
      <color theme="0"/>
      <name val="Times New Roman"/>
      <family val="1"/>
    </font>
    <font>
      <sz val="11"/>
      <name val="Calibri"/>
      <family val="2"/>
    </font>
    <font>
      <sz val="14"/>
      <name val="Arial"/>
      <family val="2"/>
    </font>
    <font>
      <sz val="10"/>
      <color rgb="FFFF0000"/>
      <name val="Arial"/>
      <family val="2"/>
    </font>
    <font>
      <strike/>
      <sz val="10"/>
      <name val="Times New Roman"/>
      <family val="1"/>
    </font>
    <font>
      <sz val="11"/>
      <name val="Calibri"/>
      <family val="2"/>
      <scheme val="minor"/>
    </font>
    <font>
      <i/>
      <sz val="10"/>
      <name val="Arial"/>
      <family val="2"/>
    </font>
    <font>
      <b/>
      <vertAlign val="superscript"/>
      <sz val="11"/>
      <name val="Arial"/>
      <family val="2"/>
    </font>
    <font>
      <strike/>
      <sz val="10"/>
      <name val="Arial"/>
      <family val="2"/>
    </font>
    <font>
      <b/>
      <vertAlign val="superscript"/>
      <sz val="10"/>
      <name val="Arial"/>
      <family val="2"/>
    </font>
    <font>
      <sz val="10"/>
      <color rgb="FF000000"/>
      <name val="Times New Roman"/>
      <family val="1"/>
    </font>
    <font>
      <i/>
      <sz val="10"/>
      <name val="Times New Roman"/>
      <family val="1"/>
    </font>
    <font>
      <sz val="10"/>
      <name val="Times New Roman"/>
      <family val="1"/>
      <charset val="1"/>
    </font>
    <font>
      <vertAlign val="superscript"/>
      <sz val="10"/>
      <color rgb="FF000000"/>
      <name val="Times New Roman"/>
      <family val="1"/>
    </font>
    <font>
      <sz val="9"/>
      <name val="Segoe UI"/>
      <family val="2"/>
    </font>
    <font>
      <b/>
      <strike/>
      <sz val="12"/>
      <name val="Times New Roman"/>
      <family val="1"/>
    </font>
    <font>
      <strike/>
      <sz val="12"/>
      <name val="Times New Roman"/>
      <family val="1"/>
    </font>
    <font>
      <i/>
      <sz val="9"/>
      <name val="Arial"/>
      <family val="2"/>
    </font>
    <font>
      <b/>
      <sz val="11"/>
      <color rgb="FFFF0000"/>
      <name val="Arial"/>
      <family val="2"/>
    </font>
    <font>
      <sz val="16"/>
      <name val="Arial"/>
      <family val="2"/>
    </font>
    <font>
      <b/>
      <sz val="14"/>
      <name val="Calibri"/>
      <family val="2"/>
    </font>
    <font>
      <b/>
      <sz val="16"/>
      <name val="Arial"/>
      <family val="2"/>
    </font>
    <font>
      <sz val="16"/>
      <color rgb="FFFF0000"/>
      <name val="Arial"/>
      <family val="2"/>
    </font>
    <font>
      <b/>
      <vertAlign val="superscript"/>
      <sz val="12"/>
      <color rgb="FF000000"/>
      <name val="Times New Roman"/>
      <family val="1"/>
    </font>
    <font>
      <vertAlign val="superscript"/>
      <sz val="12"/>
      <color rgb="FF000000"/>
      <name val="Times New Roman"/>
      <family val="1"/>
    </font>
    <font>
      <sz val="20"/>
      <name val="Times New Roman"/>
      <family val="1"/>
    </font>
    <font>
      <sz val="16"/>
      <name val="Times New Roman"/>
      <family val="1"/>
    </font>
    <font>
      <i/>
      <sz val="11"/>
      <name val="Times New Roman"/>
      <family val="1"/>
    </font>
    <font>
      <b/>
      <sz val="10"/>
      <color theme="9" tint="-0.249977111117893"/>
      <name val="Times New Roman"/>
      <family val="1"/>
    </font>
    <font>
      <sz val="10"/>
      <color indexed="8"/>
      <name val="Times New Roman"/>
      <family val="1"/>
    </font>
    <font>
      <b/>
      <sz val="10"/>
      <color theme="1"/>
      <name val="Times New Roman"/>
      <family val="1"/>
    </font>
    <font>
      <vertAlign val="superscript"/>
      <sz val="10"/>
      <color theme="1"/>
      <name val="Times New Roman"/>
      <family val="1"/>
    </font>
    <font>
      <b/>
      <sz val="18"/>
      <name val="Times New Roman"/>
      <family val="1"/>
    </font>
    <font>
      <vertAlign val="superscript"/>
      <sz val="11"/>
      <color theme="1"/>
      <name val="Times New Roman"/>
      <family val="1"/>
    </font>
    <font>
      <b/>
      <vertAlign val="subscript"/>
      <sz val="12"/>
      <name val="Times New Roman"/>
      <family val="1"/>
    </font>
    <font>
      <sz val="11"/>
      <color rgb="FF000000"/>
      <name val="Calibri"/>
      <family val="2"/>
    </font>
    <font>
      <vertAlign val="subscript"/>
      <sz val="12"/>
      <name val="Times New Roman"/>
      <family val="1"/>
    </font>
    <font>
      <b/>
      <sz val="11"/>
      <color rgb="FF000000"/>
      <name val="Times New Roman"/>
      <family val="1"/>
    </font>
    <font>
      <b/>
      <vertAlign val="superscript"/>
      <sz val="11"/>
      <color rgb="FF000000"/>
      <name val="Times New Roman"/>
      <family val="1"/>
    </font>
    <font>
      <b/>
      <sz val="10"/>
      <color rgb="FFFF0000"/>
      <name val="Arial"/>
      <family val="2"/>
    </font>
    <font>
      <b/>
      <sz val="14"/>
      <color rgb="FFFF0000"/>
      <name val="Times New Roman"/>
      <family val="1"/>
    </font>
    <font>
      <b/>
      <sz val="11"/>
      <color rgb="FFFF0000"/>
      <name val="Times New Roman"/>
      <family val="1"/>
    </font>
    <font>
      <b/>
      <sz val="9"/>
      <color rgb="FFFF0000"/>
      <name val="Arial"/>
      <family val="2"/>
    </font>
    <font>
      <b/>
      <sz val="12"/>
      <color rgb="FFFF0000"/>
      <name val="Arial"/>
      <family val="2"/>
    </font>
    <font>
      <sz val="9"/>
      <name val="Times New Roman"/>
      <family val="1"/>
    </font>
    <font>
      <vertAlign val="superscript"/>
      <sz val="11"/>
      <color rgb="FF000000"/>
      <name val="Times New Roman"/>
      <family val="1"/>
    </font>
    <font>
      <sz val="11"/>
      <color rgb="FF000000"/>
      <name val="Times New Roman"/>
      <family val="1"/>
    </font>
    <font>
      <vertAlign val="superscript"/>
      <sz val="12"/>
      <color rgb="FF000000"/>
      <name val="Times New Roman"/>
    </font>
    <font>
      <sz val="12"/>
      <color rgb="FF000000"/>
      <name val="Times New Roman"/>
    </font>
    <font>
      <vertAlign val="superscript"/>
      <sz val="10"/>
      <name val="Arial"/>
      <family val="2"/>
    </font>
    <font>
      <vertAlign val="superscript"/>
      <sz val="9"/>
      <name val="Arial"/>
      <family val="2"/>
    </font>
  </fonts>
  <fills count="7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31"/>
        <bgColor indexed="64"/>
      </patternFill>
    </fill>
    <fill>
      <patternFill patternType="solid">
        <fgColor indexed="44"/>
        <bgColor indexed="64"/>
      </patternFill>
    </fill>
    <fill>
      <patternFill patternType="solid">
        <fgColor indexed="21"/>
        <bgColor indexed="64"/>
      </patternFill>
    </fill>
    <fill>
      <patternFill patternType="solid">
        <fgColor indexed="37"/>
        <bgColor indexed="64"/>
      </patternFill>
    </fill>
    <fill>
      <patternFill patternType="solid">
        <fgColor indexed="30"/>
        <bgColor indexed="64"/>
      </patternFill>
    </fill>
    <fill>
      <patternFill patternType="solid">
        <fgColor indexed="22"/>
        <bgColor indexed="64"/>
      </patternFill>
    </fill>
    <fill>
      <patternFill patternType="solid">
        <fgColor indexed="50"/>
        <bgColor indexed="64"/>
      </patternFill>
    </fill>
    <fill>
      <patternFill patternType="lightUp">
        <fgColor indexed="48"/>
        <bgColor indexed="22"/>
      </patternFill>
    </fill>
    <fill>
      <patternFill patternType="solid">
        <fgColor indexed="54"/>
        <bgColor indexed="64"/>
      </patternFill>
    </fill>
    <fill>
      <patternFill patternType="solid">
        <fgColor indexed="40"/>
        <bgColor indexed="64"/>
      </patternFill>
    </fill>
    <fill>
      <patternFill patternType="solid">
        <fgColor indexed="9"/>
        <bgColor indexed="64"/>
      </patternFill>
    </fill>
    <fill>
      <patternFill patternType="solid">
        <fgColor indexed="31"/>
        <bgColor indexed="64"/>
      </patternFill>
    </fill>
    <fill>
      <patternFill patternType="solid">
        <fgColor indexed="41"/>
        <bgColor indexed="64"/>
      </patternFill>
    </fill>
    <fill>
      <patternFill patternType="solid">
        <fgColor indexed="35"/>
        <bgColor indexed="64"/>
      </patternFill>
    </fill>
    <fill>
      <patternFill patternType="solid">
        <fgColor indexed="30"/>
        <bgColor indexed="64"/>
      </patternFill>
    </fill>
    <fill>
      <patternFill patternType="solid">
        <fgColor indexed="14"/>
        <bgColor indexed="64"/>
      </patternFill>
    </fill>
    <fill>
      <patternFill patternType="solid">
        <fgColor indexed="44"/>
        <bgColor indexed="64"/>
      </patternFill>
    </fill>
    <fill>
      <patternFill patternType="solid">
        <fgColor indexed="54"/>
        <bgColor indexed="64"/>
      </patternFill>
    </fill>
    <fill>
      <patternFill patternType="solid">
        <fgColor indexed="24"/>
        <bgColor indexed="64"/>
      </patternFill>
    </fill>
    <fill>
      <patternFill patternType="solid">
        <fgColor indexed="15"/>
        <bgColor indexed="64"/>
      </patternFill>
    </fill>
    <fill>
      <patternFill patternType="solid">
        <fgColor indexed="45"/>
        <bgColor indexed="64"/>
      </patternFill>
    </fill>
    <fill>
      <patternFill patternType="solid">
        <fgColor indexed="55"/>
        <bgColor indexed="64"/>
      </patternFill>
    </fill>
    <fill>
      <patternFill patternType="solid">
        <fgColor indexed="41"/>
        <bgColor indexed="64"/>
      </patternFill>
    </fill>
    <fill>
      <patternFill patternType="solid">
        <fgColor indexed="40"/>
        <bgColor indexed="64"/>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54"/>
        <bgColor indexed="41"/>
      </patternFill>
    </fill>
    <fill>
      <patternFill patternType="solid">
        <fgColor theme="4" tint="0.7999511703848384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149906918546098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88555558946501"/>
        <bgColor indexed="64"/>
      </patternFill>
    </fill>
    <fill>
      <patternFill patternType="solid">
        <fgColor rgb="FFBFBFBF"/>
        <bgColor rgb="FF000000"/>
      </patternFill>
    </fill>
    <fill>
      <patternFill patternType="solid">
        <fgColor rgb="FFD9D9D9"/>
        <bgColor indexed="64"/>
      </patternFill>
    </fill>
    <fill>
      <patternFill patternType="solid">
        <fgColor theme="0"/>
        <bgColor rgb="FF000000"/>
      </patternFill>
    </fill>
    <fill>
      <patternFill patternType="solid">
        <fgColor theme="0" tint="-0.34998626667073579"/>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0" tint="-0.49989318521683401"/>
        <bgColor indexed="64"/>
      </patternFill>
    </fill>
    <fill>
      <patternFill patternType="solid">
        <fgColor theme="0" tint="-0.249977111117893"/>
        <bgColor rgb="FF000000"/>
      </patternFill>
    </fill>
    <fill>
      <patternFill patternType="solid">
        <fgColor rgb="FFD9D9D9"/>
        <bgColor rgb="FF000000"/>
      </patternFill>
    </fill>
  </fills>
  <borders count="134">
    <border>
      <left/>
      <right/>
      <top/>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medium">
        <color indexed="30"/>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auto="1"/>
      </left>
      <right style="thin">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right style="thin">
        <color auto="1"/>
      </right>
      <top/>
      <bottom/>
      <diagonal/>
    </border>
    <border>
      <left/>
      <right/>
      <top style="thin">
        <color auto="1"/>
      </top>
      <bottom/>
      <diagonal/>
    </border>
    <border>
      <left style="medium">
        <color auto="1"/>
      </left>
      <right/>
      <top/>
      <bottom style="thin">
        <color auto="1"/>
      </bottom>
      <diagonal/>
    </border>
    <border>
      <left style="medium">
        <color auto="1"/>
      </left>
      <right style="medium">
        <color auto="1"/>
      </right>
      <top/>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medium">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ck">
        <color auto="1"/>
      </left>
      <right style="thin">
        <color auto="1"/>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style="thin">
        <color auto="1"/>
      </left>
      <right style="thick">
        <color auto="1"/>
      </right>
      <top style="medium">
        <color auto="1"/>
      </top>
      <bottom style="medium">
        <color auto="1"/>
      </bottom>
      <diagonal/>
    </border>
    <border>
      <left style="thin">
        <color auto="1"/>
      </left>
      <right/>
      <top style="medium">
        <color auto="1"/>
      </top>
      <bottom/>
      <diagonal/>
    </border>
    <border>
      <left style="thin">
        <color auto="1"/>
      </left>
      <right/>
      <top/>
      <bottom style="medium">
        <color auto="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auto="1"/>
      </left>
      <right/>
      <top style="thin">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auto="1"/>
      </top>
      <bottom style="medium">
        <color auto="1"/>
      </bottom>
      <diagonal/>
    </border>
    <border>
      <left style="medium">
        <color indexed="64"/>
      </left>
      <right style="medium">
        <color auto="1"/>
      </right>
      <top style="medium">
        <color indexed="64"/>
      </top>
      <bottom style="thin">
        <color auto="1"/>
      </bottom>
      <diagonal/>
    </border>
    <border>
      <left/>
      <right style="medium">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medium">
        <color indexed="64"/>
      </top>
      <bottom style="thin">
        <color indexed="64"/>
      </bottom>
      <diagonal/>
    </border>
    <border>
      <left style="thin">
        <color auto="1"/>
      </left>
      <right style="medium">
        <color auto="1"/>
      </right>
      <top/>
      <bottom style="medium">
        <color auto="1"/>
      </bottom>
      <diagonal/>
    </border>
    <border>
      <left style="thin">
        <color indexed="64"/>
      </left>
      <right style="thin">
        <color indexed="64"/>
      </right>
      <top/>
      <bottom style="medium">
        <color indexed="64"/>
      </bottom>
      <diagonal/>
    </border>
    <border>
      <left/>
      <right style="medium">
        <color auto="1"/>
      </right>
      <top/>
      <bottom style="medium">
        <color auto="1"/>
      </bottom>
      <diagonal/>
    </border>
    <border>
      <left/>
      <right/>
      <top style="thin">
        <color auto="1"/>
      </top>
      <bottom style="thin">
        <color auto="1"/>
      </bottom>
      <diagonal/>
    </border>
    <border>
      <left style="thin">
        <color auto="1"/>
      </left>
      <right style="thin">
        <color auto="1"/>
      </right>
      <top style="thin">
        <color auto="1"/>
      </top>
      <bottom/>
      <diagonal/>
    </border>
    <border>
      <left style="medium">
        <color auto="1"/>
      </left>
      <right/>
      <top style="thin">
        <color auto="1"/>
      </top>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auto="1"/>
      </top>
      <bottom style="medium">
        <color auto="1"/>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indexed="64"/>
      </left>
      <right/>
      <top style="thin">
        <color rgb="FF000000"/>
      </top>
      <bottom style="medium">
        <color indexed="64"/>
      </bottom>
      <diagonal/>
    </border>
    <border>
      <left style="thin">
        <color auto="1"/>
      </left>
      <right style="thin">
        <color rgb="FF000000"/>
      </right>
      <top/>
      <bottom style="thin">
        <color auto="1"/>
      </bottom>
      <diagonal/>
    </border>
    <border>
      <left style="thin">
        <color auto="1"/>
      </left>
      <right style="thin">
        <color rgb="FF000000"/>
      </right>
      <top style="thin">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thin">
        <color auto="1"/>
      </top>
      <bottom/>
      <diagonal/>
    </border>
    <border>
      <left style="medium">
        <color auto="1"/>
      </left>
      <right style="thin">
        <color auto="1"/>
      </right>
      <top style="thin">
        <color auto="1"/>
      </top>
      <bottom/>
      <diagonal/>
    </border>
    <border>
      <left/>
      <right style="thin">
        <color indexed="64"/>
      </right>
      <top style="thin">
        <color indexed="64"/>
      </top>
      <bottom/>
      <diagonal/>
    </border>
    <border>
      <left style="thin">
        <color auto="1"/>
      </left>
      <right/>
      <top style="thin">
        <color auto="1"/>
      </top>
      <bottom/>
      <diagonal/>
    </border>
    <border>
      <left style="thin">
        <color indexed="64"/>
      </left>
      <right style="thin">
        <color rgb="FF000000"/>
      </right>
      <top style="medium">
        <color indexed="64"/>
      </top>
      <bottom style="thin">
        <color indexed="64"/>
      </bottom>
      <diagonal/>
    </border>
    <border>
      <left style="thin">
        <color rgb="FF000000"/>
      </left>
      <right style="thin">
        <color rgb="FF000000"/>
      </right>
      <top style="medium">
        <color auto="1"/>
      </top>
      <bottom style="thin">
        <color indexed="64"/>
      </bottom>
      <diagonal/>
    </border>
    <border>
      <left style="thin">
        <color rgb="FF000000"/>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style="thin">
        <color indexed="64"/>
      </left>
      <right style="thin">
        <color rgb="FF000000"/>
      </right>
      <top style="medium">
        <color auto="1"/>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style="thin">
        <color auto="1"/>
      </top>
      <bottom style="thin">
        <color auto="1"/>
      </bottom>
      <diagonal/>
    </border>
    <border>
      <left style="medium">
        <color rgb="FF000000"/>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rgb="FF000000"/>
      </right>
      <top style="medium">
        <color indexed="64"/>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indexed="64"/>
      </right>
      <top/>
      <bottom style="medium">
        <color rgb="FF000000"/>
      </bottom>
      <diagonal/>
    </border>
    <border>
      <left style="thin">
        <color rgb="FF000000"/>
      </left>
      <right style="medium">
        <color indexed="64"/>
      </right>
      <top style="thin">
        <color indexed="64"/>
      </top>
      <bottom style="thin">
        <color indexed="64"/>
      </bottom>
      <diagonal/>
    </border>
    <border>
      <left style="thin">
        <color rgb="FF000000"/>
      </left>
      <right/>
      <top style="thin">
        <color auto="1"/>
      </top>
      <bottom style="thin">
        <color auto="1"/>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auto="1"/>
      </left>
      <right style="medium">
        <color indexed="64"/>
      </right>
      <top style="thin">
        <color auto="1"/>
      </top>
      <bottom/>
      <diagonal/>
    </border>
    <border>
      <left/>
      <right style="medium">
        <color indexed="64"/>
      </right>
      <top style="thin">
        <color auto="1"/>
      </top>
      <bottom/>
      <diagonal/>
    </border>
    <border>
      <left/>
      <right style="medium">
        <color indexed="64"/>
      </right>
      <top style="thin">
        <color auto="1"/>
      </top>
      <bottom style="thin">
        <color rgb="FF000000"/>
      </bottom>
      <diagonal/>
    </border>
    <border>
      <left/>
      <right style="medium">
        <color indexed="64"/>
      </right>
      <top style="thin">
        <color rgb="FF000000"/>
      </top>
      <bottom style="thin">
        <color rgb="FF000000"/>
      </bottom>
      <diagonal/>
    </border>
  </borders>
  <cellStyleXfs count="30998">
    <xf numFmtId="0" fontId="0" fillId="0" borderId="0"/>
    <xf numFmtId="9" fontId="119" fillId="0" borderId="0" applyFont="0" applyFill="0" applyBorder="0" applyAlignment="0" applyProtection="0"/>
    <xf numFmtId="44" fontId="119" fillId="0" borderId="0" applyFont="0" applyFill="0" applyBorder="0" applyAlignment="0" applyProtection="0"/>
    <xf numFmtId="42" fontId="119" fillId="0" borderId="0" applyFont="0" applyFill="0" applyBorder="0" applyAlignment="0" applyProtection="0"/>
    <xf numFmtId="43" fontId="119" fillId="0" borderId="0" applyFont="0" applyFill="0" applyBorder="0" applyAlignment="0" applyProtection="0"/>
    <xf numFmtId="41" fontId="119" fillId="0" borderId="0" applyFon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167" fontId="11" fillId="8" borderId="1">
      <alignment horizontal="center" vertical="center"/>
    </xf>
    <xf numFmtId="167" fontId="11" fillId="8" borderId="1">
      <alignment horizontal="center" vertical="center"/>
    </xf>
    <xf numFmtId="167" fontId="11" fillId="8" borderId="1">
      <alignment horizontal="center" vertical="center"/>
    </xf>
    <xf numFmtId="0" fontId="23" fillId="3" borderId="0" applyNumberFormat="0" applyBorder="0" applyAlignment="0" applyProtection="0"/>
    <xf numFmtId="0" fontId="24" fillId="20" borderId="2" applyNumberFormat="0" applyAlignment="0" applyProtection="0"/>
    <xf numFmtId="0" fontId="25" fillId="21" borderId="3" applyNumberFormat="0" applyAlignment="0" applyProtection="0"/>
    <xf numFmtId="41"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0" fontId="26" fillId="0" borderId="0" applyNumberForma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0" fontId="27" fillId="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13" fillId="0" borderId="0" applyNumberFormat="0" applyFill="0" applyBorder="0" applyAlignment="0" applyProtection="0"/>
    <xf numFmtId="0" fontId="8" fillId="0" borderId="4" applyNumberFormat="0" applyProtection="0"/>
    <xf numFmtId="0" fontId="8" fillId="0" borderId="5">
      <alignment horizontal="left" vertical="center"/>
    </xf>
    <xf numFmtId="0" fontId="14" fillId="0" borderId="0" applyNumberFormat="0" applyFont="0" applyFill="0" applyBorder="0" applyProtection="0"/>
    <xf numFmtId="0" fontId="14" fillId="0" borderId="0" applyNumberFormat="0" applyFont="0" applyFill="0" applyBorder="0" applyProtection="0"/>
    <xf numFmtId="0" fontId="8" fillId="0" borderId="0" applyNumberFormat="0" applyFont="0" applyFill="0" applyBorder="0" applyProtection="0"/>
    <xf numFmtId="0" fontId="8" fillId="0" borderId="0" applyNumberFormat="0" applyFont="0" applyFill="0" applyBorder="0" applyProtection="0"/>
    <xf numFmtId="0" fontId="8" fillId="0" borderId="0" applyNumberFormat="0" applyFont="0" applyFill="0" applyBorder="0" applyProtection="0"/>
    <xf numFmtId="0" fontId="8" fillId="0" borderId="0" applyNumberFormat="0" applyFont="0" applyFill="0" applyBorder="0" applyProtection="0"/>
    <xf numFmtId="0" fontId="28" fillId="0" borderId="6" applyNumberFormat="0" applyFill="0" applyAlignment="0" applyProtection="0"/>
    <xf numFmtId="0" fontId="28" fillId="0" borderId="0" applyNumberFormat="0" applyFill="0" applyBorder="0" applyAlignment="0" applyProtection="0"/>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9" fontId="119" fillId="0" borderId="0" applyFont="0" applyFill="0" applyBorder="0" applyProtection="0"/>
    <xf numFmtId="0" fontId="15" fillId="0" borderId="7" applyNumberFormat="0" applyFill="0" applyAlignment="0" applyProtection="0"/>
    <xf numFmtId="0" fontId="29" fillId="7" borderId="2" applyNumberFormat="0" applyAlignment="0" applyProtection="0"/>
    <xf numFmtId="0" fontId="7" fillId="22" borderId="8" applyNumberFormat="0" applyBorder="0" applyAlignment="0" applyProtection="0"/>
    <xf numFmtId="0" fontId="7" fillId="22" borderId="8" applyNumberFormat="0" applyBorder="0" applyAlignment="0" applyProtection="0"/>
    <xf numFmtId="0" fontId="7" fillId="22" borderId="8" applyNumberFormat="0" applyBorder="0" applyAlignment="0" applyProtection="0"/>
    <xf numFmtId="0" fontId="30" fillId="0" borderId="9" applyNumberFormat="0" applyFill="0" applyAlignment="0" applyProtection="0"/>
    <xf numFmtId="0" fontId="31" fillId="23" borderId="0" applyNumberFormat="0" applyBorder="0" applyAlignment="0" applyProtection="0"/>
    <xf numFmtId="37" fontId="16" fillId="0" borderId="0"/>
    <xf numFmtId="37" fontId="16" fillId="0" borderId="0"/>
    <xf numFmtId="37" fontId="16" fillId="0" borderId="0"/>
    <xf numFmtId="170" fontId="10" fillId="0" borderId="0"/>
    <xf numFmtId="170" fontId="10" fillId="0" borderId="0"/>
    <xf numFmtId="170" fontId="10" fillId="0" borderId="0"/>
    <xf numFmtId="0" fontId="6" fillId="0" borderId="0"/>
    <xf numFmtId="0" fontId="46" fillId="0" borderId="0"/>
    <xf numFmtId="0" fontId="119" fillId="0" borderId="0"/>
    <xf numFmtId="0" fontId="119" fillId="0" borderId="0"/>
    <xf numFmtId="0" fontId="58" fillId="0" borderId="0"/>
    <xf numFmtId="0" fontId="58" fillId="0" borderId="0"/>
    <xf numFmtId="0" fontId="58" fillId="0" borderId="0"/>
    <xf numFmtId="0" fontId="119" fillId="0" borderId="0"/>
    <xf numFmtId="0" fontId="46" fillId="0" borderId="0"/>
    <xf numFmtId="0" fontId="46" fillId="0" borderId="0"/>
    <xf numFmtId="0" fontId="46" fillId="0" borderId="0"/>
    <xf numFmtId="0" fontId="119" fillId="22" borderId="10" applyNumberFormat="0" applyFont="0" applyAlignment="0" applyProtection="0"/>
    <xf numFmtId="0" fontId="119" fillId="22" borderId="10" applyNumberFormat="0" applyFont="0" applyAlignment="0" applyProtection="0"/>
    <xf numFmtId="0" fontId="32" fillId="20" borderId="11" applyNumberFormat="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12" fillId="23" borderId="11" applyNumberFormat="0" applyProtection="0">
      <alignment vertical="center"/>
    </xf>
    <xf numFmtId="0" fontId="12" fillId="23" borderId="11" applyNumberFormat="0" applyProtection="0">
      <alignment vertical="center"/>
    </xf>
    <xf numFmtId="0" fontId="59" fillId="24" borderId="8" applyNumberFormat="0" applyProtection="0">
      <alignment horizontal="right" vertical="center" wrapText="1"/>
    </xf>
    <xf numFmtId="0" fontId="12" fillId="23" borderId="11" applyNumberFormat="0" applyProtection="0">
      <alignment vertical="center"/>
    </xf>
    <xf numFmtId="0" fontId="60" fillId="25" borderId="8" applyNumberFormat="0" applyProtection="0">
      <alignment horizontal="right" vertical="center" wrapText="1"/>
    </xf>
    <xf numFmtId="0" fontId="59" fillId="24" borderId="8" applyNumberFormat="0" applyProtection="0">
      <alignment horizontal="right" vertical="center" wrapText="1"/>
    </xf>
    <xf numFmtId="0" fontId="38" fillId="23" borderId="12" applyNumberFormat="0" applyProtection="0">
      <alignment vertical="center"/>
    </xf>
    <xf numFmtId="4" fontId="39" fillId="26" borderId="13">
      <alignment vertical="center"/>
    </xf>
    <xf numFmtId="4" fontId="40" fillId="26" borderId="13">
      <alignment vertical="center"/>
    </xf>
    <xf numFmtId="4" fontId="39" fillId="27" borderId="13">
      <alignment vertical="center"/>
    </xf>
    <xf numFmtId="4" fontId="40" fillId="27" borderId="13">
      <alignment vertical="center"/>
    </xf>
    <xf numFmtId="0" fontId="12" fillId="23" borderId="11" applyNumberFormat="0" applyProtection="0">
      <alignment horizontal="left" vertical="center" indent="1"/>
    </xf>
    <xf numFmtId="0" fontId="12" fillId="23" borderId="11" applyNumberFormat="0" applyProtection="0">
      <alignment horizontal="left" vertical="center" indent="1"/>
    </xf>
    <xf numFmtId="0" fontId="59" fillId="24" borderId="8" applyNumberFormat="0" applyProtection="0">
      <alignment horizontal="left" vertical="center" indent="1"/>
    </xf>
    <xf numFmtId="0" fontId="12" fillId="23" borderId="11" applyNumberFormat="0" applyProtection="0">
      <alignment horizontal="left" vertical="center" indent="1"/>
    </xf>
    <xf numFmtId="0" fontId="60" fillId="25" borderId="8" applyNumberFormat="0" applyProtection="0">
      <alignment horizontal="left" vertical="center" indent="1"/>
    </xf>
    <xf numFmtId="0" fontId="59" fillId="24" borderId="8" applyNumberFormat="0" applyProtection="0">
      <alignment horizontal="left" vertical="center" indent="1"/>
    </xf>
    <xf numFmtId="0" fontId="36" fillId="23" borderId="12" applyNumberFormat="0" applyProtection="0">
      <alignment horizontal="left" vertical="top" indent="1"/>
    </xf>
    <xf numFmtId="0" fontId="41" fillId="28" borderId="8" applyNumberFormat="0" applyProtection="0">
      <alignment horizontal="left" vertical="center"/>
    </xf>
    <xf numFmtId="0" fontId="41" fillId="29" borderId="8" applyNumberFormat="0" applyProtection="0">
      <alignment horizontal="center" vertical="center"/>
    </xf>
    <xf numFmtId="0" fontId="42" fillId="21" borderId="8" applyNumberFormat="0">
      <alignment horizontal="right" vertical="center"/>
    </xf>
    <xf numFmtId="0" fontId="12" fillId="3" borderId="12" applyNumberFormat="0" applyProtection="0">
      <alignment horizontal="right" vertical="center"/>
    </xf>
    <xf numFmtId="0" fontId="12" fillId="3" borderId="12" applyNumberFormat="0" applyProtection="0">
      <alignment horizontal="right" vertical="center"/>
    </xf>
    <xf numFmtId="0" fontId="12" fillId="9" borderId="12" applyNumberFormat="0" applyProtection="0">
      <alignment horizontal="right" vertical="center"/>
    </xf>
    <xf numFmtId="0" fontId="12" fillId="9" borderId="12" applyNumberFormat="0" applyProtection="0">
      <alignment horizontal="right" vertical="center"/>
    </xf>
    <xf numFmtId="0" fontId="12" fillId="17" borderId="12" applyNumberFormat="0" applyProtection="0">
      <alignment horizontal="right" vertical="center"/>
    </xf>
    <xf numFmtId="0" fontId="12" fillId="17" borderId="12" applyNumberFormat="0" applyProtection="0">
      <alignment horizontal="right" vertical="center"/>
    </xf>
    <xf numFmtId="0" fontId="12" fillId="11" borderId="12" applyNumberFormat="0" applyProtection="0">
      <alignment horizontal="right" vertical="center"/>
    </xf>
    <xf numFmtId="0" fontId="12" fillId="11" borderId="12" applyNumberFormat="0" applyProtection="0">
      <alignment horizontal="right" vertical="center"/>
    </xf>
    <xf numFmtId="0" fontId="12" fillId="15" borderId="12" applyNumberFormat="0" applyProtection="0">
      <alignment horizontal="right" vertical="center"/>
    </xf>
    <xf numFmtId="0" fontId="12" fillId="15" borderId="12" applyNumberFormat="0" applyProtection="0">
      <alignment horizontal="right" vertical="center"/>
    </xf>
    <xf numFmtId="0" fontId="12" fillId="19" borderId="12" applyNumberFormat="0" applyProtection="0">
      <alignment horizontal="right" vertical="center"/>
    </xf>
    <xf numFmtId="0" fontId="12" fillId="19" borderId="12" applyNumberFormat="0" applyProtection="0">
      <alignment horizontal="right" vertical="center"/>
    </xf>
    <xf numFmtId="0" fontId="12" fillId="18" borderId="12" applyNumberFormat="0" applyProtection="0">
      <alignment horizontal="right" vertical="center"/>
    </xf>
    <xf numFmtId="0" fontId="12" fillId="18" borderId="12" applyNumberFormat="0" applyProtection="0">
      <alignment horizontal="right" vertical="center"/>
    </xf>
    <xf numFmtId="0" fontId="12" fillId="30" borderId="12" applyNumberFormat="0" applyProtection="0">
      <alignment horizontal="right" vertical="center"/>
    </xf>
    <xf numFmtId="0" fontId="12" fillId="30" borderId="12" applyNumberFormat="0" applyProtection="0">
      <alignment horizontal="right" vertical="center"/>
    </xf>
    <xf numFmtId="0" fontId="12" fillId="10" borderId="12" applyNumberFormat="0" applyProtection="0">
      <alignment horizontal="right" vertical="center"/>
    </xf>
    <xf numFmtId="0" fontId="12" fillId="10" borderId="12" applyNumberFormat="0" applyProtection="0">
      <alignment horizontal="right" vertical="center"/>
    </xf>
    <xf numFmtId="0" fontId="36" fillId="0" borderId="8" applyNumberFormat="0" applyProtection="0">
      <alignment horizontal="left" vertical="center" indent="1"/>
    </xf>
    <xf numFmtId="0" fontId="36" fillId="31" borderId="8" applyNumberFormat="0" applyProtection="0">
      <alignment horizontal="left" vertical="center" indent="1"/>
    </xf>
    <xf numFmtId="0" fontId="12" fillId="0" borderId="8" applyNumberFormat="0" applyProtection="0">
      <alignment horizontal="left" vertical="center" indent="1"/>
    </xf>
    <xf numFmtId="0" fontId="12" fillId="0" borderId="8" applyNumberFormat="0" applyProtection="0">
      <alignment horizontal="left" vertical="center" indent="1"/>
    </xf>
    <xf numFmtId="0" fontId="12" fillId="20" borderId="8" applyNumberFormat="0" applyProtection="0">
      <alignment horizontal="left" vertical="center" indent="1"/>
    </xf>
    <xf numFmtId="0" fontId="12" fillId="0" borderId="8" applyNumberFormat="0" applyProtection="0">
      <alignment horizontal="left" vertical="center" indent="1"/>
    </xf>
    <xf numFmtId="0" fontId="43" fillId="32" borderId="0" applyNumberFormat="0" applyProtection="0">
      <alignment horizontal="left" vertical="center" indent="1"/>
    </xf>
    <xf numFmtId="0" fontId="43" fillId="32" borderId="0" applyNumberFormat="0" applyProtection="0">
      <alignment horizontal="left" vertical="center" indent="1"/>
    </xf>
    <xf numFmtId="0" fontId="43" fillId="32" borderId="0" applyNumberFormat="0" applyProtection="0">
      <alignment horizontal="left" vertical="center" indent="1"/>
    </xf>
    <xf numFmtId="0" fontId="43" fillId="32" borderId="0" applyNumberFormat="0" applyProtection="0">
      <alignment horizontal="left" vertical="center" indent="1"/>
    </xf>
    <xf numFmtId="0" fontId="44" fillId="20" borderId="12" applyNumberFormat="0" applyProtection="0">
      <alignment horizontal="center" vertical="center"/>
    </xf>
    <xf numFmtId="0" fontId="12" fillId="33" borderId="12" applyNumberFormat="0" applyProtection="0">
      <alignment horizontal="right" vertical="center"/>
    </xf>
    <xf numFmtId="4" fontId="45" fillId="34" borderId="14">
      <alignment horizontal="left" vertical="center" indent="1"/>
    </xf>
    <xf numFmtId="0" fontId="41" fillId="0" borderId="0" applyNumberFormat="0" applyProtection="0">
      <alignment horizontal="left" vertical="center" indent="1"/>
    </xf>
    <xf numFmtId="0" fontId="41" fillId="0" borderId="0" applyNumberFormat="0" applyProtection="0">
      <alignment horizontal="left" vertical="center" indent="1"/>
    </xf>
    <xf numFmtId="0" fontId="41" fillId="0" borderId="0" applyNumberFormat="0" applyProtection="0">
      <alignment horizontal="left" vertical="center" indent="1"/>
    </xf>
    <xf numFmtId="0" fontId="46" fillId="0" borderId="0" applyNumberFormat="0" applyProtection="0">
      <alignment horizontal="left" vertical="center" indent="1"/>
    </xf>
    <xf numFmtId="0" fontId="41" fillId="0" borderId="0" applyNumberFormat="0" applyProtection="0">
      <alignment horizontal="left" vertical="center" indent="1"/>
    </xf>
    <xf numFmtId="0" fontId="41" fillId="0" borderId="0" applyNumberFormat="0" applyProtection="0">
      <alignment horizontal="left" vertical="center" indent="1"/>
    </xf>
    <xf numFmtId="0" fontId="41" fillId="0" borderId="0" applyNumberFormat="0" applyProtection="0">
      <alignment horizontal="left" vertical="center" indent="1"/>
    </xf>
    <xf numFmtId="0" fontId="41" fillId="0" borderId="0" applyNumberFormat="0" applyProtection="0">
      <alignment horizontal="left" vertical="center" indent="1"/>
    </xf>
    <xf numFmtId="0" fontId="41" fillId="0" borderId="0" applyNumberFormat="0" applyProtection="0">
      <alignment horizontal="left" vertical="center" indent="1"/>
    </xf>
    <xf numFmtId="0" fontId="41" fillId="0" borderId="0" applyNumberFormat="0" applyProtection="0">
      <alignment horizontal="left" vertical="center" indent="1"/>
    </xf>
    <xf numFmtId="0" fontId="41" fillId="35" borderId="8" applyNumberFormat="0" applyProtection="0">
      <alignment horizontal="left" vertical="center" indent="2"/>
    </xf>
    <xf numFmtId="0" fontId="41" fillId="35" borderId="8" applyNumberFormat="0" applyProtection="0">
      <alignment horizontal="left" vertical="center" indent="2"/>
    </xf>
    <xf numFmtId="0" fontId="41" fillId="35" borderId="8" applyNumberFormat="0" applyProtection="0">
      <alignment horizontal="left" vertical="center" indent="2"/>
    </xf>
    <xf numFmtId="0" fontId="46" fillId="0" borderId="8" applyNumberFormat="0" applyProtection="0">
      <alignment horizontal="left" vertical="center" indent="2"/>
    </xf>
    <xf numFmtId="0" fontId="41" fillId="35" borderId="8" applyNumberFormat="0" applyProtection="0">
      <alignment horizontal="left" vertical="center" indent="2"/>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2" fillId="22" borderId="12" applyNumberFormat="0" applyProtection="0">
      <alignment vertical="center"/>
    </xf>
    <xf numFmtId="0" fontId="12" fillId="22" borderId="12" applyNumberFormat="0" applyProtection="0">
      <alignment vertical="center"/>
    </xf>
    <xf numFmtId="0" fontId="47" fillId="22" borderId="12" applyNumberFormat="0" applyProtection="0">
      <alignment vertical="center"/>
    </xf>
    <xf numFmtId="4" fontId="48" fillId="26" borderId="14">
      <alignment vertical="center"/>
    </xf>
    <xf numFmtId="4" fontId="49" fillId="26" borderId="14">
      <alignment vertical="center"/>
    </xf>
    <xf numFmtId="4" fontId="48" fillId="27" borderId="14">
      <alignment vertical="center"/>
    </xf>
    <xf numFmtId="4" fontId="49" fillId="27" borderId="14">
      <alignment vertical="center"/>
    </xf>
    <xf numFmtId="0" fontId="50" fillId="0" borderId="0" applyNumberFormat="0" applyProtection="0">
      <alignment horizontal="left" vertical="center" indent="1"/>
    </xf>
    <xf numFmtId="0" fontId="12" fillId="22" borderId="12" applyNumberFormat="0" applyProtection="0">
      <alignment horizontal="left" vertical="top" indent="1"/>
    </xf>
    <xf numFmtId="0" fontId="12" fillId="22" borderId="12" applyNumberFormat="0" applyProtection="0">
      <alignment horizontal="left" vertical="top" indent="1"/>
    </xf>
    <xf numFmtId="0" fontId="42" fillId="21" borderId="8" applyNumberFormat="0">
      <alignment horizontal="left" vertical="center"/>
    </xf>
    <xf numFmtId="0" fontId="7" fillId="0" borderId="8" applyNumberFormat="0" applyProtection="0">
      <alignment horizontal="left" vertical="center" indent="1"/>
    </xf>
    <xf numFmtId="0" fontId="12" fillId="37" borderId="11" applyNumberFormat="0" applyProtection="0">
      <alignment horizontal="right" vertical="center"/>
    </xf>
    <xf numFmtId="0" fontId="12" fillId="37" borderId="11" applyNumberFormat="0" applyProtection="0">
      <alignment horizontal="right" vertical="center"/>
    </xf>
    <xf numFmtId="0" fontId="58" fillId="0" borderId="8" applyNumberFormat="0" applyProtection="0">
      <alignment horizontal="right" vertical="center" wrapText="1"/>
    </xf>
    <xf numFmtId="0" fontId="12" fillId="37" borderId="11" applyNumberFormat="0" applyProtection="0">
      <alignment horizontal="right" vertical="center"/>
    </xf>
    <xf numFmtId="0" fontId="58" fillId="0" borderId="8" applyNumberFormat="0" applyProtection="0">
      <alignment horizontal="right" vertical="center" wrapText="1"/>
    </xf>
    <xf numFmtId="0" fontId="47" fillId="36" borderId="12" applyNumberFormat="0" applyProtection="0">
      <alignment horizontal="right" vertical="center"/>
    </xf>
    <xf numFmtId="4" fontId="51" fillId="26" borderId="14">
      <alignment vertical="center"/>
    </xf>
    <xf numFmtId="4" fontId="52" fillId="26" borderId="14">
      <alignment vertical="center"/>
    </xf>
    <xf numFmtId="4" fontId="51" fillId="27" borderId="14">
      <alignment vertical="center"/>
    </xf>
    <xf numFmtId="4" fontId="52" fillId="17" borderId="14">
      <alignment vertical="center"/>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58" fillId="0" borderId="8"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58" fillId="0" borderId="8" applyNumberFormat="0" applyProtection="0">
      <alignment horizontal="left" vertical="center" indent="1"/>
    </xf>
    <xf numFmtId="0" fontId="41" fillId="38" borderId="8" applyNumberFormat="0" applyProtection="0">
      <alignment horizontal="center" vertical="top" wrapText="1"/>
    </xf>
    <xf numFmtId="0" fontId="41" fillId="29" borderId="8" applyNumberFormat="0" applyProtection="0">
      <alignment horizontal="center" vertical="center" wrapText="1"/>
    </xf>
    <xf numFmtId="4" fontId="53" fillId="34" borderId="15">
      <alignment vertical="center"/>
    </xf>
    <xf numFmtId="4" fontId="54" fillId="34" borderId="15">
      <alignment vertical="center"/>
    </xf>
    <xf numFmtId="4" fontId="39" fillId="26" borderId="15">
      <alignment vertical="center"/>
    </xf>
    <xf numFmtId="4" fontId="40" fillId="26" borderId="15">
      <alignment vertical="center"/>
    </xf>
    <xf numFmtId="4" fontId="39" fillId="27" borderId="14">
      <alignment vertical="center"/>
    </xf>
    <xf numFmtId="4" fontId="40" fillId="27" borderId="14">
      <alignment vertical="center"/>
    </xf>
    <xf numFmtId="4" fontId="55" fillId="22" borderId="15">
      <alignment horizontal="left" vertical="center" indent="1"/>
    </xf>
    <xf numFmtId="0" fontId="35" fillId="0" borderId="0" applyNumberFormat="0" applyProtection="0">
      <alignment vertical="center"/>
    </xf>
    <xf numFmtId="0" fontId="56" fillId="0" borderId="12" applyNumberFormat="0" applyProtection="0">
      <alignment horizontal="right" vertical="center"/>
    </xf>
    <xf numFmtId="0" fontId="56" fillId="36" borderId="12" applyNumberFormat="0" applyProtection="0">
      <alignment horizontal="right" vertical="center"/>
    </xf>
    <xf numFmtId="0" fontId="57" fillId="34" borderId="16">
      <protection locked="0"/>
    </xf>
    <xf numFmtId="0" fontId="57" fillId="39" borderId="0"/>
    <xf numFmtId="0" fontId="37" fillId="0" borderId="0"/>
    <xf numFmtId="0" fontId="17" fillId="0" borderId="0" applyNumberFormat="0" applyFont="0" applyFill="0" applyBorder="0" applyAlignment="0" applyProtection="0"/>
    <xf numFmtId="0" fontId="17" fillId="0" borderId="0" applyNumberFormat="0" applyFont="0" applyFill="0" applyBorder="0" applyAlignment="0" applyProtection="0"/>
    <xf numFmtId="0" fontId="33" fillId="0" borderId="0"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37" fontId="7" fillId="0" borderId="0"/>
    <xf numFmtId="37" fontId="7" fillId="0" borderId="0"/>
    <xf numFmtId="37" fontId="7" fillId="0" borderId="0"/>
    <xf numFmtId="37" fontId="7" fillId="0" borderId="0"/>
    <xf numFmtId="3" fontId="18" fillId="0" borderId="7" applyProtection="0"/>
    <xf numFmtId="0" fontId="34" fillId="0" borderId="0" applyNumberFormat="0" applyFill="0" applyBorder="0" applyAlignment="0" applyProtection="0"/>
    <xf numFmtId="0" fontId="119" fillId="0" borderId="0"/>
    <xf numFmtId="0" fontId="119" fillId="0" borderId="0"/>
    <xf numFmtId="0" fontId="119" fillId="0" borderId="0"/>
    <xf numFmtId="0" fontId="119" fillId="0" borderId="0"/>
    <xf numFmtId="9"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0" fontId="21" fillId="40" borderId="0" applyNumberFormat="0" applyBorder="0" applyAlignment="0" applyProtection="0"/>
    <xf numFmtId="0" fontId="21" fillId="41" borderId="0" applyNumberFormat="0" applyBorder="0" applyAlignment="0" applyProtection="0"/>
    <xf numFmtId="0" fontId="22"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2"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2" fillId="48"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2" fillId="48"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2" fillId="41" borderId="0" applyNumberFormat="0" applyBorder="0" applyAlignment="0" applyProtection="0"/>
    <xf numFmtId="0" fontId="21" fillId="49" borderId="0" applyNumberFormat="0" applyBorder="0" applyAlignment="0" applyProtection="0"/>
    <xf numFmtId="0" fontId="21" fillId="44" borderId="0" applyNumberFormat="0" applyBorder="0" applyAlignment="0" applyProtection="0"/>
    <xf numFmtId="0" fontId="22"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119" fillId="34" borderId="8" applyNumberFormat="0">
      <protection locked="0"/>
    </xf>
    <xf numFmtId="0" fontId="62" fillId="0" borderId="0" applyNumberFormat="0" applyFill="0" applyBorder="0" applyAlignment="0" applyProtection="0"/>
    <xf numFmtId="41"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9" fontId="119" fillId="0" borderId="0" applyFont="0" applyFill="0" applyBorder="0" applyProtection="0"/>
    <xf numFmtId="0" fontId="6" fillId="0" borderId="0"/>
    <xf numFmtId="0" fontId="119" fillId="0" borderId="0"/>
    <xf numFmtId="0" fontId="119" fillId="0" borderId="0"/>
    <xf numFmtId="0" fontId="119" fillId="0" borderId="0"/>
    <xf numFmtId="0" fontId="46" fillId="0" borderId="0"/>
    <xf numFmtId="0" fontId="46" fillId="0" borderId="0"/>
    <xf numFmtId="0" fontId="46" fillId="0" borderId="0"/>
    <xf numFmtId="0" fontId="119" fillId="22" borderId="10" applyNumberFormat="0" applyFont="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43" fillId="32" borderId="0" applyNumberFormat="0" applyProtection="0">
      <alignment horizontal="left" vertical="center" indent="1"/>
    </xf>
    <xf numFmtId="0" fontId="46" fillId="0" borderId="0" applyNumberFormat="0" applyProtection="0">
      <alignment horizontal="left" vertical="center" indent="1"/>
    </xf>
    <xf numFmtId="0" fontId="41" fillId="0" borderId="0" applyNumberFormat="0" applyProtection="0">
      <alignment horizontal="left" vertical="center" indent="1"/>
    </xf>
    <xf numFmtId="0" fontId="46" fillId="0" borderId="8" applyNumberFormat="0" applyProtection="0">
      <alignment horizontal="left" vertical="center" indent="2"/>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46" fillId="0" borderId="8" applyNumberFormat="0" applyProtection="0">
      <alignment horizontal="left" vertical="center" indent="2"/>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46" fillId="0" borderId="8" applyNumberFormat="0" applyProtection="0">
      <alignment horizontal="left" vertical="center" indent="2"/>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46" fillId="0" borderId="8" applyNumberFormat="0" applyProtection="0">
      <alignment horizontal="left" vertical="center" indent="2"/>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63" fillId="0" borderId="0"/>
    <xf numFmtId="43" fontId="63" fillId="0" borderId="0" applyFont="0" applyFill="0" applyBorder="0" applyAlignment="0" applyProtection="0"/>
    <xf numFmtId="0" fontId="64" fillId="0" borderId="18" applyNumberFormat="0" applyFill="0" applyAlignment="0" applyProtection="0"/>
    <xf numFmtId="0" fontId="65" fillId="0" borderId="13" applyNumberFormat="0" applyFill="0" applyAlignment="0" applyProtection="0"/>
    <xf numFmtId="0" fontId="63" fillId="22" borderId="10" applyNumberFormat="0" applyFont="0" applyAlignment="0" applyProtection="0"/>
    <xf numFmtId="9" fontId="63" fillId="0" borderId="0" applyFont="0" applyFill="0" applyBorder="0" applyAlignment="0" applyProtection="0"/>
    <xf numFmtId="0" fontId="61" fillId="0" borderId="19" applyNumberFormat="0" applyFill="0" applyAlignment="0" applyProtection="0"/>
    <xf numFmtId="0" fontId="6" fillId="0" borderId="0"/>
    <xf numFmtId="174" fontId="67" fillId="0" borderId="0"/>
    <xf numFmtId="4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9" fontId="119" fillId="0" borderId="0" applyFont="0" applyFill="0" applyBorder="0" applyProtection="0"/>
    <xf numFmtId="0" fontId="119" fillId="0" borderId="0"/>
    <xf numFmtId="0" fontId="119" fillId="0" borderId="0"/>
    <xf numFmtId="9"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68" fillId="23" borderId="20" applyNumberFormat="0" applyProtection="0">
      <alignment vertical="center"/>
    </xf>
    <xf numFmtId="0" fontId="69" fillId="23" borderId="20" applyNumberFormat="0" applyProtection="0">
      <alignment vertical="center"/>
    </xf>
    <xf numFmtId="0" fontId="70" fillId="23" borderId="20" applyNumberFormat="0" applyProtection="0">
      <alignment horizontal="left" vertical="center" indent="1"/>
    </xf>
    <xf numFmtId="0" fontId="71" fillId="32" borderId="20" applyNumberFormat="0" applyProtection="0">
      <alignment horizontal="left" vertical="center" indent="1"/>
    </xf>
    <xf numFmtId="0" fontId="51" fillId="17" borderId="20" applyNumberFormat="0" applyProtection="0">
      <alignment vertical="center"/>
    </xf>
    <xf numFmtId="0" fontId="9" fillId="7" borderId="20" applyNumberFormat="0" applyProtection="0">
      <alignment vertical="center"/>
    </xf>
    <xf numFmtId="0" fontId="51" fillId="26" borderId="20" applyNumberFormat="0" applyProtection="0">
      <alignment vertical="center"/>
    </xf>
    <xf numFmtId="0" fontId="39" fillId="17" borderId="20" applyNumberFormat="0" applyProtection="0">
      <alignment vertical="center"/>
    </xf>
    <xf numFmtId="0" fontId="55" fillId="54" borderId="20" applyNumberFormat="0" applyProtection="0">
      <alignment horizontal="left" vertical="center" indent="1"/>
    </xf>
    <xf numFmtId="0" fontId="55" fillId="36" borderId="20" applyNumberFormat="0" applyProtection="0">
      <alignment horizontal="left" vertical="center" indent="1"/>
    </xf>
    <xf numFmtId="0" fontId="72" fillId="32" borderId="20" applyNumberFormat="0" applyProtection="0">
      <alignment horizontal="left" vertical="center" indent="1"/>
    </xf>
    <xf numFmtId="0" fontId="73" fillId="8" borderId="20" applyNumberFormat="0" applyProtection="0">
      <alignment vertical="center"/>
    </xf>
    <xf numFmtId="0" fontId="45" fillId="34" borderId="20" applyNumberFormat="0" applyProtection="0">
      <alignment horizontal="left" vertical="center" indent="1"/>
    </xf>
    <xf numFmtId="0" fontId="74" fillId="36" borderId="20" applyNumberFormat="0" applyProtection="0">
      <alignment horizontal="left" vertical="center" indent="1"/>
    </xf>
    <xf numFmtId="0" fontId="75" fillId="32" borderId="20"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76" fillId="34" borderId="20" applyNumberFormat="0" applyProtection="0">
      <alignment vertical="center"/>
    </xf>
    <xf numFmtId="0" fontId="77" fillId="34" borderId="20" applyNumberFormat="0" applyProtection="0">
      <alignment vertical="center"/>
    </xf>
    <xf numFmtId="0" fontId="55" fillId="36" borderId="20" applyNumberFormat="0" applyProtection="0">
      <alignment horizontal="left" vertical="center" indent="1"/>
    </xf>
    <xf numFmtId="0" fontId="78" fillId="34" borderId="20" applyNumberFormat="0" applyProtection="0">
      <alignment vertical="center"/>
    </xf>
    <xf numFmtId="0" fontId="79" fillId="34" borderId="20" applyNumberFormat="0" applyProtection="0">
      <alignment vertical="center"/>
    </xf>
    <xf numFmtId="0" fontId="55" fillId="36" borderId="20" applyNumberFormat="0" applyProtection="0">
      <alignment horizontal="left" vertical="center" indent="1"/>
    </xf>
    <xf numFmtId="0" fontId="12" fillId="33" borderId="12" applyNumberFormat="0" applyProtection="0">
      <alignment horizontal="left" vertical="top" indent="1"/>
    </xf>
    <xf numFmtId="0" fontId="12" fillId="33" borderId="12" applyNumberFormat="0" applyProtection="0">
      <alignment horizontal="left" vertical="top" indent="1"/>
    </xf>
    <xf numFmtId="0" fontId="53" fillId="34" borderId="20" applyNumberFormat="0" applyProtection="0">
      <alignment vertical="center"/>
    </xf>
    <xf numFmtId="0" fontId="54" fillId="34" borderId="20" applyNumberFormat="0" applyProtection="0">
      <alignment vertical="center"/>
    </xf>
    <xf numFmtId="0" fontId="55" fillId="22" borderId="20" applyNumberFormat="0" applyProtection="0">
      <alignment horizontal="left" vertical="center" indent="1"/>
    </xf>
    <xf numFmtId="0" fontId="80" fillId="8" borderId="20" applyNumberFormat="0" applyProtection="0">
      <alignment horizontal="left" indent="1"/>
    </xf>
    <xf numFmtId="0" fontId="66" fillId="34" borderId="20" applyNumberFormat="0" applyProtection="0">
      <alignment vertical="center"/>
    </xf>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6" fillId="0" borderId="0"/>
    <xf numFmtId="0" fontId="6" fillId="0" borderId="0"/>
    <xf numFmtId="4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9" fontId="119" fillId="0" borderId="0" applyFont="0" applyFill="0" applyBorder="0" applyProtection="0"/>
    <xf numFmtId="0" fontId="119" fillId="0" borderId="0"/>
    <xf numFmtId="0" fontId="119" fillId="0" borderId="0"/>
    <xf numFmtId="0" fontId="119" fillId="0" borderId="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3"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2" applyNumberFormat="0" applyAlignment="0" applyProtection="0"/>
    <xf numFmtId="0" fontId="25" fillId="21" borderId="3" applyNumberFormat="0" applyAlignment="0" applyProtection="0"/>
    <xf numFmtId="43" fontId="63"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64" fillId="0" borderId="18" applyNumberFormat="0" applyFill="0" applyAlignment="0" applyProtection="0"/>
    <xf numFmtId="0" fontId="65" fillId="0" borderId="13"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9" fillId="7" borderId="2" applyNumberFormat="0" applyAlignment="0" applyProtection="0"/>
    <xf numFmtId="0" fontId="30" fillId="0" borderId="9" applyNumberFormat="0" applyFill="0" applyAlignment="0" applyProtection="0"/>
    <xf numFmtId="0" fontId="31" fillId="23" borderId="0" applyNumberFormat="0" applyBorder="0" applyAlignment="0" applyProtection="0"/>
    <xf numFmtId="0" fontId="63" fillId="22" borderId="10" applyNumberFormat="0" applyFont="0" applyAlignment="0" applyProtection="0"/>
    <xf numFmtId="0" fontId="32" fillId="20" borderId="11" applyNumberFormat="0" applyAlignment="0" applyProtection="0"/>
    <xf numFmtId="9" fontId="63" fillId="0" borderId="0" applyFont="0" applyFill="0" applyBorder="0" applyAlignment="0" applyProtection="0"/>
    <xf numFmtId="0" fontId="33" fillId="0" borderId="0" applyNumberFormat="0" applyFill="0" applyBorder="0" applyAlignment="0" applyProtection="0"/>
    <xf numFmtId="0" fontId="61" fillId="0" borderId="19" applyNumberFormat="0" applyFill="0" applyAlignment="0" applyProtection="0"/>
    <xf numFmtId="0" fontId="34"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41"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3" fontId="119" fillId="0" borderId="0" applyFont="0" applyFill="0" applyBorder="0" applyAlignment="0" applyProtection="0"/>
    <xf numFmtId="0" fontId="119" fillId="0" borderId="0" applyFont="0" applyFill="0" applyBorder="0" applyAlignment="0" applyProtection="0"/>
    <xf numFmtId="14" fontId="119" fillId="0" borderId="0" applyFont="0" applyFill="0" applyBorder="0" applyAlignment="0" applyProtection="0"/>
    <xf numFmtId="2" fontId="119" fillId="0" borderId="0" applyFont="0" applyFill="0" applyBorder="0" applyAlignment="0" applyProtection="0"/>
    <xf numFmtId="168" fontId="119" fillId="0" borderId="0">
      <protection locked="0"/>
    </xf>
    <xf numFmtId="168" fontId="119" fillId="0" borderId="0">
      <protection locked="0"/>
    </xf>
    <xf numFmtId="0" fontId="6" fillId="0" borderId="0"/>
    <xf numFmtId="0" fontId="46" fillId="0" borderId="0"/>
    <xf numFmtId="0" fontId="58" fillId="0" borderId="0"/>
    <xf numFmtId="0" fontId="58" fillId="0" borderId="0"/>
    <xf numFmtId="0" fontId="58" fillId="0" borderId="0"/>
    <xf numFmtId="0" fontId="119" fillId="0" borderId="0"/>
    <xf numFmtId="0" fontId="46" fillId="0" borderId="0"/>
    <xf numFmtId="0" fontId="46" fillId="0" borderId="0"/>
    <xf numFmtId="0" fontId="46" fillId="0" borderId="0"/>
    <xf numFmtId="0" fontId="119" fillId="22" borderId="10" applyNumberFormat="0" applyFont="0" applyAlignment="0" applyProtection="0"/>
    <xf numFmtId="0" fontId="119" fillId="22" borderId="10" applyNumberFormat="0" applyFont="0" applyAlignment="0" applyProtection="0"/>
    <xf numFmtId="9" fontId="119" fillId="0" borderId="0" applyFont="0" applyFill="0" applyBorder="0" applyAlignment="0" applyProtection="0"/>
    <xf numFmtId="10"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12" fillId="23" borderId="11" applyNumberFormat="0" applyProtection="0">
      <alignment vertical="center"/>
    </xf>
    <xf numFmtId="9" fontId="63" fillId="0" borderId="0" applyFont="0" applyFill="0" applyBorder="0" applyAlignment="0" applyProtection="0"/>
    <xf numFmtId="0" fontId="38" fillId="23" borderId="12" applyNumberFormat="0" applyProtection="0">
      <alignment vertical="center"/>
    </xf>
    <xf numFmtId="0" fontId="12" fillId="23" borderId="11" applyNumberFormat="0" applyProtection="0">
      <alignment horizontal="left" vertical="center" indent="1"/>
    </xf>
    <xf numFmtId="0" fontId="41" fillId="28" borderId="8" applyNumberFormat="0" applyProtection="0">
      <alignment horizontal="left" vertical="center"/>
    </xf>
    <xf numFmtId="43" fontId="63" fillId="0" borderId="0" applyFont="0" applyFill="0" applyBorder="0" applyAlignment="0" applyProtection="0"/>
    <xf numFmtId="0" fontId="36" fillId="0" borderId="8" applyNumberFormat="0" applyProtection="0">
      <alignment horizontal="left" vertical="center" indent="1"/>
    </xf>
    <xf numFmtId="0" fontId="12" fillId="0" borderId="8" applyNumberFormat="0" applyProtection="0">
      <alignment horizontal="left" vertical="center" indent="1"/>
    </xf>
    <xf numFmtId="0" fontId="43" fillId="32" borderId="0" applyNumberFormat="0" applyProtection="0">
      <alignment horizontal="left" vertical="center" indent="1"/>
    </xf>
    <xf numFmtId="0" fontId="43" fillId="32" borderId="0" applyNumberFormat="0" applyProtection="0">
      <alignment horizontal="left" vertical="center" indent="1"/>
    </xf>
    <xf numFmtId="0" fontId="44" fillId="20" borderId="12" applyNumberFormat="0" applyProtection="0">
      <alignment horizontal="center" vertical="center"/>
    </xf>
    <xf numFmtId="4" fontId="45" fillId="34" borderId="14">
      <alignment horizontal="left" vertical="center" indent="1"/>
    </xf>
    <xf numFmtId="0" fontId="41" fillId="0" borderId="0" applyNumberFormat="0" applyProtection="0">
      <alignment horizontal="left" vertical="center" indent="1"/>
    </xf>
    <xf numFmtId="0" fontId="63" fillId="0" borderId="0"/>
    <xf numFmtId="0" fontId="46" fillId="0" borderId="0" applyNumberFormat="0" applyProtection="0">
      <alignment horizontal="left" vertical="center" indent="1"/>
    </xf>
    <xf numFmtId="0" fontId="41" fillId="0" borderId="0" applyNumberFormat="0" applyProtection="0">
      <alignment horizontal="left" vertical="center" indent="1"/>
    </xf>
    <xf numFmtId="0" fontId="41" fillId="0" borderId="0" applyNumberFormat="0" applyProtection="0">
      <alignment horizontal="left" vertical="center" indent="1"/>
    </xf>
    <xf numFmtId="0" fontId="41" fillId="35" borderId="8" applyNumberFormat="0" applyProtection="0">
      <alignment horizontal="left" vertical="center" indent="2"/>
    </xf>
    <xf numFmtId="0" fontId="41" fillId="35" borderId="8" applyNumberFormat="0" applyProtection="0">
      <alignment horizontal="left" vertical="center" indent="2"/>
    </xf>
    <xf numFmtId="0" fontId="41" fillId="35" borderId="8" applyNumberFormat="0" applyProtection="0">
      <alignment horizontal="left" vertical="center" indent="2"/>
    </xf>
    <xf numFmtId="0" fontId="46" fillId="0" borderId="8" applyNumberFormat="0" applyProtection="0">
      <alignment horizontal="left" vertical="center" indent="2"/>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2" fillId="22" borderId="12" applyNumberFormat="0" applyProtection="0">
      <alignment vertical="center"/>
    </xf>
    <xf numFmtId="0" fontId="47" fillId="22" borderId="12" applyNumberFormat="0" applyProtection="0">
      <alignment vertical="center"/>
    </xf>
    <xf numFmtId="0" fontId="50" fillId="0" borderId="0" applyNumberFormat="0" applyProtection="0">
      <alignment horizontal="left" vertical="center" indent="1"/>
    </xf>
    <xf numFmtId="0" fontId="12" fillId="37" borderId="11" applyNumberFormat="0" applyProtection="0">
      <alignment horizontal="right" vertical="center"/>
    </xf>
    <xf numFmtId="0" fontId="47" fillId="36" borderId="12" applyNumberFormat="0" applyProtection="0">
      <alignment horizontal="right" vertical="center"/>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41" fillId="38" borderId="8" applyNumberFormat="0" applyProtection="0">
      <alignment horizontal="center" vertical="top" wrapText="1"/>
    </xf>
    <xf numFmtId="0" fontId="41" fillId="29" borderId="8" applyNumberFormat="0" applyProtection="0">
      <alignment horizontal="center" vertical="center" wrapText="1"/>
    </xf>
    <xf numFmtId="4" fontId="53" fillId="34" borderId="15">
      <alignment vertical="center"/>
    </xf>
    <xf numFmtId="4" fontId="54" fillId="34" borderId="15">
      <alignment vertical="center"/>
    </xf>
    <xf numFmtId="4" fontId="55" fillId="22" borderId="15">
      <alignment horizontal="left" vertical="center" indent="1"/>
    </xf>
    <xf numFmtId="0" fontId="35" fillId="0" borderId="0" applyNumberFormat="0" applyProtection="0">
      <alignment vertical="center"/>
    </xf>
    <xf numFmtId="0" fontId="56" fillId="0" borderId="12" applyNumberFormat="0" applyProtection="0">
      <alignment horizontal="right" vertical="center"/>
    </xf>
    <xf numFmtId="0" fontId="119" fillId="0" borderId="0"/>
    <xf numFmtId="0" fontId="63" fillId="0" borderId="0"/>
    <xf numFmtId="0" fontId="119" fillId="0" borderId="0"/>
    <xf numFmtId="9" fontId="63" fillId="0" borderId="0" applyFont="0" applyFill="0" applyBorder="0" applyAlignment="0" applyProtection="0"/>
    <xf numFmtId="43" fontId="63" fillId="0" borderId="0" applyFont="0" applyFill="0" applyBorder="0" applyAlignment="0" applyProtection="0"/>
    <xf numFmtId="0" fontId="119"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167" fontId="11" fillId="8" borderId="1">
      <alignment horizontal="center" vertical="center"/>
    </xf>
    <xf numFmtId="0" fontId="23" fillId="3" borderId="0" applyNumberFormat="0" applyBorder="0" applyAlignment="0" applyProtection="0"/>
    <xf numFmtId="0" fontId="24" fillId="20" borderId="2" applyNumberFormat="0" applyAlignment="0" applyProtection="0"/>
    <xf numFmtId="0" fontId="25" fillId="21" borderId="3" applyNumberFormat="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4"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175" fontId="119"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13" fillId="0" borderId="0" applyNumberFormat="0" applyFill="0" applyBorder="0" applyAlignment="0" applyProtection="0"/>
    <xf numFmtId="0" fontId="8" fillId="0" borderId="4" applyNumberFormat="0" applyProtection="0"/>
    <xf numFmtId="175" fontId="8" fillId="0" borderId="5">
      <alignment horizontal="left" vertical="center"/>
    </xf>
    <xf numFmtId="0" fontId="14" fillId="0" borderId="0" applyNumberFormat="0" applyFont="0" applyFill="0" applyBorder="0" applyProtection="0"/>
    <xf numFmtId="0" fontId="14" fillId="0" borderId="0" applyNumberFormat="0" applyFont="0" applyFill="0" applyBorder="0" applyProtection="0"/>
    <xf numFmtId="0" fontId="14" fillId="0" borderId="0" applyNumberFormat="0" applyFont="0" applyFill="0" applyBorder="0" applyProtection="0"/>
    <xf numFmtId="0" fontId="8" fillId="0" borderId="0" applyNumberFormat="0" applyFont="0" applyFill="0" applyBorder="0" applyProtection="0"/>
    <xf numFmtId="0" fontId="8" fillId="0" borderId="0" applyNumberFormat="0" applyFont="0" applyFill="0" applyBorder="0" applyProtection="0"/>
    <xf numFmtId="0" fontId="8" fillId="0" borderId="0" applyNumberFormat="0" applyFont="0" applyFill="0" applyBorder="0" applyProtection="0"/>
    <xf numFmtId="0" fontId="28" fillId="0" borderId="6" applyNumberFormat="0" applyFill="0" applyAlignment="0" applyProtection="0"/>
    <xf numFmtId="0" fontId="28" fillId="0" borderId="0" applyNumberFormat="0" applyFill="0" applyBorder="0" applyAlignment="0" applyProtection="0"/>
    <xf numFmtId="0" fontId="15" fillId="0" borderId="7" applyNumberFormat="0" applyFill="0" applyAlignment="0" applyProtection="0"/>
    <xf numFmtId="0" fontId="81" fillId="0" borderId="0" applyNumberFormat="0" applyFill="0" applyBorder="0">
      <protection locked="0"/>
    </xf>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30" fillId="0" borderId="9" applyNumberFormat="0" applyFill="0" applyAlignment="0" applyProtection="0"/>
    <xf numFmtId="0" fontId="31" fillId="23" borderId="0" applyNumberFormat="0" applyBorder="0" applyAlignment="0" applyProtection="0"/>
    <xf numFmtId="37" fontId="16" fillId="0" borderId="0"/>
    <xf numFmtId="170" fontId="1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5" fontId="119" fillId="0" borderId="0"/>
    <xf numFmtId="175" fontId="46" fillId="0" borderId="0"/>
    <xf numFmtId="175" fontId="4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5" fontId="119" fillId="0" borderId="0"/>
    <xf numFmtId="0" fontId="119" fillId="0" borderId="0"/>
    <xf numFmtId="175" fontId="119" fillId="0" borderId="0"/>
    <xf numFmtId="0" fontId="119" fillId="0" borderId="0"/>
    <xf numFmtId="175" fontId="119" fillId="0" borderId="0"/>
    <xf numFmtId="0" fontId="119" fillId="0" borderId="0"/>
    <xf numFmtId="175" fontId="119" fillId="0" borderId="0"/>
    <xf numFmtId="0" fontId="119" fillId="0" borderId="0"/>
    <xf numFmtId="175" fontId="119" fillId="0" borderId="0"/>
    <xf numFmtId="175" fontId="58" fillId="0" borderId="0"/>
    <xf numFmtId="175" fontId="119" fillId="0" borderId="0"/>
    <xf numFmtId="0" fontId="119" fillId="0" borderId="0"/>
    <xf numFmtId="0" fontId="119" fillId="0" borderId="0"/>
    <xf numFmtId="0" fontId="119" fillId="0" borderId="0"/>
    <xf numFmtId="0" fontId="119" fillId="0" borderId="0"/>
    <xf numFmtId="0" fontId="119" fillId="0" borderId="0"/>
    <xf numFmtId="0" fontId="82" fillId="0" borderId="0"/>
    <xf numFmtId="0" fontId="82" fillId="0" borderId="0"/>
    <xf numFmtId="0" fontId="82" fillId="0" borderId="0"/>
    <xf numFmtId="0" fontId="82" fillId="0" borderId="0"/>
    <xf numFmtId="0" fontId="82" fillId="0" borderId="0"/>
    <xf numFmtId="175" fontId="58" fillId="0" borderId="0"/>
    <xf numFmtId="0" fontId="82" fillId="0" borderId="0"/>
    <xf numFmtId="0" fontId="82" fillId="0" borderId="0"/>
    <xf numFmtId="0" fontId="82" fillId="0" borderId="0"/>
    <xf numFmtId="0" fontId="82" fillId="0" borderId="0"/>
    <xf numFmtId="0" fontId="82" fillId="0" borderId="0"/>
    <xf numFmtId="0" fontId="82" fillId="0" borderId="0"/>
    <xf numFmtId="175" fontId="58" fillId="0" borderId="0"/>
    <xf numFmtId="175" fontId="119" fillId="0" borderId="0"/>
    <xf numFmtId="175" fontId="119" fillId="0" borderId="0"/>
    <xf numFmtId="175" fontId="119" fillId="0" borderId="0"/>
    <xf numFmtId="0" fontId="119" fillId="0" borderId="0"/>
    <xf numFmtId="0" fontId="119" fillId="22" borderId="10" applyNumberFormat="0" applyFont="0" applyAlignment="0" applyProtection="0"/>
    <xf numFmtId="0" fontId="32" fillId="20" borderId="11" applyNumberFormat="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36" fillId="23" borderId="12" applyNumberFormat="0" applyProtection="0">
      <alignment horizontal="left" vertical="top" indent="1"/>
    </xf>
    <xf numFmtId="0" fontId="43" fillId="32" borderId="0" applyNumberFormat="0" applyProtection="0">
      <alignment horizontal="left" vertical="center" indent="1"/>
    </xf>
    <xf numFmtId="0" fontId="41" fillId="35" borderId="8" applyNumberFormat="0" applyProtection="0">
      <alignment horizontal="left" vertical="center" indent="2"/>
    </xf>
    <xf numFmtId="0" fontId="41" fillId="35" borderId="8" applyNumberFormat="0" applyProtection="0">
      <alignment horizontal="left" vertical="center" indent="2"/>
    </xf>
    <xf numFmtId="0" fontId="41" fillId="35" borderId="8" applyNumberFormat="0" applyProtection="0">
      <alignment horizontal="left" vertical="center" indent="2"/>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46" fillId="0" borderId="8" applyNumberFormat="0" applyProtection="0">
      <alignment horizontal="left" vertical="center" indent="2"/>
    </xf>
    <xf numFmtId="0" fontId="46" fillId="0" borderId="8" applyNumberFormat="0" applyProtection="0">
      <alignment horizontal="left" vertical="center" indent="2"/>
    </xf>
    <xf numFmtId="0" fontId="46" fillId="0" borderId="8" applyNumberFormat="0" applyProtection="0">
      <alignment horizontal="left" vertical="center" indent="2"/>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2" fillId="22" borderId="12" applyNumberFormat="0" applyProtection="0">
      <alignment horizontal="left" vertical="top" indent="1"/>
    </xf>
    <xf numFmtId="0" fontId="12" fillId="22" borderId="12" applyNumberFormat="0" applyProtection="0">
      <alignment horizontal="left" vertical="top"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119" fillId="2" borderId="11" applyNumberFormat="0" applyProtection="0">
      <alignment horizontal="left" vertical="center" indent="1"/>
    </xf>
    <xf numFmtId="0" fontId="41" fillId="38" borderId="8" applyNumberFormat="0" applyProtection="0">
      <alignment horizontal="center" vertical="top" wrapText="1"/>
    </xf>
    <xf numFmtId="0" fontId="56" fillId="0" borderId="12" applyNumberFormat="0" applyProtection="0">
      <alignment horizontal="right" vertical="center"/>
    </xf>
    <xf numFmtId="175" fontId="57" fillId="34" borderId="16">
      <protection locked="0"/>
    </xf>
    <xf numFmtId="175" fontId="57" fillId="39" borderId="0"/>
    <xf numFmtId="175" fontId="37" fillId="0" borderId="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33" fillId="0" borderId="0"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34" fillId="0" borderId="0" applyNumberFormat="0" applyFill="0" applyBorder="0" applyAlignment="0" applyProtection="0"/>
    <xf numFmtId="0" fontId="82" fillId="0" borderId="0"/>
    <xf numFmtId="0" fontId="82" fillId="0" borderId="0"/>
    <xf numFmtId="0" fontId="56" fillId="0" borderId="12" applyNumberFormat="0" applyProtection="0">
      <alignment horizontal="right" vertical="center"/>
    </xf>
    <xf numFmtId="0" fontId="119" fillId="0" borderId="0"/>
    <xf numFmtId="0" fontId="119" fillId="0" borderId="0"/>
    <xf numFmtId="0" fontId="119" fillId="0" borderId="0"/>
    <xf numFmtId="0" fontId="119" fillId="0" borderId="0"/>
    <xf numFmtId="0" fontId="119" fillId="0" borderId="0"/>
    <xf numFmtId="0" fontId="82" fillId="0" borderId="0"/>
    <xf numFmtId="0" fontId="82" fillId="0" borderId="0"/>
    <xf numFmtId="0" fontId="82" fillId="0" borderId="0"/>
    <xf numFmtId="0" fontId="6" fillId="0" borderId="0"/>
    <xf numFmtId="0" fontId="63"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3" borderId="0" applyNumberFormat="0" applyBorder="0" applyAlignment="0" applyProtection="0"/>
    <xf numFmtId="0" fontId="24" fillId="20" borderId="2" applyNumberFormat="0" applyAlignment="0" applyProtection="0"/>
    <xf numFmtId="0" fontId="25" fillId="21" borderId="3" applyNumberFormat="0" applyAlignment="0" applyProtection="0"/>
    <xf numFmtId="43" fontId="63"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64" fillId="0" borderId="18"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9" fillId="7" borderId="2" applyNumberFormat="0" applyAlignment="0" applyProtection="0"/>
    <xf numFmtId="0" fontId="30" fillId="0" borderId="9" applyNumberFormat="0" applyFill="0" applyAlignment="0" applyProtection="0"/>
    <xf numFmtId="0" fontId="31" fillId="23" borderId="0" applyNumberFormat="0" applyBorder="0" applyAlignment="0" applyProtection="0"/>
    <xf numFmtId="0" fontId="63" fillId="22" borderId="10" applyNumberFormat="0" applyFont="0" applyAlignment="0" applyProtection="0"/>
    <xf numFmtId="0" fontId="32" fillId="20" borderId="11" applyNumberFormat="0" applyAlignment="0" applyProtection="0"/>
    <xf numFmtId="9" fontId="63"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6" fillId="0" borderId="0"/>
    <xf numFmtId="0" fontId="119" fillId="0" borderId="0"/>
    <xf numFmtId="0" fontId="119" fillId="0" borderId="0" applyFont="0" applyFill="0" applyBorder="0" applyAlignment="0" applyProtection="0"/>
    <xf numFmtId="0" fontId="6" fillId="0" borderId="0"/>
    <xf numFmtId="0" fontId="13" fillId="0" borderId="0" applyNumberFormat="0" applyFill="0" applyBorder="0" applyAlignment="0" applyProtection="0"/>
    <xf numFmtId="0" fontId="8" fillId="0" borderId="4" applyNumberFormat="0" applyProtection="0"/>
    <xf numFmtId="0" fontId="8" fillId="0" borderId="5">
      <alignment horizontal="left" vertical="center"/>
    </xf>
    <xf numFmtId="0" fontId="14" fillId="0" borderId="0" applyNumberFormat="0" applyFont="0" applyFill="0" applyBorder="0" applyProtection="0"/>
    <xf numFmtId="0" fontId="8" fillId="0" borderId="0" applyNumberFormat="0" applyFont="0" applyFill="0" applyBorder="0" applyProtection="0"/>
    <xf numFmtId="0" fontId="8" fillId="0" borderId="0" applyNumberFormat="0" applyFont="0" applyFill="0" applyBorder="0" applyProtection="0"/>
    <xf numFmtId="0" fontId="15" fillId="0" borderId="7" applyNumberFormat="0" applyFill="0" applyAlignment="0" applyProtection="0"/>
    <xf numFmtId="0" fontId="119" fillId="0" borderId="0"/>
    <xf numFmtId="0" fontId="119" fillId="0" borderId="0"/>
    <xf numFmtId="0" fontId="6" fillId="0" borderId="0"/>
    <xf numFmtId="0" fontId="68" fillId="23" borderId="20" applyNumberFormat="0" applyProtection="0">
      <alignment vertical="center"/>
    </xf>
    <xf numFmtId="0" fontId="69" fillId="23" borderId="20" applyNumberFormat="0" applyProtection="0">
      <alignment vertical="center"/>
    </xf>
    <xf numFmtId="0" fontId="70" fillId="23" borderId="20" applyNumberFormat="0" applyProtection="0">
      <alignment horizontal="left" vertical="center" indent="1"/>
    </xf>
    <xf numFmtId="0" fontId="36" fillId="23" borderId="12" applyNumberFormat="0" applyProtection="0">
      <alignment horizontal="left" vertical="top" indent="1"/>
    </xf>
    <xf numFmtId="0" fontId="71" fillId="32" borderId="20" applyNumberFormat="0" applyProtection="0">
      <alignment horizontal="left" vertical="center" indent="1"/>
    </xf>
    <xf numFmtId="0" fontId="55" fillId="54" borderId="20" applyNumberFormat="0" applyProtection="0">
      <alignment horizontal="left" vertical="center" indent="1"/>
    </xf>
    <xf numFmtId="0" fontId="55" fillId="36" borderId="20" applyNumberFormat="0" applyProtection="0">
      <alignment horizontal="left" vertical="center" indent="1"/>
    </xf>
    <xf numFmtId="0" fontId="72" fillId="32" borderId="20" applyNumberFormat="0" applyProtection="0">
      <alignment horizontal="left" vertical="center" indent="1"/>
    </xf>
    <xf numFmtId="0" fontId="73" fillId="8" borderId="20" applyNumberFormat="0" applyProtection="0">
      <alignment vertical="center"/>
    </xf>
    <xf numFmtId="0" fontId="45" fillId="34" borderId="20" applyNumberFormat="0" applyProtection="0">
      <alignment horizontal="left" vertical="center" indent="1"/>
    </xf>
    <xf numFmtId="0" fontId="74" fillId="36" borderId="20" applyNumberFormat="0" applyProtection="0">
      <alignment horizontal="left" vertical="center" indent="1"/>
    </xf>
    <xf numFmtId="0" fontId="75" fillId="32" borderId="20"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top"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top"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top"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top" indent="1"/>
    </xf>
    <xf numFmtId="0" fontId="76" fillId="34" borderId="20" applyNumberFormat="0" applyProtection="0">
      <alignment vertical="center"/>
    </xf>
    <xf numFmtId="0" fontId="77" fillId="34" borderId="20" applyNumberFormat="0" applyProtection="0">
      <alignment vertical="center"/>
    </xf>
    <xf numFmtId="0" fontId="55" fillId="36" borderId="20" applyNumberFormat="0" applyProtection="0">
      <alignment horizontal="left" vertical="center" indent="1"/>
    </xf>
    <xf numFmtId="0" fontId="12" fillId="22" borderId="12" applyNumberFormat="0" applyProtection="0">
      <alignment horizontal="left" vertical="top" indent="1"/>
    </xf>
    <xf numFmtId="0" fontId="12" fillId="22" borderId="12" applyNumberFormat="0" applyProtection="0">
      <alignment horizontal="left" vertical="top" indent="1"/>
    </xf>
    <xf numFmtId="0" fontId="78" fillId="34" borderId="20" applyNumberFormat="0" applyProtection="0">
      <alignment vertical="center"/>
    </xf>
    <xf numFmtId="0" fontId="79" fillId="34" borderId="20" applyNumberFormat="0" applyProtection="0">
      <alignment vertical="center"/>
    </xf>
    <xf numFmtId="0" fontId="55" fillId="36" borderId="20" applyNumberFormat="0" applyProtection="0">
      <alignment horizontal="left" vertical="center" indent="1"/>
    </xf>
    <xf numFmtId="0" fontId="12" fillId="33" borderId="12" applyNumberFormat="0" applyProtection="0">
      <alignment horizontal="left" vertical="top" indent="1"/>
    </xf>
    <xf numFmtId="0" fontId="53" fillId="34" borderId="20" applyNumberFormat="0" applyProtection="0">
      <alignment vertical="center"/>
    </xf>
    <xf numFmtId="0" fontId="54" fillId="34" borderId="20" applyNumberFormat="0" applyProtection="0">
      <alignment vertical="center"/>
    </xf>
    <xf numFmtId="0" fontId="55" fillId="22" borderId="20" applyNumberFormat="0" applyProtection="0">
      <alignment horizontal="left" vertical="center" indent="1"/>
    </xf>
    <xf numFmtId="0" fontId="80" fillId="8" borderId="20" applyNumberFormat="0" applyProtection="0">
      <alignment horizontal="left" indent="1"/>
    </xf>
    <xf numFmtId="0" fontId="66" fillId="34" borderId="20" applyNumberFormat="0" applyProtection="0">
      <alignment vertical="center"/>
    </xf>
    <xf numFmtId="0" fontId="17" fillId="0" borderId="0" applyNumberFormat="0" applyFont="0" applyFill="0" applyBorder="0" applyAlignment="0" applyProtection="0"/>
    <xf numFmtId="0" fontId="119" fillId="0" borderId="17" applyNumberFormat="0" applyFill="0" applyBorder="0" applyAlignment="0" applyProtection="0"/>
    <xf numFmtId="0" fontId="6" fillId="0" borderId="0"/>
    <xf numFmtId="0" fontId="6" fillId="0" borderId="0"/>
    <xf numFmtId="0" fontId="119" fillId="0" borderId="0"/>
    <xf numFmtId="0" fontId="119" fillId="32" borderId="12" applyNumberFormat="0" applyProtection="0">
      <alignment horizontal="left" vertical="top" indent="1"/>
    </xf>
    <xf numFmtId="0" fontId="119" fillId="33" borderId="12" applyNumberFormat="0" applyProtection="0">
      <alignment horizontal="left" vertical="top" indent="1"/>
    </xf>
    <xf numFmtId="0" fontId="119" fillId="8" borderId="12" applyNumberFormat="0" applyProtection="0">
      <alignment horizontal="left" vertical="top" indent="1"/>
    </xf>
    <xf numFmtId="0" fontId="119" fillId="36" borderId="12" applyNumberFormat="0" applyProtection="0">
      <alignment horizontal="left" vertical="top" indent="1"/>
    </xf>
    <xf numFmtId="0" fontId="6" fillId="0" borderId="0"/>
    <xf numFmtId="0" fontId="119" fillId="0" borderId="0"/>
    <xf numFmtId="0" fontId="21" fillId="7"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3"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4"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5"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7"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8"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0"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5"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11"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2"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10"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34" borderId="2" applyNumberFormat="0" applyAlignment="0" applyProtection="0"/>
    <xf numFmtId="0" fontId="24" fillId="34" borderId="2" applyNumberFormat="0" applyAlignment="0" applyProtection="0"/>
    <xf numFmtId="0" fontId="24" fillId="20" borderId="2" applyNumberFormat="0" applyAlignment="0" applyProtection="0"/>
    <xf numFmtId="0" fontId="24" fillId="34" borderId="2" applyNumberFormat="0" applyAlignment="0" applyProtection="0"/>
    <xf numFmtId="0" fontId="24" fillId="34" borderId="2" applyNumberFormat="0" applyAlignment="0" applyProtection="0"/>
    <xf numFmtId="0" fontId="24" fillId="34" borderId="2" applyNumberFormat="0" applyAlignment="0" applyProtection="0"/>
    <xf numFmtId="43" fontId="119"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19"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3"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44"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0"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14"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2" fontId="119" fillId="0" borderId="0" applyFont="0" applyFill="0" applyBorder="0" applyAlignment="0" applyProtection="0"/>
    <xf numFmtId="0" fontId="84" fillId="0" borderId="21" applyNumberFormat="0" applyFill="0" applyAlignment="0" applyProtection="0"/>
    <xf numFmtId="0" fontId="84" fillId="0" borderId="21" applyNumberFormat="0" applyFill="0" applyAlignment="0" applyProtection="0"/>
    <xf numFmtId="0" fontId="64" fillId="0" borderId="18"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14" fillId="0" borderId="0" applyNumberFormat="0" applyFont="0" applyFill="0" applyBorder="0" applyProtection="0"/>
    <xf numFmtId="0" fontId="14" fillId="0" borderId="0" applyNumberFormat="0" applyFont="0" applyFill="0" applyBorder="0" applyProtection="0"/>
    <xf numFmtId="0" fontId="14" fillId="0" borderId="0" applyNumberFormat="0" applyFont="0" applyFill="0" applyBorder="0" applyProtection="0"/>
    <xf numFmtId="0" fontId="14" fillId="0" borderId="0" applyNumberFormat="0" applyFont="0" applyFill="0" applyBorder="0" applyProtection="0"/>
    <xf numFmtId="0" fontId="14" fillId="0" borderId="0" applyNumberFormat="0" applyFont="0" applyFill="0" applyBorder="0" applyProtection="0"/>
    <xf numFmtId="0" fontId="14" fillId="0" borderId="0" applyNumberFormat="0" applyFont="0" applyFill="0" applyBorder="0" applyProtection="0"/>
    <xf numFmtId="0" fontId="8" fillId="0" borderId="0" applyNumberFormat="0" applyFont="0" applyFill="0" applyBorder="0" applyProtection="0"/>
    <xf numFmtId="0" fontId="85" fillId="0" borderId="13" applyNumberFormat="0" applyFill="0" applyAlignment="0" applyProtection="0"/>
    <xf numFmtId="0" fontId="85" fillId="0" borderId="13" applyNumberFormat="0" applyFill="0" applyAlignment="0" applyProtection="0"/>
    <xf numFmtId="0" fontId="65" fillId="0" borderId="13" applyNumberFormat="0" applyFill="0" applyAlignment="0" applyProtection="0"/>
    <xf numFmtId="0" fontId="85" fillId="0" borderId="13" applyNumberFormat="0" applyFill="0" applyAlignment="0" applyProtection="0"/>
    <xf numFmtId="0" fontId="85" fillId="0" borderId="13" applyNumberFormat="0" applyFill="0" applyAlignment="0" applyProtection="0"/>
    <xf numFmtId="0" fontId="85" fillId="0" borderId="13" applyNumberFormat="0" applyFill="0" applyAlignment="0" applyProtection="0"/>
    <xf numFmtId="0" fontId="8" fillId="0" borderId="0" applyNumberFormat="0" applyFont="0" applyFill="0" applyBorder="0" applyProtection="0"/>
    <xf numFmtId="0" fontId="8" fillId="0" borderId="0" applyNumberFormat="0" applyFont="0" applyFill="0" applyBorder="0" applyProtection="0"/>
    <xf numFmtId="0" fontId="8" fillId="0" borderId="0" applyNumberFormat="0" applyFont="0" applyFill="0" applyBorder="0" applyProtection="0"/>
    <xf numFmtId="0" fontId="8" fillId="0" borderId="0" applyNumberFormat="0" applyFont="0" applyFill="0" applyBorder="0" applyProtection="0"/>
    <xf numFmtId="0" fontId="8" fillId="0" borderId="0" applyNumberFormat="0" applyFont="0" applyFill="0" applyBorder="0" applyProtection="0"/>
    <xf numFmtId="0" fontId="83" fillId="0" borderId="22" applyNumberFormat="0" applyFill="0" applyAlignment="0" applyProtection="0"/>
    <xf numFmtId="0" fontId="83" fillId="0" borderId="22" applyNumberFormat="0" applyFill="0" applyAlignment="0" applyProtection="0"/>
    <xf numFmtId="0" fontId="28" fillId="0" borderId="6"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28"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168" fontId="119" fillId="0" borderId="0">
      <protection locked="0"/>
    </xf>
    <xf numFmtId="0" fontId="29" fillId="23" borderId="2" applyNumberFormat="0" applyAlignment="0" applyProtection="0"/>
    <xf numFmtId="0" fontId="29" fillId="23" borderId="2" applyNumberFormat="0" applyAlignment="0" applyProtection="0"/>
    <xf numFmtId="0" fontId="29" fillId="7" borderId="2" applyNumberFormat="0" applyAlignment="0" applyProtection="0"/>
    <xf numFmtId="0" fontId="29" fillId="23" borderId="2" applyNumberFormat="0" applyAlignment="0" applyProtection="0"/>
    <xf numFmtId="0" fontId="29" fillId="23" borderId="2" applyNumberFormat="0" applyAlignment="0" applyProtection="0"/>
    <xf numFmtId="0" fontId="29" fillId="23"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63" fillId="0" borderId="0"/>
    <xf numFmtId="0" fontId="119" fillId="0" borderId="0"/>
    <xf numFmtId="0" fontId="119"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119" fillId="0" borderId="0"/>
    <xf numFmtId="0" fontId="119" fillId="0" borderId="0"/>
    <xf numFmtId="0" fontId="119"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119" fillId="0" borderId="0"/>
    <xf numFmtId="0" fontId="119" fillId="0" borderId="0"/>
    <xf numFmtId="0" fontId="6" fillId="0" borderId="0"/>
    <xf numFmtId="0" fontId="6" fillId="0" borderId="0"/>
    <xf numFmtId="0" fontId="6" fillId="0" borderId="0"/>
    <xf numFmtId="0" fontId="119" fillId="0" borderId="0"/>
    <xf numFmtId="0" fontId="119" fillId="0" borderId="0"/>
    <xf numFmtId="0" fontId="6" fillId="0" borderId="0"/>
    <xf numFmtId="0" fontId="6" fillId="0" borderId="0"/>
    <xf numFmtId="0" fontId="6" fillId="0" borderId="0"/>
    <xf numFmtId="0" fontId="119" fillId="0" borderId="0"/>
    <xf numFmtId="0" fontId="63" fillId="0" borderId="0"/>
    <xf numFmtId="0" fontId="119" fillId="0" borderId="0"/>
    <xf numFmtId="0" fontId="119" fillId="0" borderId="0"/>
    <xf numFmtId="0" fontId="6" fillId="0" borderId="0"/>
    <xf numFmtId="0" fontId="119" fillId="0" borderId="0"/>
    <xf numFmtId="0" fontId="119" fillId="0" borderId="0"/>
    <xf numFmtId="0" fontId="6" fillId="0" borderId="0"/>
    <xf numFmtId="0" fontId="119" fillId="0" borderId="0"/>
    <xf numFmtId="0" fontId="119" fillId="0" borderId="0"/>
    <xf numFmtId="0" fontId="119" fillId="0" borderId="0"/>
    <xf numFmtId="0" fontId="6" fillId="0" borderId="0"/>
    <xf numFmtId="0" fontId="119" fillId="0" borderId="0"/>
    <xf numFmtId="0" fontId="119" fillId="0" borderId="0"/>
    <xf numFmtId="0" fontId="119" fillId="0" borderId="0"/>
    <xf numFmtId="0" fontId="119" fillId="0" borderId="0"/>
    <xf numFmtId="0" fontId="63" fillId="0" borderId="0"/>
    <xf numFmtId="0" fontId="6" fillId="0" borderId="0"/>
    <xf numFmtId="0" fontId="6" fillId="0" borderId="0"/>
    <xf numFmtId="0" fontId="6" fillId="0" borderId="0"/>
    <xf numFmtId="0" fontId="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6" fillId="0" borderId="0"/>
    <xf numFmtId="0" fontId="119" fillId="0" borderId="0"/>
    <xf numFmtId="0" fontId="63" fillId="0" borderId="0"/>
    <xf numFmtId="0" fontId="6" fillId="0" borderId="0"/>
    <xf numFmtId="0" fontId="6" fillId="0" borderId="0"/>
    <xf numFmtId="0" fontId="6" fillId="0" borderId="0"/>
    <xf numFmtId="0" fontId="6" fillId="0" borderId="0"/>
    <xf numFmtId="0" fontId="119" fillId="0" borderId="0"/>
    <xf numFmtId="0" fontId="6" fillId="0" borderId="0"/>
    <xf numFmtId="0" fontId="6" fillId="0" borderId="0"/>
    <xf numFmtId="0" fontId="119" fillId="0" borderId="0"/>
    <xf numFmtId="0" fontId="63" fillId="0" borderId="0"/>
    <xf numFmtId="0" fontId="119" fillId="0" borderId="0"/>
    <xf numFmtId="0" fontId="119" fillId="22" borderId="10" applyNumberFormat="0" applyFont="0" applyAlignment="0" applyProtection="0"/>
    <xf numFmtId="0" fontId="119" fillId="22" borderId="10" applyNumberFormat="0" applyFont="0" applyAlignment="0" applyProtection="0"/>
    <xf numFmtId="0" fontId="119" fillId="22" borderId="10" applyNumberFormat="0" applyFont="0" applyAlignment="0" applyProtection="0"/>
    <xf numFmtId="0" fontId="119" fillId="22" borderId="10" applyNumberFormat="0" applyFont="0" applyAlignment="0" applyProtection="0"/>
    <xf numFmtId="0" fontId="32" fillId="34" borderId="11" applyNumberFormat="0" applyAlignment="0" applyProtection="0"/>
    <xf numFmtId="0" fontId="32" fillId="34" borderId="11" applyNumberFormat="0" applyAlignment="0" applyProtection="0"/>
    <xf numFmtId="0" fontId="32" fillId="20" borderId="11" applyNumberFormat="0" applyAlignment="0" applyProtection="0"/>
    <xf numFmtId="0" fontId="32" fillId="34" borderId="11" applyNumberFormat="0" applyAlignment="0" applyProtection="0"/>
    <xf numFmtId="0" fontId="32" fillId="34" borderId="11" applyNumberFormat="0" applyAlignment="0" applyProtection="0"/>
    <xf numFmtId="0" fontId="32" fillId="34" borderId="11" applyNumberFormat="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10"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63"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63"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63" fillId="0" borderId="0" applyFont="0" applyFill="0" applyBorder="0" applyAlignment="0" applyProtection="0"/>
    <xf numFmtId="9" fontId="119" fillId="0" borderId="0" applyFont="0" applyFill="0" applyBorder="0" applyAlignment="0" applyProtection="0"/>
    <xf numFmtId="9" fontId="63" fillId="0" borderId="0" applyFont="0" applyFill="0" applyBorder="0" applyAlignment="0" applyProtection="0"/>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center"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2" borderId="12" applyNumberFormat="0" applyProtection="0">
      <alignment horizontal="left" vertical="top"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center"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33" borderId="12" applyNumberFormat="0" applyProtection="0">
      <alignment horizontal="left" vertical="top"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center"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8" borderId="12" applyNumberFormat="0" applyProtection="0">
      <alignment horizontal="left" vertical="top"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center"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119" fillId="36" borderId="12" applyNumberFormat="0" applyProtection="0">
      <alignment horizontal="left" vertical="top" indent="1"/>
    </xf>
    <xf numFmtId="0" fontId="62" fillId="0" borderId="0" applyNumberFormat="0" applyFill="0" applyBorder="0" applyAlignment="0" applyProtection="0"/>
    <xf numFmtId="0" fontId="62" fillId="0" borderId="0" applyNumberFormat="0" applyFill="0" applyBorder="0" applyAlignment="0" applyProtection="0"/>
    <xf numFmtId="0" fontId="33"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19"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61" fillId="0" borderId="23" applyNumberFormat="0" applyFill="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119" fillId="0" borderId="17" applyNumberFormat="0" applyFill="0" applyBorder="0" applyAlignment="0" applyProtection="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119" fillId="0" borderId="0"/>
    <xf numFmtId="0" fontId="119" fillId="0" borderId="0"/>
    <xf numFmtId="43"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9" fontId="63" fillId="0" borderId="0" applyFont="0" applyFill="0" applyBorder="0" applyAlignment="0" applyProtection="0"/>
    <xf numFmtId="0" fontId="29" fillId="7" borderId="2" applyNumberFormat="0" applyAlignment="0" applyProtection="0"/>
    <xf numFmtId="43" fontId="63" fillId="0" borderId="0" applyFont="0" applyFill="0" applyBorder="0" applyAlignment="0" applyProtection="0"/>
    <xf numFmtId="0" fontId="63" fillId="0" borderId="0"/>
    <xf numFmtId="43" fontId="119" fillId="0" borderId="0" applyFont="0" applyFill="0" applyBorder="0" applyAlignment="0" applyProtection="0"/>
    <xf numFmtId="9" fontId="119" fillId="0" borderId="0" applyFont="0" applyFill="0" applyBorder="0" applyAlignment="0" applyProtection="0"/>
    <xf numFmtId="0" fontId="119" fillId="0" borderId="0"/>
    <xf numFmtId="9" fontId="119" fillId="0" borderId="0" applyFont="0" applyFill="0" applyBorder="0" applyAlignment="0" applyProtection="0"/>
    <xf numFmtId="0" fontId="6" fillId="0" borderId="0"/>
    <xf numFmtId="0" fontId="6" fillId="0" borderId="0"/>
    <xf numFmtId="0" fontId="6" fillId="0" borderId="0"/>
    <xf numFmtId="0" fontId="6" fillId="0" borderId="0"/>
    <xf numFmtId="9"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9" fontId="119"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119" fillId="0" borderId="0" applyFont="0" applyFill="0" applyBorder="0" applyAlignment="0" applyProtection="0"/>
    <xf numFmtId="0" fontId="6" fillId="0" borderId="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119" fillId="0" borderId="0"/>
    <xf numFmtId="9" fontId="119" fillId="0" borderId="0" applyFont="0" applyFill="0" applyBorder="0" applyAlignment="0" applyProtection="0"/>
    <xf numFmtId="0" fontId="119" fillId="0" borderId="0"/>
    <xf numFmtId="9" fontId="119" fillId="0" borderId="0" applyFont="0" applyFill="0" applyBorder="0" applyAlignment="0" applyProtection="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9" fontId="63" fillId="0" borderId="0" applyFont="0" applyFill="0" applyBorder="0" applyAlignment="0" applyProtection="0"/>
    <xf numFmtId="43" fontId="63" fillId="0" borderId="0" applyFont="0" applyFill="0" applyBorder="0" applyAlignment="0" applyProtection="0"/>
    <xf numFmtId="0" fontId="63" fillId="0" borderId="0"/>
    <xf numFmtId="9" fontId="63" fillId="0" borderId="0" applyFont="0" applyFill="0" applyBorder="0" applyAlignment="0" applyProtection="0"/>
    <xf numFmtId="43" fontId="63" fillId="0" borderId="0" applyFont="0" applyFill="0" applyBorder="0" applyAlignment="0" applyProtection="0"/>
    <xf numFmtId="0" fontId="29" fillId="7" borderId="2" applyNumberFormat="0" applyAlignment="0" applyProtection="0"/>
    <xf numFmtId="0" fontId="63" fillId="0" borderId="0"/>
    <xf numFmtId="0" fontId="29" fillId="7" borderId="2" applyNumberFormat="0" applyAlignment="0" applyProtection="0"/>
    <xf numFmtId="43"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0" fontId="119" fillId="0" borderId="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9" fontId="119" fillId="0" borderId="0" applyFont="0" applyFill="0" applyBorder="0" applyAlignment="0" applyProtection="0"/>
    <xf numFmtId="0" fontId="119" fillId="0" borderId="0"/>
    <xf numFmtId="9"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9" fontId="119" fillId="0" borderId="0" applyFont="0" applyFill="0" applyBorder="0" applyAlignment="0" applyProtection="0"/>
    <xf numFmtId="43" fontId="119" fillId="0" borderId="0" applyFont="0" applyFill="0" applyBorder="0" applyAlignment="0" applyProtection="0"/>
    <xf numFmtId="0" fontId="119" fillId="0" borderId="0"/>
    <xf numFmtId="9"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0" fontId="119" fillId="0" borderId="0"/>
    <xf numFmtId="9" fontId="119" fillId="0" borderId="0" applyFont="0" applyFill="0" applyBorder="0" applyAlignment="0" applyProtection="0"/>
    <xf numFmtId="9" fontId="119" fillId="0" borderId="0" applyFont="0" applyFill="0" applyBorder="0" applyAlignment="0" applyProtection="0"/>
    <xf numFmtId="43"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19" fillId="0" borderId="0" applyFont="0" applyFill="0" applyBorder="0" applyAlignment="0" applyProtection="0"/>
    <xf numFmtId="9"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9" fillId="0" borderId="0"/>
    <xf numFmtId="0" fontId="6" fillId="0" borderId="0"/>
    <xf numFmtId="0" fontId="6" fillId="0" borderId="0"/>
    <xf numFmtId="43" fontId="6"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4"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6" fillId="0" borderId="0"/>
    <xf numFmtId="0" fontId="6" fillId="0" borderId="0"/>
    <xf numFmtId="0" fontId="6" fillId="0" borderId="0"/>
    <xf numFmtId="0" fontId="6" fillId="0" borderId="0"/>
    <xf numFmtId="0" fontId="6" fillId="55" borderId="0" applyNumberFormat="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20" fillId="0" borderId="0"/>
    <xf numFmtId="0" fontId="119" fillId="0" borderId="0"/>
    <xf numFmtId="0" fontId="121" fillId="0" borderId="0" applyNumberFormat="0" applyFill="0" applyBorder="0" applyAlignment="0" applyProtection="0"/>
    <xf numFmtId="0" fontId="5" fillId="0" borderId="0"/>
    <xf numFmtId="0" fontId="5" fillId="0" borderId="0"/>
    <xf numFmtId="0" fontId="5" fillId="0" borderId="0"/>
    <xf numFmtId="0" fontId="119" fillId="0" borderId="0"/>
    <xf numFmtId="0" fontId="4" fillId="0" borderId="0"/>
    <xf numFmtId="0" fontId="4" fillId="0" borderId="0"/>
    <xf numFmtId="0" fontId="4" fillId="0" borderId="0"/>
    <xf numFmtId="0" fontId="10" fillId="0" borderId="0"/>
    <xf numFmtId="0" fontId="12" fillId="0" borderId="0"/>
    <xf numFmtId="0" fontId="119"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2870">
    <xf numFmtId="0" fontId="0" fillId="0" borderId="0" xfId="0"/>
    <xf numFmtId="0" fontId="19" fillId="0" borderId="0" xfId="0" applyFont="1"/>
    <xf numFmtId="3" fontId="9" fillId="0" borderId="0" xfId="0" applyNumberFormat="1" applyFont="1"/>
    <xf numFmtId="0" fontId="9" fillId="0" borderId="0" xfId="0" applyFont="1"/>
    <xf numFmtId="0" fontId="0" fillId="0" borderId="0" xfId="0" applyAlignment="1">
      <alignment vertical="center"/>
    </xf>
    <xf numFmtId="0" fontId="86" fillId="0" borderId="0" xfId="0" applyFont="1"/>
    <xf numFmtId="0" fontId="89" fillId="0" borderId="0" xfId="0" applyFont="1" applyAlignment="1">
      <alignment vertical="center"/>
    </xf>
    <xf numFmtId="0" fontId="88" fillId="0" borderId="0" xfId="0" applyFont="1"/>
    <xf numFmtId="0" fontId="91" fillId="0" borderId="0" xfId="0" applyFont="1"/>
    <xf numFmtId="0" fontId="94" fillId="0" borderId="0" xfId="0" applyFont="1" applyAlignment="1">
      <alignment wrapText="1"/>
    </xf>
    <xf numFmtId="0" fontId="92" fillId="0" borderId="0" xfId="0" applyFont="1"/>
    <xf numFmtId="3" fontId="92" fillId="0" borderId="0" xfId="0" applyNumberFormat="1" applyFont="1"/>
    <xf numFmtId="3" fontId="91" fillId="0" borderId="0" xfId="0" applyNumberFormat="1" applyFont="1"/>
    <xf numFmtId="0" fontId="100" fillId="0" borderId="25" xfId="0" applyFont="1" applyBorder="1"/>
    <xf numFmtId="0" fontId="100" fillId="0" borderId="26" xfId="0" applyFont="1" applyBorder="1"/>
    <xf numFmtId="9" fontId="91" fillId="0" borderId="0" xfId="0" applyNumberFormat="1" applyFont="1"/>
    <xf numFmtId="0" fontId="92" fillId="0" borderId="0" xfId="329" applyFont="1"/>
    <xf numFmtId="165" fontId="92" fillId="0" borderId="31" xfId="4" applyNumberFormat="1" applyFont="1" applyFill="1" applyBorder="1" applyAlignment="1">
      <alignment vertical="top" wrapText="1"/>
    </xf>
    <xf numFmtId="165" fontId="92" fillId="0" borderId="30" xfId="4" applyNumberFormat="1" applyFont="1" applyFill="1" applyBorder="1" applyAlignment="1">
      <alignment horizontal="center" vertical="top" wrapText="1"/>
    </xf>
    <xf numFmtId="3" fontId="92" fillId="0" borderId="0" xfId="329" applyNumberFormat="1" applyFont="1"/>
    <xf numFmtId="0" fontId="107" fillId="0" borderId="0" xfId="329" applyFont="1"/>
    <xf numFmtId="9" fontId="99" fillId="0" borderId="0" xfId="4" applyNumberFormat="1" applyFont="1" applyBorder="1" applyAlignment="1">
      <alignment horizontal="right"/>
    </xf>
    <xf numFmtId="9" fontId="99" fillId="0" borderId="0" xfId="4" applyNumberFormat="1" applyFont="1" applyBorder="1" applyAlignment="1"/>
    <xf numFmtId="0" fontId="99" fillId="0" borderId="0" xfId="0" applyFont="1"/>
    <xf numFmtId="0" fontId="104" fillId="0" borderId="0" xfId="0" applyFont="1" applyAlignment="1">
      <alignment horizontal="center" wrapText="1"/>
    </xf>
    <xf numFmtId="0" fontId="92" fillId="0" borderId="0" xfId="0" applyFont="1" applyAlignment="1">
      <alignment vertical="center"/>
    </xf>
    <xf numFmtId="14" fontId="99" fillId="0" borderId="27" xfId="331" applyNumberFormat="1" applyFont="1" applyBorder="1" applyAlignment="1">
      <alignment horizontal="left"/>
    </xf>
    <xf numFmtId="3" fontId="91" fillId="0" borderId="0" xfId="331" applyNumberFormat="1" applyFont="1"/>
    <xf numFmtId="0" fontId="91" fillId="0" borderId="0" xfId="331" applyFont="1"/>
    <xf numFmtId="0" fontId="108" fillId="0" borderId="0" xfId="331" applyFont="1" applyAlignment="1">
      <alignment horizontal="center" vertical="center" wrapText="1"/>
    </xf>
    <xf numFmtId="0" fontId="106" fillId="0" borderId="0" xfId="0" applyFont="1"/>
    <xf numFmtId="0" fontId="92" fillId="0" borderId="0" xfId="331" applyFont="1"/>
    <xf numFmtId="0" fontId="92" fillId="0" borderId="27" xfId="0" quotePrefix="1" applyFont="1" applyBorder="1" applyAlignment="1">
      <alignment horizontal="left" vertical="top" wrapText="1"/>
    </xf>
    <xf numFmtId="42" fontId="92" fillId="0" borderId="29" xfId="0" applyNumberFormat="1" applyFont="1" applyBorder="1" applyAlignment="1">
      <alignment horizontal="right" wrapText="1"/>
    </xf>
    <xf numFmtId="9" fontId="92" fillId="0" borderId="31" xfId="0" applyNumberFormat="1" applyFont="1" applyBorder="1" applyAlignment="1">
      <alignment horizontal="right" wrapText="1"/>
    </xf>
    <xf numFmtId="9" fontId="92" fillId="0" borderId="31" xfId="0" applyNumberFormat="1" applyFont="1" applyBorder="1" applyAlignment="1">
      <alignment horizontal="left" wrapText="1"/>
    </xf>
    <xf numFmtId="42" fontId="92" fillId="0" borderId="0" xfId="1" applyNumberFormat="1" applyFont="1"/>
    <xf numFmtId="42" fontId="92" fillId="0" borderId="28" xfId="0" applyNumberFormat="1" applyFont="1" applyBorder="1" applyAlignment="1">
      <alignment horizontal="right" wrapText="1"/>
    </xf>
    <xf numFmtId="42" fontId="92" fillId="0" borderId="31" xfId="0" applyNumberFormat="1" applyFont="1" applyBorder="1" applyAlignment="1">
      <alignment horizontal="right" wrapText="1"/>
    </xf>
    <xf numFmtId="9" fontId="92" fillId="0" borderId="31" xfId="0" quotePrefix="1" applyNumberFormat="1" applyFont="1" applyBorder="1" applyAlignment="1">
      <alignment horizontal="left" wrapText="1"/>
    </xf>
    <xf numFmtId="42" fontId="99" fillId="0" borderId="0" xfId="1" applyNumberFormat="1" applyFont="1" applyFill="1"/>
    <xf numFmtId="10" fontId="91" fillId="0" borderId="0" xfId="0" applyNumberFormat="1" applyFont="1"/>
    <xf numFmtId="43" fontId="91" fillId="0" borderId="0" xfId="4" applyFont="1"/>
    <xf numFmtId="171" fontId="91" fillId="0" borderId="0" xfId="1" applyNumberFormat="1" applyFont="1"/>
    <xf numFmtId="0" fontId="100" fillId="0" borderId="0" xfId="0" applyFont="1"/>
    <xf numFmtId="42" fontId="92" fillId="0" borderId="0" xfId="0" applyNumberFormat="1" applyFont="1"/>
    <xf numFmtId="0" fontId="0" fillId="0" borderId="0" xfId="335" applyFont="1"/>
    <xf numFmtId="165" fontId="92" fillId="0" borderId="28" xfId="4" applyNumberFormat="1" applyFont="1" applyFill="1" applyBorder="1" applyAlignment="1">
      <alignment horizontal="center" vertical="top" wrapText="1"/>
    </xf>
    <xf numFmtId="3" fontId="91" fillId="0" borderId="28" xfId="331" applyNumberFormat="1" applyFont="1" applyBorder="1" applyAlignment="1">
      <alignment horizontal="center" vertical="center"/>
    </xf>
    <xf numFmtId="3" fontId="91" fillId="0" borderId="29" xfId="331" applyNumberFormat="1" applyFont="1" applyBorder="1" applyAlignment="1">
      <alignment horizontal="center" vertical="center"/>
    </xf>
    <xf numFmtId="3" fontId="91" fillId="0" borderId="31" xfId="331" applyNumberFormat="1" applyFont="1" applyBorder="1" applyAlignment="1">
      <alignment horizontal="center" vertical="center"/>
    </xf>
    <xf numFmtId="3" fontId="91" fillId="0" borderId="36" xfId="331" applyNumberFormat="1" applyFont="1" applyBorder="1" applyAlignment="1">
      <alignment horizontal="center" vertical="center"/>
    </xf>
    <xf numFmtId="3" fontId="91" fillId="0" borderId="34" xfId="331" applyNumberFormat="1" applyFont="1" applyBorder="1" applyAlignment="1">
      <alignment horizontal="center" vertical="center"/>
    </xf>
    <xf numFmtId="3" fontId="91" fillId="0" borderId="29" xfId="0" applyNumberFormat="1" applyFont="1" applyBorder="1" applyAlignment="1">
      <alignment horizontal="center" vertical="center"/>
    </xf>
    <xf numFmtId="3" fontId="91" fillId="0" borderId="30" xfId="0" applyNumberFormat="1" applyFont="1" applyBorder="1" applyAlignment="1">
      <alignment horizontal="center" vertical="center"/>
    </xf>
    <xf numFmtId="3" fontId="91" fillId="0" borderId="28" xfId="0" applyNumberFormat="1" applyFont="1" applyBorder="1" applyAlignment="1">
      <alignment horizontal="center" vertical="center"/>
    </xf>
    <xf numFmtId="3" fontId="91" fillId="0" borderId="31" xfId="0" applyNumberFormat="1" applyFont="1" applyBorder="1" applyAlignment="1">
      <alignment horizontal="center" vertical="center"/>
    </xf>
    <xf numFmtId="9" fontId="91" fillId="0" borderId="31" xfId="331" applyNumberFormat="1" applyFont="1" applyBorder="1" applyAlignment="1">
      <alignment horizontal="center" vertical="center"/>
    </xf>
    <xf numFmtId="0" fontId="87" fillId="0" borderId="28" xfId="0" applyFont="1" applyBorder="1" applyAlignment="1">
      <alignment horizontal="center" wrapText="1"/>
    </xf>
    <xf numFmtId="173" fontId="87" fillId="0" borderId="29" xfId="0" applyNumberFormat="1" applyFont="1" applyBorder="1" applyAlignment="1">
      <alignment horizontal="center" wrapText="1"/>
    </xf>
    <xf numFmtId="173" fontId="87" fillId="0" borderId="31" xfId="0" applyNumberFormat="1" applyFont="1" applyBorder="1" applyAlignment="1">
      <alignment horizontal="center" wrapText="1"/>
    </xf>
    <xf numFmtId="1" fontId="87" fillId="0" borderId="29" xfId="0" applyNumberFormat="1" applyFont="1" applyBorder="1" applyAlignment="1">
      <alignment horizontal="center" wrapText="1"/>
    </xf>
    <xf numFmtId="1" fontId="87" fillId="0" borderId="31" xfId="0" applyNumberFormat="1" applyFont="1" applyBorder="1" applyAlignment="1">
      <alignment horizontal="center" wrapText="1"/>
    </xf>
    <xf numFmtId="0" fontId="95" fillId="0" borderId="0" xfId="0" applyFont="1"/>
    <xf numFmtId="3" fontId="87" fillId="0" borderId="0" xfId="0" applyNumberFormat="1" applyFont="1"/>
    <xf numFmtId="0" fontId="87" fillId="0" borderId="0" xfId="0" applyFont="1"/>
    <xf numFmtId="3" fontId="87" fillId="0" borderId="29" xfId="0" applyNumberFormat="1" applyFont="1" applyBorder="1" applyAlignment="1">
      <alignment horizontal="center" vertical="center"/>
    </xf>
    <xf numFmtId="3" fontId="87" fillId="0" borderId="31" xfId="0" applyNumberFormat="1" applyFont="1" applyBorder="1" applyAlignment="1">
      <alignment horizontal="center" vertical="center"/>
    </xf>
    <xf numFmtId="0" fontId="87" fillId="0" borderId="0" xfId="0" applyFont="1" applyAlignment="1">
      <alignment horizontal="left" vertical="center"/>
    </xf>
    <xf numFmtId="0" fontId="111" fillId="0" borderId="28" xfId="0" applyFont="1" applyBorder="1" applyAlignment="1">
      <alignment horizontal="right" wrapText="1"/>
    </xf>
    <xf numFmtId="0" fontId="111" fillId="0" borderId="29" xfId="0" applyFont="1" applyBorder="1" applyAlignment="1">
      <alignment horizontal="center" wrapText="1"/>
    </xf>
    <xf numFmtId="0" fontId="111" fillId="0" borderId="31" xfId="0" applyFont="1" applyBorder="1" applyAlignment="1">
      <alignment horizontal="center" wrapText="1"/>
    </xf>
    <xf numFmtId="165" fontId="87" fillId="0" borderId="0" xfId="0" applyNumberFormat="1" applyFont="1"/>
    <xf numFmtId="14" fontId="117" fillId="0" borderId="34" xfId="0" applyNumberFormat="1" applyFont="1" applyBorder="1" applyAlignment="1">
      <alignment horizontal="left"/>
    </xf>
    <xf numFmtId="3" fontId="87" fillId="0" borderId="29" xfId="328" applyNumberFormat="1" applyFont="1" applyBorder="1" applyAlignment="1">
      <alignment horizontal="center" vertical="center"/>
    </xf>
    <xf numFmtId="3" fontId="87" fillId="0" borderId="29" xfId="330" applyNumberFormat="1" applyFont="1" applyBorder="1" applyAlignment="1">
      <alignment horizontal="center" vertical="center"/>
    </xf>
    <xf numFmtId="9" fontId="87" fillId="0" borderId="29" xfId="328" applyNumberFormat="1" applyFont="1" applyBorder="1" applyAlignment="1">
      <alignment horizontal="center" vertical="center"/>
    </xf>
    <xf numFmtId="10" fontId="87" fillId="0" borderId="31" xfId="328" applyNumberFormat="1" applyFont="1" applyBorder="1" applyAlignment="1">
      <alignment horizontal="center" vertical="center"/>
    </xf>
    <xf numFmtId="172" fontId="95" fillId="0" borderId="0" xfId="0" applyNumberFormat="1" applyFont="1" applyAlignment="1">
      <alignment horizontal="center"/>
    </xf>
    <xf numFmtId="3" fontId="87" fillId="0" borderId="37" xfId="331" applyNumberFormat="1" applyFont="1" applyBorder="1" applyAlignment="1">
      <alignment horizontal="center" vertical="center"/>
    </xf>
    <xf numFmtId="9" fontId="87" fillId="0" borderId="0" xfId="0" applyNumberFormat="1" applyFont="1"/>
    <xf numFmtId="172" fontId="95" fillId="0" borderId="28" xfId="331" applyNumberFormat="1" applyFont="1" applyBorder="1" applyAlignment="1">
      <alignment horizontal="left"/>
    </xf>
    <xf numFmtId="3" fontId="87" fillId="0" borderId="29" xfId="331" applyNumberFormat="1" applyFont="1" applyBorder="1" applyAlignment="1">
      <alignment horizontal="center" vertical="center"/>
    </xf>
    <xf numFmtId="10" fontId="87" fillId="0" borderId="29" xfId="331" applyNumberFormat="1" applyFont="1" applyBorder="1" applyAlignment="1">
      <alignment horizontal="center" vertical="center"/>
    </xf>
    <xf numFmtId="9" fontId="87" fillId="0" borderId="29" xfId="331" applyNumberFormat="1" applyFont="1" applyBorder="1" applyAlignment="1">
      <alignment horizontal="center" vertical="center"/>
    </xf>
    <xf numFmtId="10" fontId="87" fillId="0" borderId="31" xfId="331" applyNumberFormat="1" applyFont="1" applyBorder="1" applyAlignment="1">
      <alignment horizontal="center" vertical="center"/>
    </xf>
    <xf numFmtId="176" fontId="95" fillId="0" borderId="0" xfId="0" applyNumberFormat="1" applyFont="1"/>
    <xf numFmtId="8" fontId="91" fillId="0" borderId="0" xfId="0" applyNumberFormat="1" applyFont="1"/>
    <xf numFmtId="0" fontId="109" fillId="0" borderId="0" xfId="0" applyFont="1" applyAlignment="1">
      <alignment horizontal="left"/>
    </xf>
    <xf numFmtId="0" fontId="99" fillId="0" borderId="35" xfId="0" applyFont="1" applyBorder="1" applyAlignment="1">
      <alignment horizontal="justify" vertical="top" wrapText="1"/>
    </xf>
    <xf numFmtId="42" fontId="99" fillId="0" borderId="24" xfId="0" applyNumberFormat="1" applyFont="1" applyBorder="1" applyAlignment="1">
      <alignment horizontal="right" wrapText="1"/>
    </xf>
    <xf numFmtId="165" fontId="92" fillId="0" borderId="31" xfId="4" applyNumberFormat="1" applyFont="1" applyBorder="1" applyAlignment="1">
      <alignment vertical="top" wrapText="1"/>
    </xf>
    <xf numFmtId="2" fontId="91" fillId="0" borderId="0" xfId="0" applyNumberFormat="1" applyFont="1"/>
    <xf numFmtId="0" fontId="92" fillId="0" borderId="0" xfId="329" applyFont="1" applyAlignment="1">
      <alignment horizontal="left"/>
    </xf>
    <xf numFmtId="0" fontId="89" fillId="0" borderId="0" xfId="0" applyFont="1" applyAlignment="1">
      <alignment horizontal="left" vertical="center"/>
    </xf>
    <xf numFmtId="166" fontId="92" fillId="0" borderId="0" xfId="329" applyNumberFormat="1" applyFont="1"/>
    <xf numFmtId="0" fontId="119" fillId="0" borderId="0" xfId="0" applyFont="1"/>
    <xf numFmtId="0" fontId="92" fillId="48" borderId="41" xfId="0" applyFont="1" applyFill="1" applyBorder="1" applyAlignment="1">
      <alignment horizontal="justify" wrapText="1"/>
    </xf>
    <xf numFmtId="42" fontId="99" fillId="0" borderId="40" xfId="0" applyNumberFormat="1" applyFont="1" applyBorder="1" applyAlignment="1">
      <alignment horizontal="right" wrapText="1"/>
    </xf>
    <xf numFmtId="42" fontId="99" fillId="0" borderId="38" xfId="0" applyNumberFormat="1" applyFont="1" applyBorder="1" applyAlignment="1">
      <alignment horizontal="right" wrapText="1"/>
    </xf>
    <xf numFmtId="9" fontId="99" fillId="0" borderId="40" xfId="0" applyNumberFormat="1" applyFont="1" applyBorder="1" applyAlignment="1">
      <alignment horizontal="right" wrapText="1"/>
    </xf>
    <xf numFmtId="3" fontId="87" fillId="0" borderId="38" xfId="331" applyNumberFormat="1" applyFont="1" applyBorder="1" applyAlignment="1">
      <alignment horizontal="center" vertical="center"/>
    </xf>
    <xf numFmtId="0" fontId="87" fillId="0" borderId="0" xfId="0" applyFont="1" applyAlignment="1">
      <alignment horizontal="left" wrapText="1"/>
    </xf>
    <xf numFmtId="0" fontId="87" fillId="0" borderId="0" xfId="0" applyFont="1" applyAlignment="1">
      <alignment horizontal="center"/>
    </xf>
    <xf numFmtId="3" fontId="91" fillId="0" borderId="37" xfId="0" applyNumberFormat="1" applyFont="1" applyBorder="1" applyAlignment="1">
      <alignment horizontal="center" vertical="center"/>
    </xf>
    <xf numFmtId="0" fontId="88" fillId="0" borderId="0" xfId="0" applyFont="1" applyAlignment="1">
      <alignment vertical="center"/>
    </xf>
    <xf numFmtId="0" fontId="95" fillId="0" borderId="0" xfId="0" applyFont="1" applyAlignment="1">
      <alignment horizontal="left"/>
    </xf>
    <xf numFmtId="0" fontId="88" fillId="0" borderId="0" xfId="0" applyFont="1" applyAlignment="1">
      <alignment horizontal="left" vertical="center"/>
    </xf>
    <xf numFmtId="0" fontId="95" fillId="0" borderId="44" xfId="0" applyFont="1" applyBorder="1"/>
    <xf numFmtId="0" fontId="88" fillId="57" borderId="43" xfId="331" applyFont="1" applyFill="1" applyBorder="1" applyAlignment="1">
      <alignment horizontal="center" vertical="center" wrapText="1"/>
    </xf>
    <xf numFmtId="3" fontId="88" fillId="0" borderId="44" xfId="331" applyNumberFormat="1" applyFont="1" applyBorder="1" applyAlignment="1">
      <alignment horizontal="center" vertical="center"/>
    </xf>
    <xf numFmtId="3" fontId="88" fillId="0" borderId="43" xfId="331" applyNumberFormat="1" applyFont="1" applyBorder="1" applyAlignment="1">
      <alignment horizontal="center" vertical="center"/>
    </xf>
    <xf numFmtId="9" fontId="88" fillId="0" borderId="43" xfId="331" applyNumberFormat="1" applyFont="1" applyBorder="1" applyAlignment="1">
      <alignment horizontal="center" vertical="center"/>
    </xf>
    <xf numFmtId="0" fontId="95" fillId="57" borderId="44" xfId="331" applyFont="1" applyFill="1" applyBorder="1" applyAlignment="1">
      <alignment horizontal="center" vertical="center" wrapText="1"/>
    </xf>
    <xf numFmtId="0" fontId="95" fillId="0" borderId="43" xfId="331" applyFont="1" applyBorder="1" applyAlignment="1">
      <alignment horizontal="center"/>
    </xf>
    <xf numFmtId="3" fontId="95" fillId="0" borderId="43" xfId="331" applyNumberFormat="1" applyFont="1" applyBorder="1" applyAlignment="1">
      <alignment horizontal="center" vertical="center"/>
    </xf>
    <xf numFmtId="10" fontId="95" fillId="0" borderId="43" xfId="331" applyNumberFormat="1" applyFont="1" applyBorder="1" applyAlignment="1">
      <alignment horizontal="center" vertical="center"/>
    </xf>
    <xf numFmtId="9" fontId="95" fillId="0" borderId="43" xfId="331" applyNumberFormat="1" applyFont="1" applyBorder="1" applyAlignment="1">
      <alignment horizontal="center" vertical="center"/>
    </xf>
    <xf numFmtId="0" fontId="95" fillId="57" borderId="45" xfId="0" applyFont="1" applyFill="1" applyBorder="1" applyAlignment="1">
      <alignment horizontal="center" vertical="center"/>
    </xf>
    <xf numFmtId="0" fontId="95" fillId="0" borderId="43" xfId="0" applyFont="1" applyBorder="1" applyAlignment="1">
      <alignment horizontal="center"/>
    </xf>
    <xf numFmtId="3" fontId="95" fillId="0" borderId="43" xfId="0" applyNumberFormat="1" applyFont="1" applyBorder="1" applyAlignment="1">
      <alignment horizontal="center" vertical="center"/>
    </xf>
    <xf numFmtId="10" fontId="95" fillId="0" borderId="43" xfId="0" applyNumberFormat="1" applyFont="1" applyBorder="1" applyAlignment="1">
      <alignment horizontal="center" vertical="center"/>
    </xf>
    <xf numFmtId="9" fontId="95" fillId="0" borderId="43" xfId="0" applyNumberFormat="1" applyFont="1" applyBorder="1" applyAlignment="1">
      <alignment horizontal="center" vertical="center"/>
    </xf>
    <xf numFmtId="0" fontId="92" fillId="48" borderId="43" xfId="0" applyFont="1" applyFill="1" applyBorder="1" applyAlignment="1">
      <alignment horizontal="center" vertical="center"/>
    </xf>
    <xf numFmtId="166" fontId="99" fillId="0" borderId="43" xfId="2" applyNumberFormat="1" applyFont="1" applyFill="1" applyBorder="1" applyAlignment="1">
      <alignment horizontal="center"/>
    </xf>
    <xf numFmtId="0" fontId="95" fillId="57" borderId="44" xfId="0" applyFont="1" applyFill="1" applyBorder="1" applyAlignment="1">
      <alignment horizontal="center" vertical="center" wrapText="1"/>
    </xf>
    <xf numFmtId="0" fontId="112" fillId="57" borderId="43" xfId="0" applyFont="1" applyFill="1" applyBorder="1" applyAlignment="1">
      <alignment horizontal="center" vertical="center" wrapText="1"/>
    </xf>
    <xf numFmtId="0" fontId="112" fillId="57" borderId="44" xfId="0" applyFont="1" applyFill="1" applyBorder="1" applyAlignment="1">
      <alignment horizontal="center" vertical="center" wrapText="1"/>
    </xf>
    <xf numFmtId="0" fontId="97" fillId="57" borderId="44" xfId="0" applyFont="1" applyFill="1" applyBorder="1" applyAlignment="1">
      <alignment horizontal="center" vertical="center" wrapText="1"/>
    </xf>
    <xf numFmtId="0" fontId="91" fillId="57" borderId="43" xfId="0" applyFont="1" applyFill="1" applyBorder="1" applyAlignment="1">
      <alignment horizontal="center" vertical="center" wrapText="1"/>
    </xf>
    <xf numFmtId="3" fontId="91" fillId="0" borderId="43" xfId="0" applyNumberFormat="1" applyFont="1" applyBorder="1" applyAlignment="1">
      <alignment horizontal="center" vertical="center"/>
    </xf>
    <xf numFmtId="9" fontId="91" fillId="0" borderId="43" xfId="0" applyNumberFormat="1" applyFont="1" applyBorder="1" applyAlignment="1">
      <alignment horizontal="center" vertical="center"/>
    </xf>
    <xf numFmtId="0" fontId="91" fillId="0" borderId="43" xfId="0" applyFont="1" applyBorder="1" applyAlignment="1">
      <alignment horizontal="center" vertical="center"/>
    </xf>
    <xf numFmtId="3" fontId="95" fillId="57" borderId="53" xfId="331" applyNumberFormat="1" applyFont="1" applyFill="1" applyBorder="1" applyAlignment="1">
      <alignment horizontal="center" vertical="center" wrapText="1"/>
    </xf>
    <xf numFmtId="0" fontId="95" fillId="57" borderId="53" xfId="331" applyFont="1" applyFill="1" applyBorder="1" applyAlignment="1">
      <alignment horizontal="center" vertical="center" wrapText="1"/>
    </xf>
    <xf numFmtId="0" fontId="95" fillId="57" borderId="54" xfId="331" applyFont="1" applyFill="1" applyBorder="1" applyAlignment="1">
      <alignment horizontal="center" vertical="center" wrapText="1"/>
    </xf>
    <xf numFmtId="0" fontId="95" fillId="57" borderId="53" xfId="0" applyFont="1" applyFill="1" applyBorder="1" applyAlignment="1">
      <alignment horizontal="center" vertical="center"/>
    </xf>
    <xf numFmtId="0" fontId="95" fillId="57" borderId="56" xfId="0" applyFont="1" applyFill="1" applyBorder="1" applyAlignment="1">
      <alignment horizontal="center" vertical="center"/>
    </xf>
    <xf numFmtId="0" fontId="95" fillId="57" borderId="59" xfId="0" applyFont="1" applyFill="1" applyBorder="1" applyAlignment="1">
      <alignment horizontal="center" vertical="center"/>
    </xf>
    <xf numFmtId="0" fontId="99" fillId="0" borderId="46" xfId="329" applyFont="1" applyBorder="1" applyAlignment="1">
      <alignment horizontal="left"/>
    </xf>
    <xf numFmtId="3" fontId="99" fillId="0" borderId="53" xfId="329" applyNumberFormat="1" applyFont="1" applyBorder="1" applyAlignment="1">
      <alignment horizontal="center"/>
    </xf>
    <xf numFmtId="3" fontId="95" fillId="57" borderId="53" xfId="0" applyNumberFormat="1" applyFont="1" applyFill="1" applyBorder="1" applyAlignment="1">
      <alignment horizontal="center" vertical="center" wrapText="1"/>
    </xf>
    <xf numFmtId="0" fontId="95" fillId="57" borderId="53" xfId="0" applyFont="1" applyFill="1" applyBorder="1" applyAlignment="1">
      <alignment horizontal="center" vertical="center" wrapText="1"/>
    </xf>
    <xf numFmtId="3" fontId="95" fillId="57" borderId="54" xfId="0" applyNumberFormat="1" applyFont="1" applyFill="1" applyBorder="1" applyAlignment="1">
      <alignment horizontal="center" vertical="center" wrapText="1"/>
    </xf>
    <xf numFmtId="3" fontId="95" fillId="0" borderId="53" xfId="0" applyNumberFormat="1" applyFont="1" applyBorder="1" applyAlignment="1">
      <alignment horizontal="center" vertical="center"/>
    </xf>
    <xf numFmtId="3" fontId="95" fillId="0" borderId="54" xfId="0" applyNumberFormat="1" applyFont="1" applyBorder="1" applyAlignment="1">
      <alignment horizontal="center" vertical="center"/>
    </xf>
    <xf numFmtId="0" fontId="112" fillId="57" borderId="53" xfId="0" applyFont="1" applyFill="1" applyBorder="1" applyAlignment="1">
      <alignment horizontal="center" vertical="center" wrapText="1"/>
    </xf>
    <xf numFmtId="0" fontId="112" fillId="57" borderId="54" xfId="0" applyFont="1" applyFill="1" applyBorder="1" applyAlignment="1">
      <alignment horizontal="center" vertical="center" wrapText="1"/>
    </xf>
    <xf numFmtId="0" fontId="112" fillId="57" borderId="48" xfId="0" applyFont="1" applyFill="1" applyBorder="1" applyAlignment="1">
      <alignment horizontal="center" vertical="top" wrapText="1"/>
    </xf>
    <xf numFmtId="0" fontId="97" fillId="57" borderId="53" xfId="0" applyFont="1" applyFill="1" applyBorder="1" applyAlignment="1">
      <alignment horizontal="center" vertical="center" wrapText="1"/>
    </xf>
    <xf numFmtId="0" fontId="97" fillId="57" borderId="54" xfId="0" applyFont="1" applyFill="1" applyBorder="1" applyAlignment="1">
      <alignment horizontal="center" vertical="center" wrapText="1"/>
    </xf>
    <xf numFmtId="3" fontId="87" fillId="0" borderId="48" xfId="0" applyNumberFormat="1" applyFont="1" applyBorder="1" applyAlignment="1">
      <alignment horizontal="center" vertical="center"/>
    </xf>
    <xf numFmtId="3" fontId="87" fillId="0" borderId="61" xfId="0" applyNumberFormat="1" applyFont="1" applyBorder="1" applyAlignment="1">
      <alignment horizontal="center" vertical="center"/>
    </xf>
    <xf numFmtId="49" fontId="95" fillId="0" borderId="0" xfId="854" quotePrefix="1" applyNumberFormat="1" applyFont="1" applyAlignment="1">
      <alignment horizontal="center"/>
    </xf>
    <xf numFmtId="0" fontId="95" fillId="0" borderId="0" xfId="0" applyFont="1" applyAlignment="1">
      <alignment wrapText="1"/>
    </xf>
    <xf numFmtId="49" fontId="95" fillId="0" borderId="0" xfId="854" quotePrefix="1" applyNumberFormat="1" applyFont="1"/>
    <xf numFmtId="0" fontId="8" fillId="0" borderId="0" xfId="0" applyFont="1" applyAlignment="1">
      <alignment wrapText="1"/>
    </xf>
    <xf numFmtId="0" fontId="8" fillId="0" borderId="0" xfId="0" applyFont="1"/>
    <xf numFmtId="49" fontId="8" fillId="0" borderId="0" xfId="854" quotePrefix="1" applyNumberFormat="1" applyFont="1"/>
    <xf numFmtId="0" fontId="122" fillId="0" borderId="0" xfId="0" applyFont="1"/>
    <xf numFmtId="0" fontId="122" fillId="0" borderId="0" xfId="0" applyFont="1" applyAlignment="1">
      <alignment vertical="center"/>
    </xf>
    <xf numFmtId="42" fontId="92" fillId="0" borderId="0" xfId="1" applyNumberFormat="1" applyFont="1" applyFill="1"/>
    <xf numFmtId="10" fontId="87" fillId="0" borderId="37" xfId="331" applyNumberFormat="1" applyFont="1" applyBorder="1" applyAlignment="1">
      <alignment horizontal="center" vertical="center"/>
    </xf>
    <xf numFmtId="42" fontId="92" fillId="0" borderId="70" xfId="0" applyNumberFormat="1" applyFont="1" applyBorder="1" applyAlignment="1">
      <alignment horizontal="right" wrapText="1"/>
    </xf>
    <xf numFmtId="42" fontId="92" fillId="0" borderId="71" xfId="0" applyNumberFormat="1" applyFont="1" applyBorder="1" applyAlignment="1">
      <alignment horizontal="right" wrapText="1"/>
    </xf>
    <xf numFmtId="0" fontId="88" fillId="57" borderId="77" xfId="331" applyFont="1" applyFill="1" applyBorder="1" applyAlignment="1">
      <alignment horizontal="center" vertical="center" wrapText="1"/>
    </xf>
    <xf numFmtId="3" fontId="91" fillId="0" borderId="71" xfId="331" applyNumberFormat="1" applyFont="1" applyBorder="1" applyAlignment="1">
      <alignment horizontal="center" vertical="center"/>
    </xf>
    <xf numFmtId="3" fontId="91" fillId="0" borderId="70" xfId="0" applyNumberFormat="1" applyFont="1" applyBorder="1" applyAlignment="1">
      <alignment horizontal="center" vertical="center"/>
    </xf>
    <xf numFmtId="3" fontId="91" fillId="0" borderId="71" xfId="0" applyNumberFormat="1" applyFont="1" applyBorder="1" applyAlignment="1">
      <alignment horizontal="center" vertical="center"/>
    </xf>
    <xf numFmtId="0" fontId="95" fillId="57" borderId="65" xfId="0" applyFont="1" applyFill="1" applyBorder="1" applyAlignment="1">
      <alignment horizontal="center" vertical="center"/>
    </xf>
    <xf numFmtId="0" fontId="99" fillId="57" borderId="65" xfId="329" applyFont="1" applyFill="1" applyBorder="1" applyAlignment="1">
      <alignment horizontal="center" vertical="center" wrapText="1"/>
    </xf>
    <xf numFmtId="165" fontId="92" fillId="0" borderId="70" xfId="4" applyNumberFormat="1" applyFont="1" applyFill="1" applyBorder="1" applyAlignment="1">
      <alignment horizontal="center" vertical="top" wrapText="1"/>
    </xf>
    <xf numFmtId="14" fontId="95" fillId="0" borderId="62" xfId="0" applyNumberFormat="1" applyFont="1" applyBorder="1" applyAlignment="1">
      <alignment horizontal="left"/>
    </xf>
    <xf numFmtId="0" fontId="95" fillId="0" borderId="70" xfId="0" applyFont="1" applyBorder="1" applyAlignment="1">
      <alignment horizontal="center" wrapText="1"/>
    </xf>
    <xf numFmtId="0" fontId="95" fillId="0" borderId="69" xfId="0" applyFont="1" applyBorder="1" applyAlignment="1">
      <alignment horizontal="center" wrapText="1"/>
    </xf>
    <xf numFmtId="0" fontId="95" fillId="0" borderId="71" xfId="0" applyFont="1" applyBorder="1" applyAlignment="1">
      <alignment horizontal="center" wrapText="1"/>
    </xf>
    <xf numFmtId="0" fontId="95" fillId="57" borderId="73" xfId="0" applyFont="1" applyFill="1" applyBorder="1" applyAlignment="1">
      <alignment horizontal="center" wrapText="1"/>
    </xf>
    <xf numFmtId="0" fontId="95" fillId="57" borderId="69" xfId="0" applyFont="1" applyFill="1" applyBorder="1" applyAlignment="1">
      <alignment horizontal="center" wrapText="1"/>
    </xf>
    <xf numFmtId="0" fontId="95" fillId="57" borderId="66" xfId="0" applyFont="1" applyFill="1" applyBorder="1" applyAlignment="1">
      <alignment horizontal="center" wrapText="1"/>
    </xf>
    <xf numFmtId="0" fontId="95" fillId="0" borderId="73" xfId="0" applyFont="1" applyBorder="1" applyAlignment="1">
      <alignment horizontal="center" wrapText="1"/>
    </xf>
    <xf numFmtId="0" fontId="95" fillId="0" borderId="66" xfId="0" applyFont="1" applyBorder="1" applyAlignment="1">
      <alignment horizontal="center" wrapText="1"/>
    </xf>
    <xf numFmtId="0" fontId="112" fillId="0" borderId="72" xfId="0" applyFont="1" applyBorder="1" applyAlignment="1">
      <alignment horizontal="right" wrapText="1"/>
    </xf>
    <xf numFmtId="0" fontId="115" fillId="0" borderId="70" xfId="0" applyFont="1" applyBorder="1" applyAlignment="1">
      <alignment horizontal="center"/>
    </xf>
    <xf numFmtId="0" fontId="115" fillId="0" borderId="69" xfId="0" applyFont="1" applyBorder="1" applyAlignment="1">
      <alignment horizontal="center"/>
    </xf>
    <xf numFmtId="3" fontId="111" fillId="0" borderId="71" xfId="0" applyNumberFormat="1" applyFont="1" applyBorder="1" applyAlignment="1">
      <alignment horizontal="center" wrapText="1"/>
    </xf>
    <xf numFmtId="0" fontId="112" fillId="0" borderId="62" xfId="0" applyFont="1" applyBorder="1" applyAlignment="1">
      <alignment horizontal="right" wrapText="1"/>
    </xf>
    <xf numFmtId="0" fontId="92" fillId="57" borderId="78" xfId="329" applyFont="1" applyFill="1" applyBorder="1"/>
    <xf numFmtId="0" fontId="92" fillId="0" borderId="81" xfId="0" applyFont="1" applyBorder="1" applyAlignment="1">
      <alignment horizontal="center" vertical="center" wrapText="1"/>
    </xf>
    <xf numFmtId="0" fontId="92" fillId="0" borderId="81" xfId="0" applyFont="1" applyBorder="1" applyAlignment="1">
      <alignment horizontal="center" vertical="center"/>
    </xf>
    <xf numFmtId="0" fontId="92" fillId="0" borderId="81" xfId="16815" applyFont="1" applyBorder="1" applyAlignment="1">
      <alignment horizontal="center"/>
    </xf>
    <xf numFmtId="9"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95" fillId="0" borderId="0" xfId="0" applyFont="1" applyAlignment="1">
      <alignment vertical="center"/>
    </xf>
    <xf numFmtId="0" fontId="95" fillId="57" borderId="82" xfId="0" applyFont="1" applyFill="1" applyBorder="1" applyAlignment="1">
      <alignment horizontal="center" vertical="center"/>
    </xf>
    <xf numFmtId="3" fontId="87" fillId="0" borderId="82" xfId="0" applyNumberFormat="1" applyFont="1" applyBorder="1" applyAlignment="1">
      <alignment horizontal="center" vertical="center"/>
    </xf>
    <xf numFmtId="37" fontId="87" fillId="0" borderId="0" xfId="0" applyNumberFormat="1" applyFont="1"/>
    <xf numFmtId="0" fontId="95" fillId="57" borderId="82" xfId="0" applyFont="1" applyFill="1" applyBorder="1" applyAlignment="1">
      <alignment horizontal="center" vertical="center" wrapText="1"/>
    </xf>
    <xf numFmtId="42" fontId="95" fillId="0" borderId="82" xfId="0" applyNumberFormat="1" applyFont="1" applyBorder="1" applyAlignment="1">
      <alignment vertical="center"/>
    </xf>
    <xf numFmtId="42" fontId="87" fillId="0" borderId="82" xfId="0" applyNumberFormat="1" applyFont="1" applyBorder="1" applyAlignment="1">
      <alignment vertical="center"/>
    </xf>
    <xf numFmtId="9" fontId="87" fillId="0" borderId="71" xfId="0" applyNumberFormat="1" applyFont="1" applyBorder="1" applyAlignment="1">
      <alignment horizontal="center" vertical="center"/>
    </xf>
    <xf numFmtId="42" fontId="87" fillId="0" borderId="69" xfId="0" applyNumberFormat="1" applyFont="1" applyBorder="1" applyAlignment="1">
      <alignment vertical="center"/>
    </xf>
    <xf numFmtId="0" fontId="87" fillId="0" borderId="70" xfId="0" quotePrefix="1" applyFont="1" applyBorder="1" applyAlignment="1">
      <alignment horizontal="left" vertical="center"/>
    </xf>
    <xf numFmtId="0" fontId="95" fillId="57" borderId="26" xfId="0" applyFont="1" applyFill="1" applyBorder="1" applyAlignment="1">
      <alignment horizontal="center" vertical="center"/>
    </xf>
    <xf numFmtId="6" fontId="87" fillId="0" borderId="0" xfId="0" applyNumberFormat="1" applyFont="1"/>
    <xf numFmtId="3" fontId="109" fillId="0" borderId="0" xfId="0" applyNumberFormat="1" applyFont="1"/>
    <xf numFmtId="0" fontId="87" fillId="0" borderId="0" xfId="0" applyFont="1" applyAlignment="1">
      <alignment vertical="center"/>
    </xf>
    <xf numFmtId="9" fontId="87" fillId="0" borderId="0" xfId="1" applyFont="1"/>
    <xf numFmtId="0" fontId="87" fillId="0" borderId="0" xfId="0" quotePrefix="1" applyFont="1" applyAlignment="1">
      <alignment horizontal="left" vertical="center" wrapText="1"/>
    </xf>
    <xf numFmtId="9" fontId="99" fillId="0" borderId="0" xfId="1" applyFont="1"/>
    <xf numFmtId="165" fontId="87" fillId="0" borderId="0" xfId="4" applyNumberFormat="1" applyFont="1"/>
    <xf numFmtId="43" fontId="87" fillId="0" borderId="0" xfId="4" applyFont="1"/>
    <xf numFmtId="3" fontId="87" fillId="0" borderId="0" xfId="0" applyNumberFormat="1" applyFont="1" applyAlignment="1">
      <alignment horizontal="right" vertical="center"/>
    </xf>
    <xf numFmtId="3" fontId="87" fillId="0" borderId="82" xfId="0" applyNumberFormat="1" applyFont="1" applyBorder="1" applyAlignment="1">
      <alignment horizontal="right" vertical="center"/>
    </xf>
    <xf numFmtId="6" fontId="99" fillId="0" borderId="0" xfId="0" applyNumberFormat="1" applyFont="1"/>
    <xf numFmtId="9" fontId="99" fillId="0" borderId="0" xfId="1" applyFont="1" applyFill="1"/>
    <xf numFmtId="6" fontId="99" fillId="0" borderId="0" xfId="1" applyNumberFormat="1" applyFont="1" applyFill="1"/>
    <xf numFmtId="6" fontId="87" fillId="0" borderId="82" xfId="0" applyNumberFormat="1" applyFont="1" applyBorder="1" applyAlignment="1">
      <alignment horizontal="right" vertical="center"/>
    </xf>
    <xf numFmtId="42" fontId="87" fillId="0" borderId="69" xfId="0" applyNumberFormat="1" applyFont="1" applyBorder="1" applyAlignment="1">
      <alignment horizontal="right" vertical="center"/>
    </xf>
    <xf numFmtId="0" fontId="87" fillId="0" borderId="70" xfId="0" applyFont="1" applyBorder="1" applyAlignment="1">
      <alignment vertical="center"/>
    </xf>
    <xf numFmtId="6" fontId="92" fillId="0" borderId="0" xfId="0" applyNumberFormat="1" applyFont="1"/>
    <xf numFmtId="0" fontId="124" fillId="0" borderId="0" xfId="0" applyFont="1"/>
    <xf numFmtId="0" fontId="109" fillId="0" borderId="0" xfId="0" applyFont="1" applyAlignment="1">
      <alignment vertical="center"/>
    </xf>
    <xf numFmtId="0" fontId="125" fillId="0" borderId="0" xfId="0" applyFont="1" applyAlignment="1">
      <alignment vertical="center"/>
    </xf>
    <xf numFmtId="0" fontId="126" fillId="0" borderId="0" xfId="0" applyFont="1"/>
    <xf numFmtId="0" fontId="127" fillId="0" borderId="0" xfId="0" applyFont="1" applyAlignment="1">
      <alignment vertical="center"/>
    </xf>
    <xf numFmtId="0" fontId="127" fillId="0" borderId="0" xfId="0" applyFont="1"/>
    <xf numFmtId="0" fontId="128" fillId="0" borderId="0" xfId="0" applyFont="1"/>
    <xf numFmtId="42" fontId="92" fillId="0" borderId="82" xfId="1290" applyNumberFormat="1" applyFont="1" applyFill="1" applyBorder="1" applyAlignment="1">
      <alignment vertical="top"/>
    </xf>
    <xf numFmtId="0" fontId="92" fillId="0" borderId="0" xfId="762" applyFont="1" applyAlignment="1">
      <alignment horizontal="center"/>
    </xf>
    <xf numFmtId="0" fontId="95" fillId="0" borderId="0" xfId="762" applyFont="1" applyAlignment="1">
      <alignment horizontal="center"/>
    </xf>
    <xf numFmtId="0" fontId="91" fillId="0" borderId="0" xfId="0" quotePrefix="1" applyFont="1" applyAlignment="1">
      <alignment horizontal="left"/>
    </xf>
    <xf numFmtId="9" fontId="92" fillId="0" borderId="29" xfId="623" applyFont="1" applyBorder="1"/>
    <xf numFmtId="0" fontId="99" fillId="48" borderId="82" xfId="0" applyFont="1" applyFill="1" applyBorder="1"/>
    <xf numFmtId="166" fontId="92" fillId="0" borderId="82" xfId="0" applyNumberFormat="1" applyFont="1" applyBorder="1"/>
    <xf numFmtId="166" fontId="92" fillId="0" borderId="82" xfId="2" applyNumberFormat="1" applyFont="1" applyBorder="1"/>
    <xf numFmtId="166" fontId="99" fillId="0" borderId="82" xfId="0" applyNumberFormat="1" applyFont="1" applyBorder="1"/>
    <xf numFmtId="0" fontId="92" fillId="0" borderId="82" xfId="0" applyFont="1" applyBorder="1"/>
    <xf numFmtId="0" fontId="92" fillId="0" borderId="29" xfId="0" applyFont="1" applyBorder="1"/>
    <xf numFmtId="9" fontId="99" fillId="0" borderId="29" xfId="623" applyFont="1" applyBorder="1"/>
    <xf numFmtId="166" fontId="99" fillId="0" borderId="29" xfId="0" applyNumberFormat="1" applyFont="1" applyBorder="1"/>
    <xf numFmtId="166" fontId="99" fillId="0" borderId="88" xfId="0" applyNumberFormat="1" applyFont="1" applyBorder="1"/>
    <xf numFmtId="166" fontId="92" fillId="0" borderId="82" xfId="496" applyNumberFormat="1" applyFont="1" applyBorder="1"/>
    <xf numFmtId="0" fontId="92" fillId="0" borderId="81" xfId="0" applyFont="1" applyBorder="1"/>
    <xf numFmtId="9" fontId="92" fillId="0" borderId="29" xfId="623" applyFont="1" applyBorder="1" applyAlignment="1">
      <alignment horizontal="right"/>
    </xf>
    <xf numFmtId="9" fontId="92" fillId="61" borderId="29" xfId="623" applyFont="1" applyFill="1" applyBorder="1"/>
    <xf numFmtId="9" fontId="92" fillId="0" borderId="29" xfId="623" applyFont="1" applyFill="1" applyBorder="1"/>
    <xf numFmtId="166" fontId="92" fillId="0" borderId="82" xfId="496" applyNumberFormat="1" applyFont="1" applyFill="1" applyBorder="1"/>
    <xf numFmtId="9" fontId="92" fillId="0" borderId="29" xfId="623" applyFont="1" applyFill="1" applyBorder="1" applyAlignment="1">
      <alignment horizontal="right"/>
    </xf>
    <xf numFmtId="9" fontId="92" fillId="0" borderId="29" xfId="623" quotePrefix="1" applyFont="1" applyFill="1" applyBorder="1" applyAlignment="1">
      <alignment horizontal="right"/>
    </xf>
    <xf numFmtId="0" fontId="99" fillId="48" borderId="88" xfId="0" applyFont="1" applyFill="1" applyBorder="1" applyAlignment="1">
      <alignment horizontal="center"/>
    </xf>
    <xf numFmtId="0" fontId="95" fillId="0" borderId="0" xfId="0" applyFont="1" applyAlignment="1">
      <alignment horizontal="center" vertical="center" wrapText="1"/>
    </xf>
    <xf numFmtId="0" fontId="130" fillId="0" borderId="0" xfId="0" applyFont="1"/>
    <xf numFmtId="166" fontId="92" fillId="0" borderId="0" xfId="0" applyNumberFormat="1" applyFont="1"/>
    <xf numFmtId="0" fontId="91" fillId="0" borderId="0" xfId="942" applyFont="1" applyAlignment="1">
      <alignment horizontal="left"/>
    </xf>
    <xf numFmtId="0" fontId="91" fillId="0" borderId="0" xfId="942" applyFont="1"/>
    <xf numFmtId="166" fontId="132" fillId="0" borderId="0" xfId="2" applyNumberFormat="1" applyFont="1" applyFill="1" applyBorder="1"/>
    <xf numFmtId="166" fontId="132" fillId="0" borderId="0" xfId="30976" applyNumberFormat="1" applyFont="1" applyFill="1" applyBorder="1"/>
    <xf numFmtId="5" fontId="20" fillId="61" borderId="0" xfId="0" applyNumberFormat="1" applyFont="1" applyFill="1" applyAlignment="1">
      <alignment horizontal="left"/>
    </xf>
    <xf numFmtId="0" fontId="133" fillId="0" borderId="0" xfId="0" applyFont="1"/>
    <xf numFmtId="166" fontId="0" fillId="0" borderId="82" xfId="1290" applyNumberFormat="1" applyFont="1" applyBorder="1"/>
    <xf numFmtId="166" fontId="0" fillId="0" borderId="69" xfId="1290" applyNumberFormat="1" applyFont="1" applyFill="1" applyBorder="1"/>
    <xf numFmtId="2" fontId="0" fillId="0" borderId="0" xfId="762" applyNumberFormat="1" applyFont="1" applyAlignment="1">
      <alignment wrapText="1"/>
    </xf>
    <xf numFmtId="0" fontId="0" fillId="61" borderId="0" xfId="0" applyFill="1"/>
    <xf numFmtId="0" fontId="92" fillId="59" borderId="82" xfId="762" applyFont="1" applyFill="1" applyBorder="1"/>
    <xf numFmtId="0" fontId="138" fillId="0" borderId="0" xfId="0" applyFont="1"/>
    <xf numFmtId="166" fontId="92" fillId="0" borderId="82" xfId="1290" applyNumberFormat="1" applyFont="1" applyFill="1" applyBorder="1"/>
    <xf numFmtId="166" fontId="92" fillId="0" borderId="82" xfId="1290" applyNumberFormat="1" applyFont="1" applyBorder="1"/>
    <xf numFmtId="0" fontId="99" fillId="61" borderId="82" xfId="762" applyFont="1" applyFill="1" applyBorder="1"/>
    <xf numFmtId="0" fontId="99" fillId="65" borderId="82" xfId="0" applyFont="1" applyFill="1" applyBorder="1" applyAlignment="1">
      <alignment horizontal="center" vertical="center" wrapText="1"/>
    </xf>
    <xf numFmtId="0" fontId="139" fillId="0" borderId="0" xfId="0" applyFont="1"/>
    <xf numFmtId="0" fontId="92" fillId="67" borderId="0" xfId="0" applyFont="1" applyFill="1" applyAlignment="1">
      <alignment horizontal="left" wrapText="1"/>
    </xf>
    <xf numFmtId="9" fontId="92" fillId="0" borderId="82" xfId="0" applyNumberFormat="1" applyFont="1" applyBorder="1"/>
    <xf numFmtId="0" fontId="99" fillId="0" borderId="82" xfId="0" applyFont="1" applyBorder="1"/>
    <xf numFmtId="3" fontId="141" fillId="0" borderId="0" xfId="0" applyNumberFormat="1" applyFont="1"/>
    <xf numFmtId="166" fontId="92" fillId="0" borderId="82" xfId="2" applyNumberFormat="1" applyFont="1" applyFill="1" applyBorder="1"/>
    <xf numFmtId="9" fontId="0" fillId="0" borderId="0" xfId="1" applyFont="1" applyBorder="1"/>
    <xf numFmtId="0" fontId="92" fillId="68" borderId="82" xfId="0" applyFont="1" applyFill="1" applyBorder="1"/>
    <xf numFmtId="0" fontId="0" fillId="0" borderId="0" xfId="0" applyAlignment="1">
      <alignment horizontal="center"/>
    </xf>
    <xf numFmtId="44" fontId="0" fillId="0" borderId="0" xfId="2" applyFont="1"/>
    <xf numFmtId="165" fontId="92" fillId="0" borderId="0" xfId="4" applyNumberFormat="1" applyFont="1"/>
    <xf numFmtId="0" fontId="135" fillId="0" borderId="0" xfId="0" applyFont="1"/>
    <xf numFmtId="0" fontId="131" fillId="0" borderId="0" xfId="0" applyFont="1"/>
    <xf numFmtId="0" fontId="131" fillId="0" borderId="0" xfId="0" applyFont="1" applyAlignment="1">
      <alignment horizontal="left"/>
    </xf>
    <xf numFmtId="0" fontId="131" fillId="0" borderId="82" xfId="0" applyFont="1" applyBorder="1" applyAlignment="1">
      <alignment horizontal="left"/>
    </xf>
    <xf numFmtId="165" fontId="92" fillId="0" borderId="0" xfId="0" applyNumberFormat="1" applyFont="1"/>
    <xf numFmtId="165" fontId="92" fillId="0" borderId="82" xfId="0" applyNumberFormat="1" applyFont="1" applyBorder="1"/>
    <xf numFmtId="0" fontId="99" fillId="56" borderId="71" xfId="0" applyFont="1" applyFill="1" applyBorder="1"/>
    <xf numFmtId="0" fontId="99" fillId="56" borderId="69" xfId="0" applyFont="1" applyFill="1" applyBorder="1"/>
    <xf numFmtId="0" fontId="99" fillId="56" borderId="70" xfId="0" applyFont="1" applyFill="1" applyBorder="1"/>
    <xf numFmtId="0" fontId="131" fillId="56" borderId="85" xfId="0" applyFont="1" applyFill="1" applyBorder="1"/>
    <xf numFmtId="0" fontId="131" fillId="56" borderId="44" xfId="0" applyFont="1" applyFill="1" applyBorder="1"/>
    <xf numFmtId="0" fontId="92" fillId="0" borderId="41" xfId="0" applyFont="1" applyBorder="1"/>
    <xf numFmtId="0" fontId="92" fillId="56" borderId="82" xfId="0" applyFont="1" applyFill="1" applyBorder="1"/>
    <xf numFmtId="0" fontId="92" fillId="56" borderId="27" xfId="0" applyFont="1" applyFill="1" applyBorder="1"/>
    <xf numFmtId="165" fontId="92" fillId="0" borderId="82" xfId="4" applyNumberFormat="1" applyFont="1" applyBorder="1"/>
    <xf numFmtId="165" fontId="92" fillId="56" borderId="82" xfId="4" applyNumberFormat="1" applyFont="1" applyFill="1" applyBorder="1"/>
    <xf numFmtId="177" fontId="92" fillId="0" borderId="82" xfId="0" applyNumberFormat="1" applyFont="1" applyBorder="1"/>
    <xf numFmtId="39" fontId="92" fillId="56" borderId="82" xfId="4" applyNumberFormat="1" applyFont="1" applyFill="1" applyBorder="1"/>
    <xf numFmtId="49" fontId="92" fillId="0" borderId="0" xfId="0" applyNumberFormat="1" applyFont="1" applyAlignment="1">
      <alignment horizontal="center"/>
    </xf>
    <xf numFmtId="0" fontId="9" fillId="0" borderId="0" xfId="0" applyFont="1" applyAlignment="1">
      <alignment horizontal="center"/>
    </xf>
    <xf numFmtId="0" fontId="91" fillId="0" borderId="0" xfId="0" applyFont="1" applyAlignment="1">
      <alignment horizontal="center"/>
    </xf>
    <xf numFmtId="0" fontId="10" fillId="0" borderId="0" xfId="0" applyFont="1"/>
    <xf numFmtId="0" fontId="10" fillId="0" borderId="0" xfId="0" applyFont="1" applyAlignment="1">
      <alignment horizontal="center"/>
    </xf>
    <xf numFmtId="165" fontId="87" fillId="0" borderId="82" xfId="4" applyNumberFormat="1" applyFont="1" applyBorder="1" applyAlignment="1">
      <alignment horizontal="center" vertical="center"/>
    </xf>
    <xf numFmtId="43" fontId="87" fillId="0" borderId="82" xfId="4" applyFont="1" applyBorder="1" applyAlignment="1">
      <alignment vertical="center"/>
    </xf>
    <xf numFmtId="0" fontId="8" fillId="0" borderId="0" xfId="0" applyFont="1" applyAlignment="1">
      <alignment vertical="center" wrapText="1"/>
    </xf>
    <xf numFmtId="0" fontId="95" fillId="0" borderId="0" xfId="0" applyFont="1" applyAlignment="1">
      <alignment vertical="center" wrapText="1"/>
    </xf>
    <xf numFmtId="165" fontId="87" fillId="0" borderId="82" xfId="4" applyNumberFormat="1" applyFont="1" applyBorder="1"/>
    <xf numFmtId="165" fontId="91" fillId="0" borderId="0" xfId="4" applyNumberFormat="1" applyFont="1"/>
    <xf numFmtId="166" fontId="95" fillId="0" borderId="0" xfId="2" applyNumberFormat="1" applyFont="1" applyBorder="1"/>
    <xf numFmtId="165" fontId="95" fillId="0" borderId="0" xfId="4" applyNumberFormat="1" applyFont="1" applyBorder="1"/>
    <xf numFmtId="178" fontId="95" fillId="0" borderId="0" xfId="4" applyNumberFormat="1" applyFont="1" applyBorder="1"/>
    <xf numFmtId="0" fontId="88" fillId="0" borderId="0" xfId="0" applyFont="1" applyAlignment="1">
      <alignment horizontal="left"/>
    </xf>
    <xf numFmtId="165" fontId="95" fillId="0" borderId="53" xfId="4" applyNumberFormat="1" applyFont="1" applyBorder="1"/>
    <xf numFmtId="0" fontId="88" fillId="0" borderId="53" xfId="0" applyFont="1" applyBorder="1" applyAlignment="1">
      <alignment horizontal="left"/>
    </xf>
    <xf numFmtId="0" fontId="88" fillId="0" borderId="44" xfId="0" applyFont="1" applyBorder="1"/>
    <xf numFmtId="165" fontId="9" fillId="0" borderId="0" xfId="0" applyNumberFormat="1" applyFont="1"/>
    <xf numFmtId="178" fontId="87" fillId="0" borderId="88" xfId="4" applyNumberFormat="1" applyFont="1" applyBorder="1"/>
    <xf numFmtId="165" fontId="87" fillId="0" borderId="88" xfId="4" applyNumberFormat="1" applyFont="1" applyBorder="1"/>
    <xf numFmtId="0" fontId="88" fillId="0" borderId="88" xfId="0" applyFont="1" applyBorder="1"/>
    <xf numFmtId="0" fontId="91" fillId="69" borderId="82" xfId="0" applyFont="1" applyFill="1" applyBorder="1" applyAlignment="1">
      <alignment wrapText="1"/>
    </xf>
    <xf numFmtId="165" fontId="87" fillId="34" borderId="82" xfId="4" applyNumberFormat="1" applyFont="1" applyFill="1" applyBorder="1"/>
    <xf numFmtId="178" fontId="87" fillId="57" borderId="88" xfId="0" applyNumberFormat="1" applyFont="1" applyFill="1" applyBorder="1"/>
    <xf numFmtId="0" fontId="87" fillId="57" borderId="88" xfId="0" applyFont="1" applyFill="1" applyBorder="1"/>
    <xf numFmtId="0" fontId="88" fillId="57" borderId="100" xfId="0" applyFont="1" applyFill="1" applyBorder="1"/>
    <xf numFmtId="0" fontId="88" fillId="0" borderId="100" xfId="0" applyFont="1" applyBorder="1"/>
    <xf numFmtId="0" fontId="88" fillId="0" borderId="82" xfId="0" applyFont="1" applyBorder="1"/>
    <xf numFmtId="178" fontId="87" fillId="0" borderId="82" xfId="4" applyNumberFormat="1" applyFont="1" applyBorder="1"/>
    <xf numFmtId="178" fontId="87" fillId="0" borderId="29" xfId="4" applyNumberFormat="1" applyFont="1" applyBorder="1"/>
    <xf numFmtId="0" fontId="88" fillId="0" borderId="29" xfId="0" applyFont="1" applyBorder="1"/>
    <xf numFmtId="0" fontId="88" fillId="0" borderId="28" xfId="0" applyFont="1" applyBorder="1"/>
    <xf numFmtId="165" fontId="95" fillId="34" borderId="53" xfId="4" applyNumberFormat="1" applyFont="1" applyFill="1" applyBorder="1"/>
    <xf numFmtId="0" fontId="88" fillId="0" borderId="53" xfId="0" applyFont="1" applyBorder="1"/>
    <xf numFmtId="165" fontId="9" fillId="0" borderId="0" xfId="4" applyNumberFormat="1" applyFont="1"/>
    <xf numFmtId="166" fontId="87" fillId="0" borderId="82" xfId="2" applyNumberFormat="1" applyFont="1" applyBorder="1"/>
    <xf numFmtId="165" fontId="87" fillId="0" borderId="29" xfId="4" applyNumberFormat="1" applyFont="1" applyBorder="1"/>
    <xf numFmtId="0" fontId="9" fillId="0" borderId="0" xfId="0" applyFont="1" applyAlignment="1">
      <alignment vertical="center"/>
    </xf>
    <xf numFmtId="0" fontId="91" fillId="0" borderId="0" xfId="0" applyFont="1" applyAlignment="1">
      <alignment vertical="center"/>
    </xf>
    <xf numFmtId="0" fontId="87" fillId="0" borderId="36" xfId="0" applyFont="1" applyBorder="1" applyAlignment="1">
      <alignment horizontal="center" wrapText="1"/>
    </xf>
    <xf numFmtId="0" fontId="87" fillId="0" borderId="82" xfId="0" applyFont="1" applyBorder="1" applyAlignment="1">
      <alignment horizontal="center" wrapText="1"/>
    </xf>
    <xf numFmtId="44" fontId="9" fillId="0" borderId="0" xfId="2" applyFont="1"/>
    <xf numFmtId="166" fontId="9" fillId="0" borderId="0" xfId="2" applyNumberFormat="1" applyFont="1"/>
    <xf numFmtId="166" fontId="9" fillId="0" borderId="0" xfId="2" applyNumberFormat="1" applyFont="1" applyFill="1"/>
    <xf numFmtId="166" fontId="91" fillId="0" borderId="82" xfId="2" applyNumberFormat="1" applyFont="1" applyBorder="1" applyAlignment="1">
      <alignment horizontal="center" vertical="top"/>
    </xf>
    <xf numFmtId="165" fontId="91" fillId="0" borderId="82" xfId="4" applyNumberFormat="1" applyFont="1" applyBorder="1" applyAlignment="1">
      <alignment horizontal="center" vertical="top"/>
    </xf>
    <xf numFmtId="166" fontId="91" fillId="48" borderId="80" xfId="2" applyNumberFormat="1" applyFont="1" applyFill="1" applyBorder="1" applyAlignment="1">
      <alignment horizontal="center" vertical="top" wrapText="1"/>
    </xf>
    <xf numFmtId="166" fontId="91" fillId="48" borderId="87" xfId="2" applyNumberFormat="1" applyFont="1" applyFill="1" applyBorder="1" applyAlignment="1">
      <alignment horizontal="center" vertical="top" wrapText="1"/>
    </xf>
    <xf numFmtId="3" fontId="91" fillId="48" borderId="87" xfId="0" applyNumberFormat="1" applyFont="1" applyFill="1" applyBorder="1" applyAlignment="1">
      <alignment horizontal="center" vertical="top" wrapText="1"/>
    </xf>
    <xf numFmtId="0" fontId="92" fillId="0" borderId="82" xfId="0" applyFont="1" applyBorder="1" applyAlignment="1">
      <alignment horizontal="center"/>
    </xf>
    <xf numFmtId="44" fontId="91" fillId="61" borderId="82" xfId="2" applyFont="1" applyFill="1" applyBorder="1" applyAlignment="1">
      <alignment horizontal="justify" wrapText="1"/>
    </xf>
    <xf numFmtId="166" fontId="91" fillId="61" borderId="82" xfId="2" applyNumberFormat="1" applyFont="1" applyFill="1" applyBorder="1" applyAlignment="1">
      <alignment horizontal="justify" wrapText="1"/>
    </xf>
    <xf numFmtId="165" fontId="91" fillId="61" borderId="82" xfId="4" applyNumberFormat="1" applyFont="1" applyFill="1" applyBorder="1" applyAlignment="1">
      <alignment horizontal="center" wrapText="1"/>
    </xf>
    <xf numFmtId="9" fontId="91" fillId="61" borderId="82" xfId="1" applyFont="1" applyFill="1" applyBorder="1" applyAlignment="1">
      <alignment horizontal="center" wrapText="1"/>
    </xf>
    <xf numFmtId="166" fontId="91" fillId="61" borderId="82" xfId="2" applyNumberFormat="1" applyFont="1" applyFill="1" applyBorder="1" applyAlignment="1">
      <alignment horizontal="center" wrapText="1"/>
    </xf>
    <xf numFmtId="0" fontId="91" fillId="61" borderId="82" xfId="0" applyFont="1" applyFill="1" applyBorder="1" applyAlignment="1">
      <alignment wrapText="1"/>
    </xf>
    <xf numFmtId="0" fontId="88" fillId="0" borderId="82" xfId="0" applyFont="1" applyBorder="1" applyAlignment="1">
      <alignment horizontal="center" wrapText="1"/>
    </xf>
    <xf numFmtId="0" fontId="91" fillId="0" borderId="82" xfId="0" applyFont="1" applyBorder="1" applyAlignment="1">
      <alignment vertical="top" wrapText="1"/>
    </xf>
    <xf numFmtId="0" fontId="88" fillId="0" borderId="29" xfId="0" applyFont="1" applyBorder="1" applyAlignment="1">
      <alignment horizontal="center" wrapText="1"/>
    </xf>
    <xf numFmtId="165" fontId="91" fillId="0" borderId="29" xfId="0" applyNumberFormat="1" applyFont="1" applyBorder="1" applyAlignment="1">
      <alignment vertical="top" wrapText="1"/>
    </xf>
    <xf numFmtId="0" fontId="88" fillId="56" borderId="53" xfId="0" applyFont="1" applyFill="1" applyBorder="1" applyAlignment="1">
      <alignment horizontal="center" wrapText="1"/>
    </xf>
    <xf numFmtId="0" fontId="88" fillId="56" borderId="44" xfId="0" applyFont="1" applyFill="1" applyBorder="1" applyAlignment="1">
      <alignment horizontal="center" wrapText="1"/>
    </xf>
    <xf numFmtId="164" fontId="9" fillId="0" borderId="0" xfId="0" applyNumberFormat="1" applyFont="1"/>
    <xf numFmtId="43" fontId="9" fillId="0" borderId="0" xfId="0" applyNumberFormat="1" applyFont="1"/>
    <xf numFmtId="166" fontId="95" fillId="61" borderId="82" xfId="2" applyNumberFormat="1" applyFont="1" applyFill="1" applyBorder="1"/>
    <xf numFmtId="176" fontId="87" fillId="0" borderId="0" xfId="0" applyNumberFormat="1" applyFont="1"/>
    <xf numFmtId="0" fontId="87" fillId="56" borderId="82" xfId="0" applyFont="1" applyFill="1" applyBorder="1"/>
    <xf numFmtId="166" fontId="87" fillId="61" borderId="82" xfId="2" applyNumberFormat="1" applyFont="1" applyFill="1" applyBorder="1"/>
    <xf numFmtId="166" fontId="87" fillId="0" borderId="82" xfId="0" applyNumberFormat="1" applyFont="1" applyBorder="1"/>
    <xf numFmtId="0" fontId="87" fillId="0" borderId="82" xfId="0" applyFont="1" applyBorder="1"/>
    <xf numFmtId="176" fontId="9" fillId="0" borderId="0" xfId="0" applyNumberFormat="1" applyFont="1"/>
    <xf numFmtId="0" fontId="87" fillId="56" borderId="81" xfId="0" applyFont="1" applyFill="1" applyBorder="1"/>
    <xf numFmtId="176" fontId="19" fillId="0" borderId="0" xfId="0" applyNumberFormat="1" applyFont="1"/>
    <xf numFmtId="166" fontId="87" fillId="0" borderId="0" xfId="2" applyNumberFormat="1" applyFont="1" applyFill="1" applyAlignment="1">
      <alignment horizontal="center"/>
    </xf>
    <xf numFmtId="0" fontId="91" fillId="0" borderId="0" xfId="0" applyFont="1" applyAlignment="1">
      <alignment wrapText="1"/>
    </xf>
    <xf numFmtId="0" fontId="20" fillId="0" borderId="0" xfId="0" applyFont="1"/>
    <xf numFmtId="165" fontId="95" fillId="0" borderId="0" xfId="0" applyNumberFormat="1" applyFont="1"/>
    <xf numFmtId="165" fontId="87" fillId="0" borderId="0" xfId="4" applyNumberFormat="1" applyFont="1" applyFill="1"/>
    <xf numFmtId="0" fontId="95" fillId="0" borderId="0" xfId="0" applyFont="1" applyAlignment="1">
      <alignment horizontal="center" vertical="top" wrapText="1"/>
    </xf>
    <xf numFmtId="0" fontId="19" fillId="0" borderId="0" xfId="0" applyFont="1" applyAlignment="1">
      <alignment vertical="center"/>
    </xf>
    <xf numFmtId="43" fontId="87" fillId="57" borderId="53" xfId="4" quotePrefix="1" applyFont="1" applyFill="1" applyBorder="1" applyAlignment="1">
      <alignment horizontal="center" wrapText="1"/>
    </xf>
    <xf numFmtId="0" fontId="87" fillId="57" borderId="44" xfId="0" applyFont="1" applyFill="1" applyBorder="1" applyAlignment="1">
      <alignment horizontal="center" wrapText="1"/>
    </xf>
    <xf numFmtId="2" fontId="87" fillId="0" borderId="82" xfId="4" applyNumberFormat="1" applyFont="1" applyBorder="1" applyAlignment="1" applyProtection="1">
      <alignment horizontal="center" vertical="center" wrapText="1"/>
      <protection locked="0"/>
    </xf>
    <xf numFmtId="166" fontId="87" fillId="0" borderId="82" xfId="2" applyNumberFormat="1" applyFont="1" applyBorder="1" applyAlignment="1" applyProtection="1">
      <alignment wrapText="1"/>
      <protection locked="0"/>
    </xf>
    <xf numFmtId="0" fontId="87" fillId="0" borderId="82" xfId="0" applyFont="1" applyBorder="1" applyAlignment="1">
      <alignment horizontal="center"/>
    </xf>
    <xf numFmtId="166" fontId="87" fillId="62" borderId="82" xfId="2" applyNumberFormat="1" applyFont="1" applyFill="1" applyBorder="1" applyAlignment="1" applyProtection="1">
      <alignment horizontal="center"/>
      <protection locked="0"/>
    </xf>
    <xf numFmtId="2" fontId="87" fillId="62" borderId="82" xfId="4" applyNumberFormat="1" applyFont="1" applyFill="1" applyBorder="1" applyAlignment="1" applyProtection="1">
      <alignment horizontal="center" vertical="center" wrapText="1"/>
      <protection locked="0"/>
    </xf>
    <xf numFmtId="166" fontId="87" fillId="62" borderId="82" xfId="2" applyNumberFormat="1" applyFont="1" applyFill="1" applyBorder="1" applyAlignment="1" applyProtection="1">
      <alignment wrapText="1"/>
      <protection locked="0"/>
    </xf>
    <xf numFmtId="0" fontId="129" fillId="0" borderId="0" xfId="0" applyFont="1"/>
    <xf numFmtId="0" fontId="9" fillId="0" borderId="0" xfId="0" applyFont="1" applyAlignment="1">
      <alignment horizontal="justify" wrapText="1"/>
    </xf>
    <xf numFmtId="0" fontId="46" fillId="0" borderId="0" xfId="0" applyFont="1"/>
    <xf numFmtId="166" fontId="46" fillId="0" borderId="0" xfId="2" applyNumberFormat="1" applyFont="1"/>
    <xf numFmtId="166" fontId="88" fillId="0" borderId="0" xfId="0" applyNumberFormat="1" applyFont="1"/>
    <xf numFmtId="41" fontId="46" fillId="0" borderId="0" xfId="0" applyNumberFormat="1" applyFont="1"/>
    <xf numFmtId="166" fontId="41" fillId="0" borderId="66" xfId="496" applyNumberFormat="1" applyFont="1" applyBorder="1"/>
    <xf numFmtId="176" fontId="41" fillId="0" borderId="41" xfId="0" applyNumberFormat="1" applyFont="1" applyBorder="1" applyAlignment="1">
      <alignment horizontal="left" wrapText="1"/>
    </xf>
    <xf numFmtId="176" fontId="46" fillId="48" borderId="82" xfId="0" applyNumberFormat="1" applyFont="1" applyFill="1" applyBorder="1" applyAlignment="1">
      <alignment horizontal="justify" vertical="top" wrapText="1"/>
    </xf>
    <xf numFmtId="176" fontId="46" fillId="48" borderId="79" xfId="0" applyNumberFormat="1" applyFont="1" applyFill="1" applyBorder="1" applyAlignment="1">
      <alignment horizontal="justify" vertical="top" wrapText="1"/>
    </xf>
    <xf numFmtId="176" fontId="46" fillId="48" borderId="87" xfId="0" applyNumberFormat="1" applyFont="1" applyFill="1" applyBorder="1" applyAlignment="1">
      <alignment horizontal="justify" vertical="top" wrapText="1"/>
    </xf>
    <xf numFmtId="0" fontId="46" fillId="0" borderId="82" xfId="0" applyFont="1" applyBorder="1" applyAlignment="1">
      <alignment wrapText="1"/>
    </xf>
    <xf numFmtId="166" fontId="46" fillId="0" borderId="82" xfId="496" applyNumberFormat="1" applyFont="1" applyBorder="1"/>
    <xf numFmtId="166" fontId="46" fillId="0" borderId="80" xfId="496" applyNumberFormat="1" applyFont="1" applyBorder="1"/>
    <xf numFmtId="0" fontId="46" fillId="0" borderId="82" xfId="0" quotePrefix="1" applyFont="1" applyBorder="1" applyAlignment="1">
      <alignment horizontal="left" wrapText="1"/>
    </xf>
    <xf numFmtId="166" fontId="46" fillId="0" borderId="82" xfId="496" applyNumberFormat="1" applyFont="1" applyFill="1" applyBorder="1"/>
    <xf numFmtId="166" fontId="0" fillId="0" borderId="82" xfId="30955" applyNumberFormat="1" applyFont="1" applyBorder="1"/>
    <xf numFmtId="171" fontId="46" fillId="0" borderId="82" xfId="625" applyNumberFormat="1" applyFont="1" applyBorder="1" applyAlignment="1">
      <alignment horizontal="center"/>
    </xf>
    <xf numFmtId="166" fontId="41" fillId="0" borderId="82" xfId="496" applyNumberFormat="1" applyFont="1" applyBorder="1"/>
    <xf numFmtId="166" fontId="46" fillId="0" borderId="81" xfId="496" applyNumberFormat="1" applyFont="1" applyBorder="1"/>
    <xf numFmtId="166" fontId="46" fillId="0" borderId="0" xfId="0" applyNumberFormat="1" applyFont="1"/>
    <xf numFmtId="0" fontId="144" fillId="0" borderId="31" xfId="0" applyFont="1" applyBorder="1" applyAlignment="1">
      <alignment horizontal="center"/>
    </xf>
    <xf numFmtId="0" fontId="144" fillId="0" borderId="30" xfId="0" applyFont="1" applyBorder="1" applyAlignment="1">
      <alignment horizontal="center"/>
    </xf>
    <xf numFmtId="0" fontId="144" fillId="0" borderId="29" xfId="0" applyFont="1" applyBorder="1" applyAlignment="1">
      <alignment horizontal="center"/>
    </xf>
    <xf numFmtId="0" fontId="144" fillId="0" borderId="28" xfId="0" applyFont="1" applyBorder="1" applyAlignment="1">
      <alignment horizontal="center"/>
    </xf>
    <xf numFmtId="0" fontId="41" fillId="0" borderId="27" xfId="0" applyFont="1" applyBorder="1" applyAlignment="1">
      <alignment horizontal="justify" wrapText="1"/>
    </xf>
    <xf numFmtId="0" fontId="41" fillId="0" borderId="0" xfId="0" applyFont="1"/>
    <xf numFmtId="166" fontId="41" fillId="0" borderId="0" xfId="2" applyNumberFormat="1" applyFont="1"/>
    <xf numFmtId="0" fontId="41" fillId="59" borderId="40" xfId="0" applyFont="1" applyFill="1" applyBorder="1" applyAlignment="1">
      <alignment horizontal="center" wrapText="1"/>
    </xf>
    <xf numFmtId="0" fontId="41" fillId="59" borderId="39" xfId="0" applyFont="1" applyFill="1" applyBorder="1" applyAlignment="1">
      <alignment horizontal="center" wrapText="1"/>
    </xf>
    <xf numFmtId="0" fontId="41" fillId="59" borderId="38" xfId="0" applyFont="1" applyFill="1" applyBorder="1" applyAlignment="1">
      <alignment horizontal="center" wrapText="1"/>
    </xf>
    <xf numFmtId="0" fontId="41" fillId="59" borderId="24" xfId="0" applyFont="1" applyFill="1" applyBorder="1" applyAlignment="1">
      <alignment horizontal="center" wrapText="1"/>
    </xf>
    <xf numFmtId="0" fontId="41" fillId="59" borderId="26" xfId="0" applyFont="1" applyFill="1" applyBorder="1" applyAlignment="1">
      <alignment horizontal="center" wrapText="1"/>
    </xf>
    <xf numFmtId="0" fontId="41" fillId="59" borderId="0" xfId="0" applyFont="1" applyFill="1" applyAlignment="1">
      <alignment horizontal="center" wrapText="1"/>
    </xf>
    <xf numFmtId="0" fontId="41" fillId="59" borderId="25" xfId="0" applyFont="1" applyFill="1" applyBorder="1" applyAlignment="1">
      <alignment horizontal="center" wrapText="1"/>
    </xf>
    <xf numFmtId="0" fontId="41" fillId="59" borderId="82" xfId="0" applyFont="1" applyFill="1" applyBorder="1" applyAlignment="1">
      <alignment horizontal="center" wrapText="1"/>
    </xf>
    <xf numFmtId="0" fontId="41" fillId="59" borderId="87" xfId="0" applyFont="1" applyFill="1" applyBorder="1" applyAlignment="1">
      <alignment horizontal="center" wrapText="1"/>
    </xf>
    <xf numFmtId="0" fontId="20" fillId="59" borderId="38" xfId="0" applyFont="1" applyFill="1" applyBorder="1" applyAlignment="1">
      <alignment horizontal="center" wrapText="1"/>
    </xf>
    <xf numFmtId="0" fontId="20" fillId="59" borderId="24" xfId="0" applyFont="1" applyFill="1" applyBorder="1" applyAlignment="1">
      <alignment horizontal="center" wrapText="1"/>
    </xf>
    <xf numFmtId="0" fontId="20" fillId="0" borderId="26" xfId="0" applyFont="1" applyBorder="1" applyAlignment="1">
      <alignment horizontal="center" wrapText="1"/>
    </xf>
    <xf numFmtId="0" fontId="20" fillId="0" borderId="38" xfId="0" applyFont="1" applyBorder="1" applyAlignment="1">
      <alignment horizontal="center" wrapText="1"/>
    </xf>
    <xf numFmtId="0" fontId="20" fillId="0" borderId="24" xfId="0" applyFont="1" applyBorder="1" applyAlignment="1">
      <alignment horizontal="center" wrapText="1"/>
    </xf>
    <xf numFmtId="0" fontId="20" fillId="0" borderId="0" xfId="0" applyFont="1" applyAlignment="1">
      <alignment horizontal="center" wrapText="1"/>
    </xf>
    <xf numFmtId="0" fontId="20" fillId="0" borderId="32" xfId="0" applyFont="1" applyBorder="1" applyAlignment="1">
      <alignment horizontal="center" wrapText="1"/>
    </xf>
    <xf numFmtId="0" fontId="19" fillId="59" borderId="54" xfId="0" applyFont="1" applyFill="1" applyBorder="1" applyAlignment="1">
      <alignment horizontal="center" wrapText="1"/>
    </xf>
    <xf numFmtId="0" fontId="19" fillId="59" borderId="53" xfId="0" applyFont="1" applyFill="1" applyBorder="1" applyAlignment="1">
      <alignment horizontal="center" wrapText="1"/>
    </xf>
    <xf numFmtId="0" fontId="41" fillId="59" borderId="53" xfId="0" applyFont="1" applyFill="1" applyBorder="1" applyAlignment="1">
      <alignment horizontal="left" wrapText="1"/>
    </xf>
    <xf numFmtId="0" fontId="20" fillId="59" borderId="53" xfId="0" applyFont="1" applyFill="1" applyBorder="1" applyAlignment="1">
      <alignment horizontal="center" wrapText="1"/>
    </xf>
    <xf numFmtId="0" fontId="20" fillId="59" borderId="44" xfId="0" applyFont="1" applyFill="1" applyBorder="1" applyAlignment="1">
      <alignment horizontal="center" wrapText="1"/>
    </xf>
    <xf numFmtId="0" fontId="41" fillId="0" borderId="0" xfId="0" applyFont="1" applyAlignment="1">
      <alignment horizontal="center" vertical="center" wrapText="1"/>
    </xf>
    <xf numFmtId="165" fontId="95" fillId="0" borderId="54" xfId="0" applyNumberFormat="1" applyFont="1" applyBorder="1"/>
    <xf numFmtId="165" fontId="87" fillId="0" borderId="0" xfId="4" applyNumberFormat="1" applyFont="1" applyBorder="1"/>
    <xf numFmtId="0" fontId="87" fillId="0" borderId="100" xfId="0" applyFont="1" applyBorder="1"/>
    <xf numFmtId="165" fontId="87" fillId="0" borderId="31" xfId="4" applyNumberFormat="1" applyFont="1" applyFill="1" applyBorder="1"/>
    <xf numFmtId="0" fontId="87" fillId="0" borderId="28" xfId="0" applyFont="1" applyBorder="1"/>
    <xf numFmtId="0" fontId="95" fillId="62" borderId="54" xfId="0" applyFont="1" applyFill="1" applyBorder="1" applyAlignment="1">
      <alignment horizontal="center" vertical="center" wrapText="1"/>
    </xf>
    <xf numFmtId="0" fontId="95" fillId="0" borderId="44" xfId="0" applyFont="1" applyBorder="1" applyAlignment="1">
      <alignment horizontal="center" vertical="center"/>
    </xf>
    <xf numFmtId="0" fontId="95" fillId="0" borderId="0" xfId="0" applyFont="1" applyAlignment="1">
      <alignment horizontal="centerContinuous"/>
    </xf>
    <xf numFmtId="0" fontId="9" fillId="0" borderId="0" xfId="0" applyFont="1" applyAlignment="1">
      <alignment wrapText="1"/>
    </xf>
    <xf numFmtId="0" fontId="145" fillId="0" borderId="0" xfId="0" applyFont="1"/>
    <xf numFmtId="0" fontId="9" fillId="0" borderId="0" xfId="0" applyFont="1" applyAlignment="1">
      <alignment vertical="center" wrapText="1"/>
    </xf>
    <xf numFmtId="0" fontId="91" fillId="0" borderId="0" xfId="0" applyFont="1" applyAlignment="1">
      <alignment vertical="center" wrapText="1"/>
    </xf>
    <xf numFmtId="0" fontId="10" fillId="0" borderId="0" xfId="0" applyFont="1" applyAlignment="1">
      <alignment vertical="center"/>
    </xf>
    <xf numFmtId="3" fontId="87" fillId="0" borderId="0" xfId="2" applyNumberFormat="1" applyFont="1" applyFill="1" applyBorder="1" applyAlignment="1">
      <alignment horizontal="center" vertical="center" wrapText="1"/>
    </xf>
    <xf numFmtId="166" fontId="91" fillId="0" borderId="0" xfId="2" applyNumberFormat="1" applyFont="1" applyFill="1" applyBorder="1" applyAlignment="1">
      <alignment horizontal="center" vertical="center" wrapText="1"/>
    </xf>
    <xf numFmtId="166" fontId="87" fillId="0" borderId="0" xfId="2" applyNumberFormat="1" applyFont="1" applyFill="1" applyBorder="1" applyAlignment="1">
      <alignment horizontal="center" vertical="center" wrapText="1"/>
    </xf>
    <xf numFmtId="0" fontId="91" fillId="0" borderId="0" xfId="0" applyFont="1" applyAlignment="1">
      <alignment horizontal="center" vertical="center" wrapText="1"/>
    </xf>
    <xf numFmtId="3" fontId="87" fillId="0" borderId="82" xfId="2" applyNumberFormat="1" applyFont="1" applyFill="1" applyBorder="1" applyAlignment="1">
      <alignment horizontal="center" vertical="center" wrapText="1"/>
    </xf>
    <xf numFmtId="166" fontId="91" fillId="0" borderId="82" xfId="2" applyNumberFormat="1" applyFont="1" applyFill="1" applyBorder="1" applyAlignment="1">
      <alignment horizontal="center" vertical="center" wrapText="1"/>
    </xf>
    <xf numFmtId="0" fontId="91" fillId="0" borderId="82" xfId="0" applyFont="1" applyBorder="1" applyAlignment="1">
      <alignment horizontal="center" vertical="center" wrapText="1"/>
    </xf>
    <xf numFmtId="165" fontId="146" fillId="0" borderId="0" xfId="4" applyNumberFormat="1" applyFont="1" applyAlignment="1">
      <alignment vertical="center"/>
    </xf>
    <xf numFmtId="0" fontId="146" fillId="0" borderId="0" xfId="0" applyFont="1" applyAlignment="1">
      <alignment vertical="center"/>
    </xf>
    <xf numFmtId="0" fontId="146" fillId="0" borderId="0" xfId="0" applyFont="1" applyAlignment="1">
      <alignment horizontal="center" vertical="center"/>
    </xf>
    <xf numFmtId="0" fontId="147" fillId="0" borderId="0" xfId="0" applyFont="1" applyAlignment="1">
      <alignment horizontal="centerContinuous" vertical="center"/>
    </xf>
    <xf numFmtId="0" fontId="148" fillId="0" borderId="0" xfId="0" applyFont="1" applyAlignment="1">
      <alignment vertical="center" wrapText="1"/>
    </xf>
    <xf numFmtId="0" fontId="9" fillId="0" borderId="0" xfId="0" applyFont="1" applyAlignment="1">
      <alignment horizontal="left" vertical="center"/>
    </xf>
    <xf numFmtId="0" fontId="149" fillId="0" borderId="0" xfId="0" applyFont="1" applyAlignment="1">
      <alignment vertical="center"/>
    </xf>
    <xf numFmtId="49" fontId="87" fillId="0" borderId="0" xfId="0" applyNumberFormat="1" applyFont="1" applyAlignment="1">
      <alignment horizontal="center"/>
    </xf>
    <xf numFmtId="0" fontId="99" fillId="0" borderId="75" xfId="762" applyFont="1" applyBorder="1"/>
    <xf numFmtId="0" fontId="99" fillId="0" borderId="69" xfId="762" applyFont="1" applyBorder="1"/>
    <xf numFmtId="0" fontId="99" fillId="0" borderId="51" xfId="762" applyFont="1" applyBorder="1"/>
    <xf numFmtId="0" fontId="92" fillId="59" borderId="38" xfId="762" applyFont="1" applyFill="1" applyBorder="1"/>
    <xf numFmtId="0" fontId="99" fillId="56" borderId="27" xfId="335" applyFont="1" applyFill="1" applyBorder="1"/>
    <xf numFmtId="0" fontId="0" fillId="0" borderId="0" xfId="30980" applyFont="1"/>
    <xf numFmtId="0" fontId="95" fillId="60" borderId="44" xfId="30980" applyFont="1" applyFill="1" applyBorder="1" applyAlignment="1">
      <alignment horizontal="center" vertical="center" wrapText="1"/>
    </xf>
    <xf numFmtId="3" fontId="87" fillId="0" borderId="29" xfId="30980" applyNumberFormat="1" applyFont="1" applyBorder="1" applyAlignment="1">
      <alignment vertical="center"/>
    </xf>
    <xf numFmtId="9" fontId="87" fillId="0" borderId="29" xfId="30980" applyNumberFormat="1" applyFont="1" applyBorder="1"/>
    <xf numFmtId="9" fontId="87" fillId="0" borderId="82" xfId="30980" applyNumberFormat="1" applyFont="1" applyBorder="1"/>
    <xf numFmtId="0" fontId="10" fillId="0" borderId="0" xfId="30980" applyFont="1"/>
    <xf numFmtId="9" fontId="95" fillId="0" borderId="0" xfId="4" applyNumberFormat="1" applyFont="1" applyBorder="1" applyAlignment="1">
      <alignment horizontal="right"/>
    </xf>
    <xf numFmtId="9" fontId="95" fillId="0" borderId="0" xfId="4" applyNumberFormat="1" applyFont="1" applyBorder="1" applyAlignment="1"/>
    <xf numFmtId="3" fontId="87" fillId="0" borderId="38" xfId="30980" applyNumberFormat="1" applyFont="1" applyBorder="1" applyAlignment="1">
      <alignment vertical="center"/>
    </xf>
    <xf numFmtId="9" fontId="87" fillId="0" borderId="38" xfId="30980" applyNumberFormat="1" applyFont="1" applyBorder="1"/>
    <xf numFmtId="6" fontId="101" fillId="0" borderId="82" xfId="125" applyNumberFormat="1" applyFont="1" applyBorder="1" applyAlignment="1">
      <alignment horizontal="right" wrapText="1"/>
    </xf>
    <xf numFmtId="0" fontId="101" fillId="57" borderId="82" xfId="125" applyFont="1" applyFill="1" applyBorder="1" applyAlignment="1">
      <alignment horizontal="center" wrapText="1"/>
    </xf>
    <xf numFmtId="3" fontId="87" fillId="62" borderId="29" xfId="328" applyNumberFormat="1" applyFont="1" applyFill="1" applyBorder="1" applyAlignment="1">
      <alignment horizontal="center" vertical="center"/>
    </xf>
    <xf numFmtId="10" fontId="87" fillId="62" borderId="31" xfId="328" applyNumberFormat="1" applyFont="1" applyFill="1" applyBorder="1" applyAlignment="1">
      <alignment horizontal="center" vertical="center"/>
    </xf>
    <xf numFmtId="0" fontId="95" fillId="0" borderId="66" xfId="0" applyFont="1" applyBorder="1" applyAlignment="1">
      <alignment horizontal="center"/>
    </xf>
    <xf numFmtId="42" fontId="92" fillId="0" borderId="82" xfId="1290" applyNumberFormat="1" applyFont="1" applyBorder="1" applyAlignment="1">
      <alignment horizontal="right" vertical="center"/>
    </xf>
    <xf numFmtId="14" fontId="88" fillId="0" borderId="27" xfId="331" applyNumberFormat="1" applyFont="1" applyBorder="1" applyAlignment="1">
      <alignment horizontal="left"/>
    </xf>
    <xf numFmtId="3" fontId="91" fillId="62" borderId="37" xfId="0" applyNumberFormat="1" applyFont="1" applyFill="1" applyBorder="1" applyAlignment="1">
      <alignment horizontal="center" vertical="center"/>
    </xf>
    <xf numFmtId="3" fontId="91" fillId="62" borderId="29" xfId="0" applyNumberFormat="1" applyFont="1" applyFill="1" applyBorder="1" applyAlignment="1">
      <alignment horizontal="center" vertical="center"/>
    </xf>
    <xf numFmtId="3" fontId="91" fillId="0" borderId="82" xfId="331" applyNumberFormat="1" applyFont="1" applyBorder="1" applyAlignment="1">
      <alignment horizontal="center" vertical="center"/>
    </xf>
    <xf numFmtId="3" fontId="91" fillId="0" borderId="82" xfId="0" applyNumberFormat="1" applyFont="1" applyBorder="1" applyAlignment="1">
      <alignment horizontal="center" vertical="center"/>
    </xf>
    <xf numFmtId="3" fontId="91" fillId="62" borderId="80" xfId="0" applyNumberFormat="1" applyFont="1" applyFill="1" applyBorder="1" applyAlignment="1">
      <alignment horizontal="center" vertical="center"/>
    </xf>
    <xf numFmtId="3" fontId="91" fillId="62" borderId="82" xfId="0" applyNumberFormat="1" applyFont="1" applyFill="1" applyBorder="1" applyAlignment="1">
      <alignment horizontal="center" vertical="center"/>
    </xf>
    <xf numFmtId="3" fontId="91" fillId="0" borderId="100" xfId="331" applyNumberFormat="1" applyFont="1" applyBorder="1" applyAlignment="1">
      <alignment horizontal="center" vertical="center"/>
    </xf>
    <xf numFmtId="3" fontId="91" fillId="0" borderId="100" xfId="0" applyNumberFormat="1" applyFont="1" applyBorder="1" applyAlignment="1">
      <alignment horizontal="center" vertical="center"/>
    </xf>
    <xf numFmtId="0" fontId="95" fillId="0" borderId="0" xfId="0" applyFont="1" applyAlignment="1">
      <alignment horizontal="center"/>
    </xf>
    <xf numFmtId="0" fontId="104" fillId="0" borderId="0" xfId="0" applyFont="1" applyAlignment="1">
      <alignment horizontal="center" vertical="center" wrapText="1"/>
    </xf>
    <xf numFmtId="0" fontId="87" fillId="0" borderId="0" xfId="0" applyFont="1" applyAlignment="1">
      <alignment wrapText="1"/>
    </xf>
    <xf numFmtId="0" fontId="115" fillId="0" borderId="82" xfId="0" applyFont="1" applyBorder="1" applyAlignment="1">
      <alignment horizontal="center"/>
    </xf>
    <xf numFmtId="0" fontId="112" fillId="57" borderId="85" xfId="0" applyFont="1" applyFill="1" applyBorder="1" applyAlignment="1">
      <alignment horizontal="center" wrapText="1"/>
    </xf>
    <xf numFmtId="0" fontId="112" fillId="57" borderId="84" xfId="0" applyFont="1" applyFill="1" applyBorder="1" applyAlignment="1">
      <alignment horizontal="center" wrapText="1"/>
    </xf>
    <xf numFmtId="0" fontId="109" fillId="0" borderId="0" xfId="762" applyFont="1" applyAlignment="1">
      <alignment horizontal="center"/>
    </xf>
    <xf numFmtId="44" fontId="92" fillId="0" borderId="0" xfId="0" applyNumberFormat="1" applyFont="1"/>
    <xf numFmtId="0" fontId="99" fillId="0" borderId="46" xfId="762" quotePrefix="1" applyFont="1" applyBorder="1" applyAlignment="1">
      <alignment horizontal="left" wrapText="1"/>
    </xf>
    <xf numFmtId="42" fontId="99" fillId="0" borderId="44" xfId="1290" applyNumberFormat="1" applyFont="1" applyFill="1" applyBorder="1" applyAlignment="1">
      <alignment vertical="top"/>
    </xf>
    <xf numFmtId="0" fontId="99" fillId="0" borderId="0" xfId="762" quotePrefix="1" applyFont="1" applyAlignment="1">
      <alignment horizontal="left" wrapText="1"/>
    </xf>
    <xf numFmtId="42" fontId="99" fillId="0" borderId="0" xfId="1290" applyNumberFormat="1" applyFont="1" applyFill="1" applyBorder="1" applyAlignment="1">
      <alignment vertical="top"/>
    </xf>
    <xf numFmtId="9" fontId="92" fillId="0" borderId="0" xfId="150" applyFont="1" applyFill="1" applyBorder="1"/>
    <xf numFmtId="0" fontId="99" fillId="60" borderId="72" xfId="762" applyFont="1" applyFill="1" applyBorder="1"/>
    <xf numFmtId="42" fontId="99" fillId="0" borderId="46" xfId="1290" applyNumberFormat="1" applyFont="1" applyBorder="1" applyAlignment="1">
      <alignment vertical="top"/>
    </xf>
    <xf numFmtId="42" fontId="99" fillId="0" borderId="53" xfId="1290" applyNumberFormat="1" applyFont="1" applyBorder="1" applyAlignment="1">
      <alignment vertical="top"/>
    </xf>
    <xf numFmtId="42" fontId="99" fillId="0" borderId="52" xfId="1290" applyNumberFormat="1" applyFont="1" applyBorder="1" applyAlignment="1">
      <alignment vertical="top"/>
    </xf>
    <xf numFmtId="9" fontId="92" fillId="0" borderId="44" xfId="150" applyFont="1" applyBorder="1"/>
    <xf numFmtId="9" fontId="92" fillId="0" borderId="53" xfId="150" applyFont="1" applyBorder="1"/>
    <xf numFmtId="9" fontId="92" fillId="0" borderId="54" xfId="150" applyFont="1" applyBorder="1"/>
    <xf numFmtId="42" fontId="99" fillId="0" borderId="0" xfId="1290" applyNumberFormat="1" applyFont="1" applyBorder="1" applyAlignment="1">
      <alignment vertical="top"/>
    </xf>
    <xf numFmtId="9" fontId="92" fillId="0" borderId="0" xfId="150" applyFont="1" applyBorder="1"/>
    <xf numFmtId="0" fontId="99" fillId="62" borderId="72" xfId="762" applyFont="1" applyFill="1" applyBorder="1"/>
    <xf numFmtId="0" fontId="92" fillId="0" borderId="0" xfId="762" applyFont="1"/>
    <xf numFmtId="42" fontId="99" fillId="0" borderId="46" xfId="1290" applyNumberFormat="1" applyFont="1" applyFill="1" applyBorder="1" applyAlignment="1">
      <alignment vertical="top"/>
    </xf>
    <xf numFmtId="42" fontId="99" fillId="0" borderId="53" xfId="1290" applyNumberFormat="1" applyFont="1" applyFill="1" applyBorder="1" applyAlignment="1">
      <alignment vertical="top"/>
    </xf>
    <xf numFmtId="42" fontId="99" fillId="0" borderId="52" xfId="1290" applyNumberFormat="1" applyFont="1" applyFill="1" applyBorder="1" applyAlignment="1">
      <alignment vertical="top"/>
    </xf>
    <xf numFmtId="9" fontId="92" fillId="0" borderId="44" xfId="150" applyFont="1" applyFill="1" applyBorder="1"/>
    <xf numFmtId="9" fontId="92" fillId="0" borderId="53" xfId="150" applyFont="1" applyFill="1" applyBorder="1"/>
    <xf numFmtId="9" fontId="92" fillId="0" borderId="54" xfId="150" applyFont="1" applyFill="1" applyBorder="1"/>
    <xf numFmtId="0" fontId="99" fillId="64" borderId="27" xfId="335" applyFont="1" applyFill="1" applyBorder="1"/>
    <xf numFmtId="0" fontId="92" fillId="64" borderId="27" xfId="331" applyFont="1" applyFill="1" applyBorder="1"/>
    <xf numFmtId="0" fontId="92" fillId="64" borderId="28" xfId="331" applyFont="1" applyFill="1" applyBorder="1"/>
    <xf numFmtId="0" fontId="92" fillId="64" borderId="29" xfId="331" applyFont="1" applyFill="1" applyBorder="1"/>
    <xf numFmtId="0" fontId="92" fillId="64" borderId="31" xfId="331" applyFont="1" applyFill="1" applyBorder="1"/>
    <xf numFmtId="165" fontId="92" fillId="0" borderId="82" xfId="331" applyNumberFormat="1" applyFont="1" applyBorder="1"/>
    <xf numFmtId="177" fontId="92" fillId="0" borderId="82" xfId="331" applyNumberFormat="1" applyFont="1" applyBorder="1"/>
    <xf numFmtId="165" fontId="92" fillId="64" borderId="82" xfId="1260" applyNumberFormat="1" applyFont="1" applyFill="1" applyBorder="1"/>
    <xf numFmtId="0" fontId="92" fillId="64" borderId="82" xfId="331" applyFont="1" applyFill="1" applyBorder="1"/>
    <xf numFmtId="0" fontId="99" fillId="0" borderId="41" xfId="335" applyFont="1" applyBorder="1"/>
    <xf numFmtId="0" fontId="99" fillId="0" borderId="41" xfId="331" applyFont="1" applyBorder="1"/>
    <xf numFmtId="0" fontId="152" fillId="0" borderId="0" xfId="331" applyFont="1" applyAlignment="1">
      <alignment horizontal="center" wrapText="1"/>
    </xf>
    <xf numFmtId="0" fontId="95" fillId="59" borderId="52" xfId="331" applyFont="1" applyFill="1" applyBorder="1"/>
    <xf numFmtId="0" fontId="99" fillId="59" borderId="52" xfId="331" applyFont="1" applyFill="1" applyBorder="1"/>
    <xf numFmtId="0" fontId="99" fillId="64" borderId="46" xfId="335" applyFont="1" applyFill="1" applyBorder="1"/>
    <xf numFmtId="0" fontId="99" fillId="64" borderId="53" xfId="331" applyFont="1" applyFill="1" applyBorder="1"/>
    <xf numFmtId="0" fontId="99" fillId="64" borderId="54" xfId="331" applyFont="1" applyFill="1" applyBorder="1"/>
    <xf numFmtId="0" fontId="99" fillId="0" borderId="0" xfId="331" applyFont="1"/>
    <xf numFmtId="0" fontId="131" fillId="0" borderId="0" xfId="331" applyFont="1"/>
    <xf numFmtId="0" fontId="92" fillId="0" borderId="70" xfId="335" applyFont="1" applyBorder="1"/>
    <xf numFmtId="0" fontId="92" fillId="0" borderId="69" xfId="331" applyFont="1" applyBorder="1"/>
    <xf numFmtId="0" fontId="99" fillId="0" borderId="78" xfId="762" applyFont="1" applyBorder="1"/>
    <xf numFmtId="166" fontId="92" fillId="0" borderId="70" xfId="1290" applyNumberFormat="1" applyFont="1" applyFill="1" applyBorder="1"/>
    <xf numFmtId="166" fontId="92" fillId="0" borderId="69" xfId="1290" applyNumberFormat="1" applyFont="1" applyFill="1" applyBorder="1"/>
    <xf numFmtId="166" fontId="92" fillId="0" borderId="71" xfId="1290" applyNumberFormat="1" applyFont="1" applyFill="1" applyBorder="1"/>
    <xf numFmtId="0" fontId="99" fillId="61" borderId="41" xfId="762" applyFont="1" applyFill="1" applyBorder="1"/>
    <xf numFmtId="0" fontId="92" fillId="59" borderId="75" xfId="762" applyFont="1" applyFill="1" applyBorder="1"/>
    <xf numFmtId="0" fontId="91" fillId="59" borderId="75" xfId="762" applyFont="1" applyFill="1" applyBorder="1"/>
    <xf numFmtId="0" fontId="91" fillId="59" borderId="64" xfId="762" applyFont="1" applyFill="1" applyBorder="1"/>
    <xf numFmtId="0" fontId="91" fillId="59" borderId="76" xfId="762" applyFont="1" applyFill="1" applyBorder="1"/>
    <xf numFmtId="5" fontId="99" fillId="61" borderId="95" xfId="0" applyNumberFormat="1" applyFont="1" applyFill="1" applyBorder="1" applyAlignment="1">
      <alignment horizontal="left"/>
    </xf>
    <xf numFmtId="165" fontId="99" fillId="0" borderId="71" xfId="331" applyNumberFormat="1" applyFont="1" applyBorder="1"/>
    <xf numFmtId="0" fontId="99" fillId="60" borderId="82" xfId="0" applyFont="1" applyFill="1" applyBorder="1" applyAlignment="1">
      <alignment horizontal="center" vertical="center" wrapText="1"/>
    </xf>
    <xf numFmtId="43" fontId="99" fillId="60" borderId="82" xfId="0" applyNumberFormat="1" applyFont="1" applyFill="1" applyBorder="1" applyAlignment="1">
      <alignment horizontal="center" vertical="center" wrapText="1"/>
    </xf>
    <xf numFmtId="0" fontId="92" fillId="64" borderId="82" xfId="0" applyFont="1" applyFill="1" applyBorder="1" applyAlignment="1">
      <alignment vertical="center"/>
    </xf>
    <xf numFmtId="0" fontId="92" fillId="64" borderId="82" xfId="0" applyFont="1" applyFill="1" applyBorder="1"/>
    <xf numFmtId="43" fontId="92" fillId="64" borderId="82" xfId="0" applyNumberFormat="1" applyFont="1" applyFill="1" applyBorder="1"/>
    <xf numFmtId="0" fontId="92" fillId="0" borderId="82" xfId="0" applyFont="1" applyBorder="1" applyAlignment="1">
      <alignment vertical="center"/>
    </xf>
    <xf numFmtId="43" fontId="92" fillId="0" borderId="82" xfId="0" applyNumberFormat="1" applyFont="1" applyBorder="1"/>
    <xf numFmtId="43" fontId="92" fillId="64" borderId="82" xfId="1260" applyFont="1" applyFill="1" applyBorder="1"/>
    <xf numFmtId="0" fontId="92" fillId="0" borderId="80" xfId="0" applyFont="1" applyBorder="1"/>
    <xf numFmtId="0" fontId="92" fillId="0" borderId="28" xfId="0" applyFont="1" applyBorder="1"/>
    <xf numFmtId="0" fontId="92" fillId="0" borderId="37" xfId="0" applyFont="1" applyBorder="1"/>
    <xf numFmtId="0" fontId="99" fillId="64" borderId="46" xfId="0" applyFont="1" applyFill="1" applyBorder="1"/>
    <xf numFmtId="0" fontId="99" fillId="0" borderId="29" xfId="0" applyFont="1" applyBorder="1" applyAlignment="1">
      <alignment wrapText="1"/>
    </xf>
    <xf numFmtId="0" fontId="99" fillId="0" borderId="29" xfId="0" applyFont="1" applyBorder="1" applyAlignment="1">
      <alignment horizontal="left" wrapText="1" indent="1"/>
    </xf>
    <xf numFmtId="0" fontId="99" fillId="0" borderId="82" xfId="0" applyFont="1" applyBorder="1" applyAlignment="1">
      <alignment wrapText="1"/>
    </xf>
    <xf numFmtId="0" fontId="92" fillId="0" borderId="96" xfId="0" applyFont="1" applyBorder="1" applyAlignment="1">
      <alignment horizontal="center"/>
    </xf>
    <xf numFmtId="10" fontId="92" fillId="0" borderId="0" xfId="0" applyNumberFormat="1" applyFont="1"/>
    <xf numFmtId="5" fontId="99" fillId="61" borderId="0" xfId="0" applyNumberFormat="1" applyFont="1" applyFill="1" applyAlignment="1">
      <alignment horizontal="left"/>
    </xf>
    <xf numFmtId="166" fontId="91" fillId="0" borderId="0" xfId="30976" applyNumberFormat="1" applyFont="1" applyFill="1" applyBorder="1"/>
    <xf numFmtId="166" fontId="91" fillId="0" borderId="0" xfId="2" applyNumberFormat="1" applyFont="1" applyFill="1" applyBorder="1"/>
    <xf numFmtId="10" fontId="99" fillId="60" borderId="82" xfId="0" applyNumberFormat="1" applyFont="1" applyFill="1" applyBorder="1" applyAlignment="1">
      <alignment horizontal="center" vertical="center" wrapText="1"/>
    </xf>
    <xf numFmtId="0" fontId="99" fillId="57" borderId="82" xfId="335" applyFont="1" applyFill="1" applyBorder="1" applyAlignment="1">
      <alignment horizontal="center" vertical="center" wrapText="1"/>
    </xf>
    <xf numFmtId="0" fontId="92" fillId="0" borderId="0" xfId="0" quotePrefix="1" applyFont="1" applyAlignment="1">
      <alignment horizontal="left" wrapText="1"/>
    </xf>
    <xf numFmtId="0" fontId="92" fillId="0" borderId="82" xfId="0" applyFont="1" applyBorder="1" applyAlignment="1">
      <alignment horizontal="left" vertical="center" wrapText="1"/>
    </xf>
    <xf numFmtId="3" fontId="92" fillId="0" borderId="82" xfId="0" applyNumberFormat="1" applyFont="1" applyBorder="1" applyAlignment="1">
      <alignment horizontal="center" vertical="center"/>
    </xf>
    <xf numFmtId="0" fontId="92" fillId="0" borderId="82" xfId="30980" applyFont="1" applyBorder="1" applyAlignment="1">
      <alignment horizontal="center" vertical="center"/>
    </xf>
    <xf numFmtId="3" fontId="92" fillId="0" borderId="82" xfId="4" applyNumberFormat="1" applyFont="1" applyBorder="1" applyAlignment="1">
      <alignment horizontal="center" vertical="center"/>
    </xf>
    <xf numFmtId="0" fontId="92" fillId="0" borderId="0" xfId="0" applyFont="1" applyAlignment="1">
      <alignment horizontal="left" vertical="center"/>
    </xf>
    <xf numFmtId="3" fontId="92" fillId="0" borderId="28" xfId="30980" applyNumberFormat="1" applyFont="1" applyBorder="1" applyAlignment="1">
      <alignment horizontal="center" vertical="center"/>
    </xf>
    <xf numFmtId="3" fontId="92" fillId="0" borderId="29" xfId="30980" applyNumberFormat="1" applyFont="1" applyBorder="1" applyAlignment="1">
      <alignment horizontal="center" vertical="center"/>
    </xf>
    <xf numFmtId="3" fontId="92" fillId="0" borderId="31" xfId="30980" applyNumberFormat="1" applyFont="1" applyBorder="1" applyAlignment="1">
      <alignment horizontal="center" vertical="center"/>
    </xf>
    <xf numFmtId="3" fontId="92" fillId="0" borderId="36" xfId="30980" applyNumberFormat="1" applyFont="1" applyBorder="1" applyAlignment="1">
      <alignment horizontal="center" vertical="center"/>
    </xf>
    <xf numFmtId="3" fontId="92" fillId="0" borderId="34" xfId="30980" applyNumberFormat="1" applyFont="1" applyBorder="1" applyAlignment="1">
      <alignment horizontal="center" vertical="center"/>
    </xf>
    <xf numFmtId="3" fontId="92" fillId="0" borderId="29" xfId="30984" applyNumberFormat="1" applyFont="1" applyBorder="1" applyAlignment="1">
      <alignment horizontal="center" vertical="center"/>
    </xf>
    <xf numFmtId="3" fontId="92" fillId="0" borderId="30" xfId="30984" applyNumberFormat="1" applyFont="1" applyBorder="1" applyAlignment="1">
      <alignment horizontal="center" vertical="center"/>
    </xf>
    <xf numFmtId="3" fontId="92" fillId="0" borderId="28" xfId="30984" applyNumberFormat="1" applyFont="1" applyBorder="1" applyAlignment="1">
      <alignment horizontal="center" vertical="center"/>
    </xf>
    <xf numFmtId="3" fontId="92" fillId="0" borderId="31" xfId="30984" applyNumberFormat="1" applyFont="1" applyBorder="1" applyAlignment="1">
      <alignment horizontal="center" vertical="center"/>
    </xf>
    <xf numFmtId="3" fontId="92" fillId="0" borderId="81" xfId="30984" applyNumberFormat="1" applyFont="1" applyBorder="1" applyAlignment="1">
      <alignment horizontal="center" vertical="center"/>
    </xf>
    <xf numFmtId="3" fontId="92" fillId="0" borderId="82" xfId="30980" applyNumberFormat="1" applyFont="1" applyBorder="1" applyAlignment="1">
      <alignment horizontal="center" vertical="center"/>
    </xf>
    <xf numFmtId="3" fontId="92" fillId="0" borderId="87" xfId="30980" applyNumberFormat="1" applyFont="1" applyBorder="1" applyAlignment="1">
      <alignment horizontal="center" vertical="center"/>
    </xf>
    <xf numFmtId="3" fontId="92" fillId="0" borderId="82" xfId="30984" applyNumberFormat="1" applyFont="1" applyBorder="1" applyAlignment="1">
      <alignment horizontal="center" vertical="center"/>
    </xf>
    <xf numFmtId="3" fontId="92" fillId="61" borderId="82" xfId="30984" applyNumberFormat="1" applyFont="1" applyFill="1" applyBorder="1" applyAlignment="1">
      <alignment horizontal="center" vertical="center"/>
    </xf>
    <xf numFmtId="3" fontId="92" fillId="61" borderId="30" xfId="30984" applyNumberFormat="1" applyFont="1" applyFill="1" applyBorder="1" applyAlignment="1">
      <alignment horizontal="center" vertical="center"/>
    </xf>
    <xf numFmtId="3" fontId="92" fillId="61" borderId="31" xfId="30984" applyNumberFormat="1" applyFont="1" applyFill="1" applyBorder="1" applyAlignment="1">
      <alignment horizontal="center" vertical="center"/>
    </xf>
    <xf numFmtId="3" fontId="92" fillId="61" borderId="81" xfId="30984" applyNumberFormat="1" applyFont="1" applyFill="1" applyBorder="1" applyAlignment="1">
      <alignment horizontal="center" vertical="center"/>
    </xf>
    <xf numFmtId="3" fontId="92" fillId="61" borderId="29" xfId="30980" applyNumberFormat="1" applyFont="1" applyFill="1" applyBorder="1" applyAlignment="1">
      <alignment horizontal="center" vertical="center"/>
    </xf>
    <xf numFmtId="3" fontId="92" fillId="61" borderId="100" xfId="30980" applyNumberFormat="1" applyFont="1" applyFill="1" applyBorder="1" applyAlignment="1">
      <alignment horizontal="center" vertical="center"/>
    </xf>
    <xf numFmtId="3" fontId="92" fillId="61" borderId="31" xfId="30980" applyNumberFormat="1" applyFont="1" applyFill="1" applyBorder="1" applyAlignment="1">
      <alignment horizontal="center" vertical="center"/>
    </xf>
    <xf numFmtId="3" fontId="92" fillId="61" borderId="33" xfId="30980" applyNumberFormat="1" applyFont="1" applyFill="1" applyBorder="1" applyAlignment="1">
      <alignment horizontal="center" vertical="center"/>
    </xf>
    <xf numFmtId="3" fontId="92" fillId="0" borderId="100" xfId="30980" applyNumberFormat="1" applyFont="1" applyBorder="1" applyAlignment="1">
      <alignment horizontal="center" vertical="center"/>
    </xf>
    <xf numFmtId="3" fontId="92" fillId="0" borderId="100" xfId="30984" applyNumberFormat="1" applyFont="1" applyBorder="1" applyAlignment="1">
      <alignment horizontal="center" vertical="center"/>
    </xf>
    <xf numFmtId="0" fontId="92" fillId="0" borderId="0" xfId="0" applyFont="1" applyAlignment="1">
      <alignment wrapText="1"/>
    </xf>
    <xf numFmtId="3" fontId="92" fillId="0" borderId="73" xfId="30980" applyNumberFormat="1" applyFont="1" applyBorder="1" applyAlignment="1">
      <alignment horizontal="center" vertical="center"/>
    </xf>
    <xf numFmtId="3" fontId="92" fillId="0" borderId="80" xfId="30980" applyNumberFormat="1" applyFont="1" applyBorder="1" applyAlignment="1">
      <alignment horizontal="center" vertical="center"/>
    </xf>
    <xf numFmtId="3" fontId="92" fillId="0" borderId="37" xfId="30980" applyNumberFormat="1" applyFont="1" applyBorder="1" applyAlignment="1">
      <alignment horizontal="center" vertical="center"/>
    </xf>
    <xf numFmtId="3" fontId="92" fillId="61" borderId="80" xfId="30980" applyNumberFormat="1" applyFont="1" applyFill="1" applyBorder="1" applyAlignment="1">
      <alignment horizontal="center" vertical="center"/>
    </xf>
    <xf numFmtId="0" fontId="91" fillId="62" borderId="82" xfId="0" applyFont="1" applyFill="1" applyBorder="1"/>
    <xf numFmtId="0" fontId="91" fillId="62" borderId="29" xfId="0" applyFont="1" applyFill="1" applyBorder="1"/>
    <xf numFmtId="5" fontId="87" fillId="0" borderId="82" xfId="2" applyNumberFormat="1" applyFont="1" applyFill="1" applyBorder="1" applyAlignment="1">
      <alignment horizontal="center" vertical="center" wrapText="1"/>
    </xf>
    <xf numFmtId="37" fontId="87" fillId="0" borderId="82" xfId="2" applyNumberFormat="1" applyFont="1" applyFill="1" applyBorder="1" applyAlignment="1">
      <alignment horizontal="center" vertical="center" wrapText="1"/>
    </xf>
    <xf numFmtId="165" fontId="153" fillId="0" borderId="0" xfId="4" applyNumberFormat="1" applyFont="1" applyAlignment="1">
      <alignment vertical="center"/>
    </xf>
    <xf numFmtId="0" fontId="88" fillId="0" borderId="0" xfId="0" applyFont="1" applyAlignment="1">
      <alignment horizontal="left" vertical="center" wrapText="1"/>
    </xf>
    <xf numFmtId="180" fontId="87" fillId="0" borderId="82" xfId="2" applyNumberFormat="1" applyFont="1" applyBorder="1" applyAlignment="1">
      <alignment horizontal="center"/>
    </xf>
    <xf numFmtId="2" fontId="87" fillId="59" borderId="31" xfId="4" applyNumberFormat="1" applyFont="1" applyFill="1" applyBorder="1" applyAlignment="1">
      <alignment horizontal="center"/>
    </xf>
    <xf numFmtId="0" fontId="91" fillId="62" borderId="43" xfId="0" applyFont="1" applyFill="1" applyBorder="1"/>
    <xf numFmtId="179" fontId="91" fillId="0" borderId="0" xfId="0" applyNumberFormat="1" applyFont="1"/>
    <xf numFmtId="0" fontId="87" fillId="0" borderId="39" xfId="0" applyFont="1" applyBorder="1" applyAlignment="1">
      <alignment horizontal="center" wrapText="1"/>
    </xf>
    <xf numFmtId="0" fontId="95" fillId="68" borderId="42" xfId="0" applyFont="1" applyFill="1" applyBorder="1" applyAlignment="1">
      <alignment horizontal="center" wrapText="1"/>
    </xf>
    <xf numFmtId="8" fontId="87" fillId="68" borderId="79" xfId="0" applyNumberFormat="1" applyFont="1" applyFill="1" applyBorder="1" applyAlignment="1">
      <alignment horizontal="center" wrapText="1"/>
    </xf>
    <xf numFmtId="8" fontId="87" fillId="68" borderId="63" xfId="0" applyNumberFormat="1" applyFont="1" applyFill="1" applyBorder="1" applyAlignment="1">
      <alignment horizontal="center" wrapText="1"/>
    </xf>
    <xf numFmtId="0" fontId="95" fillId="57" borderId="71" xfId="0" applyFont="1" applyFill="1" applyBorder="1" applyAlignment="1">
      <alignment horizontal="center" vertical="center" wrapText="1"/>
    </xf>
    <xf numFmtId="0" fontId="92" fillId="0" borderId="82" xfId="0" applyFont="1" applyBorder="1" applyAlignment="1">
      <alignment horizontal="left"/>
    </xf>
    <xf numFmtId="0" fontId="91" fillId="0" borderId="0" xfId="0" applyFont="1" applyAlignment="1">
      <alignment wrapText="1" readingOrder="1"/>
    </xf>
    <xf numFmtId="6" fontId="91" fillId="0" borderId="0" xfId="0" applyNumberFormat="1" applyFont="1"/>
    <xf numFmtId="165" fontId="91" fillId="0" borderId="0" xfId="0" applyNumberFormat="1" applyFont="1"/>
    <xf numFmtId="0" fontId="91" fillId="61" borderId="0" xfId="0" applyFont="1" applyFill="1"/>
    <xf numFmtId="0" fontId="92" fillId="0" borderId="0" xfId="0" applyFont="1" applyAlignment="1">
      <alignment vertical="top" wrapText="1"/>
    </xf>
    <xf numFmtId="0" fontId="99" fillId="60" borderId="75" xfId="0" applyFont="1" applyFill="1" applyBorder="1"/>
    <xf numFmtId="0" fontId="99" fillId="60" borderId="34" xfId="0" applyFont="1" applyFill="1" applyBorder="1"/>
    <xf numFmtId="0" fontId="99" fillId="60" borderId="82" xfId="0" applyFont="1" applyFill="1" applyBorder="1" applyAlignment="1">
      <alignment horizontal="center"/>
    </xf>
    <xf numFmtId="166" fontId="92" fillId="0" borderId="34" xfId="2" applyNumberFormat="1" applyFont="1" applyFill="1" applyBorder="1" applyAlignment="1">
      <alignment vertical="center" wrapText="1"/>
    </xf>
    <xf numFmtId="166" fontId="92" fillId="0" borderId="29" xfId="2" applyNumberFormat="1" applyFont="1" applyFill="1" applyBorder="1" applyAlignment="1">
      <alignment vertical="center" wrapText="1"/>
    </xf>
    <xf numFmtId="166" fontId="92" fillId="0" borderId="81" xfId="2" applyNumberFormat="1" applyFont="1" applyFill="1" applyBorder="1" applyAlignment="1">
      <alignment vertical="center" wrapText="1"/>
    </xf>
    <xf numFmtId="166" fontId="92" fillId="0" borderId="30" xfId="2" applyNumberFormat="1" applyFont="1" applyFill="1" applyBorder="1" applyAlignment="1">
      <alignment vertical="center" wrapText="1"/>
    </xf>
    <xf numFmtId="0" fontId="99" fillId="0" borderId="46" xfId="0" applyFont="1" applyBorder="1"/>
    <xf numFmtId="164" fontId="99" fillId="0" borderId="44" xfId="2" applyNumberFormat="1" applyFont="1" applyFill="1" applyBorder="1" applyAlignment="1">
      <alignment vertical="center" wrapText="1"/>
    </xf>
    <xf numFmtId="166" fontId="99" fillId="0" borderId="56" xfId="2" applyNumberFormat="1" applyFont="1" applyFill="1" applyBorder="1" applyAlignment="1">
      <alignment vertical="center" wrapText="1"/>
    </xf>
    <xf numFmtId="164" fontId="99" fillId="0" borderId="54" xfId="2" applyNumberFormat="1" applyFont="1" applyFill="1" applyBorder="1" applyAlignment="1">
      <alignment vertical="center" wrapText="1"/>
    </xf>
    <xf numFmtId="0" fontId="99" fillId="0" borderId="25" xfId="0" applyFont="1" applyBorder="1"/>
    <xf numFmtId="164" fontId="99" fillId="0" borderId="24" xfId="2" applyNumberFormat="1" applyFont="1" applyFill="1" applyBorder="1" applyAlignment="1">
      <alignment vertical="center" wrapText="1"/>
    </xf>
    <xf numFmtId="164" fontId="99" fillId="0" borderId="38" xfId="2" applyNumberFormat="1" applyFont="1" applyFill="1" applyBorder="1" applyAlignment="1">
      <alignment vertical="center" wrapText="1"/>
    </xf>
    <xf numFmtId="164" fontId="99" fillId="0" borderId="40" xfId="2" applyNumberFormat="1" applyFont="1" applyFill="1" applyBorder="1" applyAlignment="1">
      <alignment vertical="center" wrapText="1"/>
    </xf>
    <xf numFmtId="166" fontId="92" fillId="0" borderId="39" xfId="2" applyNumberFormat="1" applyFont="1" applyFill="1" applyBorder="1" applyAlignment="1">
      <alignment vertical="center" wrapText="1"/>
    </xf>
    <xf numFmtId="166" fontId="99" fillId="0" borderId="46" xfId="2" applyNumberFormat="1" applyFont="1" applyFill="1" applyBorder="1" applyAlignment="1">
      <alignment vertical="center" wrapText="1"/>
    </xf>
    <xf numFmtId="166" fontId="99" fillId="0" borderId="54" xfId="2" applyNumberFormat="1" applyFont="1" applyFill="1" applyBorder="1" applyAlignment="1">
      <alignment vertical="center" wrapText="1"/>
    </xf>
    <xf numFmtId="0" fontId="155" fillId="0" borderId="46" xfId="0" applyFont="1" applyBorder="1"/>
    <xf numFmtId="164" fontId="92" fillId="0" borderId="44" xfId="0" applyNumberFormat="1" applyFont="1" applyBorder="1"/>
    <xf numFmtId="164" fontId="92" fillId="0" borderId="53" xfId="0" applyNumberFormat="1" applyFont="1" applyBorder="1"/>
    <xf numFmtId="164" fontId="92" fillId="0" borderId="54" xfId="0" applyNumberFormat="1" applyFont="1" applyBorder="1"/>
    <xf numFmtId="164" fontId="92" fillId="64" borderId="28" xfId="0" applyNumberFormat="1" applyFont="1" applyFill="1" applyBorder="1"/>
    <xf numFmtId="164" fontId="92" fillId="64" borderId="29" xfId="0" applyNumberFormat="1" applyFont="1" applyFill="1" applyBorder="1"/>
    <xf numFmtId="164" fontId="92" fillId="64" borderId="31" xfId="0" applyNumberFormat="1" applyFont="1" applyFill="1" applyBorder="1"/>
    <xf numFmtId="164" fontId="99" fillId="0" borderId="44" xfId="2" applyNumberFormat="1" applyFont="1" applyBorder="1" applyAlignment="1">
      <alignment vertical="center" wrapText="1"/>
    </xf>
    <xf numFmtId="164" fontId="99" fillId="0" borderId="54" xfId="2" applyNumberFormat="1" applyFont="1" applyBorder="1" applyAlignment="1">
      <alignment vertical="center" wrapText="1"/>
    </xf>
    <xf numFmtId="0" fontId="92" fillId="64" borderId="87" xfId="0" applyFont="1" applyFill="1" applyBorder="1"/>
    <xf numFmtId="9" fontId="92" fillId="0" borderId="80" xfId="0" applyNumberFormat="1" applyFont="1" applyBorder="1"/>
    <xf numFmtId="166" fontId="99" fillId="0" borderId="53" xfId="2" applyNumberFormat="1" applyFont="1" applyFill="1" applyBorder="1" applyAlignment="1">
      <alignment vertical="center" wrapText="1"/>
    </xf>
    <xf numFmtId="9" fontId="99" fillId="0" borderId="53" xfId="598" applyNumberFormat="1" applyFont="1" applyFill="1" applyBorder="1" applyAlignment="1">
      <alignment vertical="center" wrapText="1"/>
    </xf>
    <xf numFmtId="9" fontId="99" fillId="0" borderId="54" xfId="598" applyNumberFormat="1" applyFont="1" applyFill="1" applyBorder="1" applyAlignment="1">
      <alignment vertical="center" wrapText="1"/>
    </xf>
    <xf numFmtId="164" fontId="99" fillId="0" borderId="25" xfId="2" applyNumberFormat="1" applyFont="1" applyFill="1" applyBorder="1" applyAlignment="1">
      <alignment vertical="center" wrapText="1"/>
    </xf>
    <xf numFmtId="164" fontId="99" fillId="0" borderId="0" xfId="2" applyNumberFormat="1" applyFont="1" applyFill="1" applyBorder="1" applyAlignment="1">
      <alignment vertical="center" wrapText="1"/>
    </xf>
    <xf numFmtId="164" fontId="99" fillId="0" borderId="26" xfId="2" applyNumberFormat="1" applyFont="1" applyFill="1" applyBorder="1" applyAlignment="1">
      <alignment vertical="center" wrapText="1"/>
    </xf>
    <xf numFmtId="9" fontId="99" fillId="0" borderId="32" xfId="598" applyNumberFormat="1" applyFont="1" applyFill="1" applyBorder="1" applyAlignment="1">
      <alignment vertical="center" wrapText="1"/>
    </xf>
    <xf numFmtId="9" fontId="99" fillId="0" borderId="38" xfId="598" applyNumberFormat="1" applyFont="1" applyFill="1" applyBorder="1" applyAlignment="1">
      <alignment vertical="center" wrapText="1"/>
    </xf>
    <xf numFmtId="9" fontId="99" fillId="0" borderId="40" xfId="598" applyNumberFormat="1" applyFont="1" applyFill="1" applyBorder="1" applyAlignment="1">
      <alignment vertical="center" wrapText="1"/>
    </xf>
    <xf numFmtId="0" fontId="92" fillId="64" borderId="79" xfId="0" applyFont="1" applyFill="1" applyBorder="1"/>
    <xf numFmtId="0" fontId="92" fillId="64" borderId="80" xfId="0" applyFont="1" applyFill="1" applyBorder="1"/>
    <xf numFmtId="166" fontId="92" fillId="0" borderId="38" xfId="2" applyNumberFormat="1" applyFont="1" applyFill="1" applyBorder="1" applyAlignment="1">
      <alignment vertical="center" wrapText="1"/>
    </xf>
    <xf numFmtId="166" fontId="92" fillId="0" borderId="99" xfId="2" applyNumberFormat="1" applyFont="1" applyBorder="1"/>
    <xf numFmtId="166" fontId="99" fillId="0" borderId="44" xfId="2" applyNumberFormat="1" applyFont="1" applyFill="1" applyBorder="1" applyAlignment="1">
      <alignment vertical="center" wrapText="1"/>
    </xf>
    <xf numFmtId="9" fontId="99" fillId="0" borderId="98" xfId="598" applyNumberFormat="1" applyFont="1" applyFill="1" applyBorder="1" applyAlignment="1">
      <alignment vertical="center" wrapText="1"/>
    </xf>
    <xf numFmtId="9" fontId="92" fillId="0" borderId="44" xfId="0" applyNumberFormat="1" applyFont="1" applyBorder="1"/>
    <xf numFmtId="9" fontId="92" fillId="0" borderId="53" xfId="0" applyNumberFormat="1" applyFont="1" applyBorder="1"/>
    <xf numFmtId="9" fontId="92" fillId="0" borderId="54" xfId="0" applyNumberFormat="1" applyFont="1" applyBorder="1"/>
    <xf numFmtId="9" fontId="92" fillId="64" borderId="28" xfId="0" applyNumberFormat="1" applyFont="1" applyFill="1" applyBorder="1"/>
    <xf numFmtId="9" fontId="92" fillId="64" borderId="29" xfId="0" applyNumberFormat="1" applyFont="1" applyFill="1" applyBorder="1"/>
    <xf numFmtId="9" fontId="92" fillId="64" borderId="31" xfId="0" applyNumberFormat="1" applyFont="1" applyFill="1" applyBorder="1"/>
    <xf numFmtId="0" fontId="99" fillId="60" borderId="28" xfId="0" applyFont="1" applyFill="1" applyBorder="1" applyAlignment="1">
      <alignment horizontal="center"/>
    </xf>
    <xf numFmtId="0" fontId="99" fillId="60" borderId="29" xfId="0" applyFont="1" applyFill="1" applyBorder="1" applyAlignment="1">
      <alignment horizontal="center"/>
    </xf>
    <xf numFmtId="0" fontId="99" fillId="60" borderId="31" xfId="0" applyFont="1" applyFill="1" applyBorder="1" applyAlignment="1">
      <alignment horizontal="center"/>
    </xf>
    <xf numFmtId="166" fontId="91" fillId="0" borderId="94" xfId="30976" applyNumberFormat="1" applyFont="1" applyFill="1" applyBorder="1"/>
    <xf numFmtId="166" fontId="91" fillId="0" borderId="93" xfId="2" applyNumberFormat="1" applyFont="1" applyFill="1" applyBorder="1"/>
    <xf numFmtId="166" fontId="91" fillId="0" borderId="92" xfId="2" applyNumberFormat="1" applyFont="1" applyFill="1" applyBorder="1"/>
    <xf numFmtId="5" fontId="99" fillId="61" borderId="51" xfId="0" applyNumberFormat="1" applyFont="1" applyFill="1" applyBorder="1" applyAlignment="1">
      <alignment horizontal="left"/>
    </xf>
    <xf numFmtId="0" fontId="92" fillId="59" borderId="43" xfId="762" applyFont="1" applyFill="1" applyBorder="1"/>
    <xf numFmtId="42" fontId="92" fillId="0" borderId="82" xfId="1290" applyNumberFormat="1" applyFont="1" applyBorder="1" applyAlignment="1">
      <alignment vertical="top"/>
    </xf>
    <xf numFmtId="9" fontId="92" fillId="0" borderId="82" xfId="150" applyFont="1" applyBorder="1"/>
    <xf numFmtId="42" fontId="92" fillId="61" borderId="82" xfId="1290" applyNumberFormat="1" applyFont="1" applyFill="1" applyBorder="1" applyAlignment="1">
      <alignment horizontal="right" vertical="top"/>
    </xf>
    <xf numFmtId="9" fontId="92" fillId="61" borderId="82" xfId="150" applyFont="1" applyFill="1" applyBorder="1"/>
    <xf numFmtId="42" fontId="92" fillId="61" borderId="82" xfId="1290" applyNumberFormat="1" applyFont="1" applyFill="1" applyBorder="1" applyAlignment="1">
      <alignment vertical="top"/>
    </xf>
    <xf numFmtId="166" fontId="92" fillId="60" borderId="0" xfId="2" applyNumberFormat="1" applyFont="1" applyFill="1" applyBorder="1"/>
    <xf numFmtId="9" fontId="92" fillId="0" borderId="82" xfId="150" applyFont="1" applyFill="1" applyBorder="1"/>
    <xf numFmtId="0" fontId="92" fillId="0" borderId="0" xfId="0" quotePrefix="1" applyFont="1" applyAlignment="1">
      <alignment wrapText="1"/>
    </xf>
    <xf numFmtId="42" fontId="92" fillId="0" borderId="0" xfId="0" applyNumberFormat="1" applyFont="1" applyAlignment="1">
      <alignment wrapText="1"/>
    </xf>
    <xf numFmtId="0" fontId="92" fillId="0" borderId="0" xfId="857" quotePrefix="1" applyFont="1" applyAlignment="1">
      <alignment vertical="top" wrapText="1"/>
    </xf>
    <xf numFmtId="0" fontId="92" fillId="0" borderId="82" xfId="30986" applyFont="1" applyBorder="1" applyAlignment="1">
      <alignment horizontal="center" vertical="center"/>
    </xf>
    <xf numFmtId="0" fontId="92" fillId="0" borderId="81" xfId="30986" applyFont="1" applyBorder="1" applyAlignment="1">
      <alignment horizontal="center" vertical="center"/>
    </xf>
    <xf numFmtId="0" fontId="99" fillId="59" borderId="43" xfId="0" applyFont="1" applyFill="1" applyBorder="1" applyAlignment="1">
      <alignment horizontal="center" wrapText="1"/>
    </xf>
    <xf numFmtId="0" fontId="92" fillId="0" borderId="28" xfId="0" applyFont="1" applyBorder="1" applyAlignment="1">
      <alignment horizontal="left"/>
    </xf>
    <xf numFmtId="9" fontId="92" fillId="0" borderId="29" xfId="1" applyFont="1" applyBorder="1"/>
    <xf numFmtId="9" fontId="92" fillId="0" borderId="31" xfId="1" applyFont="1" applyBorder="1"/>
    <xf numFmtId="0" fontId="99" fillId="0" borderId="44" xfId="0" applyFont="1" applyBorder="1" applyAlignment="1">
      <alignment horizontal="center"/>
    </xf>
    <xf numFmtId="9" fontId="92" fillId="0" borderId="53" xfId="1" applyFont="1" applyBorder="1"/>
    <xf numFmtId="9" fontId="92" fillId="0" borderId="54" xfId="1" applyFont="1" applyBorder="1"/>
    <xf numFmtId="42" fontId="87" fillId="0" borderId="82" xfId="0" applyNumberFormat="1" applyFont="1" applyBorder="1" applyAlignment="1">
      <alignment horizontal="right" vertical="center"/>
    </xf>
    <xf numFmtId="9" fontId="87" fillId="0" borderId="82" xfId="0" applyNumberFormat="1" applyFont="1" applyBorder="1" applyAlignment="1">
      <alignment horizontal="center" vertical="center"/>
    </xf>
    <xf numFmtId="42" fontId="92" fillId="0" borderId="82" xfId="1290" applyNumberFormat="1" applyFont="1" applyFill="1" applyBorder="1" applyAlignment="1">
      <alignment horizontal="center" vertical="top"/>
    </xf>
    <xf numFmtId="0" fontId="95" fillId="57" borderId="35" xfId="0" applyFont="1" applyFill="1" applyBorder="1" applyAlignment="1">
      <alignment horizontal="left" vertical="center"/>
    </xf>
    <xf numFmtId="0" fontId="95" fillId="0" borderId="0" xfId="335" applyFont="1" applyAlignment="1">
      <alignment horizontal="left" wrapText="1"/>
    </xf>
    <xf numFmtId="0" fontId="115" fillId="70" borderId="70" xfId="0" applyFont="1" applyFill="1" applyBorder="1" applyAlignment="1">
      <alignment horizontal="center"/>
    </xf>
    <xf numFmtId="0" fontId="115" fillId="70" borderId="69" xfId="0" applyFont="1" applyFill="1" applyBorder="1" applyAlignment="1">
      <alignment horizontal="center"/>
    </xf>
    <xf numFmtId="3" fontId="111" fillId="70" borderId="71" xfId="0" applyNumberFormat="1" applyFont="1" applyFill="1" applyBorder="1" applyAlignment="1">
      <alignment horizontal="center" wrapText="1"/>
    </xf>
    <xf numFmtId="0" fontId="115" fillId="70" borderId="82" xfId="0" applyFont="1" applyFill="1" applyBorder="1" applyAlignment="1">
      <alignment horizontal="center"/>
    </xf>
    <xf numFmtId="0" fontId="99" fillId="65" borderId="82" xfId="0" applyFont="1" applyFill="1" applyBorder="1" applyAlignment="1">
      <alignment wrapText="1"/>
    </xf>
    <xf numFmtId="0" fontId="92" fillId="0" borderId="0" xfId="0" applyFont="1" applyAlignment="1">
      <alignment horizontal="left" vertical="center" wrapText="1"/>
    </xf>
    <xf numFmtId="0" fontId="92" fillId="0" borderId="0" xfId="30980" applyFont="1"/>
    <xf numFmtId="0" fontId="99" fillId="59" borderId="43" xfId="335" applyFont="1" applyFill="1" applyBorder="1" applyAlignment="1">
      <alignment horizontal="center" wrapText="1"/>
    </xf>
    <xf numFmtId="0" fontId="92" fillId="62" borderId="34" xfId="0" applyFont="1" applyFill="1" applyBorder="1" applyAlignment="1">
      <alignment horizontal="left" vertical="center" wrapText="1"/>
    </xf>
    <xf numFmtId="3" fontId="92" fillId="62" borderId="27" xfId="0" applyNumberFormat="1" applyFont="1" applyFill="1" applyBorder="1" applyAlignment="1">
      <alignment horizontal="right" vertical="center"/>
    </xf>
    <xf numFmtId="165" fontId="92" fillId="62" borderId="27" xfId="0" applyNumberFormat="1" applyFont="1" applyFill="1" applyBorder="1" applyAlignment="1">
      <alignment horizontal="center" wrapText="1"/>
    </xf>
    <xf numFmtId="9" fontId="92" fillId="62" borderId="27" xfId="1" applyFont="1" applyFill="1" applyBorder="1"/>
    <xf numFmtId="3" fontId="92" fillId="0" borderId="27" xfId="0" applyNumberFormat="1" applyFont="1" applyBorder="1" applyAlignment="1">
      <alignment horizontal="right" wrapText="1"/>
    </xf>
    <xf numFmtId="0" fontId="92" fillId="0" borderId="41" xfId="30951" applyFont="1" applyBorder="1"/>
    <xf numFmtId="0" fontId="103" fillId="0" borderId="0" xfId="30979" applyFont="1"/>
    <xf numFmtId="0" fontId="157" fillId="0" borderId="0" xfId="30979" applyFont="1"/>
    <xf numFmtId="0" fontId="103" fillId="0" borderId="0" xfId="30979" applyFont="1" applyAlignment="1">
      <alignment vertical="center"/>
    </xf>
    <xf numFmtId="166" fontId="92" fillId="0" borderId="0" xfId="2" applyNumberFormat="1" applyFont="1"/>
    <xf numFmtId="0" fontId="92" fillId="0" borderId="0" xfId="30980" applyFont="1" applyAlignment="1">
      <alignment vertical="top" wrapText="1"/>
    </xf>
    <xf numFmtId="0" fontId="99" fillId="65" borderId="43" xfId="0" applyFont="1" applyFill="1" applyBorder="1" applyAlignment="1">
      <alignment horizontal="center" vertical="center" wrapText="1"/>
    </xf>
    <xf numFmtId="0" fontId="99" fillId="59" borderId="52" xfId="0" applyFont="1" applyFill="1" applyBorder="1" applyAlignment="1">
      <alignment horizontal="center" vertical="center" wrapText="1"/>
    </xf>
    <xf numFmtId="0" fontId="99" fillId="65" borderId="52" xfId="0" applyFont="1" applyFill="1" applyBorder="1" applyAlignment="1">
      <alignment horizontal="center" vertical="center" wrapText="1"/>
    </xf>
    <xf numFmtId="0" fontId="99" fillId="65" borderId="27" xfId="0" applyFont="1" applyFill="1" applyBorder="1" applyAlignment="1">
      <alignment wrapText="1"/>
    </xf>
    <xf numFmtId="0" fontId="99" fillId="72" borderId="27" xfId="0" applyFont="1" applyFill="1" applyBorder="1" applyAlignment="1">
      <alignment wrapText="1"/>
    </xf>
    <xf numFmtId="165" fontId="99" fillId="65" borderId="36" xfId="4" applyNumberFormat="1" applyFont="1" applyFill="1" applyBorder="1" applyAlignment="1">
      <alignment wrapText="1"/>
    </xf>
    <xf numFmtId="165" fontId="92" fillId="72" borderId="42" xfId="4" applyNumberFormat="1" applyFont="1" applyFill="1" applyBorder="1" applyAlignment="1">
      <alignment wrapText="1"/>
    </xf>
    <xf numFmtId="0" fontId="99" fillId="72" borderId="42" xfId="0" applyFont="1" applyFill="1" applyBorder="1" applyAlignment="1">
      <alignment wrapText="1"/>
    </xf>
    <xf numFmtId="0" fontId="99" fillId="65" borderId="42" xfId="0" applyFont="1" applyFill="1" applyBorder="1" applyAlignment="1">
      <alignment wrapText="1"/>
    </xf>
    <xf numFmtId="0" fontId="92" fillId="0" borderId="27" xfId="0" applyFont="1" applyBorder="1"/>
    <xf numFmtId="3" fontId="92" fillId="59" borderId="27" xfId="0" applyNumberFormat="1" applyFont="1" applyFill="1" applyBorder="1"/>
    <xf numFmtId="165" fontId="92" fillId="0" borderId="36" xfId="4" applyNumberFormat="1" applyFont="1" applyBorder="1"/>
    <xf numFmtId="9" fontId="92" fillId="59" borderId="27" xfId="0" applyNumberFormat="1" applyFont="1" applyFill="1" applyBorder="1"/>
    <xf numFmtId="165" fontId="92" fillId="59" borderId="42" xfId="4" applyNumberFormat="1" applyFont="1" applyFill="1" applyBorder="1" applyAlignment="1">
      <alignment wrapText="1"/>
    </xf>
    <xf numFmtId="9" fontId="92" fillId="59" borderId="42" xfId="0" applyNumberFormat="1" applyFont="1" applyFill="1" applyBorder="1"/>
    <xf numFmtId="165" fontId="92" fillId="0" borderId="27" xfId="4" applyNumberFormat="1" applyFont="1" applyBorder="1"/>
    <xf numFmtId="166" fontId="92" fillId="0" borderId="27" xfId="2" applyNumberFormat="1" applyFont="1" applyBorder="1"/>
    <xf numFmtId="0" fontId="92" fillId="0" borderId="27" xfId="0" applyFont="1" applyBorder="1" applyAlignment="1">
      <alignment wrapText="1"/>
    </xf>
    <xf numFmtId="0" fontId="99" fillId="65" borderId="34" xfId="0" applyFont="1" applyFill="1" applyBorder="1" applyAlignment="1">
      <alignment wrapText="1"/>
    </xf>
    <xf numFmtId="0" fontId="99" fillId="65" borderId="28" xfId="0" applyFont="1" applyFill="1" applyBorder="1" applyAlignment="1">
      <alignment wrapText="1"/>
    </xf>
    <xf numFmtId="0" fontId="99" fillId="65" borderId="36" xfId="0" applyFont="1" applyFill="1" applyBorder="1" applyAlignment="1">
      <alignment wrapText="1"/>
    </xf>
    <xf numFmtId="0" fontId="92" fillId="65" borderId="37" xfId="0" applyFont="1" applyFill="1" applyBorder="1" applyAlignment="1">
      <alignment wrapText="1"/>
    </xf>
    <xf numFmtId="0" fontId="99" fillId="65" borderId="37" xfId="0" applyFont="1" applyFill="1" applyBorder="1" applyAlignment="1">
      <alignment wrapText="1"/>
    </xf>
    <xf numFmtId="165" fontId="99" fillId="65" borderId="37" xfId="4" applyNumberFormat="1" applyFont="1" applyFill="1" applyBorder="1" applyAlignment="1">
      <alignment wrapText="1"/>
    </xf>
    <xf numFmtId="166" fontId="99" fillId="65" borderId="31" xfId="2" applyNumberFormat="1" applyFont="1" applyFill="1" applyBorder="1" applyAlignment="1">
      <alignment wrapText="1"/>
    </xf>
    <xf numFmtId="0" fontId="92" fillId="0" borderId="41" xfId="30951" applyFont="1" applyBorder="1" applyAlignment="1">
      <alignment horizontal="left" indent="1"/>
    </xf>
    <xf numFmtId="165" fontId="92" fillId="0" borderId="41" xfId="4" applyNumberFormat="1" applyFont="1" applyBorder="1" applyAlignment="1">
      <alignment wrapText="1"/>
    </xf>
    <xf numFmtId="166" fontId="92" fillId="0" borderId="41" xfId="2" applyNumberFormat="1" applyFont="1" applyBorder="1" applyAlignment="1">
      <alignment wrapText="1"/>
    </xf>
    <xf numFmtId="0" fontId="92" fillId="0" borderId="0" xfId="30982" applyFont="1"/>
    <xf numFmtId="9" fontId="92" fillId="0" borderId="0" xfId="1" applyFont="1" applyBorder="1"/>
    <xf numFmtId="0" fontId="103" fillId="0" borderId="0" xfId="30979" applyFont="1" applyAlignment="1">
      <alignment wrapText="1"/>
    </xf>
    <xf numFmtId="0" fontId="106" fillId="0" borderId="0" xfId="0" applyFont="1" applyAlignment="1">
      <alignment horizontal="left" vertical="center" wrapText="1"/>
    </xf>
    <xf numFmtId="0" fontId="106" fillId="0" borderId="0" xfId="0" applyFont="1" applyAlignment="1">
      <alignment horizontal="left" vertical="center"/>
    </xf>
    <xf numFmtId="0" fontId="106" fillId="0" borderId="0" xfId="0" applyFont="1" applyAlignment="1">
      <alignment horizontal="center" vertical="center"/>
    </xf>
    <xf numFmtId="0" fontId="92" fillId="0" borderId="34" xfId="0" applyFont="1" applyBorder="1" applyAlignment="1">
      <alignment wrapText="1"/>
    </xf>
    <xf numFmtId="0" fontId="92" fillId="61" borderId="27" xfId="0" applyFont="1" applyFill="1" applyBorder="1"/>
    <xf numFmtId="0" fontId="92" fillId="61" borderId="27" xfId="0" applyFont="1" applyFill="1" applyBorder="1" applyAlignment="1">
      <alignment wrapText="1"/>
    </xf>
    <xf numFmtId="0" fontId="92" fillId="61" borderId="50" xfId="0" applyFont="1" applyFill="1" applyBorder="1"/>
    <xf numFmtId="165" fontId="92" fillId="0" borderId="36" xfId="4" applyNumberFormat="1" applyFont="1" applyBorder="1" applyAlignment="1">
      <alignment horizontal="right"/>
    </xf>
    <xf numFmtId="9" fontId="92" fillId="59" borderId="27" xfId="0" applyNumberFormat="1" applyFont="1" applyFill="1" applyBorder="1" applyAlignment="1">
      <alignment horizontal="right"/>
    </xf>
    <xf numFmtId="165" fontId="92" fillId="59" borderId="42" xfId="4" applyNumberFormat="1" applyFont="1" applyFill="1" applyBorder="1" applyAlignment="1">
      <alignment horizontal="right" wrapText="1"/>
    </xf>
    <xf numFmtId="9" fontId="92" fillId="59" borderId="42" xfId="0" applyNumberFormat="1" applyFont="1" applyFill="1" applyBorder="1" applyAlignment="1">
      <alignment horizontal="right"/>
    </xf>
    <xf numFmtId="165" fontId="92" fillId="0" borderId="42" xfId="0" applyNumberFormat="1" applyFont="1" applyBorder="1" applyAlignment="1">
      <alignment horizontal="right"/>
    </xf>
    <xf numFmtId="43" fontId="92" fillId="0" borderId="42" xfId="0" applyNumberFormat="1" applyFont="1" applyBorder="1" applyAlignment="1">
      <alignment horizontal="right"/>
    </xf>
    <xf numFmtId="166" fontId="92" fillId="0" borderId="42" xfId="2" applyNumberFormat="1" applyFont="1" applyBorder="1" applyAlignment="1">
      <alignment horizontal="right"/>
    </xf>
    <xf numFmtId="165" fontId="99" fillId="65" borderId="42" xfId="0" applyNumberFormat="1" applyFont="1" applyFill="1" applyBorder="1" applyAlignment="1">
      <alignment horizontal="right" wrapText="1"/>
    </xf>
    <xf numFmtId="43" fontId="99" fillId="65" borderId="42" xfId="0" applyNumberFormat="1" applyFont="1" applyFill="1" applyBorder="1" applyAlignment="1">
      <alignment horizontal="right" wrapText="1"/>
    </xf>
    <xf numFmtId="166" fontId="99" fillId="65" borderId="42" xfId="2" applyNumberFormat="1" applyFont="1" applyFill="1" applyBorder="1" applyAlignment="1">
      <alignment horizontal="right" wrapText="1"/>
    </xf>
    <xf numFmtId="9" fontId="92" fillId="59" borderId="27" xfId="0" applyNumberFormat="1" applyFont="1" applyFill="1" applyBorder="1" applyAlignment="1">
      <alignment horizontal="right" vertical="center"/>
    </xf>
    <xf numFmtId="0" fontId="103" fillId="0" borderId="34" xfId="0" applyFont="1" applyBorder="1" applyAlignment="1">
      <alignment wrapText="1"/>
    </xf>
    <xf numFmtId="165" fontId="99" fillId="65" borderId="36" xfId="4" applyNumberFormat="1" applyFont="1" applyFill="1" applyBorder="1" applyAlignment="1">
      <alignment horizontal="right" wrapText="1"/>
    </xf>
    <xf numFmtId="0" fontId="99" fillId="72" borderId="27" xfId="0" applyFont="1" applyFill="1" applyBorder="1" applyAlignment="1">
      <alignment horizontal="right" wrapText="1"/>
    </xf>
    <xf numFmtId="165" fontId="92" fillId="72" borderId="42" xfId="4" applyNumberFormat="1" applyFont="1" applyFill="1" applyBorder="1" applyAlignment="1">
      <alignment horizontal="right" wrapText="1"/>
    </xf>
    <xf numFmtId="0" fontId="99" fillId="72" borderId="42" xfId="0" applyFont="1" applyFill="1" applyBorder="1" applyAlignment="1">
      <alignment horizontal="right" wrapText="1"/>
    </xf>
    <xf numFmtId="0" fontId="92" fillId="59" borderId="42" xfId="0" applyFont="1" applyFill="1" applyBorder="1" applyAlignment="1">
      <alignment horizontal="right"/>
    </xf>
    <xf numFmtId="0" fontId="103" fillId="61" borderId="27" xfId="0" applyFont="1" applyFill="1" applyBorder="1" applyAlignment="1">
      <alignment wrapText="1"/>
    </xf>
    <xf numFmtId="165" fontId="99" fillId="65" borderId="37" xfId="0" applyNumberFormat="1" applyFont="1" applyFill="1" applyBorder="1" applyAlignment="1">
      <alignment horizontal="right" wrapText="1"/>
    </xf>
    <xf numFmtId="43" fontId="99" fillId="65" borderId="37" xfId="0" applyNumberFormat="1" applyFont="1" applyFill="1" applyBorder="1" applyAlignment="1">
      <alignment horizontal="right" wrapText="1"/>
    </xf>
    <xf numFmtId="43" fontId="99" fillId="65" borderId="36" xfId="0" applyNumberFormat="1" applyFont="1" applyFill="1" applyBorder="1" applyAlignment="1">
      <alignment horizontal="right" wrapText="1"/>
    </xf>
    <xf numFmtId="166" fontId="99" fillId="65" borderId="31" xfId="2" applyNumberFormat="1" applyFont="1" applyFill="1" applyBorder="1" applyAlignment="1">
      <alignment horizontal="right" wrapText="1"/>
    </xf>
    <xf numFmtId="0" fontId="103" fillId="61" borderId="27" xfId="0" applyFont="1" applyFill="1" applyBorder="1"/>
    <xf numFmtId="3" fontId="92" fillId="59" borderId="42" xfId="0" applyNumberFormat="1" applyFont="1" applyFill="1" applyBorder="1"/>
    <xf numFmtId="1" fontId="92" fillId="59" borderId="42" xfId="0" applyNumberFormat="1" applyFont="1" applyFill="1" applyBorder="1" applyAlignment="1">
      <alignment horizontal="right"/>
    </xf>
    <xf numFmtId="0" fontId="92" fillId="59" borderId="42" xfId="0" applyFont="1" applyFill="1" applyBorder="1"/>
    <xf numFmtId="3" fontId="92" fillId="59" borderId="86" xfId="0" applyNumberFormat="1" applyFont="1" applyFill="1" applyBorder="1"/>
    <xf numFmtId="165" fontId="92" fillId="0" borderId="63" xfId="0" applyNumberFormat="1" applyFont="1" applyBorder="1" applyAlignment="1">
      <alignment horizontal="right"/>
    </xf>
    <xf numFmtId="43" fontId="92" fillId="0" borderId="63" xfId="0" applyNumberFormat="1" applyFont="1" applyBorder="1" applyAlignment="1">
      <alignment horizontal="right"/>
    </xf>
    <xf numFmtId="166" fontId="92" fillId="0" borderId="63" xfId="2" applyNumberFormat="1" applyFont="1" applyBorder="1" applyAlignment="1">
      <alignment horizontal="right"/>
    </xf>
    <xf numFmtId="0" fontId="99" fillId="62" borderId="34" xfId="0" applyFont="1" applyFill="1" applyBorder="1" applyAlignment="1">
      <alignment horizontal="left" vertical="center" wrapText="1"/>
    </xf>
    <xf numFmtId="3" fontId="99" fillId="62" borderId="27" xfId="0" applyNumberFormat="1" applyFont="1" applyFill="1" applyBorder="1" applyAlignment="1">
      <alignment horizontal="right" vertical="center"/>
    </xf>
    <xf numFmtId="165" fontId="99" fillId="62" borderId="27" xfId="0" applyNumberFormat="1" applyFont="1" applyFill="1" applyBorder="1" applyAlignment="1">
      <alignment horizontal="center" wrapText="1"/>
    </xf>
    <xf numFmtId="9" fontId="99" fillId="62" borderId="27" xfId="1" applyFont="1" applyFill="1" applyBorder="1"/>
    <xf numFmtId="1" fontId="99" fillId="62" borderId="27" xfId="0" applyNumberFormat="1" applyFont="1" applyFill="1" applyBorder="1" applyAlignment="1">
      <alignment horizontal="right" wrapText="1" indent="1"/>
    </xf>
    <xf numFmtId="181" fontId="99" fillId="62" borderId="27" xfId="0" applyNumberFormat="1" applyFont="1" applyFill="1" applyBorder="1" applyAlignment="1">
      <alignment horizontal="right" wrapText="1"/>
    </xf>
    <xf numFmtId="182" fontId="99" fillId="62" borderId="27" xfId="0" applyNumberFormat="1" applyFont="1" applyFill="1" applyBorder="1" applyAlignment="1">
      <alignment horizontal="right" wrapText="1"/>
    </xf>
    <xf numFmtId="177" fontId="99" fillId="62" borderId="27" xfId="0" applyNumberFormat="1" applyFont="1" applyFill="1" applyBorder="1" applyAlignment="1">
      <alignment horizontal="right" wrapText="1"/>
    </xf>
    <xf numFmtId="1" fontId="92" fillId="62" borderId="27" xfId="0" applyNumberFormat="1" applyFont="1" applyFill="1" applyBorder="1" applyAlignment="1">
      <alignment horizontal="right" wrapText="1" indent="1"/>
    </xf>
    <xf numFmtId="181" fontId="92" fillId="62" borderId="27" xfId="0" applyNumberFormat="1" applyFont="1" applyFill="1" applyBorder="1" applyAlignment="1">
      <alignment horizontal="right" wrapText="1"/>
    </xf>
    <xf numFmtId="182" fontId="92" fillId="62" borderId="27" xfId="0" applyNumberFormat="1" applyFont="1" applyFill="1" applyBorder="1" applyAlignment="1">
      <alignment horizontal="right" wrapText="1"/>
    </xf>
    <xf numFmtId="177" fontId="92" fillId="62" borderId="27" xfId="0" applyNumberFormat="1" applyFont="1" applyFill="1" applyBorder="1" applyAlignment="1">
      <alignment horizontal="right" wrapText="1"/>
    </xf>
    <xf numFmtId="165" fontId="92" fillId="0" borderId="27" xfId="0" applyNumberFormat="1" applyFont="1" applyBorder="1" applyAlignment="1">
      <alignment horizontal="right" wrapText="1"/>
    </xf>
    <xf numFmtId="182" fontId="92" fillId="0" borderId="27" xfId="0" applyNumberFormat="1" applyFont="1" applyBorder="1" applyAlignment="1">
      <alignment horizontal="right" wrapText="1"/>
    </xf>
    <xf numFmtId="183" fontId="92" fillId="0" borderId="27" xfId="0" applyNumberFormat="1" applyFont="1" applyBorder="1" applyAlignment="1">
      <alignment horizontal="right" wrapText="1"/>
    </xf>
    <xf numFmtId="177" fontId="92" fillId="0" borderId="27" xfId="0" applyNumberFormat="1" applyFont="1" applyBorder="1" applyAlignment="1">
      <alignment horizontal="right" wrapText="1"/>
    </xf>
    <xf numFmtId="10" fontId="92" fillId="62" borderId="27" xfId="1" applyNumberFormat="1" applyFont="1" applyFill="1" applyBorder="1"/>
    <xf numFmtId="182" fontId="92" fillId="61" borderId="27" xfId="0" applyNumberFormat="1" applyFont="1" applyFill="1" applyBorder="1" applyAlignment="1">
      <alignment horizontal="right" wrapText="1"/>
    </xf>
    <xf numFmtId="183" fontId="92" fillId="61" borderId="27" xfId="0" applyNumberFormat="1" applyFont="1" applyFill="1" applyBorder="1" applyAlignment="1">
      <alignment horizontal="right" wrapText="1"/>
    </xf>
    <xf numFmtId="177" fontId="92" fillId="61" borderId="27" xfId="0" applyNumberFormat="1" applyFont="1" applyFill="1" applyBorder="1" applyAlignment="1">
      <alignment horizontal="right" wrapText="1"/>
    </xf>
    <xf numFmtId="0" fontId="92" fillId="0" borderId="41" xfId="30951" applyFont="1" applyBorder="1" applyAlignment="1">
      <alignment horizontal="left"/>
    </xf>
    <xf numFmtId="3" fontId="92" fillId="0" borderId="50" xfId="0" applyNumberFormat="1" applyFont="1" applyBorder="1" applyAlignment="1">
      <alignment horizontal="right" wrapText="1"/>
    </xf>
    <xf numFmtId="10" fontId="92" fillId="0" borderId="41" xfId="1" applyNumberFormat="1" applyFont="1" applyBorder="1" applyAlignment="1">
      <alignment horizontal="right"/>
    </xf>
    <xf numFmtId="165" fontId="92" fillId="0" borderId="50" xfId="0" applyNumberFormat="1" applyFont="1" applyBorder="1" applyAlignment="1">
      <alignment horizontal="right" wrapText="1"/>
    </xf>
    <xf numFmtId="182" fontId="92" fillId="0" borderId="50" xfId="0" applyNumberFormat="1" applyFont="1" applyBorder="1" applyAlignment="1">
      <alignment horizontal="right" wrapText="1"/>
    </xf>
    <xf numFmtId="183" fontId="92" fillId="0" borderId="50" xfId="0" applyNumberFormat="1" applyFont="1" applyBorder="1" applyAlignment="1">
      <alignment horizontal="right" wrapText="1"/>
    </xf>
    <xf numFmtId="177" fontId="92" fillId="0" borderId="50" xfId="0" applyNumberFormat="1" applyFont="1" applyBorder="1" applyAlignment="1">
      <alignment horizontal="right" wrapText="1"/>
    </xf>
    <xf numFmtId="0" fontId="99" fillId="62" borderId="72" xfId="0" applyFont="1" applyFill="1" applyBorder="1" applyAlignment="1">
      <alignment horizontal="left" vertical="center" wrapText="1"/>
    </xf>
    <xf numFmtId="3" fontId="99" fillId="62" borderId="78" xfId="0" applyNumberFormat="1" applyFont="1" applyFill="1" applyBorder="1" applyAlignment="1">
      <alignment horizontal="right" vertical="center"/>
    </xf>
    <xf numFmtId="10" fontId="99" fillId="62" borderId="78" xfId="1" applyNumberFormat="1" applyFont="1" applyFill="1" applyBorder="1"/>
    <xf numFmtId="165" fontId="99" fillId="62" borderId="78" xfId="0" applyNumberFormat="1" applyFont="1" applyFill="1" applyBorder="1" applyAlignment="1">
      <alignment horizontal="center" wrapText="1"/>
    </xf>
    <xf numFmtId="1" fontId="99" fillId="62" borderId="78" xfId="0" applyNumberFormat="1" applyFont="1" applyFill="1" applyBorder="1" applyAlignment="1">
      <alignment horizontal="right" wrapText="1" indent="1"/>
    </xf>
    <xf numFmtId="182" fontId="99" fillId="62" borderId="78" xfId="0" applyNumberFormat="1" applyFont="1" applyFill="1" applyBorder="1" applyAlignment="1">
      <alignment horizontal="right" wrapText="1"/>
    </xf>
    <xf numFmtId="177" fontId="99" fillId="62" borderId="78" xfId="0" applyNumberFormat="1" applyFont="1" applyFill="1" applyBorder="1" applyAlignment="1">
      <alignment horizontal="right" wrapText="1"/>
    </xf>
    <xf numFmtId="166" fontId="92" fillId="0" borderId="27" xfId="2" applyNumberFormat="1" applyFont="1" applyBorder="1" applyAlignment="1">
      <alignment horizontal="right" wrapText="1"/>
    </xf>
    <xf numFmtId="44" fontId="92" fillId="0" borderId="27" xfId="2" applyFont="1" applyBorder="1" applyAlignment="1">
      <alignment horizontal="right" wrapText="1"/>
    </xf>
    <xf numFmtId="10" fontId="99" fillId="62" borderId="27" xfId="1" applyNumberFormat="1" applyFont="1" applyFill="1" applyBorder="1"/>
    <xf numFmtId="181" fontId="92" fillId="0" borderId="27" xfId="0" applyNumberFormat="1" applyFont="1" applyBorder="1" applyAlignment="1">
      <alignment horizontal="right" wrapText="1"/>
    </xf>
    <xf numFmtId="181" fontId="92" fillId="0" borderId="50" xfId="0" applyNumberFormat="1" applyFont="1" applyBorder="1" applyAlignment="1">
      <alignment horizontal="right" wrapText="1"/>
    </xf>
    <xf numFmtId="0" fontId="99" fillId="65" borderId="43" xfId="0" applyFont="1" applyFill="1" applyBorder="1" applyAlignment="1">
      <alignment wrapText="1"/>
    </xf>
    <xf numFmtId="0" fontId="99" fillId="65" borderId="43" xfId="0" applyFont="1" applyFill="1" applyBorder="1" applyAlignment="1">
      <alignment horizontal="center" wrapText="1"/>
    </xf>
    <xf numFmtId="0" fontId="99" fillId="65" borderId="72" xfId="0" applyFont="1" applyFill="1" applyBorder="1" applyAlignment="1">
      <alignment wrapText="1"/>
    </xf>
    <xf numFmtId="0" fontId="99" fillId="65" borderId="78" xfId="0" applyFont="1" applyFill="1" applyBorder="1" applyAlignment="1">
      <alignment wrapText="1"/>
    </xf>
    <xf numFmtId="0" fontId="99" fillId="0" borderId="27" xfId="0" applyFont="1" applyBorder="1" applyAlignment="1">
      <alignment wrapText="1"/>
    </xf>
    <xf numFmtId="165" fontId="92" fillId="0" borderId="27" xfId="4" applyNumberFormat="1" applyFont="1" applyBorder="1" applyAlignment="1">
      <alignment wrapText="1"/>
    </xf>
    <xf numFmtId="43" fontId="92" fillId="0" borderId="27" xfId="4" applyFont="1" applyBorder="1" applyAlignment="1">
      <alignment wrapText="1"/>
    </xf>
    <xf numFmtId="42" fontId="92" fillId="0" borderId="27" xfId="0" applyNumberFormat="1" applyFont="1" applyBorder="1" applyAlignment="1">
      <alignment wrapText="1"/>
    </xf>
    <xf numFmtId="0" fontId="92" fillId="65" borderId="34" xfId="0" applyFont="1" applyFill="1" applyBorder="1" applyAlignment="1">
      <alignment wrapText="1"/>
    </xf>
    <xf numFmtId="0" fontId="92" fillId="65" borderId="27" xfId="0" applyFont="1" applyFill="1" applyBorder="1" applyAlignment="1">
      <alignment wrapText="1"/>
    </xf>
    <xf numFmtId="165" fontId="92" fillId="0" borderId="27" xfId="30987" applyNumberFormat="1" applyFont="1" applyBorder="1" applyAlignment="1">
      <alignment wrapText="1"/>
    </xf>
    <xf numFmtId="166" fontId="92" fillId="0" borderId="27" xfId="30988" applyNumberFormat="1" applyFont="1" applyBorder="1" applyAlignment="1">
      <alignment wrapText="1"/>
    </xf>
    <xf numFmtId="0" fontId="92" fillId="65" borderId="82" xfId="0" applyFont="1" applyFill="1" applyBorder="1" applyAlignment="1">
      <alignment wrapText="1"/>
    </xf>
    <xf numFmtId="43" fontId="92" fillId="0" borderId="27" xfId="30987" applyFont="1" applyBorder="1" applyAlignment="1">
      <alignment wrapText="1"/>
    </xf>
    <xf numFmtId="0" fontId="92" fillId="59" borderId="86" xfId="0" applyFont="1" applyFill="1" applyBorder="1"/>
    <xf numFmtId="0" fontId="92" fillId="0" borderId="50" xfId="0" applyFont="1" applyBorder="1" applyAlignment="1">
      <alignment wrapText="1"/>
    </xf>
    <xf numFmtId="0" fontId="99" fillId="0" borderId="50" xfId="0" applyFont="1" applyBorder="1" applyAlignment="1">
      <alignment wrapText="1"/>
    </xf>
    <xf numFmtId="9" fontId="92" fillId="0" borderId="41" xfId="0" applyNumberFormat="1" applyFont="1" applyBorder="1"/>
    <xf numFmtId="0" fontId="99" fillId="65" borderId="27" xfId="0" applyFont="1" applyFill="1" applyBorder="1"/>
    <xf numFmtId="0" fontId="92" fillId="65" borderId="34" xfId="0" applyFont="1" applyFill="1" applyBorder="1"/>
    <xf numFmtId="0" fontId="92" fillId="0" borderId="25" xfId="762" quotePrefix="1" applyFont="1" applyBorder="1" applyAlignment="1">
      <alignment horizontal="left" wrapText="1"/>
    </xf>
    <xf numFmtId="0" fontId="88" fillId="0" borderId="38" xfId="0" applyFont="1" applyBorder="1"/>
    <xf numFmtId="165" fontId="87" fillId="0" borderId="38" xfId="4" applyNumberFormat="1" applyFont="1" applyBorder="1"/>
    <xf numFmtId="178" fontId="87" fillId="0" borderId="38" xfId="4" applyNumberFormat="1" applyFont="1" applyBorder="1"/>
    <xf numFmtId="0" fontId="87" fillId="0" borderId="38" xfId="0" applyFont="1" applyBorder="1"/>
    <xf numFmtId="49" fontId="95" fillId="61" borderId="0" xfId="854" quotePrefix="1" applyNumberFormat="1" applyFont="1" applyFill="1" applyAlignment="1">
      <alignment horizontal="center"/>
    </xf>
    <xf numFmtId="0" fontId="99" fillId="59" borderId="68" xfId="0" applyFont="1" applyFill="1" applyBorder="1" applyAlignment="1">
      <alignment horizontal="center" vertical="center" wrapText="1"/>
    </xf>
    <xf numFmtId="0" fontId="99" fillId="64" borderId="78" xfId="335" applyFont="1" applyFill="1" applyBorder="1"/>
    <xf numFmtId="0" fontId="92" fillId="64" borderId="78" xfId="0" applyFont="1" applyFill="1" applyBorder="1"/>
    <xf numFmtId="0" fontId="99" fillId="64" borderId="72" xfId="335" applyFont="1" applyFill="1" applyBorder="1"/>
    <xf numFmtId="0" fontId="92" fillId="64" borderId="69" xfId="0" applyFont="1" applyFill="1" applyBorder="1"/>
    <xf numFmtId="0" fontId="92" fillId="64" borderId="74" xfId="0" applyFont="1" applyFill="1" applyBorder="1"/>
    <xf numFmtId="1" fontId="92" fillId="0" borderId="29" xfId="0" applyNumberFormat="1" applyFont="1" applyBorder="1"/>
    <xf numFmtId="2" fontId="92" fillId="0" borderId="29" xfId="0" applyNumberFormat="1" applyFont="1" applyBorder="1"/>
    <xf numFmtId="2" fontId="92" fillId="0" borderId="82" xfId="0" applyNumberFormat="1" applyFont="1" applyBorder="1" applyAlignment="1">
      <alignment horizontal="right"/>
    </xf>
    <xf numFmtId="166" fontId="92" fillId="0" borderId="29" xfId="2" applyNumberFormat="1" applyFont="1" applyBorder="1"/>
    <xf numFmtId="1" fontId="92" fillId="0" borderId="82" xfId="0" applyNumberFormat="1" applyFont="1" applyBorder="1"/>
    <xf numFmtId="2" fontId="92" fillId="0" borderId="82" xfId="0" applyNumberFormat="1" applyFont="1" applyBorder="1"/>
    <xf numFmtId="1" fontId="92" fillId="64" borderId="82" xfId="1260" applyNumberFormat="1" applyFont="1" applyFill="1" applyBorder="1"/>
    <xf numFmtId="2" fontId="92" fillId="64" borderId="82" xfId="1260" applyNumberFormat="1" applyFont="1" applyFill="1" applyBorder="1"/>
    <xf numFmtId="0" fontId="92" fillId="0" borderId="27" xfId="0" applyFont="1" applyBorder="1" applyAlignment="1">
      <alignment vertical="top" wrapText="1"/>
    </xf>
    <xf numFmtId="2" fontId="92" fillId="0" borderId="82" xfId="0" applyNumberFormat="1" applyFont="1" applyBorder="1" applyAlignment="1">
      <alignment horizontal="center"/>
    </xf>
    <xf numFmtId="1" fontId="92" fillId="0" borderId="82" xfId="1260" applyNumberFormat="1" applyFont="1" applyBorder="1"/>
    <xf numFmtId="2" fontId="92" fillId="0" borderId="82" xfId="1260" applyNumberFormat="1" applyFont="1" applyBorder="1"/>
    <xf numFmtId="39" fontId="92" fillId="64" borderId="82" xfId="1260" applyNumberFormat="1" applyFont="1" applyFill="1" applyBorder="1"/>
    <xf numFmtId="1" fontId="92" fillId="68" borderId="82" xfId="0" applyNumberFormat="1" applyFont="1" applyFill="1" applyBorder="1"/>
    <xf numFmtId="2" fontId="92" fillId="68" borderId="82" xfId="0" applyNumberFormat="1" applyFont="1" applyFill="1" applyBorder="1"/>
    <xf numFmtId="165" fontId="92" fillId="68" borderId="82" xfId="0" applyNumberFormat="1" applyFont="1" applyFill="1" applyBorder="1"/>
    <xf numFmtId="177" fontId="92" fillId="68" borderId="82" xfId="0" applyNumberFormat="1" applyFont="1" applyFill="1" applyBorder="1"/>
    <xf numFmtId="0" fontId="99" fillId="0" borderId="41" xfId="0" applyFont="1" applyBorder="1"/>
    <xf numFmtId="182" fontId="92" fillId="0" borderId="0" xfId="0" applyNumberFormat="1" applyFont="1" applyAlignment="1">
      <alignment wrapText="1"/>
    </xf>
    <xf numFmtId="0" fontId="99" fillId="64" borderId="78" xfId="0" applyFont="1" applyFill="1" applyBorder="1"/>
    <xf numFmtId="0" fontId="99" fillId="64" borderId="78" xfId="0" applyFont="1" applyFill="1" applyBorder="1" applyAlignment="1">
      <alignment horizontal="center"/>
    </xf>
    <xf numFmtId="43" fontId="92" fillId="0" borderId="0" xfId="0" applyNumberFormat="1" applyFont="1"/>
    <xf numFmtId="181" fontId="99" fillId="0" borderId="0" xfId="0" applyNumberFormat="1" applyFont="1"/>
    <xf numFmtId="0" fontId="99" fillId="0" borderId="62" xfId="335" applyFont="1" applyBorder="1"/>
    <xf numFmtId="0" fontId="92" fillId="0" borderId="50" xfId="0" applyFont="1" applyBorder="1"/>
    <xf numFmtId="0" fontId="92" fillId="0" borderId="0" xfId="0" applyFont="1" applyAlignment="1">
      <alignment vertical="top"/>
    </xf>
    <xf numFmtId="166" fontId="92" fillId="64" borderId="71" xfId="2" applyNumberFormat="1" applyFont="1" applyFill="1" applyBorder="1"/>
    <xf numFmtId="166" fontId="92" fillId="0" borderId="31" xfId="2" applyNumberFormat="1" applyFont="1" applyBorder="1"/>
    <xf numFmtId="165" fontId="99" fillId="59" borderId="68" xfId="4" applyNumberFormat="1" applyFont="1" applyFill="1" applyBorder="1" applyAlignment="1">
      <alignment horizontal="center" vertical="center" wrapText="1"/>
    </xf>
    <xf numFmtId="3" fontId="92" fillId="0" borderId="29" xfId="0" applyNumberFormat="1" applyFont="1" applyBorder="1"/>
    <xf numFmtId="4" fontId="92" fillId="0" borderId="29" xfId="0" applyNumberFormat="1" applyFont="1" applyBorder="1"/>
    <xf numFmtId="3" fontId="92" fillId="0" borderId="82" xfId="0" applyNumberFormat="1" applyFont="1" applyBorder="1"/>
    <xf numFmtId="3" fontId="92" fillId="64" borderId="82" xfId="1260" applyNumberFormat="1" applyFont="1" applyFill="1" applyBorder="1"/>
    <xf numFmtId="4" fontId="92" fillId="64" borderId="82" xfId="1260" applyNumberFormat="1" applyFont="1" applyFill="1" applyBorder="1"/>
    <xf numFmtId="3" fontId="92" fillId="0" borderId="28" xfId="0" applyNumberFormat="1" applyFont="1" applyBorder="1"/>
    <xf numFmtId="3" fontId="92" fillId="68" borderId="82" xfId="0" applyNumberFormat="1" applyFont="1" applyFill="1" applyBorder="1"/>
    <xf numFmtId="4" fontId="92" fillId="68" borderId="82" xfId="0" applyNumberFormat="1" applyFont="1" applyFill="1" applyBorder="1"/>
    <xf numFmtId="3" fontId="92" fillId="64" borderId="82" xfId="0" applyNumberFormat="1" applyFont="1" applyFill="1" applyBorder="1"/>
    <xf numFmtId="4" fontId="92" fillId="64" borderId="82" xfId="0" applyNumberFormat="1" applyFont="1" applyFill="1" applyBorder="1"/>
    <xf numFmtId="0" fontId="92" fillId="61" borderId="0" xfId="0" applyFont="1" applyFill="1"/>
    <xf numFmtId="0" fontId="99" fillId="59" borderId="65" xfId="335" applyFont="1" applyFill="1" applyBorder="1"/>
    <xf numFmtId="0" fontId="99" fillId="59" borderId="71" xfId="335" applyFont="1" applyFill="1" applyBorder="1" applyAlignment="1">
      <alignment horizontal="center" vertical="center" wrapText="1"/>
    </xf>
    <xf numFmtId="0" fontId="99" fillId="59" borderId="27" xfId="335" applyFont="1" applyFill="1" applyBorder="1" applyAlignment="1">
      <alignment horizontal="center" wrapText="1"/>
    </xf>
    <xf numFmtId="0" fontId="92" fillId="56" borderId="27" xfId="335" applyFont="1" applyFill="1" applyBorder="1"/>
    <xf numFmtId="165" fontId="92" fillId="61" borderId="26" xfId="0" applyNumberFormat="1" applyFont="1" applyFill="1" applyBorder="1"/>
    <xf numFmtId="0" fontId="92" fillId="61" borderId="26" xfId="0" applyFont="1" applyFill="1" applyBorder="1"/>
    <xf numFmtId="0" fontId="92" fillId="0" borderId="0" xfId="335" applyFont="1"/>
    <xf numFmtId="165" fontId="92" fillId="0" borderId="0" xfId="335" applyNumberFormat="1" applyFont="1"/>
    <xf numFmtId="0" fontId="92" fillId="0" borderId="82" xfId="335" applyFont="1" applyBorder="1"/>
    <xf numFmtId="0" fontId="92" fillId="0" borderId="0" xfId="0" applyFont="1" applyAlignment="1">
      <alignment horizontal="left" wrapText="1"/>
    </xf>
    <xf numFmtId="0" fontId="88" fillId="0" borderId="0" xfId="0" applyFont="1" applyAlignment="1">
      <alignment horizontal="left" wrapText="1"/>
    </xf>
    <xf numFmtId="0" fontId="91" fillId="0" borderId="0" xfId="942" applyFont="1" applyAlignment="1">
      <alignment horizontal="left" wrapText="1"/>
    </xf>
    <xf numFmtId="0" fontId="92" fillId="0" borderId="0" xfId="331" applyFont="1" applyAlignment="1">
      <alignment horizontal="left" wrapText="1"/>
    </xf>
    <xf numFmtId="0" fontId="95" fillId="57" borderId="46" xfId="0" applyFont="1" applyFill="1" applyBorder="1" applyAlignment="1">
      <alignment horizontal="center"/>
    </xf>
    <xf numFmtId="0" fontId="91" fillId="0" borderId="0" xfId="0" applyFont="1" applyAlignment="1">
      <alignment horizontal="left" wrapText="1"/>
    </xf>
    <xf numFmtId="165" fontId="91" fillId="0" borderId="82" xfId="4" applyNumberFormat="1" applyFont="1" applyBorder="1" applyAlignment="1">
      <alignment horizontal="center" wrapText="1"/>
    </xf>
    <xf numFmtId="166" fontId="91" fillId="0" borderId="82" xfId="2" applyNumberFormat="1" applyFont="1" applyBorder="1" applyAlignment="1">
      <alignment horizontal="center" wrapText="1"/>
    </xf>
    <xf numFmtId="0" fontId="92" fillId="0" borderId="0" xfId="0" applyFont="1" applyAlignment="1">
      <alignment horizontal="center"/>
    </xf>
    <xf numFmtId="42" fontId="92" fillId="0" borderId="82" xfId="0" applyNumberFormat="1" applyFont="1" applyBorder="1" applyAlignment="1">
      <alignment horizontal="right" wrapText="1"/>
    </xf>
    <xf numFmtId="42" fontId="92" fillId="0" borderId="100" xfId="0" applyNumberFormat="1" applyFont="1" applyBorder="1" applyAlignment="1">
      <alignment horizontal="right" wrapText="1"/>
    </xf>
    <xf numFmtId="42" fontId="92" fillId="0" borderId="99" xfId="0" applyNumberFormat="1" applyFont="1" applyBorder="1" applyAlignment="1">
      <alignment horizontal="right" wrapText="1"/>
    </xf>
    <xf numFmtId="3" fontId="92" fillId="61" borderId="101" xfId="30980" applyNumberFormat="1" applyFont="1" applyFill="1" applyBorder="1" applyAlignment="1">
      <alignment horizontal="center" vertical="center"/>
    </xf>
    <xf numFmtId="3" fontId="87" fillId="0" borderId="82" xfId="331" applyNumberFormat="1" applyFont="1" applyBorder="1" applyAlignment="1">
      <alignment horizontal="center" vertical="center"/>
    </xf>
    <xf numFmtId="172" fontId="95" fillId="0" borderId="100" xfId="331" applyNumberFormat="1" applyFont="1" applyBorder="1" applyAlignment="1">
      <alignment horizontal="left"/>
    </xf>
    <xf numFmtId="0" fontId="87" fillId="0" borderId="82" xfId="0" applyFont="1" applyBorder="1" applyAlignment="1">
      <alignment horizontal="right" vertical="center" wrapText="1"/>
    </xf>
    <xf numFmtId="165" fontId="87" fillId="58" borderId="82" xfId="5036" applyNumberFormat="1" applyFont="1" applyFill="1" applyBorder="1" applyAlignment="1">
      <alignment horizontal="center" vertical="center"/>
    </xf>
    <xf numFmtId="165" fontId="87" fillId="0" borderId="82" xfId="5036" applyNumberFormat="1" applyFont="1" applyFill="1" applyBorder="1" applyAlignment="1">
      <alignment horizontal="center" vertical="center"/>
    </xf>
    <xf numFmtId="3" fontId="87" fillId="0" borderId="82" xfId="1703" applyNumberFormat="1" applyFont="1" applyBorder="1" applyAlignment="1">
      <alignment horizontal="right" vertical="center" wrapText="1"/>
    </xf>
    <xf numFmtId="0" fontId="95" fillId="57" borderId="98" xfId="0" applyFont="1" applyFill="1" applyBorder="1" applyAlignment="1">
      <alignment horizontal="center" vertical="center"/>
    </xf>
    <xf numFmtId="171" fontId="87" fillId="0" borderId="82" xfId="0" applyNumberFormat="1" applyFont="1" applyBorder="1" applyAlignment="1">
      <alignment horizontal="center" vertical="center"/>
    </xf>
    <xf numFmtId="3" fontId="87" fillId="0" borderId="82" xfId="16802" applyNumberFormat="1" applyFont="1" applyBorder="1" applyAlignment="1">
      <alignment horizontal="center" vertical="center"/>
    </xf>
    <xf numFmtId="3" fontId="87" fillId="0" borderId="82" xfId="16809" applyNumberFormat="1" applyFont="1" applyBorder="1" applyAlignment="1">
      <alignment horizontal="center" vertical="center"/>
    </xf>
    <xf numFmtId="0" fontId="87" fillId="0" borderId="100" xfId="0" applyFont="1" applyBorder="1" applyAlignment="1">
      <alignment horizontal="left"/>
    </xf>
    <xf numFmtId="10" fontId="87" fillId="0" borderId="99" xfId="0" applyNumberFormat="1" applyFont="1" applyBorder="1" applyAlignment="1">
      <alignment horizontal="center" vertical="center"/>
    </xf>
    <xf numFmtId="0" fontId="92" fillId="0" borderId="102" xfId="30986" applyFont="1" applyBorder="1" applyAlignment="1">
      <alignment horizontal="center" vertical="center"/>
    </xf>
    <xf numFmtId="0" fontId="87" fillId="0" borderId="100" xfId="0" applyFont="1" applyBorder="1" applyAlignment="1">
      <alignment horizontal="center" wrapText="1"/>
    </xf>
    <xf numFmtId="173" fontId="87" fillId="0" borderId="99" xfId="0" applyNumberFormat="1" applyFont="1" applyBorder="1" applyAlignment="1">
      <alignment horizontal="center" wrapText="1"/>
    </xf>
    <xf numFmtId="8" fontId="111" fillId="0" borderId="82" xfId="0" applyNumberFormat="1" applyFont="1" applyBorder="1" applyAlignment="1">
      <alignment horizontal="center" wrapText="1"/>
    </xf>
    <xf numFmtId="3" fontId="87" fillId="0" borderId="85" xfId="0" applyNumberFormat="1" applyFont="1" applyBorder="1" applyAlignment="1">
      <alignment horizontal="center" vertical="center"/>
    </xf>
    <xf numFmtId="3" fontId="87" fillId="0" borderId="84" xfId="0" applyNumberFormat="1" applyFont="1" applyBorder="1" applyAlignment="1">
      <alignment horizontal="center" vertical="center"/>
    </xf>
    <xf numFmtId="9" fontId="92" fillId="0" borderId="82" xfId="1" applyFont="1" applyBorder="1"/>
    <xf numFmtId="0" fontId="92" fillId="0" borderId="100" xfId="0" applyFont="1" applyBorder="1" applyAlignment="1">
      <alignment horizontal="left"/>
    </xf>
    <xf numFmtId="9" fontId="92" fillId="0" borderId="99" xfId="1" applyFont="1" applyBorder="1"/>
    <xf numFmtId="3" fontId="91" fillId="62" borderId="101" xfId="0" applyNumberFormat="1" applyFont="1" applyFill="1" applyBorder="1" applyAlignment="1">
      <alignment horizontal="center" vertical="center"/>
    </xf>
    <xf numFmtId="0" fontId="92" fillId="0" borderId="82" xfId="0" applyFont="1" applyBorder="1" applyAlignment="1">
      <alignment horizontal="center" vertical="center" wrapText="1"/>
    </xf>
    <xf numFmtId="0" fontId="92" fillId="0" borderId="82" xfId="0" applyFont="1" applyBorder="1" applyAlignment="1">
      <alignment horizontal="center" vertical="center"/>
    </xf>
    <xf numFmtId="0" fontId="159" fillId="0" borderId="0" xfId="0" applyFont="1"/>
    <xf numFmtId="0" fontId="159" fillId="0" borderId="0" xfId="0" applyFont="1" applyAlignment="1">
      <alignment vertical="center"/>
    </xf>
    <xf numFmtId="10" fontId="0" fillId="0" borderId="0" xfId="0" applyNumberFormat="1"/>
    <xf numFmtId="166" fontId="0" fillId="0" borderId="0" xfId="0" applyNumberFormat="1"/>
    <xf numFmtId="6" fontId="0" fillId="0" borderId="0" xfId="0" applyNumberFormat="1"/>
    <xf numFmtId="0" fontId="92" fillId="0" borderId="82" xfId="0" applyFont="1" applyBorder="1" applyAlignment="1">
      <alignment wrapText="1"/>
    </xf>
    <xf numFmtId="0" fontId="99" fillId="0" borderId="82" xfId="0" applyFont="1" applyBorder="1" applyAlignment="1">
      <alignment horizontal="center"/>
    </xf>
    <xf numFmtId="0" fontId="92" fillId="0" borderId="33" xfId="0" applyFont="1" applyBorder="1" applyAlignment="1">
      <alignment wrapText="1"/>
    </xf>
    <xf numFmtId="41" fontId="0" fillId="0" borderId="0" xfId="0" applyNumberFormat="1"/>
    <xf numFmtId="0" fontId="92" fillId="60" borderId="87" xfId="762" applyFont="1" applyFill="1" applyBorder="1"/>
    <xf numFmtId="0" fontId="92" fillId="61" borderId="0" xfId="0" applyFont="1" applyFill="1" applyAlignment="1">
      <alignment vertical="top" wrapText="1"/>
    </xf>
    <xf numFmtId="0" fontId="91" fillId="61" borderId="96" xfId="0" applyFont="1" applyFill="1" applyBorder="1" applyAlignment="1">
      <alignment horizontal="center"/>
    </xf>
    <xf numFmtId="0" fontId="91" fillId="61" borderId="97" xfId="0" applyFont="1" applyFill="1" applyBorder="1" applyAlignment="1">
      <alignment horizontal="center"/>
    </xf>
    <xf numFmtId="176" fontId="143" fillId="0" borderId="0" xfId="0" applyNumberFormat="1" applyFont="1" applyAlignment="1">
      <alignment wrapText="1"/>
    </xf>
    <xf numFmtId="166" fontId="95" fillId="0" borderId="82" xfId="0" applyNumberFormat="1" applyFont="1" applyBorder="1"/>
    <xf numFmtId="43" fontId="19" fillId="0" borderId="0" xfId="0" applyNumberFormat="1" applyFont="1"/>
    <xf numFmtId="164" fontId="19" fillId="0" borderId="0" xfId="0" applyNumberFormat="1" applyFont="1"/>
    <xf numFmtId="0" fontId="99" fillId="0" borderId="88" xfId="762" applyFont="1" applyBorder="1"/>
    <xf numFmtId="0" fontId="99" fillId="0" borderId="85" xfId="762" applyFont="1" applyBorder="1"/>
    <xf numFmtId="5" fontId="99" fillId="61" borderId="69" xfId="0" applyNumberFormat="1" applyFont="1" applyFill="1" applyBorder="1" applyAlignment="1">
      <alignment horizontal="left"/>
    </xf>
    <xf numFmtId="0" fontId="132" fillId="59" borderId="39" xfId="762" applyFont="1" applyFill="1" applyBorder="1"/>
    <xf numFmtId="0" fontId="132" fillId="59" borderId="0" xfId="762" applyFont="1" applyFill="1"/>
    <xf numFmtId="0" fontId="132" fillId="59" borderId="32" xfId="762" applyFont="1" applyFill="1" applyBorder="1"/>
    <xf numFmtId="166" fontId="132" fillId="61" borderId="103" xfId="30976" applyNumberFormat="1" applyFont="1" applyFill="1" applyBorder="1"/>
    <xf numFmtId="166" fontId="132" fillId="61" borderId="104" xfId="2" applyNumberFormat="1" applyFont="1" applyFill="1" applyBorder="1"/>
    <xf numFmtId="166" fontId="132" fillId="61" borderId="105" xfId="2" applyNumberFormat="1" applyFont="1" applyFill="1" applyBorder="1"/>
    <xf numFmtId="165" fontId="92" fillId="0" borderId="80" xfId="0" applyNumberFormat="1" applyFont="1" applyBorder="1"/>
    <xf numFmtId="43" fontId="92" fillId="64" borderId="80" xfId="1260" applyFont="1" applyFill="1" applyBorder="1"/>
    <xf numFmtId="43" fontId="92" fillId="0" borderId="80" xfId="0" applyNumberFormat="1" applyFont="1" applyBorder="1"/>
    <xf numFmtId="10" fontId="92" fillId="64" borderId="82" xfId="0" applyNumberFormat="1" applyFont="1" applyFill="1" applyBorder="1"/>
    <xf numFmtId="10" fontId="92" fillId="0" borderId="82" xfId="146" applyNumberFormat="1" applyFont="1" applyFill="1" applyBorder="1"/>
    <xf numFmtId="10" fontId="92" fillId="64" borderId="82" xfId="146" applyNumberFormat="1" applyFont="1" applyFill="1" applyBorder="1"/>
    <xf numFmtId="165" fontId="99" fillId="0" borderId="82" xfId="4" applyNumberFormat="1" applyFont="1" applyBorder="1"/>
    <xf numFmtId="44" fontId="99" fillId="0" borderId="82" xfId="2" applyFont="1" applyBorder="1"/>
    <xf numFmtId="9" fontId="101" fillId="0" borderId="82" xfId="125" applyNumberFormat="1" applyFont="1" applyBorder="1" applyAlignment="1">
      <alignment horizontal="center" wrapText="1"/>
    </xf>
    <xf numFmtId="0" fontId="95" fillId="59" borderId="47" xfId="331" applyFont="1" applyFill="1" applyBorder="1"/>
    <xf numFmtId="0" fontId="99" fillId="59" borderId="47" xfId="331" applyFont="1" applyFill="1" applyBorder="1"/>
    <xf numFmtId="164" fontId="92" fillId="0" borderId="47" xfId="0" applyNumberFormat="1" applyFont="1" applyBorder="1"/>
    <xf numFmtId="42" fontId="92" fillId="0" borderId="88" xfId="0" applyNumberFormat="1" applyFont="1" applyBorder="1" applyAlignment="1">
      <alignment horizontal="right" wrapText="1"/>
    </xf>
    <xf numFmtId="3" fontId="92" fillId="61" borderId="88" xfId="30980" applyNumberFormat="1" applyFont="1" applyFill="1" applyBorder="1" applyAlignment="1">
      <alignment horizontal="center" vertical="center"/>
    </xf>
    <xf numFmtId="3" fontId="92" fillId="0" borderId="88" xfId="30980" applyNumberFormat="1" applyFont="1" applyBorder="1" applyAlignment="1">
      <alignment horizontal="center" vertical="center"/>
    </xf>
    <xf numFmtId="3" fontId="92" fillId="0" borderId="88" xfId="30984" applyNumberFormat="1" applyFont="1" applyBorder="1" applyAlignment="1">
      <alignment horizontal="center" vertical="center"/>
    </xf>
    <xf numFmtId="0" fontId="91" fillId="62" borderId="88" xfId="0" applyFont="1" applyFill="1" applyBorder="1"/>
    <xf numFmtId="3" fontId="87" fillId="0" borderId="88" xfId="331" applyNumberFormat="1" applyFont="1" applyBorder="1" applyAlignment="1">
      <alignment horizontal="center" vertical="center"/>
    </xf>
    <xf numFmtId="9" fontId="87" fillId="0" borderId="88" xfId="30980" applyNumberFormat="1" applyFont="1" applyBorder="1"/>
    <xf numFmtId="3" fontId="87" fillId="0" borderId="88" xfId="0" applyNumberFormat="1" applyFont="1" applyBorder="1" applyAlignment="1">
      <alignment horizontal="center" vertical="center"/>
    </xf>
    <xf numFmtId="171" fontId="87" fillId="0" borderId="88" xfId="0" applyNumberFormat="1" applyFont="1" applyBorder="1" applyAlignment="1">
      <alignment horizontal="center" vertical="center"/>
    </xf>
    <xf numFmtId="0" fontId="92" fillId="0" borderId="88" xfId="30986" applyFont="1" applyBorder="1" applyAlignment="1">
      <alignment horizontal="center" vertical="center"/>
    </xf>
    <xf numFmtId="0" fontId="92" fillId="71" borderId="47" xfId="0" applyFont="1" applyFill="1" applyBorder="1" applyAlignment="1">
      <alignment vertical="center" wrapText="1"/>
    </xf>
    <xf numFmtId="173" fontId="87" fillId="0" borderId="88" xfId="0" applyNumberFormat="1" applyFont="1" applyBorder="1" applyAlignment="1">
      <alignment horizontal="center" wrapText="1"/>
    </xf>
    <xf numFmtId="0" fontId="97" fillId="57" borderId="47" xfId="0" applyFont="1" applyFill="1" applyBorder="1" applyAlignment="1">
      <alignment horizontal="center" vertical="center" wrapText="1"/>
    </xf>
    <xf numFmtId="9" fontId="92" fillId="0" borderId="88" xfId="1" applyFont="1" applyBorder="1"/>
    <xf numFmtId="3" fontId="91" fillId="0" borderId="88" xfId="331" applyNumberFormat="1" applyFont="1" applyBorder="1" applyAlignment="1">
      <alignment horizontal="center" vertical="center"/>
    </xf>
    <xf numFmtId="3" fontId="91" fillId="0" borderId="88" xfId="0" applyNumberFormat="1" applyFont="1" applyBorder="1" applyAlignment="1">
      <alignment horizontal="center" vertical="center"/>
    </xf>
    <xf numFmtId="3" fontId="91" fillId="62" borderId="88" xfId="0" applyNumberFormat="1" applyFont="1" applyFill="1" applyBorder="1" applyAlignment="1">
      <alignment horizontal="center" vertical="center"/>
    </xf>
    <xf numFmtId="171" fontId="95" fillId="0" borderId="43" xfId="0" applyNumberFormat="1" applyFont="1" applyBorder="1" applyAlignment="1">
      <alignment horizontal="center" vertical="center"/>
    </xf>
    <xf numFmtId="171" fontId="87" fillId="0" borderId="29" xfId="331" applyNumberFormat="1" applyFont="1" applyBorder="1" applyAlignment="1">
      <alignment horizontal="center" vertical="center"/>
    </xf>
    <xf numFmtId="171" fontId="95" fillId="0" borderId="43" xfId="331" applyNumberFormat="1" applyFont="1" applyBorder="1" applyAlignment="1">
      <alignment horizontal="center" vertical="center"/>
    </xf>
    <xf numFmtId="171" fontId="87" fillId="0" borderId="31" xfId="331" applyNumberFormat="1" applyFont="1" applyBorder="1" applyAlignment="1">
      <alignment horizontal="center" vertical="center"/>
    </xf>
    <xf numFmtId="166" fontId="92" fillId="0" borderId="31" xfId="1290" applyNumberFormat="1" applyFont="1" applyFill="1" applyBorder="1"/>
    <xf numFmtId="166" fontId="0" fillId="0" borderId="85" xfId="1290" applyNumberFormat="1" applyFont="1" applyFill="1" applyBorder="1"/>
    <xf numFmtId="166" fontId="0" fillId="0" borderId="82" xfId="1290" applyNumberFormat="1" applyFont="1" applyFill="1" applyBorder="1"/>
    <xf numFmtId="0" fontId="103" fillId="0" borderId="0" xfId="30989" applyFont="1"/>
    <xf numFmtId="0" fontId="95" fillId="0" borderId="0" xfId="30980" applyFont="1" applyAlignment="1">
      <alignment horizontal="center"/>
    </xf>
    <xf numFmtId="0" fontId="92" fillId="0" borderId="0" xfId="30989" applyFont="1"/>
    <xf numFmtId="44" fontId="92" fillId="0" borderId="29" xfId="30990" applyFont="1" applyBorder="1"/>
    <xf numFmtId="44" fontId="92" fillId="0" borderId="31" xfId="30990" applyFont="1" applyBorder="1"/>
    <xf numFmtId="0" fontId="124" fillId="0" borderId="0" xfId="30989" applyFont="1"/>
    <xf numFmtId="44" fontId="92" fillId="0" borderId="82" xfId="30990" applyFont="1" applyBorder="1"/>
    <xf numFmtId="166" fontId="92" fillId="0" borderId="82" xfId="30990" applyNumberFormat="1" applyFont="1" applyBorder="1"/>
    <xf numFmtId="166" fontId="92" fillId="0" borderId="108" xfId="30990" applyNumberFormat="1" applyFont="1" applyBorder="1"/>
    <xf numFmtId="166" fontId="92" fillId="0" borderId="109" xfId="30990" applyNumberFormat="1" applyFont="1" applyBorder="1"/>
    <xf numFmtId="43" fontId="99" fillId="0" borderId="0" xfId="331" applyNumberFormat="1" applyFont="1"/>
    <xf numFmtId="43" fontId="131" fillId="0" borderId="0" xfId="331" applyNumberFormat="1" applyFont="1"/>
    <xf numFmtId="44" fontId="0" fillId="0" borderId="0" xfId="30990" applyFont="1"/>
    <xf numFmtId="43" fontId="92" fillId="0" borderId="0" xfId="331" applyNumberFormat="1" applyFont="1"/>
    <xf numFmtId="0" fontId="99" fillId="60" borderId="82" xfId="762" applyFont="1" applyFill="1" applyBorder="1" applyAlignment="1">
      <alignment horizontal="center"/>
    </xf>
    <xf numFmtId="0" fontId="91" fillId="59" borderId="82" xfId="30995" applyFont="1" applyFill="1" applyBorder="1" applyAlignment="1">
      <alignment horizontal="center" vertical="center" wrapText="1"/>
    </xf>
    <xf numFmtId="166" fontId="87" fillId="59" borderId="82" xfId="30997" applyNumberFormat="1" applyFont="1" applyFill="1" applyBorder="1" applyAlignment="1">
      <alignment horizontal="center" vertical="center" wrapText="1"/>
    </xf>
    <xf numFmtId="3" fontId="87" fillId="59" borderId="82" xfId="30997" applyNumberFormat="1" applyFont="1" applyFill="1" applyBorder="1" applyAlignment="1">
      <alignment horizontal="center" vertical="center" wrapText="1"/>
    </xf>
    <xf numFmtId="166" fontId="91" fillId="59" borderId="82" xfId="30997" applyNumberFormat="1" applyFont="1" applyFill="1" applyBorder="1" applyAlignment="1">
      <alignment horizontal="center" vertical="center" wrapText="1"/>
    </xf>
    <xf numFmtId="165" fontId="92" fillId="0" borderId="29" xfId="0" applyNumberFormat="1" applyFont="1" applyBorder="1"/>
    <xf numFmtId="0" fontId="99" fillId="64" borderId="106" xfId="0" applyFont="1" applyFill="1" applyBorder="1" applyAlignment="1">
      <alignment vertical="center"/>
    </xf>
    <xf numFmtId="0" fontId="92" fillId="64" borderId="29" xfId="0" applyFont="1" applyFill="1" applyBorder="1" applyAlignment="1">
      <alignment vertical="center"/>
    </xf>
    <xf numFmtId="165" fontId="92" fillId="64" borderId="29" xfId="1260" applyNumberFormat="1" applyFont="1" applyFill="1" applyBorder="1"/>
    <xf numFmtId="43" fontId="92" fillId="64" borderId="29" xfId="1260" applyFont="1" applyFill="1" applyBorder="1"/>
    <xf numFmtId="10" fontId="92" fillId="64" borderId="87" xfId="0" applyNumberFormat="1" applyFont="1" applyFill="1" applyBorder="1"/>
    <xf numFmtId="10" fontId="99" fillId="60" borderId="81" xfId="0" applyNumberFormat="1" applyFont="1" applyFill="1" applyBorder="1" applyAlignment="1">
      <alignment horizontal="center" vertical="center" wrapText="1"/>
    </xf>
    <xf numFmtId="10" fontId="92" fillId="64" borderId="81" xfId="0" applyNumberFormat="1" applyFont="1" applyFill="1" applyBorder="1"/>
    <xf numFmtId="10" fontId="92" fillId="0" borderId="81" xfId="146" applyNumberFormat="1" applyFont="1" applyFill="1" applyBorder="1"/>
    <xf numFmtId="10" fontId="92" fillId="64" borderId="30" xfId="0" applyNumberFormat="1" applyFont="1" applyFill="1" applyBorder="1"/>
    <xf numFmtId="10" fontId="92" fillId="64" borderId="81" xfId="146" applyNumberFormat="1" applyFont="1" applyFill="1" applyBorder="1"/>
    <xf numFmtId="0" fontId="99" fillId="57" borderId="81" xfId="335" applyFont="1" applyFill="1" applyBorder="1" applyAlignment="1">
      <alignment horizontal="center" vertical="center" wrapText="1"/>
    </xf>
    <xf numFmtId="0" fontId="92" fillId="64" borderId="81" xfId="0" applyFont="1" applyFill="1" applyBorder="1"/>
    <xf numFmtId="165" fontId="92" fillId="0" borderId="81" xfId="0" applyNumberFormat="1" applyFont="1" applyBorder="1"/>
    <xf numFmtId="0" fontId="131" fillId="64" borderId="82" xfId="0" applyFont="1" applyFill="1" applyBorder="1"/>
    <xf numFmtId="165" fontId="131" fillId="64" borderId="82" xfId="1260" applyNumberFormat="1" applyFont="1" applyFill="1" applyBorder="1"/>
    <xf numFmtId="43" fontId="131" fillId="64" borderId="82" xfId="0" applyNumberFormat="1" applyFont="1" applyFill="1" applyBorder="1"/>
    <xf numFmtId="0" fontId="99" fillId="64" borderId="111" xfId="0" applyFont="1" applyFill="1" applyBorder="1" applyAlignment="1">
      <alignment horizontal="center"/>
    </xf>
    <xf numFmtId="0" fontId="99" fillId="0" borderId="30" xfId="0" applyFont="1" applyBorder="1" applyAlignment="1">
      <alignment wrapText="1"/>
    </xf>
    <xf numFmtId="0" fontId="99" fillId="0" borderId="50" xfId="335" applyFont="1" applyBorder="1"/>
    <xf numFmtId="0" fontId="92" fillId="59" borderId="50" xfId="331" applyFont="1" applyFill="1" applyBorder="1"/>
    <xf numFmtId="165" fontId="92" fillId="0" borderId="85" xfId="1260" applyNumberFormat="1" applyFont="1" applyBorder="1"/>
    <xf numFmtId="165" fontId="92" fillId="59" borderId="85" xfId="1260" applyNumberFormat="1" applyFont="1" applyFill="1" applyBorder="1"/>
    <xf numFmtId="166" fontId="92" fillId="59" borderId="85" xfId="1290" applyNumberFormat="1" applyFont="1" applyFill="1" applyBorder="1"/>
    <xf numFmtId="171" fontId="92" fillId="59" borderId="84" xfId="146" applyNumberFormat="1" applyFont="1" applyFill="1" applyBorder="1"/>
    <xf numFmtId="0" fontId="99" fillId="59" borderId="108" xfId="331" applyFont="1" applyFill="1" applyBorder="1" applyAlignment="1">
      <alignment horizontal="center" vertical="center" wrapText="1"/>
    </xf>
    <xf numFmtId="0" fontId="99" fillId="59" borderId="109" xfId="331" applyFont="1" applyFill="1" applyBorder="1" applyAlignment="1">
      <alignment horizontal="center" vertical="center" wrapText="1"/>
    </xf>
    <xf numFmtId="171" fontId="92" fillId="0" borderId="112" xfId="146" applyNumberFormat="1" applyFont="1" applyBorder="1"/>
    <xf numFmtId="0" fontId="92" fillId="64" borderId="112" xfId="331" applyFont="1" applyFill="1" applyBorder="1"/>
    <xf numFmtId="6" fontId="92" fillId="64" borderId="112" xfId="331" applyNumberFormat="1" applyFont="1" applyFill="1" applyBorder="1"/>
    <xf numFmtId="165" fontId="99" fillId="0" borderId="108" xfId="1260" applyNumberFormat="1" applyFont="1" applyBorder="1"/>
    <xf numFmtId="166" fontId="99" fillId="0" borderId="108" xfId="1290" applyNumberFormat="1" applyFont="1" applyBorder="1"/>
    <xf numFmtId="9" fontId="99" fillId="0" borderId="109" xfId="146" applyFont="1" applyBorder="1"/>
    <xf numFmtId="0" fontId="92" fillId="0" borderId="108" xfId="331" applyFont="1" applyBorder="1"/>
    <xf numFmtId="6" fontId="92" fillId="0" borderId="109" xfId="331" applyNumberFormat="1" applyFont="1" applyBorder="1"/>
    <xf numFmtId="166" fontId="92" fillId="0" borderId="112" xfId="1290" applyNumberFormat="1" applyFont="1" applyFill="1" applyBorder="1"/>
    <xf numFmtId="0" fontId="99" fillId="57" borderId="78" xfId="335" applyFont="1" applyFill="1" applyBorder="1"/>
    <xf numFmtId="0" fontId="99" fillId="57" borderId="78" xfId="335" applyFont="1" applyFill="1" applyBorder="1" applyAlignment="1">
      <alignment horizontal="center" wrapText="1"/>
    </xf>
    <xf numFmtId="0" fontId="99" fillId="57" borderId="72" xfId="335" applyFont="1" applyFill="1" applyBorder="1" applyAlignment="1">
      <alignment horizontal="center" vertical="center" wrapText="1"/>
    </xf>
    <xf numFmtId="0" fontId="99" fillId="57" borderId="78" xfId="335" applyFont="1" applyFill="1" applyBorder="1" applyAlignment="1">
      <alignment horizontal="center" vertical="center" wrapText="1"/>
    </xf>
    <xf numFmtId="0" fontId="99" fillId="57" borderId="83" xfId="335" applyFont="1" applyFill="1" applyBorder="1" applyAlignment="1">
      <alignment horizontal="center" vertical="center" wrapText="1"/>
    </xf>
    <xf numFmtId="0" fontId="99" fillId="57" borderId="83" xfId="335" quotePrefix="1" applyFont="1" applyFill="1" applyBorder="1" applyAlignment="1">
      <alignment horizontal="center" vertical="center" wrapText="1"/>
    </xf>
    <xf numFmtId="171" fontId="99" fillId="57" borderId="78" xfId="1" applyNumberFormat="1" applyFont="1" applyFill="1" applyBorder="1" applyAlignment="1">
      <alignment horizontal="center" vertical="center" wrapText="1"/>
    </xf>
    <xf numFmtId="0" fontId="99" fillId="57" borderId="67" xfId="335" applyFont="1" applyFill="1" applyBorder="1" applyAlignment="1">
      <alignment horizontal="center" vertical="center" wrapText="1"/>
    </xf>
    <xf numFmtId="0" fontId="99" fillId="57" borderId="71" xfId="335" applyFont="1" applyFill="1" applyBorder="1" applyAlignment="1">
      <alignment horizontal="center" vertical="center" wrapText="1"/>
    </xf>
    <xf numFmtId="0" fontId="131" fillId="56" borderId="34" xfId="335" applyFont="1" applyFill="1" applyBorder="1" applyAlignment="1">
      <alignment horizontal="center"/>
    </xf>
    <xf numFmtId="0" fontId="131" fillId="56" borderId="27" xfId="335" applyFont="1" applyFill="1" applyBorder="1" applyAlignment="1">
      <alignment horizontal="center"/>
    </xf>
    <xf numFmtId="0" fontId="131" fillId="56" borderId="36" xfId="335" applyFont="1" applyFill="1" applyBorder="1" applyAlignment="1">
      <alignment horizontal="center"/>
    </xf>
    <xf numFmtId="166" fontId="131" fillId="56" borderId="36" xfId="335" applyNumberFormat="1" applyFont="1" applyFill="1" applyBorder="1" applyAlignment="1">
      <alignment horizontal="center"/>
    </xf>
    <xf numFmtId="171" fontId="131" fillId="56" borderId="27" xfId="1" applyNumberFormat="1" applyFont="1" applyFill="1" applyBorder="1" applyAlignment="1">
      <alignment horizontal="center"/>
    </xf>
    <xf numFmtId="0" fontId="92" fillId="56" borderId="79" xfId="335" applyFont="1" applyFill="1" applyBorder="1" applyAlignment="1">
      <alignment horizontal="center"/>
    </xf>
    <xf numFmtId="0" fontId="92" fillId="56" borderId="42" xfId="335" applyFont="1" applyFill="1" applyBorder="1" applyAlignment="1">
      <alignment horizontal="center"/>
    </xf>
    <xf numFmtId="165" fontId="92" fillId="0" borderId="87" xfId="0" applyNumberFormat="1" applyFont="1" applyBorder="1"/>
    <xf numFmtId="166" fontId="92" fillId="0" borderId="87" xfId="2" applyNumberFormat="1" applyFont="1" applyBorder="1"/>
    <xf numFmtId="0" fontId="92" fillId="0" borderId="79" xfId="0" applyFont="1" applyBorder="1"/>
    <xf numFmtId="0" fontId="92" fillId="56" borderId="87" xfId="335" applyFont="1" applyFill="1" applyBorder="1"/>
    <xf numFmtId="166" fontId="92" fillId="56" borderId="87" xfId="2" applyNumberFormat="1" applyFont="1" applyFill="1" applyBorder="1"/>
    <xf numFmtId="0" fontId="92" fillId="0" borderId="42" xfId="0" applyFont="1" applyBorder="1"/>
    <xf numFmtId="0" fontId="92" fillId="61" borderId="79" xfId="0" applyFont="1" applyFill="1" applyBorder="1"/>
    <xf numFmtId="0" fontId="137" fillId="0" borderId="35" xfId="0" applyFont="1" applyBorder="1" applyAlignment="1">
      <alignment horizontal="center"/>
    </xf>
    <xf numFmtId="0" fontId="137" fillId="0" borderId="25" xfId="0" applyFont="1" applyBorder="1" applyAlignment="1">
      <alignment horizontal="center"/>
    </xf>
    <xf numFmtId="165" fontId="92" fillId="56" borderId="87" xfId="1260" applyNumberFormat="1" applyFont="1" applyFill="1" applyBorder="1"/>
    <xf numFmtId="165" fontId="92" fillId="0" borderId="87" xfId="1260" applyNumberFormat="1" applyFont="1" applyBorder="1"/>
    <xf numFmtId="0" fontId="92" fillId="56" borderId="34" xfId="335" applyFont="1" applyFill="1" applyBorder="1"/>
    <xf numFmtId="0" fontId="92" fillId="56" borderId="36" xfId="335" applyFont="1" applyFill="1" applyBorder="1"/>
    <xf numFmtId="0" fontId="92" fillId="0" borderId="41" xfId="335" applyFont="1" applyBorder="1"/>
    <xf numFmtId="165" fontId="92" fillId="0" borderId="62" xfId="0" applyNumberFormat="1" applyFont="1" applyBorder="1"/>
    <xf numFmtId="0" fontId="92" fillId="0" borderId="50" xfId="335" applyFont="1" applyBorder="1"/>
    <xf numFmtId="0" fontId="92" fillId="0" borderId="110" xfId="335" applyFont="1" applyBorder="1"/>
    <xf numFmtId="0" fontId="92" fillId="0" borderId="63" xfId="0" applyFont="1" applyBorder="1"/>
    <xf numFmtId="0" fontId="99" fillId="56" borderId="70" xfId="335" applyFont="1" applyFill="1" applyBorder="1"/>
    <xf numFmtId="0" fontId="99" fillId="56" borderId="73" xfId="335" applyFont="1" applyFill="1" applyBorder="1"/>
    <xf numFmtId="0" fontId="92" fillId="56" borderId="69" xfId="335" applyFont="1" applyFill="1" applyBorder="1"/>
    <xf numFmtId="0" fontId="92" fillId="56" borderId="71" xfId="335" applyFont="1" applyFill="1" applyBorder="1"/>
    <xf numFmtId="0" fontId="92" fillId="0" borderId="80" xfId="335" applyFont="1" applyBorder="1"/>
    <xf numFmtId="0" fontId="99" fillId="0" borderId="80" xfId="335" applyFont="1" applyBorder="1"/>
    <xf numFmtId="0" fontId="99" fillId="0" borderId="0" xfId="335" applyFont="1"/>
    <xf numFmtId="0" fontId="92" fillId="0" borderId="66" xfId="335" applyFont="1" applyBorder="1"/>
    <xf numFmtId="0" fontId="92" fillId="59" borderId="46" xfId="762" applyFont="1" applyFill="1" applyBorder="1"/>
    <xf numFmtId="0" fontId="91" fillId="59" borderId="46" xfId="762" applyFont="1" applyFill="1" applyBorder="1"/>
    <xf numFmtId="0" fontId="91" fillId="59" borderId="47" xfId="762" applyFont="1" applyFill="1" applyBorder="1"/>
    <xf numFmtId="0" fontId="91" fillId="59" borderId="52" xfId="762" applyFont="1" applyFill="1" applyBorder="1"/>
    <xf numFmtId="5" fontId="99" fillId="61" borderId="46" xfId="0" applyNumberFormat="1" applyFont="1" applyFill="1" applyBorder="1" applyAlignment="1">
      <alignment horizontal="left"/>
    </xf>
    <xf numFmtId="3" fontId="92" fillId="0" borderId="112" xfId="0" applyNumberFormat="1" applyFont="1" applyBorder="1" applyAlignment="1">
      <alignment horizontal="center" vertical="center"/>
    </xf>
    <xf numFmtId="0" fontId="92" fillId="0" borderId="112" xfId="30980" applyFont="1" applyBorder="1" applyAlignment="1">
      <alignment horizontal="center" vertical="center"/>
    </xf>
    <xf numFmtId="0" fontId="92" fillId="0" borderId="107" xfId="0" applyFont="1" applyBorder="1" applyAlignment="1">
      <alignment horizontal="center" vertical="center" wrapText="1"/>
    </xf>
    <xf numFmtId="0" fontId="92" fillId="0" borderId="108" xfId="0" applyFont="1" applyBorder="1" applyAlignment="1">
      <alignment horizontal="left" vertical="center" wrapText="1"/>
    </xf>
    <xf numFmtId="3" fontId="92" fillId="0" borderId="108" xfId="0" applyNumberFormat="1" applyFont="1" applyBorder="1" applyAlignment="1">
      <alignment horizontal="center" vertical="center"/>
    </xf>
    <xf numFmtId="3" fontId="92" fillId="0" borderId="109" xfId="0" applyNumberFormat="1" applyFont="1" applyBorder="1" applyAlignment="1">
      <alignment horizontal="center" vertical="center"/>
    </xf>
    <xf numFmtId="0" fontId="99" fillId="59" borderId="46" xfId="30989" applyFont="1" applyFill="1" applyBorder="1" applyAlignment="1">
      <alignment horizontal="center" wrapText="1"/>
    </xf>
    <xf numFmtId="44" fontId="92" fillId="0" borderId="112" xfId="30990" applyFont="1" applyBorder="1"/>
    <xf numFmtId="166" fontId="92" fillId="0" borderId="112" xfId="30990" applyNumberFormat="1" applyFont="1" applyBorder="1"/>
    <xf numFmtId="0" fontId="99" fillId="0" borderId="75" xfId="30989" applyFont="1" applyBorder="1" applyAlignment="1">
      <alignment horizontal="center" wrapText="1"/>
    </xf>
    <xf numFmtId="166" fontId="92" fillId="0" borderId="25" xfId="30990" applyNumberFormat="1" applyFont="1" applyBorder="1" applyAlignment="1">
      <alignment horizontal="center" vertical="center"/>
    </xf>
    <xf numFmtId="166" fontId="92" fillId="0" borderId="89" xfId="30990" applyNumberFormat="1" applyFont="1" applyBorder="1" applyAlignment="1">
      <alignment horizontal="center" vertical="center"/>
    </xf>
    <xf numFmtId="44" fontId="92" fillId="0" borderId="89" xfId="30990" applyFont="1" applyBorder="1" applyAlignment="1">
      <alignment horizontal="center" vertical="center"/>
    </xf>
    <xf numFmtId="166" fontId="92" fillId="0" borderId="62" xfId="30990" applyNumberFormat="1" applyFont="1" applyBorder="1"/>
    <xf numFmtId="0" fontId="99" fillId="0" borderId="57" xfId="30989" applyFont="1" applyBorder="1" applyAlignment="1">
      <alignment horizontal="center" wrapText="1"/>
    </xf>
    <xf numFmtId="0" fontId="99" fillId="59" borderId="54" xfId="30989" applyFont="1" applyFill="1" applyBorder="1" applyAlignment="1">
      <alignment horizontal="center" wrapText="1"/>
    </xf>
    <xf numFmtId="0" fontId="99" fillId="0" borderId="60" xfId="30989" applyFont="1" applyBorder="1" applyAlignment="1">
      <alignment horizontal="center" wrapText="1"/>
    </xf>
    <xf numFmtId="0" fontId="99" fillId="59" borderId="56" xfId="30989" applyFont="1" applyFill="1" applyBorder="1" applyAlignment="1">
      <alignment horizontal="center" wrapText="1"/>
    </xf>
    <xf numFmtId="44" fontId="92" fillId="0" borderId="39" xfId="30991" applyNumberFormat="1" applyFont="1" applyBorder="1" applyAlignment="1">
      <alignment horizontal="center" vertical="top"/>
    </xf>
    <xf numFmtId="44" fontId="92" fillId="0" borderId="102" xfId="30991" applyNumberFormat="1" applyFont="1" applyBorder="1" applyAlignment="1">
      <alignment horizontal="center" vertical="top"/>
    </xf>
    <xf numFmtId="166" fontId="92" fillId="0" borderId="102" xfId="30991" applyNumberFormat="1" applyFont="1" applyBorder="1" applyAlignment="1">
      <alignment horizontal="center" vertical="top"/>
    </xf>
    <xf numFmtId="166" fontId="92" fillId="0" borderId="68" xfId="30990" applyNumberFormat="1" applyFont="1" applyBorder="1"/>
    <xf numFmtId="44" fontId="92" fillId="0" borderId="30" xfId="30990" applyFont="1" applyBorder="1"/>
    <xf numFmtId="44" fontId="92" fillId="0" borderId="81" xfId="30990" applyFont="1" applyBorder="1"/>
    <xf numFmtId="166" fontId="92" fillId="0" borderId="81" xfId="30990" applyNumberFormat="1" applyFont="1" applyBorder="1"/>
    <xf numFmtId="0" fontId="99" fillId="0" borderId="58" xfId="30989" applyFont="1" applyBorder="1" applyAlignment="1">
      <alignment horizontal="center" wrapText="1"/>
    </xf>
    <xf numFmtId="0" fontId="99" fillId="59" borderId="53" xfId="30989" applyFont="1" applyFill="1" applyBorder="1" applyAlignment="1">
      <alignment horizontal="center" wrapText="1"/>
    </xf>
    <xf numFmtId="0" fontId="99" fillId="59" borderId="46" xfId="30989" applyFont="1" applyFill="1" applyBorder="1" applyAlignment="1">
      <alignment horizontal="left" wrapText="1"/>
    </xf>
    <xf numFmtId="17" fontId="92" fillId="0" borderId="113" xfId="30989" applyNumberFormat="1" applyFont="1" applyBorder="1" applyAlignment="1">
      <alignment horizontal="left"/>
    </xf>
    <xf numFmtId="17" fontId="99" fillId="0" borderId="62" xfId="30989" applyNumberFormat="1" applyFont="1" applyBorder="1" applyAlignment="1">
      <alignment horizontal="left"/>
    </xf>
    <xf numFmtId="0" fontId="92" fillId="0" borderId="31" xfId="30989" applyFont="1" applyBorder="1" applyAlignment="1">
      <alignment horizontal="center"/>
    </xf>
    <xf numFmtId="0" fontId="92" fillId="0" borderId="112" xfId="30989" applyFont="1" applyBorder="1" applyAlignment="1">
      <alignment horizontal="center"/>
    </xf>
    <xf numFmtId="17" fontId="92" fillId="0" borderId="109" xfId="30989" applyNumberFormat="1" applyFont="1" applyBorder="1" applyAlignment="1">
      <alignment horizontal="right"/>
    </xf>
    <xf numFmtId="0" fontId="95" fillId="57" borderId="112" xfId="0" applyFont="1" applyFill="1" applyBorder="1" applyAlignment="1">
      <alignment horizontal="center" vertical="center"/>
    </xf>
    <xf numFmtId="43" fontId="87" fillId="0" borderId="112" xfId="4" applyFont="1" applyBorder="1" applyAlignment="1">
      <alignment vertical="center"/>
    </xf>
    <xf numFmtId="165" fontId="87" fillId="0" borderId="112" xfId="4" applyNumberFormat="1" applyFont="1" applyBorder="1" applyAlignment="1">
      <alignment horizontal="center" vertical="center"/>
    </xf>
    <xf numFmtId="0" fontId="95" fillId="61" borderId="41" xfId="0" applyFont="1" applyFill="1" applyBorder="1" applyAlignment="1">
      <alignment horizontal="center" vertical="center" wrapText="1"/>
    </xf>
    <xf numFmtId="43" fontId="87" fillId="0" borderId="108" xfId="4" applyFont="1" applyBorder="1" applyAlignment="1">
      <alignment vertical="center"/>
    </xf>
    <xf numFmtId="0" fontId="87" fillId="61" borderId="0" xfId="0" applyFont="1" applyFill="1" applyAlignment="1">
      <alignment wrapText="1"/>
    </xf>
    <xf numFmtId="0" fontId="92" fillId="0" borderId="89" xfId="762" quotePrefix="1" applyFont="1" applyBorder="1" applyAlignment="1">
      <alignment horizontal="left" wrapText="1"/>
    </xf>
    <xf numFmtId="42" fontId="92" fillId="0" borderId="25" xfId="1290" applyNumberFormat="1" applyFont="1" applyBorder="1" applyAlignment="1">
      <alignment vertical="top"/>
    </xf>
    <xf numFmtId="42" fontId="92" fillId="0" borderId="38" xfId="1290" applyNumberFormat="1" applyFont="1" applyBorder="1" applyAlignment="1">
      <alignment vertical="top"/>
    </xf>
    <xf numFmtId="6" fontId="92" fillId="0" borderId="26" xfId="0" applyNumberFormat="1" applyFont="1" applyBorder="1" applyAlignment="1">
      <alignment vertical="top"/>
    </xf>
    <xf numFmtId="42" fontId="92" fillId="0" borderId="26" xfId="1290" applyNumberFormat="1" applyFont="1" applyBorder="1" applyAlignment="1">
      <alignment vertical="top"/>
    </xf>
    <xf numFmtId="9" fontId="92" fillId="0" borderId="24" xfId="150" applyFont="1" applyBorder="1"/>
    <xf numFmtId="9" fontId="92" fillId="0" borderId="38" xfId="150" applyFont="1" applyBorder="1"/>
    <xf numFmtId="9" fontId="92" fillId="0" borderId="40" xfId="150" applyFont="1" applyBorder="1"/>
    <xf numFmtId="42" fontId="92" fillId="0" borderId="25" xfId="1290" applyNumberFormat="1" applyFont="1" applyFill="1" applyBorder="1" applyAlignment="1">
      <alignment vertical="top"/>
    </xf>
    <xf numFmtId="42" fontId="92" fillId="0" borderId="38" xfId="1290" applyNumberFormat="1" applyFont="1" applyFill="1" applyBorder="1" applyAlignment="1">
      <alignment vertical="top"/>
    </xf>
    <xf numFmtId="42" fontId="92" fillId="0" borderId="26" xfId="1290" applyNumberFormat="1" applyFont="1" applyFill="1" applyBorder="1" applyAlignment="1">
      <alignment vertical="top"/>
    </xf>
    <xf numFmtId="9" fontId="92" fillId="0" borderId="24" xfId="150" applyFont="1" applyFill="1" applyBorder="1"/>
    <xf numFmtId="9" fontId="92" fillId="0" borderId="38" xfId="150" applyFont="1" applyFill="1" applyBorder="1"/>
    <xf numFmtId="9" fontId="92" fillId="0" borderId="40" xfId="150" applyFont="1" applyFill="1" applyBorder="1"/>
    <xf numFmtId="0" fontId="92" fillId="0" borderId="89" xfId="762" applyFont="1" applyBorder="1"/>
    <xf numFmtId="0" fontId="92" fillId="60" borderId="108" xfId="762" applyFont="1" applyFill="1" applyBorder="1"/>
    <xf numFmtId="9" fontId="92" fillId="0" borderId="108" xfId="1" applyFont="1" applyBorder="1"/>
    <xf numFmtId="0" fontId="99" fillId="48" borderId="82" xfId="0" applyFont="1" applyFill="1" applyBorder="1" applyAlignment="1">
      <alignment horizontal="center"/>
    </xf>
    <xf numFmtId="9" fontId="92" fillId="0" borderId="30" xfId="1" applyFont="1" applyBorder="1"/>
    <xf numFmtId="171" fontId="92" fillId="68" borderId="81" xfId="146" applyNumberFormat="1" applyFont="1" applyFill="1" applyBorder="1"/>
    <xf numFmtId="9" fontId="99" fillId="0" borderId="68" xfId="1" applyFont="1" applyBorder="1"/>
    <xf numFmtId="165" fontId="92" fillId="64" borderId="74" xfId="4" applyNumberFormat="1" applyFont="1" applyFill="1" applyBorder="1"/>
    <xf numFmtId="165" fontId="92" fillId="0" borderId="30" xfId="4" applyNumberFormat="1" applyFont="1" applyBorder="1"/>
    <xf numFmtId="165" fontId="92" fillId="64" borderId="81" xfId="4" applyNumberFormat="1" applyFont="1" applyFill="1" applyBorder="1"/>
    <xf numFmtId="165" fontId="92" fillId="68" borderId="81" xfId="4" applyNumberFormat="1" applyFont="1" applyFill="1" applyBorder="1"/>
    <xf numFmtId="165" fontId="99" fillId="0" borderId="68" xfId="4" applyNumberFormat="1" applyFont="1" applyBorder="1"/>
    <xf numFmtId="166" fontId="92" fillId="64" borderId="112" xfId="2" applyNumberFormat="1" applyFont="1" applyFill="1" applyBorder="1"/>
    <xf numFmtId="166" fontId="92" fillId="68" borderId="112" xfId="2" applyNumberFormat="1" applyFont="1" applyFill="1" applyBorder="1"/>
    <xf numFmtId="42" fontId="99" fillId="0" borderId="108" xfId="2" applyNumberFormat="1" applyFont="1" applyBorder="1"/>
    <xf numFmtId="177" fontId="92" fillId="68" borderId="81" xfId="0" applyNumberFormat="1" applyFont="1" applyFill="1" applyBorder="1"/>
    <xf numFmtId="166" fontId="92" fillId="0" borderId="112" xfId="2" applyNumberFormat="1" applyFont="1" applyBorder="1"/>
    <xf numFmtId="165" fontId="92" fillId="0" borderId="112" xfId="0" applyNumberFormat="1" applyFont="1" applyBorder="1"/>
    <xf numFmtId="0" fontId="92" fillId="56" borderId="72" xfId="335" applyFont="1" applyFill="1" applyBorder="1"/>
    <xf numFmtId="0" fontId="92" fillId="0" borderId="113" xfId="335" applyFont="1" applyBorder="1"/>
    <xf numFmtId="0" fontId="92" fillId="0" borderId="62" xfId="335" applyFont="1" applyBorder="1"/>
    <xf numFmtId="0" fontId="92" fillId="56" borderId="81" xfId="0" applyFont="1" applyFill="1" applyBorder="1"/>
    <xf numFmtId="171" fontId="92" fillId="0" borderId="81" xfId="1" applyNumberFormat="1" applyFont="1" applyBorder="1"/>
    <xf numFmtId="171" fontId="99" fillId="0" borderId="81" xfId="1" applyNumberFormat="1" applyFont="1" applyBorder="1"/>
    <xf numFmtId="165" fontId="92" fillId="56" borderId="81" xfId="4" applyNumberFormat="1" applyFont="1" applyFill="1" applyBorder="1"/>
    <xf numFmtId="0" fontId="131" fillId="56" borderId="61" xfId="0" applyFont="1" applyFill="1" applyBorder="1"/>
    <xf numFmtId="165" fontId="92" fillId="0" borderId="81" xfId="4" applyNumberFormat="1" applyFont="1" applyBorder="1"/>
    <xf numFmtId="165" fontId="99" fillId="0" borderId="81" xfId="4" applyNumberFormat="1" applyFont="1" applyBorder="1"/>
    <xf numFmtId="0" fontId="131" fillId="56" borderId="68" xfId="0" applyFont="1" applyFill="1" applyBorder="1"/>
    <xf numFmtId="0" fontId="92" fillId="56" borderId="112" xfId="0" applyFont="1" applyFill="1" applyBorder="1"/>
    <xf numFmtId="165" fontId="92" fillId="56" borderId="112" xfId="4" applyNumberFormat="1" applyFont="1" applyFill="1" applyBorder="1"/>
    <xf numFmtId="165" fontId="92" fillId="0" borderId="112" xfId="4" applyNumberFormat="1" applyFont="1" applyBorder="1"/>
    <xf numFmtId="44" fontId="99" fillId="0" borderId="112" xfId="2" applyFont="1" applyBorder="1"/>
    <xf numFmtId="0" fontId="92" fillId="0" borderId="112" xfId="0" applyFont="1" applyBorder="1"/>
    <xf numFmtId="0" fontId="131" fillId="56" borderId="109" xfId="0" applyFont="1" applyFill="1" applyBorder="1"/>
    <xf numFmtId="0" fontId="92" fillId="67" borderId="0" xfId="0" applyFont="1" applyFill="1" applyAlignment="1">
      <alignment vertical="center"/>
    </xf>
    <xf numFmtId="0" fontId="92" fillId="67" borderId="0" xfId="0" applyFont="1" applyFill="1"/>
    <xf numFmtId="0" fontId="95" fillId="57" borderId="82" xfId="0" applyFont="1" applyFill="1" applyBorder="1" applyAlignment="1">
      <alignment horizontal="center" wrapText="1"/>
    </xf>
    <xf numFmtId="165" fontId="87" fillId="0" borderId="82" xfId="4" applyNumberFormat="1" applyFont="1" applyBorder="1" applyAlignment="1">
      <alignment horizontal="right"/>
    </xf>
    <xf numFmtId="3" fontId="87" fillId="0" borderId="82" xfId="1703" applyNumberFormat="1" applyFont="1" applyBorder="1" applyAlignment="1">
      <alignment horizontal="center" vertical="center" wrapText="1"/>
    </xf>
    <xf numFmtId="3" fontId="87" fillId="58" borderId="82" xfId="5036" applyNumberFormat="1" applyFont="1" applyFill="1" applyBorder="1" applyAlignment="1">
      <alignment horizontal="center" vertical="center"/>
    </xf>
    <xf numFmtId="3" fontId="87" fillId="0" borderId="82" xfId="5036" applyNumberFormat="1" applyFont="1" applyFill="1" applyBorder="1" applyAlignment="1">
      <alignment horizontal="center" vertical="center"/>
    </xf>
    <xf numFmtId="166" fontId="46" fillId="0" borderId="113" xfId="2" quotePrefix="1" applyNumberFormat="1" applyFont="1" applyBorder="1" applyAlignment="1">
      <alignment horizontal="left" wrapText="1"/>
    </xf>
    <xf numFmtId="166" fontId="46" fillId="0" borderId="81" xfId="2" quotePrefix="1" applyNumberFormat="1" applyFont="1" applyBorder="1" applyAlignment="1">
      <alignment horizontal="left" wrapText="1"/>
    </xf>
    <xf numFmtId="166" fontId="41" fillId="0" borderId="112" xfId="496" applyNumberFormat="1" applyFont="1" applyBorder="1"/>
    <xf numFmtId="166" fontId="92" fillId="60" borderId="81" xfId="2" applyNumberFormat="1" applyFont="1" applyFill="1" applyBorder="1"/>
    <xf numFmtId="41" fontId="92" fillId="0" borderId="82" xfId="1290" applyNumberFormat="1" applyFont="1" applyFill="1" applyBorder="1" applyAlignment="1">
      <alignment vertical="top"/>
    </xf>
    <xf numFmtId="0" fontId="87" fillId="0" borderId="30" xfId="0" applyFont="1" applyBorder="1" applyAlignment="1">
      <alignment horizontal="center" wrapText="1"/>
    </xf>
    <xf numFmtId="0" fontId="87" fillId="0" borderId="81" xfId="0" applyFont="1" applyBorder="1" applyAlignment="1">
      <alignment horizontal="center" wrapText="1"/>
    </xf>
    <xf numFmtId="0" fontId="87" fillId="0" borderId="87" xfId="0" applyFont="1" applyBorder="1" applyAlignment="1">
      <alignment horizontal="center" wrapText="1"/>
    </xf>
    <xf numFmtId="166" fontId="91" fillId="61" borderId="114" xfId="30976" applyNumberFormat="1" applyFont="1" applyFill="1" applyBorder="1"/>
    <xf numFmtId="166" fontId="91" fillId="61" borderId="115" xfId="2" applyNumberFormat="1" applyFont="1" applyFill="1" applyBorder="1"/>
    <xf numFmtId="166" fontId="91" fillId="61" borderId="116" xfId="2" applyNumberFormat="1" applyFont="1" applyFill="1" applyBorder="1"/>
    <xf numFmtId="0" fontId="87" fillId="0" borderId="106" xfId="0" applyFont="1" applyBorder="1" applyAlignment="1">
      <alignment vertical="center"/>
    </xf>
    <xf numFmtId="9" fontId="87" fillId="0" borderId="112" xfId="0" applyNumberFormat="1" applyFont="1" applyBorder="1" applyAlignment="1">
      <alignment horizontal="center" vertical="center"/>
    </xf>
    <xf numFmtId="0" fontId="87" fillId="0" borderId="107" xfId="0" applyFont="1" applyBorder="1" applyAlignment="1">
      <alignment vertical="center"/>
    </xf>
    <xf numFmtId="3" fontId="87" fillId="0" borderId="108" xfId="0" applyNumberFormat="1" applyFont="1" applyBorder="1" applyAlignment="1">
      <alignment horizontal="right" vertical="center"/>
    </xf>
    <xf numFmtId="9" fontId="87" fillId="0" borderId="109" xfId="0" applyNumberFormat="1" applyFont="1" applyBorder="1" applyAlignment="1">
      <alignment horizontal="center" vertical="center"/>
    </xf>
    <xf numFmtId="0" fontId="95" fillId="0" borderId="106" xfId="0" applyFont="1" applyBorder="1" applyAlignment="1">
      <alignment vertical="center"/>
    </xf>
    <xf numFmtId="0" fontId="95" fillId="57" borderId="106" xfId="0" applyFont="1" applyFill="1" applyBorder="1" applyAlignment="1">
      <alignment vertical="center" wrapText="1"/>
    </xf>
    <xf numFmtId="0" fontId="95" fillId="57" borderId="112" xfId="0" applyFont="1" applyFill="1" applyBorder="1" applyAlignment="1">
      <alignment horizontal="center" vertical="center" wrapText="1"/>
    </xf>
    <xf numFmtId="0" fontId="87" fillId="0" borderId="106" xfId="0" applyFont="1" applyBorder="1"/>
    <xf numFmtId="37" fontId="87" fillId="0" borderId="112" xfId="4" applyNumberFormat="1" applyFont="1" applyFill="1" applyBorder="1" applyAlignment="1">
      <alignment horizontal="center" vertical="center"/>
    </xf>
    <xf numFmtId="0" fontId="95" fillId="57" borderId="106" xfId="0" applyFont="1" applyFill="1" applyBorder="1" applyAlignment="1">
      <alignment vertical="center"/>
    </xf>
    <xf numFmtId="0" fontId="95" fillId="0" borderId="107" xfId="0" applyFont="1" applyBorder="1" applyAlignment="1">
      <alignment vertical="center"/>
    </xf>
    <xf numFmtId="0" fontId="99" fillId="60" borderId="113" xfId="762" applyFont="1" applyFill="1" applyBorder="1"/>
    <xf numFmtId="0" fontId="99" fillId="60" borderId="107" xfId="762" applyFont="1" applyFill="1" applyBorder="1" applyAlignment="1">
      <alignment horizontal="center"/>
    </xf>
    <xf numFmtId="0" fontId="99" fillId="60" borderId="108" xfId="762" applyFont="1" applyFill="1" applyBorder="1" applyAlignment="1">
      <alignment horizontal="center"/>
    </xf>
    <xf numFmtId="0" fontId="99" fillId="60" borderId="109" xfId="762" applyFont="1" applyFill="1" applyBorder="1" applyAlignment="1">
      <alignment horizontal="center"/>
    </xf>
    <xf numFmtId="0" fontId="99" fillId="62" borderId="113" xfId="762" applyFont="1" applyFill="1" applyBorder="1"/>
    <xf numFmtId="0" fontId="99" fillId="62" borderId="107" xfId="762" applyFont="1" applyFill="1" applyBorder="1" applyAlignment="1">
      <alignment horizontal="center"/>
    </xf>
    <xf numFmtId="0" fontId="99" fillId="62" borderId="108" xfId="762" applyFont="1" applyFill="1" applyBorder="1" applyAlignment="1">
      <alignment horizontal="center"/>
    </xf>
    <xf numFmtId="0" fontId="99" fillId="62" borderId="109" xfId="762" applyFont="1" applyFill="1" applyBorder="1" applyAlignment="1">
      <alignment horizontal="center"/>
    </xf>
    <xf numFmtId="0" fontId="92" fillId="0" borderId="117" xfId="335" applyFont="1" applyBorder="1"/>
    <xf numFmtId="0" fontId="92" fillId="0" borderId="117" xfId="335" applyFont="1" applyBorder="1" applyAlignment="1">
      <alignment horizontal="center"/>
    </xf>
    <xf numFmtId="165" fontId="92" fillId="0" borderId="113" xfId="0" applyNumberFormat="1" applyFont="1" applyBorder="1"/>
    <xf numFmtId="165" fontId="92" fillId="0" borderId="117" xfId="0" applyNumberFormat="1" applyFont="1" applyBorder="1"/>
    <xf numFmtId="171" fontId="92" fillId="0" borderId="117" xfId="1" applyNumberFormat="1" applyFont="1" applyBorder="1"/>
    <xf numFmtId="0" fontId="137" fillId="0" borderId="117" xfId="0" applyFont="1" applyBorder="1" applyAlignment="1">
      <alignment horizontal="center"/>
    </xf>
    <xf numFmtId="0" fontId="92" fillId="69" borderId="117" xfId="0" applyFont="1" applyFill="1" applyBorder="1" applyAlignment="1">
      <alignment horizontal="center"/>
    </xf>
    <xf numFmtId="0" fontId="92" fillId="0" borderId="117" xfId="0" applyFont="1" applyBorder="1" applyAlignment="1">
      <alignment horizontal="center"/>
    </xf>
    <xf numFmtId="0" fontId="99" fillId="56" borderId="117" xfId="335" quotePrefix="1" applyFont="1" applyFill="1" applyBorder="1" applyAlignment="1">
      <alignment horizontal="left"/>
    </xf>
    <xf numFmtId="0" fontId="99" fillId="56" borderId="117" xfId="335" quotePrefix="1" applyFont="1" applyFill="1" applyBorder="1" applyAlignment="1">
      <alignment horizontal="center"/>
    </xf>
    <xf numFmtId="0" fontId="92" fillId="56" borderId="117" xfId="335" applyFont="1" applyFill="1" applyBorder="1"/>
    <xf numFmtId="0" fontId="92" fillId="56" borderId="113" xfId="335" applyFont="1" applyFill="1" applyBorder="1"/>
    <xf numFmtId="171" fontId="92" fillId="56" borderId="117" xfId="1" applyNumberFormat="1" applyFont="1" applyFill="1" applyBorder="1"/>
    <xf numFmtId="0" fontId="137" fillId="0" borderId="113" xfId="0" applyFont="1" applyBorder="1" applyAlignment="1">
      <alignment horizontal="center"/>
    </xf>
    <xf numFmtId="0" fontId="92" fillId="0" borderId="117" xfId="0" applyFont="1" applyBorder="1"/>
    <xf numFmtId="0" fontId="137" fillId="69" borderId="117" xfId="0" applyFont="1" applyFill="1" applyBorder="1" applyAlignment="1">
      <alignment horizontal="center"/>
    </xf>
    <xf numFmtId="0" fontId="137" fillId="69" borderId="113" xfId="0" applyFont="1" applyFill="1" applyBorder="1" applyAlignment="1">
      <alignment horizontal="center"/>
    </xf>
    <xf numFmtId="0" fontId="92" fillId="61" borderId="117" xfId="335" applyFont="1" applyFill="1" applyBorder="1"/>
    <xf numFmtId="0" fontId="92" fillId="0" borderId="113" xfId="0" applyFont="1" applyBorder="1" applyAlignment="1">
      <alignment horizontal="center"/>
    </xf>
    <xf numFmtId="0" fontId="99" fillId="56" borderId="117" xfId="335" applyFont="1" applyFill="1" applyBorder="1"/>
    <xf numFmtId="0" fontId="99" fillId="56" borderId="117" xfId="335" applyFont="1" applyFill="1" applyBorder="1" applyAlignment="1">
      <alignment horizontal="center"/>
    </xf>
    <xf numFmtId="0" fontId="99" fillId="0" borderId="117" xfId="335" applyFont="1" applyBorder="1"/>
    <xf numFmtId="165" fontId="92" fillId="0" borderId="117" xfId="1260" applyNumberFormat="1" applyFont="1" applyBorder="1"/>
    <xf numFmtId="0" fontId="92" fillId="0" borderId="106" xfId="335" applyFont="1" applyBorder="1"/>
    <xf numFmtId="0" fontId="99" fillId="0" borderId="106" xfId="335" applyFont="1" applyBorder="1"/>
    <xf numFmtId="165" fontId="92" fillId="61" borderId="112" xfId="0" applyNumberFormat="1" applyFont="1" applyFill="1" applyBorder="1"/>
    <xf numFmtId="9" fontId="92" fillId="0" borderId="112" xfId="623" applyFont="1" applyBorder="1"/>
    <xf numFmtId="0" fontId="92" fillId="0" borderId="107" xfId="335" applyFont="1" applyBorder="1"/>
    <xf numFmtId="0" fontId="92" fillId="0" borderId="108" xfId="335" applyFont="1" applyBorder="1"/>
    <xf numFmtId="0" fontId="99" fillId="0" borderId="107" xfId="762" applyFont="1" applyBorder="1" applyAlignment="1">
      <alignment horizontal="center"/>
    </xf>
    <xf numFmtId="0" fontId="99" fillId="0" borderId="108" xfId="762" applyFont="1" applyBorder="1" applyAlignment="1">
      <alignment horizontal="center"/>
    </xf>
    <xf numFmtId="0" fontId="99" fillId="0" borderId="109" xfId="762" applyFont="1" applyBorder="1" applyAlignment="1">
      <alignment horizontal="center"/>
    </xf>
    <xf numFmtId="0" fontId="99" fillId="61" borderId="117" xfId="762" applyFont="1" applyFill="1" applyBorder="1"/>
    <xf numFmtId="166" fontId="92" fillId="0" borderId="106" xfId="1290" applyNumberFormat="1" applyFont="1" applyBorder="1"/>
    <xf numFmtId="0" fontId="99" fillId="60" borderId="106" xfId="0" applyFont="1" applyFill="1" applyBorder="1"/>
    <xf numFmtId="0" fontId="92" fillId="61" borderId="106" xfId="0" applyFont="1" applyFill="1" applyBorder="1" applyAlignment="1">
      <alignment vertical="center"/>
    </xf>
    <xf numFmtId="0" fontId="92" fillId="0" borderId="106" xfId="0" applyFont="1" applyBorder="1"/>
    <xf numFmtId="0" fontId="92" fillId="0" borderId="106" xfId="0" applyFont="1" applyBorder="1" applyAlignment="1">
      <alignment vertical="center"/>
    </xf>
    <xf numFmtId="0" fontId="92" fillId="0" borderId="113" xfId="0" applyFont="1" applyBorder="1" applyAlignment="1">
      <alignment vertical="center"/>
    </xf>
    <xf numFmtId="0" fontId="92" fillId="61" borderId="113" xfId="0" applyFont="1" applyFill="1" applyBorder="1" applyAlignment="1">
      <alignment vertical="center"/>
    </xf>
    <xf numFmtId="0" fontId="99" fillId="64" borderId="117" xfId="335" applyFont="1" applyFill="1" applyBorder="1"/>
    <xf numFmtId="10" fontId="92" fillId="64" borderId="112" xfId="0" applyNumberFormat="1" applyFont="1" applyFill="1" applyBorder="1"/>
    <xf numFmtId="0" fontId="99" fillId="59" borderId="107" xfId="0" applyFont="1" applyFill="1" applyBorder="1" applyAlignment="1">
      <alignment horizontal="center" vertical="center" wrapText="1"/>
    </xf>
    <xf numFmtId="0" fontId="99" fillId="59" borderId="108" xfId="0" applyFont="1" applyFill="1" applyBorder="1" applyAlignment="1">
      <alignment horizontal="center" vertical="center" wrapText="1"/>
    </xf>
    <xf numFmtId="165" fontId="92" fillId="0" borderId="106" xfId="0" applyNumberFormat="1" applyFont="1" applyBorder="1"/>
    <xf numFmtId="0" fontId="92" fillId="64" borderId="117" xfId="0" applyFont="1" applyFill="1" applyBorder="1"/>
    <xf numFmtId="165" fontId="92" fillId="64" borderId="106" xfId="1260" applyNumberFormat="1" applyFont="1" applyFill="1" applyBorder="1"/>
    <xf numFmtId="0" fontId="92" fillId="0" borderId="117" xfId="0" applyFont="1" applyBorder="1" applyAlignment="1">
      <alignment vertical="top" wrapText="1"/>
    </xf>
    <xf numFmtId="0" fontId="92" fillId="0" borderId="117" xfId="0" applyFont="1" applyBorder="1" applyAlignment="1">
      <alignment horizontal="left" vertical="top" wrapText="1"/>
    </xf>
    <xf numFmtId="0" fontId="92" fillId="68" borderId="117" xfId="0" applyFont="1" applyFill="1" applyBorder="1" applyAlignment="1">
      <alignment vertical="top" wrapText="1"/>
    </xf>
    <xf numFmtId="165" fontId="92" fillId="68" borderId="106" xfId="0" applyNumberFormat="1" applyFont="1" applyFill="1" applyBorder="1"/>
    <xf numFmtId="0" fontId="92" fillId="64" borderId="113" xfId="0" applyFont="1" applyFill="1" applyBorder="1"/>
    <xf numFmtId="0" fontId="99" fillId="0" borderId="108" xfId="0" applyFont="1" applyBorder="1"/>
    <xf numFmtId="165" fontId="99" fillId="0" borderId="108" xfId="4" applyNumberFormat="1" applyFont="1" applyBorder="1"/>
    <xf numFmtId="2" fontId="99" fillId="0" borderId="108" xfId="4" applyNumberFormat="1" applyFont="1" applyBorder="1"/>
    <xf numFmtId="43" fontId="99" fillId="0" borderId="108" xfId="4" applyFont="1" applyBorder="1"/>
    <xf numFmtId="3" fontId="99" fillId="0" borderId="108" xfId="4" applyNumberFormat="1" applyFont="1" applyBorder="1"/>
    <xf numFmtId="4" fontId="99" fillId="0" borderId="108" xfId="4" applyNumberFormat="1" applyFont="1" applyBorder="1"/>
    <xf numFmtId="177" fontId="99" fillId="0" borderId="108" xfId="331" applyNumberFormat="1" applyFont="1" applyBorder="1"/>
    <xf numFmtId="0" fontId="92" fillId="0" borderId="117" xfId="331" applyFont="1" applyBorder="1"/>
    <xf numFmtId="165" fontId="92" fillId="0" borderId="106" xfId="331" applyNumberFormat="1" applyFont="1" applyBorder="1"/>
    <xf numFmtId="6" fontId="92" fillId="0" borderId="117" xfId="2" applyNumberFormat="1" applyFont="1" applyBorder="1"/>
    <xf numFmtId="6" fontId="92" fillId="0" borderId="117" xfId="331" applyNumberFormat="1" applyFont="1" applyBorder="1"/>
    <xf numFmtId="0" fontId="92" fillId="64" borderId="117" xfId="331" applyFont="1" applyFill="1" applyBorder="1"/>
    <xf numFmtId="6" fontId="92" fillId="64" borderId="117" xfId="1260" applyNumberFormat="1" applyFont="1" applyFill="1" applyBorder="1"/>
    <xf numFmtId="0" fontId="92" fillId="0" borderId="107" xfId="331" applyFont="1" applyBorder="1" applyAlignment="1">
      <alignment horizontal="left"/>
    </xf>
    <xf numFmtId="177" fontId="99" fillId="0" borderId="109" xfId="331" applyNumberFormat="1" applyFont="1" applyBorder="1"/>
    <xf numFmtId="0" fontId="99" fillId="0" borderId="117" xfId="762" applyFont="1" applyBorder="1"/>
    <xf numFmtId="0" fontId="92" fillId="56" borderId="117" xfId="0" applyFont="1" applyFill="1" applyBorder="1"/>
    <xf numFmtId="0" fontId="99" fillId="0" borderId="117" xfId="0" applyFont="1" applyBorder="1"/>
    <xf numFmtId="0" fontId="131" fillId="56" borderId="108" xfId="0" applyFont="1" applyFill="1" applyBorder="1"/>
    <xf numFmtId="0" fontId="131" fillId="0" borderId="112" xfId="0" applyFont="1" applyBorder="1"/>
    <xf numFmtId="0" fontId="92" fillId="0" borderId="106" xfId="0" applyFont="1" applyBorder="1" applyAlignment="1">
      <alignment horizontal="left"/>
    </xf>
    <xf numFmtId="0" fontId="92" fillId="0" borderId="107" xfId="0" applyFont="1" applyBorder="1" applyAlignment="1">
      <alignment horizontal="left"/>
    </xf>
    <xf numFmtId="0" fontId="131" fillId="0" borderId="108" xfId="0" applyFont="1" applyBorder="1" applyAlignment="1">
      <alignment horizontal="left"/>
    </xf>
    <xf numFmtId="0" fontId="92" fillId="0" borderId="109" xfId="0" applyFont="1" applyBorder="1"/>
    <xf numFmtId="0" fontId="20" fillId="0" borderId="108" xfId="762" applyFont="1" applyBorder="1" applyAlignment="1">
      <alignment horizontal="center"/>
    </xf>
    <xf numFmtId="0" fontId="99" fillId="61" borderId="108" xfId="762" applyFont="1" applyFill="1" applyBorder="1"/>
    <xf numFmtId="166" fontId="0" fillId="0" borderId="108" xfId="1290" applyNumberFormat="1" applyFont="1" applyBorder="1"/>
    <xf numFmtId="0" fontId="95" fillId="61" borderId="117" xfId="0" applyFont="1" applyFill="1" applyBorder="1" applyAlignment="1">
      <alignment horizontal="center" vertical="center" wrapText="1"/>
    </xf>
    <xf numFmtId="43" fontId="87" fillId="0" borderId="106" xfId="4" applyFont="1" applyBorder="1" applyAlignment="1">
      <alignment vertical="center"/>
    </xf>
    <xf numFmtId="0" fontId="88" fillId="0" borderId="106" xfId="0" applyFont="1" applyBorder="1"/>
    <xf numFmtId="0" fontId="92" fillId="0" borderId="113" xfId="762" quotePrefix="1" applyFont="1" applyBorder="1" applyAlignment="1">
      <alignment horizontal="left" wrapText="1"/>
    </xf>
    <xf numFmtId="0" fontId="92" fillId="0" borderId="113" xfId="0" applyFont="1" applyBorder="1"/>
    <xf numFmtId="0" fontId="41" fillId="59" borderId="112" xfId="0" applyFont="1" applyFill="1" applyBorder="1" applyAlignment="1">
      <alignment horizontal="center" wrapText="1"/>
    </xf>
    <xf numFmtId="0" fontId="41" fillId="59" borderId="113" xfId="0" applyFont="1" applyFill="1" applyBorder="1" applyAlignment="1">
      <alignment horizontal="center" wrapText="1"/>
    </xf>
    <xf numFmtId="166" fontId="46" fillId="0" borderId="112" xfId="496" applyNumberFormat="1" applyFont="1" applyBorder="1"/>
    <xf numFmtId="166" fontId="46" fillId="0" borderId="106" xfId="496" applyNumberFormat="1" applyFont="1" applyBorder="1"/>
    <xf numFmtId="166" fontId="41" fillId="0" borderId="117" xfId="2" quotePrefix="1" applyNumberFormat="1" applyFont="1" applyBorder="1" applyAlignment="1">
      <alignment horizontal="left" wrapText="1"/>
    </xf>
    <xf numFmtId="166" fontId="41" fillId="0" borderId="112" xfId="496" applyNumberFormat="1" applyFont="1" applyFill="1" applyBorder="1"/>
    <xf numFmtId="166" fontId="46" fillId="0" borderId="106" xfId="496" applyNumberFormat="1" applyFont="1" applyFill="1" applyBorder="1"/>
    <xf numFmtId="0" fontId="46" fillId="0" borderId="112" xfId="0" applyFont="1" applyBorder="1" applyAlignment="1">
      <alignment wrapText="1"/>
    </xf>
    <xf numFmtId="166" fontId="46" fillId="0" borderId="117" xfId="2" quotePrefix="1" applyNumberFormat="1" applyFont="1" applyBorder="1" applyAlignment="1">
      <alignment horizontal="left" wrapText="1"/>
    </xf>
    <xf numFmtId="0" fontId="46" fillId="0" borderId="112" xfId="0" quotePrefix="1" applyFont="1" applyBorder="1" applyAlignment="1">
      <alignment horizontal="left" wrapText="1"/>
    </xf>
    <xf numFmtId="176" fontId="46" fillId="0" borderId="117" xfId="0" quotePrefix="1" applyNumberFormat="1" applyFont="1" applyBorder="1" applyAlignment="1">
      <alignment horizontal="left" wrapText="1"/>
    </xf>
    <xf numFmtId="176" fontId="46" fillId="0" borderId="117" xfId="331" quotePrefix="1" applyNumberFormat="1" applyFont="1" applyBorder="1" applyAlignment="1">
      <alignment horizontal="left" wrapText="1"/>
    </xf>
    <xf numFmtId="176" fontId="46" fillId="0" borderId="117" xfId="0" applyNumberFormat="1" applyFont="1" applyBorder="1" applyAlignment="1">
      <alignment horizontal="justify" wrapText="1"/>
    </xf>
    <xf numFmtId="176" fontId="41" fillId="0" borderId="117" xfId="0" applyNumberFormat="1" applyFont="1" applyBorder="1" applyAlignment="1">
      <alignment wrapText="1"/>
    </xf>
    <xf numFmtId="166" fontId="41" fillId="0" borderId="106" xfId="496" applyNumberFormat="1" applyFont="1" applyBorder="1"/>
    <xf numFmtId="176" fontId="46" fillId="48" borderId="117" xfId="0" applyNumberFormat="1" applyFont="1" applyFill="1" applyBorder="1" applyAlignment="1">
      <alignment horizontal="justify" vertical="top" wrapText="1"/>
    </xf>
    <xf numFmtId="176" fontId="46" fillId="48" borderId="112" xfId="0" applyNumberFormat="1" applyFont="1" applyFill="1" applyBorder="1" applyAlignment="1">
      <alignment horizontal="justify" vertical="top" wrapText="1"/>
    </xf>
    <xf numFmtId="176" fontId="46" fillId="48" borderId="113" xfId="0" applyNumberFormat="1" applyFont="1" applyFill="1" applyBorder="1" applyAlignment="1">
      <alignment horizontal="justify" vertical="top" wrapText="1"/>
    </xf>
    <xf numFmtId="166" fontId="46" fillId="48" borderId="106" xfId="496" applyNumberFormat="1" applyFont="1" applyFill="1" applyBorder="1" applyAlignment="1">
      <alignment horizontal="justify" vertical="top" wrapText="1"/>
    </xf>
    <xf numFmtId="166" fontId="41" fillId="0" borderId="109" xfId="496" applyNumberFormat="1" applyFont="1" applyBorder="1"/>
    <xf numFmtId="166" fontId="41" fillId="0" borderId="107" xfId="496" applyNumberFormat="1" applyFont="1" applyBorder="1"/>
    <xf numFmtId="166" fontId="41" fillId="0" borderId="108" xfId="496" applyNumberFormat="1" applyFont="1" applyBorder="1"/>
    <xf numFmtId="171" fontId="41" fillId="0" borderId="108" xfId="625" applyNumberFormat="1" applyFont="1" applyBorder="1" applyAlignment="1">
      <alignment horizontal="center"/>
    </xf>
    <xf numFmtId="0" fontId="46" fillId="0" borderId="108" xfId="0" applyFont="1" applyBorder="1" applyAlignment="1">
      <alignment wrapText="1"/>
    </xf>
    <xf numFmtId="165" fontId="87" fillId="0" borderId="112" xfId="4" applyNumberFormat="1" applyFont="1" applyFill="1" applyBorder="1"/>
    <xf numFmtId="0" fontId="92" fillId="0" borderId="106" xfId="0" applyFont="1" applyBorder="1" applyAlignment="1">
      <alignment horizontal="center" vertical="center" wrapText="1"/>
    </xf>
    <xf numFmtId="0" fontId="137" fillId="0" borderId="106" xfId="0" applyFont="1" applyBorder="1" applyAlignment="1">
      <alignment horizontal="center" vertical="center" wrapText="1"/>
    </xf>
    <xf numFmtId="0" fontId="99" fillId="60" borderId="106" xfId="0" applyFont="1" applyFill="1" applyBorder="1" applyAlignment="1">
      <alignment horizontal="center"/>
    </xf>
    <xf numFmtId="0" fontId="99" fillId="60" borderId="112" xfId="0" applyFont="1" applyFill="1" applyBorder="1" applyAlignment="1">
      <alignment horizontal="center"/>
    </xf>
    <xf numFmtId="0" fontId="99" fillId="64" borderId="113" xfId="0" applyFont="1" applyFill="1" applyBorder="1"/>
    <xf numFmtId="0" fontId="92" fillId="64" borderId="106" xfId="0" applyFont="1" applyFill="1" applyBorder="1"/>
    <xf numFmtId="0" fontId="92" fillId="64" borderId="112" xfId="0" applyFont="1" applyFill="1" applyBorder="1"/>
    <xf numFmtId="0" fontId="137" fillId="0" borderId="113" xfId="0" applyFont="1" applyBorder="1"/>
    <xf numFmtId="9" fontId="92" fillId="0" borderId="112" xfId="0" applyNumberFormat="1" applyFont="1" applyBorder="1"/>
    <xf numFmtId="0" fontId="87" fillId="0" borderId="106" xfId="0" applyFont="1" applyBorder="1" applyAlignment="1">
      <alignment horizontal="left" vertical="center" wrapText="1" readingOrder="1"/>
    </xf>
    <xf numFmtId="0" fontId="87" fillId="0" borderId="112" xfId="0" applyFont="1" applyBorder="1" applyAlignment="1">
      <alignment horizontal="left" vertical="top" wrapText="1"/>
    </xf>
    <xf numFmtId="0" fontId="87" fillId="0" borderId="112" xfId="0" applyFont="1" applyBorder="1" applyAlignment="1">
      <alignment horizontal="left" wrapText="1"/>
    </xf>
    <xf numFmtId="0" fontId="87" fillId="0" borderId="107" xfId="0" applyFont="1" applyBorder="1" applyAlignment="1">
      <alignment horizontal="left" vertical="center" wrapText="1" readingOrder="1"/>
    </xf>
    <xf numFmtId="0" fontId="87" fillId="0" borderId="108" xfId="0" applyFont="1" applyBorder="1" applyAlignment="1">
      <alignment horizontal="center"/>
    </xf>
    <xf numFmtId="0" fontId="87" fillId="0" borderId="109" xfId="0" applyFont="1" applyBorder="1" applyAlignment="1">
      <alignment horizontal="left" wrapText="1"/>
    </xf>
    <xf numFmtId="0" fontId="104" fillId="0" borderId="110" xfId="0" applyFont="1" applyBorder="1"/>
    <xf numFmtId="10" fontId="92" fillId="62" borderId="117" xfId="1" applyNumberFormat="1" applyFont="1" applyFill="1" applyBorder="1"/>
    <xf numFmtId="0" fontId="92" fillId="0" borderId="117" xfId="30951" applyFont="1" applyBorder="1"/>
    <xf numFmtId="0" fontId="92" fillId="0" borderId="117" xfId="0" applyFont="1" applyBorder="1" applyAlignment="1">
      <alignment wrapText="1"/>
    </xf>
    <xf numFmtId="0" fontId="92" fillId="0" borderId="117" xfId="0" applyFont="1" applyBorder="1" applyAlignment="1">
      <alignment horizontal="left" indent="1"/>
    </xf>
    <xf numFmtId="0" fontId="92" fillId="61" borderId="117" xfId="0" applyFont="1" applyFill="1" applyBorder="1" applyAlignment="1">
      <alignment horizontal="left" indent="1"/>
    </xf>
    <xf numFmtId="10" fontId="99" fillId="62" borderId="117" xfId="1" applyNumberFormat="1" applyFont="1" applyFill="1" applyBorder="1"/>
    <xf numFmtId="10" fontId="92" fillId="0" borderId="117" xfId="1" applyNumberFormat="1" applyFont="1" applyBorder="1" applyAlignment="1">
      <alignment horizontal="right"/>
    </xf>
    <xf numFmtId="0" fontId="92" fillId="0" borderId="117" xfId="30951" applyFont="1" applyBorder="1" applyAlignment="1">
      <alignment horizontal="left" indent="1"/>
    </xf>
    <xf numFmtId="0" fontId="92" fillId="0" borderId="117" xfId="30951" applyFont="1" applyBorder="1" applyAlignment="1">
      <alignment horizontal="left"/>
    </xf>
    <xf numFmtId="0" fontId="104" fillId="0" borderId="110" xfId="30982" applyFont="1" applyBorder="1"/>
    <xf numFmtId="9" fontId="92" fillId="0" borderId="117" xfId="0" applyNumberFormat="1" applyFont="1" applyBorder="1"/>
    <xf numFmtId="0" fontId="92" fillId="61" borderId="117" xfId="0" applyFont="1" applyFill="1" applyBorder="1" applyAlignment="1">
      <alignment wrapText="1"/>
    </xf>
    <xf numFmtId="0" fontId="99" fillId="65" borderId="113" xfId="0" applyFont="1" applyFill="1" applyBorder="1" applyAlignment="1">
      <alignment wrapText="1"/>
    </xf>
    <xf numFmtId="0" fontId="92" fillId="65" borderId="112" xfId="0" applyFont="1" applyFill="1" applyBorder="1" applyAlignment="1">
      <alignment wrapText="1"/>
    </xf>
    <xf numFmtId="0" fontId="99" fillId="65" borderId="106" xfId="0" applyFont="1" applyFill="1" applyBorder="1" applyAlignment="1">
      <alignment wrapText="1"/>
    </xf>
    <xf numFmtId="42" fontId="92" fillId="0" borderId="106" xfId="0" applyNumberFormat="1" applyFont="1" applyBorder="1" applyAlignment="1">
      <alignment horizontal="right" wrapText="1"/>
    </xf>
    <xf numFmtId="0" fontId="92" fillId="0" borderId="117" xfId="0" applyFont="1" applyBorder="1" applyAlignment="1">
      <alignment horizontal="justify" vertical="top" wrapText="1"/>
    </xf>
    <xf numFmtId="42" fontId="92" fillId="0" borderId="112" xfId="0" applyNumberFormat="1" applyFont="1" applyBorder="1" applyAlignment="1">
      <alignment horizontal="right" wrapText="1"/>
    </xf>
    <xf numFmtId="9" fontId="92" fillId="0" borderId="112" xfId="0" quotePrefix="1" applyNumberFormat="1" applyFont="1" applyBorder="1" applyAlignment="1">
      <alignment horizontal="left" wrapText="1"/>
    </xf>
    <xf numFmtId="9" fontId="92" fillId="0" borderId="112" xfId="0" applyNumberFormat="1" applyFont="1" applyBorder="1" applyAlignment="1">
      <alignment horizontal="left" wrapText="1"/>
    </xf>
    <xf numFmtId="0" fontId="92" fillId="0" borderId="117" xfId="0" quotePrefix="1" applyFont="1" applyBorder="1" applyAlignment="1">
      <alignment horizontal="left" vertical="top" wrapText="1"/>
    </xf>
    <xf numFmtId="42" fontId="92" fillId="48" borderId="107" xfId="0" applyNumberFormat="1" applyFont="1" applyFill="1" applyBorder="1" applyAlignment="1">
      <alignment horizontal="center" wrapText="1"/>
    </xf>
    <xf numFmtId="42" fontId="92" fillId="48" borderId="109" xfId="0" applyNumberFormat="1" applyFont="1" applyFill="1" applyBorder="1" applyAlignment="1">
      <alignment horizontal="center" wrapText="1"/>
    </xf>
    <xf numFmtId="42" fontId="92" fillId="48" borderId="108" xfId="0" applyNumberFormat="1" applyFont="1" applyFill="1" applyBorder="1" applyAlignment="1">
      <alignment horizontal="center" wrapText="1"/>
    </xf>
    <xf numFmtId="0" fontId="92" fillId="48" borderId="109" xfId="0" applyFont="1" applyFill="1" applyBorder="1" applyAlignment="1">
      <alignment horizontal="center" wrapText="1"/>
    </xf>
    <xf numFmtId="42" fontId="99" fillId="0" borderId="106" xfId="0" applyNumberFormat="1" applyFont="1" applyBorder="1" applyAlignment="1">
      <alignment horizontal="right" wrapText="1"/>
    </xf>
    <xf numFmtId="9" fontId="92" fillId="0" borderId="112" xfId="0" applyNumberFormat="1" applyFont="1" applyBorder="1" applyAlignment="1">
      <alignment horizontal="right" wrapText="1"/>
    </xf>
    <xf numFmtId="0" fontId="88" fillId="57" borderId="107" xfId="331" applyFont="1" applyFill="1" applyBorder="1" applyAlignment="1">
      <alignment horizontal="center" vertical="center" wrapText="1"/>
    </xf>
    <xf numFmtId="0" fontId="88" fillId="57" borderId="108" xfId="331" applyFont="1" applyFill="1" applyBorder="1" applyAlignment="1">
      <alignment horizontal="center" vertical="center" wrapText="1"/>
    </xf>
    <xf numFmtId="0" fontId="88" fillId="57" borderId="109" xfId="331" applyFont="1" applyFill="1" applyBorder="1" applyAlignment="1">
      <alignment horizontal="center" vertical="center" wrapText="1"/>
    </xf>
    <xf numFmtId="3" fontId="92" fillId="0" borderId="112" xfId="30980" applyNumberFormat="1" applyFont="1" applyBorder="1" applyAlignment="1">
      <alignment horizontal="center" vertical="center"/>
    </xf>
    <xf numFmtId="3" fontId="92" fillId="0" borderId="106" xfId="30984" applyNumberFormat="1" applyFont="1" applyBorder="1" applyAlignment="1">
      <alignment horizontal="center" vertical="center"/>
    </xf>
    <xf numFmtId="14" fontId="99" fillId="0" borderId="117" xfId="331" applyNumberFormat="1" applyFont="1" applyBorder="1" applyAlignment="1">
      <alignment horizontal="left"/>
    </xf>
    <xf numFmtId="3" fontId="92" fillId="0" borderId="106" xfId="30980" applyNumberFormat="1" applyFont="1" applyBorder="1" applyAlignment="1">
      <alignment horizontal="center" vertical="center"/>
    </xf>
    <xf numFmtId="3" fontId="92" fillId="61" borderId="112" xfId="30980" applyNumberFormat="1" applyFont="1" applyFill="1" applyBorder="1" applyAlignment="1">
      <alignment horizontal="center" vertical="center"/>
    </xf>
    <xf numFmtId="3" fontId="92" fillId="61" borderId="106" xfId="30984" applyNumberFormat="1" applyFont="1" applyFill="1" applyBorder="1" applyAlignment="1">
      <alignment horizontal="center" vertical="center"/>
    </xf>
    <xf numFmtId="49" fontId="95" fillId="0" borderId="110" xfId="854" quotePrefix="1" applyNumberFormat="1" applyFont="1" applyBorder="1" applyAlignment="1">
      <alignment horizontal="center"/>
    </xf>
    <xf numFmtId="172" fontId="95" fillId="0" borderId="106" xfId="331" applyNumberFormat="1" applyFont="1" applyBorder="1" applyAlignment="1">
      <alignment horizontal="left"/>
    </xf>
    <xf numFmtId="0" fontId="87" fillId="0" borderId="106" xfId="0" applyFont="1" applyBorder="1" applyAlignment="1">
      <alignment horizontal="left"/>
    </xf>
    <xf numFmtId="10" fontId="87" fillId="0" borderId="112" xfId="0" applyNumberFormat="1" applyFont="1" applyBorder="1" applyAlignment="1">
      <alignment horizontal="center" vertical="center"/>
    </xf>
    <xf numFmtId="0" fontId="99" fillId="57" borderId="108" xfId="329" applyFont="1" applyFill="1" applyBorder="1" applyAlignment="1">
      <alignment horizontal="center" vertical="center" wrapText="1"/>
    </xf>
    <xf numFmtId="3" fontId="99" fillId="57" borderId="108" xfId="329" applyNumberFormat="1" applyFont="1" applyFill="1" applyBorder="1" applyAlignment="1">
      <alignment horizontal="center" vertical="center" wrapText="1"/>
    </xf>
    <xf numFmtId="166" fontId="92" fillId="0" borderId="117" xfId="2" applyNumberFormat="1" applyFont="1" applyFill="1" applyBorder="1"/>
    <xf numFmtId="14" fontId="95" fillId="0" borderId="113" xfId="0" applyNumberFormat="1" applyFont="1" applyBorder="1" applyAlignment="1">
      <alignment horizontal="left"/>
    </xf>
    <xf numFmtId="3" fontId="87" fillId="62" borderId="108" xfId="328" applyNumberFormat="1" applyFont="1" applyFill="1" applyBorder="1" applyAlignment="1">
      <alignment horizontal="center" vertical="center"/>
    </xf>
    <xf numFmtId="3" fontId="87" fillId="0" borderId="108" xfId="328" applyNumberFormat="1" applyFont="1" applyBorder="1" applyAlignment="1">
      <alignment horizontal="center" vertical="center"/>
    </xf>
    <xf numFmtId="3" fontId="87" fillId="0" borderId="108" xfId="330" applyNumberFormat="1" applyFont="1" applyBorder="1" applyAlignment="1">
      <alignment horizontal="center" vertical="center"/>
    </xf>
    <xf numFmtId="9" fontId="87" fillId="0" borderId="108" xfId="328" applyNumberFormat="1" applyFont="1" applyBorder="1" applyAlignment="1">
      <alignment horizontal="center" vertical="center"/>
    </xf>
    <xf numFmtId="10" fontId="87" fillId="0" borderId="109" xfId="328" applyNumberFormat="1" applyFont="1" applyBorder="1" applyAlignment="1">
      <alignment horizontal="center" vertical="center"/>
    </xf>
    <xf numFmtId="0" fontId="95" fillId="57" borderId="108" xfId="0" applyFont="1" applyFill="1" applyBorder="1" applyAlignment="1">
      <alignment horizontal="center" wrapText="1"/>
    </xf>
    <xf numFmtId="0" fontId="95" fillId="57" borderId="108" xfId="0" applyFont="1" applyFill="1" applyBorder="1" applyAlignment="1">
      <alignment horizontal="center"/>
    </xf>
    <xf numFmtId="0" fontId="87" fillId="0" borderId="107" xfId="0" applyFont="1" applyBorder="1" applyAlignment="1">
      <alignment horizontal="center" wrapText="1"/>
    </xf>
    <xf numFmtId="1" fontId="87" fillId="0" borderId="108" xfId="0" applyNumberFormat="1" applyFont="1" applyBorder="1" applyAlignment="1">
      <alignment horizontal="center" wrapText="1"/>
    </xf>
    <xf numFmtId="1" fontId="87" fillId="0" borderId="109" xfId="0" applyNumberFormat="1" applyFont="1" applyBorder="1" applyAlignment="1">
      <alignment horizontal="center" wrapText="1"/>
    </xf>
    <xf numFmtId="0" fontId="87" fillId="0" borderId="106" xfId="0" applyFont="1" applyBorder="1" applyAlignment="1">
      <alignment horizontal="center" wrapText="1"/>
    </xf>
    <xf numFmtId="8" fontId="111" fillId="0" borderId="112" xfId="0" applyNumberFormat="1" applyFont="1" applyBorder="1" applyAlignment="1">
      <alignment horizontal="center" wrapText="1"/>
    </xf>
    <xf numFmtId="8" fontId="111" fillId="0" borderId="108" xfId="0" applyNumberFormat="1" applyFont="1" applyBorder="1" applyAlignment="1">
      <alignment horizontal="center" wrapText="1"/>
    </xf>
    <xf numFmtId="8" fontId="111" fillId="0" borderId="109" xfId="0" applyNumberFormat="1" applyFont="1" applyBorder="1" applyAlignment="1">
      <alignment horizontal="center" wrapText="1"/>
    </xf>
    <xf numFmtId="0" fontId="101" fillId="57" borderId="106" xfId="125" applyFont="1" applyFill="1" applyBorder="1" applyAlignment="1">
      <alignment horizontal="center" wrapText="1"/>
    </xf>
    <xf numFmtId="0" fontId="101" fillId="57" borderId="112" xfId="125" applyFont="1" applyFill="1" applyBorder="1" applyAlignment="1">
      <alignment horizontal="center" wrapText="1"/>
    </xf>
    <xf numFmtId="0" fontId="101" fillId="0" borderId="106" xfId="125" applyFont="1" applyBorder="1" applyAlignment="1">
      <alignment horizontal="left"/>
    </xf>
    <xf numFmtId="9" fontId="101" fillId="0" borderId="112" xfId="125" applyNumberFormat="1" applyFont="1" applyBorder="1" applyAlignment="1">
      <alignment horizontal="center" wrapText="1"/>
    </xf>
    <xf numFmtId="0" fontId="101" fillId="0" borderId="107" xfId="125" applyFont="1" applyBorder="1" applyAlignment="1">
      <alignment horizontal="left"/>
    </xf>
    <xf numFmtId="6" fontId="101" fillId="0" borderId="108" xfId="125" applyNumberFormat="1" applyFont="1" applyBorder="1" applyAlignment="1">
      <alignment horizontal="right" wrapText="1"/>
    </xf>
    <xf numFmtId="9" fontId="101" fillId="0" borderId="108" xfId="125" applyNumberFormat="1" applyFont="1" applyBorder="1" applyAlignment="1">
      <alignment horizontal="center" wrapText="1"/>
    </xf>
    <xf numFmtId="9" fontId="101" fillId="0" borderId="109" xfId="125" applyNumberFormat="1" applyFont="1" applyBorder="1" applyAlignment="1">
      <alignment horizontal="center" wrapText="1"/>
    </xf>
    <xf numFmtId="3" fontId="87" fillId="0" borderId="112" xfId="0" applyNumberFormat="1" applyFont="1" applyBorder="1" applyAlignment="1">
      <alignment horizontal="center" vertical="center"/>
    </xf>
    <xf numFmtId="0" fontId="112" fillId="0" borderId="113" xfId="0" applyFont="1" applyBorder="1" applyAlignment="1">
      <alignment horizontal="right" wrapText="1"/>
    </xf>
    <xf numFmtId="0" fontId="115" fillId="70" borderId="106" xfId="0" applyFont="1" applyFill="1" applyBorder="1" applyAlignment="1">
      <alignment horizontal="center"/>
    </xf>
    <xf numFmtId="3" fontId="111" fillId="70" borderId="112" xfId="0" applyNumberFormat="1" applyFont="1" applyFill="1" applyBorder="1" applyAlignment="1">
      <alignment horizontal="center" wrapText="1"/>
    </xf>
    <xf numFmtId="0" fontId="115" fillId="0" borderId="106" xfId="0" applyFont="1" applyBorder="1" applyAlignment="1">
      <alignment horizontal="center"/>
    </xf>
    <xf numFmtId="3" fontId="111" fillId="0" borderId="112" xfId="0" applyNumberFormat="1" applyFont="1" applyBorder="1" applyAlignment="1">
      <alignment horizontal="center" wrapText="1"/>
    </xf>
    <xf numFmtId="0" fontId="115" fillId="70" borderId="107" xfId="0" applyFont="1" applyFill="1" applyBorder="1" applyAlignment="1">
      <alignment horizontal="center"/>
    </xf>
    <xf numFmtId="0" fontId="115" fillId="70" borderId="108" xfId="0" applyFont="1" applyFill="1" applyBorder="1" applyAlignment="1">
      <alignment horizontal="center"/>
    </xf>
    <xf numFmtId="3" fontId="111" fillId="70" borderId="109" xfId="0" applyNumberFormat="1" applyFont="1" applyFill="1" applyBorder="1" applyAlignment="1">
      <alignment horizontal="center" wrapText="1"/>
    </xf>
    <xf numFmtId="0" fontId="115" fillId="0" borderId="107" xfId="0" applyFont="1" applyBorder="1" applyAlignment="1">
      <alignment horizontal="center"/>
    </xf>
    <xf numFmtId="0" fontId="115" fillId="0" borderId="108" xfId="0" applyFont="1" applyBorder="1" applyAlignment="1">
      <alignment horizontal="center"/>
    </xf>
    <xf numFmtId="3" fontId="111" fillId="0" borderId="109" xfId="0" applyNumberFormat="1" applyFont="1" applyBorder="1" applyAlignment="1">
      <alignment horizontal="center" wrapText="1"/>
    </xf>
    <xf numFmtId="3" fontId="111" fillId="0" borderId="108" xfId="4" applyNumberFormat="1" applyFont="1" applyFill="1" applyBorder="1" applyAlignment="1">
      <alignment horizontal="center" vertical="center"/>
    </xf>
    <xf numFmtId="3" fontId="111" fillId="0" borderId="109" xfId="4" applyNumberFormat="1" applyFont="1" applyFill="1" applyBorder="1" applyAlignment="1">
      <alignment horizontal="center" vertical="center"/>
    </xf>
    <xf numFmtId="0" fontId="111" fillId="0" borderId="107" xfId="0" applyFont="1" applyBorder="1" applyAlignment="1">
      <alignment horizontal="right" wrapText="1"/>
    </xf>
    <xf numFmtId="10" fontId="111" fillId="56" borderId="108" xfId="0" applyNumberFormat="1" applyFont="1" applyFill="1" applyBorder="1" applyAlignment="1">
      <alignment horizontal="center" wrapText="1"/>
    </xf>
    <xf numFmtId="9" fontId="111" fillId="0" borderId="108" xfId="0" applyNumberFormat="1" applyFont="1" applyBorder="1" applyAlignment="1">
      <alignment horizontal="center" wrapText="1"/>
    </xf>
    <xf numFmtId="3" fontId="87" fillId="0" borderId="110" xfId="0" applyNumberFormat="1" applyFont="1" applyBorder="1" applyAlignment="1">
      <alignment horizontal="center" vertical="center"/>
    </xf>
    <xf numFmtId="3" fontId="87" fillId="58" borderId="110" xfId="0" applyNumberFormat="1" applyFont="1" applyFill="1" applyBorder="1" applyAlignment="1">
      <alignment horizontal="center" vertical="center"/>
    </xf>
    <xf numFmtId="37" fontId="87" fillId="0" borderId="112" xfId="4" applyNumberFormat="1" applyFont="1" applyBorder="1" applyAlignment="1">
      <alignment horizontal="center" vertical="center"/>
    </xf>
    <xf numFmtId="0" fontId="87" fillId="0" borderId="107" xfId="0" applyFont="1" applyBorder="1"/>
    <xf numFmtId="37" fontId="87" fillId="0" borderId="109" xfId="4" applyNumberFormat="1" applyFont="1" applyFill="1" applyBorder="1" applyAlignment="1">
      <alignment horizontal="center" vertical="center"/>
    </xf>
    <xf numFmtId="9" fontId="92" fillId="0" borderId="112" xfId="1" applyFont="1" applyBorder="1"/>
    <xf numFmtId="0" fontId="99" fillId="57" borderId="109" xfId="0" applyFont="1" applyFill="1" applyBorder="1" applyAlignment="1">
      <alignment horizontal="center" vertical="center" wrapText="1"/>
    </xf>
    <xf numFmtId="14" fontId="88" fillId="0" borderId="117" xfId="331" applyNumberFormat="1" applyFont="1" applyBorder="1" applyAlignment="1">
      <alignment horizontal="left"/>
    </xf>
    <xf numFmtId="3" fontId="91" fillId="0" borderId="112" xfId="331" applyNumberFormat="1" applyFont="1" applyBorder="1" applyAlignment="1">
      <alignment horizontal="center" vertical="center"/>
    </xf>
    <xf numFmtId="3" fontId="91" fillId="0" borderId="106" xfId="331" applyNumberFormat="1" applyFont="1" applyBorder="1" applyAlignment="1">
      <alignment horizontal="center" vertical="center"/>
    </xf>
    <xf numFmtId="3" fontId="91" fillId="0" borderId="106" xfId="0" applyNumberFormat="1" applyFont="1" applyBorder="1" applyAlignment="1">
      <alignment horizontal="center" vertical="center"/>
    </xf>
    <xf numFmtId="3" fontId="91" fillId="0" borderId="109" xfId="331" applyNumberFormat="1" applyFont="1" applyBorder="1" applyAlignment="1">
      <alignment horizontal="center" vertical="center"/>
    </xf>
    <xf numFmtId="0" fontId="87" fillId="0" borderId="106" xfId="30980" applyFont="1" applyBorder="1"/>
    <xf numFmtId="9" fontId="87" fillId="0" borderId="112" xfId="30980" applyNumberFormat="1" applyFont="1" applyBorder="1"/>
    <xf numFmtId="165" fontId="92" fillId="0" borderId="106" xfId="4" applyNumberFormat="1" applyFont="1" applyFill="1" applyBorder="1" applyAlignment="1">
      <alignment horizontal="center" vertical="top" wrapText="1"/>
    </xf>
    <xf numFmtId="165" fontId="92" fillId="0" borderId="106" xfId="4" applyNumberFormat="1" applyFont="1" applyBorder="1" applyAlignment="1">
      <alignment horizontal="center" vertical="top" wrapText="1"/>
    </xf>
    <xf numFmtId="8" fontId="87" fillId="0" borderId="112" xfId="0" applyNumberFormat="1" applyFont="1" applyBorder="1" applyAlignment="1">
      <alignment horizontal="center" wrapText="1"/>
    </xf>
    <xf numFmtId="8" fontId="87" fillId="0" borderId="109" xfId="0" applyNumberFormat="1" applyFont="1" applyBorder="1" applyAlignment="1">
      <alignment horizontal="center" wrapText="1"/>
    </xf>
    <xf numFmtId="0" fontId="95" fillId="0" borderId="0" xfId="0" applyFont="1" applyAlignment="1">
      <alignment horizontal="center" wrapText="1"/>
    </xf>
    <xf numFmtId="37" fontId="87" fillId="0" borderId="112" xfId="4" applyNumberFormat="1" applyFont="1" applyFill="1" applyBorder="1" applyAlignment="1">
      <alignment horizontal="right" vertical="center"/>
    </xf>
    <xf numFmtId="9" fontId="87" fillId="0" borderId="109" xfId="0" applyNumberFormat="1" applyFont="1" applyBorder="1" applyAlignment="1">
      <alignment horizontal="right" vertical="center"/>
    </xf>
    <xf numFmtId="37" fontId="87" fillId="0" borderId="82" xfId="4" applyNumberFormat="1" applyFont="1" applyFill="1" applyBorder="1" applyAlignment="1">
      <alignment horizontal="right" vertical="center"/>
    </xf>
    <xf numFmtId="0" fontId="91" fillId="57" borderId="38" xfId="0" applyFont="1" applyFill="1" applyBorder="1"/>
    <xf numFmtId="166" fontId="92" fillId="60" borderId="29" xfId="2" applyNumberFormat="1" applyFont="1" applyFill="1" applyBorder="1"/>
    <xf numFmtId="42" fontId="92" fillId="62" borderId="82" xfId="1290" applyNumberFormat="1" applyFont="1" applyFill="1" applyBorder="1" applyAlignment="1">
      <alignment vertical="top"/>
    </xf>
    <xf numFmtId="42" fontId="92" fillId="62" borderId="29" xfId="1290" applyNumberFormat="1" applyFont="1" applyFill="1" applyBorder="1" applyAlignment="1">
      <alignment vertical="top"/>
    </xf>
    <xf numFmtId="0" fontId="99" fillId="48" borderId="101" xfId="0" applyFont="1" applyFill="1" applyBorder="1" applyAlignment="1">
      <alignment horizontal="center"/>
    </xf>
    <xf numFmtId="166" fontId="92" fillId="0" borderId="80" xfId="0" applyNumberFormat="1" applyFont="1" applyBorder="1"/>
    <xf numFmtId="166" fontId="99" fillId="0" borderId="101" xfId="0" applyNumberFormat="1" applyFont="1" applyBorder="1"/>
    <xf numFmtId="0" fontId="88" fillId="62" borderId="82" xfId="0" applyFont="1" applyFill="1" applyBorder="1"/>
    <xf numFmtId="165" fontId="95" fillId="62" borderId="82" xfId="4" applyNumberFormat="1" applyFont="1" applyFill="1" applyBorder="1"/>
    <xf numFmtId="178" fontId="95" fillId="62" borderId="82" xfId="4" applyNumberFormat="1" applyFont="1" applyFill="1" applyBorder="1"/>
    <xf numFmtId="165" fontId="87" fillId="62" borderId="82" xfId="4" applyNumberFormat="1" applyFont="1" applyFill="1" applyBorder="1"/>
    <xf numFmtId="178" fontId="87" fillId="62" borderId="82" xfId="4" applyNumberFormat="1" applyFont="1" applyFill="1" applyBorder="1"/>
    <xf numFmtId="3" fontId="92" fillId="0" borderId="82" xfId="0" applyNumberFormat="1" applyFont="1" applyBorder="1" applyAlignment="1">
      <alignment horizontal="right"/>
    </xf>
    <xf numFmtId="0" fontId="91" fillId="61" borderId="82" xfId="0" applyFont="1" applyFill="1" applyBorder="1"/>
    <xf numFmtId="0" fontId="87" fillId="61" borderId="82" xfId="0" applyFont="1" applyFill="1" applyBorder="1"/>
    <xf numFmtId="178" fontId="87" fillId="61" borderId="82" xfId="0" applyNumberFormat="1" applyFont="1" applyFill="1" applyBorder="1"/>
    <xf numFmtId="178" fontId="87" fillId="61" borderId="82" xfId="4" applyNumberFormat="1" applyFont="1" applyFill="1" applyBorder="1"/>
    <xf numFmtId="3" fontId="95" fillId="69" borderId="53" xfId="0" applyNumberFormat="1" applyFont="1" applyFill="1" applyBorder="1"/>
    <xf numFmtId="165" fontId="87" fillId="62" borderId="88" xfId="4" applyNumberFormat="1" applyFont="1" applyFill="1" applyBorder="1"/>
    <xf numFmtId="165" fontId="87" fillId="62" borderId="53" xfId="4" applyNumberFormat="1" applyFont="1" applyFill="1" applyBorder="1"/>
    <xf numFmtId="0" fontId="88" fillId="62" borderId="44" xfId="0" applyFont="1" applyFill="1" applyBorder="1"/>
    <xf numFmtId="0" fontId="88" fillId="62" borderId="53" xfId="0" applyFont="1" applyFill="1" applyBorder="1"/>
    <xf numFmtId="0" fontId="88" fillId="62" borderId="28" xfId="0" applyFont="1" applyFill="1" applyBorder="1"/>
    <xf numFmtId="0" fontId="88" fillId="62" borderId="106" xfId="0" applyFont="1" applyFill="1" applyBorder="1"/>
    <xf numFmtId="0" fontId="88" fillId="62" borderId="100" xfId="0" applyFont="1" applyFill="1" applyBorder="1"/>
    <xf numFmtId="0" fontId="88" fillId="62" borderId="29" xfId="0" applyFont="1" applyFill="1" applyBorder="1"/>
    <xf numFmtId="165" fontId="87" fillId="62" borderId="29" xfId="4" applyNumberFormat="1" applyFont="1" applyFill="1" applyBorder="1"/>
    <xf numFmtId="178" fontId="87" fillId="62" borderId="29" xfId="4" applyNumberFormat="1" applyFont="1" applyFill="1" applyBorder="1"/>
    <xf numFmtId="178" fontId="87" fillId="62" borderId="29" xfId="4" applyNumberFormat="1" applyFont="1" applyFill="1" applyBorder="1" applyAlignment="1">
      <alignment vertical="top" wrapText="1"/>
    </xf>
    <xf numFmtId="178" fontId="87" fillId="62" borderId="82" xfId="4" applyNumberFormat="1" applyFont="1" applyFill="1" applyBorder="1" applyAlignment="1">
      <alignment vertical="top" wrapText="1"/>
    </xf>
    <xf numFmtId="0" fontId="88" fillId="62" borderId="88" xfId="0" applyFont="1" applyFill="1" applyBorder="1"/>
    <xf numFmtId="178" fontId="87" fillId="62" borderId="88" xfId="4" applyNumberFormat="1" applyFont="1" applyFill="1" applyBorder="1"/>
    <xf numFmtId="178" fontId="87" fillId="62" borderId="88" xfId="4" applyNumberFormat="1" applyFont="1" applyFill="1" applyBorder="1" applyAlignment="1">
      <alignment vertical="top" wrapText="1"/>
    </xf>
    <xf numFmtId="165" fontId="95" fillId="62" borderId="53" xfId="4" applyNumberFormat="1" applyFont="1" applyFill="1" applyBorder="1"/>
    <xf numFmtId="178" fontId="95" fillId="62" borderId="53" xfId="4" applyNumberFormat="1" applyFont="1" applyFill="1" applyBorder="1"/>
    <xf numFmtId="178" fontId="87" fillId="62" borderId="88" xfId="0" applyNumberFormat="1" applyFont="1" applyFill="1" applyBorder="1"/>
    <xf numFmtId="0" fontId="87" fillId="62" borderId="88" xfId="0" applyFont="1" applyFill="1" applyBorder="1"/>
    <xf numFmtId="179" fontId="92" fillId="0" borderId="27" xfId="4" applyNumberFormat="1" applyFont="1" applyBorder="1" applyAlignment="1">
      <alignment wrapText="1"/>
    </xf>
    <xf numFmtId="3" fontId="92" fillId="59" borderId="50" xfId="0" applyNumberFormat="1" applyFont="1" applyFill="1" applyBorder="1"/>
    <xf numFmtId="165" fontId="92" fillId="0" borderId="110" xfId="4" applyNumberFormat="1" applyFont="1" applyBorder="1"/>
    <xf numFmtId="9" fontId="92" fillId="59" borderId="50" xfId="0" applyNumberFormat="1" applyFont="1" applyFill="1" applyBorder="1"/>
    <xf numFmtId="165" fontId="92" fillId="59" borderId="86" xfId="4" applyNumberFormat="1" applyFont="1" applyFill="1" applyBorder="1" applyAlignment="1">
      <alignment wrapText="1"/>
    </xf>
    <xf numFmtId="9" fontId="92" fillId="59" borderId="86" xfId="0" applyNumberFormat="1" applyFont="1" applyFill="1" applyBorder="1"/>
    <xf numFmtId="0" fontId="92" fillId="0" borderId="31" xfId="0" applyFont="1" applyBorder="1"/>
    <xf numFmtId="44" fontId="92" fillId="0" borderId="31" xfId="0" applyNumberFormat="1" applyFont="1" applyBorder="1"/>
    <xf numFmtId="0" fontId="92" fillId="65" borderId="112" xfId="0" applyFont="1" applyFill="1" applyBorder="1"/>
    <xf numFmtId="44" fontId="92" fillId="65" borderId="112" xfId="0" applyNumberFormat="1" applyFont="1" applyFill="1" applyBorder="1"/>
    <xf numFmtId="3" fontId="117" fillId="57" borderId="53" xfId="331" applyNumberFormat="1" applyFont="1" applyFill="1" applyBorder="1" applyAlignment="1">
      <alignment horizontal="center" vertical="center" wrapText="1"/>
    </xf>
    <xf numFmtId="166" fontId="92" fillId="0" borderId="94" xfId="30976" applyNumberFormat="1" applyFont="1" applyFill="1" applyBorder="1"/>
    <xf numFmtId="166" fontId="92" fillId="0" borderId="93" xfId="2" applyNumberFormat="1" applyFont="1" applyFill="1" applyBorder="1"/>
    <xf numFmtId="166" fontId="92" fillId="0" borderId="92" xfId="2" applyNumberFormat="1" applyFont="1" applyFill="1" applyBorder="1"/>
    <xf numFmtId="0" fontId="162" fillId="0" borderId="0" xfId="0" applyFont="1"/>
    <xf numFmtId="0" fontId="95" fillId="0" borderId="43" xfId="0" applyFont="1" applyBorder="1" applyAlignment="1">
      <alignment wrapText="1"/>
    </xf>
    <xf numFmtId="0" fontId="162" fillId="0" borderId="0" xfId="0" applyFont="1" applyAlignment="1">
      <alignment wrapText="1"/>
    </xf>
    <xf numFmtId="49" fontId="95" fillId="0" borderId="28" xfId="0" applyNumberFormat="1" applyFont="1" applyBorder="1" applyAlignment="1">
      <alignment wrapText="1"/>
    </xf>
    <xf numFmtId="49" fontId="95" fillId="0" borderId="24" xfId="0" applyNumberFormat="1" applyFont="1" applyBorder="1" applyAlignment="1">
      <alignment wrapText="1"/>
    </xf>
    <xf numFmtId="3" fontId="87" fillId="0" borderId="37" xfId="0" applyNumberFormat="1" applyFont="1" applyBorder="1" applyAlignment="1">
      <alignment horizontal="center"/>
    </xf>
    <xf numFmtId="0" fontId="87" fillId="0" borderId="37" xfId="0" applyFont="1" applyBorder="1" applyAlignment="1">
      <alignment horizontal="center"/>
    </xf>
    <xf numFmtId="10" fontId="87" fillId="0" borderId="37" xfId="0" applyNumberFormat="1" applyFont="1" applyBorder="1" applyAlignment="1">
      <alignment horizontal="center"/>
    </xf>
    <xf numFmtId="10" fontId="87" fillId="0" borderId="42" xfId="0" applyNumberFormat="1" applyFont="1" applyBorder="1" applyAlignment="1">
      <alignment horizontal="center"/>
    </xf>
    <xf numFmtId="0" fontId="87" fillId="0" borderId="32" xfId="0" applyFont="1" applyBorder="1" applyAlignment="1">
      <alignment horizontal="center"/>
    </xf>
    <xf numFmtId="3" fontId="95" fillId="0" borderId="52" xfId="0" applyNumberFormat="1" applyFont="1" applyBorder="1" applyAlignment="1">
      <alignment horizontal="center"/>
    </xf>
    <xf numFmtId="10" fontId="95" fillId="0" borderId="52" xfId="0" applyNumberFormat="1" applyFont="1" applyBorder="1" applyAlignment="1">
      <alignment horizontal="center"/>
    </xf>
    <xf numFmtId="0" fontId="164" fillId="57" borderId="107" xfId="331" applyFont="1" applyFill="1" applyBorder="1" applyAlignment="1">
      <alignment horizontal="center" vertical="center" wrapText="1"/>
    </xf>
    <xf numFmtId="0" fontId="164" fillId="57" borderId="108" xfId="331" applyFont="1" applyFill="1" applyBorder="1" applyAlignment="1">
      <alignment horizontal="center" vertical="center" wrapText="1"/>
    </xf>
    <xf numFmtId="44" fontId="92" fillId="0" borderId="29" xfId="2" applyFont="1" applyBorder="1"/>
    <xf numFmtId="44" fontId="92" fillId="64" borderId="82" xfId="1260" applyNumberFormat="1" applyFont="1" applyFill="1" applyBorder="1"/>
    <xf numFmtId="44" fontId="92" fillId="0" borderId="82" xfId="0" applyNumberFormat="1" applyFont="1" applyBorder="1"/>
    <xf numFmtId="43" fontId="87" fillId="0" borderId="106" xfId="4" applyFont="1" applyBorder="1" applyAlignment="1">
      <alignment horizontal="center" vertical="center"/>
    </xf>
    <xf numFmtId="0" fontId="95" fillId="57" borderId="76" xfId="0" applyFont="1" applyFill="1" applyBorder="1" applyAlignment="1">
      <alignment horizontal="center" vertical="center" wrapText="1"/>
    </xf>
    <xf numFmtId="0" fontId="95" fillId="57" borderId="76" xfId="0" applyFont="1" applyFill="1" applyBorder="1" applyAlignment="1">
      <alignment horizontal="center" vertical="center"/>
    </xf>
    <xf numFmtId="42" fontId="87" fillId="0" borderId="108" xfId="0" applyNumberFormat="1" applyFont="1" applyBorder="1" applyAlignment="1">
      <alignment horizontal="right" vertical="center"/>
    </xf>
    <xf numFmtId="6" fontId="124" fillId="0" borderId="0" xfId="0" applyNumberFormat="1" applyFont="1"/>
    <xf numFmtId="176" fontId="125" fillId="0" borderId="0" xfId="0" applyNumberFormat="1" applyFont="1"/>
    <xf numFmtId="0" fontId="166" fillId="0" borderId="0" xfId="0" applyFont="1"/>
    <xf numFmtId="0" fontId="124" fillId="0" borderId="0" xfId="762" applyFont="1"/>
    <xf numFmtId="0" fontId="87" fillId="61" borderId="0" xfId="0" applyFont="1" applyFill="1"/>
    <xf numFmtId="43" fontId="9" fillId="61" borderId="0" xfId="0" applyNumberFormat="1" applyFont="1" applyFill="1"/>
    <xf numFmtId="164" fontId="9" fillId="61" borderId="0" xfId="0" applyNumberFormat="1" applyFont="1" applyFill="1"/>
    <xf numFmtId="0" fontId="104" fillId="0" borderId="110" xfId="0" applyFont="1" applyBorder="1" applyAlignment="1">
      <alignment vertical="center"/>
    </xf>
    <xf numFmtId="0" fontId="109" fillId="0" borderId="0" xfId="0" applyFont="1"/>
    <xf numFmtId="0" fontId="124" fillId="0" borderId="0" xfId="331" applyFont="1"/>
    <xf numFmtId="0" fontId="168" fillId="0" borderId="0" xfId="0" applyFont="1" applyAlignment="1">
      <alignment wrapText="1"/>
    </xf>
    <xf numFmtId="0" fontId="145" fillId="0" borderId="0" xfId="0" applyFont="1" applyAlignment="1">
      <alignment horizontal="justify" wrapText="1"/>
    </xf>
    <xf numFmtId="166" fontId="46" fillId="0" borderId="113" xfId="496" applyNumberFormat="1" applyFont="1" applyFill="1" applyBorder="1"/>
    <xf numFmtId="166" fontId="46" fillId="0" borderId="112" xfId="496" applyNumberFormat="1" applyFont="1" applyFill="1" applyBorder="1"/>
    <xf numFmtId="166" fontId="41" fillId="0" borderId="81" xfId="496" applyNumberFormat="1" applyFont="1" applyBorder="1"/>
    <xf numFmtId="166" fontId="0" fillId="0" borderId="81" xfId="30955" applyNumberFormat="1" applyFont="1" applyBorder="1"/>
    <xf numFmtId="4" fontId="95" fillId="69" borderId="53" xfId="0" applyNumberFormat="1" applyFont="1" applyFill="1" applyBorder="1"/>
    <xf numFmtId="4" fontId="87" fillId="0" borderId="29" xfId="4" applyNumberFormat="1" applyFont="1" applyBorder="1"/>
    <xf numFmtId="4" fontId="87" fillId="0" borderId="82" xfId="4" applyNumberFormat="1" applyFont="1" applyBorder="1"/>
    <xf numFmtId="4" fontId="95" fillId="34" borderId="53" xfId="4" applyNumberFormat="1" applyFont="1" applyFill="1" applyBorder="1"/>
    <xf numFmtId="0" fontId="168" fillId="0" borderId="0" xfId="0" applyFont="1"/>
    <xf numFmtId="49" fontId="109" fillId="0" borderId="0" xfId="854" quotePrefix="1" applyNumberFormat="1" applyFont="1" applyAlignment="1">
      <alignment horizontal="left"/>
    </xf>
    <xf numFmtId="16" fontId="159" fillId="0" borderId="0" xfId="0" applyNumberFormat="1" applyFont="1" applyAlignment="1">
      <alignment vertical="center"/>
    </xf>
    <xf numFmtId="177" fontId="92" fillId="0" borderId="117" xfId="335" applyNumberFormat="1" applyFont="1" applyBorder="1"/>
    <xf numFmtId="165" fontId="92" fillId="61" borderId="117" xfId="0" applyNumberFormat="1" applyFont="1" applyFill="1" applyBorder="1"/>
    <xf numFmtId="0" fontId="99" fillId="72" borderId="78" xfId="0" applyFont="1" applyFill="1" applyBorder="1" applyAlignment="1">
      <alignment wrapText="1"/>
    </xf>
    <xf numFmtId="165" fontId="99" fillId="65" borderId="83" xfId="4" applyNumberFormat="1" applyFont="1" applyFill="1" applyBorder="1" applyAlignment="1">
      <alignment wrapText="1"/>
    </xf>
    <xf numFmtId="165" fontId="92" fillId="72" borderId="67" xfId="4" applyNumberFormat="1" applyFont="1" applyFill="1" applyBorder="1" applyAlignment="1">
      <alignment wrapText="1"/>
    </xf>
    <xf numFmtId="0" fontId="99" fillId="72" borderId="67" xfId="0" applyFont="1" applyFill="1" applyBorder="1" applyAlignment="1">
      <alignment wrapText="1"/>
    </xf>
    <xf numFmtId="0" fontId="99" fillId="65" borderId="67" xfId="0" applyFont="1" applyFill="1" applyBorder="1" applyAlignment="1">
      <alignment wrapText="1"/>
    </xf>
    <xf numFmtId="165" fontId="92" fillId="0" borderId="110" xfId="4" applyNumberFormat="1" applyFont="1" applyBorder="1" applyAlignment="1">
      <alignment horizontal="right"/>
    </xf>
    <xf numFmtId="9" fontId="92" fillId="59" borderId="50" xfId="0" applyNumberFormat="1" applyFont="1" applyFill="1" applyBorder="1" applyAlignment="1">
      <alignment horizontal="right"/>
    </xf>
    <xf numFmtId="165" fontId="92" fillId="59" borderId="86" xfId="4" applyNumberFormat="1" applyFont="1" applyFill="1" applyBorder="1" applyAlignment="1">
      <alignment horizontal="right" wrapText="1"/>
    </xf>
    <xf numFmtId="9" fontId="92" fillId="59" borderId="86" xfId="0" applyNumberFormat="1" applyFont="1" applyFill="1" applyBorder="1" applyAlignment="1">
      <alignment horizontal="right"/>
    </xf>
    <xf numFmtId="49" fontId="109" fillId="0" borderId="0" xfId="0" applyNumberFormat="1" applyFont="1" applyAlignment="1">
      <alignment horizontal="left"/>
    </xf>
    <xf numFmtId="0" fontId="166" fillId="0" borderId="0" xfId="0" applyFont="1" applyAlignment="1">
      <alignment horizontal="left" wrapText="1"/>
    </xf>
    <xf numFmtId="0" fontId="109" fillId="0" borderId="0" xfId="762" applyFont="1" applyAlignment="1">
      <alignment horizontal="left"/>
    </xf>
    <xf numFmtId="0" fontId="171" fillId="0" borderId="82" xfId="0" quotePrefix="1" applyFont="1" applyBorder="1" applyAlignment="1">
      <alignment horizontal="left" wrapText="1"/>
    </xf>
    <xf numFmtId="0" fontId="171" fillId="0" borderId="112" xfId="0" quotePrefix="1" applyFont="1" applyBorder="1" applyAlignment="1">
      <alignment horizontal="left" wrapText="1"/>
    </xf>
    <xf numFmtId="0" fontId="171" fillId="0" borderId="82" xfId="0" applyFont="1" applyBorder="1" applyAlignment="1">
      <alignment wrapText="1"/>
    </xf>
    <xf numFmtId="0" fontId="171" fillId="0" borderId="112" xfId="0" applyFont="1" applyBorder="1" applyAlignment="1">
      <alignment wrapText="1"/>
    </xf>
    <xf numFmtId="166" fontId="46" fillId="61" borderId="106" xfId="496" applyNumberFormat="1" applyFont="1" applyFill="1" applyBorder="1"/>
    <xf numFmtId="165" fontId="124" fillId="0" borderId="0" xfId="0" applyNumberFormat="1" applyFont="1"/>
    <xf numFmtId="0" fontId="103" fillId="0" borderId="0" xfId="0" applyFont="1" applyAlignment="1">
      <alignment vertical="center" wrapText="1"/>
    </xf>
    <xf numFmtId="5" fontId="92" fillId="0" borderId="79" xfId="2" applyNumberFormat="1" applyFont="1" applyBorder="1"/>
    <xf numFmtId="5" fontId="92" fillId="56" borderId="42" xfId="2" applyNumberFormat="1" applyFont="1" applyFill="1" applyBorder="1" applyAlignment="1">
      <alignment horizontal="center"/>
    </xf>
    <xf numFmtId="165" fontId="91" fillId="59" borderId="82" xfId="4" applyNumberFormat="1" applyFont="1" applyFill="1" applyBorder="1" applyAlignment="1">
      <alignment horizontal="center" wrapText="1"/>
    </xf>
    <xf numFmtId="9" fontId="91" fillId="59" borderId="82" xfId="1" applyFont="1" applyFill="1" applyBorder="1" applyAlignment="1">
      <alignment horizontal="center" wrapText="1"/>
    </xf>
    <xf numFmtId="49" fontId="109" fillId="0" borderId="0" xfId="854" quotePrefix="1" applyNumberFormat="1" applyFont="1" applyAlignment="1">
      <alignment horizontal="center"/>
    </xf>
    <xf numFmtId="0" fontId="21" fillId="0" borderId="0" xfId="858" applyFill="1"/>
    <xf numFmtId="0" fontId="21" fillId="0" borderId="0" xfId="6" applyFill="1"/>
    <xf numFmtId="0" fontId="21" fillId="0" borderId="0" xfId="1165" applyFill="1"/>
    <xf numFmtId="0" fontId="99" fillId="0" borderId="110" xfId="0" applyFont="1" applyBorder="1"/>
    <xf numFmtId="3" fontId="92" fillId="62" borderId="27" xfId="0" applyNumberFormat="1" applyFont="1" applyFill="1" applyBorder="1" applyAlignment="1">
      <alignment horizontal="center" vertical="center"/>
    </xf>
    <xf numFmtId="3" fontId="92" fillId="0" borderId="27" xfId="0" applyNumberFormat="1" applyFont="1" applyBorder="1" applyAlignment="1">
      <alignment horizontal="center" vertical="center"/>
    </xf>
    <xf numFmtId="0" fontId="99" fillId="59" borderId="43" xfId="0" applyFont="1" applyFill="1" applyBorder="1" applyAlignment="1">
      <alignment horizontal="center" vertical="center" wrapText="1"/>
    </xf>
    <xf numFmtId="0" fontId="99" fillId="59" borderId="47" xfId="0" applyFont="1" applyFill="1" applyBorder="1" applyAlignment="1">
      <alignment horizontal="center" vertical="center" wrapText="1"/>
    </xf>
    <xf numFmtId="0" fontId="99" fillId="59" borderId="78" xfId="0" applyFont="1" applyFill="1" applyBorder="1" applyAlignment="1">
      <alignment horizontal="center" vertical="center" wrapText="1"/>
    </xf>
    <xf numFmtId="0" fontId="99" fillId="59" borderId="83" xfId="0" applyFont="1" applyFill="1" applyBorder="1" applyAlignment="1">
      <alignment horizontal="center" vertical="center" wrapText="1"/>
    </xf>
    <xf numFmtId="0" fontId="99" fillId="59" borderId="67" xfId="0" applyFont="1" applyFill="1" applyBorder="1" applyAlignment="1">
      <alignment horizontal="center" vertical="center" wrapText="1"/>
    </xf>
    <xf numFmtId="165" fontId="92" fillId="62" borderId="27" xfId="0" applyNumberFormat="1" applyFont="1" applyFill="1" applyBorder="1" applyAlignment="1">
      <alignment horizontal="center" vertical="center" wrapText="1"/>
    </xf>
    <xf numFmtId="9" fontId="92" fillId="62" borderId="36" xfId="1" applyFont="1" applyFill="1" applyBorder="1" applyAlignment="1">
      <alignment horizontal="center" vertical="center"/>
    </xf>
    <xf numFmtId="165" fontId="92" fillId="62" borderId="36" xfId="0" applyNumberFormat="1" applyFont="1" applyFill="1" applyBorder="1" applyAlignment="1">
      <alignment horizontal="center" vertical="center" wrapText="1"/>
    </xf>
    <xf numFmtId="165" fontId="92" fillId="62" borderId="42" xfId="0" applyNumberFormat="1" applyFont="1" applyFill="1" applyBorder="1" applyAlignment="1">
      <alignment horizontal="center" vertical="center" wrapText="1"/>
    </xf>
    <xf numFmtId="3" fontId="92" fillId="0" borderId="27" xfId="0" applyNumberFormat="1" applyFont="1" applyBorder="1" applyAlignment="1">
      <alignment horizontal="center" vertical="center" wrapText="1"/>
    </xf>
    <xf numFmtId="165" fontId="91" fillId="0" borderId="0" xfId="942" applyNumberFormat="1" applyFont="1"/>
    <xf numFmtId="166" fontId="106" fillId="0" borderId="0" xfId="0" applyNumberFormat="1" applyFont="1"/>
    <xf numFmtId="185" fontId="92" fillId="0" borderId="117" xfId="0" applyNumberFormat="1" applyFont="1" applyBorder="1"/>
    <xf numFmtId="185" fontId="92" fillId="0" borderId="87" xfId="0" applyNumberFormat="1" applyFont="1" applyBorder="1"/>
    <xf numFmtId="0" fontId="92" fillId="59" borderId="47" xfId="762" applyFont="1" applyFill="1" applyBorder="1"/>
    <xf numFmtId="0" fontId="92" fillId="59" borderId="52" xfId="762" applyFont="1" applyFill="1" applyBorder="1"/>
    <xf numFmtId="166" fontId="92" fillId="0" borderId="91" xfId="2" applyNumberFormat="1" applyFont="1" applyFill="1" applyBorder="1"/>
    <xf numFmtId="166" fontId="92" fillId="0" borderId="90" xfId="2" applyNumberFormat="1" applyFont="1" applyFill="1" applyBorder="1"/>
    <xf numFmtId="166" fontId="46" fillId="0" borderId="87" xfId="496" applyNumberFormat="1" applyFont="1" applyBorder="1"/>
    <xf numFmtId="166" fontId="46" fillId="0" borderId="79" xfId="496" applyNumberFormat="1" applyFont="1" applyBorder="1"/>
    <xf numFmtId="166" fontId="46" fillId="0" borderId="113" xfId="496" applyNumberFormat="1" applyFont="1" applyBorder="1"/>
    <xf numFmtId="166" fontId="41" fillId="0" borderId="79" xfId="496" applyNumberFormat="1" applyFont="1" applyBorder="1"/>
    <xf numFmtId="166" fontId="41" fillId="0" borderId="87" xfId="496" applyNumberFormat="1" applyFont="1" applyBorder="1"/>
    <xf numFmtId="165" fontId="92" fillId="0" borderId="109" xfId="1260" applyNumberFormat="1" applyFont="1" applyFill="1" applyBorder="1"/>
    <xf numFmtId="43" fontId="87" fillId="0" borderId="109" xfId="4" applyFont="1" applyBorder="1" applyAlignment="1">
      <alignment horizontal="center" vertical="center"/>
    </xf>
    <xf numFmtId="43" fontId="87" fillId="0" borderId="109" xfId="4" applyFont="1" applyBorder="1" applyAlignment="1">
      <alignment vertical="center"/>
    </xf>
    <xf numFmtId="43" fontId="87" fillId="0" borderId="62" xfId="4" applyFont="1" applyBorder="1" applyAlignment="1">
      <alignment horizontal="right" vertical="center"/>
    </xf>
    <xf numFmtId="43" fontId="87" fillId="0" borderId="108" xfId="4" applyFont="1" applyBorder="1" applyAlignment="1">
      <alignment horizontal="right" vertical="center"/>
    </xf>
    <xf numFmtId="166" fontId="41" fillId="0" borderId="62" xfId="496" applyNumberFormat="1" applyFont="1" applyBorder="1"/>
    <xf numFmtId="0" fontId="99" fillId="60" borderId="70" xfId="762" applyFont="1" applyFill="1" applyBorder="1"/>
    <xf numFmtId="0" fontId="99" fillId="60" borderId="106" xfId="762" applyFont="1" applyFill="1" applyBorder="1"/>
    <xf numFmtId="0" fontId="99" fillId="60" borderId="112" xfId="762" applyFont="1" applyFill="1" applyBorder="1" applyAlignment="1">
      <alignment horizontal="center"/>
    </xf>
    <xf numFmtId="0" fontId="99" fillId="60" borderId="25" xfId="762" applyFont="1" applyFill="1" applyBorder="1"/>
    <xf numFmtId="0" fontId="92" fillId="60" borderId="0" xfId="762" applyFont="1" applyFill="1"/>
    <xf numFmtId="0" fontId="92" fillId="60" borderId="26" xfId="762" applyFont="1" applyFill="1" applyBorder="1"/>
    <xf numFmtId="0" fontId="92" fillId="0" borderId="106" xfId="762" quotePrefix="1" applyFont="1" applyBorder="1" applyAlignment="1">
      <alignment horizontal="left" wrapText="1"/>
    </xf>
    <xf numFmtId="9" fontId="92" fillId="0" borderId="112" xfId="150" applyFont="1" applyBorder="1"/>
    <xf numFmtId="9" fontId="92" fillId="61" borderId="112" xfId="150" applyFont="1" applyFill="1" applyBorder="1"/>
    <xf numFmtId="0" fontId="99" fillId="0" borderId="62" xfId="762" quotePrefix="1" applyFont="1" applyBorder="1" applyAlignment="1">
      <alignment horizontal="left" wrapText="1"/>
    </xf>
    <xf numFmtId="42" fontId="99" fillId="0" borderId="108" xfId="1290" applyNumberFormat="1" applyFont="1" applyBorder="1" applyAlignment="1">
      <alignment vertical="top"/>
    </xf>
    <xf numFmtId="42" fontId="99" fillId="0" borderId="85" xfId="1290" applyNumberFormat="1" applyFont="1" applyBorder="1" applyAlignment="1">
      <alignment vertical="top"/>
    </xf>
    <xf numFmtId="42" fontId="99" fillId="0" borderId="86" xfId="1290" applyNumberFormat="1" applyFont="1" applyBorder="1" applyAlignment="1">
      <alignment vertical="top"/>
    </xf>
    <xf numFmtId="42" fontId="99" fillId="0" borderId="49" xfId="1290" applyNumberFormat="1" applyFont="1" applyBorder="1" applyAlignment="1">
      <alignment vertical="top"/>
    </xf>
    <xf numFmtId="42" fontId="99" fillId="0" borderId="110" xfId="1290" applyNumberFormat="1" applyFont="1" applyBorder="1" applyAlignment="1">
      <alignment vertical="top"/>
    </xf>
    <xf numFmtId="9" fontId="99" fillId="0" borderId="108" xfId="150" applyFont="1" applyBorder="1"/>
    <xf numFmtId="9" fontId="99" fillId="0" borderId="85" xfId="150" applyFont="1" applyBorder="1"/>
    <xf numFmtId="9" fontId="99" fillId="0" borderId="84" xfId="150" applyFont="1" applyBorder="1"/>
    <xf numFmtId="37" fontId="99" fillId="0" borderId="0" xfId="1290" applyNumberFormat="1" applyFont="1" applyFill="1" applyBorder="1" applyAlignment="1">
      <alignment vertical="top"/>
    </xf>
    <xf numFmtId="9" fontId="99" fillId="0" borderId="0" xfId="150" applyFont="1" applyBorder="1"/>
    <xf numFmtId="176" fontId="91" fillId="0" borderId="0" xfId="0" applyNumberFormat="1" applyFont="1" applyAlignment="1">
      <alignment horizontal="left" vertical="top" wrapText="1"/>
    </xf>
    <xf numFmtId="176" fontId="91" fillId="0" borderId="0" xfId="0" applyNumberFormat="1" applyFont="1"/>
    <xf numFmtId="43" fontId="87" fillId="0" borderId="113" xfId="4" applyFont="1" applyBorder="1" applyAlignment="1">
      <alignment horizontal="center" vertical="center"/>
    </xf>
    <xf numFmtId="43" fontId="87" fillId="0" borderId="125" xfId="4" applyFont="1" applyBorder="1" applyAlignment="1">
      <alignment horizontal="center" vertical="center"/>
    </xf>
    <xf numFmtId="43" fontId="87" fillId="0" borderId="126" xfId="4" applyFont="1" applyBorder="1" applyAlignment="1">
      <alignment horizontal="center" vertical="center"/>
    </xf>
    <xf numFmtId="3" fontId="92" fillId="73" borderId="27" xfId="0" applyNumberFormat="1" applyFont="1" applyFill="1" applyBorder="1" applyAlignment="1">
      <alignment horizontal="center" vertical="center"/>
    </xf>
    <xf numFmtId="3" fontId="92" fillId="65" borderId="27" xfId="0" applyNumberFormat="1" applyFont="1" applyFill="1" applyBorder="1" applyAlignment="1">
      <alignment horizontal="center" vertical="center" wrapText="1"/>
    </xf>
    <xf numFmtId="3" fontId="92" fillId="65" borderId="117" xfId="0" applyNumberFormat="1" applyFont="1" applyFill="1" applyBorder="1" applyAlignment="1">
      <alignment horizontal="center" vertical="center" wrapText="1"/>
    </xf>
    <xf numFmtId="3" fontId="92" fillId="73" borderId="27" xfId="0" applyNumberFormat="1" applyFont="1" applyFill="1" applyBorder="1" applyAlignment="1">
      <alignment horizontal="center" vertical="center" wrapText="1"/>
    </xf>
    <xf numFmtId="3" fontId="92" fillId="0" borderId="36" xfId="0" applyNumberFormat="1" applyFont="1" applyBorder="1" applyAlignment="1">
      <alignment horizontal="center" vertical="center" wrapText="1"/>
    </xf>
    <xf numFmtId="3" fontId="92" fillId="73" borderId="36" xfId="0" applyNumberFormat="1" applyFont="1" applyFill="1" applyBorder="1" applyAlignment="1">
      <alignment horizontal="center" vertical="center" wrapText="1"/>
    </xf>
    <xf numFmtId="3" fontId="92" fillId="65" borderId="36" xfId="0" applyNumberFormat="1" applyFont="1" applyFill="1" applyBorder="1" applyAlignment="1">
      <alignment horizontal="center" vertical="center" wrapText="1"/>
    </xf>
    <xf numFmtId="3" fontId="92" fillId="65" borderId="87" xfId="0" applyNumberFormat="1" applyFont="1" applyFill="1" applyBorder="1" applyAlignment="1">
      <alignment horizontal="center" vertical="center" wrapText="1"/>
    </xf>
    <xf numFmtId="179" fontId="92" fillId="0" borderId="117" xfId="0" applyNumberFormat="1" applyFont="1" applyBorder="1" applyAlignment="1">
      <alignment horizontal="center" vertical="center"/>
    </xf>
    <xf numFmtId="179" fontId="92" fillId="0" borderId="27" xfId="0" applyNumberFormat="1" applyFont="1" applyBorder="1" applyAlignment="1">
      <alignment horizontal="center" vertical="center" wrapText="1"/>
    </xf>
    <xf numFmtId="179" fontId="92" fillId="73" borderId="27" xfId="0" applyNumberFormat="1" applyFont="1" applyFill="1" applyBorder="1" applyAlignment="1">
      <alignment horizontal="center" vertical="center" wrapText="1"/>
    </xf>
    <xf numFmtId="179" fontId="92" fillId="65" borderId="27" xfId="0" applyNumberFormat="1" applyFont="1" applyFill="1" applyBorder="1" applyAlignment="1">
      <alignment horizontal="center" vertical="center" wrapText="1"/>
    </xf>
    <xf numFmtId="179" fontId="92" fillId="65" borderId="117" xfId="0" applyNumberFormat="1" applyFont="1" applyFill="1" applyBorder="1" applyAlignment="1">
      <alignment horizontal="center" vertical="center" wrapText="1"/>
    </xf>
    <xf numFmtId="179" fontId="92" fillId="0" borderId="41" xfId="0" applyNumberFormat="1" applyFont="1" applyBorder="1" applyAlignment="1">
      <alignment horizontal="center" vertical="center"/>
    </xf>
    <xf numFmtId="164" fontId="92" fillId="0" borderId="27" xfId="0" applyNumberFormat="1" applyFont="1" applyBorder="1" applyAlignment="1">
      <alignment horizontal="center" vertical="center" wrapText="1"/>
    </xf>
    <xf numFmtId="164" fontId="92" fillId="73" borderId="27" xfId="0" applyNumberFormat="1" applyFont="1" applyFill="1" applyBorder="1" applyAlignment="1">
      <alignment horizontal="center" vertical="center" wrapText="1"/>
    </xf>
    <xf numFmtId="164" fontId="92" fillId="65" borderId="27" xfId="0" applyNumberFormat="1" applyFont="1" applyFill="1" applyBorder="1" applyAlignment="1">
      <alignment horizontal="center" vertical="center" wrapText="1"/>
    </xf>
    <xf numFmtId="164" fontId="92" fillId="65" borderId="117" xfId="0" applyNumberFormat="1" applyFont="1" applyFill="1" applyBorder="1" applyAlignment="1">
      <alignment horizontal="center" vertical="center" wrapText="1"/>
    </xf>
    <xf numFmtId="166" fontId="92" fillId="0" borderId="50" xfId="2" applyNumberFormat="1" applyFont="1" applyBorder="1"/>
    <xf numFmtId="165" fontId="92" fillId="0" borderId="117" xfId="4" applyNumberFormat="1" applyFont="1" applyBorder="1"/>
    <xf numFmtId="165" fontId="92" fillId="0" borderId="41" xfId="4" applyNumberFormat="1" applyFont="1" applyBorder="1"/>
    <xf numFmtId="165" fontId="92" fillId="0" borderId="50" xfId="4" applyNumberFormat="1" applyFont="1" applyBorder="1"/>
    <xf numFmtId="9" fontId="92" fillId="0" borderId="117" xfId="1" applyFont="1" applyBorder="1"/>
    <xf numFmtId="9" fontId="92" fillId="0" borderId="41" xfId="1" applyFont="1" applyBorder="1"/>
    <xf numFmtId="9" fontId="92" fillId="0" borderId="87" xfId="1" applyFont="1" applyFill="1" applyBorder="1" applyAlignment="1">
      <alignment horizontal="right" vertical="center"/>
    </xf>
    <xf numFmtId="9" fontId="92" fillId="0" borderId="36" xfId="1" applyFont="1" applyFill="1" applyBorder="1" applyAlignment="1">
      <alignment horizontal="right" vertical="center"/>
    </xf>
    <xf numFmtId="9" fontId="92" fillId="62" borderId="36" xfId="1" applyFont="1" applyFill="1" applyBorder="1" applyAlignment="1">
      <alignment horizontal="right" vertical="center"/>
    </xf>
    <xf numFmtId="0" fontId="99" fillId="59" borderId="36" xfId="0" applyFont="1" applyFill="1" applyBorder="1" applyAlignment="1">
      <alignment horizontal="right" vertical="center" wrapText="1"/>
    </xf>
    <xf numFmtId="0" fontId="99" fillId="59" borderId="87" xfId="0" applyFont="1" applyFill="1" applyBorder="1" applyAlignment="1">
      <alignment horizontal="right" vertical="center" wrapText="1"/>
    </xf>
    <xf numFmtId="9" fontId="92" fillId="0" borderId="87" xfId="1" applyFont="1" applyBorder="1" applyAlignment="1">
      <alignment horizontal="right" vertical="center"/>
    </xf>
    <xf numFmtId="9" fontId="99" fillId="59" borderId="87" xfId="1" applyFont="1" applyFill="1" applyBorder="1" applyAlignment="1">
      <alignment horizontal="right" vertical="center" wrapText="1"/>
    </xf>
    <xf numFmtId="9" fontId="92" fillId="0" borderId="77" xfId="1" applyFont="1" applyBorder="1" applyAlignment="1">
      <alignment horizontal="right" vertical="center"/>
    </xf>
    <xf numFmtId="0" fontId="92" fillId="0" borderId="117" xfId="0" applyFont="1" applyBorder="1" applyAlignment="1">
      <alignment horizontal="right" vertical="center"/>
    </xf>
    <xf numFmtId="0" fontId="92" fillId="0" borderId="87" xfId="0" applyFont="1" applyBorder="1" applyAlignment="1">
      <alignment horizontal="right" vertical="center"/>
    </xf>
    <xf numFmtId="0" fontId="92" fillId="0" borderId="27" xfId="0" applyFont="1" applyBorder="1" applyAlignment="1">
      <alignment horizontal="right" vertical="center" wrapText="1"/>
    </xf>
    <xf numFmtId="0" fontId="92" fillId="0" borderId="36" xfId="0" applyFont="1" applyBorder="1" applyAlignment="1">
      <alignment horizontal="right" vertical="center" wrapText="1"/>
    </xf>
    <xf numFmtId="0" fontId="92" fillId="73" borderId="27" xfId="0" applyFont="1" applyFill="1" applyBorder="1" applyAlignment="1">
      <alignment horizontal="right" vertical="center" wrapText="1"/>
    </xf>
    <xf numFmtId="0" fontId="92" fillId="73" borderId="36" xfId="0" applyFont="1" applyFill="1" applyBorder="1" applyAlignment="1">
      <alignment horizontal="right" vertical="center" wrapText="1"/>
    </xf>
    <xf numFmtId="0" fontId="92" fillId="65" borderId="27" xfId="0" applyFont="1" applyFill="1" applyBorder="1" applyAlignment="1">
      <alignment horizontal="right" vertical="center" wrapText="1"/>
    </xf>
    <xf numFmtId="0" fontId="92" fillId="65" borderId="36" xfId="0" applyFont="1" applyFill="1" applyBorder="1" applyAlignment="1">
      <alignment horizontal="right" vertical="center" wrapText="1"/>
    </xf>
    <xf numFmtId="0" fontId="92" fillId="65" borderId="117" xfId="0" applyFont="1" applyFill="1" applyBorder="1" applyAlignment="1">
      <alignment horizontal="right" vertical="center" wrapText="1"/>
    </xf>
    <xf numFmtId="0" fontId="92" fillId="65" borderId="87" xfId="0" applyFont="1" applyFill="1" applyBorder="1" applyAlignment="1">
      <alignment horizontal="right" vertical="center" wrapText="1"/>
    </xf>
    <xf numFmtId="0" fontId="92" fillId="0" borderId="41" xfId="0" applyFont="1" applyBorder="1" applyAlignment="1">
      <alignment horizontal="right" vertical="center"/>
    </xf>
    <xf numFmtId="0" fontId="92" fillId="0" borderId="77" xfId="0" applyFont="1" applyBorder="1" applyAlignment="1">
      <alignment horizontal="right" vertical="center"/>
    </xf>
    <xf numFmtId="184" fontId="92" fillId="0" borderId="42" xfId="0" applyNumberFormat="1" applyFont="1" applyBorder="1" applyAlignment="1">
      <alignment horizontal="right" vertical="center" wrapText="1"/>
    </xf>
    <xf numFmtId="165" fontId="92" fillId="0" borderId="42" xfId="0" applyNumberFormat="1" applyFont="1" applyBorder="1" applyAlignment="1">
      <alignment horizontal="right" vertical="center" wrapText="1"/>
    </xf>
    <xf numFmtId="165" fontId="92" fillId="62" borderId="42" xfId="0" applyNumberFormat="1" applyFont="1" applyFill="1" applyBorder="1" applyAlignment="1">
      <alignment horizontal="right" vertical="center" wrapText="1"/>
    </xf>
    <xf numFmtId="184" fontId="92" fillId="0" borderId="112" xfId="0" applyNumberFormat="1" applyFont="1" applyBorder="1" applyAlignment="1">
      <alignment horizontal="right" vertical="center"/>
    </xf>
    <xf numFmtId="0" fontId="92" fillId="59" borderId="42" xfId="0" applyFont="1" applyFill="1" applyBorder="1" applyAlignment="1">
      <alignment horizontal="right" vertical="center" wrapText="1"/>
    </xf>
    <xf numFmtId="0" fontId="92" fillId="59" borderId="79" xfId="0" applyFont="1" applyFill="1" applyBorder="1" applyAlignment="1">
      <alignment horizontal="right" vertical="center" wrapText="1"/>
    </xf>
    <xf numFmtId="0" fontId="92" fillId="73" borderId="42" xfId="0" applyFont="1" applyFill="1" applyBorder="1" applyAlignment="1">
      <alignment horizontal="right" vertical="center" wrapText="1"/>
    </xf>
    <xf numFmtId="184" fontId="92" fillId="65" borderId="79" xfId="0" applyNumberFormat="1" applyFont="1" applyFill="1" applyBorder="1" applyAlignment="1">
      <alignment horizontal="right" vertical="center" wrapText="1"/>
    </xf>
    <xf numFmtId="184" fontId="92" fillId="73" borderId="42" xfId="0" applyNumberFormat="1" applyFont="1" applyFill="1" applyBorder="1" applyAlignment="1">
      <alignment horizontal="right" vertical="center" wrapText="1"/>
    </xf>
    <xf numFmtId="184" fontId="92" fillId="0" borderId="86" xfId="0" applyNumberFormat="1" applyFont="1" applyBorder="1" applyAlignment="1">
      <alignment horizontal="right" vertical="center" wrapText="1"/>
    </xf>
    <xf numFmtId="0" fontId="99" fillId="57" borderId="112" xfId="0" applyFont="1" applyFill="1" applyBorder="1" applyAlignment="1">
      <alignment horizontal="center" vertical="center" wrapText="1"/>
    </xf>
    <xf numFmtId="0" fontId="88" fillId="57" borderId="54" xfId="0" applyFont="1" applyFill="1" applyBorder="1" applyAlignment="1">
      <alignment horizontal="center" vertical="center" wrapText="1"/>
    </xf>
    <xf numFmtId="0" fontId="95" fillId="57" borderId="112" xfId="0" applyFont="1" applyFill="1" applyBorder="1" applyAlignment="1">
      <alignment horizontal="center" wrapText="1"/>
    </xf>
    <xf numFmtId="0" fontId="99" fillId="57" borderId="107" xfId="0" applyFont="1" applyFill="1" applyBorder="1" applyAlignment="1">
      <alignment horizontal="center" vertical="center" wrapText="1"/>
    </xf>
    <xf numFmtId="0" fontId="95" fillId="0" borderId="106" xfId="0" applyFont="1" applyBorder="1" applyAlignment="1">
      <alignment horizontal="center" wrapText="1"/>
    </xf>
    <xf numFmtId="0" fontId="95" fillId="0" borderId="82" xfId="0" applyFont="1" applyBorder="1" applyAlignment="1">
      <alignment horizontal="center" wrapText="1"/>
    </xf>
    <xf numFmtId="0" fontId="95" fillId="0" borderId="112" xfId="0" applyFont="1" applyBorder="1" applyAlignment="1">
      <alignment horizontal="center" wrapText="1"/>
    </xf>
    <xf numFmtId="0" fontId="95" fillId="0" borderId="0" xfId="0" applyFont="1" applyAlignment="1">
      <alignment horizontal="center" vertical="center"/>
    </xf>
    <xf numFmtId="0" fontId="92" fillId="0" borderId="0" xfId="0" quotePrefix="1" applyFont="1" applyAlignment="1">
      <alignment horizontal="left"/>
    </xf>
    <xf numFmtId="0" fontId="91" fillId="0" borderId="0" xfId="0" applyFont="1" applyAlignment="1">
      <alignment horizontal="left"/>
    </xf>
    <xf numFmtId="0" fontId="87" fillId="0" borderId="0" xfId="0" applyFont="1" applyAlignment="1">
      <alignment horizontal="left" vertical="center" wrapText="1"/>
    </xf>
    <xf numFmtId="0" fontId="87" fillId="0" borderId="106" xfId="0" quotePrefix="1" applyFont="1" applyBorder="1" applyAlignment="1">
      <alignment horizontal="left"/>
    </xf>
    <xf numFmtId="0" fontId="99" fillId="57" borderId="112" xfId="335" applyFont="1" applyFill="1" applyBorder="1" applyAlignment="1">
      <alignment horizontal="center" vertical="center" wrapText="1"/>
    </xf>
    <xf numFmtId="43" fontId="92" fillId="64" borderId="112" xfId="1260" applyFont="1" applyFill="1" applyBorder="1"/>
    <xf numFmtId="0" fontId="91" fillId="0" borderId="25" xfId="30981" applyFont="1" applyBorder="1"/>
    <xf numFmtId="43" fontId="92" fillId="0" borderId="112" xfId="0" applyNumberFormat="1" applyFont="1" applyBorder="1"/>
    <xf numFmtId="0" fontId="92" fillId="0" borderId="25" xfId="0" applyFont="1" applyBorder="1"/>
    <xf numFmtId="0" fontId="99" fillId="61" borderId="62" xfId="0" applyFont="1" applyFill="1" applyBorder="1" applyAlignment="1">
      <alignment vertical="center"/>
    </xf>
    <xf numFmtId="0" fontId="92" fillId="64" borderId="107" xfId="0" applyFont="1" applyFill="1" applyBorder="1" applyAlignment="1">
      <alignment vertical="center"/>
    </xf>
    <xf numFmtId="0" fontId="92" fillId="64" borderId="66" xfId="0" applyFont="1" applyFill="1" applyBorder="1" applyAlignment="1">
      <alignment vertical="center"/>
    </xf>
    <xf numFmtId="165" fontId="92" fillId="0" borderId="108" xfId="0" applyNumberFormat="1" applyFont="1" applyBorder="1"/>
    <xf numFmtId="43" fontId="92" fillId="0" borderId="108" xfId="0" applyNumberFormat="1" applyFont="1" applyBorder="1"/>
    <xf numFmtId="166" fontId="92" fillId="0" borderId="68" xfId="2" applyNumberFormat="1" applyFont="1" applyFill="1" applyBorder="1"/>
    <xf numFmtId="10" fontId="92" fillId="0" borderId="108" xfId="1" applyNumberFormat="1" applyFont="1" applyFill="1" applyBorder="1"/>
    <xf numFmtId="165" fontId="92" fillId="0" borderId="66" xfId="0" applyNumberFormat="1" applyFont="1" applyBorder="1"/>
    <xf numFmtId="165" fontId="92" fillId="0" borderId="109" xfId="0" applyNumberFormat="1" applyFont="1" applyBorder="1"/>
    <xf numFmtId="0" fontId="99" fillId="64" borderId="28" xfId="0" applyFont="1" applyFill="1" applyBorder="1" applyAlignment="1">
      <alignment vertical="center"/>
    </xf>
    <xf numFmtId="43" fontId="92" fillId="64" borderId="31" xfId="1260" applyFont="1" applyFill="1" applyBorder="1"/>
    <xf numFmtId="0" fontId="99" fillId="61" borderId="51" xfId="0" applyFont="1" applyFill="1" applyBorder="1" applyAlignment="1">
      <alignment vertical="center"/>
    </xf>
    <xf numFmtId="0" fontId="92" fillId="64" borderId="108" xfId="0" applyFont="1" applyFill="1" applyBorder="1" applyAlignment="1">
      <alignment vertical="center"/>
    </xf>
    <xf numFmtId="0" fontId="92" fillId="64" borderId="49" xfId="0" applyFont="1" applyFill="1" applyBorder="1" applyAlignment="1">
      <alignment vertical="center"/>
    </xf>
    <xf numFmtId="165" fontId="92" fillId="0" borderId="85" xfId="0" applyNumberFormat="1" applyFont="1" applyBorder="1"/>
    <xf numFmtId="43" fontId="92" fillId="0" borderId="85" xfId="0" applyNumberFormat="1" applyFont="1" applyBorder="1"/>
    <xf numFmtId="166" fontId="92" fillId="0" borderId="61" xfId="2" applyNumberFormat="1" applyFont="1" applyFill="1" applyBorder="1"/>
    <xf numFmtId="165" fontId="92" fillId="0" borderId="61" xfId="0" applyNumberFormat="1" applyFont="1" applyBorder="1"/>
    <xf numFmtId="165" fontId="92" fillId="0" borderId="84" xfId="0" applyNumberFormat="1" applyFont="1" applyBorder="1"/>
    <xf numFmtId="0" fontId="92" fillId="0" borderId="0" xfId="333" applyFont="1" applyAlignment="1">
      <alignment horizontal="justify" vertical="top" wrapText="1"/>
    </xf>
    <xf numFmtId="0" fontId="92" fillId="0" borderId="0" xfId="333" applyFont="1" applyAlignment="1">
      <alignment horizontal="center" vertical="top" wrapText="1"/>
    </xf>
    <xf numFmtId="165" fontId="91" fillId="0" borderId="0" xfId="4" applyNumberFormat="1" applyFont="1" applyBorder="1" applyAlignment="1">
      <alignment horizontal="center" vertical="top"/>
    </xf>
    <xf numFmtId="9" fontId="91" fillId="61" borderId="0" xfId="1" applyFont="1" applyFill="1" applyBorder="1" applyAlignment="1">
      <alignment horizontal="center" wrapText="1"/>
    </xf>
    <xf numFmtId="166" fontId="91" fillId="0" borderId="0" xfId="2" applyNumberFormat="1" applyFont="1" applyBorder="1" applyAlignment="1">
      <alignment horizontal="center" vertical="top"/>
    </xf>
    <xf numFmtId="0" fontId="95" fillId="57" borderId="70" xfId="0" applyFont="1" applyFill="1" applyBorder="1" applyAlignment="1">
      <alignment horizontal="center" vertical="center" wrapText="1"/>
    </xf>
    <xf numFmtId="0" fontId="95" fillId="57" borderId="69" xfId="0" applyFont="1" applyFill="1" applyBorder="1" applyAlignment="1">
      <alignment horizontal="center" vertical="center" wrapText="1"/>
    </xf>
    <xf numFmtId="9" fontId="95" fillId="57" borderId="69" xfId="0" applyNumberFormat="1" applyFont="1" applyFill="1" applyBorder="1" applyAlignment="1">
      <alignment horizontal="center" vertical="center" wrapText="1"/>
    </xf>
    <xf numFmtId="0" fontId="87" fillId="0" borderId="0" xfId="0" applyFont="1" applyAlignment="1">
      <alignment horizontal="center" wrapText="1"/>
    </xf>
    <xf numFmtId="164" fontId="99" fillId="0" borderId="0" xfId="0" applyNumberFormat="1" applyFont="1" applyAlignment="1">
      <alignment horizontal="right" wrapText="1"/>
    </xf>
    <xf numFmtId="0" fontId="95" fillId="60" borderId="43" xfId="30980" applyFont="1" applyFill="1" applyBorder="1" applyAlignment="1">
      <alignment horizontal="center" vertical="center" wrapText="1"/>
    </xf>
    <xf numFmtId="3" fontId="95" fillId="0" borderId="108" xfId="328" applyNumberFormat="1" applyFont="1" applyBorder="1"/>
    <xf numFmtId="9" fontId="95" fillId="0" borderId="108" xfId="1" applyFont="1" applyBorder="1"/>
    <xf numFmtId="9" fontId="95" fillId="0" borderId="109" xfId="1" applyFont="1" applyBorder="1"/>
    <xf numFmtId="0" fontId="92" fillId="0" borderId="106" xfId="664" applyFont="1" applyBorder="1" applyAlignment="1">
      <alignment horizontal="left"/>
    </xf>
    <xf numFmtId="0" fontId="92" fillId="0" borderId="106" xfId="0" applyFont="1" applyBorder="1" applyAlignment="1">
      <alignment horizontal="left" vertical="center" wrapText="1"/>
    </xf>
    <xf numFmtId="0" fontId="92" fillId="0" borderId="106" xfId="1055" applyFont="1" applyBorder="1"/>
    <xf numFmtId="0" fontId="92" fillId="0" borderId="106" xfId="30975" applyFont="1" applyBorder="1" applyAlignment="1">
      <alignment horizontal="left" vertical="center" wrapText="1"/>
    </xf>
    <xf numFmtId="166" fontId="99" fillId="0" borderId="54" xfId="2" applyNumberFormat="1" applyFont="1" applyBorder="1" applyAlignment="1">
      <alignment horizontal="center"/>
    </xf>
    <xf numFmtId="166" fontId="92" fillId="60" borderId="26" xfId="2" applyNumberFormat="1" applyFont="1" applyFill="1" applyBorder="1"/>
    <xf numFmtId="42" fontId="92" fillId="0" borderId="112" xfId="1290" applyNumberFormat="1" applyFont="1" applyFill="1" applyBorder="1" applyAlignment="1">
      <alignment horizontal="center" vertical="top"/>
    </xf>
    <xf numFmtId="37" fontId="99" fillId="0" borderId="68" xfId="1290" applyNumberFormat="1" applyFont="1" applyFill="1" applyBorder="1" applyAlignment="1">
      <alignment vertical="top"/>
    </xf>
    <xf numFmtId="37" fontId="99" fillId="0" borderId="108" xfId="1290" applyNumberFormat="1" applyFont="1" applyFill="1" applyBorder="1" applyAlignment="1">
      <alignment vertical="top"/>
    </xf>
    <xf numFmtId="37" fontId="99" fillId="0" borderId="109" xfId="1290" applyNumberFormat="1" applyFont="1" applyFill="1" applyBorder="1" applyAlignment="1">
      <alignment vertical="top"/>
    </xf>
    <xf numFmtId="37" fontId="99" fillId="0" borderId="51" xfId="1290" applyNumberFormat="1" applyFont="1" applyFill="1" applyBorder="1" applyAlignment="1">
      <alignment vertical="top"/>
    </xf>
    <xf numFmtId="0" fontId="104" fillId="48" borderId="72" xfId="0" applyFont="1" applyFill="1" applyBorder="1"/>
    <xf numFmtId="0" fontId="99" fillId="48" borderId="69" xfId="0" applyFont="1" applyFill="1" applyBorder="1" applyAlignment="1">
      <alignment horizontal="centerContinuous"/>
    </xf>
    <xf numFmtId="0" fontId="99" fillId="48" borderId="73" xfId="0" applyFont="1" applyFill="1" applyBorder="1" applyAlignment="1">
      <alignment horizontal="centerContinuous"/>
    </xf>
    <xf numFmtId="0" fontId="99" fillId="48" borderId="74" xfId="0" applyFont="1" applyFill="1" applyBorder="1" applyAlignment="1">
      <alignment horizontal="centerContinuous"/>
    </xf>
    <xf numFmtId="0" fontId="99" fillId="48" borderId="83" xfId="0" applyFont="1" applyFill="1" applyBorder="1" applyAlignment="1">
      <alignment horizontal="centerContinuous"/>
    </xf>
    <xf numFmtId="0" fontId="99" fillId="48" borderId="67" xfId="0" applyFont="1" applyFill="1" applyBorder="1" applyAlignment="1">
      <alignment horizontal="centerContinuous"/>
    </xf>
    <xf numFmtId="0" fontId="99" fillId="48" borderId="113" xfId="0" applyFont="1" applyFill="1" applyBorder="1"/>
    <xf numFmtId="0" fontId="99" fillId="48" borderId="112" xfId="0" applyFont="1" applyFill="1" applyBorder="1" applyAlignment="1">
      <alignment horizontal="center"/>
    </xf>
    <xf numFmtId="0" fontId="92" fillId="0" borderId="113" xfId="0" quotePrefix="1" applyFont="1" applyBorder="1" applyAlignment="1">
      <alignment horizontal="left"/>
    </xf>
    <xf numFmtId="9" fontId="92" fillId="0" borderId="31" xfId="623" applyFont="1" applyFill="1" applyBorder="1"/>
    <xf numFmtId="0" fontId="92" fillId="61" borderId="113" xfId="0" quotePrefix="1" applyFont="1" applyFill="1" applyBorder="1" applyAlignment="1">
      <alignment horizontal="left"/>
    </xf>
    <xf numFmtId="0" fontId="99" fillId="0" borderId="89" xfId="0" quotePrefix="1" applyFont="1" applyBorder="1" applyAlignment="1">
      <alignment horizontal="left"/>
    </xf>
    <xf numFmtId="9" fontId="92" fillId="0" borderId="31" xfId="623" applyFont="1" applyBorder="1"/>
    <xf numFmtId="0" fontId="99" fillId="48" borderId="106" xfId="0" applyFont="1" applyFill="1" applyBorder="1"/>
    <xf numFmtId="0" fontId="99" fillId="48" borderId="112" xfId="0" applyFont="1" applyFill="1" applyBorder="1"/>
    <xf numFmtId="0" fontId="92" fillId="0" borderId="34" xfId="0" applyFont="1" applyBorder="1"/>
    <xf numFmtId="9" fontId="92" fillId="61" borderId="31" xfId="623" applyFont="1" applyFill="1" applyBorder="1"/>
    <xf numFmtId="9" fontId="92" fillId="0" borderId="31" xfId="623" applyFont="1" applyBorder="1" applyAlignment="1">
      <alignment horizontal="right"/>
    </xf>
    <xf numFmtId="0" fontId="92" fillId="0" borderId="89" xfId="0" applyFont="1" applyBorder="1"/>
    <xf numFmtId="0" fontId="92" fillId="0" borderId="113" xfId="854" applyFont="1" applyBorder="1" applyAlignment="1">
      <alignment wrapText="1"/>
    </xf>
    <xf numFmtId="0" fontId="99" fillId="0" borderId="28" xfId="0" applyFont="1" applyBorder="1"/>
    <xf numFmtId="9" fontId="99" fillId="0" borderId="31" xfId="623" applyFont="1" applyBorder="1"/>
    <xf numFmtId="0" fontId="92" fillId="0" borderId="107" xfId="0" applyFont="1" applyBorder="1"/>
    <xf numFmtId="0" fontId="99" fillId="48" borderId="108" xfId="0" applyFont="1" applyFill="1" applyBorder="1"/>
    <xf numFmtId="166" fontId="92" fillId="0" borderId="108" xfId="0" applyNumberFormat="1" applyFont="1" applyBorder="1"/>
    <xf numFmtId="166" fontId="99" fillId="0" borderId="108" xfId="0" applyNumberFormat="1" applyFont="1" applyBorder="1"/>
    <xf numFmtId="166" fontId="92" fillId="0" borderId="108" xfId="2" applyNumberFormat="1" applyFont="1" applyBorder="1"/>
    <xf numFmtId="9" fontId="92" fillId="0" borderId="85" xfId="623" applyFont="1" applyBorder="1"/>
    <xf numFmtId="9" fontId="92" fillId="0" borderId="84" xfId="623" applyFont="1" applyBorder="1"/>
    <xf numFmtId="0" fontId="92" fillId="62" borderId="25" xfId="762" applyFont="1" applyFill="1" applyBorder="1"/>
    <xf numFmtId="0" fontId="92" fillId="67" borderId="0" xfId="0" applyFont="1" applyFill="1" applyAlignment="1">
      <alignment wrapText="1"/>
    </xf>
    <xf numFmtId="0" fontId="99" fillId="65" borderId="58" xfId="0" applyFont="1" applyFill="1" applyBorder="1" applyAlignment="1">
      <alignment wrapText="1"/>
    </xf>
    <xf numFmtId="10" fontId="92" fillId="68" borderId="112" xfId="0" applyNumberFormat="1" applyFont="1" applyFill="1" applyBorder="1"/>
    <xf numFmtId="0" fontId="99" fillId="0" borderId="106" xfId="0" applyFont="1" applyBorder="1"/>
    <xf numFmtId="0" fontId="131" fillId="65" borderId="107" xfId="0" applyFont="1" applyFill="1" applyBorder="1"/>
    <xf numFmtId="0" fontId="131" fillId="65" borderId="108" xfId="0" applyFont="1" applyFill="1" applyBorder="1"/>
    <xf numFmtId="0" fontId="131" fillId="65" borderId="109" xfId="0" applyFont="1" applyFill="1" applyBorder="1"/>
    <xf numFmtId="0" fontId="99" fillId="65" borderId="70" xfId="0" applyFont="1" applyFill="1" applyBorder="1" applyAlignment="1">
      <alignment horizontal="left" vertical="center" wrapText="1"/>
    </xf>
    <xf numFmtId="0" fontId="99" fillId="65" borderId="69" xfId="0" applyFont="1" applyFill="1" applyBorder="1" applyAlignment="1">
      <alignment horizontal="center" vertical="center" wrapText="1"/>
    </xf>
    <xf numFmtId="0" fontId="99" fillId="65" borderId="71" xfId="0" applyFont="1" applyFill="1" applyBorder="1" applyAlignment="1">
      <alignment horizontal="center" vertical="center" wrapText="1"/>
    </xf>
    <xf numFmtId="0" fontId="99" fillId="0" borderId="112" xfId="0" applyFont="1" applyBorder="1" applyAlignment="1">
      <alignment horizontal="center"/>
    </xf>
    <xf numFmtId="0" fontId="99" fillId="65" borderId="70" xfId="0" applyFont="1" applyFill="1" applyBorder="1" applyAlignment="1">
      <alignment horizontal="center" vertical="center" wrapText="1"/>
    </xf>
    <xf numFmtId="44" fontId="92" fillId="0" borderId="112" xfId="2" applyFont="1" applyBorder="1"/>
    <xf numFmtId="0" fontId="99" fillId="66" borderId="107" xfId="0" applyFont="1" applyFill="1" applyBorder="1"/>
    <xf numFmtId="0" fontId="92" fillId="66" borderId="108" xfId="0" applyFont="1" applyFill="1" applyBorder="1"/>
    <xf numFmtId="44" fontId="92" fillId="66" borderId="109" xfId="2" applyFont="1" applyFill="1" applyBorder="1"/>
    <xf numFmtId="0" fontId="99" fillId="65" borderId="74" xfId="0" applyFont="1" applyFill="1" applyBorder="1" applyAlignment="1">
      <alignment horizontal="left" vertical="center"/>
    </xf>
    <xf numFmtId="0" fontId="99" fillId="65" borderId="73" xfId="0" applyFont="1" applyFill="1" applyBorder="1" applyAlignment="1">
      <alignment horizontal="left" vertical="center"/>
    </xf>
    <xf numFmtId="0" fontId="99" fillId="65" borderId="106" xfId="0" applyFont="1" applyFill="1" applyBorder="1" applyAlignment="1">
      <alignment horizontal="center" vertical="center" wrapText="1"/>
    </xf>
    <xf numFmtId="0" fontId="99" fillId="65" borderId="112" xfId="0" applyFont="1" applyFill="1" applyBorder="1" applyAlignment="1">
      <alignment horizontal="center" vertical="center" wrapText="1"/>
    </xf>
    <xf numFmtId="0" fontId="99" fillId="0" borderId="106" xfId="762" applyFont="1" applyBorder="1"/>
    <xf numFmtId="0" fontId="99" fillId="61" borderId="106" xfId="762" applyFont="1" applyFill="1" applyBorder="1"/>
    <xf numFmtId="0" fontId="92" fillId="59" borderId="106" xfId="762" applyFont="1" applyFill="1" applyBorder="1"/>
    <xf numFmtId="0" fontId="92" fillId="59" borderId="112" xfId="762" applyFont="1" applyFill="1" applyBorder="1"/>
    <xf numFmtId="5" fontId="99" fillId="61" borderId="107" xfId="0" applyNumberFormat="1" applyFont="1" applyFill="1" applyBorder="1" applyAlignment="1">
      <alignment horizontal="left"/>
    </xf>
    <xf numFmtId="166" fontId="92" fillId="61" borderId="108" xfId="30976" applyNumberFormat="1" applyFont="1" applyFill="1" applyBorder="1"/>
    <xf numFmtId="166" fontId="92" fillId="61" borderId="108" xfId="2" applyNumberFormat="1" applyFont="1" applyFill="1" applyBorder="1"/>
    <xf numFmtId="166" fontId="92" fillId="61" borderId="109" xfId="2" applyNumberFormat="1" applyFont="1" applyFill="1" applyBorder="1"/>
    <xf numFmtId="0" fontId="91" fillId="57" borderId="40" xfId="0" applyFont="1" applyFill="1" applyBorder="1"/>
    <xf numFmtId="166" fontId="95" fillId="62" borderId="112" xfId="2" applyNumberFormat="1" applyFont="1" applyFill="1" applyBorder="1"/>
    <xf numFmtId="166" fontId="87" fillId="62" borderId="112" xfId="2" applyNumberFormat="1" applyFont="1" applyFill="1" applyBorder="1"/>
    <xf numFmtId="0" fontId="88" fillId="61" borderId="106" xfId="0" applyFont="1" applyFill="1" applyBorder="1"/>
    <xf numFmtId="166" fontId="87" fillId="61" borderId="112" xfId="2" applyNumberFormat="1" applyFont="1" applyFill="1" applyBorder="1"/>
    <xf numFmtId="166" fontId="95" fillId="34" borderId="54" xfId="2" applyNumberFormat="1" applyFont="1" applyFill="1" applyBorder="1"/>
    <xf numFmtId="166" fontId="87" fillId="0" borderId="112" xfId="2" applyNumberFormat="1" applyFont="1" applyBorder="1"/>
    <xf numFmtId="178" fontId="87" fillId="0" borderId="112" xfId="4" applyNumberFormat="1" applyFont="1" applyBorder="1"/>
    <xf numFmtId="166" fontId="87" fillId="0" borderId="112" xfId="2" applyNumberFormat="1" applyFont="1" applyFill="1" applyBorder="1"/>
    <xf numFmtId="166" fontId="87" fillId="57" borderId="99" xfId="2" applyNumberFormat="1" applyFont="1" applyFill="1" applyBorder="1"/>
    <xf numFmtId="166" fontId="87" fillId="62" borderId="54" xfId="2" applyNumberFormat="1" applyFont="1" applyFill="1" applyBorder="1" applyAlignment="1">
      <alignment vertical="top" wrapText="1"/>
    </xf>
    <xf numFmtId="166" fontId="87" fillId="62" borderId="31" xfId="2" applyNumberFormat="1" applyFont="1" applyFill="1" applyBorder="1" applyAlignment="1">
      <alignment vertical="top" wrapText="1"/>
    </xf>
    <xf numFmtId="166" fontId="87" fillId="62" borderId="112" xfId="2" applyNumberFormat="1" applyFont="1" applyFill="1" applyBorder="1" applyAlignment="1">
      <alignment vertical="top" wrapText="1"/>
    </xf>
    <xf numFmtId="166" fontId="87" fillId="62" borderId="99" xfId="2" applyNumberFormat="1" applyFont="1" applyFill="1" applyBorder="1" applyAlignment="1">
      <alignment vertical="top" wrapText="1"/>
    </xf>
    <xf numFmtId="166" fontId="95" fillId="62" borderId="54" xfId="2" applyNumberFormat="1" applyFont="1" applyFill="1" applyBorder="1"/>
    <xf numFmtId="166" fontId="87" fillId="62" borderId="99" xfId="2" applyNumberFormat="1" applyFont="1" applyFill="1" applyBorder="1"/>
    <xf numFmtId="165" fontId="87" fillId="34" borderId="106" xfId="4" applyNumberFormat="1" applyFont="1" applyFill="1" applyBorder="1"/>
    <xf numFmtId="166" fontId="87" fillId="0" borderId="99" xfId="2" applyNumberFormat="1" applyFont="1" applyBorder="1"/>
    <xf numFmtId="166" fontId="87" fillId="0" borderId="40" xfId="2" applyNumberFormat="1" applyFont="1" applyBorder="1"/>
    <xf numFmtId="166" fontId="95" fillId="0" borderId="54" xfId="2" applyNumberFormat="1" applyFont="1" applyFill="1" applyBorder="1"/>
    <xf numFmtId="0" fontId="99" fillId="0" borderId="106" xfId="0" applyFont="1" applyBorder="1" applyAlignment="1">
      <alignment horizontal="left"/>
    </xf>
    <xf numFmtId="3" fontId="92" fillId="0" borderId="112" xfId="0" applyNumberFormat="1" applyFont="1" applyBorder="1" applyAlignment="1">
      <alignment horizontal="right"/>
    </xf>
    <xf numFmtId="0" fontId="99" fillId="0" borderId="107" xfId="0" applyFont="1" applyBorder="1" applyAlignment="1">
      <alignment horizontal="left"/>
    </xf>
    <xf numFmtId="0" fontId="92" fillId="0" borderId="108" xfId="0" applyFont="1" applyBorder="1" applyAlignment="1">
      <alignment horizontal="left"/>
    </xf>
    <xf numFmtId="3" fontId="92" fillId="0" borderId="108" xfId="0" applyNumberFormat="1" applyFont="1" applyBorder="1" applyAlignment="1">
      <alignment horizontal="right"/>
    </xf>
    <xf numFmtId="3" fontId="92" fillId="0" borderId="109" xfId="0" applyNumberFormat="1" applyFont="1" applyBorder="1" applyAlignment="1">
      <alignment horizontal="right"/>
    </xf>
    <xf numFmtId="0" fontId="87" fillId="0" borderId="113" xfId="0" applyFont="1" applyBorder="1" applyAlignment="1">
      <alignment horizontal="left"/>
    </xf>
    <xf numFmtId="0" fontId="87" fillId="0" borderId="89" xfId="0" applyFont="1" applyBorder="1" applyAlignment="1">
      <alignment horizontal="left"/>
    </xf>
    <xf numFmtId="0" fontId="87" fillId="0" borderId="88" xfId="0" applyFont="1" applyBorder="1" applyAlignment="1">
      <alignment horizontal="center" wrapText="1"/>
    </xf>
    <xf numFmtId="0" fontId="95" fillId="57" borderId="46" xfId="0" applyFont="1" applyFill="1" applyBorder="1" applyAlignment="1">
      <alignment horizontal="left" wrapText="1"/>
    </xf>
    <xf numFmtId="0" fontId="87" fillId="57" borderId="56" xfId="333" applyFont="1" applyFill="1" applyBorder="1" applyAlignment="1">
      <alignment horizontal="center" vertical="top" wrapText="1"/>
    </xf>
    <xf numFmtId="166" fontId="95" fillId="57" borderId="54" xfId="2" applyNumberFormat="1" applyFont="1" applyFill="1" applyBorder="1"/>
    <xf numFmtId="0" fontId="87" fillId="56" borderId="113" xfId="0" applyFont="1" applyFill="1" applyBorder="1"/>
    <xf numFmtId="0" fontId="87" fillId="56" borderId="112" xfId="0" applyFont="1" applyFill="1" applyBorder="1"/>
    <xf numFmtId="0" fontId="95" fillId="0" borderId="100" xfId="0" applyFont="1" applyBorder="1"/>
    <xf numFmtId="166" fontId="95" fillId="61" borderId="112" xfId="2" applyNumberFormat="1" applyFont="1" applyFill="1" applyBorder="1"/>
    <xf numFmtId="0" fontId="95" fillId="0" borderId="89" xfId="0" applyFont="1" applyBorder="1"/>
    <xf numFmtId="0" fontId="95" fillId="0" borderId="106" xfId="0" applyFont="1" applyBorder="1"/>
    <xf numFmtId="0" fontId="87" fillId="56" borderId="106" xfId="0" applyFont="1" applyFill="1" applyBorder="1"/>
    <xf numFmtId="0" fontId="95" fillId="0" borderId="107" xfId="0" applyFont="1" applyBorder="1"/>
    <xf numFmtId="166" fontId="95" fillId="61" borderId="108" xfId="2" applyNumberFormat="1" applyFont="1" applyFill="1" applyBorder="1"/>
    <xf numFmtId="166" fontId="95" fillId="61" borderId="109" xfId="2" applyNumberFormat="1" applyFont="1" applyFill="1" applyBorder="1"/>
    <xf numFmtId="0" fontId="109" fillId="0" borderId="0" xfId="0" applyFont="1" applyAlignment="1">
      <alignment horizontal="center" vertical="center"/>
    </xf>
    <xf numFmtId="0" fontId="87" fillId="0" borderId="112" xfId="0" applyFont="1" applyBorder="1" applyAlignment="1">
      <alignment horizontal="right" vertical="center" wrapText="1"/>
    </xf>
    <xf numFmtId="165" fontId="87" fillId="0" borderId="112" xfId="4" applyNumberFormat="1" applyFont="1" applyBorder="1" applyAlignment="1">
      <alignment horizontal="right"/>
    </xf>
    <xf numFmtId="165" fontId="95" fillId="0" borderId="109" xfId="0" applyNumberFormat="1" applyFont="1" applyBorder="1"/>
    <xf numFmtId="0" fontId="95" fillId="48" borderId="29" xfId="0" applyFont="1" applyFill="1" applyBorder="1" applyAlignment="1">
      <alignment horizontal="center" vertical="center" wrapText="1"/>
    </xf>
    <xf numFmtId="0" fontId="95" fillId="48" borderId="31" xfId="0" applyFont="1" applyFill="1" applyBorder="1" applyAlignment="1">
      <alignment horizontal="center" vertical="center" wrapText="1"/>
    </xf>
    <xf numFmtId="165" fontId="87" fillId="0" borderId="88" xfId="4" applyNumberFormat="1" applyFont="1" applyBorder="1" applyAlignment="1">
      <alignment horizontal="right"/>
    </xf>
    <xf numFmtId="165" fontId="87" fillId="0" borderId="99" xfId="4" applyNumberFormat="1" applyFont="1" applyBorder="1" applyAlignment="1">
      <alignment horizontal="right"/>
    </xf>
    <xf numFmtId="165" fontId="95" fillId="0" borderId="53" xfId="0" applyNumberFormat="1" applyFont="1" applyBorder="1"/>
    <xf numFmtId="165" fontId="87" fillId="0" borderId="100" xfId="4" applyNumberFormat="1" applyFont="1" applyBorder="1"/>
    <xf numFmtId="165" fontId="87" fillId="0" borderId="99" xfId="4" applyNumberFormat="1" applyFont="1" applyBorder="1"/>
    <xf numFmtId="166" fontId="87" fillId="0" borderId="112" xfId="2" applyNumberFormat="1" applyFont="1" applyBorder="1" applyAlignment="1" applyProtection="1">
      <alignment horizontal="center"/>
      <protection locked="0"/>
    </xf>
    <xf numFmtId="0" fontId="87" fillId="0" borderId="106" xfId="0" applyFont="1" applyBorder="1" applyAlignment="1">
      <alignment horizontal="center"/>
    </xf>
    <xf numFmtId="0" fontId="87" fillId="0" borderId="107" xfId="0" applyFont="1" applyBorder="1" applyAlignment="1">
      <alignment horizontal="center"/>
    </xf>
    <xf numFmtId="166" fontId="87" fillId="0" borderId="108" xfId="2" applyNumberFormat="1" applyFont="1" applyBorder="1" applyAlignment="1" applyProtection="1">
      <alignment wrapText="1"/>
      <protection locked="0"/>
    </xf>
    <xf numFmtId="2" fontId="87" fillId="0" borderId="108" xfId="4" applyNumberFormat="1" applyFont="1" applyBorder="1" applyAlignment="1" applyProtection="1">
      <alignment horizontal="center" vertical="center" wrapText="1"/>
      <protection locked="0"/>
    </xf>
    <xf numFmtId="166" fontId="87" fillId="0" borderId="109" xfId="2" applyNumberFormat="1" applyFont="1" applyBorder="1" applyAlignment="1" applyProtection="1">
      <alignment horizontal="center"/>
      <protection locked="0"/>
    </xf>
    <xf numFmtId="166" fontId="87" fillId="62" borderId="112" xfId="2" applyNumberFormat="1" applyFont="1" applyFill="1" applyBorder="1" applyAlignment="1" applyProtection="1">
      <alignment horizontal="center"/>
      <protection locked="0"/>
    </xf>
    <xf numFmtId="166" fontId="87" fillId="0" borderId="108" xfId="2" applyNumberFormat="1" applyFont="1" applyBorder="1" applyAlignment="1" applyProtection="1">
      <alignment horizontal="center"/>
      <protection locked="0"/>
    </xf>
    <xf numFmtId="0" fontId="91" fillId="0" borderId="106" xfId="0" applyFont="1" applyBorder="1" applyAlignment="1">
      <alignment horizontal="center" vertical="center" wrapText="1"/>
    </xf>
    <xf numFmtId="3" fontId="87" fillId="0" borderId="112" xfId="2" applyNumberFormat="1" applyFont="1" applyFill="1" applyBorder="1" applyAlignment="1">
      <alignment horizontal="center" vertical="center" wrapText="1"/>
    </xf>
    <xf numFmtId="0" fontId="91" fillId="0" borderId="107" xfId="0" applyFont="1" applyBorder="1" applyAlignment="1">
      <alignment horizontal="center" vertical="center" wrapText="1"/>
    </xf>
    <xf numFmtId="0" fontId="91" fillId="0" borderId="108" xfId="0" applyFont="1" applyBorder="1" applyAlignment="1">
      <alignment horizontal="center" vertical="center" wrapText="1"/>
    </xf>
    <xf numFmtId="5" fontId="87" fillId="0" borderId="108" xfId="2" applyNumberFormat="1" applyFont="1" applyFill="1" applyBorder="1" applyAlignment="1">
      <alignment horizontal="center" vertical="center" wrapText="1"/>
    </xf>
    <xf numFmtId="37" fontId="87" fillId="0" borderId="108" xfId="2" applyNumberFormat="1" applyFont="1" applyFill="1" applyBorder="1" applyAlignment="1">
      <alignment horizontal="center" vertical="center" wrapText="1"/>
    </xf>
    <xf numFmtId="3" fontId="87" fillId="0" borderId="108" xfId="2" applyNumberFormat="1" applyFont="1" applyFill="1" applyBorder="1" applyAlignment="1">
      <alignment horizontal="center" vertical="center" wrapText="1"/>
    </xf>
    <xf numFmtId="166" fontId="91" fillId="0" borderId="108" xfId="2" applyNumberFormat="1" applyFont="1" applyFill="1" applyBorder="1" applyAlignment="1">
      <alignment horizontal="center" vertical="center" wrapText="1"/>
    </xf>
    <xf numFmtId="3" fontId="87" fillId="0" borderId="109" xfId="2" applyNumberFormat="1" applyFont="1" applyFill="1" applyBorder="1" applyAlignment="1">
      <alignment horizontal="center" vertical="center" wrapText="1"/>
    </xf>
    <xf numFmtId="166" fontId="87" fillId="0" borderId="108" xfId="30994" applyNumberFormat="1" applyFont="1" applyFill="1" applyBorder="1" applyAlignment="1">
      <alignment horizontal="center" vertical="center" wrapText="1"/>
    </xf>
    <xf numFmtId="3" fontId="87" fillId="0" borderId="108" xfId="30994" applyNumberFormat="1" applyFont="1" applyFill="1" applyBorder="1" applyAlignment="1">
      <alignment horizontal="center" vertical="center" wrapText="1"/>
    </xf>
    <xf numFmtId="166" fontId="91" fillId="0" borderId="108" xfId="30994" applyNumberFormat="1" applyFont="1" applyFill="1" applyBorder="1" applyAlignment="1">
      <alignment horizontal="center" vertical="center" wrapText="1"/>
    </xf>
    <xf numFmtId="3" fontId="87" fillId="0" borderId="109" xfId="30994" applyNumberFormat="1" applyFont="1" applyFill="1" applyBorder="1" applyAlignment="1">
      <alignment horizontal="center" vertical="center" wrapText="1"/>
    </xf>
    <xf numFmtId="0" fontId="87" fillId="0" borderId="55" xfId="0" applyFont="1" applyBorder="1" applyAlignment="1">
      <alignment horizontal="center" vertical="center" wrapText="1"/>
    </xf>
    <xf numFmtId="0" fontId="87" fillId="0" borderId="58" xfId="0" applyFont="1" applyBorder="1" applyAlignment="1">
      <alignment horizontal="center" vertical="center" wrapText="1"/>
    </xf>
    <xf numFmtId="0" fontId="87" fillId="0" borderId="57" xfId="0" applyFont="1" applyBorder="1" applyAlignment="1">
      <alignment horizontal="center" vertical="center" wrapText="1"/>
    </xf>
    <xf numFmtId="0" fontId="91" fillId="0" borderId="127" xfId="0" applyFont="1" applyBorder="1" applyAlignment="1">
      <alignment horizontal="center" vertical="center" wrapText="1"/>
    </xf>
    <xf numFmtId="0" fontId="91" fillId="0" borderId="128" xfId="0" applyFont="1" applyBorder="1" applyAlignment="1">
      <alignment horizontal="center" vertical="center" wrapText="1"/>
    </xf>
    <xf numFmtId="166" fontId="87" fillId="0" borderId="128" xfId="2" applyNumberFormat="1" applyFont="1" applyFill="1" applyBorder="1" applyAlignment="1">
      <alignment horizontal="center" vertical="center" wrapText="1"/>
    </xf>
    <xf numFmtId="3" fontId="87" fillId="0" borderId="128" xfId="2" applyNumberFormat="1" applyFont="1" applyFill="1" applyBorder="1" applyAlignment="1">
      <alignment horizontal="center" vertical="center" wrapText="1"/>
    </xf>
    <xf numFmtId="166" fontId="91" fillId="0" borderId="128" xfId="2" applyNumberFormat="1" applyFont="1" applyFill="1" applyBorder="1" applyAlignment="1">
      <alignment horizontal="center" vertical="center" wrapText="1"/>
    </xf>
    <xf numFmtId="3" fontId="87" fillId="0" borderId="129" xfId="2" applyNumberFormat="1" applyFont="1" applyFill="1" applyBorder="1" applyAlignment="1">
      <alignment horizontal="center" vertical="center" wrapText="1"/>
    </xf>
    <xf numFmtId="9" fontId="92" fillId="0" borderId="71" xfId="30980" applyNumberFormat="1" applyFont="1" applyBorder="1" applyAlignment="1">
      <alignment horizontal="center" vertical="center"/>
    </xf>
    <xf numFmtId="9" fontId="92" fillId="0" borderId="31" xfId="30980" applyNumberFormat="1" applyFont="1" applyBorder="1" applyAlignment="1">
      <alignment horizontal="center" vertical="center"/>
    </xf>
    <xf numFmtId="9" fontId="92" fillId="61" borderId="31" xfId="30980" applyNumberFormat="1" applyFont="1" applyFill="1" applyBorder="1" applyAlignment="1">
      <alignment horizontal="center" vertical="center"/>
    </xf>
    <xf numFmtId="9" fontId="92" fillId="61" borderId="84" xfId="30980" applyNumberFormat="1" applyFont="1" applyFill="1" applyBorder="1" applyAlignment="1">
      <alignment horizontal="center" vertical="center"/>
    </xf>
    <xf numFmtId="0" fontId="87" fillId="0" borderId="106" xfId="0" applyFont="1" applyBorder="1" applyAlignment="1">
      <alignment horizontal="right" vertical="center" wrapText="1"/>
    </xf>
    <xf numFmtId="3" fontId="87" fillId="0" borderId="112" xfId="1703" applyNumberFormat="1" applyFont="1" applyBorder="1" applyAlignment="1">
      <alignment horizontal="center" vertical="center"/>
    </xf>
    <xf numFmtId="0" fontId="87" fillId="0" borderId="107" xfId="0" applyFont="1" applyBorder="1" applyAlignment="1">
      <alignment horizontal="right" vertical="center" wrapText="1"/>
    </xf>
    <xf numFmtId="0" fontId="87" fillId="57" borderId="108" xfId="0" applyFont="1" applyFill="1" applyBorder="1" applyAlignment="1">
      <alignment horizontal="right" vertical="center" wrapText="1"/>
    </xf>
    <xf numFmtId="9" fontId="87" fillId="0" borderId="108" xfId="0" applyNumberFormat="1" applyFont="1" applyBorder="1" applyAlignment="1">
      <alignment horizontal="center" vertical="center"/>
    </xf>
    <xf numFmtId="0" fontId="87" fillId="0" borderId="25" xfId="30980" applyFont="1" applyBorder="1"/>
    <xf numFmtId="9" fontId="87" fillId="0" borderId="31" xfId="30980" applyNumberFormat="1" applyFont="1" applyBorder="1"/>
    <xf numFmtId="9" fontId="87" fillId="0" borderId="99" xfId="30980" applyNumberFormat="1" applyFont="1" applyBorder="1"/>
    <xf numFmtId="0" fontId="95" fillId="0" borderId="44" xfId="328" applyFont="1" applyBorder="1" applyAlignment="1">
      <alignment horizontal="right"/>
    </xf>
    <xf numFmtId="3" fontId="95" fillId="0" borderId="53" xfId="328" applyNumberFormat="1" applyFont="1" applyBorder="1"/>
    <xf numFmtId="9" fontId="95" fillId="0" borderId="53" xfId="4" applyNumberFormat="1" applyFont="1" applyFill="1" applyBorder="1" applyAlignment="1">
      <alignment horizontal="right"/>
    </xf>
    <xf numFmtId="9" fontId="95" fillId="0" borderId="54" xfId="4" applyNumberFormat="1" applyFont="1" applyFill="1" applyBorder="1" applyAlignment="1"/>
    <xf numFmtId="3" fontId="87" fillId="0" borderId="112" xfId="1703" applyNumberFormat="1" applyFont="1" applyBorder="1" applyAlignment="1">
      <alignment horizontal="right" vertical="center"/>
    </xf>
    <xf numFmtId="0" fontId="87" fillId="57" borderId="107" xfId="0" applyFont="1" applyFill="1" applyBorder="1" applyAlignment="1">
      <alignment horizontal="right" vertical="center" wrapText="1"/>
    </xf>
    <xf numFmtId="0" fontId="87" fillId="57" borderId="109" xfId="0" applyFont="1" applyFill="1" applyBorder="1" applyAlignment="1">
      <alignment horizontal="right" vertical="center" wrapText="1"/>
    </xf>
    <xf numFmtId="0" fontId="92" fillId="68" borderId="29" xfId="0" applyFont="1" applyFill="1" applyBorder="1"/>
    <xf numFmtId="10" fontId="92" fillId="68" borderId="31" xfId="0" applyNumberFormat="1" applyFont="1" applyFill="1" applyBorder="1"/>
    <xf numFmtId="0" fontId="99" fillId="65" borderId="85" xfId="0" applyFont="1" applyFill="1" applyBorder="1" applyAlignment="1">
      <alignment horizontal="center" wrapText="1"/>
    </xf>
    <xf numFmtId="0" fontId="99" fillId="65" borderId="66" xfId="0" applyFont="1" applyFill="1" applyBorder="1" applyAlignment="1">
      <alignment horizontal="center" wrapText="1"/>
    </xf>
    <xf numFmtId="0" fontId="99" fillId="65" borderId="108" xfId="0" applyFont="1" applyFill="1" applyBorder="1" applyAlignment="1">
      <alignment horizontal="center" wrapText="1"/>
    </xf>
    <xf numFmtId="0" fontId="99" fillId="65" borderId="109" xfId="0" applyFont="1" applyFill="1" applyBorder="1" applyAlignment="1">
      <alignment horizontal="center" wrapText="1"/>
    </xf>
    <xf numFmtId="44" fontId="92" fillId="0" borderId="31" xfId="2" applyFont="1" applyBorder="1"/>
    <xf numFmtId="0" fontId="99" fillId="65" borderId="53" xfId="0" applyFont="1" applyFill="1" applyBorder="1" applyAlignment="1">
      <alignment horizontal="center" vertical="center" wrapText="1"/>
    </xf>
    <xf numFmtId="0" fontId="99" fillId="65" borderId="54" xfId="0" applyFont="1" applyFill="1" applyBorder="1" applyAlignment="1">
      <alignment horizontal="center" vertical="center" wrapText="1"/>
    </xf>
    <xf numFmtId="0" fontId="95" fillId="61" borderId="27" xfId="0" applyFont="1" applyFill="1" applyBorder="1" applyAlignment="1">
      <alignment horizontal="center" vertical="center" wrapText="1"/>
    </xf>
    <xf numFmtId="43" fontId="87" fillId="0" borderId="28" xfId="4" applyFont="1" applyBorder="1" applyAlignment="1">
      <alignment vertical="center"/>
    </xf>
    <xf numFmtId="43" fontId="87" fillId="0" borderId="29" xfId="4" applyFont="1" applyBorder="1" applyAlignment="1">
      <alignment vertical="center"/>
    </xf>
    <xf numFmtId="43" fontId="87" fillId="0" borderId="31" xfId="4" applyFont="1" applyBorder="1" applyAlignment="1">
      <alignment vertical="center"/>
    </xf>
    <xf numFmtId="43" fontId="87" fillId="0" borderId="28" xfId="4" applyFont="1" applyBorder="1" applyAlignment="1">
      <alignment horizontal="center" vertical="center"/>
    </xf>
    <xf numFmtId="43" fontId="87" fillId="0" borderId="29" xfId="4" applyFont="1" applyBorder="1" applyAlignment="1">
      <alignment horizontal="center" vertical="center"/>
    </xf>
    <xf numFmtId="43" fontId="87" fillId="0" borderId="31" xfId="4" applyFont="1" applyBorder="1" applyAlignment="1">
      <alignment horizontal="center" vertical="center"/>
    </xf>
    <xf numFmtId="0" fontId="95" fillId="57" borderId="107" xfId="0" applyFont="1" applyFill="1" applyBorder="1" applyAlignment="1">
      <alignment horizontal="center" vertical="center"/>
    </xf>
    <xf numFmtId="0" fontId="95" fillId="57" borderId="108" xfId="0" applyFont="1" applyFill="1" applyBorder="1" applyAlignment="1">
      <alignment horizontal="center" vertical="center" wrapText="1"/>
    </xf>
    <xf numFmtId="0" fontId="95" fillId="57" borderId="108" xfId="0" applyFont="1" applyFill="1" applyBorder="1" applyAlignment="1">
      <alignment horizontal="center" vertical="center"/>
    </xf>
    <xf numFmtId="0" fontId="95" fillId="57" borderId="109" xfId="0" applyFont="1" applyFill="1" applyBorder="1" applyAlignment="1">
      <alignment horizontal="center" vertical="center"/>
    </xf>
    <xf numFmtId="0" fontId="88" fillId="57" borderId="24" xfId="0" applyFont="1" applyFill="1" applyBorder="1"/>
    <xf numFmtId="0" fontId="88" fillId="57" borderId="44" xfId="0" applyFont="1" applyFill="1" applyBorder="1"/>
    <xf numFmtId="0" fontId="88" fillId="57" borderId="53" xfId="0" applyFont="1" applyFill="1" applyBorder="1" applyAlignment="1">
      <alignment horizontal="center" vertical="center" wrapText="1"/>
    </xf>
    <xf numFmtId="165" fontId="88" fillId="57" borderId="53" xfId="4" applyNumberFormat="1" applyFont="1" applyFill="1" applyBorder="1" applyAlignment="1">
      <alignment horizontal="center" vertical="center" wrapText="1"/>
    </xf>
    <xf numFmtId="0" fontId="88" fillId="57" borderId="53" xfId="0" applyFont="1" applyFill="1" applyBorder="1" applyAlignment="1">
      <alignment horizontal="center" vertical="center"/>
    </xf>
    <xf numFmtId="0" fontId="91" fillId="57" borderId="44" xfId="0" applyFont="1" applyFill="1" applyBorder="1"/>
    <xf numFmtId="0" fontId="88" fillId="57" borderId="53" xfId="0" applyFont="1" applyFill="1" applyBorder="1" applyAlignment="1">
      <alignment vertical="center"/>
    </xf>
    <xf numFmtId="0" fontId="88" fillId="57" borderId="54" xfId="0" applyFont="1" applyFill="1" applyBorder="1" applyAlignment="1">
      <alignment vertical="center"/>
    </xf>
    <xf numFmtId="0" fontId="99" fillId="0" borderId="28" xfId="0" applyFont="1" applyBorder="1" applyAlignment="1">
      <alignment horizontal="left"/>
    </xf>
    <xf numFmtId="0" fontId="92" fillId="0" borderId="29" xfId="0" applyFont="1" applyBorder="1" applyAlignment="1">
      <alignment horizontal="left"/>
    </xf>
    <xf numFmtId="3" fontId="92" fillId="0" borderId="29" xfId="0" applyNumberFormat="1" applyFont="1" applyBorder="1" applyAlignment="1">
      <alignment horizontal="right"/>
    </xf>
    <xf numFmtId="3" fontId="92" fillId="0" borderId="31" xfId="0" applyNumberFormat="1" applyFont="1" applyBorder="1" applyAlignment="1">
      <alignment horizontal="right"/>
    </xf>
    <xf numFmtId="0" fontId="87" fillId="0" borderId="34" xfId="0" applyFont="1" applyBorder="1" applyAlignment="1">
      <alignment horizontal="left"/>
    </xf>
    <xf numFmtId="0" fontId="87" fillId="0" borderId="29" xfId="0" applyFont="1" applyBorder="1" applyAlignment="1">
      <alignment horizontal="center" wrapText="1"/>
    </xf>
    <xf numFmtId="166" fontId="87" fillId="0" borderId="31" xfId="2" applyNumberFormat="1" applyFont="1" applyBorder="1"/>
    <xf numFmtId="0" fontId="87" fillId="0" borderId="29" xfId="0" applyFont="1" applyBorder="1" applyAlignment="1">
      <alignment horizontal="right" vertical="center" wrapText="1"/>
    </xf>
    <xf numFmtId="0" fontId="87" fillId="0" borderId="31" xfId="0" applyFont="1" applyBorder="1" applyAlignment="1">
      <alignment horizontal="right" vertical="center" wrapText="1"/>
    </xf>
    <xf numFmtId="0" fontId="95" fillId="48" borderId="44" xfId="0" applyFont="1" applyFill="1" applyBorder="1"/>
    <xf numFmtId="0" fontId="95" fillId="48" borderId="53" xfId="0" applyFont="1" applyFill="1" applyBorder="1" applyAlignment="1">
      <alignment horizontal="center" vertical="center" wrapText="1"/>
    </xf>
    <xf numFmtId="0" fontId="95" fillId="48" borderId="54" xfId="0" applyFont="1" applyFill="1" applyBorder="1" applyAlignment="1">
      <alignment horizontal="center" vertical="center" wrapText="1"/>
    </xf>
    <xf numFmtId="0" fontId="95" fillId="0" borderId="28" xfId="0" applyFont="1" applyBorder="1" applyAlignment="1">
      <alignment vertical="center" wrapText="1"/>
    </xf>
    <xf numFmtId="0" fontId="95" fillId="48" borderId="44" xfId="0" applyFont="1" applyFill="1" applyBorder="1" applyAlignment="1">
      <alignment vertical="center"/>
    </xf>
    <xf numFmtId="0" fontId="87" fillId="0" borderId="28" xfId="0" applyFont="1" applyBorder="1" applyAlignment="1" applyProtection="1">
      <alignment horizontal="center" wrapText="1"/>
      <protection locked="0"/>
    </xf>
    <xf numFmtId="166" fontId="87" fillId="0" borderId="29" xfId="2" applyNumberFormat="1" applyFont="1" applyBorder="1" applyAlignment="1" applyProtection="1">
      <alignment wrapText="1"/>
      <protection locked="0"/>
    </xf>
    <xf numFmtId="2" fontId="87" fillId="0" borderId="29" xfId="4" applyNumberFormat="1" applyFont="1" applyBorder="1" applyAlignment="1" applyProtection="1">
      <alignment horizontal="center" vertical="center" wrapText="1"/>
      <protection locked="0"/>
    </xf>
    <xf numFmtId="166" fontId="87" fillId="0" borderId="31" xfId="2" applyNumberFormat="1" applyFont="1" applyBorder="1" applyAlignment="1" applyProtection="1">
      <alignment horizontal="center"/>
      <protection locked="0"/>
    </xf>
    <xf numFmtId="0" fontId="95" fillId="57" borderId="44" xfId="0" applyFont="1" applyFill="1" applyBorder="1" applyAlignment="1" applyProtection="1">
      <alignment horizontal="justify" vertical="center" wrapText="1"/>
      <protection locked="0"/>
    </xf>
    <xf numFmtId="0" fontId="95" fillId="57" borderId="53" xfId="0" applyFont="1" applyFill="1" applyBorder="1" applyAlignment="1" applyProtection="1">
      <alignment horizontal="center" vertical="center" wrapText="1"/>
      <protection locked="0"/>
    </xf>
    <xf numFmtId="0" fontId="95" fillId="57" borderId="54" xfId="0" applyFont="1" applyFill="1" applyBorder="1" applyAlignment="1" applyProtection="1">
      <alignment horizontal="center" vertical="center" wrapText="1"/>
      <protection locked="0"/>
    </xf>
    <xf numFmtId="166" fontId="87" fillId="62" borderId="29" xfId="2" applyNumberFormat="1" applyFont="1" applyFill="1" applyBorder="1" applyAlignment="1" applyProtection="1">
      <alignment wrapText="1"/>
      <protection locked="0"/>
    </xf>
    <xf numFmtId="2" fontId="87" fillId="62" borderId="29" xfId="4" applyNumberFormat="1" applyFont="1" applyFill="1" applyBorder="1" applyAlignment="1" applyProtection="1">
      <alignment horizontal="center" vertical="center" wrapText="1"/>
      <protection locked="0"/>
    </xf>
    <xf numFmtId="166" fontId="87" fillId="62" borderId="31" xfId="2" applyNumberFormat="1" applyFont="1" applyFill="1" applyBorder="1" applyAlignment="1" applyProtection="1">
      <alignment horizontal="center"/>
      <protection locked="0"/>
    </xf>
    <xf numFmtId="0" fontId="87" fillId="0" borderId="28" xfId="0" applyFont="1" applyBorder="1" applyAlignment="1">
      <alignment horizontal="center"/>
    </xf>
    <xf numFmtId="166" fontId="87" fillId="62" borderId="29" xfId="2" applyNumberFormat="1" applyFont="1" applyFill="1" applyBorder="1" applyAlignment="1" applyProtection="1">
      <alignment horizontal="center"/>
      <protection locked="0"/>
    </xf>
    <xf numFmtId="0" fontId="95" fillId="57" borderId="53" xfId="0" applyFont="1" applyFill="1" applyBorder="1" applyAlignment="1" applyProtection="1">
      <alignment horizontal="justify" vertical="center" wrapText="1"/>
      <protection locked="0"/>
    </xf>
    <xf numFmtId="0" fontId="169" fillId="0" borderId="0" xfId="0" applyFont="1" applyAlignment="1">
      <alignment vertical="center" wrapText="1"/>
    </xf>
    <xf numFmtId="0" fontId="41" fillId="0" borderId="0" xfId="0" applyFont="1" applyAlignment="1">
      <alignment vertical="center" wrapText="1"/>
    </xf>
    <xf numFmtId="0" fontId="20" fillId="0" borderId="27" xfId="0" applyFont="1" applyBorder="1" applyAlignment="1">
      <alignment horizontal="center" wrapText="1"/>
    </xf>
    <xf numFmtId="0" fontId="20" fillId="0" borderId="29" xfId="0" applyFont="1" applyBorder="1" applyAlignment="1">
      <alignment horizontal="center" wrapText="1"/>
    </xf>
    <xf numFmtId="0" fontId="20" fillId="59" borderId="43" xfId="0" quotePrefix="1" applyFont="1" applyFill="1" applyBorder="1" applyAlignment="1">
      <alignment horizontal="center" wrapText="1"/>
    </xf>
    <xf numFmtId="0" fontId="20" fillId="59" borderId="52" xfId="0" applyFont="1" applyFill="1" applyBorder="1" applyAlignment="1">
      <alignment horizontal="center" wrapText="1"/>
    </xf>
    <xf numFmtId="0" fontId="91" fillId="0" borderId="28" xfId="0" applyFont="1" applyBorder="1" applyAlignment="1">
      <alignment horizontal="center" vertical="center" wrapText="1"/>
    </xf>
    <xf numFmtId="0" fontId="91" fillId="0" borderId="29" xfId="0" applyFont="1" applyBorder="1" applyAlignment="1">
      <alignment horizontal="center" vertical="center" wrapText="1"/>
    </xf>
    <xf numFmtId="5" fontId="87" fillId="0" borderId="29" xfId="2" applyNumberFormat="1" applyFont="1" applyFill="1" applyBorder="1" applyAlignment="1">
      <alignment horizontal="center" vertical="center" wrapText="1"/>
    </xf>
    <xf numFmtId="37" fontId="87" fillId="0" borderId="29" xfId="2" applyNumberFormat="1" applyFont="1" applyFill="1" applyBorder="1" applyAlignment="1">
      <alignment horizontal="center" vertical="center" wrapText="1"/>
    </xf>
    <xf numFmtId="3" fontId="87" fillId="0" borderId="29" xfId="2" applyNumberFormat="1" applyFont="1" applyFill="1" applyBorder="1" applyAlignment="1">
      <alignment horizontal="center" vertical="center" wrapText="1"/>
    </xf>
    <xf numFmtId="166" fontId="91" fillId="0" borderId="29" xfId="2" applyNumberFormat="1" applyFont="1" applyFill="1" applyBorder="1" applyAlignment="1">
      <alignment horizontal="center" vertical="center" wrapText="1"/>
    </xf>
    <xf numFmtId="3" fontId="87" fillId="0" borderId="31" xfId="2" applyNumberFormat="1" applyFont="1" applyFill="1" applyBorder="1" applyAlignment="1">
      <alignment horizontal="center" vertical="center" wrapText="1"/>
    </xf>
    <xf numFmtId="0" fontId="87" fillId="0" borderId="43" xfId="0" applyFont="1" applyBorder="1" applyAlignment="1">
      <alignment horizontal="center" vertical="center" wrapText="1"/>
    </xf>
    <xf numFmtId="0" fontId="99" fillId="59" borderId="44" xfId="0" applyFont="1" applyFill="1" applyBorder="1" applyAlignment="1">
      <alignment horizontal="center" vertical="center" wrapText="1"/>
    </xf>
    <xf numFmtId="0" fontId="99" fillId="59" borderId="53" xfId="0" applyFont="1" applyFill="1" applyBorder="1" applyAlignment="1">
      <alignment horizontal="center" vertical="center" wrapText="1"/>
    </xf>
    <xf numFmtId="0" fontId="99" fillId="59" borderId="54" xfId="0" applyFont="1" applyFill="1" applyBorder="1" applyAlignment="1">
      <alignment horizontal="center" vertical="center" wrapText="1"/>
    </xf>
    <xf numFmtId="0" fontId="95" fillId="62" borderId="43" xfId="0" applyFont="1" applyFill="1" applyBorder="1" applyAlignment="1">
      <alignment horizontal="center" vertical="center" wrapText="1" readingOrder="1"/>
    </xf>
    <xf numFmtId="0" fontId="92" fillId="0" borderId="108" xfId="0" applyFont="1" applyBorder="1" applyAlignment="1">
      <alignment horizontal="center" vertical="center" wrapText="1"/>
    </xf>
    <xf numFmtId="0" fontId="119" fillId="0" borderId="0" xfId="0" applyFont="1" applyAlignment="1">
      <alignment vertical="center"/>
    </xf>
    <xf numFmtId="3" fontId="87" fillId="0" borderId="49" xfId="331" applyNumberFormat="1" applyFont="1" applyBorder="1" applyAlignment="1">
      <alignment horizontal="center" vertical="center"/>
    </xf>
    <xf numFmtId="171" fontId="87" fillId="0" borderId="84" xfId="331" applyNumberFormat="1" applyFont="1" applyBorder="1" applyAlignment="1">
      <alignment horizontal="center" vertical="center"/>
    </xf>
    <xf numFmtId="42" fontId="92" fillId="48" borderId="41" xfId="0" applyNumberFormat="1" applyFont="1" applyFill="1" applyBorder="1" applyAlignment="1">
      <alignment horizontal="center" wrapText="1"/>
    </xf>
    <xf numFmtId="42" fontId="91" fillId="0" borderId="0" xfId="0" applyNumberFormat="1" applyFont="1"/>
    <xf numFmtId="0" fontId="92" fillId="0" borderId="0" xfId="30974" quotePrefix="1" applyFont="1" applyAlignment="1">
      <alignment horizontal="left"/>
    </xf>
    <xf numFmtId="0" fontId="92" fillId="0" borderId="112" xfId="30986" applyFont="1" applyBorder="1" applyAlignment="1">
      <alignment horizontal="center" vertical="center"/>
    </xf>
    <xf numFmtId="0" fontId="92" fillId="0" borderId="108" xfId="30986" applyFont="1" applyBorder="1" applyAlignment="1">
      <alignment horizontal="center" vertical="center"/>
    </xf>
    <xf numFmtId="0" fontId="92" fillId="0" borderId="109" xfId="30986" applyFont="1" applyBorder="1" applyAlignment="1">
      <alignment horizontal="center" vertical="center"/>
    </xf>
    <xf numFmtId="3" fontId="95" fillId="0" borderId="54" xfId="328" applyNumberFormat="1" applyFont="1" applyBorder="1"/>
    <xf numFmtId="0" fontId="99" fillId="0" borderId="46" xfId="331" applyFont="1" applyBorder="1" applyAlignment="1">
      <alignment horizontal="center"/>
    </xf>
    <xf numFmtId="0" fontId="93" fillId="0" borderId="0" xfId="30980" applyFont="1"/>
    <xf numFmtId="2" fontId="87" fillId="62" borderId="31" xfId="4" applyNumberFormat="1" applyFont="1" applyFill="1" applyBorder="1" applyAlignment="1" applyProtection="1">
      <alignment horizontal="center" vertical="center" wrapText="1"/>
      <protection locked="0"/>
    </xf>
    <xf numFmtId="2" fontId="87" fillId="62" borderId="112" xfId="4" applyNumberFormat="1" applyFont="1" applyFill="1" applyBorder="1" applyAlignment="1" applyProtection="1">
      <alignment horizontal="center" vertical="center" wrapText="1"/>
      <protection locked="0"/>
    </xf>
    <xf numFmtId="2" fontId="87" fillId="0" borderId="109" xfId="4" applyNumberFormat="1" applyFont="1" applyBorder="1" applyAlignment="1" applyProtection="1">
      <alignment horizontal="center" vertical="center" wrapText="1"/>
      <protection locked="0"/>
    </xf>
    <xf numFmtId="180" fontId="87" fillId="0" borderId="108" xfId="2" applyNumberFormat="1" applyFont="1" applyBorder="1" applyAlignment="1">
      <alignment horizontal="center"/>
    </xf>
    <xf numFmtId="2" fontId="87" fillId="59" borderId="84" xfId="4" applyNumberFormat="1" applyFont="1" applyFill="1" applyBorder="1" applyAlignment="1">
      <alignment horizontal="center"/>
    </xf>
    <xf numFmtId="0" fontId="92" fillId="0" borderId="0" xfId="335" applyFont="1" applyAlignment="1">
      <alignment horizontal="left" vertical="center"/>
    </xf>
    <xf numFmtId="0" fontId="87" fillId="0" borderId="0" xfId="0" quotePrefix="1" applyFont="1"/>
    <xf numFmtId="178" fontId="95" fillId="34" borderId="54" xfId="4" applyNumberFormat="1" applyFont="1" applyFill="1" applyBorder="1"/>
    <xf numFmtId="165" fontId="87" fillId="62" borderId="54" xfId="4" applyNumberFormat="1" applyFont="1" applyFill="1" applyBorder="1"/>
    <xf numFmtId="0" fontId="92" fillId="0" borderId="62" xfId="0" applyFont="1" applyBorder="1"/>
    <xf numFmtId="41" fontId="92" fillId="0" borderId="112" xfId="1290" applyNumberFormat="1" applyFont="1" applyFill="1" applyBorder="1" applyAlignment="1">
      <alignment vertical="top"/>
    </xf>
    <xf numFmtId="0" fontId="92" fillId="0" borderId="107" xfId="762" quotePrefix="1" applyFont="1" applyBorder="1" applyAlignment="1">
      <alignment horizontal="left" wrapText="1"/>
    </xf>
    <xf numFmtId="41" fontId="92" fillId="0" borderId="108" xfId="1290" applyNumberFormat="1" applyFont="1" applyFill="1" applyBorder="1" applyAlignment="1">
      <alignment vertical="top"/>
    </xf>
    <xf numFmtId="41" fontId="92" fillId="0" borderId="109" xfId="1290" applyNumberFormat="1" applyFont="1" applyFill="1" applyBorder="1" applyAlignment="1">
      <alignment vertical="top"/>
    </xf>
    <xf numFmtId="0" fontId="137" fillId="0" borderId="0" xfId="0" applyFont="1"/>
    <xf numFmtId="0" fontId="99" fillId="48" borderId="80" xfId="0" applyFont="1" applyFill="1" applyBorder="1"/>
    <xf numFmtId="166" fontId="92" fillId="61" borderId="80" xfId="0" applyNumberFormat="1" applyFont="1" applyFill="1" applyBorder="1"/>
    <xf numFmtId="166" fontId="99" fillId="0" borderId="38" xfId="0" applyNumberFormat="1" applyFont="1" applyBorder="1"/>
    <xf numFmtId="166" fontId="92" fillId="0" borderId="29" xfId="0" applyNumberFormat="1" applyFont="1" applyBorder="1"/>
    <xf numFmtId="166" fontId="92" fillId="0" borderId="29" xfId="496" applyNumberFormat="1" applyFont="1" applyBorder="1"/>
    <xf numFmtId="0" fontId="99" fillId="0" borderId="43" xfId="762" quotePrefix="1" applyFont="1" applyBorder="1" applyAlignment="1">
      <alignment horizontal="left" wrapText="1"/>
    </xf>
    <xf numFmtId="0" fontId="99" fillId="62" borderId="78" xfId="762" applyFont="1" applyFill="1" applyBorder="1"/>
    <xf numFmtId="0" fontId="99" fillId="62" borderId="41" xfId="762" applyFont="1" applyFill="1" applyBorder="1"/>
    <xf numFmtId="0" fontId="92" fillId="0" borderId="35" xfId="762" quotePrefix="1" applyFont="1" applyBorder="1" applyAlignment="1">
      <alignment horizontal="left" wrapText="1"/>
    </xf>
    <xf numFmtId="42" fontId="92" fillId="0" borderId="24" xfId="1290" applyNumberFormat="1" applyFont="1" applyFill="1" applyBorder="1" applyAlignment="1">
      <alignment vertical="top"/>
    </xf>
    <xf numFmtId="6" fontId="92" fillId="0" borderId="40" xfId="0" applyNumberFormat="1" applyFont="1" applyBorder="1" applyAlignment="1">
      <alignment vertical="top"/>
    </xf>
    <xf numFmtId="42" fontId="99" fillId="0" borderId="54" xfId="1290" applyNumberFormat="1" applyFont="1" applyFill="1" applyBorder="1" applyAlignment="1">
      <alignment vertical="top"/>
    </xf>
    <xf numFmtId="165" fontId="92" fillId="61" borderId="79" xfId="0" applyNumberFormat="1" applyFont="1" applyFill="1" applyBorder="1"/>
    <xf numFmtId="165" fontId="92" fillId="0" borderId="79" xfId="0" applyNumberFormat="1" applyFont="1" applyBorder="1"/>
    <xf numFmtId="0" fontId="92" fillId="0" borderId="130" xfId="335" applyFont="1" applyBorder="1"/>
    <xf numFmtId="0" fontId="137" fillId="0" borderId="130" xfId="0" applyFont="1" applyBorder="1" applyAlignment="1">
      <alignment horizontal="center"/>
    </xf>
    <xf numFmtId="0" fontId="137" fillId="0" borderId="89" xfId="0" applyFont="1" applyBorder="1" applyAlignment="1">
      <alignment horizontal="center"/>
    </xf>
    <xf numFmtId="0" fontId="137" fillId="0" borderId="27" xfId="0" applyFont="1" applyBorder="1" applyAlignment="1">
      <alignment horizontal="center"/>
    </xf>
    <xf numFmtId="0" fontId="137" fillId="0" borderId="34" xfId="0" applyFont="1" applyBorder="1" applyAlignment="1">
      <alignment horizontal="center"/>
    </xf>
    <xf numFmtId="0" fontId="92" fillId="0" borderId="27" xfId="335" applyFont="1" applyBorder="1"/>
    <xf numFmtId="0" fontId="137" fillId="0" borderId="82" xfId="0" applyFont="1" applyBorder="1" applyAlignment="1">
      <alignment horizontal="center"/>
    </xf>
    <xf numFmtId="0" fontId="137" fillId="69" borderId="82" xfId="0" applyFont="1" applyFill="1" applyBorder="1" applyAlignment="1">
      <alignment horizontal="center"/>
    </xf>
    <xf numFmtId="165" fontId="92" fillId="64" borderId="80" xfId="1260" applyNumberFormat="1" applyFont="1" applyFill="1" applyBorder="1"/>
    <xf numFmtId="0" fontId="92" fillId="61" borderId="100" xfId="0" applyFont="1" applyFill="1" applyBorder="1" applyAlignment="1">
      <alignment vertical="center"/>
    </xf>
    <xf numFmtId="0" fontId="92" fillId="0" borderId="88" xfId="0" applyFont="1" applyBorder="1" applyAlignment="1">
      <alignment vertical="center"/>
    </xf>
    <xf numFmtId="165" fontId="92" fillId="0" borderId="88" xfId="0" applyNumberFormat="1" applyFont="1" applyBorder="1"/>
    <xf numFmtId="0" fontId="92" fillId="61" borderId="28" xfId="0" applyFont="1" applyFill="1" applyBorder="1" applyAlignment="1">
      <alignment vertical="center"/>
    </xf>
    <xf numFmtId="0" fontId="92" fillId="0" borderId="29" xfId="0" applyFont="1" applyBorder="1" applyAlignment="1">
      <alignment vertical="center"/>
    </xf>
    <xf numFmtId="0" fontId="91" fillId="0" borderId="106" xfId="30981" applyFont="1" applyBorder="1"/>
    <xf numFmtId="2" fontId="92" fillId="0" borderId="80" xfId="0" applyNumberFormat="1" applyFont="1" applyBorder="1"/>
    <xf numFmtId="2" fontId="92" fillId="64" borderId="80" xfId="1260" applyNumberFormat="1" applyFont="1" applyFill="1" applyBorder="1"/>
    <xf numFmtId="0" fontId="92" fillId="0" borderId="130" xfId="0" applyFont="1" applyBorder="1"/>
    <xf numFmtId="1" fontId="92" fillId="0" borderId="88" xfId="0" applyNumberFormat="1" applyFont="1" applyBorder="1"/>
    <xf numFmtId="0" fontId="92" fillId="0" borderId="130" xfId="0" applyFont="1" applyBorder="1" applyAlignment="1">
      <alignment horizontal="left" vertical="top" wrapText="1"/>
    </xf>
    <xf numFmtId="0" fontId="92" fillId="0" borderId="27" xfId="0" applyFont="1" applyBorder="1" applyAlignment="1">
      <alignment horizontal="left" vertical="top" wrapText="1"/>
    </xf>
    <xf numFmtId="0" fontId="99" fillId="64" borderId="130" xfId="335" applyFont="1" applyFill="1" applyBorder="1"/>
    <xf numFmtId="0" fontId="99" fillId="68" borderId="117" xfId="0" applyFont="1" applyFill="1" applyBorder="1" applyAlignment="1">
      <alignment horizontal="left" vertical="top" wrapText="1"/>
    </xf>
    <xf numFmtId="0" fontId="99" fillId="59" borderId="66" xfId="0" applyFont="1" applyFill="1" applyBorder="1" applyAlignment="1">
      <alignment horizontal="center" vertical="center" wrapText="1"/>
    </xf>
    <xf numFmtId="0" fontId="99" fillId="64" borderId="83" xfId="335" applyFont="1" applyFill="1" applyBorder="1"/>
    <xf numFmtId="165" fontId="92" fillId="0" borderId="101" xfId="0" applyNumberFormat="1" applyFont="1" applyBorder="1"/>
    <xf numFmtId="165" fontId="92" fillId="0" borderId="37" xfId="0" applyNumberFormat="1" applyFont="1" applyBorder="1"/>
    <xf numFmtId="1" fontId="92" fillId="61" borderId="37" xfId="0" applyNumberFormat="1" applyFont="1" applyFill="1" applyBorder="1"/>
    <xf numFmtId="165" fontId="92" fillId="68" borderId="80" xfId="0" applyNumberFormat="1" applyFont="1" applyFill="1" applyBorder="1"/>
    <xf numFmtId="0" fontId="99" fillId="0" borderId="66" xfId="0" applyFont="1" applyBorder="1"/>
    <xf numFmtId="165" fontId="92" fillId="0" borderId="80" xfId="331" applyNumberFormat="1" applyFont="1" applyBorder="1"/>
    <xf numFmtId="0" fontId="92" fillId="0" borderId="130" xfId="331" applyFont="1" applyBorder="1"/>
    <xf numFmtId="165" fontId="92" fillId="0" borderId="88" xfId="331" applyNumberFormat="1" applyFont="1" applyBorder="1"/>
    <xf numFmtId="0" fontId="99" fillId="59" borderId="66" xfId="331" applyFont="1" applyFill="1" applyBorder="1" applyAlignment="1">
      <alignment horizontal="center" vertical="center" wrapText="1"/>
    </xf>
    <xf numFmtId="0" fontId="92" fillId="64" borderId="37" xfId="331" applyFont="1" applyFill="1" applyBorder="1"/>
    <xf numFmtId="165" fontId="92" fillId="0" borderId="101" xfId="331" applyNumberFormat="1" applyFont="1" applyBorder="1"/>
    <xf numFmtId="0" fontId="92" fillId="59" borderId="37" xfId="331" applyFont="1" applyFill="1" applyBorder="1"/>
    <xf numFmtId="0" fontId="99" fillId="0" borderId="66" xfId="331" applyFont="1" applyBorder="1"/>
    <xf numFmtId="0" fontId="92" fillId="59" borderId="49" xfId="331" applyFont="1" applyFill="1" applyBorder="1"/>
    <xf numFmtId="0" fontId="99" fillId="65" borderId="98" xfId="0" applyFont="1" applyFill="1" applyBorder="1" applyAlignment="1">
      <alignment horizontal="center" vertical="center" wrapText="1"/>
    </xf>
    <xf numFmtId="0" fontId="92" fillId="0" borderId="38" xfId="0" applyFont="1" applyBorder="1"/>
    <xf numFmtId="10" fontId="92" fillId="0" borderId="42" xfId="0" applyNumberFormat="1" applyFont="1" applyBorder="1"/>
    <xf numFmtId="10" fontId="92" fillId="0" borderId="79" xfId="0" applyNumberFormat="1" applyFont="1" applyBorder="1"/>
    <xf numFmtId="10" fontId="92" fillId="66" borderId="63" xfId="0" applyNumberFormat="1" applyFont="1" applyFill="1" applyBorder="1"/>
    <xf numFmtId="0" fontId="99" fillId="57" borderId="51" xfId="0" applyFont="1" applyFill="1" applyBorder="1" applyAlignment="1">
      <alignment vertical="center"/>
    </xf>
    <xf numFmtId="0" fontId="99" fillId="56" borderId="34" xfId="335" applyFont="1" applyFill="1" applyBorder="1"/>
    <xf numFmtId="0" fontId="99" fillId="56" borderId="113" xfId="335" quotePrefix="1" applyFont="1" applyFill="1" applyBorder="1" applyAlignment="1">
      <alignment horizontal="left"/>
    </xf>
    <xf numFmtId="0" fontId="92" fillId="56" borderId="80" xfId="0" applyFont="1" applyFill="1" applyBorder="1"/>
    <xf numFmtId="165" fontId="92" fillId="56" borderId="80" xfId="4" applyNumberFormat="1" applyFont="1" applyFill="1" applyBorder="1"/>
    <xf numFmtId="0" fontId="99" fillId="57" borderId="75" xfId="0" applyFont="1" applyFill="1" applyBorder="1"/>
    <xf numFmtId="0" fontId="92" fillId="0" borderId="25" xfId="335" applyFont="1" applyBorder="1"/>
    <xf numFmtId="0" fontId="99" fillId="56" borderId="113" xfId="0" applyFont="1" applyFill="1" applyBorder="1"/>
    <xf numFmtId="0" fontId="92" fillId="56" borderId="113" xfId="0" applyFont="1" applyFill="1" applyBorder="1"/>
    <xf numFmtId="0" fontId="99" fillId="0" borderId="113" xfId="0" applyFont="1" applyBorder="1"/>
    <xf numFmtId="0" fontId="92" fillId="56" borderId="34" xfId="0" applyFont="1" applyFill="1" applyBorder="1"/>
    <xf numFmtId="165" fontId="92" fillId="0" borderId="80" xfId="4" applyNumberFormat="1" applyFont="1" applyBorder="1"/>
    <xf numFmtId="0" fontId="92" fillId="56" borderId="50" xfId="0" applyFont="1" applyFill="1" applyBorder="1"/>
    <xf numFmtId="0" fontId="95" fillId="57" borderId="75" xfId="0" applyFont="1" applyFill="1" applyBorder="1" applyAlignment="1">
      <alignment horizontal="center"/>
    </xf>
    <xf numFmtId="0" fontId="99" fillId="57" borderId="78" xfId="0" applyFont="1" applyFill="1" applyBorder="1"/>
    <xf numFmtId="0" fontId="92" fillId="56" borderId="37" xfId="0" applyFont="1" applyFill="1" applyBorder="1"/>
    <xf numFmtId="0" fontId="92" fillId="56" borderId="29" xfId="0" applyFont="1" applyFill="1" applyBorder="1"/>
    <xf numFmtId="0" fontId="92" fillId="56" borderId="30" xfId="0" applyFont="1" applyFill="1" applyBorder="1"/>
    <xf numFmtId="0" fontId="92" fillId="56" borderId="31" xfId="0" applyFont="1" applyFill="1" applyBorder="1"/>
    <xf numFmtId="0" fontId="99" fillId="57" borderId="41" xfId="0" applyFont="1" applyFill="1" applyBorder="1" applyAlignment="1">
      <alignment horizontal="center" vertical="center" wrapText="1"/>
    </xf>
    <xf numFmtId="0" fontId="99" fillId="57" borderId="49" xfId="0" applyFont="1" applyFill="1" applyBorder="1" applyAlignment="1">
      <alignment horizontal="center" vertical="center" wrapText="1"/>
    </xf>
    <xf numFmtId="0" fontId="99" fillId="57" borderId="85" xfId="0" applyFont="1" applyFill="1" applyBorder="1" applyAlignment="1">
      <alignment horizontal="center" vertical="center" wrapText="1"/>
    </xf>
    <xf numFmtId="0" fontId="99" fillId="57" borderId="61" xfId="0" applyFont="1" applyFill="1" applyBorder="1" applyAlignment="1">
      <alignment horizontal="center" vertical="center" wrapText="1"/>
    </xf>
    <xf numFmtId="0" fontId="99" fillId="57" borderId="56" xfId="335" applyFont="1" applyFill="1" applyBorder="1" applyAlignment="1">
      <alignment horizontal="center" vertical="center" wrapText="1"/>
    </xf>
    <xf numFmtId="0" fontId="99" fillId="57" borderId="54" xfId="335" applyFont="1" applyFill="1" applyBorder="1" applyAlignment="1">
      <alignment horizontal="center" vertical="center" wrapText="1"/>
    </xf>
    <xf numFmtId="0" fontId="9" fillId="0" borderId="0" xfId="0" applyFont="1" applyAlignment="1">
      <alignment horizontal="left"/>
    </xf>
    <xf numFmtId="178" fontId="87" fillId="0" borderId="80" xfId="4" applyNumberFormat="1" applyFont="1" applyBorder="1"/>
    <xf numFmtId="4" fontId="87" fillId="0" borderId="101" xfId="4" applyNumberFormat="1" applyFont="1" applyBorder="1"/>
    <xf numFmtId="4" fontId="95" fillId="34" borderId="98" xfId="4" applyNumberFormat="1" applyFont="1" applyFill="1" applyBorder="1"/>
    <xf numFmtId="4" fontId="87" fillId="0" borderId="37" xfId="4" applyNumberFormat="1" applyFont="1" applyBorder="1"/>
    <xf numFmtId="4" fontId="87" fillId="0" borderId="80" xfId="4" applyNumberFormat="1" applyFont="1" applyBorder="1"/>
    <xf numFmtId="178" fontId="87" fillId="57" borderId="101" xfId="0" applyNumberFormat="1" applyFont="1" applyFill="1" applyBorder="1"/>
    <xf numFmtId="165" fontId="87" fillId="62" borderId="98" xfId="4" applyNumberFormat="1" applyFont="1" applyFill="1" applyBorder="1"/>
    <xf numFmtId="178" fontId="87" fillId="62" borderId="37" xfId="4" applyNumberFormat="1" applyFont="1" applyFill="1" applyBorder="1" applyAlignment="1">
      <alignment vertical="top" wrapText="1"/>
    </xf>
    <xf numFmtId="178" fontId="87" fillId="62" borderId="80" xfId="4" applyNumberFormat="1" applyFont="1" applyFill="1" applyBorder="1" applyAlignment="1">
      <alignment vertical="top" wrapText="1"/>
    </xf>
    <xf numFmtId="178" fontId="87" fillId="62" borderId="101" xfId="4" applyNumberFormat="1" applyFont="1" applyFill="1" applyBorder="1" applyAlignment="1">
      <alignment vertical="top" wrapText="1"/>
    </xf>
    <xf numFmtId="4" fontId="95" fillId="69" borderId="98" xfId="0" applyNumberFormat="1" applyFont="1" applyFill="1" applyBorder="1"/>
    <xf numFmtId="3" fontId="95" fillId="69" borderId="54" xfId="0" applyNumberFormat="1" applyFont="1" applyFill="1" applyBorder="1"/>
    <xf numFmtId="178" fontId="95" fillId="62" borderId="98" xfId="4" applyNumberFormat="1" applyFont="1" applyFill="1" applyBorder="1"/>
    <xf numFmtId="178" fontId="95" fillId="62" borderId="54" xfId="4" applyNumberFormat="1" applyFont="1" applyFill="1" applyBorder="1"/>
    <xf numFmtId="166" fontId="87" fillId="0" borderId="0" xfId="0" applyNumberFormat="1" applyFont="1"/>
    <xf numFmtId="165" fontId="91" fillId="0" borderId="80" xfId="4" applyNumberFormat="1" applyFont="1" applyBorder="1" applyAlignment="1">
      <alignment horizontal="center" vertical="top"/>
    </xf>
    <xf numFmtId="165" fontId="91" fillId="0" borderId="88" xfId="4" applyNumberFormat="1" applyFont="1" applyBorder="1" applyAlignment="1">
      <alignment horizontal="center" vertical="top"/>
    </xf>
    <xf numFmtId="9" fontId="91" fillId="61" borderId="88" xfId="1" applyFont="1" applyFill="1" applyBorder="1" applyAlignment="1">
      <alignment horizontal="center" wrapText="1"/>
    </xf>
    <xf numFmtId="165" fontId="91" fillId="0" borderId="29" xfId="4" applyNumberFormat="1" applyFont="1" applyBorder="1" applyAlignment="1">
      <alignment horizontal="center" vertical="top"/>
    </xf>
    <xf numFmtId="9" fontId="91" fillId="61" borderId="29" xfId="1" applyFont="1" applyFill="1" applyBorder="1" applyAlignment="1">
      <alignment horizontal="center" wrapText="1"/>
    </xf>
    <xf numFmtId="0" fontId="92" fillId="0" borderId="82" xfId="333" applyFont="1" applyBorder="1" applyAlignment="1">
      <alignment horizontal="justify" vertical="top" wrapText="1"/>
    </xf>
    <xf numFmtId="0" fontId="91" fillId="61" borderId="80" xfId="0" applyFont="1" applyFill="1" applyBorder="1" applyAlignment="1">
      <alignment horizontal="center" vertical="top" wrapText="1"/>
    </xf>
    <xf numFmtId="0" fontId="92" fillId="48" borderId="87" xfId="333" applyFont="1" applyFill="1" applyBorder="1" applyAlignment="1">
      <alignment horizontal="center" vertical="top" wrapText="1"/>
    </xf>
    <xf numFmtId="0" fontId="92" fillId="0" borderId="87" xfId="333" applyFont="1" applyBorder="1" applyAlignment="1">
      <alignment horizontal="center" vertical="top" wrapText="1"/>
    </xf>
    <xf numFmtId="0" fontId="92" fillId="0" borderId="33" xfId="333" applyFont="1" applyBorder="1" applyAlignment="1">
      <alignment horizontal="center" vertical="top" wrapText="1"/>
    </xf>
    <xf numFmtId="0" fontId="92" fillId="0" borderId="80" xfId="333" applyFont="1" applyBorder="1" applyAlignment="1">
      <alignment horizontal="center" vertical="top" wrapText="1"/>
    </xf>
    <xf numFmtId="0" fontId="92" fillId="0" borderId="36" xfId="333" applyFont="1" applyBorder="1" applyAlignment="1">
      <alignment horizontal="center" vertical="top" wrapText="1"/>
    </xf>
    <xf numFmtId="0" fontId="99" fillId="48" borderId="82" xfId="333" applyFont="1" applyFill="1" applyBorder="1" applyAlignment="1">
      <alignment vertical="top" wrapText="1"/>
    </xf>
    <xf numFmtId="166" fontId="87" fillId="61" borderId="79" xfId="2" applyNumberFormat="1" applyFont="1" applyFill="1" applyBorder="1"/>
    <xf numFmtId="166" fontId="87" fillId="61" borderId="132" xfId="2" applyNumberFormat="1" applyFont="1" applyFill="1" applyBorder="1"/>
    <xf numFmtId="0" fontId="87" fillId="56" borderId="133" xfId="0" applyFont="1" applyFill="1" applyBorder="1"/>
    <xf numFmtId="166" fontId="95" fillId="61" borderId="102" xfId="2" applyNumberFormat="1" applyFont="1" applyFill="1" applyBorder="1"/>
    <xf numFmtId="166" fontId="87" fillId="0" borderId="29" xfId="0" applyNumberFormat="1" applyFont="1" applyBorder="1"/>
    <xf numFmtId="166" fontId="87" fillId="61" borderId="29" xfId="2" applyNumberFormat="1" applyFont="1" applyFill="1" applyBorder="1"/>
    <xf numFmtId="0" fontId="87" fillId="56" borderId="34" xfId="0" applyFont="1" applyFill="1" applyBorder="1"/>
    <xf numFmtId="0" fontId="87" fillId="56" borderId="30" xfId="0" applyFont="1" applyFill="1" applyBorder="1"/>
    <xf numFmtId="0" fontId="87" fillId="56" borderId="29" xfId="0" applyFont="1" applyFill="1" applyBorder="1"/>
    <xf numFmtId="0" fontId="87" fillId="56" borderId="31" xfId="0" applyFont="1" applyFill="1" applyBorder="1"/>
    <xf numFmtId="0" fontId="95" fillId="56" borderId="44" xfId="0" applyFont="1" applyFill="1" applyBorder="1" applyAlignment="1">
      <alignment horizontal="justify" wrapText="1"/>
    </xf>
    <xf numFmtId="0" fontId="95" fillId="56" borderId="53" xfId="0" applyFont="1" applyFill="1" applyBorder="1" applyAlignment="1">
      <alignment horizontal="center" wrapText="1"/>
    </xf>
    <xf numFmtId="0" fontId="95" fillId="56" borderId="54" xfId="0" quotePrefix="1" applyFont="1" applyFill="1" applyBorder="1" applyAlignment="1">
      <alignment horizontal="center" wrapText="1"/>
    </xf>
    <xf numFmtId="0" fontId="87" fillId="0" borderId="80" xfId="0" applyFont="1" applyBorder="1" applyAlignment="1">
      <alignment horizontal="right" vertical="center" wrapText="1"/>
    </xf>
    <xf numFmtId="165" fontId="87" fillId="0" borderId="80" xfId="4" applyNumberFormat="1" applyFont="1" applyBorder="1" applyAlignment="1">
      <alignment horizontal="right"/>
    </xf>
    <xf numFmtId="165" fontId="87" fillId="0" borderId="101" xfId="4" applyNumberFormat="1" applyFont="1" applyBorder="1" applyAlignment="1">
      <alignment horizontal="right"/>
    </xf>
    <xf numFmtId="0" fontId="87" fillId="0" borderId="88" xfId="0" applyFont="1" applyBorder="1" applyAlignment="1">
      <alignment horizontal="right" vertical="center" wrapText="1"/>
    </xf>
    <xf numFmtId="180" fontId="87" fillId="0" borderId="88" xfId="2" applyNumberFormat="1" applyFont="1" applyBorder="1" applyAlignment="1">
      <alignment horizontal="center"/>
    </xf>
    <xf numFmtId="2" fontId="87" fillId="59" borderId="40" xfId="4" applyNumberFormat="1" applyFont="1" applyFill="1" applyBorder="1" applyAlignment="1">
      <alignment horizontal="center"/>
    </xf>
    <xf numFmtId="180" fontId="87" fillId="0" borderId="29" xfId="2" applyNumberFormat="1" applyFont="1" applyBorder="1" applyAlignment="1">
      <alignment horizontal="center"/>
    </xf>
    <xf numFmtId="0" fontId="123" fillId="61" borderId="0" xfId="0" applyFont="1" applyFill="1"/>
    <xf numFmtId="0" fontId="87" fillId="57" borderId="54" xfId="0" applyFont="1" applyFill="1" applyBorder="1" applyAlignment="1">
      <alignment horizontal="center" wrapText="1"/>
    </xf>
    <xf numFmtId="2" fontId="87" fillId="59" borderId="112" xfId="4" applyNumberFormat="1" applyFont="1" applyFill="1" applyBorder="1" applyAlignment="1">
      <alignment horizontal="center"/>
    </xf>
    <xf numFmtId="0" fontId="88" fillId="61" borderId="0" xfId="0" applyFont="1" applyFill="1" applyAlignment="1">
      <alignment vertical="center"/>
    </xf>
    <xf numFmtId="2" fontId="87" fillId="0" borderId="0" xfId="4" applyNumberFormat="1" applyFont="1" applyBorder="1" applyAlignment="1">
      <alignment horizontal="center"/>
    </xf>
    <xf numFmtId="166" fontId="46" fillId="0" borderId="130" xfId="2" quotePrefix="1" applyNumberFormat="1" applyFont="1" applyBorder="1" applyAlignment="1">
      <alignment horizontal="left" wrapText="1"/>
    </xf>
    <xf numFmtId="166" fontId="46" fillId="0" borderId="89" xfId="2" quotePrefix="1" applyNumberFormat="1" applyFont="1" applyBorder="1" applyAlignment="1">
      <alignment horizontal="left" wrapText="1"/>
    </xf>
    <xf numFmtId="166" fontId="46" fillId="0" borderId="102" xfId="2" quotePrefix="1" applyNumberFormat="1" applyFont="1" applyBorder="1" applyAlignment="1">
      <alignment horizontal="left" wrapText="1"/>
    </xf>
    <xf numFmtId="166" fontId="41" fillId="0" borderId="99" xfId="496" applyNumberFormat="1" applyFont="1" applyBorder="1"/>
    <xf numFmtId="176" fontId="46" fillId="0" borderId="27" xfId="0" applyNumberFormat="1" applyFont="1" applyBorder="1" applyAlignment="1">
      <alignment horizontal="justify" wrapText="1"/>
    </xf>
    <xf numFmtId="166" fontId="46" fillId="0" borderId="29" xfId="496" applyNumberFormat="1" applyFont="1" applyBorder="1"/>
    <xf numFmtId="166" fontId="46" fillId="0" borderId="31" xfId="496" applyNumberFormat="1" applyFont="1" applyBorder="1"/>
    <xf numFmtId="166" fontId="46" fillId="0" borderId="82" xfId="2" quotePrefix="1" applyNumberFormat="1" applyFont="1" applyBorder="1" applyAlignment="1">
      <alignment horizontal="left" wrapText="1"/>
    </xf>
    <xf numFmtId="0" fontId="41" fillId="59" borderId="117" xfId="0" applyFont="1" applyFill="1" applyBorder="1" applyAlignment="1">
      <alignment horizontal="left" wrapText="1"/>
    </xf>
    <xf numFmtId="0" fontId="41" fillId="59" borderId="106" xfId="0" applyFont="1" applyFill="1" applyBorder="1" applyAlignment="1">
      <alignment horizontal="center" wrapText="1"/>
    </xf>
    <xf numFmtId="166" fontId="46" fillId="0" borderId="106" xfId="2" quotePrefix="1" applyNumberFormat="1" applyFont="1" applyBorder="1" applyAlignment="1">
      <alignment horizontal="left" wrapText="1"/>
    </xf>
    <xf numFmtId="176" fontId="46" fillId="48" borderId="106" xfId="0" applyNumberFormat="1" applyFont="1" applyFill="1" applyBorder="1" applyAlignment="1">
      <alignment horizontal="justify" vertical="top" wrapText="1"/>
    </xf>
    <xf numFmtId="166" fontId="46" fillId="0" borderId="28" xfId="496" applyNumberFormat="1" applyFont="1" applyBorder="1"/>
    <xf numFmtId="0" fontId="20" fillId="0" borderId="28" xfId="0" applyFont="1" applyBorder="1" applyAlignment="1">
      <alignment horizontal="center" wrapText="1"/>
    </xf>
    <xf numFmtId="166" fontId="0" fillId="0" borderId="106" xfId="30955" applyNumberFormat="1" applyFont="1" applyBorder="1"/>
    <xf numFmtId="165" fontId="87" fillId="0" borderId="79" xfId="4" applyNumberFormat="1" applyFont="1" applyFill="1" applyBorder="1"/>
    <xf numFmtId="165" fontId="87" fillId="0" borderId="131" xfId="4" applyNumberFormat="1" applyFont="1" applyFill="1" applyBorder="1"/>
    <xf numFmtId="165" fontId="95" fillId="0" borderId="52" xfId="0" applyNumberFormat="1" applyFont="1" applyBorder="1"/>
    <xf numFmtId="0" fontId="95" fillId="0" borderId="0" xfId="0" applyFont="1" applyAlignment="1">
      <alignment horizontal="centerContinuous" wrapText="1"/>
    </xf>
    <xf numFmtId="0" fontId="95" fillId="0" borderId="75" xfId="0" applyFont="1" applyBorder="1" applyAlignment="1">
      <alignment horizontal="center" vertical="center"/>
    </xf>
    <xf numFmtId="0" fontId="95" fillId="62" borderId="76" xfId="0" applyFont="1" applyFill="1" applyBorder="1" applyAlignment="1">
      <alignment horizontal="center" vertical="center" wrapText="1"/>
    </xf>
    <xf numFmtId="165" fontId="87" fillId="0" borderId="109" xfId="4" applyNumberFormat="1" applyFont="1" applyFill="1" applyBorder="1"/>
    <xf numFmtId="0" fontId="91" fillId="59" borderId="29" xfId="30995" applyFont="1" applyFill="1" applyBorder="1" applyAlignment="1">
      <alignment horizontal="center" vertical="center" wrapText="1"/>
    </xf>
    <xf numFmtId="166" fontId="87" fillId="59" borderId="29" xfId="30997" applyNumberFormat="1" applyFont="1" applyFill="1" applyBorder="1" applyAlignment="1">
      <alignment horizontal="center" vertical="center" wrapText="1"/>
    </xf>
    <xf numFmtId="0" fontId="92" fillId="0" borderId="0" xfId="30980" applyFont="1" applyAlignment="1">
      <alignment vertical="center"/>
    </xf>
    <xf numFmtId="0" fontId="92" fillId="0" borderId="70" xfId="0" applyFont="1" applyBorder="1" applyAlignment="1">
      <alignment horizontal="center" vertical="center" wrapText="1"/>
    </xf>
    <xf numFmtId="0" fontId="92" fillId="0" borderId="69" xfId="0" applyFont="1" applyBorder="1" applyAlignment="1">
      <alignment horizontal="left" vertical="center" wrapText="1"/>
    </xf>
    <xf numFmtId="3" fontId="137" fillId="0" borderId="69" xfId="0" applyNumberFormat="1" applyFont="1" applyBorder="1" applyAlignment="1">
      <alignment horizontal="center" vertical="center"/>
    </xf>
    <xf numFmtId="3" fontId="92" fillId="0" borderId="69" xfId="0" applyNumberFormat="1" applyFont="1" applyBorder="1" applyAlignment="1">
      <alignment horizontal="center" vertical="center"/>
    </xf>
    <xf numFmtId="3" fontId="92" fillId="0" borderId="71" xfId="0" applyNumberFormat="1" applyFont="1" applyBorder="1" applyAlignment="1">
      <alignment horizontal="center" vertical="center"/>
    </xf>
    <xf numFmtId="166" fontId="92" fillId="0" borderId="36" xfId="2" applyNumberFormat="1" applyFont="1" applyFill="1" applyBorder="1" applyAlignment="1">
      <alignment vertical="center" wrapText="1"/>
    </xf>
    <xf numFmtId="164" fontId="99" fillId="0" borderId="98" xfId="2" applyNumberFormat="1" applyFont="1" applyBorder="1" applyAlignment="1">
      <alignment vertical="center" wrapText="1"/>
    </xf>
    <xf numFmtId="164" fontId="92" fillId="64" borderId="38" xfId="0" applyNumberFormat="1" applyFont="1" applyFill="1" applyBorder="1"/>
    <xf numFmtId="164" fontId="92" fillId="64" borderId="40" xfId="0" applyNumberFormat="1" applyFont="1" applyFill="1" applyBorder="1"/>
    <xf numFmtId="166" fontId="92" fillId="0" borderId="0" xfId="2" applyNumberFormat="1" applyFont="1" applyFill="1" applyBorder="1" applyAlignment="1">
      <alignment vertical="center" wrapText="1"/>
    </xf>
    <xf numFmtId="166" fontId="92" fillId="0" borderId="82" xfId="2" applyNumberFormat="1" applyFont="1" applyFill="1" applyBorder="1" applyAlignment="1">
      <alignment vertical="center" wrapText="1"/>
    </xf>
    <xf numFmtId="166" fontId="92" fillId="0" borderId="82" xfId="2" applyNumberFormat="1" applyFont="1" applyBorder="1" applyAlignment="1">
      <alignment vertical="center" wrapText="1"/>
    </xf>
    <xf numFmtId="166" fontId="92" fillId="0" borderId="88" xfId="2" applyNumberFormat="1" applyFont="1" applyFill="1" applyBorder="1" applyAlignment="1">
      <alignment vertical="center" wrapText="1"/>
    </xf>
    <xf numFmtId="166" fontId="92" fillId="0" borderId="25" xfId="2" applyNumberFormat="1" applyFont="1" applyFill="1" applyBorder="1" applyAlignment="1">
      <alignment vertical="center" wrapText="1"/>
    </xf>
    <xf numFmtId="9" fontId="92" fillId="0" borderId="101" xfId="0" applyNumberFormat="1" applyFont="1" applyBorder="1"/>
    <xf numFmtId="9" fontId="92" fillId="0" borderId="88" xfId="0" applyNumberFormat="1" applyFont="1" applyBorder="1"/>
    <xf numFmtId="9" fontId="92" fillId="0" borderId="99" xfId="0" applyNumberFormat="1" applyFont="1" applyBorder="1"/>
    <xf numFmtId="164" fontId="99" fillId="0" borderId="53" xfId="2" applyNumberFormat="1" applyFont="1" applyBorder="1" applyAlignment="1">
      <alignment vertical="center" wrapText="1"/>
    </xf>
    <xf numFmtId="164" fontId="92" fillId="64" borderId="32" xfId="0" applyNumberFormat="1" applyFont="1" applyFill="1" applyBorder="1"/>
    <xf numFmtId="166" fontId="92" fillId="0" borderId="80" xfId="2" applyNumberFormat="1" applyFont="1" applyFill="1" applyBorder="1" applyAlignment="1">
      <alignment vertical="center" wrapText="1"/>
    </xf>
    <xf numFmtId="166" fontId="92" fillId="0" borderId="80" xfId="2" applyNumberFormat="1" applyFont="1" applyBorder="1" applyAlignment="1">
      <alignment vertical="center" wrapText="1"/>
    </xf>
    <xf numFmtId="166" fontId="92" fillId="0" borderId="101" xfId="2" applyNumberFormat="1" applyFont="1" applyFill="1" applyBorder="1" applyAlignment="1">
      <alignment vertical="center" wrapText="1"/>
    </xf>
    <xf numFmtId="0" fontId="99" fillId="64" borderId="65" xfId="0" applyFont="1" applyFill="1" applyBorder="1"/>
    <xf numFmtId="0" fontId="99" fillId="0" borderId="43" xfId="0" quotePrefix="1" applyFont="1" applyBorder="1" applyAlignment="1">
      <alignment horizontal="left"/>
    </xf>
    <xf numFmtId="165" fontId="92" fillId="0" borderId="79" xfId="4" applyNumberFormat="1" applyFont="1" applyBorder="1"/>
    <xf numFmtId="3" fontId="92" fillId="65" borderId="42" xfId="0" applyNumberFormat="1" applyFont="1" applyFill="1" applyBorder="1" applyAlignment="1">
      <alignment horizontal="center" vertical="center" wrapText="1"/>
    </xf>
    <xf numFmtId="165" fontId="92" fillId="0" borderId="130" xfId="4" applyNumberFormat="1" applyFont="1" applyBorder="1"/>
    <xf numFmtId="9" fontId="92" fillId="0" borderId="130" xfId="1" applyFont="1" applyBorder="1"/>
    <xf numFmtId="9" fontId="92" fillId="0" borderId="27" xfId="1" applyFont="1" applyBorder="1"/>
    <xf numFmtId="165" fontId="92" fillId="0" borderId="63" xfId="4" applyNumberFormat="1" applyFont="1" applyBorder="1"/>
    <xf numFmtId="0" fontId="99" fillId="59" borderId="78" xfId="0" applyFont="1" applyFill="1" applyBorder="1" applyAlignment="1">
      <alignment horizontal="left" vertical="center" wrapText="1"/>
    </xf>
    <xf numFmtId="0" fontId="92" fillId="62" borderId="27" xfId="0" applyFont="1" applyFill="1" applyBorder="1" applyAlignment="1">
      <alignment horizontal="left" vertical="center" wrapText="1"/>
    </xf>
    <xf numFmtId="0" fontId="92" fillId="0" borderId="27" xfId="0" applyFont="1" applyBorder="1" applyAlignment="1">
      <alignment horizontal="left" vertical="center" wrapText="1"/>
    </xf>
    <xf numFmtId="0" fontId="92" fillId="62" borderId="27" xfId="0" applyFont="1" applyFill="1" applyBorder="1" applyAlignment="1">
      <alignment horizontal="left" vertical="center"/>
    </xf>
    <xf numFmtId="0" fontId="92" fillId="0" borderId="35" xfId="0" applyFont="1" applyBorder="1" applyAlignment="1">
      <alignment horizontal="left" vertical="center" wrapText="1"/>
    </xf>
    <xf numFmtId="0" fontId="92" fillId="0" borderId="117" xfId="0" applyFont="1" applyBorder="1" applyAlignment="1">
      <alignment horizontal="left" vertical="center" wrapText="1"/>
    </xf>
    <xf numFmtId="0" fontId="99" fillId="59" borderId="117" xfId="0" applyFont="1" applyFill="1" applyBorder="1" applyAlignment="1">
      <alignment horizontal="left" vertical="center" wrapText="1"/>
    </xf>
    <xf numFmtId="0" fontId="92" fillId="0" borderId="27" xfId="30980" applyFont="1" applyBorder="1" applyAlignment="1">
      <alignment horizontal="left" vertical="center" wrapText="1"/>
    </xf>
    <xf numFmtId="3" fontId="92" fillId="65" borderId="79" xfId="0" applyNumberFormat="1" applyFont="1" applyFill="1" applyBorder="1" applyAlignment="1">
      <alignment horizontal="center" vertical="center" wrapText="1"/>
    </xf>
    <xf numFmtId="3" fontId="92" fillId="59" borderId="27" xfId="0" applyNumberFormat="1" applyFont="1" applyFill="1" applyBorder="1" applyAlignment="1">
      <alignment horizontal="center" vertical="center" wrapText="1"/>
    </xf>
    <xf numFmtId="3" fontId="92" fillId="59" borderId="117" xfId="0" applyNumberFormat="1" applyFont="1" applyFill="1" applyBorder="1" applyAlignment="1">
      <alignment horizontal="center" vertical="center" wrapText="1"/>
    </xf>
    <xf numFmtId="10" fontId="92" fillId="62" borderId="117" xfId="1" applyNumberFormat="1" applyFont="1" applyFill="1" applyBorder="1" applyAlignment="1">
      <alignment horizontal="center" vertical="center"/>
    </xf>
    <xf numFmtId="3" fontId="92" fillId="0" borderId="42" xfId="0" applyNumberFormat="1" applyFont="1" applyBorder="1" applyAlignment="1">
      <alignment horizontal="center" vertical="center" wrapText="1"/>
    </xf>
    <xf numFmtId="3" fontId="92" fillId="73" borderId="42" xfId="0" applyNumberFormat="1" applyFont="1" applyFill="1" applyBorder="1" applyAlignment="1">
      <alignment horizontal="center" vertical="center" wrapText="1"/>
    </xf>
    <xf numFmtId="10" fontId="92" fillId="0" borderId="117" xfId="1" applyNumberFormat="1" applyFont="1" applyFill="1" applyBorder="1" applyAlignment="1">
      <alignment horizontal="center" vertical="center"/>
    </xf>
    <xf numFmtId="10" fontId="99" fillId="59" borderId="117" xfId="0" applyNumberFormat="1" applyFont="1" applyFill="1" applyBorder="1" applyAlignment="1">
      <alignment horizontal="center" vertical="center" wrapText="1"/>
    </xf>
    <xf numFmtId="0" fontId="92" fillId="0" borderId="65" xfId="0" quotePrefix="1" applyFont="1" applyBorder="1" applyAlignment="1">
      <alignment horizontal="left" vertical="top" wrapText="1"/>
    </xf>
    <xf numFmtId="42" fontId="92" fillId="0" borderId="55" xfId="0" applyNumberFormat="1" applyFont="1" applyBorder="1" applyAlignment="1">
      <alignment horizontal="right" wrapText="1"/>
    </xf>
    <xf numFmtId="42" fontId="92" fillId="0" borderId="57" xfId="0" applyNumberFormat="1" applyFont="1" applyBorder="1" applyAlignment="1">
      <alignment horizontal="right" wrapText="1"/>
    </xf>
    <xf numFmtId="42" fontId="92" fillId="0" borderId="58" xfId="0" applyNumberFormat="1" applyFont="1" applyBorder="1" applyAlignment="1">
      <alignment horizontal="right" wrapText="1"/>
    </xf>
    <xf numFmtId="9" fontId="92" fillId="0" borderId="57" xfId="0" applyNumberFormat="1" applyFont="1" applyBorder="1" applyAlignment="1">
      <alignment horizontal="right" wrapText="1"/>
    </xf>
    <xf numFmtId="0" fontId="92" fillId="48" borderId="130" xfId="0" applyFont="1" applyFill="1" applyBorder="1" applyAlignment="1">
      <alignment horizontal="justify" wrapText="1"/>
    </xf>
    <xf numFmtId="42" fontId="92" fillId="48" borderId="100" xfId="0" applyNumberFormat="1" applyFont="1" applyFill="1" applyBorder="1" applyAlignment="1">
      <alignment horizontal="center" wrapText="1"/>
    </xf>
    <xf numFmtId="42" fontId="92" fillId="48" borderId="99" xfId="0" applyNumberFormat="1" applyFont="1" applyFill="1" applyBorder="1" applyAlignment="1">
      <alignment horizontal="center" wrapText="1"/>
    </xf>
    <xf numFmtId="42" fontId="92" fillId="48" borderId="82" xfId="0" applyNumberFormat="1" applyFont="1" applyFill="1" applyBorder="1" applyAlignment="1">
      <alignment horizontal="center" wrapText="1"/>
    </xf>
    <xf numFmtId="42" fontId="92" fillId="0" borderId="80" xfId="0" applyNumberFormat="1" applyFont="1" applyBorder="1" applyAlignment="1">
      <alignment horizontal="right" wrapText="1"/>
    </xf>
    <xf numFmtId="0" fontId="92" fillId="48" borderId="117" xfId="0" applyFont="1" applyFill="1" applyBorder="1" applyAlignment="1">
      <alignment horizontal="justify" wrapText="1"/>
    </xf>
    <xf numFmtId="0" fontId="99" fillId="0" borderId="41" xfId="0" applyFont="1" applyBorder="1" applyAlignment="1">
      <alignment vertical="top" wrapText="1"/>
    </xf>
    <xf numFmtId="0" fontId="99" fillId="57" borderId="106" xfId="0" applyFont="1" applyFill="1" applyBorder="1" applyAlignment="1">
      <alignment horizontal="center" vertical="center" wrapText="1"/>
    </xf>
    <xf numFmtId="42" fontId="92" fillId="48" borderId="106" xfId="0" applyNumberFormat="1" applyFont="1" applyFill="1" applyBorder="1" applyAlignment="1">
      <alignment horizontal="center" wrapText="1"/>
    </xf>
    <xf numFmtId="42" fontId="92" fillId="48" borderId="112" xfId="0" applyNumberFormat="1" applyFont="1" applyFill="1" applyBorder="1" applyAlignment="1">
      <alignment horizontal="center" wrapText="1"/>
    </xf>
    <xf numFmtId="42" fontId="99" fillId="0" borderId="107" xfId="0" applyNumberFormat="1" applyFont="1" applyBorder="1" applyAlignment="1">
      <alignment horizontal="right" wrapText="1"/>
    </xf>
    <xf numFmtId="42" fontId="99" fillId="0" borderId="109" xfId="0" applyNumberFormat="1" applyFont="1" applyBorder="1" applyAlignment="1">
      <alignment horizontal="right" wrapText="1"/>
    </xf>
    <xf numFmtId="42" fontId="92" fillId="0" borderId="101" xfId="0" applyNumberFormat="1" applyFont="1" applyBorder="1" applyAlignment="1">
      <alignment horizontal="right" wrapText="1"/>
    </xf>
    <xf numFmtId="42" fontId="92" fillId="0" borderId="27" xfId="0" applyNumberFormat="1" applyFont="1" applyBorder="1" applyAlignment="1">
      <alignment horizontal="right" wrapText="1"/>
    </xf>
    <xf numFmtId="42" fontId="92" fillId="0" borderId="117" xfId="0" applyNumberFormat="1" applyFont="1" applyBorder="1" applyAlignment="1">
      <alignment horizontal="right" wrapText="1"/>
    </xf>
    <xf numFmtId="42" fontId="99" fillId="0" borderId="35" xfId="0" applyNumberFormat="1" applyFont="1" applyBorder="1" applyAlignment="1">
      <alignment horizontal="right" wrapText="1"/>
    </xf>
    <xf numFmtId="42" fontId="92" fillId="48" borderId="130" xfId="0" applyNumberFormat="1" applyFont="1" applyFill="1" applyBorder="1" applyAlignment="1">
      <alignment horizontal="center" wrapText="1"/>
    </xf>
    <xf numFmtId="42" fontId="92" fillId="48" borderId="117" xfId="0" applyNumberFormat="1" applyFont="1" applyFill="1" applyBorder="1" applyAlignment="1">
      <alignment horizontal="center" wrapText="1"/>
    </xf>
    <xf numFmtId="42" fontId="99" fillId="0" borderId="41" xfId="0" applyNumberFormat="1" applyFont="1" applyBorder="1" applyAlignment="1">
      <alignment horizontal="right" wrapText="1"/>
    </xf>
    <xf numFmtId="0" fontId="92" fillId="48" borderId="80" xfId="0" applyFont="1" applyFill="1" applyBorder="1" applyAlignment="1">
      <alignment horizontal="center" wrapText="1"/>
    </xf>
    <xf numFmtId="42" fontId="92" fillId="0" borderId="130" xfId="0" applyNumberFormat="1" applyFont="1" applyBorder="1" applyAlignment="1">
      <alignment horizontal="right" wrapText="1"/>
    </xf>
    <xf numFmtId="42" fontId="92" fillId="0" borderId="80" xfId="30974" applyNumberFormat="1" applyFont="1" applyBorder="1" applyAlignment="1">
      <alignment horizontal="right" wrapText="1"/>
    </xf>
    <xf numFmtId="42" fontId="92" fillId="0" borderId="101" xfId="30974" applyNumberFormat="1" applyFont="1" applyBorder="1" applyAlignment="1">
      <alignment horizontal="right" wrapText="1"/>
    </xf>
    <xf numFmtId="0" fontId="92" fillId="48" borderId="77" xfId="0" applyFont="1" applyFill="1" applyBorder="1" applyAlignment="1">
      <alignment horizontal="center" wrapText="1"/>
    </xf>
    <xf numFmtId="9" fontId="92" fillId="0" borderId="27" xfId="0" applyNumberFormat="1" applyFont="1" applyBorder="1" applyAlignment="1">
      <alignment horizontal="right" wrapText="1"/>
    </xf>
    <xf numFmtId="0" fontId="92" fillId="48" borderId="41" xfId="0" applyFont="1" applyFill="1" applyBorder="1" applyAlignment="1">
      <alignment horizontal="center" wrapText="1"/>
    </xf>
    <xf numFmtId="9" fontId="99" fillId="0" borderId="35" xfId="0" applyNumberFormat="1" applyFont="1" applyBorder="1" applyAlignment="1">
      <alignment horizontal="right" wrapText="1"/>
    </xf>
    <xf numFmtId="0" fontId="92" fillId="48" borderId="130" xfId="0" applyFont="1" applyFill="1" applyBorder="1" applyAlignment="1">
      <alignment horizontal="center" wrapText="1"/>
    </xf>
    <xf numFmtId="9" fontId="92" fillId="0" borderId="117" xfId="0" applyNumberFormat="1" applyFont="1" applyBorder="1" applyAlignment="1">
      <alignment horizontal="right" wrapText="1"/>
    </xf>
    <xf numFmtId="0" fontId="92" fillId="48" borderId="117" xfId="0" applyFont="1" applyFill="1" applyBorder="1" applyAlignment="1">
      <alignment horizontal="center" wrapText="1"/>
    </xf>
    <xf numFmtId="9" fontId="99" fillId="0" borderId="41" xfId="0" applyNumberFormat="1" applyFont="1" applyBorder="1" applyAlignment="1">
      <alignment horizontal="right" wrapText="1"/>
    </xf>
    <xf numFmtId="42" fontId="92" fillId="0" borderId="27" xfId="30974" applyNumberFormat="1" applyFont="1" applyBorder="1" applyAlignment="1">
      <alignment horizontal="right" wrapText="1"/>
    </xf>
    <xf numFmtId="6" fontId="92" fillId="0" borderId="117" xfId="30974" applyNumberFormat="1" applyFont="1" applyBorder="1" applyAlignment="1">
      <alignment horizontal="right" wrapText="1"/>
    </xf>
    <xf numFmtId="42" fontId="92" fillId="0" borderId="117" xfId="30974" applyNumberFormat="1" applyFont="1" applyBorder="1" applyAlignment="1">
      <alignment horizontal="right" wrapText="1"/>
    </xf>
    <xf numFmtId="42" fontId="92" fillId="0" borderId="130" xfId="30974" applyNumberFormat="1" applyFont="1" applyBorder="1" applyAlignment="1">
      <alignment horizontal="right" wrapText="1"/>
    </xf>
    <xf numFmtId="164" fontId="99" fillId="0" borderId="35" xfId="0" applyNumberFormat="1" applyFont="1" applyBorder="1" applyAlignment="1">
      <alignment horizontal="right" wrapText="1"/>
    </xf>
    <xf numFmtId="5" fontId="99" fillId="0" borderId="41" xfId="0" applyNumberFormat="1" applyFont="1" applyBorder="1" applyAlignment="1">
      <alignment horizontal="right" wrapText="1"/>
    </xf>
    <xf numFmtId="9" fontId="92" fillId="0" borderId="27" xfId="0" applyNumberFormat="1" applyFont="1" applyBorder="1" applyAlignment="1">
      <alignment horizontal="left" vertical="top" wrapText="1"/>
    </xf>
    <xf numFmtId="9" fontId="92" fillId="0" borderId="27" xfId="0" quotePrefix="1" applyNumberFormat="1" applyFont="1" applyBorder="1" applyAlignment="1">
      <alignment horizontal="left" vertical="top" wrapText="1"/>
    </xf>
    <xf numFmtId="9" fontId="92" fillId="0" borderId="117" xfId="0" quotePrefix="1" applyNumberFormat="1" applyFont="1" applyBorder="1" applyAlignment="1">
      <alignment horizontal="left" vertical="top" wrapText="1"/>
    </xf>
    <xf numFmtId="9" fontId="92" fillId="0" borderId="117" xfId="0" applyNumberFormat="1" applyFont="1" applyBorder="1" applyAlignment="1">
      <alignment horizontal="left" vertical="top" wrapText="1"/>
    </xf>
    <xf numFmtId="0" fontId="92" fillId="48" borderId="41" xfId="0" applyFont="1" applyFill="1" applyBorder="1" applyAlignment="1">
      <alignment horizontal="left" vertical="top" wrapText="1"/>
    </xf>
    <xf numFmtId="9" fontId="99" fillId="0" borderId="35" xfId="0" applyNumberFormat="1" applyFont="1" applyBorder="1" applyAlignment="1">
      <alignment horizontal="left" vertical="top" wrapText="1"/>
    </xf>
    <xf numFmtId="0" fontId="92" fillId="48" borderId="130" xfId="0" applyFont="1" applyFill="1" applyBorder="1" applyAlignment="1">
      <alignment horizontal="left" vertical="top" wrapText="1"/>
    </xf>
    <xf numFmtId="0" fontId="92" fillId="48" borderId="117" xfId="0" applyFont="1" applyFill="1" applyBorder="1" applyAlignment="1">
      <alignment horizontal="left" vertical="top" wrapText="1"/>
    </xf>
    <xf numFmtId="9" fontId="99" fillId="0" borderId="41" xfId="0" applyNumberFormat="1" applyFont="1" applyBorder="1" applyAlignment="1">
      <alignment horizontal="left" vertical="top" wrapText="1"/>
    </xf>
    <xf numFmtId="0" fontId="88" fillId="0" borderId="0" xfId="331" applyFont="1" applyAlignment="1">
      <alignment horizontal="center"/>
    </xf>
    <xf numFmtId="0" fontId="95" fillId="0" borderId="0" xfId="331" applyFont="1" applyAlignment="1">
      <alignment horizontal="center"/>
    </xf>
    <xf numFmtId="3" fontId="95" fillId="0" borderId="0" xfId="331" applyNumberFormat="1" applyFont="1" applyAlignment="1">
      <alignment horizontal="right"/>
    </xf>
    <xf numFmtId="10" fontId="95" fillId="0" borderId="0" xfId="331" applyNumberFormat="1" applyFont="1" applyAlignment="1">
      <alignment horizontal="right"/>
    </xf>
    <xf numFmtId="0" fontId="95" fillId="0" borderId="0" xfId="0" applyFont="1" applyAlignment="1">
      <alignment horizontal="left" wrapText="1"/>
    </xf>
    <xf numFmtId="3" fontId="87" fillId="0" borderId="37" xfId="30980" applyNumberFormat="1" applyFont="1" applyBorder="1" applyAlignment="1">
      <alignment vertical="center"/>
    </xf>
    <xf numFmtId="3" fontId="87" fillId="0" borderId="32" xfId="30980" applyNumberFormat="1" applyFont="1" applyBorder="1" applyAlignment="1">
      <alignment vertical="center"/>
    </xf>
    <xf numFmtId="3" fontId="95" fillId="0" borderId="98" xfId="328" applyNumberFormat="1" applyFont="1" applyBorder="1"/>
    <xf numFmtId="0" fontId="92" fillId="61" borderId="0" xfId="30980" applyFont="1" applyFill="1" applyAlignment="1">
      <alignment vertical="top"/>
    </xf>
    <xf numFmtId="3" fontId="87" fillId="0" borderId="82" xfId="30980" applyNumberFormat="1" applyFont="1" applyBorder="1" applyAlignment="1">
      <alignment vertical="center"/>
    </xf>
    <xf numFmtId="3" fontId="87" fillId="0" borderId="88" xfId="30980" applyNumberFormat="1" applyFont="1" applyBorder="1" applyAlignment="1">
      <alignment vertical="center"/>
    </xf>
    <xf numFmtId="0" fontId="0" fillId="0" borderId="0" xfId="0" quotePrefix="1" applyAlignment="1">
      <alignment vertical="center"/>
    </xf>
    <xf numFmtId="9" fontId="0" fillId="0" borderId="0" xfId="0" applyNumberFormat="1" applyAlignment="1">
      <alignment vertical="center"/>
    </xf>
    <xf numFmtId="9" fontId="0" fillId="0" borderId="0" xfId="0" applyNumberFormat="1"/>
    <xf numFmtId="3" fontId="0" fillId="0" borderId="0" xfId="0" applyNumberFormat="1"/>
    <xf numFmtId="0" fontId="92" fillId="0" borderId="29" xfId="30986" applyFont="1" applyBorder="1" applyAlignment="1">
      <alignment horizontal="center" vertical="center"/>
    </xf>
    <xf numFmtId="3" fontId="99" fillId="57" borderId="109" xfId="329" applyNumberFormat="1" applyFont="1" applyFill="1" applyBorder="1" applyAlignment="1">
      <alignment horizontal="center" vertical="center" wrapText="1"/>
    </xf>
    <xf numFmtId="165" fontId="92" fillId="0" borderId="31" xfId="4" applyNumberFormat="1" applyFont="1" applyFill="1" applyBorder="1" applyAlignment="1">
      <alignment horizontal="center" vertical="top" wrapText="1"/>
    </xf>
    <xf numFmtId="0" fontId="92" fillId="0" borderId="68" xfId="30986" applyFont="1" applyBorder="1" applyAlignment="1">
      <alignment horizontal="center" vertical="center"/>
    </xf>
    <xf numFmtId="165" fontId="92" fillId="0" borderId="84" xfId="4" applyNumberFormat="1" applyFont="1" applyFill="1" applyBorder="1" applyAlignment="1">
      <alignment horizontal="center" vertical="top" wrapText="1"/>
    </xf>
    <xf numFmtId="0" fontId="156" fillId="0" borderId="130" xfId="30985" applyFont="1" applyBorder="1" applyAlignment="1">
      <alignment horizontal="left" vertical="center" wrapText="1"/>
    </xf>
    <xf numFmtId="0" fontId="156" fillId="0" borderId="117" xfId="30985" applyFont="1" applyBorder="1" applyAlignment="1">
      <alignment horizontal="left" vertical="center" wrapText="1"/>
    </xf>
    <xf numFmtId="0" fontId="156" fillId="0" borderId="27" xfId="30985" applyFont="1" applyBorder="1" applyAlignment="1">
      <alignment horizontal="left" vertical="center" wrapText="1"/>
    </xf>
    <xf numFmtId="0" fontId="156" fillId="0" borderId="41" xfId="30985" applyFont="1" applyBorder="1" applyAlignment="1">
      <alignment horizontal="left" vertical="center" wrapText="1"/>
    </xf>
    <xf numFmtId="0" fontId="99" fillId="0" borderId="43" xfId="30986" applyFont="1" applyBorder="1" applyAlignment="1">
      <alignment horizontal="left"/>
    </xf>
    <xf numFmtId="0" fontId="99" fillId="57" borderId="107" xfId="329" applyFont="1" applyFill="1" applyBorder="1" applyAlignment="1">
      <alignment horizontal="center" vertical="center" wrapText="1"/>
    </xf>
    <xf numFmtId="0" fontId="99" fillId="57" borderId="109" xfId="329" applyFont="1" applyFill="1" applyBorder="1" applyAlignment="1">
      <alignment horizontal="center" vertical="center" wrapText="1"/>
    </xf>
    <xf numFmtId="0" fontId="92" fillId="0" borderId="100" xfId="30986" applyFont="1" applyBorder="1" applyAlignment="1">
      <alignment horizontal="center" vertical="center"/>
    </xf>
    <xf numFmtId="0" fontId="92" fillId="0" borderId="99" xfId="30986" applyFont="1" applyBorder="1" applyAlignment="1">
      <alignment horizontal="center" vertical="center"/>
    </xf>
    <xf numFmtId="0" fontId="92" fillId="0" borderId="106" xfId="30986" applyFont="1" applyBorder="1" applyAlignment="1">
      <alignment horizontal="center" vertical="center"/>
    </xf>
    <xf numFmtId="0" fontId="92" fillId="0" borderId="79" xfId="30986" applyFont="1" applyBorder="1" applyAlignment="1">
      <alignment horizontal="center" vertical="center"/>
    </xf>
    <xf numFmtId="0" fontId="92" fillId="0" borderId="28" xfId="30986" applyFont="1" applyBorder="1" applyAlignment="1">
      <alignment horizontal="center" vertical="center"/>
    </xf>
    <xf numFmtId="0" fontId="92" fillId="0" borderId="107" xfId="30986" applyFont="1" applyBorder="1" applyAlignment="1">
      <alignment horizontal="center" vertical="center"/>
    </xf>
    <xf numFmtId="0" fontId="92" fillId="71" borderId="46" xfId="0" applyFont="1" applyFill="1" applyBorder="1" applyAlignment="1">
      <alignment vertical="center" wrapText="1"/>
    </xf>
    <xf numFmtId="0" fontId="92" fillId="71" borderId="52" xfId="0" applyFont="1" applyFill="1" applyBorder="1" applyAlignment="1">
      <alignment vertical="center" wrapText="1"/>
    </xf>
    <xf numFmtId="3" fontId="99" fillId="57" borderId="107" xfId="329" applyNumberFormat="1" applyFont="1" applyFill="1" applyBorder="1" applyAlignment="1">
      <alignment horizontal="center" vertical="center" wrapText="1"/>
    </xf>
    <xf numFmtId="0" fontId="92" fillId="0" borderId="89" xfId="30986" applyFont="1" applyBorder="1" applyAlignment="1">
      <alignment horizontal="center" vertical="center"/>
    </xf>
    <xf numFmtId="0" fontId="92" fillId="0" borderId="62" xfId="30986" applyFont="1" applyBorder="1" applyAlignment="1">
      <alignment horizontal="center" vertical="center"/>
    </xf>
    <xf numFmtId="3" fontId="99" fillId="0" borderId="44" xfId="329" applyNumberFormat="1" applyFont="1" applyBorder="1" applyAlignment="1">
      <alignment horizontal="center"/>
    </xf>
    <xf numFmtId="3" fontId="99" fillId="0" borderId="54" xfId="329" applyNumberFormat="1" applyFont="1" applyBorder="1" applyAlignment="1">
      <alignment horizontal="center"/>
    </xf>
    <xf numFmtId="0" fontId="91" fillId="0" borderId="0" xfId="2082" applyFont="1" applyAlignment="1">
      <alignment horizontal="left"/>
    </xf>
    <xf numFmtId="10" fontId="100" fillId="0" borderId="0" xfId="0" applyNumberFormat="1" applyFont="1"/>
    <xf numFmtId="0" fontId="103" fillId="0" borderId="0" xfId="335" applyFont="1"/>
    <xf numFmtId="0" fontId="100" fillId="0" borderId="0" xfId="335" applyFont="1"/>
    <xf numFmtId="3" fontId="87" fillId="0" borderId="37" xfId="0" applyNumberFormat="1" applyFont="1" applyBorder="1" applyAlignment="1">
      <alignment horizontal="center" vertical="center"/>
    </xf>
    <xf numFmtId="3" fontId="87" fillId="0" borderId="38" xfId="0" applyNumberFormat="1" applyFont="1" applyBorder="1" applyAlignment="1">
      <alignment horizontal="center" vertical="center"/>
    </xf>
    <xf numFmtId="0" fontId="112" fillId="57" borderId="52" xfId="0" applyFont="1" applyFill="1" applyBorder="1" applyAlignment="1">
      <alignment horizontal="center" vertical="center" wrapText="1"/>
    </xf>
    <xf numFmtId="3" fontId="87" fillId="0" borderId="32" xfId="0" applyNumberFormat="1" applyFont="1" applyBorder="1" applyAlignment="1">
      <alignment horizontal="center" vertical="center"/>
    </xf>
    <xf numFmtId="3" fontId="87" fillId="0" borderId="80" xfId="0" applyNumberFormat="1" applyFont="1" applyBorder="1" applyAlignment="1">
      <alignment horizontal="center" vertical="center"/>
    </xf>
    <xf numFmtId="0" fontId="87" fillId="0" borderId="27" xfId="664" applyFont="1" applyBorder="1" applyAlignment="1">
      <alignment horizontal="left"/>
    </xf>
    <xf numFmtId="0" fontId="87" fillId="0" borderId="35" xfId="664" applyFont="1" applyBorder="1" applyAlignment="1">
      <alignment horizontal="left"/>
    </xf>
    <xf numFmtId="0" fontId="87" fillId="0" borderId="117" xfId="664" applyFont="1" applyBorder="1" applyAlignment="1">
      <alignment horizontal="left"/>
    </xf>
    <xf numFmtId="0" fontId="87" fillId="0" borderId="50" xfId="664" applyFont="1" applyBorder="1" applyAlignment="1">
      <alignment horizontal="left"/>
    </xf>
    <xf numFmtId="3" fontId="111" fillId="0" borderId="82" xfId="4" applyNumberFormat="1" applyFont="1" applyFill="1" applyBorder="1" applyAlignment="1">
      <alignment horizontal="center" vertical="center"/>
    </xf>
    <xf numFmtId="3" fontId="111" fillId="0" borderId="112" xfId="4" applyNumberFormat="1" applyFont="1" applyFill="1" applyBorder="1" applyAlignment="1">
      <alignment horizontal="center" vertical="center"/>
    </xf>
    <xf numFmtId="42" fontId="99" fillId="0" borderId="55" xfId="0" applyNumberFormat="1" applyFont="1" applyBorder="1" applyAlignment="1">
      <alignment horizontal="right" wrapText="1"/>
    </xf>
    <xf numFmtId="0" fontId="0" fillId="0" borderId="0" xfId="335" quotePrefix="1" applyFont="1" applyAlignment="1">
      <alignment horizontal="left"/>
    </xf>
    <xf numFmtId="0" fontId="0" fillId="0" borderId="0" xfId="335" applyFont="1" applyAlignment="1">
      <alignment wrapText="1"/>
    </xf>
    <xf numFmtId="0" fontId="92" fillId="48" borderId="112" xfId="0" applyFont="1" applyFill="1" applyBorder="1" applyAlignment="1">
      <alignment horizontal="center" wrapText="1"/>
    </xf>
    <xf numFmtId="42" fontId="99" fillId="0" borderId="108" xfId="0" applyNumberFormat="1" applyFont="1" applyBorder="1" applyAlignment="1">
      <alignment horizontal="right" wrapText="1"/>
    </xf>
    <xf numFmtId="9" fontId="99" fillId="0" borderId="109" xfId="0" applyNumberFormat="1" applyFont="1" applyBorder="1" applyAlignment="1">
      <alignment horizontal="right" wrapText="1"/>
    </xf>
    <xf numFmtId="42" fontId="99" fillId="0" borderId="66" xfId="0" applyNumberFormat="1" applyFont="1" applyBorder="1" applyAlignment="1">
      <alignment horizontal="right" wrapText="1"/>
    </xf>
    <xf numFmtId="3" fontId="88" fillId="0" borderId="98" xfId="331" applyNumberFormat="1" applyFont="1" applyBorder="1" applyAlignment="1">
      <alignment horizontal="center" vertical="center"/>
    </xf>
    <xf numFmtId="14" fontId="88" fillId="0" borderId="130" xfId="331" applyNumberFormat="1" applyFont="1" applyBorder="1" applyAlignment="1">
      <alignment horizontal="left"/>
    </xf>
    <xf numFmtId="0" fontId="110" fillId="0" borderId="0" xfId="331" applyFont="1"/>
    <xf numFmtId="0" fontId="88" fillId="57" borderId="66" xfId="331" applyFont="1" applyFill="1" applyBorder="1" applyAlignment="1">
      <alignment horizontal="center" vertical="center" wrapText="1"/>
    </xf>
    <xf numFmtId="3" fontId="91" fillId="0" borderId="37" xfId="331" applyNumberFormat="1" applyFont="1" applyBorder="1" applyAlignment="1">
      <alignment horizontal="center" vertical="center"/>
    </xf>
    <xf numFmtId="3" fontId="91" fillId="0" borderId="101" xfId="331" applyNumberFormat="1" applyFont="1" applyBorder="1" applyAlignment="1">
      <alignment horizontal="center" vertical="center"/>
    </xf>
    <xf numFmtId="3" fontId="91" fillId="0" borderId="26" xfId="331" applyNumberFormat="1" applyFont="1" applyBorder="1" applyAlignment="1">
      <alignment horizontal="center" vertical="center"/>
    </xf>
    <xf numFmtId="0" fontId="88" fillId="0" borderId="43" xfId="331" applyFont="1" applyBorder="1" applyAlignment="1">
      <alignment horizontal="center"/>
    </xf>
    <xf numFmtId="3" fontId="88" fillId="0" borderId="53" xfId="331" applyNumberFormat="1" applyFont="1" applyBorder="1" applyAlignment="1">
      <alignment horizontal="center" vertical="center"/>
    </xf>
    <xf numFmtId="3" fontId="88" fillId="0" borderId="52" xfId="331" applyNumberFormat="1" applyFont="1" applyBorder="1" applyAlignment="1">
      <alignment horizontal="center" vertical="center"/>
    </xf>
    <xf numFmtId="171" fontId="87" fillId="0" borderId="82" xfId="331" applyNumberFormat="1" applyFont="1" applyBorder="1" applyAlignment="1">
      <alignment horizontal="center" vertical="center"/>
    </xf>
    <xf numFmtId="0" fontId="95" fillId="57" borderId="70" xfId="331" applyFont="1" applyFill="1" applyBorder="1" applyAlignment="1">
      <alignment horizontal="center" vertical="center" wrapText="1"/>
    </xf>
    <xf numFmtId="3" fontId="95" fillId="57" borderId="69" xfId="331" applyNumberFormat="1" applyFont="1" applyFill="1" applyBorder="1" applyAlignment="1">
      <alignment horizontal="center" vertical="center" wrapText="1"/>
    </xf>
    <xf numFmtId="0" fontId="95" fillId="57" borderId="69" xfId="331" applyFont="1" applyFill="1" applyBorder="1" applyAlignment="1">
      <alignment horizontal="center" vertical="center" wrapText="1"/>
    </xf>
    <xf numFmtId="0" fontId="95" fillId="57" borderId="71" xfId="331" applyFont="1" applyFill="1" applyBorder="1" applyAlignment="1">
      <alignment horizontal="center" vertical="center" wrapText="1"/>
    </xf>
    <xf numFmtId="171" fontId="87" fillId="0" borderId="112" xfId="331" applyNumberFormat="1" applyFont="1" applyBorder="1" applyAlignment="1">
      <alignment horizontal="center" vertical="center"/>
    </xf>
    <xf numFmtId="172" fontId="95" fillId="0" borderId="107" xfId="331" applyNumberFormat="1" applyFont="1" applyBorder="1" applyAlignment="1">
      <alignment horizontal="left"/>
    </xf>
    <xf numFmtId="3" fontId="87" fillId="0" borderId="108" xfId="331" applyNumberFormat="1" applyFont="1" applyBorder="1" applyAlignment="1">
      <alignment horizontal="center" vertical="center"/>
    </xf>
    <xf numFmtId="171" fontId="87" fillId="0" borderId="85" xfId="331" applyNumberFormat="1" applyFont="1" applyBorder="1" applyAlignment="1">
      <alignment horizontal="center" vertical="center"/>
    </xf>
    <xf numFmtId="3" fontId="87" fillId="0" borderId="85" xfId="331" applyNumberFormat="1" applyFont="1" applyBorder="1" applyAlignment="1">
      <alignment horizontal="center" vertical="center"/>
    </xf>
    <xf numFmtId="0" fontId="87" fillId="0" borderId="100" xfId="30980" applyFont="1" applyBorder="1"/>
    <xf numFmtId="0" fontId="95" fillId="57" borderId="65" xfId="0" applyFont="1" applyFill="1" applyBorder="1"/>
    <xf numFmtId="0" fontId="87" fillId="0" borderId="117" xfId="30980" applyFont="1" applyBorder="1"/>
    <xf numFmtId="0" fontId="95" fillId="0" borderId="41" xfId="328" applyFont="1" applyBorder="1" applyAlignment="1">
      <alignment horizontal="right"/>
    </xf>
    <xf numFmtId="3" fontId="87" fillId="0" borderId="28" xfId="30980" applyNumberFormat="1" applyFont="1" applyBorder="1" applyAlignment="1">
      <alignment vertical="center"/>
    </xf>
    <xf numFmtId="3" fontId="87" fillId="0" borderId="106" xfId="30980" applyNumberFormat="1" applyFont="1" applyBorder="1" applyAlignment="1">
      <alignment vertical="center"/>
    </xf>
    <xf numFmtId="3" fontId="95" fillId="0" borderId="107" xfId="328" applyNumberFormat="1" applyFont="1" applyBorder="1"/>
    <xf numFmtId="0" fontId="119" fillId="0" borderId="0" xfId="0" quotePrefix="1" applyFont="1" applyAlignment="1">
      <alignment vertical="center"/>
    </xf>
    <xf numFmtId="9" fontId="119" fillId="0" borderId="0" xfId="0" applyNumberFormat="1" applyFont="1" applyAlignment="1">
      <alignment vertical="center"/>
    </xf>
    <xf numFmtId="9" fontId="119" fillId="0" borderId="0" xfId="0" applyNumberFormat="1" applyFont="1"/>
    <xf numFmtId="3" fontId="119" fillId="0" borderId="0" xfId="0" applyNumberFormat="1" applyFont="1"/>
    <xf numFmtId="0" fontId="92" fillId="0" borderId="87" xfId="0" applyFont="1" applyBorder="1" applyAlignment="1">
      <alignment horizontal="center" vertical="center"/>
    </xf>
    <xf numFmtId="0" fontId="92" fillId="0" borderId="87" xfId="16815" applyFont="1" applyBorder="1" applyAlignment="1">
      <alignment horizontal="center"/>
    </xf>
    <xf numFmtId="0" fontId="92" fillId="0" borderId="100" xfId="0" applyFont="1" applyBorder="1" applyAlignment="1">
      <alignment horizontal="left" vertical="center" wrapText="1"/>
    </xf>
    <xf numFmtId="0" fontId="92" fillId="0" borderId="88" xfId="0" applyFont="1" applyBorder="1" applyAlignment="1">
      <alignment horizontal="center" vertical="center" wrapText="1"/>
    </xf>
    <xf numFmtId="0" fontId="92" fillId="0" borderId="88" xfId="0" applyFont="1" applyBorder="1" applyAlignment="1">
      <alignment horizontal="center" vertical="center"/>
    </xf>
    <xf numFmtId="0" fontId="92" fillId="0" borderId="102" xfId="0" applyFont="1" applyBorder="1" applyAlignment="1">
      <alignment horizontal="center" vertical="center"/>
    </xf>
    <xf numFmtId="0" fontId="92" fillId="0" borderId="28" xfId="664" applyFont="1" applyBorder="1" applyAlignment="1">
      <alignment horizontal="left"/>
    </xf>
    <xf numFmtId="0" fontId="92" fillId="0" borderId="29" xfId="0" applyFont="1" applyBorder="1" applyAlignment="1">
      <alignment horizontal="center" vertical="center" wrapText="1"/>
    </xf>
    <xf numFmtId="0" fontId="92" fillId="0" borderId="29" xfId="0" applyFont="1" applyBorder="1" applyAlignment="1">
      <alignment horizontal="center" vertical="center"/>
    </xf>
    <xf numFmtId="0" fontId="92" fillId="0" borderId="30" xfId="0" applyFont="1" applyBorder="1" applyAlignment="1">
      <alignment horizontal="center" vertical="center"/>
    </xf>
    <xf numFmtId="166" fontId="92" fillId="0" borderId="27" xfId="2" applyNumberFormat="1" applyFont="1" applyFill="1" applyBorder="1"/>
    <xf numFmtId="0" fontId="92" fillId="57" borderId="43" xfId="329" applyFont="1" applyFill="1" applyBorder="1"/>
    <xf numFmtId="0" fontId="92" fillId="0" borderId="107" xfId="1055" applyFont="1" applyBorder="1"/>
    <xf numFmtId="0" fontId="92" fillId="0" borderId="108" xfId="0" applyFont="1" applyBorder="1" applyAlignment="1">
      <alignment horizontal="center"/>
    </xf>
    <xf numFmtId="0" fontId="92" fillId="0" borderId="68" xfId="0" applyFont="1" applyBorder="1" applyAlignment="1">
      <alignment horizontal="center" vertical="center"/>
    </xf>
    <xf numFmtId="165" fontId="92" fillId="0" borderId="107" xfId="4" applyNumberFormat="1" applyFont="1" applyFill="1" applyBorder="1" applyAlignment="1">
      <alignment horizontal="center" vertical="top" wrapText="1"/>
    </xf>
    <xf numFmtId="165" fontId="92" fillId="0" borderId="84" xfId="4" applyNumberFormat="1" applyFont="1" applyFill="1" applyBorder="1" applyAlignment="1">
      <alignment vertical="top" wrapText="1"/>
    </xf>
    <xf numFmtId="165" fontId="92" fillId="0" borderId="61" xfId="4" applyNumberFormat="1" applyFont="1" applyFill="1" applyBorder="1" applyAlignment="1">
      <alignment horizontal="center" vertical="top" wrapText="1"/>
    </xf>
    <xf numFmtId="166" fontId="92" fillId="0" borderId="41" xfId="2" applyNumberFormat="1" applyFont="1" applyFill="1" applyBorder="1"/>
    <xf numFmtId="0" fontId="87" fillId="61" borderId="106" xfId="0" applyFont="1" applyFill="1" applyBorder="1"/>
    <xf numFmtId="166" fontId="87" fillId="0" borderId="29" xfId="30994" applyNumberFormat="1" applyFont="1" applyFill="1" applyBorder="1" applyAlignment="1">
      <alignment horizontal="center" vertical="center" wrapText="1"/>
    </xf>
    <xf numFmtId="3" fontId="115" fillId="0" borderId="29" xfId="2" applyNumberFormat="1" applyFont="1" applyFill="1" applyBorder="1" applyAlignment="1">
      <alignment horizontal="center" vertical="center" wrapText="1"/>
    </xf>
    <xf numFmtId="0" fontId="95" fillId="57" borderId="43" xfId="0" applyFont="1" applyFill="1" applyBorder="1"/>
    <xf numFmtId="0" fontId="95" fillId="57" borderId="54" xfId="0" applyFont="1" applyFill="1" applyBorder="1" applyAlignment="1">
      <alignment horizontal="center" vertical="center"/>
    </xf>
    <xf numFmtId="0" fontId="99" fillId="0" borderId="106" xfId="0" quotePrefix="1" applyFont="1" applyBorder="1" applyAlignment="1">
      <alignment horizontal="left"/>
    </xf>
    <xf numFmtId="0" fontId="92" fillId="0" borderId="106" xfId="0" applyFont="1" applyBorder="1" applyAlignment="1">
      <alignment wrapText="1"/>
    </xf>
    <xf numFmtId="0" fontId="92" fillId="0" borderId="106" xfId="0" quotePrefix="1" applyFont="1" applyBorder="1" applyAlignment="1">
      <alignment horizontal="left" wrapText="1"/>
    </xf>
    <xf numFmtId="9" fontId="111" fillId="0" borderId="109" xfId="0" applyNumberFormat="1" applyFont="1" applyBorder="1" applyAlignment="1">
      <alignment horizontal="center" wrapText="1"/>
    </xf>
    <xf numFmtId="37" fontId="87" fillId="0" borderId="31" xfId="4" applyNumberFormat="1" applyFont="1" applyBorder="1" applyAlignment="1">
      <alignment horizontal="center" vertical="center"/>
    </xf>
    <xf numFmtId="0" fontId="95" fillId="57" borderId="44" xfId="0" applyFont="1" applyFill="1" applyBorder="1" applyAlignment="1">
      <alignment horizontal="left" vertical="center"/>
    </xf>
    <xf numFmtId="0" fontId="95" fillId="57" borderId="54" xfId="0" applyFont="1" applyFill="1" applyBorder="1" applyAlignment="1">
      <alignment horizontal="center" vertical="center" wrapText="1"/>
    </xf>
    <xf numFmtId="166" fontId="92" fillId="0" borderId="82" xfId="762" applyNumberFormat="1" applyFont="1" applyBorder="1" applyAlignment="1">
      <alignment vertical="top" wrapText="1"/>
    </xf>
    <xf numFmtId="0" fontId="92" fillId="60" borderId="82" xfId="762" applyFont="1" applyFill="1" applyBorder="1"/>
    <xf numFmtId="166" fontId="92" fillId="0" borderId="82" xfId="1290" applyNumberFormat="1" applyFont="1" applyFill="1" applyBorder="1" applyAlignment="1">
      <alignment vertical="top"/>
    </xf>
    <xf numFmtId="0" fontId="92" fillId="60" borderId="29" xfId="762" applyFont="1" applyFill="1" applyBorder="1"/>
    <xf numFmtId="166" fontId="92" fillId="0" borderId="29" xfId="762" applyNumberFormat="1" applyFont="1" applyBorder="1" applyAlignment="1">
      <alignment vertical="top" wrapText="1"/>
    </xf>
    <xf numFmtId="166" fontId="92" fillId="0" borderId="29" xfId="1290" applyNumberFormat="1" applyFont="1" applyBorder="1" applyAlignment="1">
      <alignment vertical="top"/>
    </xf>
    <xf numFmtId="9" fontId="92" fillId="0" borderId="28" xfId="762" applyNumberFormat="1" applyFont="1" applyBorder="1"/>
    <xf numFmtId="0" fontId="92" fillId="60" borderId="31" xfId="762" applyFont="1" applyFill="1" applyBorder="1"/>
    <xf numFmtId="0" fontId="92" fillId="0" borderId="106" xfId="762" applyFont="1" applyBorder="1"/>
    <xf numFmtId="0" fontId="92" fillId="60" borderId="112" xfId="762" applyFont="1" applyFill="1" applyBorder="1"/>
    <xf numFmtId="0" fontId="92" fillId="0" borderId="107" xfId="762" quotePrefix="1" applyFont="1" applyBorder="1" applyAlignment="1">
      <alignment horizontal="left"/>
    </xf>
    <xf numFmtId="0" fontId="92" fillId="60" borderId="109" xfId="762" applyFont="1" applyFill="1" applyBorder="1"/>
    <xf numFmtId="0" fontId="95" fillId="57" borderId="46" xfId="0" applyFont="1" applyFill="1" applyBorder="1" applyAlignment="1">
      <alignment horizontal="center" vertical="center"/>
    </xf>
    <xf numFmtId="0" fontId="95" fillId="57" borderId="47" xfId="0" applyFont="1" applyFill="1" applyBorder="1" applyAlignment="1">
      <alignment horizontal="center" vertical="center"/>
    </xf>
    <xf numFmtId="0" fontId="95" fillId="57" borderId="52" xfId="0" applyFont="1" applyFill="1" applyBorder="1" applyAlignment="1">
      <alignment horizontal="center" vertical="center"/>
    </xf>
    <xf numFmtId="0" fontId="87" fillId="0" borderId="0" xfId="0" quotePrefix="1" applyFont="1" applyAlignment="1">
      <alignment horizontal="left" vertical="center" wrapText="1"/>
    </xf>
    <xf numFmtId="0" fontId="95" fillId="0" borderId="0" xfId="0" applyFont="1" applyAlignment="1">
      <alignment horizontal="center"/>
    </xf>
    <xf numFmtId="0" fontId="95" fillId="0" borderId="0" xfId="0" applyFont="1" applyAlignment="1">
      <alignment horizontal="center" vertical="center"/>
    </xf>
    <xf numFmtId="0" fontId="109" fillId="0" borderId="0" xfId="0" applyFont="1" applyAlignment="1">
      <alignment horizontal="left" vertical="center"/>
    </xf>
    <xf numFmtId="0" fontId="95" fillId="0" borderId="0" xfId="0" applyFont="1" applyAlignment="1">
      <alignment horizontal="center" wrapText="1"/>
    </xf>
    <xf numFmtId="0" fontId="92" fillId="0" borderId="0" xfId="0" quotePrefix="1" applyFont="1" applyAlignment="1">
      <alignment horizontal="left" wrapText="1"/>
    </xf>
    <xf numFmtId="0" fontId="95" fillId="0" borderId="0" xfId="762" applyFont="1" applyAlignment="1">
      <alignment horizontal="center"/>
    </xf>
    <xf numFmtId="0" fontId="92" fillId="0" borderId="0" xfId="0" applyFont="1" applyAlignment="1">
      <alignment wrapText="1"/>
    </xf>
    <xf numFmtId="0" fontId="99" fillId="60" borderId="69" xfId="762" quotePrefix="1" applyFont="1" applyFill="1" applyBorder="1" applyAlignment="1">
      <alignment horizontal="center"/>
    </xf>
    <xf numFmtId="0" fontId="99" fillId="60" borderId="69" xfId="762" applyFont="1" applyFill="1" applyBorder="1" applyAlignment="1">
      <alignment horizontal="center"/>
    </xf>
    <xf numFmtId="0" fontId="99" fillId="60" borderId="69" xfId="762" applyFont="1" applyFill="1" applyBorder="1" applyAlignment="1">
      <alignment horizontal="center" wrapText="1"/>
    </xf>
    <xf numFmtId="0" fontId="99" fillId="60" borderId="71" xfId="762" applyFont="1" applyFill="1" applyBorder="1" applyAlignment="1">
      <alignment horizontal="center" wrapText="1"/>
    </xf>
    <xf numFmtId="0" fontId="137" fillId="61" borderId="0" xfId="0" applyFont="1" applyFill="1" applyAlignment="1">
      <alignment horizontal="left" vertical="top" wrapText="1"/>
    </xf>
    <xf numFmtId="0" fontId="92" fillId="0" borderId="0" xfId="0" applyFont="1" applyAlignment="1">
      <alignment horizontal="left" wrapText="1"/>
    </xf>
    <xf numFmtId="0" fontId="99" fillId="60" borderId="69" xfId="762" quotePrefix="1" applyFont="1" applyFill="1" applyBorder="1" applyAlignment="1">
      <alignment horizontal="center" wrapText="1"/>
    </xf>
    <xf numFmtId="0" fontId="99" fillId="60" borderId="71" xfId="762" quotePrefix="1" applyFont="1" applyFill="1" applyBorder="1" applyAlignment="1">
      <alignment horizontal="center" wrapText="1"/>
    </xf>
    <xf numFmtId="0" fontId="95" fillId="0" borderId="44" xfId="762" applyFont="1" applyBorder="1" applyAlignment="1">
      <alignment horizontal="center"/>
    </xf>
    <xf numFmtId="0" fontId="95" fillId="0" borderId="53" xfId="762" applyFont="1" applyBorder="1" applyAlignment="1">
      <alignment horizontal="center"/>
    </xf>
    <xf numFmtId="0" fontId="95" fillId="0" borderId="54" xfId="762" applyFont="1" applyBorder="1" applyAlignment="1">
      <alignment horizontal="center"/>
    </xf>
    <xf numFmtId="0" fontId="95" fillId="0" borderId="0" xfId="0" applyFont="1" applyAlignment="1">
      <alignment horizontal="center" vertical="top" wrapText="1"/>
    </xf>
    <xf numFmtId="0" fontId="99" fillId="48" borderId="82" xfId="0" applyFont="1" applyFill="1" applyBorder="1" applyAlignment="1">
      <alignment horizontal="center"/>
    </xf>
    <xf numFmtId="0" fontId="88" fillId="0" borderId="0" xfId="0" quotePrefix="1" applyFont="1" applyAlignment="1">
      <alignment horizontal="left" wrapText="1"/>
    </xf>
    <xf numFmtId="0" fontId="88" fillId="0" borderId="0" xfId="0" applyFont="1" applyAlignment="1">
      <alignment horizontal="left" wrapText="1"/>
    </xf>
    <xf numFmtId="0" fontId="91" fillId="0" borderId="0" xfId="0" quotePrefix="1" applyFont="1" applyAlignment="1">
      <alignment horizontal="left" wrapText="1"/>
    </xf>
    <xf numFmtId="0" fontId="95" fillId="0" borderId="46" xfId="762" applyFont="1" applyBorder="1" applyAlignment="1">
      <alignment horizontal="center" vertical="top"/>
    </xf>
    <xf numFmtId="0" fontId="95" fillId="0" borderId="47" xfId="762" applyFont="1" applyBorder="1" applyAlignment="1">
      <alignment horizontal="center" vertical="top"/>
    </xf>
    <xf numFmtId="0" fontId="95" fillId="0" borderId="52" xfId="762" applyFont="1" applyBorder="1" applyAlignment="1">
      <alignment horizontal="center" vertical="top"/>
    </xf>
    <xf numFmtId="0" fontId="95" fillId="0" borderId="0" xfId="0" applyFont="1" applyAlignment="1">
      <alignment horizontal="center" vertical="center" wrapText="1"/>
    </xf>
    <xf numFmtId="0" fontId="117" fillId="0" borderId="0" xfId="0" applyFont="1" applyAlignment="1">
      <alignment horizontal="center" vertical="center" wrapText="1"/>
    </xf>
    <xf numFmtId="0" fontId="99" fillId="62" borderId="70" xfId="762" quotePrefix="1" applyFont="1" applyFill="1" applyBorder="1" applyAlignment="1">
      <alignment horizontal="center"/>
    </xf>
    <xf numFmtId="0" fontId="99" fillId="62" borderId="69" xfId="762" applyFont="1" applyFill="1" applyBorder="1" applyAlignment="1">
      <alignment horizontal="center"/>
    </xf>
    <xf numFmtId="0" fontId="99" fillId="62" borderId="71" xfId="762" applyFont="1" applyFill="1" applyBorder="1" applyAlignment="1">
      <alignment horizontal="center"/>
    </xf>
    <xf numFmtId="0" fontId="99" fillId="62" borderId="70" xfId="762" applyFont="1" applyFill="1" applyBorder="1" applyAlignment="1">
      <alignment horizontal="center"/>
    </xf>
    <xf numFmtId="0" fontId="99" fillId="60" borderId="70" xfId="762" applyFont="1" applyFill="1" applyBorder="1" applyAlignment="1">
      <alignment horizontal="center"/>
    </xf>
    <xf numFmtId="0" fontId="99" fillId="60" borderId="71" xfId="762" applyFont="1" applyFill="1" applyBorder="1" applyAlignment="1">
      <alignment horizontal="center"/>
    </xf>
    <xf numFmtId="0" fontId="99" fillId="60" borderId="70" xfId="762" quotePrefix="1" applyFont="1" applyFill="1" applyBorder="1" applyAlignment="1">
      <alignment horizontal="center"/>
    </xf>
    <xf numFmtId="0" fontId="104" fillId="0" borderId="0" xfId="0" applyFont="1" applyAlignment="1">
      <alignment horizontal="center" vertical="center" wrapText="1"/>
    </xf>
    <xf numFmtId="49" fontId="95" fillId="0" borderId="0" xfId="762" quotePrefix="1" applyNumberFormat="1" applyFont="1" applyAlignment="1">
      <alignment horizontal="center"/>
    </xf>
    <xf numFmtId="49" fontId="92" fillId="0" borderId="0" xfId="762" applyNumberFormat="1" applyFont="1" applyAlignment="1">
      <alignment horizontal="center"/>
    </xf>
    <xf numFmtId="176" fontId="92" fillId="0" borderId="0" xfId="0" quotePrefix="1" applyNumberFormat="1" applyFont="1" applyAlignment="1">
      <alignment horizontal="left" vertical="top" wrapText="1"/>
    </xf>
    <xf numFmtId="0" fontId="91" fillId="0" borderId="0" xfId="942" applyFont="1"/>
    <xf numFmtId="0" fontId="91" fillId="0" borderId="0" xfId="942" applyFont="1" applyAlignment="1">
      <alignment horizontal="left" wrapText="1"/>
    </xf>
    <xf numFmtId="0" fontId="99" fillId="0" borderId="72" xfId="762" quotePrefix="1" applyFont="1" applyBorder="1" applyAlignment="1">
      <alignment horizontal="center" vertical="center"/>
    </xf>
    <xf numFmtId="0" fontId="99" fillId="0" borderId="83" xfId="762" quotePrefix="1" applyFont="1" applyBorder="1" applyAlignment="1">
      <alignment horizontal="center" vertical="center"/>
    </xf>
    <xf numFmtId="0" fontId="99" fillId="0" borderId="67" xfId="762" quotePrefix="1" applyFont="1" applyBorder="1" applyAlignment="1">
      <alignment horizontal="center" vertical="center"/>
    </xf>
    <xf numFmtId="0" fontId="99" fillId="57" borderId="51" xfId="335" applyFont="1" applyFill="1" applyBorder="1" applyAlignment="1">
      <alignment horizontal="center"/>
    </xf>
    <xf numFmtId="0" fontId="99" fillId="57" borderId="110" xfId="335" applyFont="1" applyFill="1" applyBorder="1" applyAlignment="1">
      <alignment horizontal="center"/>
    </xf>
    <xf numFmtId="0" fontId="99" fillId="57" borderId="86" xfId="335" applyFont="1" applyFill="1" applyBorder="1" applyAlignment="1">
      <alignment horizontal="center"/>
    </xf>
    <xf numFmtId="0" fontId="170" fillId="0" borderId="0" xfId="331" applyFont="1" applyAlignment="1">
      <alignment horizontal="left"/>
    </xf>
    <xf numFmtId="0" fontId="95" fillId="57" borderId="75" xfId="335" applyFont="1" applyFill="1" applyBorder="1" applyAlignment="1">
      <alignment horizontal="center"/>
    </xf>
    <xf numFmtId="0" fontId="95" fillId="57" borderId="64" xfId="335" applyFont="1" applyFill="1" applyBorder="1" applyAlignment="1">
      <alignment horizontal="center"/>
    </xf>
    <xf numFmtId="0" fontId="95" fillId="57" borderId="76" xfId="335" applyFont="1" applyFill="1" applyBorder="1" applyAlignment="1">
      <alignment horizontal="center"/>
    </xf>
    <xf numFmtId="0" fontId="95" fillId="60" borderId="75" xfId="0" applyFont="1" applyFill="1" applyBorder="1" applyAlignment="1">
      <alignment horizontal="center" wrapText="1"/>
    </xf>
    <xf numFmtId="0" fontId="95" fillId="60" borderId="64" xfId="0" applyFont="1" applyFill="1" applyBorder="1" applyAlignment="1">
      <alignment horizontal="center" wrapText="1"/>
    </xf>
    <xf numFmtId="0" fontId="95" fillId="60" borderId="76" xfId="0" applyFont="1" applyFill="1" applyBorder="1" applyAlignment="1">
      <alignment horizontal="center" wrapText="1"/>
    </xf>
    <xf numFmtId="0" fontId="99" fillId="60" borderId="34" xfId="0" applyFont="1" applyFill="1" applyBorder="1" applyAlignment="1">
      <alignment horizontal="center"/>
    </xf>
    <xf numFmtId="0" fontId="99" fillId="60" borderId="36" xfId="0" applyFont="1" applyFill="1" applyBorder="1" applyAlignment="1">
      <alignment horizontal="center"/>
    </xf>
    <xf numFmtId="0" fontId="99" fillId="60" borderId="42" xfId="0" applyFont="1" applyFill="1" applyBorder="1" applyAlignment="1">
      <alignment horizontal="center"/>
    </xf>
    <xf numFmtId="0" fontId="103" fillId="0" borderId="0" xfId="0" applyFont="1" applyAlignment="1">
      <alignment horizontal="left" vertical="center" wrapText="1"/>
    </xf>
    <xf numFmtId="0" fontId="99" fillId="60" borderId="72" xfId="0" applyFont="1" applyFill="1" applyBorder="1" applyAlignment="1">
      <alignment horizontal="center"/>
    </xf>
    <xf numFmtId="0" fontId="99" fillId="60" borderId="83" xfId="0" applyFont="1" applyFill="1" applyBorder="1" applyAlignment="1">
      <alignment horizontal="center"/>
    </xf>
    <xf numFmtId="0" fontId="99" fillId="60" borderId="67" xfId="0" applyFont="1" applyFill="1" applyBorder="1" applyAlignment="1">
      <alignment horizontal="center"/>
    </xf>
    <xf numFmtId="0" fontId="99" fillId="59" borderId="47" xfId="335" applyFont="1" applyFill="1" applyBorder="1" applyAlignment="1">
      <alignment horizontal="center"/>
    </xf>
    <xf numFmtId="0" fontId="99" fillId="59" borderId="52" xfId="335" applyFont="1" applyFill="1" applyBorder="1" applyAlignment="1">
      <alignment horizontal="center"/>
    </xf>
    <xf numFmtId="0" fontId="95" fillId="59" borderId="46" xfId="335" applyFont="1" applyFill="1" applyBorder="1" applyAlignment="1">
      <alignment horizontal="center"/>
    </xf>
    <xf numFmtId="0" fontId="95" fillId="59" borderId="47" xfId="335" applyFont="1" applyFill="1" applyBorder="1" applyAlignment="1">
      <alignment horizontal="center"/>
    </xf>
    <xf numFmtId="0" fontId="95" fillId="59" borderId="52" xfId="335" applyFont="1" applyFill="1" applyBorder="1" applyAlignment="1">
      <alignment horizontal="center"/>
    </xf>
    <xf numFmtId="0" fontId="99" fillId="59" borderId="46" xfId="335" applyFont="1" applyFill="1" applyBorder="1" applyAlignment="1">
      <alignment horizontal="center"/>
    </xf>
    <xf numFmtId="0" fontId="99" fillId="59" borderId="78" xfId="0" applyFont="1" applyFill="1" applyBorder="1"/>
    <xf numFmtId="0" fontId="99" fillId="59" borderId="117" xfId="0" applyFont="1" applyFill="1" applyBorder="1"/>
    <xf numFmtId="0" fontId="99" fillId="59" borderId="41" xfId="0" applyFont="1" applyFill="1" applyBorder="1"/>
    <xf numFmtId="0" fontId="99" fillId="59" borderId="78" xfId="0" applyFont="1" applyFill="1" applyBorder="1" applyAlignment="1">
      <alignment horizontal="center" wrapText="1"/>
    </xf>
    <xf numFmtId="0" fontId="99" fillId="59" borderId="117" xfId="0" applyFont="1" applyFill="1" applyBorder="1" applyAlignment="1">
      <alignment horizontal="center" wrapText="1"/>
    </xf>
    <xf numFmtId="0" fontId="99" fillId="59" borderId="41" xfId="0" applyFont="1" applyFill="1" applyBorder="1" applyAlignment="1">
      <alignment horizontal="center" wrapText="1"/>
    </xf>
    <xf numFmtId="0" fontId="95" fillId="59" borderId="47" xfId="0" applyFont="1" applyFill="1" applyBorder="1" applyAlignment="1">
      <alignment horizontal="center"/>
    </xf>
    <xf numFmtId="0" fontId="95" fillId="59" borderId="52" xfId="0" applyFont="1" applyFill="1" applyBorder="1" applyAlignment="1">
      <alignment horizontal="center"/>
    </xf>
    <xf numFmtId="0" fontId="92" fillId="0" borderId="0" xfId="331" applyFont="1" applyAlignment="1">
      <alignment horizontal="left" wrapText="1"/>
    </xf>
    <xf numFmtId="0" fontId="92" fillId="0" borderId="0" xfId="331" applyFont="1" applyAlignment="1">
      <alignment vertical="top" wrapText="1"/>
    </xf>
    <xf numFmtId="0" fontId="99" fillId="59" borderId="78" xfId="331" applyFont="1" applyFill="1" applyBorder="1"/>
    <xf numFmtId="0" fontId="99" fillId="59" borderId="117" xfId="331" applyFont="1" applyFill="1" applyBorder="1"/>
    <xf numFmtId="0" fontId="99" fillId="59" borderId="41" xfId="331" applyFont="1" applyFill="1" applyBorder="1"/>
    <xf numFmtId="0" fontId="99" fillId="59" borderId="78" xfId="331" applyFont="1" applyFill="1" applyBorder="1" applyAlignment="1">
      <alignment horizontal="center" wrapText="1"/>
    </xf>
    <xf numFmtId="0" fontId="99" fillId="59" borderId="117" xfId="331" applyFont="1" applyFill="1" applyBorder="1" applyAlignment="1">
      <alignment horizontal="center" wrapText="1"/>
    </xf>
    <xf numFmtId="0" fontId="99" fillId="59" borderId="41" xfId="331" applyFont="1" applyFill="1" applyBorder="1" applyAlignment="1">
      <alignment horizontal="center" wrapText="1"/>
    </xf>
    <xf numFmtId="0" fontId="92" fillId="0" borderId="0" xfId="331" applyFont="1" applyAlignment="1">
      <alignment horizontal="left" vertical="top" wrapText="1"/>
    </xf>
    <xf numFmtId="0" fontId="95" fillId="59" borderId="64" xfId="331" applyFont="1" applyFill="1" applyBorder="1" applyAlignment="1">
      <alignment horizontal="center"/>
    </xf>
    <xf numFmtId="0" fontId="95" fillId="59" borderId="76" xfId="331" applyFont="1" applyFill="1" applyBorder="1" applyAlignment="1">
      <alignment horizontal="center"/>
    </xf>
    <xf numFmtId="0" fontId="99" fillId="59" borderId="83" xfId="331" applyFont="1" applyFill="1" applyBorder="1" applyAlignment="1">
      <alignment horizontal="center"/>
    </xf>
    <xf numFmtId="0" fontId="99" fillId="59" borderId="67" xfId="331" applyFont="1" applyFill="1" applyBorder="1" applyAlignment="1">
      <alignment horizontal="center"/>
    </xf>
    <xf numFmtId="0" fontId="8" fillId="0" borderId="0" xfId="0" applyFont="1" applyAlignment="1">
      <alignment horizontal="center"/>
    </xf>
    <xf numFmtId="0" fontId="99" fillId="65" borderId="72" xfId="0" applyFont="1" applyFill="1" applyBorder="1" applyAlignment="1">
      <alignment wrapText="1"/>
    </xf>
    <xf numFmtId="0" fontId="99" fillId="65" borderId="62" xfId="0" applyFont="1" applyFill="1" applyBorder="1" applyAlignment="1">
      <alignment wrapText="1"/>
    </xf>
    <xf numFmtId="0" fontId="99" fillId="65" borderId="73" xfId="0" applyFont="1" applyFill="1" applyBorder="1" applyAlignment="1">
      <alignment horizontal="center"/>
    </xf>
    <xf numFmtId="0" fontId="99" fillId="65" borderId="69" xfId="0" applyFont="1" applyFill="1" applyBorder="1" applyAlignment="1">
      <alignment horizontal="center"/>
    </xf>
    <xf numFmtId="0" fontId="99" fillId="65" borderId="71" xfId="0" applyFont="1" applyFill="1" applyBorder="1" applyAlignment="1">
      <alignment horizontal="center"/>
    </xf>
    <xf numFmtId="0" fontId="92" fillId="0" borderId="106" xfId="0" applyFont="1" applyBorder="1" applyAlignment="1">
      <alignment horizontal="left" wrapText="1"/>
    </xf>
    <xf numFmtId="0" fontId="92" fillId="0" borderId="82" xfId="0" applyFont="1" applyBorder="1" applyAlignment="1">
      <alignment horizontal="left" wrapText="1"/>
    </xf>
    <xf numFmtId="0" fontId="92" fillId="0" borderId="112" xfId="0" applyFont="1" applyBorder="1" applyAlignment="1">
      <alignment horizontal="left" wrapText="1"/>
    </xf>
    <xf numFmtId="0" fontId="92" fillId="0" borderId="107" xfId="0" applyFont="1" applyBorder="1" applyAlignment="1">
      <alignment horizontal="left" wrapText="1"/>
    </xf>
    <xf numFmtId="0" fontId="92" fillId="0" borderId="108" xfId="0" applyFont="1" applyBorder="1" applyAlignment="1">
      <alignment horizontal="left" wrapText="1"/>
    </xf>
    <xf numFmtId="0" fontId="92" fillId="0" borderId="109" xfId="0" applyFont="1" applyBorder="1" applyAlignment="1">
      <alignment horizontal="left" wrapText="1"/>
    </xf>
    <xf numFmtId="0" fontId="92" fillId="67" borderId="0" xfId="0" applyFont="1" applyFill="1" applyAlignment="1">
      <alignment horizontal="left" vertical="center" wrapText="1"/>
    </xf>
    <xf numFmtId="0" fontId="0" fillId="0" borderId="0" xfId="331" applyFont="1" applyAlignment="1">
      <alignment horizontal="left" vertical="top" wrapText="1"/>
    </xf>
    <xf numFmtId="0" fontId="92" fillId="0" borderId="0" xfId="942" applyFont="1" applyAlignment="1">
      <alignment horizontal="left" vertical="top" wrapText="1"/>
    </xf>
    <xf numFmtId="0" fontId="95" fillId="57" borderId="46" xfId="0" applyFont="1" applyFill="1" applyBorder="1" applyAlignment="1">
      <alignment horizontal="center"/>
    </xf>
    <xf numFmtId="0" fontId="95" fillId="57" borderId="47" xfId="0" applyFont="1" applyFill="1" applyBorder="1" applyAlignment="1">
      <alignment horizontal="center"/>
    </xf>
    <xf numFmtId="0" fontId="95" fillId="57" borderId="52" xfId="0" applyFont="1" applyFill="1" applyBorder="1" applyAlignment="1">
      <alignment horizontal="center"/>
    </xf>
    <xf numFmtId="0" fontId="99" fillId="57" borderId="47" xfId="0" applyFont="1" applyFill="1" applyBorder="1" applyAlignment="1">
      <alignment horizontal="center"/>
    </xf>
    <xf numFmtId="0" fontId="99" fillId="57" borderId="52" xfId="0" applyFont="1" applyFill="1" applyBorder="1" applyAlignment="1">
      <alignment horizontal="center"/>
    </xf>
    <xf numFmtId="0" fontId="20" fillId="0" borderId="81" xfId="762" quotePrefix="1" applyFont="1" applyBorder="1" applyAlignment="1">
      <alignment horizontal="center" vertical="center"/>
    </xf>
    <xf numFmtId="0" fontId="20" fillId="0" borderId="87" xfId="762" quotePrefix="1" applyFont="1" applyBorder="1" applyAlignment="1">
      <alignment horizontal="center" vertical="center"/>
    </xf>
    <xf numFmtId="0" fontId="20" fillId="0" borderId="80" xfId="762" quotePrefix="1" applyFont="1" applyBorder="1" applyAlignment="1">
      <alignment horizontal="center" vertical="center"/>
    </xf>
    <xf numFmtId="0" fontId="87" fillId="61" borderId="0" xfId="0" applyFont="1" applyFill="1" applyAlignment="1">
      <alignment horizontal="left" wrapText="1"/>
    </xf>
    <xf numFmtId="0" fontId="87" fillId="0" borderId="0" xfId="0" applyFont="1" applyAlignment="1">
      <alignment horizontal="left"/>
    </xf>
    <xf numFmtId="0" fontId="87" fillId="0" borderId="0" xfId="0" applyFont="1" applyAlignment="1">
      <alignment horizontal="left" wrapText="1"/>
    </xf>
    <xf numFmtId="0" fontId="0" fillId="0" borderId="0" xfId="0" applyAlignment="1">
      <alignment horizontal="left" wrapText="1"/>
    </xf>
    <xf numFmtId="0" fontId="10" fillId="0" borderId="0" xfId="0" applyFont="1" applyAlignment="1">
      <alignment horizontal="left" wrapText="1"/>
    </xf>
    <xf numFmtId="0" fontId="95" fillId="57" borderId="78" xfId="0" applyFont="1" applyFill="1" applyBorder="1" applyAlignment="1">
      <alignment horizontal="center" vertical="center"/>
    </xf>
    <xf numFmtId="0" fontId="95" fillId="57" borderId="41" xfId="0" applyFont="1" applyFill="1" applyBorder="1" applyAlignment="1">
      <alignment horizontal="center" vertical="center"/>
    </xf>
    <xf numFmtId="0" fontId="95" fillId="57" borderId="70" xfId="0" applyFont="1" applyFill="1" applyBorder="1" applyAlignment="1">
      <alignment horizontal="center" vertical="center"/>
    </xf>
    <xf numFmtId="0" fontId="95" fillId="57" borderId="69" xfId="0" applyFont="1" applyFill="1" applyBorder="1" applyAlignment="1">
      <alignment horizontal="center" vertical="center"/>
    </xf>
    <xf numFmtId="0" fontId="95" fillId="57" borderId="71" xfId="0" applyFont="1" applyFill="1" applyBorder="1" applyAlignment="1">
      <alignment horizontal="center" vertical="center"/>
    </xf>
    <xf numFmtId="0" fontId="91" fillId="61" borderId="0" xfId="0" applyFont="1" applyFill="1" applyAlignment="1">
      <alignment horizontal="left" wrapText="1"/>
    </xf>
    <xf numFmtId="0" fontId="88" fillId="57" borderId="70" xfId="0" applyFont="1" applyFill="1" applyBorder="1" applyAlignment="1">
      <alignment horizontal="center" vertical="center" wrapText="1"/>
    </xf>
    <xf numFmtId="0" fontId="88" fillId="57" borderId="106" xfId="0" applyFont="1" applyFill="1" applyBorder="1" applyAlignment="1">
      <alignment horizontal="center" vertical="center" wrapText="1"/>
    </xf>
    <xf numFmtId="0" fontId="88" fillId="57" borderId="107" xfId="0" applyFont="1" applyFill="1" applyBorder="1" applyAlignment="1">
      <alignment horizontal="center" vertical="center" wrapText="1"/>
    </xf>
    <xf numFmtId="0" fontId="88" fillId="57" borderId="69" xfId="0" applyFont="1" applyFill="1" applyBorder="1" applyAlignment="1">
      <alignment horizontal="center" vertical="center" wrapText="1"/>
    </xf>
    <xf numFmtId="0" fontId="88" fillId="57" borderId="82" xfId="0" applyFont="1" applyFill="1" applyBorder="1" applyAlignment="1">
      <alignment horizontal="center" vertical="center" wrapText="1"/>
    </xf>
    <xf numFmtId="0" fontId="88" fillId="57" borderId="108" xfId="0" applyFont="1" applyFill="1" applyBorder="1" applyAlignment="1">
      <alignment horizontal="center" vertical="center" wrapText="1"/>
    </xf>
    <xf numFmtId="0" fontId="99" fillId="57" borderId="82" xfId="0" applyFont="1" applyFill="1" applyBorder="1" applyAlignment="1">
      <alignment horizontal="center" vertical="center" wrapText="1"/>
    </xf>
    <xf numFmtId="0" fontId="99" fillId="57" borderId="108" xfId="0" applyFont="1" applyFill="1" applyBorder="1" applyAlignment="1">
      <alignment horizontal="center" vertical="center" wrapText="1"/>
    </xf>
    <xf numFmtId="0" fontId="88" fillId="57" borderId="71" xfId="0" applyFont="1" applyFill="1" applyBorder="1" applyAlignment="1">
      <alignment horizontal="center" vertical="center" wrapText="1"/>
    </xf>
    <xf numFmtId="0" fontId="99" fillId="57" borderId="112" xfId="0" applyFont="1" applyFill="1" applyBorder="1" applyAlignment="1">
      <alignment horizontal="center" vertical="center" wrapText="1"/>
    </xf>
    <xf numFmtId="0" fontId="99" fillId="57" borderId="109" xfId="0" applyFont="1" applyFill="1" applyBorder="1" applyAlignment="1">
      <alignment horizontal="center" vertical="center" wrapText="1"/>
    </xf>
    <xf numFmtId="0" fontId="167" fillId="0" borderId="0" xfId="0" applyFont="1" applyAlignment="1">
      <alignment horizontal="left" wrapText="1"/>
    </xf>
    <xf numFmtId="0" fontId="167" fillId="0" borderId="0" xfId="0" applyFont="1" applyAlignment="1">
      <alignment horizontal="left"/>
    </xf>
    <xf numFmtId="0" fontId="88" fillId="57" borderId="56" xfId="0" applyFont="1" applyFill="1" applyBorder="1" applyAlignment="1">
      <alignment horizontal="center" vertical="center" wrapText="1"/>
    </xf>
    <xf numFmtId="0" fontId="88" fillId="57" borderId="47" xfId="0" applyFont="1" applyFill="1" applyBorder="1" applyAlignment="1">
      <alignment horizontal="center" vertical="center" wrapText="1"/>
    </xf>
    <xf numFmtId="0" fontId="88" fillId="57" borderId="98" xfId="0" applyFont="1" applyFill="1" applyBorder="1" applyAlignment="1">
      <alignment horizontal="center" vertical="center" wrapText="1"/>
    </xf>
    <xf numFmtId="0" fontId="91" fillId="0" borderId="0" xfId="0" applyFont="1" applyAlignment="1">
      <alignment horizontal="left" wrapText="1"/>
    </xf>
    <xf numFmtId="0" fontId="92" fillId="0" borderId="0" xfId="0" quotePrefix="1" applyFont="1" applyAlignment="1">
      <alignment horizontal="left"/>
    </xf>
    <xf numFmtId="0" fontId="95" fillId="57" borderId="71" xfId="0" quotePrefix="1" applyFont="1" applyFill="1" applyBorder="1" applyAlignment="1">
      <alignment horizontal="center" wrapText="1"/>
    </xf>
    <xf numFmtId="0" fontId="95" fillId="57" borderId="109" xfId="0" applyFont="1" applyFill="1" applyBorder="1" applyAlignment="1">
      <alignment horizontal="center" wrapText="1"/>
    </xf>
    <xf numFmtId="0" fontId="95" fillId="57" borderId="72" xfId="0" applyFont="1" applyFill="1" applyBorder="1" applyAlignment="1">
      <alignment horizontal="center" wrapText="1"/>
    </xf>
    <xf numFmtId="0" fontId="95" fillId="57" borderId="62" xfId="0" applyFont="1" applyFill="1" applyBorder="1" applyAlignment="1">
      <alignment horizontal="center" wrapText="1"/>
    </xf>
    <xf numFmtId="0" fontId="95" fillId="57" borderId="69" xfId="0" applyFont="1" applyFill="1" applyBorder="1" applyAlignment="1">
      <alignment horizontal="center" wrapText="1"/>
    </xf>
    <xf numFmtId="0" fontId="95" fillId="57" borderId="108" xfId="0" applyFont="1" applyFill="1" applyBorder="1" applyAlignment="1">
      <alignment horizontal="center" wrapText="1"/>
    </xf>
    <xf numFmtId="0" fontId="95" fillId="57" borderId="69" xfId="0" applyFont="1" applyFill="1" applyBorder="1" applyAlignment="1">
      <alignment horizontal="center"/>
    </xf>
    <xf numFmtId="165" fontId="91" fillId="0" borderId="29" xfId="4" applyNumberFormat="1" applyFont="1" applyBorder="1" applyAlignment="1">
      <alignment horizontal="center" wrapText="1"/>
    </xf>
    <xf numFmtId="44" fontId="91" fillId="0" borderId="29" xfId="2" applyFont="1" applyBorder="1" applyAlignment="1">
      <alignment horizontal="center" wrapText="1"/>
    </xf>
    <xf numFmtId="44" fontId="91" fillId="0" borderId="82" xfId="2" applyFont="1" applyBorder="1" applyAlignment="1">
      <alignment horizontal="center" wrapText="1"/>
    </xf>
    <xf numFmtId="165" fontId="91" fillId="0" borderId="82" xfId="4" applyNumberFormat="1" applyFont="1" applyBorder="1" applyAlignment="1">
      <alignment horizontal="center" wrapText="1"/>
    </xf>
    <xf numFmtId="166" fontId="91" fillId="0" borderId="29" xfId="2" applyNumberFormat="1" applyFont="1" applyBorder="1" applyAlignment="1">
      <alignment horizontal="center" wrapText="1"/>
    </xf>
    <xf numFmtId="166" fontId="91" fillId="0" borderId="82" xfId="2" applyNumberFormat="1" applyFont="1" applyBorder="1" applyAlignment="1">
      <alignment horizontal="center" wrapText="1"/>
    </xf>
    <xf numFmtId="165" fontId="88" fillId="56" borderId="56" xfId="4" applyNumberFormat="1" applyFont="1" applyFill="1" applyBorder="1" applyAlignment="1">
      <alignment horizontal="center" vertical="center"/>
    </xf>
    <xf numFmtId="165" fontId="88" fillId="56" borderId="47" xfId="4" applyNumberFormat="1" applyFont="1" applyFill="1" applyBorder="1" applyAlignment="1">
      <alignment horizontal="center" vertical="center"/>
    </xf>
    <xf numFmtId="165" fontId="88" fillId="56" borderId="98" xfId="4" applyNumberFormat="1" applyFont="1" applyFill="1" applyBorder="1" applyAlignment="1">
      <alignment horizontal="center" vertical="center"/>
    </xf>
    <xf numFmtId="165" fontId="88" fillId="56" borderId="56" xfId="4" applyNumberFormat="1" applyFont="1" applyFill="1" applyBorder="1" applyAlignment="1">
      <alignment horizontal="center" vertical="center" wrapText="1"/>
    </xf>
    <xf numFmtId="165" fontId="88" fillId="56" borderId="47" xfId="4" applyNumberFormat="1" applyFont="1" applyFill="1" applyBorder="1" applyAlignment="1">
      <alignment horizontal="center" vertical="center" wrapText="1"/>
    </xf>
    <xf numFmtId="165" fontId="88" fillId="56" borderId="98" xfId="4" applyNumberFormat="1" applyFont="1" applyFill="1" applyBorder="1" applyAlignment="1">
      <alignment horizontal="center" vertical="center" wrapText="1"/>
    </xf>
    <xf numFmtId="165" fontId="88" fillId="56" borderId="52" xfId="4" applyNumberFormat="1" applyFont="1" applyFill="1" applyBorder="1" applyAlignment="1">
      <alignment horizontal="center" vertical="center"/>
    </xf>
    <xf numFmtId="176" fontId="143" fillId="0" borderId="0" xfId="0" applyNumberFormat="1" applyFont="1" applyAlignment="1">
      <alignment horizontal="left" wrapText="1"/>
    </xf>
    <xf numFmtId="0" fontId="95" fillId="48" borderId="46" xfId="0" applyFont="1" applyFill="1" applyBorder="1" applyAlignment="1">
      <alignment horizontal="center" vertical="center"/>
    </xf>
    <xf numFmtId="0" fontId="95" fillId="48" borderId="47" xfId="0" applyFont="1" applyFill="1" applyBorder="1" applyAlignment="1">
      <alignment horizontal="center" vertical="center"/>
    </xf>
    <xf numFmtId="0" fontId="95" fillId="48" borderId="52" xfId="0" applyFont="1" applyFill="1" applyBorder="1" applyAlignment="1">
      <alignment horizontal="center" vertical="center"/>
    </xf>
    <xf numFmtId="0" fontId="95" fillId="48" borderId="56" xfId="0" applyFont="1" applyFill="1" applyBorder="1" applyAlignment="1">
      <alignment horizontal="center" vertical="center" wrapText="1"/>
    </xf>
    <xf numFmtId="0" fontId="95" fillId="48" borderId="47" xfId="0" applyFont="1" applyFill="1" applyBorder="1" applyAlignment="1">
      <alignment horizontal="center" vertical="center" wrapText="1"/>
    </xf>
    <xf numFmtId="0" fontId="95" fillId="48" borderId="52" xfId="0" applyFont="1" applyFill="1" applyBorder="1" applyAlignment="1">
      <alignment horizontal="center" vertical="center" wrapText="1"/>
    </xf>
    <xf numFmtId="0" fontId="143" fillId="0" borderId="0" xfId="0" applyFont="1" applyAlignment="1">
      <alignment horizontal="left" vertical="top" wrapText="1"/>
    </xf>
    <xf numFmtId="0" fontId="95" fillId="0" borderId="75" xfId="0" applyFont="1" applyBorder="1" applyAlignment="1">
      <alignment horizontal="center" vertical="center" wrapText="1"/>
    </xf>
    <xf numFmtId="0" fontId="95" fillId="0" borderId="64" xfId="0" applyFont="1" applyBorder="1" applyAlignment="1">
      <alignment horizontal="center" vertical="center" wrapText="1"/>
    </xf>
    <xf numFmtId="0" fontId="95" fillId="0" borderId="76" xfId="0" applyFont="1" applyBorder="1" applyAlignment="1">
      <alignment horizontal="center" vertical="center" wrapText="1"/>
    </xf>
    <xf numFmtId="0" fontId="95" fillId="0" borderId="62" xfId="0" applyFont="1" applyBorder="1" applyAlignment="1" applyProtection="1">
      <alignment horizontal="center" vertical="center" wrapText="1"/>
      <protection locked="0"/>
    </xf>
    <xf numFmtId="0" fontId="95" fillId="0" borderId="77" xfId="0" applyFont="1" applyBorder="1" applyAlignment="1" applyProtection="1">
      <alignment horizontal="center" vertical="center" wrapText="1"/>
      <protection locked="0"/>
    </xf>
    <xf numFmtId="0" fontId="95" fillId="0" borderId="63" xfId="0" applyFont="1" applyBorder="1" applyAlignment="1" applyProtection="1">
      <alignment horizontal="center" vertical="center" wrapText="1"/>
      <protection locked="0"/>
    </xf>
    <xf numFmtId="0" fontId="95" fillId="0" borderId="75" xfId="0" applyFont="1" applyBorder="1" applyAlignment="1">
      <alignment horizontal="center" wrapText="1"/>
    </xf>
    <xf numFmtId="0" fontId="95" fillId="0" borderId="64" xfId="0" applyFont="1" applyBorder="1" applyAlignment="1">
      <alignment horizontal="center" wrapText="1"/>
    </xf>
    <xf numFmtId="0" fontId="95" fillId="0" borderId="76" xfId="0" applyFont="1" applyBorder="1" applyAlignment="1">
      <alignment horizontal="center" wrapText="1"/>
    </xf>
    <xf numFmtId="0" fontId="87" fillId="0" borderId="25" xfId="0" applyFont="1" applyBorder="1" applyAlignment="1">
      <alignment horizontal="left" wrapText="1"/>
    </xf>
    <xf numFmtId="0" fontId="87" fillId="0" borderId="26" xfId="0" applyFont="1" applyBorder="1" applyAlignment="1">
      <alignment horizontal="left" wrapText="1"/>
    </xf>
    <xf numFmtId="0" fontId="95" fillId="0" borderId="72" xfId="0" applyFont="1" applyBorder="1" applyAlignment="1" applyProtection="1">
      <alignment horizontal="center" vertical="center" wrapText="1"/>
      <protection locked="0"/>
    </xf>
    <xf numFmtId="0" fontId="95" fillId="0" borderId="83" xfId="0" applyFont="1" applyBorder="1" applyAlignment="1" applyProtection="1">
      <alignment horizontal="center" vertical="center" wrapText="1"/>
      <protection locked="0"/>
    </xf>
    <xf numFmtId="0" fontId="95" fillId="0" borderId="67" xfId="0" applyFont="1" applyBorder="1" applyAlignment="1" applyProtection="1">
      <alignment horizontal="center" vertical="center" wrapText="1"/>
      <protection locked="0"/>
    </xf>
    <xf numFmtId="0" fontId="95" fillId="0" borderId="51" xfId="0" applyFont="1" applyBorder="1" applyAlignment="1">
      <alignment horizontal="center" wrapText="1"/>
    </xf>
    <xf numFmtId="0" fontId="95" fillId="0" borderId="110" xfId="0" applyFont="1" applyBorder="1" applyAlignment="1">
      <alignment horizontal="center" wrapText="1"/>
    </xf>
    <xf numFmtId="0" fontId="95" fillId="0" borderId="86" xfId="0" applyFont="1" applyBorder="1" applyAlignment="1">
      <alignment horizontal="center" wrapText="1"/>
    </xf>
    <xf numFmtId="0" fontId="19" fillId="59" borderId="75" xfId="0" applyFont="1" applyFill="1" applyBorder="1" applyAlignment="1">
      <alignment horizontal="center" vertical="center" wrapText="1"/>
    </xf>
    <xf numFmtId="0" fontId="19" fillId="59" borderId="64" xfId="0" applyFont="1" applyFill="1" applyBorder="1" applyAlignment="1">
      <alignment horizontal="center" vertical="center" wrapText="1"/>
    </xf>
    <xf numFmtId="0" fontId="19" fillId="59" borderId="76" xfId="0" applyFont="1" applyFill="1" applyBorder="1" applyAlignment="1">
      <alignment horizontal="center" vertical="center" wrapText="1"/>
    </xf>
    <xf numFmtId="0" fontId="20" fillId="59" borderId="46" xfId="0" applyFont="1" applyFill="1" applyBorder="1" applyAlignment="1">
      <alignment horizontal="center" wrapText="1"/>
    </xf>
    <xf numFmtId="0" fontId="0" fillId="59" borderId="47" xfId="0" applyFill="1" applyBorder="1" applyAlignment="1">
      <alignment horizontal="center" wrapText="1"/>
    </xf>
    <xf numFmtId="0" fontId="0" fillId="59" borderId="52" xfId="0" applyFill="1" applyBorder="1" applyAlignment="1">
      <alignment horizontal="center" wrapText="1"/>
    </xf>
    <xf numFmtId="0" fontId="20" fillId="59" borderId="46" xfId="0" applyFont="1" applyFill="1" applyBorder="1" applyAlignment="1">
      <alignment horizontal="center" vertical="center" wrapText="1"/>
    </xf>
    <xf numFmtId="0" fontId="20" fillId="59" borderId="47" xfId="0" applyFont="1" applyFill="1" applyBorder="1" applyAlignment="1">
      <alignment horizontal="center" vertical="center" wrapText="1"/>
    </xf>
    <xf numFmtId="0" fontId="20" fillId="59" borderId="52" xfId="0" applyFont="1" applyFill="1" applyBorder="1" applyAlignment="1">
      <alignment horizontal="center" vertical="center" wrapText="1"/>
    </xf>
    <xf numFmtId="0" fontId="8" fillId="0" borderId="44" xfId="0" applyFont="1" applyBorder="1" applyAlignment="1">
      <alignment horizontal="center" vertical="center" wrapText="1"/>
    </xf>
    <xf numFmtId="0" fontId="8" fillId="0" borderId="53" xfId="0" applyFont="1" applyBorder="1" applyAlignment="1">
      <alignment horizontal="center" vertical="center" wrapText="1"/>
    </xf>
    <xf numFmtId="0" fontId="8" fillId="0" borderId="54" xfId="0" applyFont="1" applyBorder="1" applyAlignment="1">
      <alignment horizontal="center" vertical="center" wrapText="1"/>
    </xf>
    <xf numFmtId="0" fontId="19" fillId="59" borderId="55" xfId="0" applyFont="1" applyFill="1" applyBorder="1" applyAlignment="1">
      <alignment horizontal="center" vertical="center" wrapText="1"/>
    </xf>
    <xf numFmtId="0" fontId="19" fillId="59" borderId="58" xfId="0" applyFont="1" applyFill="1" applyBorder="1" applyAlignment="1">
      <alignment horizontal="center" vertical="center" wrapText="1"/>
    </xf>
    <xf numFmtId="0" fontId="19" fillId="59" borderId="57" xfId="0" applyFont="1" applyFill="1" applyBorder="1" applyAlignment="1">
      <alignment horizontal="center" vertical="center" wrapText="1"/>
    </xf>
    <xf numFmtId="0" fontId="19" fillId="59" borderId="55" xfId="0" quotePrefix="1" applyFont="1" applyFill="1" applyBorder="1" applyAlignment="1">
      <alignment horizontal="center" vertical="center" wrapText="1"/>
    </xf>
    <xf numFmtId="0" fontId="19" fillId="59" borderId="32" xfId="0" quotePrefix="1" applyFont="1" applyFill="1" applyBorder="1" applyAlignment="1">
      <alignment horizontal="center" vertical="center" wrapText="1"/>
    </xf>
    <xf numFmtId="0" fontId="19" fillId="59" borderId="38" xfId="0" applyFont="1" applyFill="1" applyBorder="1" applyAlignment="1">
      <alignment horizontal="center" vertical="center" wrapText="1"/>
    </xf>
    <xf numFmtId="0" fontId="95" fillId="0" borderId="46" xfId="0" applyFont="1" applyBorder="1" applyAlignment="1">
      <alignment horizontal="center" wrapText="1"/>
    </xf>
    <xf numFmtId="0" fontId="95" fillId="0" borderId="52" xfId="0" applyFont="1" applyBorder="1" applyAlignment="1">
      <alignment horizontal="center" wrapText="1"/>
    </xf>
    <xf numFmtId="0" fontId="117" fillId="0" borderId="46" xfId="0" applyFont="1" applyBorder="1" applyAlignment="1">
      <alignment horizontal="center" wrapText="1"/>
    </xf>
    <xf numFmtId="0" fontId="109" fillId="0" borderId="52" xfId="0" applyFont="1" applyBorder="1" applyAlignment="1">
      <alignment horizontal="center" wrapText="1"/>
    </xf>
    <xf numFmtId="0" fontId="173" fillId="0" borderId="0" xfId="0" applyFont="1" applyAlignment="1">
      <alignment horizontal="left" vertical="center" wrapText="1"/>
    </xf>
    <xf numFmtId="0" fontId="91" fillId="0" borderId="0" xfId="0" applyFont="1" applyAlignment="1">
      <alignment horizontal="left" vertical="center" wrapText="1"/>
    </xf>
    <xf numFmtId="0" fontId="91" fillId="0" borderId="0" xfId="30992" applyFont="1"/>
    <xf numFmtId="0" fontId="100" fillId="0" borderId="0" xfId="0" applyFont="1" applyAlignment="1">
      <alignment horizontal="left" vertical="center" wrapText="1"/>
    </xf>
    <xf numFmtId="0" fontId="91" fillId="0" borderId="0" xfId="0" applyFont="1"/>
    <xf numFmtId="0" fontId="95" fillId="0" borderId="76" xfId="0" applyFont="1" applyBorder="1" applyAlignment="1">
      <alignment horizontal="center"/>
    </xf>
    <xf numFmtId="0" fontId="91" fillId="0" borderId="0" xfId="0" applyFont="1" applyAlignment="1">
      <alignment horizontal="left"/>
    </xf>
    <xf numFmtId="0" fontId="92" fillId="0" borderId="0" xfId="30980" applyFont="1" applyAlignment="1">
      <alignment horizontal="left" vertical="center" wrapText="1"/>
    </xf>
    <xf numFmtId="0" fontId="92" fillId="0" borderId="0" xfId="30980" applyFont="1" applyAlignment="1">
      <alignment vertical="center" wrapText="1"/>
    </xf>
    <xf numFmtId="0" fontId="92" fillId="0" borderId="0" xfId="0" applyFont="1" applyAlignment="1">
      <alignment horizontal="left" vertical="top" wrapText="1"/>
    </xf>
    <xf numFmtId="0" fontId="93" fillId="0" borderId="0" xfId="0" applyFont="1" applyAlignment="1">
      <alignment horizontal="left" vertical="top" wrapText="1"/>
    </xf>
    <xf numFmtId="0" fontId="92" fillId="0" borderId="0" xfId="0" applyFont="1" applyAlignment="1">
      <alignment horizontal="left" vertical="center" wrapText="1"/>
    </xf>
    <xf numFmtId="0" fontId="92" fillId="63" borderId="0" xfId="0" applyFont="1" applyFill="1" applyAlignment="1">
      <alignment horizontal="left" vertical="center" wrapText="1"/>
    </xf>
    <xf numFmtId="0" fontId="106" fillId="0" borderId="0" xfId="0" applyFont="1" applyAlignment="1">
      <alignment horizontal="center" wrapText="1"/>
    </xf>
    <xf numFmtId="0" fontId="99" fillId="60" borderId="70" xfId="0" quotePrefix="1" applyFont="1" applyFill="1" applyBorder="1" applyAlignment="1">
      <alignment horizontal="center"/>
    </xf>
    <xf numFmtId="0" fontId="99" fillId="60" borderId="72" xfId="762" applyFont="1" applyFill="1" applyBorder="1" applyAlignment="1">
      <alignment horizontal="center"/>
    </xf>
    <xf numFmtId="0" fontId="99" fillId="60" borderId="46" xfId="0" applyFont="1" applyFill="1" applyBorder="1" applyAlignment="1">
      <alignment horizontal="center"/>
    </xf>
    <xf numFmtId="0" fontId="99" fillId="60" borderId="43" xfId="0" applyFont="1" applyFill="1" applyBorder="1" applyAlignment="1">
      <alignment horizontal="center"/>
    </xf>
    <xf numFmtId="0" fontId="92" fillId="0" borderId="0" xfId="331" applyFont="1" applyAlignment="1">
      <alignment vertical="center" wrapText="1"/>
    </xf>
    <xf numFmtId="0" fontId="92" fillId="0" borderId="0" xfId="331" applyFont="1" applyAlignment="1">
      <alignment horizontal="left" vertical="center" wrapText="1"/>
    </xf>
    <xf numFmtId="0" fontId="137" fillId="0" borderId="0" xfId="331" applyFont="1" applyAlignment="1">
      <alignment horizontal="left" vertical="center" wrapText="1"/>
    </xf>
    <xf numFmtId="0" fontId="95" fillId="0" borderId="0" xfId="335" applyFont="1" applyAlignment="1">
      <alignment horizontal="center" wrapText="1"/>
    </xf>
    <xf numFmtId="0" fontId="103" fillId="0" borderId="0" xfId="30979" applyFont="1" applyAlignment="1">
      <alignment horizontal="left" vertical="center" wrapText="1"/>
    </xf>
    <xf numFmtId="0" fontId="137" fillId="0" borderId="0" xfId="30980" applyFont="1" applyAlignment="1">
      <alignment horizontal="left" vertical="center" wrapText="1"/>
    </xf>
    <xf numFmtId="0" fontId="104" fillId="0" borderId="110" xfId="30982" applyFont="1" applyBorder="1" applyAlignment="1">
      <alignment horizontal="left" wrapText="1"/>
    </xf>
    <xf numFmtId="0" fontId="104" fillId="0" borderId="110" xfId="30982" applyFont="1" applyBorder="1" applyAlignment="1">
      <alignment horizontal="left"/>
    </xf>
    <xf numFmtId="0" fontId="103" fillId="0" borderId="0" xfId="0" applyFont="1" applyAlignment="1">
      <alignment horizontal="left" wrapText="1"/>
    </xf>
    <xf numFmtId="0" fontId="95" fillId="0" borderId="0" xfId="30980" applyFont="1" applyAlignment="1">
      <alignment horizontal="center"/>
    </xf>
    <xf numFmtId="0" fontId="103" fillId="0" borderId="0" xfId="30989" applyFont="1" applyAlignment="1">
      <alignment horizontal="left" wrapText="1"/>
    </xf>
    <xf numFmtId="0" fontId="99" fillId="57" borderId="78" xfId="0" applyFont="1" applyFill="1" applyBorder="1" applyAlignment="1">
      <alignment horizontal="center" vertical="center" wrapText="1"/>
    </xf>
    <xf numFmtId="0" fontId="99" fillId="57" borderId="117" xfId="0" applyFont="1" applyFill="1" applyBorder="1" applyAlignment="1">
      <alignment horizontal="center" vertical="center" wrapText="1"/>
    </xf>
    <xf numFmtId="0" fontId="99" fillId="57" borderId="78" xfId="0" quotePrefix="1" applyFont="1" applyFill="1" applyBorder="1" applyAlignment="1">
      <alignment horizontal="center" vertical="center" wrapText="1"/>
    </xf>
    <xf numFmtId="0" fontId="99" fillId="57" borderId="65" xfId="0" applyFont="1" applyFill="1" applyBorder="1" applyAlignment="1">
      <alignment horizontal="center" vertical="center" wrapText="1"/>
    </xf>
    <xf numFmtId="0" fontId="92" fillId="57" borderId="27" xfId="0" applyFont="1" applyFill="1" applyBorder="1" applyAlignment="1">
      <alignment horizontal="center" vertical="center" wrapText="1"/>
    </xf>
    <xf numFmtId="0" fontId="99" fillId="57" borderId="70" xfId="0" applyFont="1" applyFill="1" applyBorder="1" applyAlignment="1">
      <alignment horizontal="center" vertical="center" wrapText="1"/>
    </xf>
    <xf numFmtId="0" fontId="99" fillId="57" borderId="71" xfId="0" applyFont="1" applyFill="1" applyBorder="1" applyAlignment="1">
      <alignment horizontal="center" vertical="center" wrapText="1"/>
    </xf>
    <xf numFmtId="0" fontId="137" fillId="0" borderId="0" xfId="30980" applyFont="1"/>
    <xf numFmtId="0" fontId="93" fillId="0" borderId="0" xfId="30980" applyFont="1"/>
    <xf numFmtId="0" fontId="92" fillId="0" borderId="0" xfId="30980" applyFont="1"/>
    <xf numFmtId="0" fontId="88" fillId="57" borderId="57" xfId="331" applyFont="1" applyFill="1" applyBorder="1" applyAlignment="1">
      <alignment horizontal="center" vertical="center" wrapText="1"/>
    </xf>
    <xf numFmtId="0" fontId="88" fillId="57" borderId="40" xfId="331" applyFont="1" applyFill="1" applyBorder="1" applyAlignment="1">
      <alignment horizontal="center" vertical="center" wrapText="1"/>
    </xf>
    <xf numFmtId="0" fontId="88" fillId="57" borderId="84" xfId="331" applyFont="1" applyFill="1" applyBorder="1" applyAlignment="1">
      <alignment horizontal="center" vertical="center" wrapText="1"/>
    </xf>
    <xf numFmtId="0" fontId="88" fillId="57" borderId="28" xfId="331" applyFont="1" applyFill="1" applyBorder="1" applyAlignment="1">
      <alignment horizontal="center" vertical="center" wrapText="1"/>
    </xf>
    <xf numFmtId="0" fontId="88" fillId="57" borderId="29" xfId="331" applyFont="1" applyFill="1" applyBorder="1" applyAlignment="1">
      <alignment horizontal="center" vertical="center" wrapText="1"/>
    </xf>
    <xf numFmtId="0" fontId="88" fillId="57" borderId="31" xfId="331" applyFont="1" applyFill="1" applyBorder="1" applyAlignment="1">
      <alignment horizontal="center" vertical="center" wrapText="1"/>
    </xf>
    <xf numFmtId="0" fontId="88" fillId="57" borderId="25" xfId="331" applyFont="1" applyFill="1" applyBorder="1" applyAlignment="1">
      <alignment horizontal="center" vertical="center" wrapText="1"/>
    </xf>
    <xf numFmtId="0" fontId="88" fillId="57" borderId="0" xfId="331" applyFont="1" applyFill="1" applyAlignment="1">
      <alignment horizontal="center" vertical="center" wrapText="1"/>
    </xf>
    <xf numFmtId="0" fontId="88" fillId="57" borderId="26" xfId="331" applyFont="1" applyFill="1" applyBorder="1" applyAlignment="1">
      <alignment horizontal="center" vertical="center" wrapText="1"/>
    </xf>
    <xf numFmtId="0" fontId="88" fillId="57" borderId="64" xfId="331" applyFont="1" applyFill="1" applyBorder="1" applyAlignment="1">
      <alignment horizontal="center" vertical="center" wrapText="1"/>
    </xf>
    <xf numFmtId="0" fontId="88" fillId="57" borderId="110" xfId="331" applyFont="1" applyFill="1" applyBorder="1" applyAlignment="1">
      <alignment horizontal="center" vertical="center" wrapText="1"/>
    </xf>
    <xf numFmtId="0" fontId="88" fillId="57" borderId="70" xfId="331" applyFont="1" applyFill="1" applyBorder="1" applyAlignment="1">
      <alignment horizontal="center" vertical="center" wrapText="1"/>
    </xf>
    <xf numFmtId="0" fontId="88" fillId="57" borderId="107" xfId="331" applyFont="1" applyFill="1" applyBorder="1" applyAlignment="1">
      <alignment horizontal="center" vertical="center" wrapText="1"/>
    </xf>
    <xf numFmtId="0" fontId="88" fillId="57" borderId="75" xfId="0" applyFont="1" applyFill="1" applyBorder="1" applyAlignment="1">
      <alignment horizontal="center" vertical="center" wrapText="1"/>
    </xf>
    <xf numFmtId="0" fontId="88" fillId="57" borderId="64" xfId="0" applyFont="1" applyFill="1" applyBorder="1" applyAlignment="1">
      <alignment horizontal="center" vertical="center" wrapText="1"/>
    </xf>
    <xf numFmtId="0" fontId="88" fillId="57" borderId="76" xfId="0" applyFont="1" applyFill="1" applyBorder="1" applyAlignment="1">
      <alignment horizontal="center" vertical="center" wrapText="1"/>
    </xf>
    <xf numFmtId="0" fontId="88" fillId="57" borderId="51" xfId="0" applyFont="1" applyFill="1" applyBorder="1" applyAlignment="1">
      <alignment horizontal="center" vertical="center" wrapText="1"/>
    </xf>
    <xf numFmtId="0" fontId="88" fillId="57" borderId="110" xfId="0" applyFont="1" applyFill="1" applyBorder="1" applyAlignment="1">
      <alignment horizontal="center" vertical="center" wrapText="1"/>
    </xf>
    <xf numFmtId="0" fontId="88" fillId="57" borderId="86" xfId="0" applyFont="1" applyFill="1" applyBorder="1" applyAlignment="1">
      <alignment horizontal="center" vertical="center" wrapText="1"/>
    </xf>
    <xf numFmtId="0" fontId="88" fillId="57" borderId="69" xfId="331" applyFont="1" applyFill="1" applyBorder="1" applyAlignment="1">
      <alignment horizontal="center" vertical="center" wrapText="1"/>
    </xf>
    <xf numFmtId="0" fontId="88" fillId="57" borderId="108" xfId="331" applyFont="1" applyFill="1" applyBorder="1" applyAlignment="1">
      <alignment horizontal="center" vertical="center" wrapText="1"/>
    </xf>
    <xf numFmtId="0" fontId="88" fillId="57" borderId="58" xfId="331" applyFont="1" applyFill="1" applyBorder="1" applyAlignment="1">
      <alignment horizontal="center" vertical="center" wrapText="1"/>
    </xf>
    <xf numFmtId="0" fontId="91" fillId="0" borderId="85" xfId="0" applyFont="1" applyBorder="1" applyAlignment="1">
      <alignment horizontal="center" vertical="center" wrapText="1"/>
    </xf>
    <xf numFmtId="0" fontId="99" fillId="57" borderId="78" xfId="331" applyFont="1" applyFill="1" applyBorder="1" applyAlignment="1">
      <alignment horizontal="center" vertical="center"/>
    </xf>
    <xf numFmtId="0" fontId="99" fillId="57" borderId="117" xfId="331" applyFont="1" applyFill="1" applyBorder="1" applyAlignment="1">
      <alignment horizontal="center" vertical="center"/>
    </xf>
    <xf numFmtId="0" fontId="99" fillId="57" borderId="41" xfId="331" applyFont="1" applyFill="1" applyBorder="1" applyAlignment="1">
      <alignment horizontal="center" vertical="center"/>
    </xf>
    <xf numFmtId="0" fontId="88" fillId="57" borderId="46" xfId="331" applyFont="1" applyFill="1" applyBorder="1" applyAlignment="1">
      <alignment horizontal="center" vertical="center" wrapText="1"/>
    </xf>
    <xf numFmtId="0" fontId="88" fillId="57" borderId="47" xfId="331" applyFont="1" applyFill="1" applyBorder="1" applyAlignment="1">
      <alignment horizontal="center" vertical="center" wrapText="1"/>
    </xf>
    <xf numFmtId="0" fontId="88" fillId="57" borderId="52" xfId="331" applyFont="1" applyFill="1" applyBorder="1" applyAlignment="1">
      <alignment horizontal="center" vertical="center" wrapText="1"/>
    </xf>
    <xf numFmtId="0" fontId="88" fillId="57" borderId="44" xfId="331" applyFont="1" applyFill="1" applyBorder="1" applyAlignment="1">
      <alignment horizontal="center" vertical="center" wrapText="1"/>
    </xf>
    <xf numFmtId="0" fontId="88" fillId="57" borderId="53" xfId="331" applyFont="1" applyFill="1" applyBorder="1" applyAlignment="1">
      <alignment horizontal="center" vertical="center" wrapText="1"/>
    </xf>
    <xf numFmtId="0" fontId="88" fillId="57" borderId="54" xfId="331" applyFont="1" applyFill="1" applyBorder="1" applyAlignment="1">
      <alignment horizontal="center" vertical="center" wrapText="1"/>
    </xf>
    <xf numFmtId="0" fontId="88" fillId="57" borderId="44" xfId="0" applyFont="1" applyFill="1" applyBorder="1" applyAlignment="1">
      <alignment horizontal="center" vertical="center" wrapText="1"/>
    </xf>
    <xf numFmtId="0" fontId="88" fillId="57" borderId="54" xfId="0" applyFont="1" applyFill="1" applyBorder="1" applyAlignment="1">
      <alignment horizontal="center" vertical="center" wrapText="1"/>
    </xf>
    <xf numFmtId="0" fontId="88" fillId="57" borderId="55" xfId="331" applyFont="1" applyFill="1" applyBorder="1" applyAlignment="1">
      <alignment horizontal="center" vertical="center" wrapText="1"/>
    </xf>
    <xf numFmtId="0" fontId="88" fillId="57" borderId="24" xfId="331" applyFont="1" applyFill="1" applyBorder="1" applyAlignment="1">
      <alignment horizontal="center" vertical="center" wrapText="1"/>
    </xf>
    <xf numFmtId="0" fontId="88" fillId="57" borderId="48" xfId="331" applyFont="1" applyFill="1" applyBorder="1" applyAlignment="1">
      <alignment horizontal="center" vertical="center" wrapText="1"/>
    </xf>
    <xf numFmtId="0" fontId="88" fillId="57" borderId="38" xfId="331" applyFont="1" applyFill="1" applyBorder="1" applyAlignment="1">
      <alignment horizontal="center" vertical="center" wrapText="1"/>
    </xf>
    <xf numFmtId="0" fontId="88" fillId="57" borderId="85" xfId="331" applyFont="1" applyFill="1" applyBorder="1" applyAlignment="1">
      <alignment horizontal="center" vertical="center" wrapText="1"/>
    </xf>
    <xf numFmtId="0" fontId="88" fillId="57" borderId="71" xfId="331" applyFont="1" applyFill="1" applyBorder="1" applyAlignment="1">
      <alignment horizontal="center" vertical="center" wrapText="1"/>
    </xf>
    <xf numFmtId="0" fontId="88" fillId="57" borderId="109" xfId="331" applyFont="1" applyFill="1" applyBorder="1" applyAlignment="1">
      <alignment horizontal="center" vertical="center" wrapText="1"/>
    </xf>
    <xf numFmtId="0" fontId="88" fillId="57" borderId="67" xfId="331" applyFont="1" applyFill="1" applyBorder="1" applyAlignment="1">
      <alignment horizontal="center" vertical="center" wrapText="1"/>
    </xf>
    <xf numFmtId="0" fontId="88" fillId="57" borderId="77" xfId="331" applyFont="1" applyFill="1" applyBorder="1" applyAlignment="1">
      <alignment horizontal="center" vertical="center" wrapText="1"/>
    </xf>
    <xf numFmtId="0" fontId="87" fillId="0" borderId="0" xfId="3350" applyFont="1" applyAlignment="1">
      <alignment wrapText="1"/>
    </xf>
    <xf numFmtId="0" fontId="87" fillId="0" borderId="0" xfId="0" applyFont="1" applyAlignment="1">
      <alignment wrapText="1"/>
    </xf>
    <xf numFmtId="0" fontId="95" fillId="0" borderId="46" xfId="330" applyFont="1" applyBorder="1" applyAlignment="1">
      <alignment horizontal="center" vertical="center" wrapText="1"/>
    </xf>
    <xf numFmtId="0" fontId="95" fillId="0" borderId="47" xfId="330" applyFont="1" applyBorder="1" applyAlignment="1">
      <alignment horizontal="center" vertical="center"/>
    </xf>
    <xf numFmtId="0" fontId="95" fillId="0" borderId="52" xfId="330" applyFont="1" applyBorder="1" applyAlignment="1">
      <alignment horizontal="center" vertical="center"/>
    </xf>
    <xf numFmtId="0" fontId="151" fillId="0" borderId="0" xfId="3350" applyFont="1" applyAlignment="1">
      <alignment horizontal="left" wrapText="1"/>
    </xf>
    <xf numFmtId="0" fontId="87" fillId="0" borderId="0" xfId="3350" applyFont="1" applyAlignment="1">
      <alignment horizontal="left" wrapText="1"/>
    </xf>
    <xf numFmtId="0" fontId="114" fillId="0" borderId="0" xfId="331" applyFont="1" applyAlignment="1">
      <alignment horizontal="left" wrapText="1"/>
    </xf>
    <xf numFmtId="0" fontId="87" fillId="0" borderId="0" xfId="331" applyFont="1" applyAlignment="1">
      <alignment horizontal="left" wrapText="1"/>
    </xf>
    <xf numFmtId="0" fontId="95" fillId="0" borderId="0" xfId="0" applyFont="1" applyAlignment="1">
      <alignment horizontal="left" wrapText="1"/>
    </xf>
    <xf numFmtId="0" fontId="87" fillId="0" borderId="0" xfId="0" applyFont="1" applyAlignment="1">
      <alignment horizontal="left" vertical="center" wrapText="1"/>
    </xf>
    <xf numFmtId="0" fontId="95" fillId="0" borderId="75" xfId="331" applyFont="1" applyBorder="1" applyAlignment="1">
      <alignment horizontal="center" vertical="center" wrapText="1"/>
    </xf>
    <xf numFmtId="0" fontId="95" fillId="0" borderId="64" xfId="331" applyFont="1" applyBorder="1" applyAlignment="1">
      <alignment horizontal="center" vertical="center" wrapText="1"/>
    </xf>
    <xf numFmtId="0" fontId="95" fillId="0" borderId="76" xfId="331" applyFont="1" applyBorder="1" applyAlignment="1">
      <alignment horizontal="center" vertical="center" wrapText="1"/>
    </xf>
    <xf numFmtId="0" fontId="95" fillId="0" borderId="51" xfId="331" applyFont="1" applyBorder="1" applyAlignment="1">
      <alignment horizontal="center" vertical="center" wrapText="1"/>
    </xf>
    <xf numFmtId="0" fontId="95" fillId="0" borderId="110" xfId="331" applyFont="1" applyBorder="1" applyAlignment="1">
      <alignment horizontal="center" vertical="center" wrapText="1"/>
    </xf>
    <xf numFmtId="0" fontId="95" fillId="0" borderId="86" xfId="331" applyFont="1" applyBorder="1" applyAlignment="1">
      <alignment horizontal="center" vertical="center" wrapText="1"/>
    </xf>
    <xf numFmtId="0" fontId="95" fillId="0" borderId="118" xfId="0" applyFont="1" applyBorder="1" applyAlignment="1">
      <alignment horizontal="center" vertical="center" wrapText="1"/>
    </xf>
    <xf numFmtId="0" fontId="95" fillId="0" borderId="119" xfId="0" applyFont="1" applyBorder="1" applyAlignment="1">
      <alignment horizontal="center" vertical="center" wrapText="1"/>
    </xf>
    <xf numFmtId="0" fontId="95" fillId="0" borderId="120" xfId="0" applyFont="1" applyBorder="1" applyAlignment="1">
      <alignment horizontal="center" vertical="center" wrapText="1"/>
    </xf>
    <xf numFmtId="0" fontId="95" fillId="0" borderId="121" xfId="0" applyFont="1" applyBorder="1" applyAlignment="1">
      <alignment horizontal="center" vertical="center" wrapText="1"/>
    </xf>
    <xf numFmtId="0" fontId="95" fillId="73" borderId="24" xfId="0" applyFont="1" applyFill="1" applyBorder="1" applyAlignment="1">
      <alignment horizontal="center" vertical="center" wrapText="1"/>
    </xf>
    <xf numFmtId="0" fontId="95" fillId="73" borderId="122" xfId="0" applyFont="1" applyFill="1" applyBorder="1" applyAlignment="1">
      <alignment horizontal="center" vertical="center" wrapText="1"/>
    </xf>
    <xf numFmtId="0" fontId="95" fillId="73" borderId="38" xfId="0" applyFont="1" applyFill="1" applyBorder="1" applyAlignment="1">
      <alignment horizontal="center" vertical="center" wrapText="1"/>
    </xf>
    <xf numFmtId="0" fontId="95" fillId="73" borderId="123" xfId="0" applyFont="1" applyFill="1" applyBorder="1" applyAlignment="1">
      <alignment horizontal="center" vertical="center" wrapText="1"/>
    </xf>
    <xf numFmtId="0" fontId="95" fillId="73" borderId="40" xfId="0" applyFont="1" applyFill="1" applyBorder="1" applyAlignment="1">
      <alignment horizontal="center" vertical="center" wrapText="1"/>
    </xf>
    <xf numFmtId="0" fontId="95" fillId="73" borderId="124" xfId="0" applyFont="1" applyFill="1" applyBorder="1" applyAlignment="1">
      <alignment horizontal="center" vertical="center" wrapText="1"/>
    </xf>
    <xf numFmtId="0" fontId="99" fillId="0" borderId="0" xfId="0" applyFont="1" applyAlignment="1">
      <alignment horizontal="left" vertical="center" wrapText="1"/>
    </xf>
    <xf numFmtId="0" fontId="95" fillId="57" borderId="64" xfId="0" applyFont="1" applyFill="1" applyBorder="1" applyAlignment="1">
      <alignment horizontal="center" vertical="center"/>
    </xf>
    <xf numFmtId="0" fontId="95" fillId="57" borderId="76" xfId="0" applyFont="1" applyFill="1" applyBorder="1" applyAlignment="1">
      <alignment horizontal="center" vertical="center"/>
    </xf>
    <xf numFmtId="0" fontId="95" fillId="57" borderId="75" xfId="0" applyFont="1" applyFill="1" applyBorder="1" applyAlignment="1">
      <alignment horizontal="center" vertical="center"/>
    </xf>
    <xf numFmtId="0" fontId="87" fillId="0" borderId="0" xfId="0" applyFont="1"/>
    <xf numFmtId="0" fontId="87" fillId="0" borderId="0" xfId="331" applyFont="1" applyAlignment="1">
      <alignment wrapText="1"/>
    </xf>
    <xf numFmtId="0" fontId="87" fillId="0" borderId="0" xfId="331" applyFont="1"/>
    <xf numFmtId="0" fontId="92" fillId="0" borderId="0" xfId="329" applyFont="1" applyAlignment="1">
      <alignment horizontal="left" vertical="center"/>
    </xf>
    <xf numFmtId="0" fontId="92" fillId="0" borderId="0" xfId="30986" applyFont="1" applyAlignment="1">
      <alignment horizontal="left" vertical="top" wrapText="1"/>
    </xf>
    <xf numFmtId="0" fontId="99" fillId="57" borderId="65" xfId="329" applyFont="1" applyFill="1" applyBorder="1" applyAlignment="1">
      <alignment horizontal="center" vertical="center" wrapText="1"/>
    </xf>
    <xf numFmtId="0" fontId="99" fillId="57" borderId="72" xfId="329" applyFont="1" applyFill="1" applyBorder="1" applyAlignment="1">
      <alignment horizontal="center" vertical="center" wrapText="1"/>
    </xf>
    <xf numFmtId="0" fontId="99" fillId="57" borderId="74" xfId="329" applyFont="1" applyFill="1" applyBorder="1" applyAlignment="1">
      <alignment horizontal="center" vertical="center" wrapText="1"/>
    </xf>
    <xf numFmtId="0" fontId="99" fillId="57" borderId="71" xfId="329" applyFont="1" applyFill="1" applyBorder="1" applyAlignment="1">
      <alignment horizontal="center" vertical="center" wrapText="1"/>
    </xf>
    <xf numFmtId="3" fontId="99" fillId="57" borderId="72" xfId="2" applyNumberFormat="1" applyFont="1" applyFill="1" applyBorder="1" applyAlignment="1">
      <alignment horizontal="center" vertical="center" wrapText="1"/>
    </xf>
    <xf numFmtId="3" fontId="99" fillId="57" borderId="74" xfId="2" applyNumberFormat="1" applyFont="1" applyFill="1" applyBorder="1" applyAlignment="1">
      <alignment horizontal="center" vertical="center" wrapText="1"/>
    </xf>
    <xf numFmtId="3" fontId="99" fillId="57" borderId="71" xfId="2" applyNumberFormat="1" applyFont="1" applyFill="1" applyBorder="1" applyAlignment="1">
      <alignment horizontal="center" vertical="center" wrapText="1"/>
    </xf>
    <xf numFmtId="0" fontId="118" fillId="0" borderId="0" xfId="0" applyFont="1" applyAlignment="1">
      <alignment wrapText="1"/>
    </xf>
    <xf numFmtId="0" fontId="91" fillId="0" borderId="0" xfId="2082" applyFont="1" applyAlignment="1">
      <alignment horizontal="left" vertical="center" wrapText="1"/>
    </xf>
    <xf numFmtId="0" fontId="95" fillId="57" borderId="100" xfId="0" applyFont="1" applyFill="1" applyBorder="1" applyAlignment="1">
      <alignment horizontal="center" wrapText="1"/>
    </xf>
    <xf numFmtId="0" fontId="95" fillId="57" borderId="88" xfId="0" applyFont="1" applyFill="1" applyBorder="1" applyAlignment="1">
      <alignment horizontal="center" wrapText="1"/>
    </xf>
    <xf numFmtId="0" fontId="95" fillId="57" borderId="99" xfId="0" applyFont="1" applyFill="1" applyBorder="1" applyAlignment="1">
      <alignment horizontal="center" wrapText="1"/>
    </xf>
    <xf numFmtId="0" fontId="95" fillId="57" borderId="65" xfId="0" applyFont="1" applyFill="1" applyBorder="1" applyAlignment="1">
      <alignment horizontal="center" vertical="center" wrapText="1"/>
    </xf>
    <xf numFmtId="0" fontId="87" fillId="57" borderId="50" xfId="0" applyFont="1" applyFill="1" applyBorder="1" applyAlignment="1">
      <alignment horizontal="center" vertical="center" wrapText="1"/>
    </xf>
    <xf numFmtId="0" fontId="95" fillId="0" borderId="70" xfId="0" applyFont="1" applyBorder="1" applyAlignment="1">
      <alignment horizontal="center" wrapText="1"/>
    </xf>
    <xf numFmtId="0" fontId="95" fillId="0" borderId="69" xfId="0" applyFont="1" applyBorder="1" applyAlignment="1">
      <alignment horizontal="center" wrapText="1"/>
    </xf>
    <xf numFmtId="0" fontId="95" fillId="0" borderId="71" xfId="0" applyFont="1" applyBorder="1" applyAlignment="1">
      <alignment horizontal="center" wrapText="1"/>
    </xf>
    <xf numFmtId="0" fontId="95" fillId="57" borderId="106" xfId="0" applyFont="1" applyFill="1" applyBorder="1" applyAlignment="1">
      <alignment horizontal="center" wrapText="1"/>
    </xf>
    <xf numFmtId="0" fontId="95" fillId="57" borderId="82" xfId="0" applyFont="1" applyFill="1" applyBorder="1" applyAlignment="1">
      <alignment horizontal="center" wrapText="1"/>
    </xf>
    <xf numFmtId="0" fontId="95" fillId="57" borderId="112" xfId="0" applyFont="1" applyFill="1" applyBorder="1" applyAlignment="1">
      <alignment horizontal="center" wrapText="1"/>
    </xf>
    <xf numFmtId="0" fontId="95" fillId="0" borderId="107" xfId="0" applyFont="1" applyBorder="1" applyAlignment="1">
      <alignment horizontal="center" wrapText="1"/>
    </xf>
    <xf numFmtId="0" fontId="95" fillId="0" borderId="108" xfId="0" applyFont="1" applyBorder="1" applyAlignment="1">
      <alignment horizontal="center" wrapText="1"/>
    </xf>
    <xf numFmtId="0" fontId="95" fillId="0" borderId="109" xfId="0" applyFont="1" applyBorder="1" applyAlignment="1">
      <alignment horizontal="center" wrapText="1"/>
    </xf>
    <xf numFmtId="0" fontId="92" fillId="0" borderId="0" xfId="126" applyFont="1" applyAlignment="1">
      <alignment horizontal="left" vertical="center" wrapText="1"/>
    </xf>
    <xf numFmtId="0" fontId="88" fillId="0" borderId="70" xfId="0" applyFont="1" applyBorder="1" applyAlignment="1">
      <alignment horizontal="center" wrapText="1"/>
    </xf>
    <xf numFmtId="0" fontId="88" fillId="0" borderId="69" xfId="0" applyFont="1" applyBorder="1" applyAlignment="1">
      <alignment horizontal="center" wrapText="1"/>
    </xf>
    <xf numFmtId="0" fontId="88" fillId="0" borderId="71" xfId="0" applyFont="1" applyBorder="1" applyAlignment="1">
      <alignment horizontal="center" wrapText="1"/>
    </xf>
    <xf numFmtId="0" fontId="88" fillId="0" borderId="107" xfId="125" applyFont="1" applyBorder="1" applyAlignment="1">
      <alignment horizontal="center" wrapText="1"/>
    </xf>
    <xf numFmtId="0" fontId="88" fillId="0" borderId="108" xfId="125" applyFont="1" applyBorder="1" applyAlignment="1">
      <alignment horizontal="center" wrapText="1"/>
    </xf>
    <xf numFmtId="0" fontId="88" fillId="0" borderId="109" xfId="125" applyFont="1" applyBorder="1" applyAlignment="1">
      <alignment horizontal="center" wrapText="1"/>
    </xf>
    <xf numFmtId="0" fontId="101" fillId="57" borderId="25" xfId="125" applyFont="1" applyFill="1" applyBorder="1" applyAlignment="1">
      <alignment horizontal="center" wrapText="1"/>
    </xf>
    <xf numFmtId="0" fontId="101" fillId="57" borderId="0" xfId="125" applyFont="1" applyFill="1" applyAlignment="1">
      <alignment horizontal="center" wrapText="1"/>
    </xf>
    <xf numFmtId="0" fontId="101" fillId="57" borderId="26" xfId="125" applyFont="1" applyFill="1" applyBorder="1" applyAlignment="1">
      <alignment horizontal="center" wrapText="1"/>
    </xf>
    <xf numFmtId="0" fontId="101" fillId="57" borderId="38" xfId="125" applyFont="1" applyFill="1" applyBorder="1" applyAlignment="1">
      <alignment horizontal="center" wrapText="1"/>
    </xf>
    <xf numFmtId="0" fontId="101" fillId="57" borderId="29" xfId="125" applyFont="1" applyFill="1" applyBorder="1" applyAlignment="1">
      <alignment horizontal="center" wrapText="1"/>
    </xf>
    <xf numFmtId="0" fontId="101" fillId="57" borderId="40" xfId="125" applyFont="1" applyFill="1" applyBorder="1" applyAlignment="1">
      <alignment horizontal="center" wrapText="1"/>
    </xf>
    <xf numFmtId="0" fontId="101" fillId="57" borderId="31" xfId="125" applyFont="1" applyFill="1" applyBorder="1" applyAlignment="1">
      <alignment horizontal="center" wrapText="1"/>
    </xf>
    <xf numFmtId="0" fontId="101" fillId="57" borderId="24" xfId="125" applyFont="1" applyFill="1" applyBorder="1" applyAlignment="1">
      <alignment horizontal="center" wrapText="1"/>
    </xf>
    <xf numFmtId="0" fontId="101" fillId="57" borderId="28" xfId="125" applyFont="1" applyFill="1" applyBorder="1" applyAlignment="1">
      <alignment horizontal="center" wrapText="1"/>
    </xf>
    <xf numFmtId="0" fontId="101" fillId="57" borderId="82" xfId="125" applyFont="1" applyFill="1" applyBorder="1" applyAlignment="1">
      <alignment horizontal="center" wrapText="1"/>
    </xf>
    <xf numFmtId="0" fontId="88" fillId="0" borderId="75" xfId="0" applyFont="1" applyBorder="1" applyAlignment="1">
      <alignment horizontal="center" wrapText="1"/>
    </xf>
    <xf numFmtId="0" fontId="88" fillId="0" borderId="64" xfId="0" applyFont="1" applyBorder="1" applyAlignment="1">
      <alignment horizontal="center" wrapText="1"/>
    </xf>
    <xf numFmtId="0" fontId="88" fillId="0" borderId="76" xfId="0" applyFont="1" applyBorder="1" applyAlignment="1">
      <alignment horizontal="center" wrapText="1"/>
    </xf>
    <xf numFmtId="0" fontId="88" fillId="0" borderId="62" xfId="0" applyFont="1" applyBorder="1" applyAlignment="1">
      <alignment horizontal="center" wrapText="1"/>
    </xf>
    <xf numFmtId="0" fontId="88" fillId="0" borderId="77" xfId="0" applyFont="1" applyBorder="1" applyAlignment="1">
      <alignment horizontal="center" wrapText="1"/>
    </xf>
    <xf numFmtId="0" fontId="88" fillId="0" borderId="63" xfId="0" applyFont="1" applyBorder="1" applyAlignment="1">
      <alignment horizontal="center" wrapText="1"/>
    </xf>
    <xf numFmtId="0" fontId="114" fillId="0" borderId="0" xfId="0" applyFont="1" applyAlignment="1">
      <alignment horizontal="left" vertical="center"/>
    </xf>
    <xf numFmtId="0" fontId="95" fillId="57" borderId="106" xfId="0" applyFont="1" applyFill="1" applyBorder="1" applyAlignment="1">
      <alignment horizontal="center" vertical="center" wrapText="1"/>
    </xf>
    <xf numFmtId="0" fontId="87" fillId="57" borderId="106" xfId="0" applyFont="1" applyFill="1" applyBorder="1" applyAlignment="1">
      <alignment horizontal="center" vertical="center" wrapText="1"/>
    </xf>
    <xf numFmtId="0" fontId="112" fillId="0" borderId="46" xfId="0" applyFont="1" applyBorder="1" applyAlignment="1">
      <alignment horizontal="center" wrapText="1"/>
    </xf>
    <xf numFmtId="0" fontId="95" fillId="0" borderId="47" xfId="0" applyFont="1" applyBorder="1" applyAlignment="1">
      <alignment horizontal="center" wrapText="1"/>
    </xf>
    <xf numFmtId="0" fontId="175" fillId="0" borderId="0" xfId="0" applyFont="1" applyAlignment="1">
      <alignment wrapText="1"/>
    </xf>
    <xf numFmtId="0" fontId="112" fillId="57" borderId="65" xfId="0" applyFont="1" applyFill="1" applyBorder="1" applyAlignment="1">
      <alignment horizontal="center" vertical="center" wrapText="1"/>
    </xf>
    <xf numFmtId="0" fontId="95" fillId="57" borderId="50" xfId="0" applyFont="1" applyFill="1" applyBorder="1" applyAlignment="1">
      <alignment horizontal="center" vertical="center" wrapText="1"/>
    </xf>
    <xf numFmtId="0" fontId="95" fillId="57" borderId="55" xfId="0" applyFont="1" applyFill="1" applyBorder="1" applyAlignment="1">
      <alignment horizontal="center" vertical="center" wrapText="1"/>
    </xf>
    <xf numFmtId="0" fontId="95" fillId="57" borderId="58" xfId="0" applyFont="1" applyFill="1" applyBorder="1" applyAlignment="1">
      <alignment horizontal="center" vertical="center" wrapText="1"/>
    </xf>
    <xf numFmtId="0" fontId="95" fillId="57" borderId="57" xfId="0" applyFont="1" applyFill="1" applyBorder="1" applyAlignment="1">
      <alignment horizontal="center" vertical="center" wrapText="1"/>
    </xf>
    <xf numFmtId="0" fontId="87" fillId="0" borderId="0" xfId="0" applyFont="1" applyAlignment="1">
      <alignment horizontal="center" wrapText="1"/>
    </xf>
    <xf numFmtId="0" fontId="97" fillId="0" borderId="55" xfId="0" applyFont="1" applyBorder="1" applyAlignment="1">
      <alignment horizontal="center" vertical="center" wrapText="1"/>
    </xf>
    <xf numFmtId="0" fontId="97" fillId="0" borderId="58" xfId="0" applyFont="1" applyBorder="1" applyAlignment="1">
      <alignment horizontal="center" vertical="center" wrapText="1"/>
    </xf>
    <xf numFmtId="0" fontId="97" fillId="0" borderId="60" xfId="0" applyFont="1" applyBorder="1" applyAlignment="1">
      <alignment horizontal="center" vertical="center" wrapText="1"/>
    </xf>
    <xf numFmtId="0" fontId="97" fillId="0" borderId="57" xfId="0" applyFont="1" applyBorder="1" applyAlignment="1">
      <alignment horizontal="center" vertical="center" wrapText="1"/>
    </xf>
    <xf numFmtId="0" fontId="97" fillId="0" borderId="64" xfId="0" applyFont="1" applyBorder="1" applyAlignment="1">
      <alignment horizontal="center" vertical="center" wrapText="1"/>
    </xf>
    <xf numFmtId="0" fontId="91" fillId="57" borderId="65" xfId="0" applyFont="1" applyFill="1" applyBorder="1" applyAlignment="1">
      <alignment horizontal="center" vertical="center" wrapText="1"/>
    </xf>
    <xf numFmtId="0" fontId="91" fillId="57" borderId="50" xfId="0" applyFont="1" applyFill="1" applyBorder="1" applyAlignment="1">
      <alignment horizontal="center" vertical="center" wrapText="1"/>
    </xf>
    <xf numFmtId="0" fontId="91" fillId="57" borderId="46" xfId="0" applyFont="1" applyFill="1" applyBorder="1" applyAlignment="1">
      <alignment horizontal="center" vertical="center" wrapText="1"/>
    </xf>
    <xf numFmtId="0" fontId="91" fillId="57" borderId="47" xfId="0" applyFont="1" applyFill="1" applyBorder="1" applyAlignment="1">
      <alignment horizontal="center" vertical="center" wrapText="1"/>
    </xf>
    <xf numFmtId="0" fontId="91" fillId="57" borderId="52" xfId="0" applyFont="1" applyFill="1" applyBorder="1" applyAlignment="1">
      <alignment horizontal="center" vertical="center" wrapText="1"/>
    </xf>
    <xf numFmtId="0" fontId="87" fillId="0" borderId="0" xfId="335" applyFont="1" applyAlignment="1">
      <alignment horizontal="left"/>
    </xf>
    <xf numFmtId="0" fontId="87" fillId="0" borderId="0" xfId="335" applyFont="1" applyAlignment="1">
      <alignment horizontal="left" wrapText="1"/>
    </xf>
    <xf numFmtId="0" fontId="87" fillId="0" borderId="0" xfId="335" applyFont="1" applyAlignment="1">
      <alignment wrapText="1"/>
    </xf>
    <xf numFmtId="0" fontId="95" fillId="0" borderId="55" xfId="0" applyFont="1" applyBorder="1" applyAlignment="1">
      <alignment horizontal="center"/>
    </xf>
    <xf numFmtId="0" fontId="95" fillId="0" borderId="58" xfId="0" applyFont="1" applyBorder="1" applyAlignment="1">
      <alignment horizontal="center"/>
    </xf>
    <xf numFmtId="0" fontId="95" fillId="0" borderId="57" xfId="0" applyFont="1" applyBorder="1" applyAlignment="1">
      <alignment horizontal="center"/>
    </xf>
    <xf numFmtId="49" fontId="95" fillId="0" borderId="0" xfId="854" quotePrefix="1" applyNumberFormat="1" applyFont="1" applyAlignment="1">
      <alignment horizontal="center"/>
    </xf>
    <xf numFmtId="0" fontId="92" fillId="0" borderId="0" xfId="30974" quotePrefix="1" applyFont="1" applyAlignment="1">
      <alignment horizontal="left"/>
    </xf>
    <xf numFmtId="0" fontId="92" fillId="57" borderId="50" xfId="0" applyFont="1" applyFill="1" applyBorder="1" applyAlignment="1">
      <alignment horizontal="center" vertical="center" wrapText="1"/>
    </xf>
    <xf numFmtId="0" fontId="99" fillId="57" borderId="107" xfId="0" applyFont="1" applyFill="1" applyBorder="1" applyAlignment="1">
      <alignment horizontal="center" vertical="center" wrapText="1"/>
    </xf>
    <xf numFmtId="0" fontId="99" fillId="57" borderId="69" xfId="0" quotePrefix="1" applyFont="1" applyFill="1" applyBorder="1" applyAlignment="1">
      <alignment horizontal="center" vertical="center" wrapText="1"/>
    </xf>
    <xf numFmtId="0" fontId="99" fillId="57" borderId="73" xfId="0" quotePrefix="1" applyFont="1" applyFill="1" applyBorder="1" applyAlignment="1">
      <alignment horizontal="center" vertical="center" wrapText="1"/>
    </xf>
    <xf numFmtId="0" fontId="99" fillId="57" borderId="66" xfId="0" applyFont="1" applyFill="1" applyBorder="1" applyAlignment="1">
      <alignment horizontal="center" vertical="center" wrapText="1"/>
    </xf>
    <xf numFmtId="0" fontId="88" fillId="57" borderId="86" xfId="331" applyFont="1" applyFill="1" applyBorder="1" applyAlignment="1">
      <alignment horizontal="center" vertical="center" wrapText="1"/>
    </xf>
    <xf numFmtId="0" fontId="88" fillId="57" borderId="48" xfId="0" applyFont="1" applyFill="1" applyBorder="1" applyAlignment="1">
      <alignment horizontal="center" vertical="center" wrapText="1"/>
    </xf>
    <xf numFmtId="0" fontId="88" fillId="57" borderId="84" xfId="0" applyFont="1" applyFill="1" applyBorder="1" applyAlignment="1">
      <alignment horizontal="center" vertical="center" wrapText="1"/>
    </xf>
    <xf numFmtId="0" fontId="88" fillId="57" borderId="32" xfId="331" applyFont="1" applyFill="1" applyBorder="1" applyAlignment="1">
      <alignment horizontal="center" vertical="center" wrapText="1"/>
    </xf>
    <xf numFmtId="0" fontId="88" fillId="57" borderId="49" xfId="331" applyFont="1" applyFill="1" applyBorder="1" applyAlignment="1">
      <alignment horizontal="center" vertical="center" wrapText="1"/>
    </xf>
    <xf numFmtId="0" fontId="88" fillId="57" borderId="73" xfId="331" applyFont="1" applyFill="1" applyBorder="1" applyAlignment="1">
      <alignment horizontal="center" vertical="center" wrapText="1"/>
    </xf>
    <xf numFmtId="0" fontId="88" fillId="57" borderId="75" xfId="331" applyFont="1" applyFill="1" applyBorder="1" applyAlignment="1">
      <alignment horizontal="center" vertical="center" wrapText="1"/>
    </xf>
    <xf numFmtId="0" fontId="88" fillId="57" borderId="76" xfId="331" applyFont="1" applyFill="1" applyBorder="1" applyAlignment="1">
      <alignment horizontal="center" vertical="center" wrapText="1"/>
    </xf>
    <xf numFmtId="0" fontId="95" fillId="0" borderId="25" xfId="331" applyFont="1" applyBorder="1" applyAlignment="1">
      <alignment horizontal="center" vertical="center" wrapText="1"/>
    </xf>
    <xf numFmtId="0" fontId="95" fillId="0" borderId="0" xfId="331" applyFont="1" applyAlignment="1">
      <alignment horizontal="center" vertical="center" wrapText="1"/>
    </xf>
    <xf numFmtId="0" fontId="95" fillId="0" borderId="26" xfId="331" applyFont="1" applyBorder="1" applyAlignment="1">
      <alignment horizontal="center" vertical="center" wrapText="1"/>
    </xf>
    <xf numFmtId="0" fontId="114" fillId="0" borderId="0" xfId="3350" applyFont="1" applyAlignment="1">
      <alignment horizontal="left" wrapText="1"/>
    </xf>
    <xf numFmtId="0" fontId="95" fillId="0" borderId="51" xfId="0" applyFont="1" applyBorder="1" applyAlignment="1">
      <alignment horizontal="center" vertical="center" wrapText="1"/>
    </xf>
    <xf numFmtId="0" fontId="95" fillId="0" borderId="110" xfId="0" applyFont="1" applyBorder="1" applyAlignment="1">
      <alignment horizontal="center" vertical="center"/>
    </xf>
    <xf numFmtId="0" fontId="95" fillId="0" borderId="86" xfId="0" applyFont="1" applyBorder="1" applyAlignment="1">
      <alignment horizontal="center" vertical="center"/>
    </xf>
    <xf numFmtId="0" fontId="95" fillId="0" borderId="69" xfId="0" applyFont="1" applyBorder="1" applyAlignment="1">
      <alignment horizontal="center"/>
    </xf>
    <xf numFmtId="0" fontId="95" fillId="0" borderId="71" xfId="0" applyFont="1" applyBorder="1" applyAlignment="1">
      <alignment horizontal="center"/>
    </xf>
    <xf numFmtId="0" fontId="93" fillId="0" borderId="0" xfId="30980" applyFont="1" applyAlignment="1">
      <alignment horizontal="left" vertical="top"/>
    </xf>
    <xf numFmtId="0" fontId="93" fillId="0" borderId="0" xfId="30980" applyFont="1" applyAlignment="1">
      <alignment horizontal="left" vertical="top" wrapText="1"/>
    </xf>
    <xf numFmtId="0" fontId="91" fillId="0" borderId="0" xfId="329" applyFont="1" applyAlignment="1">
      <alignment horizontal="left" vertical="center" wrapText="1"/>
    </xf>
    <xf numFmtId="0" fontId="91" fillId="0" borderId="0" xfId="329" applyFont="1" applyAlignment="1">
      <alignment horizontal="left" vertical="center"/>
    </xf>
    <xf numFmtId="0" fontId="88" fillId="0" borderId="0" xfId="329" applyFont="1" applyAlignment="1">
      <alignment horizontal="center" wrapText="1"/>
    </xf>
    <xf numFmtId="0" fontId="99" fillId="57" borderId="43" xfId="329" applyFont="1" applyFill="1" applyBorder="1" applyAlignment="1">
      <alignment horizontal="center" vertical="center" wrapText="1"/>
    </xf>
    <xf numFmtId="0" fontId="95" fillId="0" borderId="65" xfId="0" applyFont="1" applyBorder="1" applyAlignment="1">
      <alignment horizontal="center" vertical="center" wrapText="1"/>
    </xf>
    <xf numFmtId="0" fontId="87" fillId="0" borderId="50" xfId="0" applyFont="1" applyBorder="1" applyAlignment="1">
      <alignment horizontal="center" vertical="center" wrapText="1"/>
    </xf>
    <xf numFmtId="0" fontId="95" fillId="0" borderId="106" xfId="0" applyFont="1" applyBorder="1" applyAlignment="1">
      <alignment horizontal="center" wrapText="1"/>
    </xf>
    <xf numFmtId="0" fontId="95" fillId="0" borderId="82" xfId="0" applyFont="1" applyBorder="1" applyAlignment="1">
      <alignment horizontal="center" wrapText="1"/>
    </xf>
    <xf numFmtId="0" fontId="95" fillId="0" borderId="112" xfId="0" applyFont="1" applyBorder="1" applyAlignment="1">
      <alignment horizontal="center" wrapText="1"/>
    </xf>
  </cellXfs>
  <cellStyles count="30998">
    <cellStyle name="20% - Accent1" xfId="6" xr:uid="{00000000-0005-0000-0000-000006000000}"/>
    <cellStyle name="20% - Accent1 2" xfId="665" xr:uid="{00000000-0005-0000-0000-000099020000}"/>
    <cellStyle name="20% - Accent1 2 10" xfId="858" xr:uid="{00000000-0005-0000-0000-00005A030000}"/>
    <cellStyle name="20% - Accent1 2 2" xfId="1165" xr:uid="{00000000-0005-0000-0000-00008D040000}"/>
    <cellStyle name="20% - Accent1 2 2 2 2" xfId="30962" xr:uid="{00000000-0005-0000-0000-0000F7780000}"/>
    <cellStyle name="20% - Accent1 2 3" xfId="1166" xr:uid="{00000000-0005-0000-0000-00008E040000}"/>
    <cellStyle name="20% - Accent1 2 4" xfId="1167" xr:uid="{00000000-0005-0000-0000-00008F040000}"/>
    <cellStyle name="20% - Accent1 2 5" xfId="1168" xr:uid="{00000000-0005-0000-0000-000090040000}"/>
    <cellStyle name="20% - Accent1 2 6" xfId="1169" xr:uid="{00000000-0005-0000-0000-000091040000}"/>
    <cellStyle name="20% - Accent1 2 7" xfId="1164" xr:uid="{00000000-0005-0000-0000-00008C040000}"/>
    <cellStyle name="20% - Accent1 2 8" xfId="1056" xr:uid="{00000000-0005-0000-0000-000020040000}"/>
    <cellStyle name="20% - Accent2" xfId="7" xr:uid="{00000000-0005-0000-0000-000007000000}"/>
    <cellStyle name="20% - Accent2 2" xfId="666" xr:uid="{00000000-0005-0000-0000-00009A020000}"/>
    <cellStyle name="20% - Accent2 2 10" xfId="859" xr:uid="{00000000-0005-0000-0000-00005B030000}"/>
    <cellStyle name="20% - Accent2 2 2" xfId="1171" xr:uid="{00000000-0005-0000-0000-000093040000}"/>
    <cellStyle name="20% - Accent2 2 3" xfId="1172" xr:uid="{00000000-0005-0000-0000-000094040000}"/>
    <cellStyle name="20% - Accent2 2 4" xfId="1173" xr:uid="{00000000-0005-0000-0000-000095040000}"/>
    <cellStyle name="20% - Accent2 2 5" xfId="1174" xr:uid="{00000000-0005-0000-0000-000096040000}"/>
    <cellStyle name="20% - Accent2 2 6" xfId="1175" xr:uid="{00000000-0005-0000-0000-000097040000}"/>
    <cellStyle name="20% - Accent2 2 7" xfId="1170" xr:uid="{00000000-0005-0000-0000-000092040000}"/>
    <cellStyle name="20% - Accent2 2 8" xfId="1057" xr:uid="{00000000-0005-0000-0000-000021040000}"/>
    <cellStyle name="20% - Accent3" xfId="8" xr:uid="{00000000-0005-0000-0000-000008000000}"/>
    <cellStyle name="20% - Accent3 2" xfId="667" xr:uid="{00000000-0005-0000-0000-00009B020000}"/>
    <cellStyle name="20% - Accent3 2 10" xfId="860" xr:uid="{00000000-0005-0000-0000-00005C030000}"/>
    <cellStyle name="20% - Accent3 2 2" xfId="1177" xr:uid="{00000000-0005-0000-0000-000099040000}"/>
    <cellStyle name="20% - Accent3 2 3" xfId="1178" xr:uid="{00000000-0005-0000-0000-00009A040000}"/>
    <cellStyle name="20% - Accent3 2 4" xfId="1179" xr:uid="{00000000-0005-0000-0000-00009B040000}"/>
    <cellStyle name="20% - Accent3 2 5" xfId="1180" xr:uid="{00000000-0005-0000-0000-00009C040000}"/>
    <cellStyle name="20% - Accent3 2 6" xfId="1181" xr:uid="{00000000-0005-0000-0000-00009D040000}"/>
    <cellStyle name="20% - Accent3 2 7" xfId="1176" xr:uid="{00000000-0005-0000-0000-000098040000}"/>
    <cellStyle name="20% - Accent3 2 8" xfId="1058" xr:uid="{00000000-0005-0000-0000-000022040000}"/>
    <cellStyle name="20% - Accent4" xfId="9" xr:uid="{00000000-0005-0000-0000-000009000000}"/>
    <cellStyle name="20% - Accent4 2" xfId="668" xr:uid="{00000000-0005-0000-0000-00009C020000}"/>
    <cellStyle name="20% - Accent4 2 10" xfId="861" xr:uid="{00000000-0005-0000-0000-00005D030000}"/>
    <cellStyle name="20% - Accent4 2 2" xfId="1183" xr:uid="{00000000-0005-0000-0000-00009F040000}"/>
    <cellStyle name="20% - Accent4 2 3" xfId="1184" xr:uid="{00000000-0005-0000-0000-0000A0040000}"/>
    <cellStyle name="20% - Accent4 2 4" xfId="1185" xr:uid="{00000000-0005-0000-0000-0000A1040000}"/>
    <cellStyle name="20% - Accent4 2 5" xfId="1186" xr:uid="{00000000-0005-0000-0000-0000A2040000}"/>
    <cellStyle name="20% - Accent4 2 6" xfId="1187" xr:uid="{00000000-0005-0000-0000-0000A3040000}"/>
    <cellStyle name="20% - Accent4 2 7" xfId="1182" xr:uid="{00000000-0005-0000-0000-00009E040000}"/>
    <cellStyle name="20% - Accent4 2 8" xfId="1059" xr:uid="{00000000-0005-0000-0000-000023040000}"/>
    <cellStyle name="20% - Accent5" xfId="10" xr:uid="{00000000-0005-0000-0000-00000A000000}"/>
    <cellStyle name="20% - Accent5 2" xfId="669" xr:uid="{00000000-0005-0000-0000-00009D020000}"/>
    <cellStyle name="20% - Accent5 2 2" xfId="1060" xr:uid="{00000000-0005-0000-0000-000024040000}"/>
    <cellStyle name="20% - Accent5 2 4" xfId="862" xr:uid="{00000000-0005-0000-0000-00005E030000}"/>
    <cellStyle name="20% - Accent6" xfId="11" xr:uid="{00000000-0005-0000-0000-00000B000000}"/>
    <cellStyle name="20% - Accent6 2" xfId="670" xr:uid="{00000000-0005-0000-0000-00009E020000}"/>
    <cellStyle name="20% - Accent6 2 10" xfId="863" xr:uid="{00000000-0005-0000-0000-00005F030000}"/>
    <cellStyle name="20% - Accent6 2 2" xfId="1189" xr:uid="{00000000-0005-0000-0000-0000A5040000}"/>
    <cellStyle name="20% - Accent6 2 3" xfId="1190" xr:uid="{00000000-0005-0000-0000-0000A6040000}"/>
    <cellStyle name="20% - Accent6 2 4" xfId="1191" xr:uid="{00000000-0005-0000-0000-0000A7040000}"/>
    <cellStyle name="20% - Accent6 2 5" xfId="1192" xr:uid="{00000000-0005-0000-0000-0000A8040000}"/>
    <cellStyle name="20% - Accent6 2 6" xfId="1193" xr:uid="{00000000-0005-0000-0000-0000A9040000}"/>
    <cellStyle name="20% - Accent6 2 7" xfId="1188" xr:uid="{00000000-0005-0000-0000-0000A4040000}"/>
    <cellStyle name="20% - Accent6 2 8" xfId="1061" xr:uid="{00000000-0005-0000-0000-000025040000}"/>
    <cellStyle name="40% - Accent1" xfId="12" xr:uid="{00000000-0005-0000-0000-00000C000000}"/>
    <cellStyle name="40% - Accent1 2" xfId="671" xr:uid="{00000000-0005-0000-0000-00009F020000}"/>
    <cellStyle name="40% - Accent1 2 10" xfId="864" xr:uid="{00000000-0005-0000-0000-000060030000}"/>
    <cellStyle name="40% - Accent1 2 2" xfId="1195" xr:uid="{00000000-0005-0000-0000-0000AB040000}"/>
    <cellStyle name="40% - Accent1 2 3" xfId="1196" xr:uid="{00000000-0005-0000-0000-0000AC040000}"/>
    <cellStyle name="40% - Accent1 2 4" xfId="1197" xr:uid="{00000000-0005-0000-0000-0000AD040000}"/>
    <cellStyle name="40% - Accent1 2 5" xfId="1198" xr:uid="{00000000-0005-0000-0000-0000AE040000}"/>
    <cellStyle name="40% - Accent1 2 6" xfId="1199" xr:uid="{00000000-0005-0000-0000-0000AF040000}"/>
    <cellStyle name="40% - Accent1 2 7" xfId="1194" xr:uid="{00000000-0005-0000-0000-0000AA040000}"/>
    <cellStyle name="40% - Accent1 2 8" xfId="1062" xr:uid="{00000000-0005-0000-0000-000026040000}"/>
    <cellStyle name="40% - Accent2" xfId="13" xr:uid="{00000000-0005-0000-0000-00000D000000}"/>
    <cellStyle name="40% - Accent2 2" xfId="672" xr:uid="{00000000-0005-0000-0000-0000A0020000}"/>
    <cellStyle name="40% - Accent2 2 2" xfId="1063" xr:uid="{00000000-0005-0000-0000-000027040000}"/>
    <cellStyle name="40% - Accent2 2 4" xfId="865" xr:uid="{00000000-0005-0000-0000-000061030000}"/>
    <cellStyle name="40% - Accent3" xfId="14" xr:uid="{00000000-0005-0000-0000-00000E000000}"/>
    <cellStyle name="40% - Accent3 2" xfId="673" xr:uid="{00000000-0005-0000-0000-0000A1020000}"/>
    <cellStyle name="40% - Accent3 2 10" xfId="866" xr:uid="{00000000-0005-0000-0000-000062030000}"/>
    <cellStyle name="40% - Accent3 2 2" xfId="1201" xr:uid="{00000000-0005-0000-0000-0000B1040000}"/>
    <cellStyle name="40% - Accent3 2 3" xfId="1202" xr:uid="{00000000-0005-0000-0000-0000B2040000}"/>
    <cellStyle name="40% - Accent3 2 4" xfId="1203" xr:uid="{00000000-0005-0000-0000-0000B3040000}"/>
    <cellStyle name="40% - Accent3 2 5" xfId="1204" xr:uid="{00000000-0005-0000-0000-0000B4040000}"/>
    <cellStyle name="40% - Accent3 2 6" xfId="1205" xr:uid="{00000000-0005-0000-0000-0000B5040000}"/>
    <cellStyle name="40% - Accent3 2 7" xfId="1200" xr:uid="{00000000-0005-0000-0000-0000B0040000}"/>
    <cellStyle name="40% - Accent3 2 8" xfId="1064" xr:uid="{00000000-0005-0000-0000-000028040000}"/>
    <cellStyle name="40% - Accent4" xfId="15" xr:uid="{00000000-0005-0000-0000-00000F000000}"/>
    <cellStyle name="40% - Accent4 2" xfId="674" xr:uid="{00000000-0005-0000-0000-0000A2020000}"/>
    <cellStyle name="40% - Accent4 2 10" xfId="867" xr:uid="{00000000-0005-0000-0000-000063030000}"/>
    <cellStyle name="40% - Accent4 2 2" xfId="1207" xr:uid="{00000000-0005-0000-0000-0000B7040000}"/>
    <cellStyle name="40% - Accent4 2 3" xfId="1208" xr:uid="{00000000-0005-0000-0000-0000B8040000}"/>
    <cellStyle name="40% - Accent4 2 4" xfId="1209" xr:uid="{00000000-0005-0000-0000-0000B9040000}"/>
    <cellStyle name="40% - Accent4 2 5" xfId="1210" xr:uid="{00000000-0005-0000-0000-0000BA040000}"/>
    <cellStyle name="40% - Accent4 2 6" xfId="1211" xr:uid="{00000000-0005-0000-0000-0000BB040000}"/>
    <cellStyle name="40% - Accent4 2 7" xfId="1206" xr:uid="{00000000-0005-0000-0000-0000B6040000}"/>
    <cellStyle name="40% - Accent4 2 8" xfId="1065" xr:uid="{00000000-0005-0000-0000-000029040000}"/>
    <cellStyle name="40% - Accent5" xfId="16" xr:uid="{00000000-0005-0000-0000-000010000000}"/>
    <cellStyle name="40% - Accent5 2" xfId="675" xr:uid="{00000000-0005-0000-0000-0000A3020000}"/>
    <cellStyle name="40% - Accent5 2 2" xfId="1066" xr:uid="{00000000-0005-0000-0000-00002A040000}"/>
    <cellStyle name="40% - Accent5 2 4" xfId="868" xr:uid="{00000000-0005-0000-0000-000064030000}"/>
    <cellStyle name="40% - Accent6" xfId="17" xr:uid="{00000000-0005-0000-0000-000011000000}"/>
    <cellStyle name="40% - Accent6 2" xfId="676" xr:uid="{00000000-0005-0000-0000-0000A4020000}"/>
    <cellStyle name="40% - Accent6 2 10" xfId="869" xr:uid="{00000000-0005-0000-0000-000065030000}"/>
    <cellStyle name="40% - Accent6 2 2" xfId="1213" xr:uid="{00000000-0005-0000-0000-0000BD040000}"/>
    <cellStyle name="40% - Accent6 2 3" xfId="1214" xr:uid="{00000000-0005-0000-0000-0000BE040000}"/>
    <cellStyle name="40% - Accent6 2 4" xfId="1215" xr:uid="{00000000-0005-0000-0000-0000BF040000}"/>
    <cellStyle name="40% - Accent6 2 5" xfId="1216" xr:uid="{00000000-0005-0000-0000-0000C0040000}"/>
    <cellStyle name="40% - Accent6 2 6" xfId="1217" xr:uid="{00000000-0005-0000-0000-0000C1040000}"/>
    <cellStyle name="40% - Accent6 2 7" xfId="1212" xr:uid="{00000000-0005-0000-0000-0000BC040000}"/>
    <cellStyle name="40% - Accent6 2 8" xfId="1067" xr:uid="{00000000-0005-0000-0000-00002B040000}"/>
    <cellStyle name="60% - Accent1" xfId="18" xr:uid="{00000000-0005-0000-0000-000012000000}"/>
    <cellStyle name="60% - Accent1 2" xfId="677" xr:uid="{00000000-0005-0000-0000-0000A5020000}"/>
    <cellStyle name="60% - Accent1 2 10" xfId="870" xr:uid="{00000000-0005-0000-0000-000066030000}"/>
    <cellStyle name="60% - Accent1 2 2" xfId="1219" xr:uid="{00000000-0005-0000-0000-0000C3040000}"/>
    <cellStyle name="60% - Accent1 2 3" xfId="1220" xr:uid="{00000000-0005-0000-0000-0000C4040000}"/>
    <cellStyle name="60% - Accent1 2 4" xfId="1221" xr:uid="{00000000-0005-0000-0000-0000C5040000}"/>
    <cellStyle name="60% - Accent1 2 5" xfId="1222" xr:uid="{00000000-0005-0000-0000-0000C6040000}"/>
    <cellStyle name="60% - Accent1 2 6" xfId="1223" xr:uid="{00000000-0005-0000-0000-0000C7040000}"/>
    <cellStyle name="60% - Accent1 2 7" xfId="1218" xr:uid="{00000000-0005-0000-0000-0000C2040000}"/>
    <cellStyle name="60% - Accent1 2 8" xfId="1068" xr:uid="{00000000-0005-0000-0000-00002C040000}"/>
    <cellStyle name="60% - Accent2" xfId="19" xr:uid="{00000000-0005-0000-0000-000013000000}"/>
    <cellStyle name="60% - Accent2 2" xfId="678" xr:uid="{00000000-0005-0000-0000-0000A6020000}"/>
    <cellStyle name="60% - Accent2 2 2" xfId="1069" xr:uid="{00000000-0005-0000-0000-00002D040000}"/>
    <cellStyle name="60% - Accent2 2 4" xfId="871" xr:uid="{00000000-0005-0000-0000-000067030000}"/>
    <cellStyle name="60% - Accent3" xfId="20" xr:uid="{00000000-0005-0000-0000-000014000000}"/>
    <cellStyle name="60% - Accent3 2" xfId="679" xr:uid="{00000000-0005-0000-0000-0000A7020000}"/>
    <cellStyle name="60% - Accent3 2 10" xfId="872" xr:uid="{00000000-0005-0000-0000-000068030000}"/>
    <cellStyle name="60% - Accent3 2 2" xfId="1225" xr:uid="{00000000-0005-0000-0000-0000C9040000}"/>
    <cellStyle name="60% - Accent3 2 3" xfId="1226" xr:uid="{00000000-0005-0000-0000-0000CA040000}"/>
    <cellStyle name="60% - Accent3 2 4" xfId="1227" xr:uid="{00000000-0005-0000-0000-0000CB040000}"/>
    <cellStyle name="60% - Accent3 2 5" xfId="1228" xr:uid="{00000000-0005-0000-0000-0000CC040000}"/>
    <cellStyle name="60% - Accent3 2 6" xfId="1229" xr:uid="{00000000-0005-0000-0000-0000CD040000}"/>
    <cellStyle name="60% - Accent3 2 7" xfId="1224" xr:uid="{00000000-0005-0000-0000-0000C8040000}"/>
    <cellStyle name="60% - Accent3 2 8" xfId="1070" xr:uid="{00000000-0005-0000-0000-00002E040000}"/>
    <cellStyle name="60% - Accent4" xfId="21" xr:uid="{00000000-0005-0000-0000-000015000000}"/>
    <cellStyle name="60% - Accent4 2" xfId="680" xr:uid="{00000000-0005-0000-0000-0000A8020000}"/>
    <cellStyle name="60% - Accent4 2 10" xfId="873" xr:uid="{00000000-0005-0000-0000-000069030000}"/>
    <cellStyle name="60% - Accent4 2 2" xfId="1231" xr:uid="{00000000-0005-0000-0000-0000CF040000}"/>
    <cellStyle name="60% - Accent4 2 3" xfId="1232" xr:uid="{00000000-0005-0000-0000-0000D0040000}"/>
    <cellStyle name="60% - Accent4 2 4" xfId="1233" xr:uid="{00000000-0005-0000-0000-0000D1040000}"/>
    <cellStyle name="60% - Accent4 2 5" xfId="1234" xr:uid="{00000000-0005-0000-0000-0000D2040000}"/>
    <cellStyle name="60% - Accent4 2 6" xfId="1235" xr:uid="{00000000-0005-0000-0000-0000D3040000}"/>
    <cellStyle name="60% - Accent4 2 7" xfId="1230" xr:uid="{00000000-0005-0000-0000-0000CE040000}"/>
    <cellStyle name="60% - Accent4 2 8" xfId="1071" xr:uid="{00000000-0005-0000-0000-00002F040000}"/>
    <cellStyle name="60% - Accent5" xfId="22" xr:uid="{00000000-0005-0000-0000-000016000000}"/>
    <cellStyle name="60% - Accent5 2" xfId="681" xr:uid="{00000000-0005-0000-0000-0000A9020000}"/>
    <cellStyle name="60% - Accent5 2 2" xfId="1072" xr:uid="{00000000-0005-0000-0000-000030040000}"/>
    <cellStyle name="60% - Accent5 2 4" xfId="874" xr:uid="{00000000-0005-0000-0000-00006A030000}"/>
    <cellStyle name="60% - Accent6" xfId="23" xr:uid="{00000000-0005-0000-0000-000017000000}"/>
    <cellStyle name="60% - Accent6 2" xfId="682" xr:uid="{00000000-0005-0000-0000-0000AA020000}"/>
    <cellStyle name="60% - Accent6 2 10" xfId="875" xr:uid="{00000000-0005-0000-0000-00006B030000}"/>
    <cellStyle name="60% - Accent6 2 2" xfId="1237" xr:uid="{00000000-0005-0000-0000-0000D5040000}"/>
    <cellStyle name="60% - Accent6 2 3" xfId="1238" xr:uid="{00000000-0005-0000-0000-0000D6040000}"/>
    <cellStyle name="60% - Accent6 2 4" xfId="1239" xr:uid="{00000000-0005-0000-0000-0000D7040000}"/>
    <cellStyle name="60% - Accent6 2 5" xfId="1240" xr:uid="{00000000-0005-0000-0000-0000D8040000}"/>
    <cellStyle name="60% - Accent6 2 6" xfId="1241" xr:uid="{00000000-0005-0000-0000-0000D9040000}"/>
    <cellStyle name="60% - Accent6 2 7" xfId="1236" xr:uid="{00000000-0005-0000-0000-0000D4040000}"/>
    <cellStyle name="60% - Accent6 2 8" xfId="1073" xr:uid="{00000000-0005-0000-0000-000031040000}"/>
    <cellStyle name="Accent1" xfId="24" xr:uid="{00000000-0005-0000-0000-000018000000}"/>
    <cellStyle name="Accent1 - 20%" xfId="336" xr:uid="{00000000-0005-0000-0000-000050010000}"/>
    <cellStyle name="Accent1 - 40%" xfId="337" xr:uid="{00000000-0005-0000-0000-000051010000}"/>
    <cellStyle name="Accent1 - 60%" xfId="338" xr:uid="{00000000-0005-0000-0000-000052010000}"/>
    <cellStyle name="Accent1 2" xfId="683" xr:uid="{00000000-0005-0000-0000-0000AB020000}"/>
    <cellStyle name="Accent1 2 10" xfId="876" xr:uid="{00000000-0005-0000-0000-00006C030000}"/>
    <cellStyle name="Accent1 2 2" xfId="1243" xr:uid="{00000000-0005-0000-0000-0000DB040000}"/>
    <cellStyle name="Accent1 2 3" xfId="1244" xr:uid="{00000000-0005-0000-0000-0000DC040000}"/>
    <cellStyle name="Accent1 2 4" xfId="1245" xr:uid="{00000000-0005-0000-0000-0000DD040000}"/>
    <cellStyle name="Accent1 2 5" xfId="1246" xr:uid="{00000000-0005-0000-0000-0000DE040000}"/>
    <cellStyle name="Accent1 2 6" xfId="1247" xr:uid="{00000000-0005-0000-0000-0000DF040000}"/>
    <cellStyle name="Accent1 2 7" xfId="1242" xr:uid="{00000000-0005-0000-0000-0000DA040000}"/>
    <cellStyle name="Accent1 2 8" xfId="1074" xr:uid="{00000000-0005-0000-0000-000032040000}"/>
    <cellStyle name="Accent2" xfId="25" xr:uid="{00000000-0005-0000-0000-000019000000}"/>
    <cellStyle name="Accent2 - 20%" xfId="339" xr:uid="{00000000-0005-0000-0000-000053010000}"/>
    <cellStyle name="Accent2 - 40%" xfId="340" xr:uid="{00000000-0005-0000-0000-000054010000}"/>
    <cellStyle name="Accent2 - 60%" xfId="341" xr:uid="{00000000-0005-0000-0000-000055010000}"/>
    <cellStyle name="Accent2 2" xfId="684" xr:uid="{00000000-0005-0000-0000-0000AC020000}"/>
    <cellStyle name="Accent2 2 2" xfId="1075" xr:uid="{00000000-0005-0000-0000-000033040000}"/>
    <cellStyle name="Accent2 2 4" xfId="877" xr:uid="{00000000-0005-0000-0000-00006D030000}"/>
    <cellStyle name="Accent3" xfId="26" xr:uid="{00000000-0005-0000-0000-00001A000000}"/>
    <cellStyle name="Accent3 - 20%" xfId="342" xr:uid="{00000000-0005-0000-0000-000056010000}"/>
    <cellStyle name="Accent3 - 40%" xfId="343" xr:uid="{00000000-0005-0000-0000-000057010000}"/>
    <cellStyle name="Accent3 - 60%" xfId="344" xr:uid="{00000000-0005-0000-0000-000058010000}"/>
    <cellStyle name="Accent3 2" xfId="685" xr:uid="{00000000-0005-0000-0000-0000AD020000}"/>
    <cellStyle name="Accent3 2 2" xfId="1076" xr:uid="{00000000-0005-0000-0000-000034040000}"/>
    <cellStyle name="Accent3 2 4" xfId="878" xr:uid="{00000000-0005-0000-0000-00006E030000}"/>
    <cellStyle name="Accent4" xfId="27" xr:uid="{00000000-0005-0000-0000-00001B000000}"/>
    <cellStyle name="Accent4 - 20%" xfId="345" xr:uid="{00000000-0005-0000-0000-000059010000}"/>
    <cellStyle name="Accent4 - 40%" xfId="346" xr:uid="{00000000-0005-0000-0000-00005A010000}"/>
    <cellStyle name="Accent4 - 60%" xfId="347" xr:uid="{00000000-0005-0000-0000-00005B010000}"/>
    <cellStyle name="Accent4 2" xfId="686" xr:uid="{00000000-0005-0000-0000-0000AE020000}"/>
    <cellStyle name="Accent4 2 10" xfId="879" xr:uid="{00000000-0005-0000-0000-00006F030000}"/>
    <cellStyle name="Accent4 2 2" xfId="1249" xr:uid="{00000000-0005-0000-0000-0000E1040000}"/>
    <cellStyle name="Accent4 2 3" xfId="1250" xr:uid="{00000000-0005-0000-0000-0000E2040000}"/>
    <cellStyle name="Accent4 2 4" xfId="1251" xr:uid="{00000000-0005-0000-0000-0000E3040000}"/>
    <cellStyle name="Accent4 2 5" xfId="1252" xr:uid="{00000000-0005-0000-0000-0000E4040000}"/>
    <cellStyle name="Accent4 2 6" xfId="1253" xr:uid="{00000000-0005-0000-0000-0000E5040000}"/>
    <cellStyle name="Accent4 2 7" xfId="1248" xr:uid="{00000000-0005-0000-0000-0000E0040000}"/>
    <cellStyle name="Accent4 2 8" xfId="1077" xr:uid="{00000000-0005-0000-0000-000035040000}"/>
    <cellStyle name="Accent5" xfId="28" xr:uid="{00000000-0005-0000-0000-00001C000000}"/>
    <cellStyle name="Accent5 - 20%" xfId="348" xr:uid="{00000000-0005-0000-0000-00005C010000}"/>
    <cellStyle name="Accent5 - 40%" xfId="349" xr:uid="{00000000-0005-0000-0000-00005D010000}"/>
    <cellStyle name="Accent5 - 60%" xfId="350" xr:uid="{00000000-0005-0000-0000-00005E010000}"/>
    <cellStyle name="Accent5 2" xfId="687" xr:uid="{00000000-0005-0000-0000-0000AF020000}"/>
    <cellStyle name="Accent5 2 2" xfId="1078" xr:uid="{00000000-0005-0000-0000-000036040000}"/>
    <cellStyle name="Accent5 2 4" xfId="880" xr:uid="{00000000-0005-0000-0000-000070030000}"/>
    <cellStyle name="Accent6" xfId="29" xr:uid="{00000000-0005-0000-0000-00001D000000}"/>
    <cellStyle name="Accent6 - 20%" xfId="351" xr:uid="{00000000-0005-0000-0000-00005F010000}"/>
    <cellStyle name="Accent6 - 40%" xfId="352" xr:uid="{00000000-0005-0000-0000-000060010000}"/>
    <cellStyle name="Accent6 - 60%" xfId="353" xr:uid="{00000000-0005-0000-0000-000061010000}"/>
    <cellStyle name="Accent6 2" xfId="688" xr:uid="{00000000-0005-0000-0000-0000B0020000}"/>
    <cellStyle name="Accent6 2 2" xfId="1079" xr:uid="{00000000-0005-0000-0000-000037040000}"/>
    <cellStyle name="Accent6 2 4" xfId="881" xr:uid="{00000000-0005-0000-0000-000071030000}"/>
    <cellStyle name="Actual Date" xfId="30" xr:uid="{00000000-0005-0000-0000-00001E000000}"/>
    <cellStyle name="Actual Date 2" xfId="31" xr:uid="{00000000-0005-0000-0000-00001F000000}"/>
    <cellStyle name="Actual Date 2 2" xfId="882" xr:uid="{00000000-0005-0000-0000-000072030000}"/>
    <cellStyle name="Actual Date_2011-12 LIEE Table 1 Updated budget" xfId="32" xr:uid="{00000000-0005-0000-0000-000020000000}"/>
    <cellStyle name="ariel" xfId="489" xr:uid="{00000000-0005-0000-0000-0000E9010000}"/>
    <cellStyle name="Bad" xfId="33" xr:uid="{00000000-0005-0000-0000-000021000000}"/>
    <cellStyle name="Bad 2" xfId="689" xr:uid="{00000000-0005-0000-0000-0000B1020000}"/>
    <cellStyle name="Bad 2 2" xfId="1080" xr:uid="{00000000-0005-0000-0000-000038040000}"/>
    <cellStyle name="Bad 2 4" xfId="883" xr:uid="{00000000-0005-0000-0000-000073030000}"/>
    <cellStyle name="Calculation" xfId="34" xr:uid="{00000000-0005-0000-0000-000022000000}"/>
    <cellStyle name="Calculation 2" xfId="690" xr:uid="{00000000-0005-0000-0000-0000B2020000}"/>
    <cellStyle name="Calculation 2 10" xfId="884" xr:uid="{00000000-0005-0000-0000-000074030000}"/>
    <cellStyle name="Calculation 2 2" xfId="1255" xr:uid="{00000000-0005-0000-0000-0000E7040000}"/>
    <cellStyle name="Calculation 2 3" xfId="1256" xr:uid="{00000000-0005-0000-0000-0000E8040000}"/>
    <cellStyle name="Calculation 2 4" xfId="1257" xr:uid="{00000000-0005-0000-0000-0000E9040000}"/>
    <cellStyle name="Calculation 2 5" xfId="1258" xr:uid="{00000000-0005-0000-0000-0000EA040000}"/>
    <cellStyle name="Calculation 2 6" xfId="1259" xr:uid="{00000000-0005-0000-0000-0000EB040000}"/>
    <cellStyle name="Calculation 2 7" xfId="1254" xr:uid="{00000000-0005-0000-0000-0000E6040000}"/>
    <cellStyle name="Calculation 2 8" xfId="1081" xr:uid="{00000000-0005-0000-0000-000039040000}"/>
    <cellStyle name="Check Cell" xfId="35" xr:uid="{00000000-0005-0000-0000-000023000000}"/>
    <cellStyle name="Check Cell 2" xfId="691" xr:uid="{00000000-0005-0000-0000-0000B3020000}"/>
    <cellStyle name="Check Cell 2 2" xfId="1082" xr:uid="{00000000-0005-0000-0000-00003A040000}"/>
    <cellStyle name="Check Cell 2 4" xfId="885" xr:uid="{00000000-0005-0000-0000-000075030000}"/>
    <cellStyle name="Comma" xfId="4" xr:uid="{00000000-0005-0000-0000-000004000000}"/>
    <cellStyle name="Comma [0]" xfId="5" xr:uid="{00000000-0005-0000-0000-000005000000}"/>
    <cellStyle name="Comma [0] 2" xfId="36" xr:uid="{00000000-0005-0000-0000-000024000000}"/>
    <cellStyle name="Comma [0] 2 2" xfId="763" xr:uid="{00000000-0005-0000-0000-0000FB020000}"/>
    <cellStyle name="Comma [0] 2 3" xfId="359" xr:uid="{00000000-0005-0000-0000-000067010000}"/>
    <cellStyle name="Comma 10" xfId="482" xr:uid="{00000000-0005-0000-0000-0000E2010000}"/>
    <cellStyle name="Comma 10 2" xfId="1260" xr:uid="{00000000-0005-0000-0000-0000EC040000}"/>
    <cellStyle name="Comma 10 3" xfId="886" xr:uid="{00000000-0005-0000-0000-000076030000}"/>
    <cellStyle name="Comma 11" xfId="798" xr:uid="{00000000-0005-0000-0000-00001E030000}"/>
    <cellStyle name="Comma 11 2" xfId="887" xr:uid="{00000000-0005-0000-0000-000077030000}"/>
    <cellStyle name="Comma 12" xfId="856" xr:uid="{00000000-0005-0000-0000-000058030000}"/>
    <cellStyle name="Comma 12 2" xfId="888" xr:uid="{00000000-0005-0000-0000-000078030000}"/>
    <cellStyle name="Comma 13" xfId="889" xr:uid="{00000000-0005-0000-0000-000079030000}"/>
    <cellStyle name="Comma 13 2" xfId="890" xr:uid="{00000000-0005-0000-0000-00007A030000}"/>
    <cellStyle name="Comma 14" xfId="891" xr:uid="{00000000-0005-0000-0000-00007B030000}"/>
    <cellStyle name="Comma 15" xfId="892" xr:uid="{00000000-0005-0000-0000-00007C030000}"/>
    <cellStyle name="Comma 16" xfId="893" xr:uid="{00000000-0005-0000-0000-00007D030000}"/>
    <cellStyle name="Comma 17" xfId="894" xr:uid="{00000000-0005-0000-0000-00007E030000}"/>
    <cellStyle name="Comma 18" xfId="895" xr:uid="{00000000-0005-0000-0000-00007F030000}"/>
    <cellStyle name="Comma 19" xfId="896" xr:uid="{00000000-0005-0000-0000-000080030000}"/>
    <cellStyle name="Comma 2" xfId="37" xr:uid="{00000000-0005-0000-0000-000025000000}"/>
    <cellStyle name="Comma 2 2" xfId="38" xr:uid="{00000000-0005-0000-0000-000026000000}"/>
    <cellStyle name="Comma 2 2 2" xfId="334" xr:uid="{00000000-0005-0000-0000-00004E010000}"/>
    <cellStyle name="Comma 2 2 3" xfId="1261" xr:uid="{00000000-0005-0000-0000-0000ED040000}"/>
    <cellStyle name="Comma 2 2 3 10" xfId="6748" xr:uid="{00000000-0005-0000-0000-00005C1A0000}"/>
    <cellStyle name="Comma 2 2 3 10 3" xfId="21852" xr:uid="{00000000-0005-0000-0000-00005C550000}"/>
    <cellStyle name="Comma 2 2 3 12" xfId="16837" xr:uid="{00000000-0005-0000-0000-0000C5410000}"/>
    <cellStyle name="Comma 2 2 3 2" xfId="1712" xr:uid="{00000000-0005-0000-0000-0000B0060000}"/>
    <cellStyle name="Comma 2 2 3 2 11" xfId="16891" xr:uid="{00000000-0005-0000-0000-0000FB410000}"/>
    <cellStyle name="Comma 2 2 3 2 2" xfId="1820" xr:uid="{00000000-0005-0000-0000-00001C070000}"/>
    <cellStyle name="Comma 2 2 3 2 2 10" xfId="16995" xr:uid="{00000000-0005-0000-0000-000063420000}"/>
    <cellStyle name="Comma 2 2 3 2 2 2" xfId="2037" xr:uid="{00000000-0005-0000-0000-0000F5070000}"/>
    <cellStyle name="Comma 2 2 3 2 2 2 2" xfId="2458" xr:uid="{00000000-0005-0000-0000-00009A090000}"/>
    <cellStyle name="Comma 2 2 3 2 2 2 2 2" xfId="3297" xr:uid="{00000000-0005-0000-0000-0000E10C0000}"/>
    <cellStyle name="Comma 2 2 3 2 2 2 2 2 2" xfId="4987" xr:uid="{00000000-0005-0000-0000-00007B130000}"/>
    <cellStyle name="Comma 2 2 3 2 2 2 2 2 2 2" xfId="15060" xr:uid="{00000000-0005-0000-0000-0000D43A0000}"/>
    <cellStyle name="Comma 2 2 3 2 2 2 2 2 2 2 3" xfId="30158" xr:uid="{00000000-0005-0000-0000-0000CE750000}"/>
    <cellStyle name="Comma 2 2 3 2 2 2 2 2 2 3" xfId="10040" xr:uid="{00000000-0005-0000-0000-000038270000}"/>
    <cellStyle name="Comma 2 2 3 2 2 2 2 2 2 3 3" xfId="25141" xr:uid="{00000000-0005-0000-0000-000035620000}"/>
    <cellStyle name="Comma 2 2 3 2 2 2 2 2 2 5" xfId="20128" xr:uid="{00000000-0005-0000-0000-0000A04E0000}"/>
    <cellStyle name="Comma 2 2 3 2 2 2 2 2 3" xfId="6679" xr:uid="{00000000-0005-0000-0000-0000171A0000}"/>
    <cellStyle name="Comma 2 2 3 2 2 2 2 2 3 2" xfId="16731" xr:uid="{00000000-0005-0000-0000-00005B410000}"/>
    <cellStyle name="Comma 2 2 3 2 2 2 2 2 3 3" xfId="11711" xr:uid="{00000000-0005-0000-0000-0000BF2D0000}"/>
    <cellStyle name="Comma 2 2 3 2 2 2 2 2 3 3 3" xfId="26812" xr:uid="{00000000-0005-0000-0000-0000BC680000}"/>
    <cellStyle name="Comma 2 2 3 2 2 2 2 2 3 5" xfId="21799" xr:uid="{00000000-0005-0000-0000-000027550000}"/>
    <cellStyle name="Comma 2 2 3 2 2 2 2 2 4" xfId="13389" xr:uid="{00000000-0005-0000-0000-00004D340000}"/>
    <cellStyle name="Comma 2 2 3 2 2 2 2 2 4 3" xfId="28487" xr:uid="{00000000-0005-0000-0000-0000476F0000}"/>
    <cellStyle name="Comma 2 2 3 2 2 2 2 2 5" xfId="8368" xr:uid="{00000000-0005-0000-0000-0000B0200000}"/>
    <cellStyle name="Comma 2 2 3 2 2 2 2 2 5 3" xfId="23470" xr:uid="{00000000-0005-0000-0000-0000AE5B0000}"/>
    <cellStyle name="Comma 2 2 3 2 2 2 2 2 7" xfId="18457" xr:uid="{00000000-0005-0000-0000-000019480000}"/>
    <cellStyle name="Comma 2 2 3 2 2 2 2 3" xfId="4150" xr:uid="{00000000-0005-0000-0000-000036100000}"/>
    <cellStyle name="Comma 2 2 3 2 2 2 2 3 2" xfId="14224" xr:uid="{00000000-0005-0000-0000-000090370000}"/>
    <cellStyle name="Comma 2 2 3 2 2 2 2 3 2 3" xfId="29322" xr:uid="{00000000-0005-0000-0000-00008A720000}"/>
    <cellStyle name="Comma 2 2 3 2 2 2 2 3 3" xfId="9204" xr:uid="{00000000-0005-0000-0000-0000F4230000}"/>
    <cellStyle name="Comma 2 2 3 2 2 2 2 3 3 3" xfId="24305" xr:uid="{00000000-0005-0000-0000-0000F15E0000}"/>
    <cellStyle name="Comma 2 2 3 2 2 2 2 3 5" xfId="19292" xr:uid="{00000000-0005-0000-0000-00005C4B0000}"/>
    <cellStyle name="Comma 2 2 3 2 2 2 2 4" xfId="5843" xr:uid="{00000000-0005-0000-0000-0000D3160000}"/>
    <cellStyle name="Comma 2 2 3 2 2 2 2 4 2" xfId="15895" xr:uid="{00000000-0005-0000-0000-0000173E0000}"/>
    <cellStyle name="Comma 2 2 3 2 2 2 2 4 3" xfId="10875" xr:uid="{00000000-0005-0000-0000-00007B2A0000}"/>
    <cellStyle name="Comma 2 2 3 2 2 2 2 4 3 3" xfId="25976" xr:uid="{00000000-0005-0000-0000-000078650000}"/>
    <cellStyle name="Comma 2 2 3 2 2 2 2 4 5" xfId="20963" xr:uid="{00000000-0005-0000-0000-0000E3510000}"/>
    <cellStyle name="Comma 2 2 3 2 2 2 2 5" xfId="12553" xr:uid="{00000000-0005-0000-0000-000009310000}"/>
    <cellStyle name="Comma 2 2 3 2 2 2 2 5 3" xfId="27651" xr:uid="{00000000-0005-0000-0000-0000036C0000}"/>
    <cellStyle name="Comma 2 2 3 2 2 2 2 6" xfId="7532" xr:uid="{00000000-0005-0000-0000-00006C1D0000}"/>
    <cellStyle name="Comma 2 2 3 2 2 2 2 6 3" xfId="22634" xr:uid="{00000000-0005-0000-0000-00006A580000}"/>
    <cellStyle name="Comma 2 2 3 2 2 2 2 8" xfId="17621" xr:uid="{00000000-0005-0000-0000-0000D5440000}"/>
    <cellStyle name="Comma 2 2 3 2 2 2 3" xfId="2879" xr:uid="{00000000-0005-0000-0000-00003F0B0000}"/>
    <cellStyle name="Comma 2 2 3 2 2 2 3 2" xfId="4569" xr:uid="{00000000-0005-0000-0000-0000D9110000}"/>
    <cellStyle name="Comma 2 2 3 2 2 2 3 2 2" xfId="14642" xr:uid="{00000000-0005-0000-0000-000032390000}"/>
    <cellStyle name="Comma 2 2 3 2 2 2 3 2 2 3" xfId="29740" xr:uid="{00000000-0005-0000-0000-00002C740000}"/>
    <cellStyle name="Comma 2 2 3 2 2 2 3 2 3" xfId="9622" xr:uid="{00000000-0005-0000-0000-000096250000}"/>
    <cellStyle name="Comma 2 2 3 2 2 2 3 2 3 3" xfId="24723" xr:uid="{00000000-0005-0000-0000-000093600000}"/>
    <cellStyle name="Comma 2 2 3 2 2 2 3 2 5" xfId="19710" xr:uid="{00000000-0005-0000-0000-0000FE4C0000}"/>
    <cellStyle name="Comma 2 2 3 2 2 2 3 3" xfId="6261" xr:uid="{00000000-0005-0000-0000-000075180000}"/>
    <cellStyle name="Comma 2 2 3 2 2 2 3 3 2" xfId="16313" xr:uid="{00000000-0005-0000-0000-0000B93F0000}"/>
    <cellStyle name="Comma 2 2 3 2 2 2 3 3 3" xfId="11293" xr:uid="{00000000-0005-0000-0000-00001D2C0000}"/>
    <cellStyle name="Comma 2 2 3 2 2 2 3 3 3 3" xfId="26394" xr:uid="{00000000-0005-0000-0000-00001A670000}"/>
    <cellStyle name="Comma 2 2 3 2 2 2 3 3 5" xfId="21381" xr:uid="{00000000-0005-0000-0000-000085530000}"/>
    <cellStyle name="Comma 2 2 3 2 2 2 3 4" xfId="12971" xr:uid="{00000000-0005-0000-0000-0000AB320000}"/>
    <cellStyle name="Comma 2 2 3 2 2 2 3 4 3" xfId="28069" xr:uid="{00000000-0005-0000-0000-0000A56D0000}"/>
    <cellStyle name="Comma 2 2 3 2 2 2 3 5" xfId="7950" xr:uid="{00000000-0005-0000-0000-00000E1F0000}"/>
    <cellStyle name="Comma 2 2 3 2 2 2 3 5 3" xfId="23052" xr:uid="{00000000-0005-0000-0000-00000C5A0000}"/>
    <cellStyle name="Comma 2 2 3 2 2 2 3 7" xfId="18039" xr:uid="{00000000-0005-0000-0000-000077460000}"/>
    <cellStyle name="Comma 2 2 3 2 2 2 4" xfId="3732" xr:uid="{00000000-0005-0000-0000-0000940E0000}"/>
    <cellStyle name="Comma 2 2 3 2 2 2 4 2" xfId="13806" xr:uid="{00000000-0005-0000-0000-0000EE350000}"/>
    <cellStyle name="Comma 2 2 3 2 2 2 4 2 3" xfId="28904" xr:uid="{00000000-0005-0000-0000-0000E8700000}"/>
    <cellStyle name="Comma 2 2 3 2 2 2 4 3" xfId="8786" xr:uid="{00000000-0005-0000-0000-000052220000}"/>
    <cellStyle name="Comma 2 2 3 2 2 2 4 3 3" xfId="23887" xr:uid="{00000000-0005-0000-0000-00004F5D0000}"/>
    <cellStyle name="Comma 2 2 3 2 2 2 4 5" xfId="18874" xr:uid="{00000000-0005-0000-0000-0000BA490000}"/>
    <cellStyle name="Comma 2 2 3 2 2 2 5" xfId="5425" xr:uid="{00000000-0005-0000-0000-000031150000}"/>
    <cellStyle name="Comma 2 2 3 2 2 2 5 2" xfId="15477" xr:uid="{00000000-0005-0000-0000-0000753C0000}"/>
    <cellStyle name="Comma 2 2 3 2 2 2 5 2 3" xfId="30575" xr:uid="{00000000-0005-0000-0000-00006F770000}"/>
    <cellStyle name="Comma 2 2 3 2 2 2 5 3" xfId="10457" xr:uid="{00000000-0005-0000-0000-0000D9280000}"/>
    <cellStyle name="Comma 2 2 3 2 2 2 5 3 3" xfId="25558" xr:uid="{00000000-0005-0000-0000-0000D6630000}"/>
    <cellStyle name="Comma 2 2 3 2 2 2 5 5" xfId="20545" xr:uid="{00000000-0005-0000-0000-000041500000}"/>
    <cellStyle name="Comma 2 2 3 2 2 2 6" xfId="12135" xr:uid="{00000000-0005-0000-0000-0000672F0000}"/>
    <cellStyle name="Comma 2 2 3 2 2 2 6 3" xfId="27233" xr:uid="{00000000-0005-0000-0000-0000616A0000}"/>
    <cellStyle name="Comma 2 2 3 2 2 2 7" xfId="7114" xr:uid="{00000000-0005-0000-0000-0000CA1B0000}"/>
    <cellStyle name="Comma 2 2 3 2 2 2 7 3" xfId="22216" xr:uid="{00000000-0005-0000-0000-0000C8560000}"/>
    <cellStyle name="Comma 2 2 3 2 2 2 9" xfId="17203" xr:uid="{00000000-0005-0000-0000-000033430000}"/>
    <cellStyle name="Comma 2 2 3 2 2 3" xfId="2250" xr:uid="{00000000-0005-0000-0000-0000CA080000}"/>
    <cellStyle name="Comma 2 2 3 2 2 3 2" xfId="3089" xr:uid="{00000000-0005-0000-0000-0000110C0000}"/>
    <cellStyle name="Comma 2 2 3 2 2 3 2 2" xfId="4779" xr:uid="{00000000-0005-0000-0000-0000AB120000}"/>
    <cellStyle name="Comma 2 2 3 2 2 3 2 2 2" xfId="14852" xr:uid="{00000000-0005-0000-0000-0000043A0000}"/>
    <cellStyle name="Comma 2 2 3 2 2 3 2 2 2 3" xfId="29950" xr:uid="{00000000-0005-0000-0000-0000FE740000}"/>
    <cellStyle name="Comma 2 2 3 2 2 3 2 2 3" xfId="9832" xr:uid="{00000000-0005-0000-0000-000068260000}"/>
    <cellStyle name="Comma 2 2 3 2 2 3 2 2 3 3" xfId="24933" xr:uid="{00000000-0005-0000-0000-000065610000}"/>
    <cellStyle name="Comma 2 2 3 2 2 3 2 2 5" xfId="19920" xr:uid="{00000000-0005-0000-0000-0000D04D0000}"/>
    <cellStyle name="Comma 2 2 3 2 2 3 2 3" xfId="6471" xr:uid="{00000000-0005-0000-0000-000047190000}"/>
    <cellStyle name="Comma 2 2 3 2 2 3 2 3 2" xfId="16523" xr:uid="{00000000-0005-0000-0000-00008B400000}"/>
    <cellStyle name="Comma 2 2 3 2 2 3 2 3 3" xfId="11503" xr:uid="{00000000-0005-0000-0000-0000EF2C0000}"/>
    <cellStyle name="Comma 2 2 3 2 2 3 2 3 3 3" xfId="26604" xr:uid="{00000000-0005-0000-0000-0000EC670000}"/>
    <cellStyle name="Comma 2 2 3 2 2 3 2 3 5" xfId="21591" xr:uid="{00000000-0005-0000-0000-000057540000}"/>
    <cellStyle name="Comma 2 2 3 2 2 3 2 4" xfId="13181" xr:uid="{00000000-0005-0000-0000-00007D330000}"/>
    <cellStyle name="Comma 2 2 3 2 2 3 2 4 3" xfId="28279" xr:uid="{00000000-0005-0000-0000-0000776E0000}"/>
    <cellStyle name="Comma 2 2 3 2 2 3 2 5" xfId="8160" xr:uid="{00000000-0005-0000-0000-0000E01F0000}"/>
    <cellStyle name="Comma 2 2 3 2 2 3 2 5 3" xfId="23262" xr:uid="{00000000-0005-0000-0000-0000DE5A0000}"/>
    <cellStyle name="Comma 2 2 3 2 2 3 2 7" xfId="18249" xr:uid="{00000000-0005-0000-0000-000049470000}"/>
    <cellStyle name="Comma 2 2 3 2 2 3 3" xfId="3942" xr:uid="{00000000-0005-0000-0000-0000660F0000}"/>
    <cellStyle name="Comma 2 2 3 2 2 3 3 2" xfId="14016" xr:uid="{00000000-0005-0000-0000-0000C0360000}"/>
    <cellStyle name="Comma 2 2 3 2 2 3 3 2 3" xfId="29114" xr:uid="{00000000-0005-0000-0000-0000BA710000}"/>
    <cellStyle name="Comma 2 2 3 2 2 3 3 3" xfId="8996" xr:uid="{00000000-0005-0000-0000-000024230000}"/>
    <cellStyle name="Comma 2 2 3 2 2 3 3 3 3" xfId="24097" xr:uid="{00000000-0005-0000-0000-0000215E0000}"/>
    <cellStyle name="Comma 2 2 3 2 2 3 3 5" xfId="19084" xr:uid="{00000000-0005-0000-0000-00008C4A0000}"/>
    <cellStyle name="Comma 2 2 3 2 2 3 4" xfId="5635" xr:uid="{00000000-0005-0000-0000-000003160000}"/>
    <cellStyle name="Comma 2 2 3 2 2 3 4 2" xfId="15687" xr:uid="{00000000-0005-0000-0000-0000473D0000}"/>
    <cellStyle name="Comma 2 2 3 2 2 3 4 2 3" xfId="30785" xr:uid="{00000000-0005-0000-0000-000041780000}"/>
    <cellStyle name="Comma 2 2 3 2 2 3 4 3" xfId="10667" xr:uid="{00000000-0005-0000-0000-0000AB290000}"/>
    <cellStyle name="Comma 2 2 3 2 2 3 4 3 3" xfId="25768" xr:uid="{00000000-0005-0000-0000-0000A8640000}"/>
    <cellStyle name="Comma 2 2 3 2 2 3 4 5" xfId="20755" xr:uid="{00000000-0005-0000-0000-000013510000}"/>
    <cellStyle name="Comma 2 2 3 2 2 3 5" xfId="12345" xr:uid="{00000000-0005-0000-0000-000039300000}"/>
    <cellStyle name="Comma 2 2 3 2 2 3 5 3" xfId="27443" xr:uid="{00000000-0005-0000-0000-0000336B0000}"/>
    <cellStyle name="Comma 2 2 3 2 2 3 6" xfId="7324" xr:uid="{00000000-0005-0000-0000-00009C1C0000}"/>
    <cellStyle name="Comma 2 2 3 2 2 3 6 3" xfId="22426" xr:uid="{00000000-0005-0000-0000-00009A570000}"/>
    <cellStyle name="Comma 2 2 3 2 2 3 8" xfId="17413" xr:uid="{00000000-0005-0000-0000-000005440000}"/>
    <cellStyle name="Comma 2 2 3 2 2 4" xfId="2671" xr:uid="{00000000-0005-0000-0000-00006F0A0000}"/>
    <cellStyle name="Comma 2 2 3 2 2 4 2" xfId="4361" xr:uid="{00000000-0005-0000-0000-000009110000}"/>
    <cellStyle name="Comma 2 2 3 2 2 4 2 2" xfId="14434" xr:uid="{00000000-0005-0000-0000-000062380000}"/>
    <cellStyle name="Comma 2 2 3 2 2 4 2 2 3" xfId="29532" xr:uid="{00000000-0005-0000-0000-00005C730000}"/>
    <cellStyle name="Comma 2 2 3 2 2 4 2 3" xfId="9414" xr:uid="{00000000-0005-0000-0000-0000C6240000}"/>
    <cellStyle name="Comma 2 2 3 2 2 4 2 3 3" xfId="24515" xr:uid="{00000000-0005-0000-0000-0000C35F0000}"/>
    <cellStyle name="Comma 2 2 3 2 2 4 2 5" xfId="19502" xr:uid="{00000000-0005-0000-0000-00002E4C0000}"/>
    <cellStyle name="Comma 2 2 3 2 2 4 3" xfId="6053" xr:uid="{00000000-0005-0000-0000-0000A5170000}"/>
    <cellStyle name="Comma 2 2 3 2 2 4 3 2" xfId="16105" xr:uid="{00000000-0005-0000-0000-0000E93E0000}"/>
    <cellStyle name="Comma 2 2 3 2 2 4 3 3" xfId="11085" xr:uid="{00000000-0005-0000-0000-00004D2B0000}"/>
    <cellStyle name="Comma 2 2 3 2 2 4 3 3 3" xfId="26186" xr:uid="{00000000-0005-0000-0000-00004A660000}"/>
    <cellStyle name="Comma 2 2 3 2 2 4 3 5" xfId="21173" xr:uid="{00000000-0005-0000-0000-0000B5520000}"/>
    <cellStyle name="Comma 2 2 3 2 2 4 4" xfId="12763" xr:uid="{00000000-0005-0000-0000-0000DB310000}"/>
    <cellStyle name="Comma 2 2 3 2 2 4 4 3" xfId="27861" xr:uid="{00000000-0005-0000-0000-0000D56C0000}"/>
    <cellStyle name="Comma 2 2 3 2 2 4 5" xfId="7742" xr:uid="{00000000-0005-0000-0000-00003E1E0000}"/>
    <cellStyle name="Comma 2 2 3 2 2 4 5 3" xfId="22844" xr:uid="{00000000-0005-0000-0000-00003C590000}"/>
    <cellStyle name="Comma 2 2 3 2 2 4 7" xfId="17831" xr:uid="{00000000-0005-0000-0000-0000A7450000}"/>
    <cellStyle name="Comma 2 2 3 2 2 5" xfId="3524" xr:uid="{00000000-0005-0000-0000-0000C40D0000}"/>
    <cellStyle name="Comma 2 2 3 2 2 5 2" xfId="13598" xr:uid="{00000000-0005-0000-0000-00001E350000}"/>
    <cellStyle name="Comma 2 2 3 2 2 5 2 3" xfId="28696" xr:uid="{00000000-0005-0000-0000-000018700000}"/>
    <cellStyle name="Comma 2 2 3 2 2 5 3" xfId="8578" xr:uid="{00000000-0005-0000-0000-000082210000}"/>
    <cellStyle name="Comma 2 2 3 2 2 5 3 3" xfId="23679" xr:uid="{00000000-0005-0000-0000-00007F5C0000}"/>
    <cellStyle name="Comma 2 2 3 2 2 5 5" xfId="18666" xr:uid="{00000000-0005-0000-0000-0000EA480000}"/>
    <cellStyle name="Comma 2 2 3 2 2 6" xfId="5217" xr:uid="{00000000-0005-0000-0000-000061140000}"/>
    <cellStyle name="Comma 2 2 3 2 2 6 2" xfId="15269" xr:uid="{00000000-0005-0000-0000-0000A53B0000}"/>
    <cellStyle name="Comma 2 2 3 2 2 6 2 3" xfId="30367" xr:uid="{00000000-0005-0000-0000-00009F760000}"/>
    <cellStyle name="Comma 2 2 3 2 2 6 3" xfId="10249" xr:uid="{00000000-0005-0000-0000-000009280000}"/>
    <cellStyle name="Comma 2 2 3 2 2 6 3 3" xfId="25350" xr:uid="{00000000-0005-0000-0000-000006630000}"/>
    <cellStyle name="Comma 2 2 3 2 2 6 5" xfId="20337" xr:uid="{00000000-0005-0000-0000-0000714F0000}"/>
    <cellStyle name="Comma 2 2 3 2 2 7" xfId="11927" xr:uid="{00000000-0005-0000-0000-0000972E0000}"/>
    <cellStyle name="Comma 2 2 3 2 2 7 3" xfId="27025" xr:uid="{00000000-0005-0000-0000-000091690000}"/>
    <cellStyle name="Comma 2 2 3 2 2 8" xfId="6906" xr:uid="{00000000-0005-0000-0000-0000FA1A0000}"/>
    <cellStyle name="Comma 2 2 3 2 2 8 3" xfId="22008" xr:uid="{00000000-0005-0000-0000-0000F8550000}"/>
    <cellStyle name="Comma 2 2 3 2 3" xfId="1933" xr:uid="{00000000-0005-0000-0000-00008D070000}"/>
    <cellStyle name="Comma 2 2 3 2 3 2" xfId="2354" xr:uid="{00000000-0005-0000-0000-000032090000}"/>
    <cellStyle name="Comma 2 2 3 2 3 2 2" xfId="3193" xr:uid="{00000000-0005-0000-0000-0000790C0000}"/>
    <cellStyle name="Comma 2 2 3 2 3 2 2 2" xfId="4883" xr:uid="{00000000-0005-0000-0000-000013130000}"/>
    <cellStyle name="Comma 2 2 3 2 3 2 2 2 2" xfId="14956" xr:uid="{00000000-0005-0000-0000-00006C3A0000}"/>
    <cellStyle name="Comma 2 2 3 2 3 2 2 2 2 3" xfId="30054" xr:uid="{00000000-0005-0000-0000-000066750000}"/>
    <cellStyle name="Comma 2 2 3 2 3 2 2 2 3" xfId="9936" xr:uid="{00000000-0005-0000-0000-0000D0260000}"/>
    <cellStyle name="Comma 2 2 3 2 3 2 2 2 3 3" xfId="25037" xr:uid="{00000000-0005-0000-0000-0000CD610000}"/>
    <cellStyle name="Comma 2 2 3 2 3 2 2 2 5" xfId="20024" xr:uid="{00000000-0005-0000-0000-0000384E0000}"/>
    <cellStyle name="Comma 2 2 3 2 3 2 2 3" xfId="6575" xr:uid="{00000000-0005-0000-0000-0000AF190000}"/>
    <cellStyle name="Comma 2 2 3 2 3 2 2 3 2" xfId="16627" xr:uid="{00000000-0005-0000-0000-0000F3400000}"/>
    <cellStyle name="Comma 2 2 3 2 3 2 2 3 3" xfId="11607" xr:uid="{00000000-0005-0000-0000-0000572D0000}"/>
    <cellStyle name="Comma 2 2 3 2 3 2 2 3 3 3" xfId="26708" xr:uid="{00000000-0005-0000-0000-000054680000}"/>
    <cellStyle name="Comma 2 2 3 2 3 2 2 3 5" xfId="21695" xr:uid="{00000000-0005-0000-0000-0000BF540000}"/>
    <cellStyle name="Comma 2 2 3 2 3 2 2 4" xfId="13285" xr:uid="{00000000-0005-0000-0000-0000E5330000}"/>
    <cellStyle name="Comma 2 2 3 2 3 2 2 4 3" xfId="28383" xr:uid="{00000000-0005-0000-0000-0000DF6E0000}"/>
    <cellStyle name="Comma 2 2 3 2 3 2 2 5" xfId="8264" xr:uid="{00000000-0005-0000-0000-000048200000}"/>
    <cellStyle name="Comma 2 2 3 2 3 2 2 5 3" xfId="23366" xr:uid="{00000000-0005-0000-0000-0000465B0000}"/>
    <cellStyle name="Comma 2 2 3 2 3 2 2 7" xfId="18353" xr:uid="{00000000-0005-0000-0000-0000B1470000}"/>
    <cellStyle name="Comma 2 2 3 2 3 2 3" xfId="4046" xr:uid="{00000000-0005-0000-0000-0000CE0F0000}"/>
    <cellStyle name="Comma 2 2 3 2 3 2 3 2" xfId="14120" xr:uid="{00000000-0005-0000-0000-000028370000}"/>
    <cellStyle name="Comma 2 2 3 2 3 2 3 2 3" xfId="29218" xr:uid="{00000000-0005-0000-0000-000022720000}"/>
    <cellStyle name="Comma 2 2 3 2 3 2 3 3" xfId="9100" xr:uid="{00000000-0005-0000-0000-00008C230000}"/>
    <cellStyle name="Comma 2 2 3 2 3 2 3 3 3" xfId="24201" xr:uid="{00000000-0005-0000-0000-0000895E0000}"/>
    <cellStyle name="Comma 2 2 3 2 3 2 3 5" xfId="19188" xr:uid="{00000000-0005-0000-0000-0000F44A0000}"/>
    <cellStyle name="Comma 2 2 3 2 3 2 4" xfId="5739" xr:uid="{00000000-0005-0000-0000-00006B160000}"/>
    <cellStyle name="Comma 2 2 3 2 3 2 4 2" xfId="15791" xr:uid="{00000000-0005-0000-0000-0000AF3D0000}"/>
    <cellStyle name="Comma 2 2 3 2 3 2 4 2 3" xfId="30889" xr:uid="{00000000-0005-0000-0000-0000A9780000}"/>
    <cellStyle name="Comma 2 2 3 2 3 2 4 3" xfId="10771" xr:uid="{00000000-0005-0000-0000-0000132A0000}"/>
    <cellStyle name="Comma 2 2 3 2 3 2 4 3 3" xfId="25872" xr:uid="{00000000-0005-0000-0000-000010650000}"/>
    <cellStyle name="Comma 2 2 3 2 3 2 4 5" xfId="20859" xr:uid="{00000000-0005-0000-0000-00007B510000}"/>
    <cellStyle name="Comma 2 2 3 2 3 2 5" xfId="12449" xr:uid="{00000000-0005-0000-0000-0000A1300000}"/>
    <cellStyle name="Comma 2 2 3 2 3 2 5 3" xfId="27547" xr:uid="{00000000-0005-0000-0000-00009B6B0000}"/>
    <cellStyle name="Comma 2 2 3 2 3 2 6" xfId="7428" xr:uid="{00000000-0005-0000-0000-0000041D0000}"/>
    <cellStyle name="Comma 2 2 3 2 3 2 6 3" xfId="22530" xr:uid="{00000000-0005-0000-0000-000002580000}"/>
    <cellStyle name="Comma 2 2 3 2 3 2 8" xfId="17517" xr:uid="{00000000-0005-0000-0000-00006D440000}"/>
    <cellStyle name="Comma 2 2 3 2 3 3" xfId="2775" xr:uid="{00000000-0005-0000-0000-0000D70A0000}"/>
    <cellStyle name="Comma 2 2 3 2 3 3 2" xfId="4465" xr:uid="{00000000-0005-0000-0000-000071110000}"/>
    <cellStyle name="Comma 2 2 3 2 3 3 2 2" xfId="14538" xr:uid="{00000000-0005-0000-0000-0000CA380000}"/>
    <cellStyle name="Comma 2 2 3 2 3 3 2 2 3" xfId="29636" xr:uid="{00000000-0005-0000-0000-0000C4730000}"/>
    <cellStyle name="Comma 2 2 3 2 3 3 2 3" xfId="9518" xr:uid="{00000000-0005-0000-0000-00002E250000}"/>
    <cellStyle name="Comma 2 2 3 2 3 3 2 3 3" xfId="24619" xr:uid="{00000000-0005-0000-0000-00002B600000}"/>
    <cellStyle name="Comma 2 2 3 2 3 3 2 5" xfId="19606" xr:uid="{00000000-0005-0000-0000-0000964C0000}"/>
    <cellStyle name="Comma 2 2 3 2 3 3 3" xfId="6157" xr:uid="{00000000-0005-0000-0000-00000D180000}"/>
    <cellStyle name="Comma 2 2 3 2 3 3 3 2" xfId="16209" xr:uid="{00000000-0005-0000-0000-0000513F0000}"/>
    <cellStyle name="Comma 2 2 3 2 3 3 3 3" xfId="11189" xr:uid="{00000000-0005-0000-0000-0000B52B0000}"/>
    <cellStyle name="Comma 2 2 3 2 3 3 3 3 3" xfId="26290" xr:uid="{00000000-0005-0000-0000-0000B2660000}"/>
    <cellStyle name="Comma 2 2 3 2 3 3 3 5" xfId="21277" xr:uid="{00000000-0005-0000-0000-00001D530000}"/>
    <cellStyle name="Comma 2 2 3 2 3 3 4" xfId="12867" xr:uid="{00000000-0005-0000-0000-000043320000}"/>
    <cellStyle name="Comma 2 2 3 2 3 3 4 3" xfId="27965" xr:uid="{00000000-0005-0000-0000-00003D6D0000}"/>
    <cellStyle name="Comma 2 2 3 2 3 3 5" xfId="7846" xr:uid="{00000000-0005-0000-0000-0000A61E0000}"/>
    <cellStyle name="Comma 2 2 3 2 3 3 5 3" xfId="22948" xr:uid="{00000000-0005-0000-0000-0000A4590000}"/>
    <cellStyle name="Comma 2 2 3 2 3 3 7" xfId="17935" xr:uid="{00000000-0005-0000-0000-00000F460000}"/>
    <cellStyle name="Comma 2 2 3 2 3 4" xfId="3628" xr:uid="{00000000-0005-0000-0000-00002C0E0000}"/>
    <cellStyle name="Comma 2 2 3 2 3 4 2" xfId="13702" xr:uid="{00000000-0005-0000-0000-000086350000}"/>
    <cellStyle name="Comma 2 2 3 2 3 4 2 3" xfId="28800" xr:uid="{00000000-0005-0000-0000-000080700000}"/>
    <cellStyle name="Comma 2 2 3 2 3 4 3" xfId="8682" xr:uid="{00000000-0005-0000-0000-0000EA210000}"/>
    <cellStyle name="Comma 2 2 3 2 3 4 3 3" xfId="23783" xr:uid="{00000000-0005-0000-0000-0000E75C0000}"/>
    <cellStyle name="Comma 2 2 3 2 3 4 5" xfId="18770" xr:uid="{00000000-0005-0000-0000-000052490000}"/>
    <cellStyle name="Comma 2 2 3 2 3 5" xfId="5321" xr:uid="{00000000-0005-0000-0000-0000C9140000}"/>
    <cellStyle name="Comma 2 2 3 2 3 5 2" xfId="15373" xr:uid="{00000000-0005-0000-0000-00000D3C0000}"/>
    <cellStyle name="Comma 2 2 3 2 3 5 2 3" xfId="30471" xr:uid="{00000000-0005-0000-0000-000007770000}"/>
    <cellStyle name="Comma 2 2 3 2 3 5 3" xfId="10353" xr:uid="{00000000-0005-0000-0000-000071280000}"/>
    <cellStyle name="Comma 2 2 3 2 3 5 3 3" xfId="25454" xr:uid="{00000000-0005-0000-0000-00006E630000}"/>
    <cellStyle name="Comma 2 2 3 2 3 5 5" xfId="20441" xr:uid="{00000000-0005-0000-0000-0000D94F0000}"/>
    <cellStyle name="Comma 2 2 3 2 3 6" xfId="12031" xr:uid="{00000000-0005-0000-0000-0000FF2E0000}"/>
    <cellStyle name="Comma 2 2 3 2 3 6 3" xfId="27129" xr:uid="{00000000-0005-0000-0000-0000F9690000}"/>
    <cellStyle name="Comma 2 2 3 2 3 7" xfId="7010" xr:uid="{00000000-0005-0000-0000-0000621B0000}"/>
    <cellStyle name="Comma 2 2 3 2 3 7 3" xfId="22112" xr:uid="{00000000-0005-0000-0000-000060560000}"/>
    <cellStyle name="Comma 2 2 3 2 3 9" xfId="17099" xr:uid="{00000000-0005-0000-0000-0000CB420000}"/>
    <cellStyle name="Comma 2 2 3 2 4" xfId="2146" xr:uid="{00000000-0005-0000-0000-000062080000}"/>
    <cellStyle name="Comma 2 2 3 2 4 2" xfId="2985" xr:uid="{00000000-0005-0000-0000-0000A90B0000}"/>
    <cellStyle name="Comma 2 2 3 2 4 2 2" xfId="4675" xr:uid="{00000000-0005-0000-0000-000043120000}"/>
    <cellStyle name="Comma 2 2 3 2 4 2 2 2" xfId="14748" xr:uid="{00000000-0005-0000-0000-00009C390000}"/>
    <cellStyle name="Comma 2 2 3 2 4 2 2 2 3" xfId="29846" xr:uid="{00000000-0005-0000-0000-000096740000}"/>
    <cellStyle name="Comma 2 2 3 2 4 2 2 3" xfId="9728" xr:uid="{00000000-0005-0000-0000-000000260000}"/>
    <cellStyle name="Comma 2 2 3 2 4 2 2 3 3" xfId="24829" xr:uid="{00000000-0005-0000-0000-0000FD600000}"/>
    <cellStyle name="Comma 2 2 3 2 4 2 2 5" xfId="19816" xr:uid="{00000000-0005-0000-0000-0000684D0000}"/>
    <cellStyle name="Comma 2 2 3 2 4 2 3" xfId="6367" xr:uid="{00000000-0005-0000-0000-0000DF180000}"/>
    <cellStyle name="Comma 2 2 3 2 4 2 3 2" xfId="16419" xr:uid="{00000000-0005-0000-0000-000023400000}"/>
    <cellStyle name="Comma 2 2 3 2 4 2 3 3" xfId="11399" xr:uid="{00000000-0005-0000-0000-0000872C0000}"/>
    <cellStyle name="Comma 2 2 3 2 4 2 3 3 3" xfId="26500" xr:uid="{00000000-0005-0000-0000-000084670000}"/>
    <cellStyle name="Comma 2 2 3 2 4 2 3 5" xfId="21487" xr:uid="{00000000-0005-0000-0000-0000EF530000}"/>
    <cellStyle name="Comma 2 2 3 2 4 2 4" xfId="13077" xr:uid="{00000000-0005-0000-0000-000015330000}"/>
    <cellStyle name="Comma 2 2 3 2 4 2 4 3" xfId="28175" xr:uid="{00000000-0005-0000-0000-00000F6E0000}"/>
    <cellStyle name="Comma 2 2 3 2 4 2 5" xfId="8056" xr:uid="{00000000-0005-0000-0000-0000781F0000}"/>
    <cellStyle name="Comma 2 2 3 2 4 2 5 3" xfId="23158" xr:uid="{00000000-0005-0000-0000-0000765A0000}"/>
    <cellStyle name="Comma 2 2 3 2 4 2 7" xfId="18145" xr:uid="{00000000-0005-0000-0000-0000E1460000}"/>
    <cellStyle name="Comma 2 2 3 2 4 3" xfId="3838" xr:uid="{00000000-0005-0000-0000-0000FE0E0000}"/>
    <cellStyle name="Comma 2 2 3 2 4 3 2" xfId="13912" xr:uid="{00000000-0005-0000-0000-000058360000}"/>
    <cellStyle name="Comma 2 2 3 2 4 3 2 3" xfId="29010" xr:uid="{00000000-0005-0000-0000-000052710000}"/>
    <cellStyle name="Comma 2 2 3 2 4 3 3" xfId="8892" xr:uid="{00000000-0005-0000-0000-0000BC220000}"/>
    <cellStyle name="Comma 2 2 3 2 4 3 3 3" xfId="23993" xr:uid="{00000000-0005-0000-0000-0000B95D0000}"/>
    <cellStyle name="Comma 2 2 3 2 4 3 5" xfId="18980" xr:uid="{00000000-0005-0000-0000-0000244A0000}"/>
    <cellStyle name="Comma 2 2 3 2 4 4" xfId="5531" xr:uid="{00000000-0005-0000-0000-00009B150000}"/>
    <cellStyle name="Comma 2 2 3 2 4 4 2" xfId="15583" xr:uid="{00000000-0005-0000-0000-0000DF3C0000}"/>
    <cellStyle name="Comma 2 2 3 2 4 4 2 3" xfId="30681" xr:uid="{00000000-0005-0000-0000-0000D9770000}"/>
    <cellStyle name="Comma 2 2 3 2 4 4 3" xfId="10563" xr:uid="{00000000-0005-0000-0000-000043290000}"/>
    <cellStyle name="Comma 2 2 3 2 4 4 3 3" xfId="25664" xr:uid="{00000000-0005-0000-0000-000040640000}"/>
    <cellStyle name="Comma 2 2 3 2 4 4 5" xfId="20651" xr:uid="{00000000-0005-0000-0000-0000AB500000}"/>
    <cellStyle name="Comma 2 2 3 2 4 5" xfId="12241" xr:uid="{00000000-0005-0000-0000-0000D12F0000}"/>
    <cellStyle name="Comma 2 2 3 2 4 5 3" xfId="27339" xr:uid="{00000000-0005-0000-0000-0000CB6A0000}"/>
    <cellStyle name="Comma 2 2 3 2 4 6" xfId="7220" xr:uid="{00000000-0005-0000-0000-0000341C0000}"/>
    <cellStyle name="Comma 2 2 3 2 4 6 3" xfId="22322" xr:uid="{00000000-0005-0000-0000-000032570000}"/>
    <cellStyle name="Comma 2 2 3 2 4 8" xfId="17309" xr:uid="{00000000-0005-0000-0000-00009D430000}"/>
    <cellStyle name="Comma 2 2 3 2 5" xfId="2567" xr:uid="{00000000-0005-0000-0000-0000070A0000}"/>
    <cellStyle name="Comma 2 2 3 2 5 2" xfId="4257" xr:uid="{00000000-0005-0000-0000-0000A1100000}"/>
    <cellStyle name="Comma 2 2 3 2 5 2 2" xfId="14330" xr:uid="{00000000-0005-0000-0000-0000FA370000}"/>
    <cellStyle name="Comma 2 2 3 2 5 2 2 3" xfId="29428" xr:uid="{00000000-0005-0000-0000-0000F4720000}"/>
    <cellStyle name="Comma 2 2 3 2 5 2 3" xfId="9310" xr:uid="{00000000-0005-0000-0000-00005E240000}"/>
    <cellStyle name="Comma 2 2 3 2 5 2 3 3" xfId="24411" xr:uid="{00000000-0005-0000-0000-00005B5F0000}"/>
    <cellStyle name="Comma 2 2 3 2 5 2 5" xfId="19398" xr:uid="{00000000-0005-0000-0000-0000C64B0000}"/>
    <cellStyle name="Comma 2 2 3 2 5 3" xfId="5949" xr:uid="{00000000-0005-0000-0000-00003D170000}"/>
    <cellStyle name="Comma 2 2 3 2 5 3 2" xfId="16001" xr:uid="{00000000-0005-0000-0000-0000813E0000}"/>
    <cellStyle name="Comma 2 2 3 2 5 3 3" xfId="10981" xr:uid="{00000000-0005-0000-0000-0000E52A0000}"/>
    <cellStyle name="Comma 2 2 3 2 5 3 3 3" xfId="26082" xr:uid="{00000000-0005-0000-0000-0000E2650000}"/>
    <cellStyle name="Comma 2 2 3 2 5 3 5" xfId="21069" xr:uid="{00000000-0005-0000-0000-00004D520000}"/>
    <cellStyle name="Comma 2 2 3 2 5 4" xfId="12659" xr:uid="{00000000-0005-0000-0000-000073310000}"/>
    <cellStyle name="Comma 2 2 3 2 5 4 3" xfId="27757" xr:uid="{00000000-0005-0000-0000-00006D6C0000}"/>
    <cellStyle name="Comma 2 2 3 2 5 5" xfId="7638" xr:uid="{00000000-0005-0000-0000-0000D61D0000}"/>
    <cellStyle name="Comma 2 2 3 2 5 5 3" xfId="22740" xr:uid="{00000000-0005-0000-0000-0000D4580000}"/>
    <cellStyle name="Comma 2 2 3 2 5 7" xfId="17727" xr:uid="{00000000-0005-0000-0000-00003F450000}"/>
    <cellStyle name="Comma 2 2 3 2 6" xfId="3420" xr:uid="{00000000-0005-0000-0000-00005C0D0000}"/>
    <cellStyle name="Comma 2 2 3 2 6 2" xfId="13494" xr:uid="{00000000-0005-0000-0000-0000B6340000}"/>
    <cellStyle name="Comma 2 2 3 2 6 2 3" xfId="28592" xr:uid="{00000000-0005-0000-0000-0000B06F0000}"/>
    <cellStyle name="Comma 2 2 3 2 6 3" xfId="8474" xr:uid="{00000000-0005-0000-0000-00001A210000}"/>
    <cellStyle name="Comma 2 2 3 2 6 3 3" xfId="23575" xr:uid="{00000000-0005-0000-0000-0000175C0000}"/>
    <cellStyle name="Comma 2 2 3 2 6 5" xfId="18562" xr:uid="{00000000-0005-0000-0000-000082480000}"/>
    <cellStyle name="Comma 2 2 3 2 7" xfId="5113" xr:uid="{00000000-0005-0000-0000-0000F9130000}"/>
    <cellStyle name="Comma 2 2 3 2 7 2" xfId="15165" xr:uid="{00000000-0005-0000-0000-00003D3B0000}"/>
    <cellStyle name="Comma 2 2 3 2 7 2 3" xfId="30263" xr:uid="{00000000-0005-0000-0000-000037760000}"/>
    <cellStyle name="Comma 2 2 3 2 7 3" xfId="10145" xr:uid="{00000000-0005-0000-0000-0000A1270000}"/>
    <cellStyle name="Comma 2 2 3 2 7 3 3" xfId="25246" xr:uid="{00000000-0005-0000-0000-00009E620000}"/>
    <cellStyle name="Comma 2 2 3 2 7 5" xfId="20233" xr:uid="{00000000-0005-0000-0000-0000094F0000}"/>
    <cellStyle name="Comma 2 2 3 2 8" xfId="11823" xr:uid="{00000000-0005-0000-0000-00002F2E0000}"/>
    <cellStyle name="Comma 2 2 3 2 8 3" xfId="26921" xr:uid="{00000000-0005-0000-0000-000029690000}"/>
    <cellStyle name="Comma 2 2 3 2 9" xfId="6802" xr:uid="{00000000-0005-0000-0000-0000921A0000}"/>
    <cellStyle name="Comma 2 2 3 2 9 3" xfId="21904" xr:uid="{00000000-0005-0000-0000-000090550000}"/>
    <cellStyle name="Comma 2 2 3 3" xfId="1766" xr:uid="{00000000-0005-0000-0000-0000E6060000}"/>
    <cellStyle name="Comma 2 2 3 3 10" xfId="16943" xr:uid="{00000000-0005-0000-0000-00002F420000}"/>
    <cellStyle name="Comma 2 2 3 3 2" xfId="1985" xr:uid="{00000000-0005-0000-0000-0000C1070000}"/>
    <cellStyle name="Comma 2 2 3 3 2 2" xfId="2406" xr:uid="{00000000-0005-0000-0000-000066090000}"/>
    <cellStyle name="Comma 2 2 3 3 2 2 2" xfId="3245" xr:uid="{00000000-0005-0000-0000-0000AD0C0000}"/>
    <cellStyle name="Comma 2 2 3 3 2 2 2 2" xfId="4935" xr:uid="{00000000-0005-0000-0000-000047130000}"/>
    <cellStyle name="Comma 2 2 3 3 2 2 2 2 2" xfId="15008" xr:uid="{00000000-0005-0000-0000-0000A03A0000}"/>
    <cellStyle name="Comma 2 2 3 3 2 2 2 2 2 3" xfId="30106" xr:uid="{00000000-0005-0000-0000-00009A750000}"/>
    <cellStyle name="Comma 2 2 3 3 2 2 2 2 3" xfId="9988" xr:uid="{00000000-0005-0000-0000-000004270000}"/>
    <cellStyle name="Comma 2 2 3 3 2 2 2 2 3 3" xfId="25089" xr:uid="{00000000-0005-0000-0000-000001620000}"/>
    <cellStyle name="Comma 2 2 3 3 2 2 2 2 5" xfId="20076" xr:uid="{00000000-0005-0000-0000-00006C4E0000}"/>
    <cellStyle name="Comma 2 2 3 3 2 2 2 3" xfId="6627" xr:uid="{00000000-0005-0000-0000-0000E3190000}"/>
    <cellStyle name="Comma 2 2 3 3 2 2 2 3 2" xfId="16679" xr:uid="{00000000-0005-0000-0000-000027410000}"/>
    <cellStyle name="Comma 2 2 3 3 2 2 2 3 3" xfId="11659" xr:uid="{00000000-0005-0000-0000-00008B2D0000}"/>
    <cellStyle name="Comma 2 2 3 3 2 2 2 3 3 3" xfId="26760" xr:uid="{00000000-0005-0000-0000-000088680000}"/>
    <cellStyle name="Comma 2 2 3 3 2 2 2 3 5" xfId="21747" xr:uid="{00000000-0005-0000-0000-0000F3540000}"/>
    <cellStyle name="Comma 2 2 3 3 2 2 2 4" xfId="13337" xr:uid="{00000000-0005-0000-0000-000019340000}"/>
    <cellStyle name="Comma 2 2 3 3 2 2 2 4 3" xfId="28435" xr:uid="{00000000-0005-0000-0000-0000136F0000}"/>
    <cellStyle name="Comma 2 2 3 3 2 2 2 5" xfId="8316" xr:uid="{00000000-0005-0000-0000-00007C200000}"/>
    <cellStyle name="Comma 2 2 3 3 2 2 2 5 3" xfId="23418" xr:uid="{00000000-0005-0000-0000-00007A5B0000}"/>
    <cellStyle name="Comma 2 2 3 3 2 2 2 7" xfId="18405" xr:uid="{00000000-0005-0000-0000-0000E5470000}"/>
    <cellStyle name="Comma 2 2 3 3 2 2 3" xfId="4098" xr:uid="{00000000-0005-0000-0000-000002100000}"/>
    <cellStyle name="Comma 2 2 3 3 2 2 3 2" xfId="14172" xr:uid="{00000000-0005-0000-0000-00005C370000}"/>
    <cellStyle name="Comma 2 2 3 3 2 2 3 2 3" xfId="29270" xr:uid="{00000000-0005-0000-0000-000056720000}"/>
    <cellStyle name="Comma 2 2 3 3 2 2 3 3" xfId="9152" xr:uid="{00000000-0005-0000-0000-0000C0230000}"/>
    <cellStyle name="Comma 2 2 3 3 2 2 3 3 3" xfId="24253" xr:uid="{00000000-0005-0000-0000-0000BD5E0000}"/>
    <cellStyle name="Comma 2 2 3 3 2 2 3 5" xfId="19240" xr:uid="{00000000-0005-0000-0000-0000284B0000}"/>
    <cellStyle name="Comma 2 2 3 3 2 2 4" xfId="5791" xr:uid="{00000000-0005-0000-0000-00009F160000}"/>
    <cellStyle name="Comma 2 2 3 3 2 2 4 2" xfId="15843" xr:uid="{00000000-0005-0000-0000-0000E33D0000}"/>
    <cellStyle name="Comma 2 2 3 3 2 2 4 2 3" xfId="30941" xr:uid="{00000000-0005-0000-0000-0000DD780000}"/>
    <cellStyle name="Comma 2 2 3 3 2 2 4 3" xfId="10823" xr:uid="{00000000-0005-0000-0000-0000472A0000}"/>
    <cellStyle name="Comma 2 2 3 3 2 2 4 3 3" xfId="25924" xr:uid="{00000000-0005-0000-0000-000044650000}"/>
    <cellStyle name="Comma 2 2 3 3 2 2 4 5" xfId="20911" xr:uid="{00000000-0005-0000-0000-0000AF510000}"/>
    <cellStyle name="Comma 2 2 3 3 2 2 5" xfId="12501" xr:uid="{00000000-0005-0000-0000-0000D5300000}"/>
    <cellStyle name="Comma 2 2 3 3 2 2 5 3" xfId="27599" xr:uid="{00000000-0005-0000-0000-0000CF6B0000}"/>
    <cellStyle name="Comma 2 2 3 3 2 2 6" xfId="7480" xr:uid="{00000000-0005-0000-0000-0000381D0000}"/>
    <cellStyle name="Comma 2 2 3 3 2 2 6 3" xfId="22582" xr:uid="{00000000-0005-0000-0000-000036580000}"/>
    <cellStyle name="Comma 2 2 3 3 2 2 8" xfId="17569" xr:uid="{00000000-0005-0000-0000-0000A1440000}"/>
    <cellStyle name="Comma 2 2 3 3 2 3" xfId="2827" xr:uid="{00000000-0005-0000-0000-00000B0B0000}"/>
    <cellStyle name="Comma 2 2 3 3 2 3 2" xfId="4517" xr:uid="{00000000-0005-0000-0000-0000A5110000}"/>
    <cellStyle name="Comma 2 2 3 3 2 3 2 2" xfId="14590" xr:uid="{00000000-0005-0000-0000-0000FE380000}"/>
    <cellStyle name="Comma 2 2 3 3 2 3 2 2 3" xfId="29688" xr:uid="{00000000-0005-0000-0000-0000F8730000}"/>
    <cellStyle name="Comma 2 2 3 3 2 3 2 3" xfId="9570" xr:uid="{00000000-0005-0000-0000-000062250000}"/>
    <cellStyle name="Comma 2 2 3 3 2 3 2 3 3" xfId="24671" xr:uid="{00000000-0005-0000-0000-00005F600000}"/>
    <cellStyle name="Comma 2 2 3 3 2 3 2 5" xfId="19658" xr:uid="{00000000-0005-0000-0000-0000CA4C0000}"/>
    <cellStyle name="Comma 2 2 3 3 2 3 3" xfId="6209" xr:uid="{00000000-0005-0000-0000-000041180000}"/>
    <cellStyle name="Comma 2 2 3 3 2 3 3 2" xfId="16261" xr:uid="{00000000-0005-0000-0000-0000853F0000}"/>
    <cellStyle name="Comma 2 2 3 3 2 3 3 3" xfId="11241" xr:uid="{00000000-0005-0000-0000-0000E92B0000}"/>
    <cellStyle name="Comma 2 2 3 3 2 3 3 3 3" xfId="26342" xr:uid="{00000000-0005-0000-0000-0000E6660000}"/>
    <cellStyle name="Comma 2 2 3 3 2 3 3 5" xfId="21329" xr:uid="{00000000-0005-0000-0000-000051530000}"/>
    <cellStyle name="Comma 2 2 3 3 2 3 4" xfId="12919" xr:uid="{00000000-0005-0000-0000-000077320000}"/>
    <cellStyle name="Comma 2 2 3 3 2 3 4 3" xfId="28017" xr:uid="{00000000-0005-0000-0000-0000716D0000}"/>
    <cellStyle name="Comma 2 2 3 3 2 3 5" xfId="7898" xr:uid="{00000000-0005-0000-0000-0000DA1E0000}"/>
    <cellStyle name="Comma 2 2 3 3 2 3 5 3" xfId="23000" xr:uid="{00000000-0005-0000-0000-0000D8590000}"/>
    <cellStyle name="Comma 2 2 3 3 2 3 7" xfId="17987" xr:uid="{00000000-0005-0000-0000-000043460000}"/>
    <cellStyle name="Comma 2 2 3 3 2 4" xfId="3680" xr:uid="{00000000-0005-0000-0000-0000600E0000}"/>
    <cellStyle name="Comma 2 2 3 3 2 4 2" xfId="13754" xr:uid="{00000000-0005-0000-0000-0000BA350000}"/>
    <cellStyle name="Comma 2 2 3 3 2 4 2 3" xfId="28852" xr:uid="{00000000-0005-0000-0000-0000B4700000}"/>
    <cellStyle name="Comma 2 2 3 3 2 4 3" xfId="8734" xr:uid="{00000000-0005-0000-0000-00001E220000}"/>
    <cellStyle name="Comma 2 2 3 3 2 4 3 3" xfId="23835" xr:uid="{00000000-0005-0000-0000-00001B5D0000}"/>
    <cellStyle name="Comma 2 2 3 3 2 4 5" xfId="18822" xr:uid="{00000000-0005-0000-0000-000086490000}"/>
    <cellStyle name="Comma 2 2 3 3 2 5" xfId="5373" xr:uid="{00000000-0005-0000-0000-0000FD140000}"/>
    <cellStyle name="Comma 2 2 3 3 2 5 2" xfId="15425" xr:uid="{00000000-0005-0000-0000-0000413C0000}"/>
    <cellStyle name="Comma 2 2 3 3 2 5 2 3" xfId="30523" xr:uid="{00000000-0005-0000-0000-00003B770000}"/>
    <cellStyle name="Comma 2 2 3 3 2 5 3" xfId="10405" xr:uid="{00000000-0005-0000-0000-0000A5280000}"/>
    <cellStyle name="Comma 2 2 3 3 2 5 3 3" xfId="25506" xr:uid="{00000000-0005-0000-0000-0000A2630000}"/>
    <cellStyle name="Comma 2 2 3 3 2 5 5" xfId="20493" xr:uid="{00000000-0005-0000-0000-00000D500000}"/>
    <cellStyle name="Comma 2 2 3 3 2 6" xfId="12083" xr:uid="{00000000-0005-0000-0000-0000332F0000}"/>
    <cellStyle name="Comma 2 2 3 3 2 6 3" xfId="27181" xr:uid="{00000000-0005-0000-0000-00002D6A0000}"/>
    <cellStyle name="Comma 2 2 3 3 2 7" xfId="7062" xr:uid="{00000000-0005-0000-0000-0000961B0000}"/>
    <cellStyle name="Comma 2 2 3 3 2 7 3" xfId="22164" xr:uid="{00000000-0005-0000-0000-000094560000}"/>
    <cellStyle name="Comma 2 2 3 3 2 9" xfId="17151" xr:uid="{00000000-0005-0000-0000-0000FF420000}"/>
    <cellStyle name="Comma 2 2 3 3 3" xfId="2198" xr:uid="{00000000-0005-0000-0000-000096080000}"/>
    <cellStyle name="Comma 2 2 3 3 3 2" xfId="3037" xr:uid="{00000000-0005-0000-0000-0000DD0B0000}"/>
    <cellStyle name="Comma 2 2 3 3 3 2 2" xfId="4727" xr:uid="{00000000-0005-0000-0000-000077120000}"/>
    <cellStyle name="Comma 2 2 3 3 3 2 2 2" xfId="14800" xr:uid="{00000000-0005-0000-0000-0000D0390000}"/>
    <cellStyle name="Comma 2 2 3 3 3 2 2 2 3" xfId="29898" xr:uid="{00000000-0005-0000-0000-0000CA740000}"/>
    <cellStyle name="Comma 2 2 3 3 3 2 2 3" xfId="9780" xr:uid="{00000000-0005-0000-0000-000034260000}"/>
    <cellStyle name="Comma 2 2 3 3 3 2 2 3 3" xfId="24881" xr:uid="{00000000-0005-0000-0000-000031610000}"/>
    <cellStyle name="Comma 2 2 3 3 3 2 2 5" xfId="19868" xr:uid="{00000000-0005-0000-0000-00009C4D0000}"/>
    <cellStyle name="Comma 2 2 3 3 3 2 3" xfId="6419" xr:uid="{00000000-0005-0000-0000-000013190000}"/>
    <cellStyle name="Comma 2 2 3 3 3 2 3 2" xfId="16471" xr:uid="{00000000-0005-0000-0000-000057400000}"/>
    <cellStyle name="Comma 2 2 3 3 3 2 3 3" xfId="11451" xr:uid="{00000000-0005-0000-0000-0000BB2C0000}"/>
    <cellStyle name="Comma 2 2 3 3 3 2 3 3 3" xfId="26552" xr:uid="{00000000-0005-0000-0000-0000B8670000}"/>
    <cellStyle name="Comma 2 2 3 3 3 2 3 5" xfId="21539" xr:uid="{00000000-0005-0000-0000-000023540000}"/>
    <cellStyle name="Comma 2 2 3 3 3 2 4" xfId="13129" xr:uid="{00000000-0005-0000-0000-000049330000}"/>
    <cellStyle name="Comma 2 2 3 3 3 2 4 3" xfId="28227" xr:uid="{00000000-0005-0000-0000-0000436E0000}"/>
    <cellStyle name="Comma 2 2 3 3 3 2 5" xfId="8108" xr:uid="{00000000-0005-0000-0000-0000AC1F0000}"/>
    <cellStyle name="Comma 2 2 3 3 3 2 5 3" xfId="23210" xr:uid="{00000000-0005-0000-0000-0000AA5A0000}"/>
    <cellStyle name="Comma 2 2 3 3 3 2 7" xfId="18197" xr:uid="{00000000-0005-0000-0000-000015470000}"/>
    <cellStyle name="Comma 2 2 3 3 3 3" xfId="3890" xr:uid="{00000000-0005-0000-0000-0000320F0000}"/>
    <cellStyle name="Comma 2 2 3 3 3 3 2" xfId="13964" xr:uid="{00000000-0005-0000-0000-00008C360000}"/>
    <cellStyle name="Comma 2 2 3 3 3 3 2 3" xfId="29062" xr:uid="{00000000-0005-0000-0000-000086710000}"/>
    <cellStyle name="Comma 2 2 3 3 3 3 3" xfId="8944" xr:uid="{00000000-0005-0000-0000-0000F0220000}"/>
    <cellStyle name="Comma 2 2 3 3 3 3 3 3" xfId="24045" xr:uid="{00000000-0005-0000-0000-0000ED5D0000}"/>
    <cellStyle name="Comma 2 2 3 3 3 3 5" xfId="19032" xr:uid="{00000000-0005-0000-0000-0000584A0000}"/>
    <cellStyle name="Comma 2 2 3 3 3 4" xfId="5583" xr:uid="{00000000-0005-0000-0000-0000CF150000}"/>
    <cellStyle name="Comma 2 2 3 3 3 4 2" xfId="15635" xr:uid="{00000000-0005-0000-0000-0000133D0000}"/>
    <cellStyle name="Comma 2 2 3 3 3 4 2 3" xfId="30733" xr:uid="{00000000-0005-0000-0000-00000D780000}"/>
    <cellStyle name="Comma 2 2 3 3 3 4 3" xfId="10615" xr:uid="{00000000-0005-0000-0000-000077290000}"/>
    <cellStyle name="Comma 2 2 3 3 3 4 3 3" xfId="25716" xr:uid="{00000000-0005-0000-0000-000074640000}"/>
    <cellStyle name="Comma 2 2 3 3 3 4 5" xfId="20703" xr:uid="{00000000-0005-0000-0000-0000DF500000}"/>
    <cellStyle name="Comma 2 2 3 3 3 5" xfId="12293" xr:uid="{00000000-0005-0000-0000-000005300000}"/>
    <cellStyle name="Comma 2 2 3 3 3 5 3" xfId="27391" xr:uid="{00000000-0005-0000-0000-0000FF6A0000}"/>
    <cellStyle name="Comma 2 2 3 3 3 6" xfId="7272" xr:uid="{00000000-0005-0000-0000-0000681C0000}"/>
    <cellStyle name="Comma 2 2 3 3 3 6 3" xfId="22374" xr:uid="{00000000-0005-0000-0000-000066570000}"/>
    <cellStyle name="Comma 2 2 3 3 3 8" xfId="17361" xr:uid="{00000000-0005-0000-0000-0000D1430000}"/>
    <cellStyle name="Comma 2 2 3 3 4" xfId="2619" xr:uid="{00000000-0005-0000-0000-00003B0A0000}"/>
    <cellStyle name="Comma 2 2 3 3 4 2" xfId="4309" xr:uid="{00000000-0005-0000-0000-0000D5100000}"/>
    <cellStyle name="Comma 2 2 3 3 4 2 2" xfId="14382" xr:uid="{00000000-0005-0000-0000-00002E380000}"/>
    <cellStyle name="Comma 2 2 3 3 4 2 2 3" xfId="29480" xr:uid="{00000000-0005-0000-0000-000028730000}"/>
    <cellStyle name="Comma 2 2 3 3 4 2 3" xfId="9362" xr:uid="{00000000-0005-0000-0000-000092240000}"/>
    <cellStyle name="Comma 2 2 3 3 4 2 3 3" xfId="24463" xr:uid="{00000000-0005-0000-0000-00008F5F0000}"/>
    <cellStyle name="Comma 2 2 3 3 4 2 5" xfId="19450" xr:uid="{00000000-0005-0000-0000-0000FA4B0000}"/>
    <cellStyle name="Comma 2 2 3 3 4 3" xfId="6001" xr:uid="{00000000-0005-0000-0000-000071170000}"/>
    <cellStyle name="Comma 2 2 3 3 4 3 2" xfId="16053" xr:uid="{00000000-0005-0000-0000-0000B53E0000}"/>
    <cellStyle name="Comma 2 2 3 3 4 3 3" xfId="11033" xr:uid="{00000000-0005-0000-0000-0000192B0000}"/>
    <cellStyle name="Comma 2 2 3 3 4 3 3 3" xfId="26134" xr:uid="{00000000-0005-0000-0000-000016660000}"/>
    <cellStyle name="Comma 2 2 3 3 4 3 5" xfId="21121" xr:uid="{00000000-0005-0000-0000-000081520000}"/>
    <cellStyle name="Comma 2 2 3 3 4 4" xfId="12711" xr:uid="{00000000-0005-0000-0000-0000A7310000}"/>
    <cellStyle name="Comma 2 2 3 3 4 4 3" xfId="27809" xr:uid="{00000000-0005-0000-0000-0000A16C0000}"/>
    <cellStyle name="Comma 2 2 3 3 4 5" xfId="7690" xr:uid="{00000000-0005-0000-0000-00000A1E0000}"/>
    <cellStyle name="Comma 2 2 3 3 4 5 3" xfId="22792" xr:uid="{00000000-0005-0000-0000-000008590000}"/>
    <cellStyle name="Comma 2 2 3 3 4 7" xfId="17779" xr:uid="{00000000-0005-0000-0000-000073450000}"/>
    <cellStyle name="Comma 2 2 3 3 5" xfId="3472" xr:uid="{00000000-0005-0000-0000-0000900D0000}"/>
    <cellStyle name="Comma 2 2 3 3 5 2" xfId="13546" xr:uid="{00000000-0005-0000-0000-0000EA340000}"/>
    <cellStyle name="Comma 2 2 3 3 5 2 3" xfId="28644" xr:uid="{00000000-0005-0000-0000-0000E46F0000}"/>
    <cellStyle name="Comma 2 2 3 3 5 3" xfId="8526" xr:uid="{00000000-0005-0000-0000-00004E210000}"/>
    <cellStyle name="Comma 2 2 3 3 5 3 3" xfId="23627" xr:uid="{00000000-0005-0000-0000-00004B5C0000}"/>
    <cellStyle name="Comma 2 2 3 3 5 5" xfId="18614" xr:uid="{00000000-0005-0000-0000-0000B6480000}"/>
    <cellStyle name="Comma 2 2 3 3 6" xfId="5165" xr:uid="{00000000-0005-0000-0000-00002D140000}"/>
    <cellStyle name="Comma 2 2 3 3 6 2" xfId="15217" xr:uid="{00000000-0005-0000-0000-0000713B0000}"/>
    <cellStyle name="Comma 2 2 3 3 6 2 3" xfId="30315" xr:uid="{00000000-0005-0000-0000-00006B760000}"/>
    <cellStyle name="Comma 2 2 3 3 6 3" xfId="10197" xr:uid="{00000000-0005-0000-0000-0000D5270000}"/>
    <cellStyle name="Comma 2 2 3 3 6 3 3" xfId="25298" xr:uid="{00000000-0005-0000-0000-0000D2620000}"/>
    <cellStyle name="Comma 2 2 3 3 6 5" xfId="20285" xr:uid="{00000000-0005-0000-0000-00003D4F0000}"/>
    <cellStyle name="Comma 2 2 3 3 7" xfId="11875" xr:uid="{00000000-0005-0000-0000-0000632E0000}"/>
    <cellStyle name="Comma 2 2 3 3 7 3" xfId="26973" xr:uid="{00000000-0005-0000-0000-00005D690000}"/>
    <cellStyle name="Comma 2 2 3 3 8" xfId="6854" xr:uid="{00000000-0005-0000-0000-0000C61A0000}"/>
    <cellStyle name="Comma 2 2 3 3 8 3" xfId="21956" xr:uid="{00000000-0005-0000-0000-0000C4550000}"/>
    <cellStyle name="Comma 2 2 3 4" xfId="1879" xr:uid="{00000000-0005-0000-0000-000057070000}"/>
    <cellStyle name="Comma 2 2 3 4 2" xfId="2302" xr:uid="{00000000-0005-0000-0000-0000FE080000}"/>
    <cellStyle name="Comma 2 2 3 4 2 2" xfId="3141" xr:uid="{00000000-0005-0000-0000-0000450C0000}"/>
    <cellStyle name="Comma 2 2 3 4 2 2 2" xfId="4831" xr:uid="{00000000-0005-0000-0000-0000DF120000}"/>
    <cellStyle name="Comma 2 2 3 4 2 2 2 2" xfId="14904" xr:uid="{00000000-0005-0000-0000-0000383A0000}"/>
    <cellStyle name="Comma 2 2 3 4 2 2 2 2 3" xfId="30002" xr:uid="{00000000-0005-0000-0000-000032750000}"/>
    <cellStyle name="Comma 2 2 3 4 2 2 2 3" xfId="9884" xr:uid="{00000000-0005-0000-0000-00009C260000}"/>
    <cellStyle name="Comma 2 2 3 4 2 2 2 3 3" xfId="24985" xr:uid="{00000000-0005-0000-0000-000099610000}"/>
    <cellStyle name="Comma 2 2 3 4 2 2 2 5" xfId="19972" xr:uid="{00000000-0005-0000-0000-0000044E0000}"/>
    <cellStyle name="Comma 2 2 3 4 2 2 3" xfId="6523" xr:uid="{00000000-0005-0000-0000-00007B190000}"/>
    <cellStyle name="Comma 2 2 3 4 2 2 3 2" xfId="16575" xr:uid="{00000000-0005-0000-0000-0000BF400000}"/>
    <cellStyle name="Comma 2 2 3 4 2 2 3 3" xfId="11555" xr:uid="{00000000-0005-0000-0000-0000232D0000}"/>
    <cellStyle name="Comma 2 2 3 4 2 2 3 3 3" xfId="26656" xr:uid="{00000000-0005-0000-0000-000020680000}"/>
    <cellStyle name="Comma 2 2 3 4 2 2 3 5" xfId="21643" xr:uid="{00000000-0005-0000-0000-00008B540000}"/>
    <cellStyle name="Comma 2 2 3 4 2 2 4" xfId="13233" xr:uid="{00000000-0005-0000-0000-0000B1330000}"/>
    <cellStyle name="Comma 2 2 3 4 2 2 4 3" xfId="28331" xr:uid="{00000000-0005-0000-0000-0000AB6E0000}"/>
    <cellStyle name="Comma 2 2 3 4 2 2 5" xfId="8212" xr:uid="{00000000-0005-0000-0000-000014200000}"/>
    <cellStyle name="Comma 2 2 3 4 2 2 5 3" xfId="23314" xr:uid="{00000000-0005-0000-0000-0000125B0000}"/>
    <cellStyle name="Comma 2 2 3 4 2 2 7" xfId="18301" xr:uid="{00000000-0005-0000-0000-00007D470000}"/>
    <cellStyle name="Comma 2 2 3 4 2 3" xfId="3994" xr:uid="{00000000-0005-0000-0000-00009A0F0000}"/>
    <cellStyle name="Comma 2 2 3 4 2 3 2" xfId="14068" xr:uid="{00000000-0005-0000-0000-0000F4360000}"/>
    <cellStyle name="Comma 2 2 3 4 2 3 2 3" xfId="29166" xr:uid="{00000000-0005-0000-0000-0000EE710000}"/>
    <cellStyle name="Comma 2 2 3 4 2 3 3" xfId="9048" xr:uid="{00000000-0005-0000-0000-000058230000}"/>
    <cellStyle name="Comma 2 2 3 4 2 3 3 3" xfId="24149" xr:uid="{00000000-0005-0000-0000-0000555E0000}"/>
    <cellStyle name="Comma 2 2 3 4 2 3 5" xfId="19136" xr:uid="{00000000-0005-0000-0000-0000C04A0000}"/>
    <cellStyle name="Comma 2 2 3 4 2 4" xfId="5687" xr:uid="{00000000-0005-0000-0000-000037160000}"/>
    <cellStyle name="Comma 2 2 3 4 2 4 2" xfId="15739" xr:uid="{00000000-0005-0000-0000-00007B3D0000}"/>
    <cellStyle name="Comma 2 2 3 4 2 4 2 3" xfId="30837" xr:uid="{00000000-0005-0000-0000-000075780000}"/>
    <cellStyle name="Comma 2 2 3 4 2 4 3" xfId="10719" xr:uid="{00000000-0005-0000-0000-0000DF290000}"/>
    <cellStyle name="Comma 2 2 3 4 2 4 3 3" xfId="25820" xr:uid="{00000000-0005-0000-0000-0000DC640000}"/>
    <cellStyle name="Comma 2 2 3 4 2 4 5" xfId="20807" xr:uid="{00000000-0005-0000-0000-000047510000}"/>
    <cellStyle name="Comma 2 2 3 4 2 5" xfId="12397" xr:uid="{00000000-0005-0000-0000-00006D300000}"/>
    <cellStyle name="Comma 2 2 3 4 2 5 3" xfId="27495" xr:uid="{00000000-0005-0000-0000-0000676B0000}"/>
    <cellStyle name="Comma 2 2 3 4 2 6" xfId="7376" xr:uid="{00000000-0005-0000-0000-0000D01C0000}"/>
    <cellStyle name="Comma 2 2 3 4 2 6 3" xfId="22478" xr:uid="{00000000-0005-0000-0000-0000CE570000}"/>
    <cellStyle name="Comma 2 2 3 4 2 8" xfId="17465" xr:uid="{00000000-0005-0000-0000-000039440000}"/>
    <cellStyle name="Comma 2 2 3 4 3" xfId="2723" xr:uid="{00000000-0005-0000-0000-0000A30A0000}"/>
    <cellStyle name="Comma 2 2 3 4 3 2" xfId="4413" xr:uid="{00000000-0005-0000-0000-00003D110000}"/>
    <cellStyle name="Comma 2 2 3 4 3 2 2" xfId="14486" xr:uid="{00000000-0005-0000-0000-000096380000}"/>
    <cellStyle name="Comma 2 2 3 4 3 2 2 3" xfId="29584" xr:uid="{00000000-0005-0000-0000-000090730000}"/>
    <cellStyle name="Comma 2 2 3 4 3 2 3" xfId="9466" xr:uid="{00000000-0005-0000-0000-0000FA240000}"/>
    <cellStyle name="Comma 2 2 3 4 3 2 3 3" xfId="24567" xr:uid="{00000000-0005-0000-0000-0000F75F0000}"/>
    <cellStyle name="Comma 2 2 3 4 3 2 5" xfId="19554" xr:uid="{00000000-0005-0000-0000-0000624C0000}"/>
    <cellStyle name="Comma 2 2 3 4 3 3" xfId="6105" xr:uid="{00000000-0005-0000-0000-0000D9170000}"/>
    <cellStyle name="Comma 2 2 3 4 3 3 2" xfId="16157" xr:uid="{00000000-0005-0000-0000-00001D3F0000}"/>
    <cellStyle name="Comma 2 2 3 4 3 3 3" xfId="11137" xr:uid="{00000000-0005-0000-0000-0000812B0000}"/>
    <cellStyle name="Comma 2 2 3 4 3 3 3 3" xfId="26238" xr:uid="{00000000-0005-0000-0000-00007E660000}"/>
    <cellStyle name="Comma 2 2 3 4 3 3 5" xfId="21225" xr:uid="{00000000-0005-0000-0000-0000E9520000}"/>
    <cellStyle name="Comma 2 2 3 4 3 4" xfId="12815" xr:uid="{00000000-0005-0000-0000-00000F320000}"/>
    <cellStyle name="Comma 2 2 3 4 3 4 3" xfId="27913" xr:uid="{00000000-0005-0000-0000-0000096D0000}"/>
    <cellStyle name="Comma 2 2 3 4 3 5" xfId="7794" xr:uid="{00000000-0005-0000-0000-0000721E0000}"/>
    <cellStyle name="Comma 2 2 3 4 3 5 3" xfId="22896" xr:uid="{00000000-0005-0000-0000-000070590000}"/>
    <cellStyle name="Comma 2 2 3 4 3 7" xfId="17883" xr:uid="{00000000-0005-0000-0000-0000DB450000}"/>
    <cellStyle name="Comma 2 2 3 4 4" xfId="3576" xr:uid="{00000000-0005-0000-0000-0000F80D0000}"/>
    <cellStyle name="Comma 2 2 3 4 4 2" xfId="13650" xr:uid="{00000000-0005-0000-0000-000052350000}"/>
    <cellStyle name="Comma 2 2 3 4 4 2 3" xfId="28748" xr:uid="{00000000-0005-0000-0000-00004C700000}"/>
    <cellStyle name="Comma 2 2 3 4 4 3" xfId="8630" xr:uid="{00000000-0005-0000-0000-0000B6210000}"/>
    <cellStyle name="Comma 2 2 3 4 4 3 3" xfId="23731" xr:uid="{00000000-0005-0000-0000-0000B35C0000}"/>
    <cellStyle name="Comma 2 2 3 4 4 5" xfId="18718" xr:uid="{00000000-0005-0000-0000-00001E490000}"/>
    <cellStyle name="Comma 2 2 3 4 5" xfId="5269" xr:uid="{00000000-0005-0000-0000-000095140000}"/>
    <cellStyle name="Comma 2 2 3 4 5 2" xfId="15321" xr:uid="{00000000-0005-0000-0000-0000D93B0000}"/>
    <cellStyle name="Comma 2 2 3 4 5 2 3" xfId="30419" xr:uid="{00000000-0005-0000-0000-0000D3760000}"/>
    <cellStyle name="Comma 2 2 3 4 5 3" xfId="10301" xr:uid="{00000000-0005-0000-0000-00003D280000}"/>
    <cellStyle name="Comma 2 2 3 4 5 3 3" xfId="25402" xr:uid="{00000000-0005-0000-0000-00003A630000}"/>
    <cellStyle name="Comma 2 2 3 4 5 5" xfId="20389" xr:uid="{00000000-0005-0000-0000-0000A54F0000}"/>
    <cellStyle name="Comma 2 2 3 4 6" xfId="11979" xr:uid="{00000000-0005-0000-0000-0000CB2E0000}"/>
    <cellStyle name="Comma 2 2 3 4 6 3" xfId="27077" xr:uid="{00000000-0005-0000-0000-0000C5690000}"/>
    <cellStyle name="Comma 2 2 3 4 7" xfId="6958" xr:uid="{00000000-0005-0000-0000-00002E1B0000}"/>
    <cellStyle name="Comma 2 2 3 4 7 3" xfId="22060" xr:uid="{00000000-0005-0000-0000-00002C560000}"/>
    <cellStyle name="Comma 2 2 3 4 9" xfId="17047" xr:uid="{00000000-0005-0000-0000-000097420000}"/>
    <cellStyle name="Comma 2 2 3 5" xfId="2092" xr:uid="{00000000-0005-0000-0000-00002C080000}"/>
    <cellStyle name="Comma 2 2 3 5 2" xfId="2933" xr:uid="{00000000-0005-0000-0000-0000750B0000}"/>
    <cellStyle name="Comma 2 2 3 5 2 2" xfId="4623" xr:uid="{00000000-0005-0000-0000-00000F120000}"/>
    <cellStyle name="Comma 2 2 3 5 2 2 2" xfId="14696" xr:uid="{00000000-0005-0000-0000-000068390000}"/>
    <cellStyle name="Comma 2 2 3 5 2 2 2 3" xfId="29794" xr:uid="{00000000-0005-0000-0000-000062740000}"/>
    <cellStyle name="Comma 2 2 3 5 2 2 3" xfId="9676" xr:uid="{00000000-0005-0000-0000-0000CC250000}"/>
    <cellStyle name="Comma 2 2 3 5 2 2 3 3" xfId="24777" xr:uid="{00000000-0005-0000-0000-0000C9600000}"/>
    <cellStyle name="Comma 2 2 3 5 2 2 5" xfId="19764" xr:uid="{00000000-0005-0000-0000-0000344D0000}"/>
    <cellStyle name="Comma 2 2 3 5 2 3" xfId="6315" xr:uid="{00000000-0005-0000-0000-0000AB180000}"/>
    <cellStyle name="Comma 2 2 3 5 2 3 2" xfId="16367" xr:uid="{00000000-0005-0000-0000-0000EF3F0000}"/>
    <cellStyle name="Comma 2 2 3 5 2 3 3" xfId="11347" xr:uid="{00000000-0005-0000-0000-0000532C0000}"/>
    <cellStyle name="Comma 2 2 3 5 2 3 3 3" xfId="26448" xr:uid="{00000000-0005-0000-0000-000050670000}"/>
    <cellStyle name="Comma 2 2 3 5 2 3 5" xfId="21435" xr:uid="{00000000-0005-0000-0000-0000BB530000}"/>
    <cellStyle name="Comma 2 2 3 5 2 4" xfId="13025" xr:uid="{00000000-0005-0000-0000-0000E1320000}"/>
    <cellStyle name="Comma 2 2 3 5 2 4 3" xfId="28123" xr:uid="{00000000-0005-0000-0000-0000DB6D0000}"/>
    <cellStyle name="Comma 2 2 3 5 2 5" xfId="8004" xr:uid="{00000000-0005-0000-0000-0000441F0000}"/>
    <cellStyle name="Comma 2 2 3 5 2 5 3" xfId="23106" xr:uid="{00000000-0005-0000-0000-0000425A0000}"/>
    <cellStyle name="Comma 2 2 3 5 2 7" xfId="18093" xr:uid="{00000000-0005-0000-0000-0000AD460000}"/>
    <cellStyle name="Comma 2 2 3 5 3" xfId="3786" xr:uid="{00000000-0005-0000-0000-0000CA0E0000}"/>
    <cellStyle name="Comma 2 2 3 5 3 2" xfId="13860" xr:uid="{00000000-0005-0000-0000-000024360000}"/>
    <cellStyle name="Comma 2 2 3 5 3 2 3" xfId="28958" xr:uid="{00000000-0005-0000-0000-00001E710000}"/>
    <cellStyle name="Comma 2 2 3 5 3 3" xfId="8840" xr:uid="{00000000-0005-0000-0000-000088220000}"/>
    <cellStyle name="Comma 2 2 3 5 3 3 3" xfId="23941" xr:uid="{00000000-0005-0000-0000-0000855D0000}"/>
    <cellStyle name="Comma 2 2 3 5 3 5" xfId="18928" xr:uid="{00000000-0005-0000-0000-0000F0490000}"/>
    <cellStyle name="Comma 2 2 3 5 4" xfId="5479" xr:uid="{00000000-0005-0000-0000-000067150000}"/>
    <cellStyle name="Comma 2 2 3 5 4 2" xfId="15531" xr:uid="{00000000-0005-0000-0000-0000AB3C0000}"/>
    <cellStyle name="Comma 2 2 3 5 4 2 3" xfId="30629" xr:uid="{00000000-0005-0000-0000-0000A5770000}"/>
    <cellStyle name="Comma 2 2 3 5 4 3" xfId="10511" xr:uid="{00000000-0005-0000-0000-00000F290000}"/>
    <cellStyle name="Comma 2 2 3 5 4 3 3" xfId="25612" xr:uid="{00000000-0005-0000-0000-00000C640000}"/>
    <cellStyle name="Comma 2 2 3 5 4 5" xfId="20599" xr:uid="{00000000-0005-0000-0000-000077500000}"/>
    <cellStyle name="Comma 2 2 3 5 5" xfId="12189" xr:uid="{00000000-0005-0000-0000-00009D2F0000}"/>
    <cellStyle name="Comma 2 2 3 5 5 3" xfId="27287" xr:uid="{00000000-0005-0000-0000-0000976A0000}"/>
    <cellStyle name="Comma 2 2 3 5 6" xfId="7168" xr:uid="{00000000-0005-0000-0000-0000001C0000}"/>
    <cellStyle name="Comma 2 2 3 5 6 3" xfId="22270" xr:uid="{00000000-0005-0000-0000-0000FE560000}"/>
    <cellStyle name="Comma 2 2 3 5 8" xfId="17257" xr:uid="{00000000-0005-0000-0000-000069430000}"/>
    <cellStyle name="Comma 2 2 3 6" xfId="2513" xr:uid="{00000000-0005-0000-0000-0000D1090000}"/>
    <cellStyle name="Comma 2 2 3 6 2" xfId="4205" xr:uid="{00000000-0005-0000-0000-00006D100000}"/>
    <cellStyle name="Comma 2 2 3 6 2 2" xfId="14278" xr:uid="{00000000-0005-0000-0000-0000C6370000}"/>
    <cellStyle name="Comma 2 2 3 6 2 2 3" xfId="29376" xr:uid="{00000000-0005-0000-0000-0000C0720000}"/>
    <cellStyle name="Comma 2 2 3 6 2 3" xfId="9258" xr:uid="{00000000-0005-0000-0000-00002A240000}"/>
    <cellStyle name="Comma 2 2 3 6 2 3 3" xfId="24359" xr:uid="{00000000-0005-0000-0000-0000275F0000}"/>
    <cellStyle name="Comma 2 2 3 6 2 5" xfId="19346" xr:uid="{00000000-0005-0000-0000-0000924B0000}"/>
    <cellStyle name="Comma 2 2 3 6 3" xfId="5897" xr:uid="{00000000-0005-0000-0000-000009170000}"/>
    <cellStyle name="Comma 2 2 3 6 3 2" xfId="15949" xr:uid="{00000000-0005-0000-0000-00004D3E0000}"/>
    <cellStyle name="Comma 2 2 3 6 3 3" xfId="10929" xr:uid="{00000000-0005-0000-0000-0000B12A0000}"/>
    <cellStyle name="Comma 2 2 3 6 3 3 3" xfId="26030" xr:uid="{00000000-0005-0000-0000-0000AE650000}"/>
    <cellStyle name="Comma 2 2 3 6 3 5" xfId="21017" xr:uid="{00000000-0005-0000-0000-000019520000}"/>
    <cellStyle name="Comma 2 2 3 6 4" xfId="12607" xr:uid="{00000000-0005-0000-0000-00003F310000}"/>
    <cellStyle name="Comma 2 2 3 6 4 3" xfId="27705" xr:uid="{00000000-0005-0000-0000-0000396C0000}"/>
    <cellStyle name="Comma 2 2 3 6 5" xfId="7586" xr:uid="{00000000-0005-0000-0000-0000A21D0000}"/>
    <cellStyle name="Comma 2 2 3 6 5 3" xfId="22688" xr:uid="{00000000-0005-0000-0000-0000A0580000}"/>
    <cellStyle name="Comma 2 2 3 6 7" xfId="17675" xr:uid="{00000000-0005-0000-0000-00000B450000}"/>
    <cellStyle name="Comma 2 2 3 7" xfId="3362" xr:uid="{00000000-0005-0000-0000-0000220D0000}"/>
    <cellStyle name="Comma 2 2 3 7 2" xfId="13442" xr:uid="{00000000-0005-0000-0000-000082340000}"/>
    <cellStyle name="Comma 2 2 3 7 2 3" xfId="28540" xr:uid="{00000000-0005-0000-0000-00007C6F0000}"/>
    <cellStyle name="Comma 2 2 3 7 3" xfId="8422" xr:uid="{00000000-0005-0000-0000-0000E6200000}"/>
    <cellStyle name="Comma 2 2 3 7 3 3" xfId="23523" xr:uid="{00000000-0005-0000-0000-0000E35B0000}"/>
    <cellStyle name="Comma 2 2 3 7 5" xfId="18510" xr:uid="{00000000-0005-0000-0000-00004E480000}"/>
    <cellStyle name="Comma 2 2 3 8" xfId="5057" xr:uid="{00000000-0005-0000-0000-0000C1130000}"/>
    <cellStyle name="Comma 2 2 3 8 2" xfId="15113" xr:uid="{00000000-0005-0000-0000-0000093B0000}"/>
    <cellStyle name="Comma 2 2 3 8 2 3" xfId="30211" xr:uid="{00000000-0005-0000-0000-000003760000}"/>
    <cellStyle name="Comma 2 2 3 8 3" xfId="10093" xr:uid="{00000000-0005-0000-0000-00006D270000}"/>
    <cellStyle name="Comma 2 2 3 8 3 3" xfId="25194" xr:uid="{00000000-0005-0000-0000-00006A620000}"/>
    <cellStyle name="Comma 2 2 3 8 5" xfId="20181" xr:uid="{00000000-0005-0000-0000-0000D54E0000}"/>
    <cellStyle name="Comma 2 2 3 9" xfId="11769" xr:uid="{00000000-0005-0000-0000-0000F92D0000}"/>
    <cellStyle name="Comma 2 2 3 9 3" xfId="26869" xr:uid="{00000000-0005-0000-0000-0000F5680000}"/>
    <cellStyle name="Comma 2 3" xfId="39" xr:uid="{00000000-0005-0000-0000-000027000000}"/>
    <cellStyle name="Comma 2 3 2" xfId="594" xr:uid="{00000000-0005-0000-0000-000052020000}"/>
    <cellStyle name="Comma 2 3 2 2" xfId="1263" xr:uid="{00000000-0005-0000-0000-0000EF040000}"/>
    <cellStyle name="Comma 2 3 3" xfId="1264" xr:uid="{00000000-0005-0000-0000-0000F0040000}"/>
    <cellStyle name="Comma 2 3 4" xfId="1265" xr:uid="{00000000-0005-0000-0000-0000F1040000}"/>
    <cellStyle name="Comma 2 3 5" xfId="1266" xr:uid="{00000000-0005-0000-0000-0000F2040000}"/>
    <cellStyle name="Comma 2 3 6" xfId="1267" xr:uid="{00000000-0005-0000-0000-0000F3040000}"/>
    <cellStyle name="Comma 2 3 6 10" xfId="6749" xr:uid="{00000000-0005-0000-0000-00005D1A0000}"/>
    <cellStyle name="Comma 2 3 6 10 3" xfId="21853" xr:uid="{00000000-0005-0000-0000-00005D550000}"/>
    <cellStyle name="Comma 2 3 6 12" xfId="16838" xr:uid="{00000000-0005-0000-0000-0000C6410000}"/>
    <cellStyle name="Comma 2 3 6 2" xfId="1713" xr:uid="{00000000-0005-0000-0000-0000B1060000}"/>
    <cellStyle name="Comma 2 3 6 2 11" xfId="16892" xr:uid="{00000000-0005-0000-0000-0000FC410000}"/>
    <cellStyle name="Comma 2 3 6 2 2" xfId="1821" xr:uid="{00000000-0005-0000-0000-00001D070000}"/>
    <cellStyle name="Comma 2 3 6 2 2 10" xfId="16996" xr:uid="{00000000-0005-0000-0000-000064420000}"/>
    <cellStyle name="Comma 2 3 6 2 2 2" xfId="2038" xr:uid="{00000000-0005-0000-0000-0000F6070000}"/>
    <cellStyle name="Comma 2 3 6 2 2 2 2" xfId="2459" xr:uid="{00000000-0005-0000-0000-00009B090000}"/>
    <cellStyle name="Comma 2 3 6 2 2 2 2 2" xfId="3298" xr:uid="{00000000-0005-0000-0000-0000E20C0000}"/>
    <cellStyle name="Comma 2 3 6 2 2 2 2 2 2" xfId="4988" xr:uid="{00000000-0005-0000-0000-00007C130000}"/>
    <cellStyle name="Comma 2 3 6 2 2 2 2 2 2 2" xfId="15061" xr:uid="{00000000-0005-0000-0000-0000D53A0000}"/>
    <cellStyle name="Comma 2 3 6 2 2 2 2 2 2 2 3" xfId="30159" xr:uid="{00000000-0005-0000-0000-0000CF750000}"/>
    <cellStyle name="Comma 2 3 6 2 2 2 2 2 2 3" xfId="10041" xr:uid="{00000000-0005-0000-0000-000039270000}"/>
    <cellStyle name="Comma 2 3 6 2 2 2 2 2 2 3 3" xfId="25142" xr:uid="{00000000-0005-0000-0000-000036620000}"/>
    <cellStyle name="Comma 2 3 6 2 2 2 2 2 2 5" xfId="20129" xr:uid="{00000000-0005-0000-0000-0000A14E0000}"/>
    <cellStyle name="Comma 2 3 6 2 2 2 2 2 3" xfId="6680" xr:uid="{00000000-0005-0000-0000-0000181A0000}"/>
    <cellStyle name="Comma 2 3 6 2 2 2 2 2 3 2" xfId="16732" xr:uid="{00000000-0005-0000-0000-00005C410000}"/>
    <cellStyle name="Comma 2 3 6 2 2 2 2 2 3 3" xfId="11712" xr:uid="{00000000-0005-0000-0000-0000C02D0000}"/>
    <cellStyle name="Comma 2 3 6 2 2 2 2 2 3 3 3" xfId="26813" xr:uid="{00000000-0005-0000-0000-0000BD680000}"/>
    <cellStyle name="Comma 2 3 6 2 2 2 2 2 3 5" xfId="21800" xr:uid="{00000000-0005-0000-0000-000028550000}"/>
    <cellStyle name="Comma 2 3 6 2 2 2 2 2 4" xfId="13390" xr:uid="{00000000-0005-0000-0000-00004E340000}"/>
    <cellStyle name="Comma 2 3 6 2 2 2 2 2 4 3" xfId="28488" xr:uid="{00000000-0005-0000-0000-0000486F0000}"/>
    <cellStyle name="Comma 2 3 6 2 2 2 2 2 5" xfId="8369" xr:uid="{00000000-0005-0000-0000-0000B1200000}"/>
    <cellStyle name="Comma 2 3 6 2 2 2 2 2 5 3" xfId="23471" xr:uid="{00000000-0005-0000-0000-0000AF5B0000}"/>
    <cellStyle name="Comma 2 3 6 2 2 2 2 2 7" xfId="18458" xr:uid="{00000000-0005-0000-0000-00001A480000}"/>
    <cellStyle name="Comma 2 3 6 2 2 2 2 3" xfId="4151" xr:uid="{00000000-0005-0000-0000-000037100000}"/>
    <cellStyle name="Comma 2 3 6 2 2 2 2 3 2" xfId="14225" xr:uid="{00000000-0005-0000-0000-000091370000}"/>
    <cellStyle name="Comma 2 3 6 2 2 2 2 3 2 3" xfId="29323" xr:uid="{00000000-0005-0000-0000-00008B720000}"/>
    <cellStyle name="Comma 2 3 6 2 2 2 2 3 3" xfId="9205" xr:uid="{00000000-0005-0000-0000-0000F5230000}"/>
    <cellStyle name="Comma 2 3 6 2 2 2 2 3 3 3" xfId="24306" xr:uid="{00000000-0005-0000-0000-0000F25E0000}"/>
    <cellStyle name="Comma 2 3 6 2 2 2 2 3 5" xfId="19293" xr:uid="{00000000-0005-0000-0000-00005D4B0000}"/>
    <cellStyle name="Comma 2 3 6 2 2 2 2 4" xfId="5844" xr:uid="{00000000-0005-0000-0000-0000D4160000}"/>
    <cellStyle name="Comma 2 3 6 2 2 2 2 4 2" xfId="15896" xr:uid="{00000000-0005-0000-0000-0000183E0000}"/>
    <cellStyle name="Comma 2 3 6 2 2 2 2 4 3" xfId="10876" xr:uid="{00000000-0005-0000-0000-00007C2A0000}"/>
    <cellStyle name="Comma 2 3 6 2 2 2 2 4 3 3" xfId="25977" xr:uid="{00000000-0005-0000-0000-000079650000}"/>
    <cellStyle name="Comma 2 3 6 2 2 2 2 4 5" xfId="20964" xr:uid="{00000000-0005-0000-0000-0000E4510000}"/>
    <cellStyle name="Comma 2 3 6 2 2 2 2 5" xfId="12554" xr:uid="{00000000-0005-0000-0000-00000A310000}"/>
    <cellStyle name="Comma 2 3 6 2 2 2 2 5 3" xfId="27652" xr:uid="{00000000-0005-0000-0000-0000046C0000}"/>
    <cellStyle name="Comma 2 3 6 2 2 2 2 6" xfId="7533" xr:uid="{00000000-0005-0000-0000-00006D1D0000}"/>
    <cellStyle name="Comma 2 3 6 2 2 2 2 6 3" xfId="22635" xr:uid="{00000000-0005-0000-0000-00006B580000}"/>
    <cellStyle name="Comma 2 3 6 2 2 2 2 8" xfId="17622" xr:uid="{00000000-0005-0000-0000-0000D6440000}"/>
    <cellStyle name="Comma 2 3 6 2 2 2 3" xfId="2880" xr:uid="{00000000-0005-0000-0000-0000400B0000}"/>
    <cellStyle name="Comma 2 3 6 2 2 2 3 2" xfId="4570" xr:uid="{00000000-0005-0000-0000-0000DA110000}"/>
    <cellStyle name="Comma 2 3 6 2 2 2 3 2 2" xfId="14643" xr:uid="{00000000-0005-0000-0000-000033390000}"/>
    <cellStyle name="Comma 2 3 6 2 2 2 3 2 2 3" xfId="29741" xr:uid="{00000000-0005-0000-0000-00002D740000}"/>
    <cellStyle name="Comma 2 3 6 2 2 2 3 2 3" xfId="9623" xr:uid="{00000000-0005-0000-0000-000097250000}"/>
    <cellStyle name="Comma 2 3 6 2 2 2 3 2 3 3" xfId="24724" xr:uid="{00000000-0005-0000-0000-000094600000}"/>
    <cellStyle name="Comma 2 3 6 2 2 2 3 2 5" xfId="19711" xr:uid="{00000000-0005-0000-0000-0000FF4C0000}"/>
    <cellStyle name="Comma 2 3 6 2 2 2 3 3" xfId="6262" xr:uid="{00000000-0005-0000-0000-000076180000}"/>
    <cellStyle name="Comma 2 3 6 2 2 2 3 3 2" xfId="16314" xr:uid="{00000000-0005-0000-0000-0000BA3F0000}"/>
    <cellStyle name="Comma 2 3 6 2 2 2 3 3 3" xfId="11294" xr:uid="{00000000-0005-0000-0000-00001E2C0000}"/>
    <cellStyle name="Comma 2 3 6 2 2 2 3 3 3 3" xfId="26395" xr:uid="{00000000-0005-0000-0000-00001B670000}"/>
    <cellStyle name="Comma 2 3 6 2 2 2 3 3 5" xfId="21382" xr:uid="{00000000-0005-0000-0000-000086530000}"/>
    <cellStyle name="Comma 2 3 6 2 2 2 3 4" xfId="12972" xr:uid="{00000000-0005-0000-0000-0000AC320000}"/>
    <cellStyle name="Comma 2 3 6 2 2 2 3 4 3" xfId="28070" xr:uid="{00000000-0005-0000-0000-0000A66D0000}"/>
    <cellStyle name="Comma 2 3 6 2 2 2 3 5" xfId="7951" xr:uid="{00000000-0005-0000-0000-00000F1F0000}"/>
    <cellStyle name="Comma 2 3 6 2 2 2 3 5 3" xfId="23053" xr:uid="{00000000-0005-0000-0000-00000D5A0000}"/>
    <cellStyle name="Comma 2 3 6 2 2 2 3 7" xfId="18040" xr:uid="{00000000-0005-0000-0000-000078460000}"/>
    <cellStyle name="Comma 2 3 6 2 2 2 4" xfId="3733" xr:uid="{00000000-0005-0000-0000-0000950E0000}"/>
    <cellStyle name="Comma 2 3 6 2 2 2 4 2" xfId="13807" xr:uid="{00000000-0005-0000-0000-0000EF350000}"/>
    <cellStyle name="Comma 2 3 6 2 2 2 4 2 3" xfId="28905" xr:uid="{00000000-0005-0000-0000-0000E9700000}"/>
    <cellStyle name="Comma 2 3 6 2 2 2 4 3" xfId="8787" xr:uid="{00000000-0005-0000-0000-000053220000}"/>
    <cellStyle name="Comma 2 3 6 2 2 2 4 3 3" xfId="23888" xr:uid="{00000000-0005-0000-0000-0000505D0000}"/>
    <cellStyle name="Comma 2 3 6 2 2 2 4 5" xfId="18875" xr:uid="{00000000-0005-0000-0000-0000BB490000}"/>
    <cellStyle name="Comma 2 3 6 2 2 2 5" xfId="5426" xr:uid="{00000000-0005-0000-0000-000032150000}"/>
    <cellStyle name="Comma 2 3 6 2 2 2 5 2" xfId="15478" xr:uid="{00000000-0005-0000-0000-0000763C0000}"/>
    <cellStyle name="Comma 2 3 6 2 2 2 5 2 3" xfId="30576" xr:uid="{00000000-0005-0000-0000-000070770000}"/>
    <cellStyle name="Comma 2 3 6 2 2 2 5 3" xfId="10458" xr:uid="{00000000-0005-0000-0000-0000DA280000}"/>
    <cellStyle name="Comma 2 3 6 2 2 2 5 3 3" xfId="25559" xr:uid="{00000000-0005-0000-0000-0000D7630000}"/>
    <cellStyle name="Comma 2 3 6 2 2 2 5 5" xfId="20546" xr:uid="{00000000-0005-0000-0000-000042500000}"/>
    <cellStyle name="Comma 2 3 6 2 2 2 6" xfId="12136" xr:uid="{00000000-0005-0000-0000-0000682F0000}"/>
    <cellStyle name="Comma 2 3 6 2 2 2 6 3" xfId="27234" xr:uid="{00000000-0005-0000-0000-0000626A0000}"/>
    <cellStyle name="Comma 2 3 6 2 2 2 7" xfId="7115" xr:uid="{00000000-0005-0000-0000-0000CB1B0000}"/>
    <cellStyle name="Comma 2 3 6 2 2 2 7 3" xfId="22217" xr:uid="{00000000-0005-0000-0000-0000C9560000}"/>
    <cellStyle name="Comma 2 3 6 2 2 2 9" xfId="17204" xr:uid="{00000000-0005-0000-0000-000034430000}"/>
    <cellStyle name="Comma 2 3 6 2 2 3" xfId="2251" xr:uid="{00000000-0005-0000-0000-0000CB080000}"/>
    <cellStyle name="Comma 2 3 6 2 2 3 2" xfId="3090" xr:uid="{00000000-0005-0000-0000-0000120C0000}"/>
    <cellStyle name="Comma 2 3 6 2 2 3 2 2" xfId="4780" xr:uid="{00000000-0005-0000-0000-0000AC120000}"/>
    <cellStyle name="Comma 2 3 6 2 2 3 2 2 2" xfId="14853" xr:uid="{00000000-0005-0000-0000-0000053A0000}"/>
    <cellStyle name="Comma 2 3 6 2 2 3 2 2 2 3" xfId="29951" xr:uid="{00000000-0005-0000-0000-0000FF740000}"/>
    <cellStyle name="Comma 2 3 6 2 2 3 2 2 3" xfId="9833" xr:uid="{00000000-0005-0000-0000-000069260000}"/>
    <cellStyle name="Comma 2 3 6 2 2 3 2 2 3 3" xfId="24934" xr:uid="{00000000-0005-0000-0000-000066610000}"/>
    <cellStyle name="Comma 2 3 6 2 2 3 2 2 5" xfId="19921" xr:uid="{00000000-0005-0000-0000-0000D14D0000}"/>
    <cellStyle name="Comma 2 3 6 2 2 3 2 3" xfId="6472" xr:uid="{00000000-0005-0000-0000-000048190000}"/>
    <cellStyle name="Comma 2 3 6 2 2 3 2 3 2" xfId="16524" xr:uid="{00000000-0005-0000-0000-00008C400000}"/>
    <cellStyle name="Comma 2 3 6 2 2 3 2 3 3" xfId="11504" xr:uid="{00000000-0005-0000-0000-0000F02C0000}"/>
    <cellStyle name="Comma 2 3 6 2 2 3 2 3 3 3" xfId="26605" xr:uid="{00000000-0005-0000-0000-0000ED670000}"/>
    <cellStyle name="Comma 2 3 6 2 2 3 2 3 5" xfId="21592" xr:uid="{00000000-0005-0000-0000-000058540000}"/>
    <cellStyle name="Comma 2 3 6 2 2 3 2 4" xfId="13182" xr:uid="{00000000-0005-0000-0000-00007E330000}"/>
    <cellStyle name="Comma 2 3 6 2 2 3 2 4 3" xfId="28280" xr:uid="{00000000-0005-0000-0000-0000786E0000}"/>
    <cellStyle name="Comma 2 3 6 2 2 3 2 5" xfId="8161" xr:uid="{00000000-0005-0000-0000-0000E11F0000}"/>
    <cellStyle name="Comma 2 3 6 2 2 3 2 5 3" xfId="23263" xr:uid="{00000000-0005-0000-0000-0000DF5A0000}"/>
    <cellStyle name="Comma 2 3 6 2 2 3 2 7" xfId="18250" xr:uid="{00000000-0005-0000-0000-00004A470000}"/>
    <cellStyle name="Comma 2 3 6 2 2 3 3" xfId="3943" xr:uid="{00000000-0005-0000-0000-0000670F0000}"/>
    <cellStyle name="Comma 2 3 6 2 2 3 3 2" xfId="14017" xr:uid="{00000000-0005-0000-0000-0000C1360000}"/>
    <cellStyle name="Comma 2 3 6 2 2 3 3 2 3" xfId="29115" xr:uid="{00000000-0005-0000-0000-0000BB710000}"/>
    <cellStyle name="Comma 2 3 6 2 2 3 3 3" xfId="8997" xr:uid="{00000000-0005-0000-0000-000025230000}"/>
    <cellStyle name="Comma 2 3 6 2 2 3 3 3 3" xfId="24098" xr:uid="{00000000-0005-0000-0000-0000225E0000}"/>
    <cellStyle name="Comma 2 3 6 2 2 3 3 5" xfId="19085" xr:uid="{00000000-0005-0000-0000-00008D4A0000}"/>
    <cellStyle name="Comma 2 3 6 2 2 3 4" xfId="5636" xr:uid="{00000000-0005-0000-0000-000004160000}"/>
    <cellStyle name="Comma 2 3 6 2 2 3 4 2" xfId="15688" xr:uid="{00000000-0005-0000-0000-0000483D0000}"/>
    <cellStyle name="Comma 2 3 6 2 2 3 4 2 3" xfId="30786" xr:uid="{00000000-0005-0000-0000-000042780000}"/>
    <cellStyle name="Comma 2 3 6 2 2 3 4 3" xfId="10668" xr:uid="{00000000-0005-0000-0000-0000AC290000}"/>
    <cellStyle name="Comma 2 3 6 2 2 3 4 3 3" xfId="25769" xr:uid="{00000000-0005-0000-0000-0000A9640000}"/>
    <cellStyle name="Comma 2 3 6 2 2 3 4 5" xfId="20756" xr:uid="{00000000-0005-0000-0000-000014510000}"/>
    <cellStyle name="Comma 2 3 6 2 2 3 5" xfId="12346" xr:uid="{00000000-0005-0000-0000-00003A300000}"/>
    <cellStyle name="Comma 2 3 6 2 2 3 5 3" xfId="27444" xr:uid="{00000000-0005-0000-0000-0000346B0000}"/>
    <cellStyle name="Comma 2 3 6 2 2 3 6" xfId="7325" xr:uid="{00000000-0005-0000-0000-00009D1C0000}"/>
    <cellStyle name="Comma 2 3 6 2 2 3 6 3" xfId="22427" xr:uid="{00000000-0005-0000-0000-00009B570000}"/>
    <cellStyle name="Comma 2 3 6 2 2 3 8" xfId="17414" xr:uid="{00000000-0005-0000-0000-000006440000}"/>
    <cellStyle name="Comma 2 3 6 2 2 4" xfId="2672" xr:uid="{00000000-0005-0000-0000-0000700A0000}"/>
    <cellStyle name="Comma 2 3 6 2 2 4 2" xfId="4362" xr:uid="{00000000-0005-0000-0000-00000A110000}"/>
    <cellStyle name="Comma 2 3 6 2 2 4 2 2" xfId="14435" xr:uid="{00000000-0005-0000-0000-000063380000}"/>
    <cellStyle name="Comma 2 3 6 2 2 4 2 2 3" xfId="29533" xr:uid="{00000000-0005-0000-0000-00005D730000}"/>
    <cellStyle name="Comma 2 3 6 2 2 4 2 3" xfId="9415" xr:uid="{00000000-0005-0000-0000-0000C7240000}"/>
    <cellStyle name="Comma 2 3 6 2 2 4 2 3 3" xfId="24516" xr:uid="{00000000-0005-0000-0000-0000C45F0000}"/>
    <cellStyle name="Comma 2 3 6 2 2 4 2 5" xfId="19503" xr:uid="{00000000-0005-0000-0000-00002F4C0000}"/>
    <cellStyle name="Comma 2 3 6 2 2 4 3" xfId="6054" xr:uid="{00000000-0005-0000-0000-0000A6170000}"/>
    <cellStyle name="Comma 2 3 6 2 2 4 3 2" xfId="16106" xr:uid="{00000000-0005-0000-0000-0000EA3E0000}"/>
    <cellStyle name="Comma 2 3 6 2 2 4 3 3" xfId="11086" xr:uid="{00000000-0005-0000-0000-00004E2B0000}"/>
    <cellStyle name="Comma 2 3 6 2 2 4 3 3 3" xfId="26187" xr:uid="{00000000-0005-0000-0000-00004B660000}"/>
    <cellStyle name="Comma 2 3 6 2 2 4 3 5" xfId="21174" xr:uid="{00000000-0005-0000-0000-0000B6520000}"/>
    <cellStyle name="Comma 2 3 6 2 2 4 4" xfId="12764" xr:uid="{00000000-0005-0000-0000-0000DC310000}"/>
    <cellStyle name="Comma 2 3 6 2 2 4 4 3" xfId="27862" xr:uid="{00000000-0005-0000-0000-0000D66C0000}"/>
    <cellStyle name="Comma 2 3 6 2 2 4 5" xfId="7743" xr:uid="{00000000-0005-0000-0000-00003F1E0000}"/>
    <cellStyle name="Comma 2 3 6 2 2 4 5 3" xfId="22845" xr:uid="{00000000-0005-0000-0000-00003D590000}"/>
    <cellStyle name="Comma 2 3 6 2 2 4 7" xfId="17832" xr:uid="{00000000-0005-0000-0000-0000A8450000}"/>
    <cellStyle name="Comma 2 3 6 2 2 5" xfId="3525" xr:uid="{00000000-0005-0000-0000-0000C50D0000}"/>
    <cellStyle name="Comma 2 3 6 2 2 5 2" xfId="13599" xr:uid="{00000000-0005-0000-0000-00001F350000}"/>
    <cellStyle name="Comma 2 3 6 2 2 5 2 3" xfId="28697" xr:uid="{00000000-0005-0000-0000-000019700000}"/>
    <cellStyle name="Comma 2 3 6 2 2 5 3" xfId="8579" xr:uid="{00000000-0005-0000-0000-000083210000}"/>
    <cellStyle name="Comma 2 3 6 2 2 5 3 3" xfId="23680" xr:uid="{00000000-0005-0000-0000-0000805C0000}"/>
    <cellStyle name="Comma 2 3 6 2 2 5 5" xfId="18667" xr:uid="{00000000-0005-0000-0000-0000EB480000}"/>
    <cellStyle name="Comma 2 3 6 2 2 6" xfId="5218" xr:uid="{00000000-0005-0000-0000-000062140000}"/>
    <cellStyle name="Comma 2 3 6 2 2 6 2" xfId="15270" xr:uid="{00000000-0005-0000-0000-0000A63B0000}"/>
    <cellStyle name="Comma 2 3 6 2 2 6 2 3" xfId="30368" xr:uid="{00000000-0005-0000-0000-0000A0760000}"/>
    <cellStyle name="Comma 2 3 6 2 2 6 3" xfId="10250" xr:uid="{00000000-0005-0000-0000-00000A280000}"/>
    <cellStyle name="Comma 2 3 6 2 2 6 3 3" xfId="25351" xr:uid="{00000000-0005-0000-0000-000007630000}"/>
    <cellStyle name="Comma 2 3 6 2 2 6 5" xfId="20338" xr:uid="{00000000-0005-0000-0000-0000724F0000}"/>
    <cellStyle name="Comma 2 3 6 2 2 7" xfId="11928" xr:uid="{00000000-0005-0000-0000-0000982E0000}"/>
    <cellStyle name="Comma 2 3 6 2 2 7 3" xfId="27026" xr:uid="{00000000-0005-0000-0000-000092690000}"/>
    <cellStyle name="Comma 2 3 6 2 2 8" xfId="6907" xr:uid="{00000000-0005-0000-0000-0000FB1A0000}"/>
    <cellStyle name="Comma 2 3 6 2 2 8 3" xfId="22009" xr:uid="{00000000-0005-0000-0000-0000F9550000}"/>
    <cellStyle name="Comma 2 3 6 2 3" xfId="1934" xr:uid="{00000000-0005-0000-0000-00008E070000}"/>
    <cellStyle name="Comma 2 3 6 2 3 2" xfId="2355" xr:uid="{00000000-0005-0000-0000-000033090000}"/>
    <cellStyle name="Comma 2 3 6 2 3 2 2" xfId="3194" xr:uid="{00000000-0005-0000-0000-00007A0C0000}"/>
    <cellStyle name="Comma 2 3 6 2 3 2 2 2" xfId="4884" xr:uid="{00000000-0005-0000-0000-000014130000}"/>
    <cellStyle name="Comma 2 3 6 2 3 2 2 2 2" xfId="14957" xr:uid="{00000000-0005-0000-0000-00006D3A0000}"/>
    <cellStyle name="Comma 2 3 6 2 3 2 2 2 2 3" xfId="30055" xr:uid="{00000000-0005-0000-0000-000067750000}"/>
    <cellStyle name="Comma 2 3 6 2 3 2 2 2 3" xfId="9937" xr:uid="{00000000-0005-0000-0000-0000D1260000}"/>
    <cellStyle name="Comma 2 3 6 2 3 2 2 2 3 3" xfId="25038" xr:uid="{00000000-0005-0000-0000-0000CE610000}"/>
    <cellStyle name="Comma 2 3 6 2 3 2 2 2 5" xfId="20025" xr:uid="{00000000-0005-0000-0000-0000394E0000}"/>
    <cellStyle name="Comma 2 3 6 2 3 2 2 3" xfId="6576" xr:uid="{00000000-0005-0000-0000-0000B0190000}"/>
    <cellStyle name="Comma 2 3 6 2 3 2 2 3 2" xfId="16628" xr:uid="{00000000-0005-0000-0000-0000F4400000}"/>
    <cellStyle name="Comma 2 3 6 2 3 2 2 3 3" xfId="11608" xr:uid="{00000000-0005-0000-0000-0000582D0000}"/>
    <cellStyle name="Comma 2 3 6 2 3 2 2 3 3 3" xfId="26709" xr:uid="{00000000-0005-0000-0000-000055680000}"/>
    <cellStyle name="Comma 2 3 6 2 3 2 2 3 5" xfId="21696" xr:uid="{00000000-0005-0000-0000-0000C0540000}"/>
    <cellStyle name="Comma 2 3 6 2 3 2 2 4" xfId="13286" xr:uid="{00000000-0005-0000-0000-0000E6330000}"/>
    <cellStyle name="Comma 2 3 6 2 3 2 2 4 3" xfId="28384" xr:uid="{00000000-0005-0000-0000-0000E06E0000}"/>
    <cellStyle name="Comma 2 3 6 2 3 2 2 5" xfId="8265" xr:uid="{00000000-0005-0000-0000-000049200000}"/>
    <cellStyle name="Comma 2 3 6 2 3 2 2 5 3" xfId="23367" xr:uid="{00000000-0005-0000-0000-0000475B0000}"/>
    <cellStyle name="Comma 2 3 6 2 3 2 2 7" xfId="18354" xr:uid="{00000000-0005-0000-0000-0000B2470000}"/>
    <cellStyle name="Comma 2 3 6 2 3 2 3" xfId="4047" xr:uid="{00000000-0005-0000-0000-0000CF0F0000}"/>
    <cellStyle name="Comma 2 3 6 2 3 2 3 2" xfId="14121" xr:uid="{00000000-0005-0000-0000-000029370000}"/>
    <cellStyle name="Comma 2 3 6 2 3 2 3 2 3" xfId="29219" xr:uid="{00000000-0005-0000-0000-000023720000}"/>
    <cellStyle name="Comma 2 3 6 2 3 2 3 3" xfId="9101" xr:uid="{00000000-0005-0000-0000-00008D230000}"/>
    <cellStyle name="Comma 2 3 6 2 3 2 3 3 3" xfId="24202" xr:uid="{00000000-0005-0000-0000-00008A5E0000}"/>
    <cellStyle name="Comma 2 3 6 2 3 2 3 5" xfId="19189" xr:uid="{00000000-0005-0000-0000-0000F54A0000}"/>
    <cellStyle name="Comma 2 3 6 2 3 2 4" xfId="5740" xr:uid="{00000000-0005-0000-0000-00006C160000}"/>
    <cellStyle name="Comma 2 3 6 2 3 2 4 2" xfId="15792" xr:uid="{00000000-0005-0000-0000-0000B03D0000}"/>
    <cellStyle name="Comma 2 3 6 2 3 2 4 2 3" xfId="30890" xr:uid="{00000000-0005-0000-0000-0000AA780000}"/>
    <cellStyle name="Comma 2 3 6 2 3 2 4 3" xfId="10772" xr:uid="{00000000-0005-0000-0000-0000142A0000}"/>
    <cellStyle name="Comma 2 3 6 2 3 2 4 3 3" xfId="25873" xr:uid="{00000000-0005-0000-0000-000011650000}"/>
    <cellStyle name="Comma 2 3 6 2 3 2 4 5" xfId="20860" xr:uid="{00000000-0005-0000-0000-00007C510000}"/>
    <cellStyle name="Comma 2 3 6 2 3 2 5" xfId="12450" xr:uid="{00000000-0005-0000-0000-0000A2300000}"/>
    <cellStyle name="Comma 2 3 6 2 3 2 5 3" xfId="27548" xr:uid="{00000000-0005-0000-0000-00009C6B0000}"/>
    <cellStyle name="Comma 2 3 6 2 3 2 6" xfId="7429" xr:uid="{00000000-0005-0000-0000-0000051D0000}"/>
    <cellStyle name="Comma 2 3 6 2 3 2 6 3" xfId="22531" xr:uid="{00000000-0005-0000-0000-000003580000}"/>
    <cellStyle name="Comma 2 3 6 2 3 2 8" xfId="17518" xr:uid="{00000000-0005-0000-0000-00006E440000}"/>
    <cellStyle name="Comma 2 3 6 2 3 3" xfId="2776" xr:uid="{00000000-0005-0000-0000-0000D80A0000}"/>
    <cellStyle name="Comma 2 3 6 2 3 3 2" xfId="4466" xr:uid="{00000000-0005-0000-0000-000072110000}"/>
    <cellStyle name="Comma 2 3 6 2 3 3 2 2" xfId="14539" xr:uid="{00000000-0005-0000-0000-0000CB380000}"/>
    <cellStyle name="Comma 2 3 6 2 3 3 2 2 3" xfId="29637" xr:uid="{00000000-0005-0000-0000-0000C5730000}"/>
    <cellStyle name="Comma 2 3 6 2 3 3 2 3" xfId="9519" xr:uid="{00000000-0005-0000-0000-00002F250000}"/>
    <cellStyle name="Comma 2 3 6 2 3 3 2 3 3" xfId="24620" xr:uid="{00000000-0005-0000-0000-00002C600000}"/>
    <cellStyle name="Comma 2 3 6 2 3 3 2 5" xfId="19607" xr:uid="{00000000-0005-0000-0000-0000974C0000}"/>
    <cellStyle name="Comma 2 3 6 2 3 3 3" xfId="6158" xr:uid="{00000000-0005-0000-0000-00000E180000}"/>
    <cellStyle name="Comma 2 3 6 2 3 3 3 2" xfId="16210" xr:uid="{00000000-0005-0000-0000-0000523F0000}"/>
    <cellStyle name="Comma 2 3 6 2 3 3 3 3" xfId="11190" xr:uid="{00000000-0005-0000-0000-0000B62B0000}"/>
    <cellStyle name="Comma 2 3 6 2 3 3 3 3 3" xfId="26291" xr:uid="{00000000-0005-0000-0000-0000B3660000}"/>
    <cellStyle name="Comma 2 3 6 2 3 3 3 5" xfId="21278" xr:uid="{00000000-0005-0000-0000-00001E530000}"/>
    <cellStyle name="Comma 2 3 6 2 3 3 4" xfId="12868" xr:uid="{00000000-0005-0000-0000-000044320000}"/>
    <cellStyle name="Comma 2 3 6 2 3 3 4 3" xfId="27966" xr:uid="{00000000-0005-0000-0000-00003E6D0000}"/>
    <cellStyle name="Comma 2 3 6 2 3 3 5" xfId="7847" xr:uid="{00000000-0005-0000-0000-0000A71E0000}"/>
    <cellStyle name="Comma 2 3 6 2 3 3 5 3" xfId="22949" xr:uid="{00000000-0005-0000-0000-0000A5590000}"/>
    <cellStyle name="Comma 2 3 6 2 3 3 7" xfId="17936" xr:uid="{00000000-0005-0000-0000-000010460000}"/>
    <cellStyle name="Comma 2 3 6 2 3 4" xfId="3629" xr:uid="{00000000-0005-0000-0000-00002D0E0000}"/>
    <cellStyle name="Comma 2 3 6 2 3 4 2" xfId="13703" xr:uid="{00000000-0005-0000-0000-000087350000}"/>
    <cellStyle name="Comma 2 3 6 2 3 4 2 3" xfId="28801" xr:uid="{00000000-0005-0000-0000-000081700000}"/>
    <cellStyle name="Comma 2 3 6 2 3 4 3" xfId="8683" xr:uid="{00000000-0005-0000-0000-0000EB210000}"/>
    <cellStyle name="Comma 2 3 6 2 3 4 3 3" xfId="23784" xr:uid="{00000000-0005-0000-0000-0000E85C0000}"/>
    <cellStyle name="Comma 2 3 6 2 3 4 5" xfId="18771" xr:uid="{00000000-0005-0000-0000-000053490000}"/>
    <cellStyle name="Comma 2 3 6 2 3 5" xfId="5322" xr:uid="{00000000-0005-0000-0000-0000CA140000}"/>
    <cellStyle name="Comma 2 3 6 2 3 5 2" xfId="15374" xr:uid="{00000000-0005-0000-0000-00000E3C0000}"/>
    <cellStyle name="Comma 2 3 6 2 3 5 2 3" xfId="30472" xr:uid="{00000000-0005-0000-0000-000008770000}"/>
    <cellStyle name="Comma 2 3 6 2 3 5 3" xfId="10354" xr:uid="{00000000-0005-0000-0000-000072280000}"/>
    <cellStyle name="Comma 2 3 6 2 3 5 3 3" xfId="25455" xr:uid="{00000000-0005-0000-0000-00006F630000}"/>
    <cellStyle name="Comma 2 3 6 2 3 5 5" xfId="20442" xr:uid="{00000000-0005-0000-0000-0000DA4F0000}"/>
    <cellStyle name="Comma 2 3 6 2 3 6" xfId="12032" xr:uid="{00000000-0005-0000-0000-0000002F0000}"/>
    <cellStyle name="Comma 2 3 6 2 3 6 3" xfId="27130" xr:uid="{00000000-0005-0000-0000-0000FA690000}"/>
    <cellStyle name="Comma 2 3 6 2 3 7" xfId="7011" xr:uid="{00000000-0005-0000-0000-0000631B0000}"/>
    <cellStyle name="Comma 2 3 6 2 3 7 3" xfId="22113" xr:uid="{00000000-0005-0000-0000-000061560000}"/>
    <cellStyle name="Comma 2 3 6 2 3 9" xfId="17100" xr:uid="{00000000-0005-0000-0000-0000CC420000}"/>
    <cellStyle name="Comma 2 3 6 2 4" xfId="2147" xr:uid="{00000000-0005-0000-0000-000063080000}"/>
    <cellStyle name="Comma 2 3 6 2 4 2" xfId="2986" xr:uid="{00000000-0005-0000-0000-0000AA0B0000}"/>
    <cellStyle name="Comma 2 3 6 2 4 2 2" xfId="4676" xr:uid="{00000000-0005-0000-0000-000044120000}"/>
    <cellStyle name="Comma 2 3 6 2 4 2 2 2" xfId="14749" xr:uid="{00000000-0005-0000-0000-00009D390000}"/>
    <cellStyle name="Comma 2 3 6 2 4 2 2 2 3" xfId="29847" xr:uid="{00000000-0005-0000-0000-000097740000}"/>
    <cellStyle name="Comma 2 3 6 2 4 2 2 3" xfId="9729" xr:uid="{00000000-0005-0000-0000-000001260000}"/>
    <cellStyle name="Comma 2 3 6 2 4 2 2 3 3" xfId="24830" xr:uid="{00000000-0005-0000-0000-0000FE600000}"/>
    <cellStyle name="Comma 2 3 6 2 4 2 2 5" xfId="19817" xr:uid="{00000000-0005-0000-0000-0000694D0000}"/>
    <cellStyle name="Comma 2 3 6 2 4 2 3" xfId="6368" xr:uid="{00000000-0005-0000-0000-0000E0180000}"/>
    <cellStyle name="Comma 2 3 6 2 4 2 3 2" xfId="16420" xr:uid="{00000000-0005-0000-0000-000024400000}"/>
    <cellStyle name="Comma 2 3 6 2 4 2 3 3" xfId="11400" xr:uid="{00000000-0005-0000-0000-0000882C0000}"/>
    <cellStyle name="Comma 2 3 6 2 4 2 3 3 3" xfId="26501" xr:uid="{00000000-0005-0000-0000-000085670000}"/>
    <cellStyle name="Comma 2 3 6 2 4 2 3 5" xfId="21488" xr:uid="{00000000-0005-0000-0000-0000F0530000}"/>
    <cellStyle name="Comma 2 3 6 2 4 2 4" xfId="13078" xr:uid="{00000000-0005-0000-0000-000016330000}"/>
    <cellStyle name="Comma 2 3 6 2 4 2 4 3" xfId="28176" xr:uid="{00000000-0005-0000-0000-0000106E0000}"/>
    <cellStyle name="Comma 2 3 6 2 4 2 5" xfId="8057" xr:uid="{00000000-0005-0000-0000-0000791F0000}"/>
    <cellStyle name="Comma 2 3 6 2 4 2 5 3" xfId="23159" xr:uid="{00000000-0005-0000-0000-0000775A0000}"/>
    <cellStyle name="Comma 2 3 6 2 4 2 7" xfId="18146" xr:uid="{00000000-0005-0000-0000-0000E2460000}"/>
    <cellStyle name="Comma 2 3 6 2 4 3" xfId="3839" xr:uid="{00000000-0005-0000-0000-0000FF0E0000}"/>
    <cellStyle name="Comma 2 3 6 2 4 3 2" xfId="13913" xr:uid="{00000000-0005-0000-0000-000059360000}"/>
    <cellStyle name="Comma 2 3 6 2 4 3 2 3" xfId="29011" xr:uid="{00000000-0005-0000-0000-000053710000}"/>
    <cellStyle name="Comma 2 3 6 2 4 3 3" xfId="8893" xr:uid="{00000000-0005-0000-0000-0000BD220000}"/>
    <cellStyle name="Comma 2 3 6 2 4 3 3 3" xfId="23994" xr:uid="{00000000-0005-0000-0000-0000BA5D0000}"/>
    <cellStyle name="Comma 2 3 6 2 4 3 5" xfId="18981" xr:uid="{00000000-0005-0000-0000-0000254A0000}"/>
    <cellStyle name="Comma 2 3 6 2 4 4" xfId="5532" xr:uid="{00000000-0005-0000-0000-00009C150000}"/>
    <cellStyle name="Comma 2 3 6 2 4 4 2" xfId="15584" xr:uid="{00000000-0005-0000-0000-0000E03C0000}"/>
    <cellStyle name="Comma 2 3 6 2 4 4 2 3" xfId="30682" xr:uid="{00000000-0005-0000-0000-0000DA770000}"/>
    <cellStyle name="Comma 2 3 6 2 4 4 3" xfId="10564" xr:uid="{00000000-0005-0000-0000-000044290000}"/>
    <cellStyle name="Comma 2 3 6 2 4 4 3 3" xfId="25665" xr:uid="{00000000-0005-0000-0000-000041640000}"/>
    <cellStyle name="Comma 2 3 6 2 4 4 5" xfId="20652" xr:uid="{00000000-0005-0000-0000-0000AC500000}"/>
    <cellStyle name="Comma 2 3 6 2 4 5" xfId="12242" xr:uid="{00000000-0005-0000-0000-0000D22F0000}"/>
    <cellStyle name="Comma 2 3 6 2 4 5 3" xfId="27340" xr:uid="{00000000-0005-0000-0000-0000CC6A0000}"/>
    <cellStyle name="Comma 2 3 6 2 4 6" xfId="7221" xr:uid="{00000000-0005-0000-0000-0000351C0000}"/>
    <cellStyle name="Comma 2 3 6 2 4 6 3" xfId="22323" xr:uid="{00000000-0005-0000-0000-000033570000}"/>
    <cellStyle name="Comma 2 3 6 2 4 8" xfId="17310" xr:uid="{00000000-0005-0000-0000-00009E430000}"/>
    <cellStyle name="Comma 2 3 6 2 5" xfId="2568" xr:uid="{00000000-0005-0000-0000-0000080A0000}"/>
    <cellStyle name="Comma 2 3 6 2 5 2" xfId="4258" xr:uid="{00000000-0005-0000-0000-0000A2100000}"/>
    <cellStyle name="Comma 2 3 6 2 5 2 2" xfId="14331" xr:uid="{00000000-0005-0000-0000-0000FB370000}"/>
    <cellStyle name="Comma 2 3 6 2 5 2 2 3" xfId="29429" xr:uid="{00000000-0005-0000-0000-0000F5720000}"/>
    <cellStyle name="Comma 2 3 6 2 5 2 3" xfId="9311" xr:uid="{00000000-0005-0000-0000-00005F240000}"/>
    <cellStyle name="Comma 2 3 6 2 5 2 3 3" xfId="24412" xr:uid="{00000000-0005-0000-0000-00005C5F0000}"/>
    <cellStyle name="Comma 2 3 6 2 5 2 5" xfId="19399" xr:uid="{00000000-0005-0000-0000-0000C74B0000}"/>
    <cellStyle name="Comma 2 3 6 2 5 3" xfId="5950" xr:uid="{00000000-0005-0000-0000-00003E170000}"/>
    <cellStyle name="Comma 2 3 6 2 5 3 2" xfId="16002" xr:uid="{00000000-0005-0000-0000-0000823E0000}"/>
    <cellStyle name="Comma 2 3 6 2 5 3 3" xfId="10982" xr:uid="{00000000-0005-0000-0000-0000E62A0000}"/>
    <cellStyle name="Comma 2 3 6 2 5 3 3 3" xfId="26083" xr:uid="{00000000-0005-0000-0000-0000E3650000}"/>
    <cellStyle name="Comma 2 3 6 2 5 3 5" xfId="21070" xr:uid="{00000000-0005-0000-0000-00004E520000}"/>
    <cellStyle name="Comma 2 3 6 2 5 4" xfId="12660" xr:uid="{00000000-0005-0000-0000-000074310000}"/>
    <cellStyle name="Comma 2 3 6 2 5 4 3" xfId="27758" xr:uid="{00000000-0005-0000-0000-00006E6C0000}"/>
    <cellStyle name="Comma 2 3 6 2 5 5" xfId="7639" xr:uid="{00000000-0005-0000-0000-0000D71D0000}"/>
    <cellStyle name="Comma 2 3 6 2 5 5 3" xfId="22741" xr:uid="{00000000-0005-0000-0000-0000D5580000}"/>
    <cellStyle name="Comma 2 3 6 2 5 7" xfId="17728" xr:uid="{00000000-0005-0000-0000-000040450000}"/>
    <cellStyle name="Comma 2 3 6 2 6" xfId="3421" xr:uid="{00000000-0005-0000-0000-00005D0D0000}"/>
    <cellStyle name="Comma 2 3 6 2 6 2" xfId="13495" xr:uid="{00000000-0005-0000-0000-0000B7340000}"/>
    <cellStyle name="Comma 2 3 6 2 6 2 3" xfId="28593" xr:uid="{00000000-0005-0000-0000-0000B16F0000}"/>
    <cellStyle name="Comma 2 3 6 2 6 3" xfId="8475" xr:uid="{00000000-0005-0000-0000-00001B210000}"/>
    <cellStyle name="Comma 2 3 6 2 6 3 3" xfId="23576" xr:uid="{00000000-0005-0000-0000-0000185C0000}"/>
    <cellStyle name="Comma 2 3 6 2 6 5" xfId="18563" xr:uid="{00000000-0005-0000-0000-000083480000}"/>
    <cellStyle name="Comma 2 3 6 2 7" xfId="5114" xr:uid="{00000000-0005-0000-0000-0000FA130000}"/>
    <cellStyle name="Comma 2 3 6 2 7 2" xfId="15166" xr:uid="{00000000-0005-0000-0000-00003E3B0000}"/>
    <cellStyle name="Comma 2 3 6 2 7 2 3" xfId="30264" xr:uid="{00000000-0005-0000-0000-000038760000}"/>
    <cellStyle name="Comma 2 3 6 2 7 3" xfId="10146" xr:uid="{00000000-0005-0000-0000-0000A2270000}"/>
    <cellStyle name="Comma 2 3 6 2 7 3 3" xfId="25247" xr:uid="{00000000-0005-0000-0000-00009F620000}"/>
    <cellStyle name="Comma 2 3 6 2 7 5" xfId="20234" xr:uid="{00000000-0005-0000-0000-00000A4F0000}"/>
    <cellStyle name="Comma 2 3 6 2 8" xfId="11824" xr:uid="{00000000-0005-0000-0000-0000302E0000}"/>
    <cellStyle name="Comma 2 3 6 2 8 3" xfId="26922" xr:uid="{00000000-0005-0000-0000-00002A690000}"/>
    <cellStyle name="Comma 2 3 6 2 9" xfId="6803" xr:uid="{00000000-0005-0000-0000-0000931A0000}"/>
    <cellStyle name="Comma 2 3 6 2 9 3" xfId="21905" xr:uid="{00000000-0005-0000-0000-000091550000}"/>
    <cellStyle name="Comma 2 3 6 3" xfId="1767" xr:uid="{00000000-0005-0000-0000-0000E7060000}"/>
    <cellStyle name="Comma 2 3 6 3 10" xfId="16944" xr:uid="{00000000-0005-0000-0000-000030420000}"/>
    <cellStyle name="Comma 2 3 6 3 2" xfId="1986" xr:uid="{00000000-0005-0000-0000-0000C2070000}"/>
    <cellStyle name="Comma 2 3 6 3 2 2" xfId="2407" xr:uid="{00000000-0005-0000-0000-000067090000}"/>
    <cellStyle name="Comma 2 3 6 3 2 2 2" xfId="3246" xr:uid="{00000000-0005-0000-0000-0000AE0C0000}"/>
    <cellStyle name="Comma 2 3 6 3 2 2 2 2" xfId="4936" xr:uid="{00000000-0005-0000-0000-000048130000}"/>
    <cellStyle name="Comma 2 3 6 3 2 2 2 2 2" xfId="15009" xr:uid="{00000000-0005-0000-0000-0000A13A0000}"/>
    <cellStyle name="Comma 2 3 6 3 2 2 2 2 2 3" xfId="30107" xr:uid="{00000000-0005-0000-0000-00009B750000}"/>
    <cellStyle name="Comma 2 3 6 3 2 2 2 2 3" xfId="9989" xr:uid="{00000000-0005-0000-0000-000005270000}"/>
    <cellStyle name="Comma 2 3 6 3 2 2 2 2 3 3" xfId="25090" xr:uid="{00000000-0005-0000-0000-000002620000}"/>
    <cellStyle name="Comma 2 3 6 3 2 2 2 2 5" xfId="20077" xr:uid="{00000000-0005-0000-0000-00006D4E0000}"/>
    <cellStyle name="Comma 2 3 6 3 2 2 2 3" xfId="6628" xr:uid="{00000000-0005-0000-0000-0000E4190000}"/>
    <cellStyle name="Comma 2 3 6 3 2 2 2 3 2" xfId="16680" xr:uid="{00000000-0005-0000-0000-000028410000}"/>
    <cellStyle name="Comma 2 3 6 3 2 2 2 3 3" xfId="11660" xr:uid="{00000000-0005-0000-0000-00008C2D0000}"/>
    <cellStyle name="Comma 2 3 6 3 2 2 2 3 3 3" xfId="26761" xr:uid="{00000000-0005-0000-0000-000089680000}"/>
    <cellStyle name="Comma 2 3 6 3 2 2 2 3 5" xfId="21748" xr:uid="{00000000-0005-0000-0000-0000F4540000}"/>
    <cellStyle name="Comma 2 3 6 3 2 2 2 4" xfId="13338" xr:uid="{00000000-0005-0000-0000-00001A340000}"/>
    <cellStyle name="Comma 2 3 6 3 2 2 2 4 3" xfId="28436" xr:uid="{00000000-0005-0000-0000-0000146F0000}"/>
    <cellStyle name="Comma 2 3 6 3 2 2 2 5" xfId="8317" xr:uid="{00000000-0005-0000-0000-00007D200000}"/>
    <cellStyle name="Comma 2 3 6 3 2 2 2 5 3" xfId="23419" xr:uid="{00000000-0005-0000-0000-00007B5B0000}"/>
    <cellStyle name="Comma 2 3 6 3 2 2 2 7" xfId="18406" xr:uid="{00000000-0005-0000-0000-0000E6470000}"/>
    <cellStyle name="Comma 2 3 6 3 2 2 3" xfId="4099" xr:uid="{00000000-0005-0000-0000-000003100000}"/>
    <cellStyle name="Comma 2 3 6 3 2 2 3 2" xfId="14173" xr:uid="{00000000-0005-0000-0000-00005D370000}"/>
    <cellStyle name="Comma 2 3 6 3 2 2 3 2 3" xfId="29271" xr:uid="{00000000-0005-0000-0000-000057720000}"/>
    <cellStyle name="Comma 2 3 6 3 2 2 3 3" xfId="9153" xr:uid="{00000000-0005-0000-0000-0000C1230000}"/>
    <cellStyle name="Comma 2 3 6 3 2 2 3 3 3" xfId="24254" xr:uid="{00000000-0005-0000-0000-0000BE5E0000}"/>
    <cellStyle name="Comma 2 3 6 3 2 2 3 5" xfId="19241" xr:uid="{00000000-0005-0000-0000-0000294B0000}"/>
    <cellStyle name="Comma 2 3 6 3 2 2 4" xfId="5792" xr:uid="{00000000-0005-0000-0000-0000A0160000}"/>
    <cellStyle name="Comma 2 3 6 3 2 2 4 2" xfId="15844" xr:uid="{00000000-0005-0000-0000-0000E43D0000}"/>
    <cellStyle name="Comma 2 3 6 3 2 2 4 2 3" xfId="30942" xr:uid="{00000000-0005-0000-0000-0000DE780000}"/>
    <cellStyle name="Comma 2 3 6 3 2 2 4 3" xfId="10824" xr:uid="{00000000-0005-0000-0000-0000482A0000}"/>
    <cellStyle name="Comma 2 3 6 3 2 2 4 3 3" xfId="25925" xr:uid="{00000000-0005-0000-0000-000045650000}"/>
    <cellStyle name="Comma 2 3 6 3 2 2 4 5" xfId="20912" xr:uid="{00000000-0005-0000-0000-0000B0510000}"/>
    <cellStyle name="Comma 2 3 6 3 2 2 5" xfId="12502" xr:uid="{00000000-0005-0000-0000-0000D6300000}"/>
    <cellStyle name="Comma 2 3 6 3 2 2 5 3" xfId="27600" xr:uid="{00000000-0005-0000-0000-0000D06B0000}"/>
    <cellStyle name="Comma 2 3 6 3 2 2 6" xfId="7481" xr:uid="{00000000-0005-0000-0000-0000391D0000}"/>
    <cellStyle name="Comma 2 3 6 3 2 2 6 3" xfId="22583" xr:uid="{00000000-0005-0000-0000-000037580000}"/>
    <cellStyle name="Comma 2 3 6 3 2 2 8" xfId="17570" xr:uid="{00000000-0005-0000-0000-0000A2440000}"/>
    <cellStyle name="Comma 2 3 6 3 2 3" xfId="2828" xr:uid="{00000000-0005-0000-0000-00000C0B0000}"/>
    <cellStyle name="Comma 2 3 6 3 2 3 2" xfId="4518" xr:uid="{00000000-0005-0000-0000-0000A6110000}"/>
    <cellStyle name="Comma 2 3 6 3 2 3 2 2" xfId="14591" xr:uid="{00000000-0005-0000-0000-0000FF380000}"/>
    <cellStyle name="Comma 2 3 6 3 2 3 2 2 3" xfId="29689" xr:uid="{00000000-0005-0000-0000-0000F9730000}"/>
    <cellStyle name="Comma 2 3 6 3 2 3 2 3" xfId="9571" xr:uid="{00000000-0005-0000-0000-000063250000}"/>
    <cellStyle name="Comma 2 3 6 3 2 3 2 3 3" xfId="24672" xr:uid="{00000000-0005-0000-0000-000060600000}"/>
    <cellStyle name="Comma 2 3 6 3 2 3 2 5" xfId="19659" xr:uid="{00000000-0005-0000-0000-0000CB4C0000}"/>
    <cellStyle name="Comma 2 3 6 3 2 3 3" xfId="6210" xr:uid="{00000000-0005-0000-0000-000042180000}"/>
    <cellStyle name="Comma 2 3 6 3 2 3 3 2" xfId="16262" xr:uid="{00000000-0005-0000-0000-0000863F0000}"/>
    <cellStyle name="Comma 2 3 6 3 2 3 3 3" xfId="11242" xr:uid="{00000000-0005-0000-0000-0000EA2B0000}"/>
    <cellStyle name="Comma 2 3 6 3 2 3 3 3 3" xfId="26343" xr:uid="{00000000-0005-0000-0000-0000E7660000}"/>
    <cellStyle name="Comma 2 3 6 3 2 3 3 5" xfId="21330" xr:uid="{00000000-0005-0000-0000-000052530000}"/>
    <cellStyle name="Comma 2 3 6 3 2 3 4" xfId="12920" xr:uid="{00000000-0005-0000-0000-000078320000}"/>
    <cellStyle name="Comma 2 3 6 3 2 3 4 3" xfId="28018" xr:uid="{00000000-0005-0000-0000-0000726D0000}"/>
    <cellStyle name="Comma 2 3 6 3 2 3 5" xfId="7899" xr:uid="{00000000-0005-0000-0000-0000DB1E0000}"/>
    <cellStyle name="Comma 2 3 6 3 2 3 5 3" xfId="23001" xr:uid="{00000000-0005-0000-0000-0000D9590000}"/>
    <cellStyle name="Comma 2 3 6 3 2 3 7" xfId="17988" xr:uid="{00000000-0005-0000-0000-000044460000}"/>
    <cellStyle name="Comma 2 3 6 3 2 4" xfId="3681" xr:uid="{00000000-0005-0000-0000-0000610E0000}"/>
    <cellStyle name="Comma 2 3 6 3 2 4 2" xfId="13755" xr:uid="{00000000-0005-0000-0000-0000BB350000}"/>
    <cellStyle name="Comma 2 3 6 3 2 4 2 3" xfId="28853" xr:uid="{00000000-0005-0000-0000-0000B5700000}"/>
    <cellStyle name="Comma 2 3 6 3 2 4 3" xfId="8735" xr:uid="{00000000-0005-0000-0000-00001F220000}"/>
    <cellStyle name="Comma 2 3 6 3 2 4 3 3" xfId="23836" xr:uid="{00000000-0005-0000-0000-00001C5D0000}"/>
    <cellStyle name="Comma 2 3 6 3 2 4 5" xfId="18823" xr:uid="{00000000-0005-0000-0000-000087490000}"/>
    <cellStyle name="Comma 2 3 6 3 2 5" xfId="5374" xr:uid="{00000000-0005-0000-0000-0000FE140000}"/>
    <cellStyle name="Comma 2 3 6 3 2 5 2" xfId="15426" xr:uid="{00000000-0005-0000-0000-0000423C0000}"/>
    <cellStyle name="Comma 2 3 6 3 2 5 2 3" xfId="30524" xr:uid="{00000000-0005-0000-0000-00003C770000}"/>
    <cellStyle name="Comma 2 3 6 3 2 5 3" xfId="10406" xr:uid="{00000000-0005-0000-0000-0000A6280000}"/>
    <cellStyle name="Comma 2 3 6 3 2 5 3 3" xfId="25507" xr:uid="{00000000-0005-0000-0000-0000A3630000}"/>
    <cellStyle name="Comma 2 3 6 3 2 5 5" xfId="20494" xr:uid="{00000000-0005-0000-0000-00000E500000}"/>
    <cellStyle name="Comma 2 3 6 3 2 6" xfId="12084" xr:uid="{00000000-0005-0000-0000-0000342F0000}"/>
    <cellStyle name="Comma 2 3 6 3 2 6 3" xfId="27182" xr:uid="{00000000-0005-0000-0000-00002E6A0000}"/>
    <cellStyle name="Comma 2 3 6 3 2 7" xfId="7063" xr:uid="{00000000-0005-0000-0000-0000971B0000}"/>
    <cellStyle name="Comma 2 3 6 3 2 7 3" xfId="22165" xr:uid="{00000000-0005-0000-0000-000095560000}"/>
    <cellStyle name="Comma 2 3 6 3 2 9" xfId="17152" xr:uid="{00000000-0005-0000-0000-000000430000}"/>
    <cellStyle name="Comma 2 3 6 3 3" xfId="2199" xr:uid="{00000000-0005-0000-0000-000097080000}"/>
    <cellStyle name="Comma 2 3 6 3 3 2" xfId="3038" xr:uid="{00000000-0005-0000-0000-0000DE0B0000}"/>
    <cellStyle name="Comma 2 3 6 3 3 2 2" xfId="4728" xr:uid="{00000000-0005-0000-0000-000078120000}"/>
    <cellStyle name="Comma 2 3 6 3 3 2 2 2" xfId="14801" xr:uid="{00000000-0005-0000-0000-0000D1390000}"/>
    <cellStyle name="Comma 2 3 6 3 3 2 2 2 3" xfId="29899" xr:uid="{00000000-0005-0000-0000-0000CB740000}"/>
    <cellStyle name="Comma 2 3 6 3 3 2 2 3" xfId="9781" xr:uid="{00000000-0005-0000-0000-000035260000}"/>
    <cellStyle name="Comma 2 3 6 3 3 2 2 3 3" xfId="24882" xr:uid="{00000000-0005-0000-0000-000032610000}"/>
    <cellStyle name="Comma 2 3 6 3 3 2 2 5" xfId="19869" xr:uid="{00000000-0005-0000-0000-00009D4D0000}"/>
    <cellStyle name="Comma 2 3 6 3 3 2 3" xfId="6420" xr:uid="{00000000-0005-0000-0000-000014190000}"/>
    <cellStyle name="Comma 2 3 6 3 3 2 3 2" xfId="16472" xr:uid="{00000000-0005-0000-0000-000058400000}"/>
    <cellStyle name="Comma 2 3 6 3 3 2 3 3" xfId="11452" xr:uid="{00000000-0005-0000-0000-0000BC2C0000}"/>
    <cellStyle name="Comma 2 3 6 3 3 2 3 3 3" xfId="26553" xr:uid="{00000000-0005-0000-0000-0000B9670000}"/>
    <cellStyle name="Comma 2 3 6 3 3 2 3 5" xfId="21540" xr:uid="{00000000-0005-0000-0000-000024540000}"/>
    <cellStyle name="Comma 2 3 6 3 3 2 4" xfId="13130" xr:uid="{00000000-0005-0000-0000-00004A330000}"/>
    <cellStyle name="Comma 2 3 6 3 3 2 4 3" xfId="28228" xr:uid="{00000000-0005-0000-0000-0000446E0000}"/>
    <cellStyle name="Comma 2 3 6 3 3 2 5" xfId="8109" xr:uid="{00000000-0005-0000-0000-0000AD1F0000}"/>
    <cellStyle name="Comma 2 3 6 3 3 2 5 3" xfId="23211" xr:uid="{00000000-0005-0000-0000-0000AB5A0000}"/>
    <cellStyle name="Comma 2 3 6 3 3 2 7" xfId="18198" xr:uid="{00000000-0005-0000-0000-000016470000}"/>
    <cellStyle name="Comma 2 3 6 3 3 3" xfId="3891" xr:uid="{00000000-0005-0000-0000-0000330F0000}"/>
    <cellStyle name="Comma 2 3 6 3 3 3 2" xfId="13965" xr:uid="{00000000-0005-0000-0000-00008D360000}"/>
    <cellStyle name="Comma 2 3 6 3 3 3 2 3" xfId="29063" xr:uid="{00000000-0005-0000-0000-000087710000}"/>
    <cellStyle name="Comma 2 3 6 3 3 3 3" xfId="8945" xr:uid="{00000000-0005-0000-0000-0000F1220000}"/>
    <cellStyle name="Comma 2 3 6 3 3 3 3 3" xfId="24046" xr:uid="{00000000-0005-0000-0000-0000EE5D0000}"/>
    <cellStyle name="Comma 2 3 6 3 3 3 5" xfId="19033" xr:uid="{00000000-0005-0000-0000-0000594A0000}"/>
    <cellStyle name="Comma 2 3 6 3 3 4" xfId="5584" xr:uid="{00000000-0005-0000-0000-0000D0150000}"/>
    <cellStyle name="Comma 2 3 6 3 3 4 2" xfId="15636" xr:uid="{00000000-0005-0000-0000-0000143D0000}"/>
    <cellStyle name="Comma 2 3 6 3 3 4 2 3" xfId="30734" xr:uid="{00000000-0005-0000-0000-00000E780000}"/>
    <cellStyle name="Comma 2 3 6 3 3 4 3" xfId="10616" xr:uid="{00000000-0005-0000-0000-000078290000}"/>
    <cellStyle name="Comma 2 3 6 3 3 4 3 3" xfId="25717" xr:uid="{00000000-0005-0000-0000-000075640000}"/>
    <cellStyle name="Comma 2 3 6 3 3 4 5" xfId="20704" xr:uid="{00000000-0005-0000-0000-0000E0500000}"/>
    <cellStyle name="Comma 2 3 6 3 3 5" xfId="12294" xr:uid="{00000000-0005-0000-0000-000006300000}"/>
    <cellStyle name="Comma 2 3 6 3 3 5 3" xfId="27392" xr:uid="{00000000-0005-0000-0000-0000006B0000}"/>
    <cellStyle name="Comma 2 3 6 3 3 6" xfId="7273" xr:uid="{00000000-0005-0000-0000-0000691C0000}"/>
    <cellStyle name="Comma 2 3 6 3 3 6 3" xfId="22375" xr:uid="{00000000-0005-0000-0000-000067570000}"/>
    <cellStyle name="Comma 2 3 6 3 3 8" xfId="17362" xr:uid="{00000000-0005-0000-0000-0000D2430000}"/>
    <cellStyle name="Comma 2 3 6 3 4" xfId="2620" xr:uid="{00000000-0005-0000-0000-00003C0A0000}"/>
    <cellStyle name="Comma 2 3 6 3 4 2" xfId="4310" xr:uid="{00000000-0005-0000-0000-0000D6100000}"/>
    <cellStyle name="Comma 2 3 6 3 4 2 2" xfId="14383" xr:uid="{00000000-0005-0000-0000-00002F380000}"/>
    <cellStyle name="Comma 2 3 6 3 4 2 2 3" xfId="29481" xr:uid="{00000000-0005-0000-0000-000029730000}"/>
    <cellStyle name="Comma 2 3 6 3 4 2 3" xfId="9363" xr:uid="{00000000-0005-0000-0000-000093240000}"/>
    <cellStyle name="Comma 2 3 6 3 4 2 3 3" xfId="24464" xr:uid="{00000000-0005-0000-0000-0000905F0000}"/>
    <cellStyle name="Comma 2 3 6 3 4 2 5" xfId="19451" xr:uid="{00000000-0005-0000-0000-0000FB4B0000}"/>
    <cellStyle name="Comma 2 3 6 3 4 3" xfId="6002" xr:uid="{00000000-0005-0000-0000-000072170000}"/>
    <cellStyle name="Comma 2 3 6 3 4 3 2" xfId="16054" xr:uid="{00000000-0005-0000-0000-0000B63E0000}"/>
    <cellStyle name="Comma 2 3 6 3 4 3 3" xfId="11034" xr:uid="{00000000-0005-0000-0000-00001A2B0000}"/>
    <cellStyle name="Comma 2 3 6 3 4 3 3 3" xfId="26135" xr:uid="{00000000-0005-0000-0000-000017660000}"/>
    <cellStyle name="Comma 2 3 6 3 4 3 5" xfId="21122" xr:uid="{00000000-0005-0000-0000-000082520000}"/>
    <cellStyle name="Comma 2 3 6 3 4 4" xfId="12712" xr:uid="{00000000-0005-0000-0000-0000A8310000}"/>
    <cellStyle name="Comma 2 3 6 3 4 4 3" xfId="27810" xr:uid="{00000000-0005-0000-0000-0000A26C0000}"/>
    <cellStyle name="Comma 2 3 6 3 4 5" xfId="7691" xr:uid="{00000000-0005-0000-0000-00000B1E0000}"/>
    <cellStyle name="Comma 2 3 6 3 4 5 3" xfId="22793" xr:uid="{00000000-0005-0000-0000-000009590000}"/>
    <cellStyle name="Comma 2 3 6 3 4 7" xfId="17780" xr:uid="{00000000-0005-0000-0000-000074450000}"/>
    <cellStyle name="Comma 2 3 6 3 5" xfId="3473" xr:uid="{00000000-0005-0000-0000-0000910D0000}"/>
    <cellStyle name="Comma 2 3 6 3 5 2" xfId="13547" xr:uid="{00000000-0005-0000-0000-0000EB340000}"/>
    <cellStyle name="Comma 2 3 6 3 5 2 3" xfId="28645" xr:uid="{00000000-0005-0000-0000-0000E56F0000}"/>
    <cellStyle name="Comma 2 3 6 3 5 3" xfId="8527" xr:uid="{00000000-0005-0000-0000-00004F210000}"/>
    <cellStyle name="Comma 2 3 6 3 5 3 3" xfId="23628" xr:uid="{00000000-0005-0000-0000-00004C5C0000}"/>
    <cellStyle name="Comma 2 3 6 3 5 5" xfId="18615" xr:uid="{00000000-0005-0000-0000-0000B7480000}"/>
    <cellStyle name="Comma 2 3 6 3 6" xfId="5166" xr:uid="{00000000-0005-0000-0000-00002E140000}"/>
    <cellStyle name="Comma 2 3 6 3 6 2" xfId="15218" xr:uid="{00000000-0005-0000-0000-0000723B0000}"/>
    <cellStyle name="Comma 2 3 6 3 6 2 3" xfId="30316" xr:uid="{00000000-0005-0000-0000-00006C760000}"/>
    <cellStyle name="Comma 2 3 6 3 6 3" xfId="10198" xr:uid="{00000000-0005-0000-0000-0000D6270000}"/>
    <cellStyle name="Comma 2 3 6 3 6 3 3" xfId="25299" xr:uid="{00000000-0005-0000-0000-0000D3620000}"/>
    <cellStyle name="Comma 2 3 6 3 6 5" xfId="20286" xr:uid="{00000000-0005-0000-0000-00003E4F0000}"/>
    <cellStyle name="Comma 2 3 6 3 7" xfId="11876" xr:uid="{00000000-0005-0000-0000-0000642E0000}"/>
    <cellStyle name="Comma 2 3 6 3 7 3" xfId="26974" xr:uid="{00000000-0005-0000-0000-00005E690000}"/>
    <cellStyle name="Comma 2 3 6 3 8" xfId="6855" xr:uid="{00000000-0005-0000-0000-0000C71A0000}"/>
    <cellStyle name="Comma 2 3 6 3 8 3" xfId="21957" xr:uid="{00000000-0005-0000-0000-0000C5550000}"/>
    <cellStyle name="Comma 2 3 6 4" xfId="1880" xr:uid="{00000000-0005-0000-0000-000058070000}"/>
    <cellStyle name="Comma 2 3 6 4 2" xfId="2303" xr:uid="{00000000-0005-0000-0000-0000FF080000}"/>
    <cellStyle name="Comma 2 3 6 4 2 2" xfId="3142" xr:uid="{00000000-0005-0000-0000-0000460C0000}"/>
    <cellStyle name="Comma 2 3 6 4 2 2 2" xfId="4832" xr:uid="{00000000-0005-0000-0000-0000E0120000}"/>
    <cellStyle name="Comma 2 3 6 4 2 2 2 2" xfId="14905" xr:uid="{00000000-0005-0000-0000-0000393A0000}"/>
    <cellStyle name="Comma 2 3 6 4 2 2 2 2 3" xfId="30003" xr:uid="{00000000-0005-0000-0000-000033750000}"/>
    <cellStyle name="Comma 2 3 6 4 2 2 2 3" xfId="9885" xr:uid="{00000000-0005-0000-0000-00009D260000}"/>
    <cellStyle name="Comma 2 3 6 4 2 2 2 3 3" xfId="24986" xr:uid="{00000000-0005-0000-0000-00009A610000}"/>
    <cellStyle name="Comma 2 3 6 4 2 2 2 5" xfId="19973" xr:uid="{00000000-0005-0000-0000-0000054E0000}"/>
    <cellStyle name="Comma 2 3 6 4 2 2 3" xfId="6524" xr:uid="{00000000-0005-0000-0000-00007C190000}"/>
    <cellStyle name="Comma 2 3 6 4 2 2 3 2" xfId="16576" xr:uid="{00000000-0005-0000-0000-0000C0400000}"/>
    <cellStyle name="Comma 2 3 6 4 2 2 3 3" xfId="11556" xr:uid="{00000000-0005-0000-0000-0000242D0000}"/>
    <cellStyle name="Comma 2 3 6 4 2 2 3 3 3" xfId="26657" xr:uid="{00000000-0005-0000-0000-000021680000}"/>
    <cellStyle name="Comma 2 3 6 4 2 2 3 5" xfId="21644" xr:uid="{00000000-0005-0000-0000-00008C540000}"/>
    <cellStyle name="Comma 2 3 6 4 2 2 4" xfId="13234" xr:uid="{00000000-0005-0000-0000-0000B2330000}"/>
    <cellStyle name="Comma 2 3 6 4 2 2 4 3" xfId="28332" xr:uid="{00000000-0005-0000-0000-0000AC6E0000}"/>
    <cellStyle name="Comma 2 3 6 4 2 2 5" xfId="8213" xr:uid="{00000000-0005-0000-0000-000015200000}"/>
    <cellStyle name="Comma 2 3 6 4 2 2 5 3" xfId="23315" xr:uid="{00000000-0005-0000-0000-0000135B0000}"/>
    <cellStyle name="Comma 2 3 6 4 2 2 7" xfId="18302" xr:uid="{00000000-0005-0000-0000-00007E470000}"/>
    <cellStyle name="Comma 2 3 6 4 2 3" xfId="3995" xr:uid="{00000000-0005-0000-0000-00009B0F0000}"/>
    <cellStyle name="Comma 2 3 6 4 2 3 2" xfId="14069" xr:uid="{00000000-0005-0000-0000-0000F5360000}"/>
    <cellStyle name="Comma 2 3 6 4 2 3 2 3" xfId="29167" xr:uid="{00000000-0005-0000-0000-0000EF710000}"/>
    <cellStyle name="Comma 2 3 6 4 2 3 3" xfId="9049" xr:uid="{00000000-0005-0000-0000-000059230000}"/>
    <cellStyle name="Comma 2 3 6 4 2 3 3 3" xfId="24150" xr:uid="{00000000-0005-0000-0000-0000565E0000}"/>
    <cellStyle name="Comma 2 3 6 4 2 3 5" xfId="19137" xr:uid="{00000000-0005-0000-0000-0000C14A0000}"/>
    <cellStyle name="Comma 2 3 6 4 2 4" xfId="5688" xr:uid="{00000000-0005-0000-0000-000038160000}"/>
    <cellStyle name="Comma 2 3 6 4 2 4 2" xfId="15740" xr:uid="{00000000-0005-0000-0000-00007C3D0000}"/>
    <cellStyle name="Comma 2 3 6 4 2 4 2 3" xfId="30838" xr:uid="{00000000-0005-0000-0000-000076780000}"/>
    <cellStyle name="Comma 2 3 6 4 2 4 3" xfId="10720" xr:uid="{00000000-0005-0000-0000-0000E0290000}"/>
    <cellStyle name="Comma 2 3 6 4 2 4 3 3" xfId="25821" xr:uid="{00000000-0005-0000-0000-0000DD640000}"/>
    <cellStyle name="Comma 2 3 6 4 2 4 5" xfId="20808" xr:uid="{00000000-0005-0000-0000-000048510000}"/>
    <cellStyle name="Comma 2 3 6 4 2 5" xfId="12398" xr:uid="{00000000-0005-0000-0000-00006E300000}"/>
    <cellStyle name="Comma 2 3 6 4 2 5 3" xfId="27496" xr:uid="{00000000-0005-0000-0000-0000686B0000}"/>
    <cellStyle name="Comma 2 3 6 4 2 6" xfId="7377" xr:uid="{00000000-0005-0000-0000-0000D11C0000}"/>
    <cellStyle name="Comma 2 3 6 4 2 6 3" xfId="22479" xr:uid="{00000000-0005-0000-0000-0000CF570000}"/>
    <cellStyle name="Comma 2 3 6 4 2 8" xfId="17466" xr:uid="{00000000-0005-0000-0000-00003A440000}"/>
    <cellStyle name="Comma 2 3 6 4 3" xfId="2724" xr:uid="{00000000-0005-0000-0000-0000A40A0000}"/>
    <cellStyle name="Comma 2 3 6 4 3 2" xfId="4414" xr:uid="{00000000-0005-0000-0000-00003E110000}"/>
    <cellStyle name="Comma 2 3 6 4 3 2 2" xfId="14487" xr:uid="{00000000-0005-0000-0000-000097380000}"/>
    <cellStyle name="Comma 2 3 6 4 3 2 2 3" xfId="29585" xr:uid="{00000000-0005-0000-0000-000091730000}"/>
    <cellStyle name="Comma 2 3 6 4 3 2 3" xfId="9467" xr:uid="{00000000-0005-0000-0000-0000FB240000}"/>
    <cellStyle name="Comma 2 3 6 4 3 2 3 3" xfId="24568" xr:uid="{00000000-0005-0000-0000-0000F85F0000}"/>
    <cellStyle name="Comma 2 3 6 4 3 2 5" xfId="19555" xr:uid="{00000000-0005-0000-0000-0000634C0000}"/>
    <cellStyle name="Comma 2 3 6 4 3 3" xfId="6106" xr:uid="{00000000-0005-0000-0000-0000DA170000}"/>
    <cellStyle name="Comma 2 3 6 4 3 3 2" xfId="16158" xr:uid="{00000000-0005-0000-0000-00001E3F0000}"/>
    <cellStyle name="Comma 2 3 6 4 3 3 3" xfId="11138" xr:uid="{00000000-0005-0000-0000-0000822B0000}"/>
    <cellStyle name="Comma 2 3 6 4 3 3 3 3" xfId="26239" xr:uid="{00000000-0005-0000-0000-00007F660000}"/>
    <cellStyle name="Comma 2 3 6 4 3 3 5" xfId="21226" xr:uid="{00000000-0005-0000-0000-0000EA520000}"/>
    <cellStyle name="Comma 2 3 6 4 3 4" xfId="12816" xr:uid="{00000000-0005-0000-0000-000010320000}"/>
    <cellStyle name="Comma 2 3 6 4 3 4 3" xfId="27914" xr:uid="{00000000-0005-0000-0000-00000A6D0000}"/>
    <cellStyle name="Comma 2 3 6 4 3 5" xfId="7795" xr:uid="{00000000-0005-0000-0000-0000731E0000}"/>
    <cellStyle name="Comma 2 3 6 4 3 5 3" xfId="22897" xr:uid="{00000000-0005-0000-0000-000071590000}"/>
    <cellStyle name="Comma 2 3 6 4 3 7" xfId="17884" xr:uid="{00000000-0005-0000-0000-0000DC450000}"/>
    <cellStyle name="Comma 2 3 6 4 4" xfId="3577" xr:uid="{00000000-0005-0000-0000-0000F90D0000}"/>
    <cellStyle name="Comma 2 3 6 4 4 2" xfId="13651" xr:uid="{00000000-0005-0000-0000-000053350000}"/>
    <cellStyle name="Comma 2 3 6 4 4 2 3" xfId="28749" xr:uid="{00000000-0005-0000-0000-00004D700000}"/>
    <cellStyle name="Comma 2 3 6 4 4 3" xfId="8631" xr:uid="{00000000-0005-0000-0000-0000B7210000}"/>
    <cellStyle name="Comma 2 3 6 4 4 3 3" xfId="23732" xr:uid="{00000000-0005-0000-0000-0000B45C0000}"/>
    <cellStyle name="Comma 2 3 6 4 4 5" xfId="18719" xr:uid="{00000000-0005-0000-0000-00001F490000}"/>
    <cellStyle name="Comma 2 3 6 4 5" xfId="5270" xr:uid="{00000000-0005-0000-0000-000096140000}"/>
    <cellStyle name="Comma 2 3 6 4 5 2" xfId="15322" xr:uid="{00000000-0005-0000-0000-0000DA3B0000}"/>
    <cellStyle name="Comma 2 3 6 4 5 2 3" xfId="30420" xr:uid="{00000000-0005-0000-0000-0000D4760000}"/>
    <cellStyle name="Comma 2 3 6 4 5 3" xfId="10302" xr:uid="{00000000-0005-0000-0000-00003E280000}"/>
    <cellStyle name="Comma 2 3 6 4 5 3 3" xfId="25403" xr:uid="{00000000-0005-0000-0000-00003B630000}"/>
    <cellStyle name="Comma 2 3 6 4 5 5" xfId="20390" xr:uid="{00000000-0005-0000-0000-0000A64F0000}"/>
    <cellStyle name="Comma 2 3 6 4 6" xfId="11980" xr:uid="{00000000-0005-0000-0000-0000CC2E0000}"/>
    <cellStyle name="Comma 2 3 6 4 6 3" xfId="27078" xr:uid="{00000000-0005-0000-0000-0000C6690000}"/>
    <cellStyle name="Comma 2 3 6 4 7" xfId="6959" xr:uid="{00000000-0005-0000-0000-00002F1B0000}"/>
    <cellStyle name="Comma 2 3 6 4 7 3" xfId="22061" xr:uid="{00000000-0005-0000-0000-00002D560000}"/>
    <cellStyle name="Comma 2 3 6 4 9" xfId="17048" xr:uid="{00000000-0005-0000-0000-000098420000}"/>
    <cellStyle name="Comma 2 3 6 5" xfId="2093" xr:uid="{00000000-0005-0000-0000-00002D080000}"/>
    <cellStyle name="Comma 2 3 6 5 2" xfId="2934" xr:uid="{00000000-0005-0000-0000-0000760B0000}"/>
    <cellStyle name="Comma 2 3 6 5 2 2" xfId="4624" xr:uid="{00000000-0005-0000-0000-000010120000}"/>
    <cellStyle name="Comma 2 3 6 5 2 2 2" xfId="14697" xr:uid="{00000000-0005-0000-0000-000069390000}"/>
    <cellStyle name="Comma 2 3 6 5 2 2 2 3" xfId="29795" xr:uid="{00000000-0005-0000-0000-000063740000}"/>
    <cellStyle name="Comma 2 3 6 5 2 2 3" xfId="9677" xr:uid="{00000000-0005-0000-0000-0000CD250000}"/>
    <cellStyle name="Comma 2 3 6 5 2 2 3 3" xfId="24778" xr:uid="{00000000-0005-0000-0000-0000CA600000}"/>
    <cellStyle name="Comma 2 3 6 5 2 2 5" xfId="19765" xr:uid="{00000000-0005-0000-0000-0000354D0000}"/>
    <cellStyle name="Comma 2 3 6 5 2 3" xfId="6316" xr:uid="{00000000-0005-0000-0000-0000AC180000}"/>
    <cellStyle name="Comma 2 3 6 5 2 3 2" xfId="16368" xr:uid="{00000000-0005-0000-0000-0000F03F0000}"/>
    <cellStyle name="Comma 2 3 6 5 2 3 3" xfId="11348" xr:uid="{00000000-0005-0000-0000-0000542C0000}"/>
    <cellStyle name="Comma 2 3 6 5 2 3 3 3" xfId="26449" xr:uid="{00000000-0005-0000-0000-000051670000}"/>
    <cellStyle name="Comma 2 3 6 5 2 3 5" xfId="21436" xr:uid="{00000000-0005-0000-0000-0000BC530000}"/>
    <cellStyle name="Comma 2 3 6 5 2 4" xfId="13026" xr:uid="{00000000-0005-0000-0000-0000E2320000}"/>
    <cellStyle name="Comma 2 3 6 5 2 4 3" xfId="28124" xr:uid="{00000000-0005-0000-0000-0000DC6D0000}"/>
    <cellStyle name="Comma 2 3 6 5 2 5" xfId="8005" xr:uid="{00000000-0005-0000-0000-0000451F0000}"/>
    <cellStyle name="Comma 2 3 6 5 2 5 3" xfId="23107" xr:uid="{00000000-0005-0000-0000-0000435A0000}"/>
    <cellStyle name="Comma 2 3 6 5 2 7" xfId="18094" xr:uid="{00000000-0005-0000-0000-0000AE460000}"/>
    <cellStyle name="Comma 2 3 6 5 3" xfId="3787" xr:uid="{00000000-0005-0000-0000-0000CB0E0000}"/>
    <cellStyle name="Comma 2 3 6 5 3 2" xfId="13861" xr:uid="{00000000-0005-0000-0000-000025360000}"/>
    <cellStyle name="Comma 2 3 6 5 3 2 3" xfId="28959" xr:uid="{00000000-0005-0000-0000-00001F710000}"/>
    <cellStyle name="Comma 2 3 6 5 3 3" xfId="8841" xr:uid="{00000000-0005-0000-0000-000089220000}"/>
    <cellStyle name="Comma 2 3 6 5 3 3 3" xfId="23942" xr:uid="{00000000-0005-0000-0000-0000865D0000}"/>
    <cellStyle name="Comma 2 3 6 5 3 5" xfId="18929" xr:uid="{00000000-0005-0000-0000-0000F1490000}"/>
    <cellStyle name="Comma 2 3 6 5 4" xfId="5480" xr:uid="{00000000-0005-0000-0000-000068150000}"/>
    <cellStyle name="Comma 2 3 6 5 4 2" xfId="15532" xr:uid="{00000000-0005-0000-0000-0000AC3C0000}"/>
    <cellStyle name="Comma 2 3 6 5 4 2 3" xfId="30630" xr:uid="{00000000-0005-0000-0000-0000A6770000}"/>
    <cellStyle name="Comma 2 3 6 5 4 3" xfId="10512" xr:uid="{00000000-0005-0000-0000-000010290000}"/>
    <cellStyle name="Comma 2 3 6 5 4 3 3" xfId="25613" xr:uid="{00000000-0005-0000-0000-00000D640000}"/>
    <cellStyle name="Comma 2 3 6 5 4 5" xfId="20600" xr:uid="{00000000-0005-0000-0000-000078500000}"/>
    <cellStyle name="Comma 2 3 6 5 5" xfId="12190" xr:uid="{00000000-0005-0000-0000-00009E2F0000}"/>
    <cellStyle name="Comma 2 3 6 5 5 3" xfId="27288" xr:uid="{00000000-0005-0000-0000-0000986A0000}"/>
    <cellStyle name="Comma 2 3 6 5 6" xfId="7169" xr:uid="{00000000-0005-0000-0000-0000011C0000}"/>
    <cellStyle name="Comma 2 3 6 5 6 3" xfId="22271" xr:uid="{00000000-0005-0000-0000-0000FF560000}"/>
    <cellStyle name="Comma 2 3 6 5 8" xfId="17258" xr:uid="{00000000-0005-0000-0000-00006A430000}"/>
    <cellStyle name="Comma 2 3 6 6" xfId="2514" xr:uid="{00000000-0005-0000-0000-0000D2090000}"/>
    <cellStyle name="Comma 2 3 6 6 2" xfId="4206" xr:uid="{00000000-0005-0000-0000-00006E100000}"/>
    <cellStyle name="Comma 2 3 6 6 2 2" xfId="14279" xr:uid="{00000000-0005-0000-0000-0000C7370000}"/>
    <cellStyle name="Comma 2 3 6 6 2 2 3" xfId="29377" xr:uid="{00000000-0005-0000-0000-0000C1720000}"/>
    <cellStyle name="Comma 2 3 6 6 2 3" xfId="9259" xr:uid="{00000000-0005-0000-0000-00002B240000}"/>
    <cellStyle name="Comma 2 3 6 6 2 3 3" xfId="24360" xr:uid="{00000000-0005-0000-0000-0000285F0000}"/>
    <cellStyle name="Comma 2 3 6 6 2 5" xfId="19347" xr:uid="{00000000-0005-0000-0000-0000934B0000}"/>
    <cellStyle name="Comma 2 3 6 6 3" xfId="5898" xr:uid="{00000000-0005-0000-0000-00000A170000}"/>
    <cellStyle name="Comma 2 3 6 6 3 2" xfId="15950" xr:uid="{00000000-0005-0000-0000-00004E3E0000}"/>
    <cellStyle name="Comma 2 3 6 6 3 3" xfId="10930" xr:uid="{00000000-0005-0000-0000-0000B22A0000}"/>
    <cellStyle name="Comma 2 3 6 6 3 3 3" xfId="26031" xr:uid="{00000000-0005-0000-0000-0000AF650000}"/>
    <cellStyle name="Comma 2 3 6 6 3 5" xfId="21018" xr:uid="{00000000-0005-0000-0000-00001A520000}"/>
    <cellStyle name="Comma 2 3 6 6 4" xfId="12608" xr:uid="{00000000-0005-0000-0000-000040310000}"/>
    <cellStyle name="Comma 2 3 6 6 4 3" xfId="27706" xr:uid="{00000000-0005-0000-0000-00003A6C0000}"/>
    <cellStyle name="Comma 2 3 6 6 5" xfId="7587" xr:uid="{00000000-0005-0000-0000-0000A31D0000}"/>
    <cellStyle name="Comma 2 3 6 6 5 3" xfId="22689" xr:uid="{00000000-0005-0000-0000-0000A1580000}"/>
    <cellStyle name="Comma 2 3 6 6 7" xfId="17676" xr:uid="{00000000-0005-0000-0000-00000C450000}"/>
    <cellStyle name="Comma 2 3 6 7" xfId="3363" xr:uid="{00000000-0005-0000-0000-0000230D0000}"/>
    <cellStyle name="Comma 2 3 6 7 2" xfId="13443" xr:uid="{00000000-0005-0000-0000-000083340000}"/>
    <cellStyle name="Comma 2 3 6 7 2 3" xfId="28541" xr:uid="{00000000-0005-0000-0000-00007D6F0000}"/>
    <cellStyle name="Comma 2 3 6 7 3" xfId="8423" xr:uid="{00000000-0005-0000-0000-0000E7200000}"/>
    <cellStyle name="Comma 2 3 6 7 3 3" xfId="23524" xr:uid="{00000000-0005-0000-0000-0000E45B0000}"/>
    <cellStyle name="Comma 2 3 6 7 5" xfId="18511" xr:uid="{00000000-0005-0000-0000-00004F480000}"/>
    <cellStyle name="Comma 2 3 6 8" xfId="5058" xr:uid="{00000000-0005-0000-0000-0000C2130000}"/>
    <cellStyle name="Comma 2 3 6 8 2" xfId="15114" xr:uid="{00000000-0005-0000-0000-00000A3B0000}"/>
    <cellStyle name="Comma 2 3 6 8 2 3" xfId="30212" xr:uid="{00000000-0005-0000-0000-000004760000}"/>
    <cellStyle name="Comma 2 3 6 8 3" xfId="10094" xr:uid="{00000000-0005-0000-0000-00006E270000}"/>
    <cellStyle name="Comma 2 3 6 8 3 3" xfId="25195" xr:uid="{00000000-0005-0000-0000-00006B620000}"/>
    <cellStyle name="Comma 2 3 6 8 5" xfId="20182" xr:uid="{00000000-0005-0000-0000-0000D64E0000}"/>
    <cellStyle name="Comma 2 3 6 9" xfId="11770" xr:uid="{00000000-0005-0000-0000-0000FA2D0000}"/>
    <cellStyle name="Comma 2 3 6 9 3" xfId="26870" xr:uid="{00000000-0005-0000-0000-0000F6680000}"/>
    <cellStyle name="Comma 2 3 7" xfId="1268" xr:uid="{00000000-0005-0000-0000-0000F4040000}"/>
    <cellStyle name="Comma 2 3 8" xfId="1262" xr:uid="{00000000-0005-0000-0000-0000EE040000}"/>
    <cellStyle name="Comma 2 3 9" xfId="360" xr:uid="{00000000-0005-0000-0000-000068010000}"/>
    <cellStyle name="Comma 2 4" xfId="30987" xr:uid="{37DC3E56-7DB0-4C7E-A558-FB0ED95283C6}"/>
    <cellStyle name="Comma 20" xfId="1811" xr:uid="{00000000-0005-0000-0000-000013070000}"/>
    <cellStyle name="Comma 21" xfId="1868" xr:uid="{00000000-0005-0000-0000-00004C070000}"/>
    <cellStyle name="Comma 22" xfId="1870" xr:uid="{00000000-0005-0000-0000-00004E070000}"/>
    <cellStyle name="Comma 23" xfId="1924" xr:uid="{00000000-0005-0000-0000-000084070000}"/>
    <cellStyle name="Comma 24" xfId="2137" xr:uid="{00000000-0005-0000-0000-000059080000}"/>
    <cellStyle name="Comma 25" xfId="2558" xr:uid="{00000000-0005-0000-0000-0000FE090000}"/>
    <cellStyle name="Comma 26" xfId="3348" xr:uid="{00000000-0005-0000-0000-0000140D0000}"/>
    <cellStyle name="Comma 27" xfId="3346" xr:uid="{00000000-0005-0000-0000-0000120D0000}"/>
    <cellStyle name="Comma 28" xfId="3411" xr:uid="{00000000-0005-0000-0000-0000530D0000}"/>
    <cellStyle name="Comma 29" xfId="5034" xr:uid="{00000000-0005-0000-0000-0000AA130000}"/>
    <cellStyle name="Comma 3" xfId="40" xr:uid="{00000000-0005-0000-0000-000028000000}"/>
    <cellStyle name="Comma 3 2" xfId="41" xr:uid="{00000000-0005-0000-0000-000029000000}"/>
    <cellStyle name="Comma 3 2 2" xfId="764" xr:uid="{00000000-0005-0000-0000-0000FC020000}"/>
    <cellStyle name="Comma 3 2 3" xfId="362" xr:uid="{00000000-0005-0000-0000-00006A010000}"/>
    <cellStyle name="Comma 3 3" xfId="490" xr:uid="{00000000-0005-0000-0000-0000EA010000}"/>
    <cellStyle name="Comma 3 4" xfId="361" xr:uid="{00000000-0005-0000-0000-000069010000}"/>
    <cellStyle name="Comma 30" xfId="5042" xr:uid="{00000000-0005-0000-0000-0000B2130000}"/>
    <cellStyle name="Comma 31" xfId="5041" xr:uid="{00000000-0005-0000-0000-0000B1130000}"/>
    <cellStyle name="Comma 32" xfId="5043" xr:uid="{00000000-0005-0000-0000-0000B3130000}"/>
    <cellStyle name="Comma 33" xfId="5040" xr:uid="{00000000-0005-0000-0000-0000B0130000}"/>
    <cellStyle name="Comma 34" xfId="5039" xr:uid="{00000000-0005-0000-0000-0000AF130000}"/>
    <cellStyle name="Comma 35" xfId="5036" xr:uid="{00000000-0005-0000-0000-0000AC130000}"/>
    <cellStyle name="Comma 36" xfId="5037" xr:uid="{00000000-0005-0000-0000-0000AD130000}"/>
    <cellStyle name="Comma 37" xfId="5044" xr:uid="{00000000-0005-0000-0000-0000B4130000}"/>
    <cellStyle name="Comma 38" xfId="5047" xr:uid="{00000000-0005-0000-0000-0000B7130000}"/>
    <cellStyle name="Comma 39" xfId="3365" xr:uid="{00000000-0005-0000-0000-0000250D0000}"/>
    <cellStyle name="Comma 4" xfId="42" xr:uid="{00000000-0005-0000-0000-00002A000000}"/>
    <cellStyle name="Comma 4 10" xfId="1083" xr:uid="{00000000-0005-0000-0000-00003B040000}"/>
    <cellStyle name="Comma 4 12" xfId="363" xr:uid="{00000000-0005-0000-0000-00006B010000}"/>
    <cellStyle name="Comma 4 2" xfId="765" xr:uid="{00000000-0005-0000-0000-0000FD020000}"/>
    <cellStyle name="Comma 4 2 2" xfId="1270" xr:uid="{00000000-0005-0000-0000-0000F6040000}"/>
    <cellStyle name="Comma 4 3" xfId="692" xr:uid="{00000000-0005-0000-0000-0000B4020000}"/>
    <cellStyle name="Comma 4 4" xfId="1271" xr:uid="{00000000-0005-0000-0000-0000F7040000}"/>
    <cellStyle name="Comma 4 5" xfId="1272" xr:uid="{00000000-0005-0000-0000-0000F8040000}"/>
    <cellStyle name="Comma 4 6" xfId="1273" xr:uid="{00000000-0005-0000-0000-0000F9040000}"/>
    <cellStyle name="Comma 4 7" xfId="1274" xr:uid="{00000000-0005-0000-0000-0000FA040000}"/>
    <cellStyle name="Comma 4 8" xfId="1275" xr:uid="{00000000-0005-0000-0000-0000FB040000}"/>
    <cellStyle name="Comma 4 9" xfId="1269" xr:uid="{00000000-0005-0000-0000-0000F5040000}"/>
    <cellStyle name="Comma 40" xfId="5045" xr:uid="{00000000-0005-0000-0000-0000B5130000}"/>
    <cellStyle name="Comma 41" xfId="5104" xr:uid="{00000000-0005-0000-0000-0000F0130000}"/>
    <cellStyle name="Comma 42" xfId="6725" xr:uid="{00000000-0005-0000-0000-0000451A0000}"/>
    <cellStyle name="Comma 43" xfId="6731" xr:uid="{00000000-0005-0000-0000-00004B1A0000}"/>
    <cellStyle name="Comma 44" xfId="6730" xr:uid="{00000000-0005-0000-0000-00004A1A0000}"/>
    <cellStyle name="Comma 45" xfId="6732" xr:uid="{00000000-0005-0000-0000-00004C1A0000}"/>
    <cellStyle name="Comma 46" xfId="6729" xr:uid="{00000000-0005-0000-0000-0000491A0000}"/>
    <cellStyle name="Comma 47" xfId="6728" xr:uid="{00000000-0005-0000-0000-0000481A0000}"/>
    <cellStyle name="Comma 48" xfId="11814" xr:uid="{00000000-0005-0000-0000-0000262E0000}"/>
    <cellStyle name="Comma 49" xfId="16786" xr:uid="{00000000-0005-0000-0000-000092410000}"/>
    <cellStyle name="Comma 5" xfId="43" xr:uid="{00000000-0005-0000-0000-00002B000000}"/>
    <cellStyle name="Comma 5 2" xfId="766" xr:uid="{00000000-0005-0000-0000-0000FE020000}"/>
    <cellStyle name="Comma 5 5" xfId="364" xr:uid="{00000000-0005-0000-0000-00006C010000}"/>
    <cellStyle name="Comma 50" xfId="16782" xr:uid="{00000000-0005-0000-0000-00008E410000}"/>
    <cellStyle name="Comma 51" xfId="16779" xr:uid="{00000000-0005-0000-0000-00008B410000}"/>
    <cellStyle name="Comma 52" xfId="6793" xr:uid="{00000000-0005-0000-0000-0000891A0000}"/>
    <cellStyle name="Comma 53" xfId="6747" xr:uid="{00000000-0005-0000-0000-00005B1A0000}"/>
    <cellStyle name="Comma 54" xfId="16807" xr:uid="{00000000-0005-0000-0000-0000A7410000}"/>
    <cellStyle name="Comma 55" xfId="16816" xr:uid="{00000000-0005-0000-0000-0000B0410000}"/>
    <cellStyle name="Comma 56" xfId="16801" xr:uid="{00000000-0005-0000-0000-0000A1410000}"/>
    <cellStyle name="Comma 57" xfId="16793" xr:uid="{00000000-0005-0000-0000-000099410000}"/>
    <cellStyle name="Comma 58" xfId="16825" xr:uid="{00000000-0005-0000-0000-0000B9410000}"/>
    <cellStyle name="Comma 59" xfId="16805" xr:uid="{00000000-0005-0000-0000-0000A5410000}"/>
    <cellStyle name="Comma 6" xfId="44" xr:uid="{00000000-0005-0000-0000-00002C000000}"/>
    <cellStyle name="Comma 6 2" xfId="767" xr:uid="{00000000-0005-0000-0000-0000FF020000}"/>
    <cellStyle name="Comma 6 3" xfId="365" xr:uid="{00000000-0005-0000-0000-00006D010000}"/>
    <cellStyle name="Comma 60" xfId="16813" xr:uid="{00000000-0005-0000-0000-0000AD410000}"/>
    <cellStyle name="Comma 61" xfId="16791" xr:uid="{00000000-0005-0000-0000-000097410000}"/>
    <cellStyle name="Comma 62" xfId="16800" xr:uid="{00000000-0005-0000-0000-0000A0410000}"/>
    <cellStyle name="Comma 63" xfId="16795" xr:uid="{00000000-0005-0000-0000-00009B410000}"/>
    <cellStyle name="Comma 64" xfId="16829" xr:uid="{00000000-0005-0000-0000-0000BD410000}"/>
    <cellStyle name="Comma 65" xfId="16789" xr:uid="{00000000-0005-0000-0000-000095410000}"/>
    <cellStyle name="Comma 66" xfId="16818" xr:uid="{00000000-0005-0000-0000-0000B2410000}"/>
    <cellStyle name="Comma 67" xfId="16814" xr:uid="{00000000-0005-0000-0000-0000AE410000}"/>
    <cellStyle name="Comma 68" xfId="16821" xr:uid="{00000000-0005-0000-0000-0000B5410000}"/>
    <cellStyle name="Comma 69" xfId="30993" xr:uid="{AA827164-7A54-4278-A66B-210DD3434A56}"/>
    <cellStyle name="Comma 7" xfId="45" xr:uid="{00000000-0005-0000-0000-00002D000000}"/>
    <cellStyle name="Comma 7 2" xfId="768" xr:uid="{00000000-0005-0000-0000-000000030000}"/>
    <cellStyle name="Comma 7 3" xfId="366" xr:uid="{00000000-0005-0000-0000-00006E010000}"/>
    <cellStyle name="Comma 70" xfId="30996" xr:uid="{47D6B82D-4BFB-4D30-8C75-881780BA5B0E}"/>
    <cellStyle name="Comma 74" xfId="16882" xr:uid="{00000000-0005-0000-0000-0000F2410000}"/>
    <cellStyle name="Comma 76" xfId="30952" xr:uid="{00000000-0005-0000-0000-0000E8780000}"/>
    <cellStyle name="Comma 76 2" xfId="30963" xr:uid="{00000000-0005-0000-0000-0000F8780000}"/>
    <cellStyle name="Comma 77" xfId="30954" xr:uid="{00000000-0005-0000-0000-0000EA780000}"/>
    <cellStyle name="Comma 77 2" xfId="30964" xr:uid="{00000000-0005-0000-0000-0000F9780000}"/>
    <cellStyle name="Comma 78 2" xfId="30965" xr:uid="{00000000-0005-0000-0000-0000FA780000}"/>
    <cellStyle name="Comma 79 2" xfId="30966" xr:uid="{00000000-0005-0000-0000-0000FB780000}"/>
    <cellStyle name="Comma 8" xfId="46" xr:uid="{00000000-0005-0000-0000-00002E000000}"/>
    <cellStyle name="Comma 8 2" xfId="769" xr:uid="{00000000-0005-0000-0000-000001030000}"/>
    <cellStyle name="Comma 8 3" xfId="367" xr:uid="{00000000-0005-0000-0000-00006F010000}"/>
    <cellStyle name="Comma 80 2" xfId="30967" xr:uid="{00000000-0005-0000-0000-0000FC780000}"/>
    <cellStyle name="Comma 81 2" xfId="30968" xr:uid="{00000000-0005-0000-0000-0000FD780000}"/>
    <cellStyle name="Comma 82 2" xfId="30969" xr:uid="{00000000-0005-0000-0000-0000FE780000}"/>
    <cellStyle name="Comma 83 2" xfId="30970" xr:uid="{00000000-0005-0000-0000-0000FF780000}"/>
    <cellStyle name="Comma 84" xfId="30956" xr:uid="{00000000-0005-0000-0000-0000EC780000}"/>
    <cellStyle name="Comma 84 2" xfId="30971" xr:uid="{00000000-0005-0000-0000-000000790000}"/>
    <cellStyle name="Comma 86" xfId="30957" xr:uid="{00000000-0005-0000-0000-0000ED780000}"/>
    <cellStyle name="Comma 86 2" xfId="30972" xr:uid="{00000000-0005-0000-0000-000001790000}"/>
    <cellStyle name="Comma 87" xfId="30953" xr:uid="{00000000-0005-0000-0000-0000E9780000}"/>
    <cellStyle name="Comma 87 2" xfId="30973" xr:uid="{00000000-0005-0000-0000-000002790000}"/>
    <cellStyle name="Comma 9" xfId="47" xr:uid="{00000000-0005-0000-0000-00002F000000}"/>
    <cellStyle name="Comma 9 2" xfId="770" xr:uid="{00000000-0005-0000-0000-000002030000}"/>
    <cellStyle name="Comma 9 3" xfId="368" xr:uid="{00000000-0005-0000-0000-000070010000}"/>
    <cellStyle name="Comma0" xfId="48" xr:uid="{00000000-0005-0000-0000-000030000000}"/>
    <cellStyle name="Comma0 10" xfId="1277" xr:uid="{00000000-0005-0000-0000-0000FD040000}"/>
    <cellStyle name="Comma0 10 2" xfId="1278" xr:uid="{00000000-0005-0000-0000-0000FE040000}"/>
    <cellStyle name="Comma0 11" xfId="1276" xr:uid="{00000000-0005-0000-0000-0000FC040000}"/>
    <cellStyle name="Comma0 2" xfId="49" xr:uid="{00000000-0005-0000-0000-000031000000}"/>
    <cellStyle name="Comma0 2 2" xfId="50" xr:uid="{00000000-0005-0000-0000-000032000000}"/>
    <cellStyle name="Comma0 2 2 2" xfId="596" xr:uid="{00000000-0005-0000-0000-000054020000}"/>
    <cellStyle name="Comma0 2 2 3" xfId="492" xr:uid="{00000000-0005-0000-0000-0000EC010000}"/>
    <cellStyle name="Comma0 2 2 4" xfId="370" xr:uid="{00000000-0005-0000-0000-000072010000}"/>
    <cellStyle name="Comma0 2 3" xfId="51" xr:uid="{00000000-0005-0000-0000-000033000000}"/>
    <cellStyle name="Comma0 2 3 2" xfId="595" xr:uid="{00000000-0005-0000-0000-000053020000}"/>
    <cellStyle name="Comma0 2 3 3" xfId="371" xr:uid="{00000000-0005-0000-0000-000073010000}"/>
    <cellStyle name="Comma0 2 4" xfId="491" xr:uid="{00000000-0005-0000-0000-0000EB010000}"/>
    <cellStyle name="Comma0 2 5" xfId="369" xr:uid="{00000000-0005-0000-0000-000071010000}"/>
    <cellStyle name="Comma0 3" xfId="52" xr:uid="{00000000-0005-0000-0000-000034000000}"/>
    <cellStyle name="Comma0 3 2" xfId="53" xr:uid="{00000000-0005-0000-0000-000035000000}"/>
    <cellStyle name="Comma0 3 2 2" xfId="597" xr:uid="{00000000-0005-0000-0000-000055020000}"/>
    <cellStyle name="Comma0 3 2 3" xfId="373" xr:uid="{00000000-0005-0000-0000-000075010000}"/>
    <cellStyle name="Comma0 3 3" xfId="493" xr:uid="{00000000-0005-0000-0000-0000ED010000}"/>
    <cellStyle name="Comma0 3 4" xfId="372" xr:uid="{00000000-0005-0000-0000-000074010000}"/>
    <cellStyle name="Comma0 4" xfId="54" xr:uid="{00000000-0005-0000-0000-000036000000}"/>
    <cellStyle name="Comma0 4 2" xfId="771" xr:uid="{00000000-0005-0000-0000-000003030000}"/>
    <cellStyle name="Comma0 4 3" xfId="374" xr:uid="{00000000-0005-0000-0000-000076010000}"/>
    <cellStyle name="Comma0 5" xfId="1279" xr:uid="{00000000-0005-0000-0000-0000FF040000}"/>
    <cellStyle name="Comma0 5 2" xfId="1280" xr:uid="{00000000-0005-0000-0000-000000050000}"/>
    <cellStyle name="Comma0 5 3" xfId="1281" xr:uid="{00000000-0005-0000-0000-000001050000}"/>
    <cellStyle name="Comma0 6" xfId="1282" xr:uid="{00000000-0005-0000-0000-000002050000}"/>
    <cellStyle name="Comma0 6 2" xfId="1283" xr:uid="{00000000-0005-0000-0000-000003050000}"/>
    <cellStyle name="Comma0 7" xfId="1284" xr:uid="{00000000-0005-0000-0000-000004050000}"/>
    <cellStyle name="Comma0 7 2" xfId="1285" xr:uid="{00000000-0005-0000-0000-000005050000}"/>
    <cellStyle name="Comma0 8" xfId="1286" xr:uid="{00000000-0005-0000-0000-000006050000}"/>
    <cellStyle name="Comma0 9" xfId="1287" xr:uid="{00000000-0005-0000-0000-000007050000}"/>
    <cellStyle name="Comma0 9 2" xfId="1288" xr:uid="{00000000-0005-0000-0000-000008050000}"/>
    <cellStyle name="Currency" xfId="2" xr:uid="{00000000-0005-0000-0000-000002000000}"/>
    <cellStyle name="Currency [0]" xfId="3" xr:uid="{00000000-0005-0000-0000-000003000000}"/>
    <cellStyle name="Currency 10" xfId="1290" xr:uid="{00000000-0005-0000-0000-00000A050000}"/>
    <cellStyle name="Currency 10 2" xfId="1291" xr:uid="{00000000-0005-0000-0000-00000B050000}"/>
    <cellStyle name="Currency 10 4" xfId="30988" xr:uid="{D4758911-AADE-4C49-A2BC-3D21A2876A43}"/>
    <cellStyle name="Currency 11" xfId="1292" xr:uid="{00000000-0005-0000-0000-00000C050000}"/>
    <cellStyle name="Currency 11 2" xfId="1293" xr:uid="{00000000-0005-0000-0000-00000D050000}"/>
    <cellStyle name="Currency 12" xfId="1294" xr:uid="{00000000-0005-0000-0000-00000E050000}"/>
    <cellStyle name="Currency 13" xfId="1295" xr:uid="{00000000-0005-0000-0000-00000F050000}"/>
    <cellStyle name="Currency 14" xfId="1289" xr:uid="{00000000-0005-0000-0000-000009050000}"/>
    <cellStyle name="Currency 15" xfId="30994" xr:uid="{57826761-B440-4B58-AC89-9F5B3659CAFB}"/>
    <cellStyle name="Currency 16" xfId="30955" xr:uid="{00000000-0005-0000-0000-0000EB780000}"/>
    <cellStyle name="Currency 17" xfId="30997" xr:uid="{896551CA-7108-42F2-AAE7-636AC8B6FC46}"/>
    <cellStyle name="Currency 2" xfId="55" xr:uid="{00000000-0005-0000-0000-000037000000}"/>
    <cellStyle name="Currency 2 2" xfId="496" xr:uid="{00000000-0005-0000-0000-0000F0010000}"/>
    <cellStyle name="Currency 2 2 2" xfId="599" xr:uid="{00000000-0005-0000-0000-000057020000}"/>
    <cellStyle name="Currency 2 3" xfId="598" xr:uid="{00000000-0005-0000-0000-000056020000}"/>
    <cellStyle name="Currency 2 4" xfId="495" xr:uid="{00000000-0005-0000-0000-0000EF010000}"/>
    <cellStyle name="Currency 2 5" xfId="375" xr:uid="{00000000-0005-0000-0000-000077010000}"/>
    <cellStyle name="Currency 25" xfId="30990" xr:uid="{D32FBC37-6A51-451D-AEBE-94607C599969}"/>
    <cellStyle name="Currency 3" xfId="56" xr:uid="{00000000-0005-0000-0000-000038000000}"/>
    <cellStyle name="Currency 3 2" xfId="600" xr:uid="{00000000-0005-0000-0000-000058020000}"/>
    <cellStyle name="Currency 3 3" xfId="497" xr:uid="{00000000-0005-0000-0000-0000F1010000}"/>
    <cellStyle name="Currency 3 4" xfId="376" xr:uid="{00000000-0005-0000-0000-000078010000}"/>
    <cellStyle name="Currency 4" xfId="57" xr:uid="{00000000-0005-0000-0000-000039000000}"/>
    <cellStyle name="Currency 4 2" xfId="494" xr:uid="{00000000-0005-0000-0000-0000EE010000}"/>
    <cellStyle name="Currency 4 3" xfId="377" xr:uid="{00000000-0005-0000-0000-000079010000}"/>
    <cellStyle name="Currency 5" xfId="897" xr:uid="{00000000-0005-0000-0000-000081030000}"/>
    <cellStyle name="Currency 5 2" xfId="1296" xr:uid="{00000000-0005-0000-0000-000010050000}"/>
    <cellStyle name="Currency 5 3" xfId="1297" xr:uid="{00000000-0005-0000-0000-000011050000}"/>
    <cellStyle name="Currency 6" xfId="1298" xr:uid="{00000000-0005-0000-0000-000012050000}"/>
    <cellStyle name="Currency 6 2" xfId="1299" xr:uid="{00000000-0005-0000-0000-000013050000}"/>
    <cellStyle name="Currency 7" xfId="1300" xr:uid="{00000000-0005-0000-0000-000014050000}"/>
    <cellStyle name="Currency 7 2" xfId="1301" xr:uid="{00000000-0005-0000-0000-000015050000}"/>
    <cellStyle name="Currency 8" xfId="1302" xr:uid="{00000000-0005-0000-0000-000016050000}"/>
    <cellStyle name="Currency 8 2" xfId="1303" xr:uid="{00000000-0005-0000-0000-000017050000}"/>
    <cellStyle name="Currency 9" xfId="1304" xr:uid="{00000000-0005-0000-0000-000018050000}"/>
    <cellStyle name="Currency0" xfId="58" xr:uid="{00000000-0005-0000-0000-00003A000000}"/>
    <cellStyle name="Currency0 10" xfId="1306" xr:uid="{00000000-0005-0000-0000-00001A050000}"/>
    <cellStyle name="Currency0 10 2" xfId="1307" xr:uid="{00000000-0005-0000-0000-00001B050000}"/>
    <cellStyle name="Currency0 11" xfId="1305" xr:uid="{00000000-0005-0000-0000-000019050000}"/>
    <cellStyle name="Currency0 12" xfId="1099" xr:uid="{00000000-0005-0000-0000-00004B040000}"/>
    <cellStyle name="Currency0 14" xfId="898" xr:uid="{00000000-0005-0000-0000-000082030000}"/>
    <cellStyle name="Currency0 2" xfId="59" xr:uid="{00000000-0005-0000-0000-00003B000000}"/>
    <cellStyle name="Currency0 2 2" xfId="60" xr:uid="{00000000-0005-0000-0000-00003C000000}"/>
    <cellStyle name="Currency0 2 2 2" xfId="602" xr:uid="{00000000-0005-0000-0000-00005A020000}"/>
    <cellStyle name="Currency0 2 2 3" xfId="499" xr:uid="{00000000-0005-0000-0000-0000F3010000}"/>
    <cellStyle name="Currency0 2 2 5" xfId="900" xr:uid="{00000000-0005-0000-0000-000084030000}"/>
    <cellStyle name="Currency0 2 2 6" xfId="379" xr:uid="{00000000-0005-0000-0000-00007B010000}"/>
    <cellStyle name="Currency0 2 3" xfId="61" xr:uid="{00000000-0005-0000-0000-00003D000000}"/>
    <cellStyle name="Currency0 2 3 2" xfId="601" xr:uid="{00000000-0005-0000-0000-000059020000}"/>
    <cellStyle name="Currency0 2 3 3" xfId="380" xr:uid="{00000000-0005-0000-0000-00007C010000}"/>
    <cellStyle name="Currency0 2 4" xfId="498" xr:uid="{00000000-0005-0000-0000-0000F2010000}"/>
    <cellStyle name="Currency0 2 6" xfId="899" xr:uid="{00000000-0005-0000-0000-000083030000}"/>
    <cellStyle name="Currency0 2 7" xfId="378" xr:uid="{00000000-0005-0000-0000-00007A010000}"/>
    <cellStyle name="Currency0 3" xfId="62" xr:uid="{00000000-0005-0000-0000-00003E000000}"/>
    <cellStyle name="Currency0 3 2" xfId="63" xr:uid="{00000000-0005-0000-0000-00003F000000}"/>
    <cellStyle name="Currency0 3 2 2" xfId="603" xr:uid="{00000000-0005-0000-0000-00005B020000}"/>
    <cellStyle name="Currency0 3 2 3" xfId="382" xr:uid="{00000000-0005-0000-0000-00007E010000}"/>
    <cellStyle name="Currency0 3 3" xfId="500" xr:uid="{00000000-0005-0000-0000-0000F4010000}"/>
    <cellStyle name="Currency0 3 5" xfId="901" xr:uid="{00000000-0005-0000-0000-000085030000}"/>
    <cellStyle name="Currency0 3 6" xfId="381" xr:uid="{00000000-0005-0000-0000-00007D010000}"/>
    <cellStyle name="Currency0 4" xfId="64" xr:uid="{00000000-0005-0000-0000-000040000000}"/>
    <cellStyle name="Currency0 4 2" xfId="772" xr:uid="{00000000-0005-0000-0000-000004030000}"/>
    <cellStyle name="Currency0 4 3" xfId="383" xr:uid="{00000000-0005-0000-0000-00007F010000}"/>
    <cellStyle name="Currency0 5" xfId="1308" xr:uid="{00000000-0005-0000-0000-00001C050000}"/>
    <cellStyle name="Currency0 5 2" xfId="1309" xr:uid="{00000000-0005-0000-0000-00001D050000}"/>
    <cellStyle name="Currency0 5 3" xfId="1310" xr:uid="{00000000-0005-0000-0000-00001E050000}"/>
    <cellStyle name="Currency0 6" xfId="1311" xr:uid="{00000000-0005-0000-0000-00001F050000}"/>
    <cellStyle name="Currency0 6 2" xfId="1312" xr:uid="{00000000-0005-0000-0000-000020050000}"/>
    <cellStyle name="Currency0 7" xfId="1313" xr:uid="{00000000-0005-0000-0000-000021050000}"/>
    <cellStyle name="Currency0 7 2" xfId="1314" xr:uid="{00000000-0005-0000-0000-000022050000}"/>
    <cellStyle name="Currency0 8" xfId="1315" xr:uid="{00000000-0005-0000-0000-000023050000}"/>
    <cellStyle name="Currency0 9" xfId="1316" xr:uid="{00000000-0005-0000-0000-000024050000}"/>
    <cellStyle name="Currency0 9 2" xfId="1317" xr:uid="{00000000-0005-0000-0000-000025050000}"/>
    <cellStyle name="Date" xfId="65" xr:uid="{00000000-0005-0000-0000-000041000000}"/>
    <cellStyle name="Date 10" xfId="1319" xr:uid="{00000000-0005-0000-0000-000027050000}"/>
    <cellStyle name="Date 10 2" xfId="1320" xr:uid="{00000000-0005-0000-0000-000028050000}"/>
    <cellStyle name="Date 11" xfId="1318" xr:uid="{00000000-0005-0000-0000-000026050000}"/>
    <cellStyle name="Date 2" xfId="66" xr:uid="{00000000-0005-0000-0000-000042000000}"/>
    <cellStyle name="Date 2 2" xfId="67" xr:uid="{00000000-0005-0000-0000-000043000000}"/>
    <cellStyle name="Date 2 2 2" xfId="605" xr:uid="{00000000-0005-0000-0000-00005D020000}"/>
    <cellStyle name="Date 2 2 3" xfId="502" xr:uid="{00000000-0005-0000-0000-0000F6010000}"/>
    <cellStyle name="Date 2 2 4" xfId="385" xr:uid="{00000000-0005-0000-0000-000081010000}"/>
    <cellStyle name="Date 2 3" xfId="68" xr:uid="{00000000-0005-0000-0000-000044000000}"/>
    <cellStyle name="Date 2 3 2" xfId="604" xr:uid="{00000000-0005-0000-0000-00005C020000}"/>
    <cellStyle name="Date 2 3 3" xfId="386" xr:uid="{00000000-0005-0000-0000-000082010000}"/>
    <cellStyle name="Date 2 4" xfId="501" xr:uid="{00000000-0005-0000-0000-0000F5010000}"/>
    <cellStyle name="Date 2 5" xfId="384" xr:uid="{00000000-0005-0000-0000-000080010000}"/>
    <cellStyle name="Date 3" xfId="69" xr:uid="{00000000-0005-0000-0000-000045000000}"/>
    <cellStyle name="Date 3 2" xfId="70" xr:uid="{00000000-0005-0000-0000-000046000000}"/>
    <cellStyle name="Date 3 2 2" xfId="606" xr:uid="{00000000-0005-0000-0000-00005E020000}"/>
    <cellStyle name="Date 3 2 3" xfId="388" xr:uid="{00000000-0005-0000-0000-000084010000}"/>
    <cellStyle name="Date 3 3" xfId="503" xr:uid="{00000000-0005-0000-0000-0000F7010000}"/>
    <cellStyle name="Date 3 4" xfId="387" xr:uid="{00000000-0005-0000-0000-000083010000}"/>
    <cellStyle name="Date 4" xfId="71" xr:uid="{00000000-0005-0000-0000-000047000000}"/>
    <cellStyle name="Date 4 2" xfId="773" xr:uid="{00000000-0005-0000-0000-000005030000}"/>
    <cellStyle name="Date 4 3" xfId="389" xr:uid="{00000000-0005-0000-0000-000085010000}"/>
    <cellStyle name="Date 5" xfId="1321" xr:uid="{00000000-0005-0000-0000-000029050000}"/>
    <cellStyle name="Date 5 2" xfId="1322" xr:uid="{00000000-0005-0000-0000-00002A050000}"/>
    <cellStyle name="Date 5 3" xfId="1323" xr:uid="{00000000-0005-0000-0000-00002B050000}"/>
    <cellStyle name="Date 6" xfId="1324" xr:uid="{00000000-0005-0000-0000-00002C050000}"/>
    <cellStyle name="Date 6 2" xfId="1325" xr:uid="{00000000-0005-0000-0000-00002D050000}"/>
    <cellStyle name="Date 7" xfId="1326" xr:uid="{00000000-0005-0000-0000-00002E050000}"/>
    <cellStyle name="Date 7 2" xfId="1327" xr:uid="{00000000-0005-0000-0000-00002F050000}"/>
    <cellStyle name="Date 8" xfId="1328" xr:uid="{00000000-0005-0000-0000-000030050000}"/>
    <cellStyle name="Date 9" xfId="1329" xr:uid="{00000000-0005-0000-0000-000031050000}"/>
    <cellStyle name="Date 9 2" xfId="1330" xr:uid="{00000000-0005-0000-0000-000032050000}"/>
    <cellStyle name="Emphasis 1" xfId="354" xr:uid="{00000000-0005-0000-0000-000062010000}"/>
    <cellStyle name="Emphasis 2" xfId="355" xr:uid="{00000000-0005-0000-0000-000063010000}"/>
    <cellStyle name="Emphasis 3" xfId="356" xr:uid="{00000000-0005-0000-0000-000064010000}"/>
    <cellStyle name="Explanatory Text" xfId="72" xr:uid="{00000000-0005-0000-0000-000048000000}"/>
    <cellStyle name="Explanatory Text 2" xfId="693" xr:uid="{00000000-0005-0000-0000-0000B5020000}"/>
    <cellStyle name="Explanatory Text 2 2" xfId="1084" xr:uid="{00000000-0005-0000-0000-00003C040000}"/>
    <cellStyle name="Explanatory Text 2 4" xfId="902" xr:uid="{00000000-0005-0000-0000-000086030000}"/>
    <cellStyle name="Fixed" xfId="73" xr:uid="{00000000-0005-0000-0000-000049000000}"/>
    <cellStyle name="Fixed 10" xfId="1332" xr:uid="{00000000-0005-0000-0000-000034050000}"/>
    <cellStyle name="Fixed 10 2" xfId="1333" xr:uid="{00000000-0005-0000-0000-000035050000}"/>
    <cellStyle name="Fixed 11" xfId="1331" xr:uid="{00000000-0005-0000-0000-000033050000}"/>
    <cellStyle name="Fixed 2" xfId="74" xr:uid="{00000000-0005-0000-0000-00004A000000}"/>
    <cellStyle name="Fixed 2 2" xfId="75" xr:uid="{00000000-0005-0000-0000-00004B000000}"/>
    <cellStyle name="Fixed 2 2 2" xfId="608" xr:uid="{00000000-0005-0000-0000-000060020000}"/>
    <cellStyle name="Fixed 2 2 3" xfId="505" xr:uid="{00000000-0005-0000-0000-0000F9010000}"/>
    <cellStyle name="Fixed 2 2 4" xfId="391" xr:uid="{00000000-0005-0000-0000-000087010000}"/>
    <cellStyle name="Fixed 2 3" xfId="76" xr:uid="{00000000-0005-0000-0000-00004C000000}"/>
    <cellStyle name="Fixed 2 3 2" xfId="607" xr:uid="{00000000-0005-0000-0000-00005F020000}"/>
    <cellStyle name="Fixed 2 3 3" xfId="392" xr:uid="{00000000-0005-0000-0000-000088010000}"/>
    <cellStyle name="Fixed 2 4" xfId="504" xr:uid="{00000000-0005-0000-0000-0000F8010000}"/>
    <cellStyle name="Fixed 2 5" xfId="390" xr:uid="{00000000-0005-0000-0000-000086010000}"/>
    <cellStyle name="Fixed 3" xfId="77" xr:uid="{00000000-0005-0000-0000-00004D000000}"/>
    <cellStyle name="Fixed 3 2" xfId="78" xr:uid="{00000000-0005-0000-0000-00004E000000}"/>
    <cellStyle name="Fixed 3 2 2" xfId="609" xr:uid="{00000000-0005-0000-0000-000061020000}"/>
    <cellStyle name="Fixed 3 2 3" xfId="394" xr:uid="{00000000-0005-0000-0000-00008A010000}"/>
    <cellStyle name="Fixed 3 3" xfId="506" xr:uid="{00000000-0005-0000-0000-0000FA010000}"/>
    <cellStyle name="Fixed 3 4" xfId="393" xr:uid="{00000000-0005-0000-0000-000089010000}"/>
    <cellStyle name="Fixed 4" xfId="79" xr:uid="{00000000-0005-0000-0000-00004F000000}"/>
    <cellStyle name="Fixed 4 2" xfId="774" xr:uid="{00000000-0005-0000-0000-000006030000}"/>
    <cellStyle name="Fixed 4 3" xfId="395" xr:uid="{00000000-0005-0000-0000-00008B010000}"/>
    <cellStyle name="Fixed 5" xfId="1334" xr:uid="{00000000-0005-0000-0000-000036050000}"/>
    <cellStyle name="Fixed 5 2" xfId="1335" xr:uid="{00000000-0005-0000-0000-000037050000}"/>
    <cellStyle name="Fixed 5 3" xfId="1336" xr:uid="{00000000-0005-0000-0000-000038050000}"/>
    <cellStyle name="Fixed 6" xfId="1337" xr:uid="{00000000-0005-0000-0000-000039050000}"/>
    <cellStyle name="Fixed 6 2" xfId="1338" xr:uid="{00000000-0005-0000-0000-00003A050000}"/>
    <cellStyle name="Fixed 7" xfId="1339" xr:uid="{00000000-0005-0000-0000-00003B050000}"/>
    <cellStyle name="Fixed 7 2" xfId="1340" xr:uid="{00000000-0005-0000-0000-00003C050000}"/>
    <cellStyle name="Fixed 8" xfId="1341" xr:uid="{00000000-0005-0000-0000-00003D050000}"/>
    <cellStyle name="Fixed 9" xfId="1342" xr:uid="{00000000-0005-0000-0000-00003E050000}"/>
    <cellStyle name="Fixed 9 2" xfId="1343" xr:uid="{00000000-0005-0000-0000-00003F050000}"/>
    <cellStyle name="Good" xfId="80" xr:uid="{00000000-0005-0000-0000-000050000000}"/>
    <cellStyle name="Good 2" xfId="694" xr:uid="{00000000-0005-0000-0000-0000B6020000}"/>
    <cellStyle name="Good 2 2" xfId="1085" xr:uid="{00000000-0005-0000-0000-00003D040000}"/>
    <cellStyle name="Good 2 4" xfId="903" xr:uid="{00000000-0005-0000-0000-000087030000}"/>
    <cellStyle name="Grey" xfId="81" xr:uid="{00000000-0005-0000-0000-000051000000}"/>
    <cellStyle name="Grey 2" xfId="82" xr:uid="{00000000-0005-0000-0000-000052000000}"/>
    <cellStyle name="Grey 3" xfId="83" xr:uid="{00000000-0005-0000-0000-000053000000}"/>
    <cellStyle name="HEADER" xfId="84" xr:uid="{00000000-0005-0000-0000-000054000000}"/>
    <cellStyle name="HEADER 2" xfId="1101" xr:uid="{00000000-0005-0000-0000-00004D040000}"/>
    <cellStyle name="HEADER 4" xfId="904" xr:uid="{00000000-0005-0000-0000-000088030000}"/>
    <cellStyle name="Header1" xfId="85" xr:uid="{00000000-0005-0000-0000-000055000000}"/>
    <cellStyle name="Header1 2" xfId="1102" xr:uid="{00000000-0005-0000-0000-00004E040000}"/>
    <cellStyle name="Header1 4" xfId="905" xr:uid="{00000000-0005-0000-0000-000089030000}"/>
    <cellStyle name="Header2" xfId="86" xr:uid="{00000000-0005-0000-0000-000056000000}"/>
    <cellStyle name="Header2 2" xfId="1103" xr:uid="{00000000-0005-0000-0000-00004F040000}"/>
    <cellStyle name="Header2 4" xfId="906" xr:uid="{00000000-0005-0000-0000-00008A030000}"/>
    <cellStyle name="Heading 1" xfId="87" xr:uid="{00000000-0005-0000-0000-000057000000}"/>
    <cellStyle name="Heading 1 2" xfId="88" xr:uid="{00000000-0005-0000-0000-000058000000}"/>
    <cellStyle name="Heading 1 2 2" xfId="908" xr:uid="{00000000-0005-0000-0000-00008C030000}"/>
    <cellStyle name="Heading 1 2 3" xfId="1104" xr:uid="{00000000-0005-0000-0000-000050040000}"/>
    <cellStyle name="Heading 1 2 5" xfId="907" xr:uid="{00000000-0005-0000-0000-00008B030000}"/>
    <cellStyle name="Heading 1 3" xfId="695" xr:uid="{00000000-0005-0000-0000-0000B7020000}"/>
    <cellStyle name="Heading 1 3 10" xfId="909" xr:uid="{00000000-0005-0000-0000-00008D030000}"/>
    <cellStyle name="Heading 1 3 2" xfId="1345" xr:uid="{00000000-0005-0000-0000-000041050000}"/>
    <cellStyle name="Heading 1 3 3" xfId="1346" xr:uid="{00000000-0005-0000-0000-000042050000}"/>
    <cellStyle name="Heading 1 3 4" xfId="1347" xr:uid="{00000000-0005-0000-0000-000043050000}"/>
    <cellStyle name="Heading 1 3 5" xfId="1348" xr:uid="{00000000-0005-0000-0000-000044050000}"/>
    <cellStyle name="Heading 1 3 6" xfId="1349" xr:uid="{00000000-0005-0000-0000-000045050000}"/>
    <cellStyle name="Heading 1 3 7" xfId="1344" xr:uid="{00000000-0005-0000-0000-000040050000}"/>
    <cellStyle name="Heading 1 3 8" xfId="1086" xr:uid="{00000000-0005-0000-0000-00003E040000}"/>
    <cellStyle name="Heading 1 4" xfId="483" xr:uid="{00000000-0005-0000-0000-0000E3010000}"/>
    <cellStyle name="Heading 1 4 5" xfId="1350" xr:uid="{00000000-0005-0000-0000-000046050000}"/>
    <cellStyle name="Heading 1 5" xfId="1351" xr:uid="{00000000-0005-0000-0000-000047050000}"/>
    <cellStyle name="Heading 1 6" xfId="1352" xr:uid="{00000000-0005-0000-0000-000048050000}"/>
    <cellStyle name="Heading 1 7" xfId="1353" xr:uid="{00000000-0005-0000-0000-000049050000}"/>
    <cellStyle name="Heading 1 8" xfId="1354" xr:uid="{00000000-0005-0000-0000-00004A050000}"/>
    <cellStyle name="Heading 1 9" xfId="1355" xr:uid="{00000000-0005-0000-0000-00004B050000}"/>
    <cellStyle name="Heading 2" xfId="89" xr:uid="{00000000-0005-0000-0000-000059000000}"/>
    <cellStyle name="Heading 2 10" xfId="1356" xr:uid="{00000000-0005-0000-0000-00004C050000}"/>
    <cellStyle name="Heading 2 2" xfId="90" xr:uid="{00000000-0005-0000-0000-00005A000000}"/>
    <cellStyle name="Heading 2 2 2" xfId="91" xr:uid="{00000000-0005-0000-0000-00005B000000}"/>
    <cellStyle name="Heading 2 2 2 2" xfId="911" xr:uid="{00000000-0005-0000-0000-00008F030000}"/>
    <cellStyle name="Heading 2 2 3" xfId="1106" xr:uid="{00000000-0005-0000-0000-000052040000}"/>
    <cellStyle name="Heading 2 2 5" xfId="910" xr:uid="{00000000-0005-0000-0000-00008E030000}"/>
    <cellStyle name="Heading 2 3" xfId="92" xr:uid="{00000000-0005-0000-0000-00005C000000}"/>
    <cellStyle name="Heading 2 3 2" xfId="1105" xr:uid="{00000000-0005-0000-0000-000051040000}"/>
    <cellStyle name="Heading 2 3 4" xfId="912" xr:uid="{00000000-0005-0000-0000-000090030000}"/>
    <cellStyle name="Heading 2 4" xfId="696" xr:uid="{00000000-0005-0000-0000-0000B8020000}"/>
    <cellStyle name="Heading 2 4 2" xfId="1358" xr:uid="{00000000-0005-0000-0000-00004E050000}"/>
    <cellStyle name="Heading 2 4 3" xfId="1359" xr:uid="{00000000-0005-0000-0000-00004F050000}"/>
    <cellStyle name="Heading 2 4 4" xfId="1360" xr:uid="{00000000-0005-0000-0000-000050050000}"/>
    <cellStyle name="Heading 2 4 5" xfId="1361" xr:uid="{00000000-0005-0000-0000-000051050000}"/>
    <cellStyle name="Heading 2 4 6" xfId="1362" xr:uid="{00000000-0005-0000-0000-000052050000}"/>
    <cellStyle name="Heading 2 4 7" xfId="1357" xr:uid="{00000000-0005-0000-0000-00004D050000}"/>
    <cellStyle name="Heading 2 5" xfId="484" xr:uid="{00000000-0005-0000-0000-0000E4010000}"/>
    <cellStyle name="Heading 2 5 4" xfId="1363" xr:uid="{00000000-0005-0000-0000-000053050000}"/>
    <cellStyle name="Heading 2 6" xfId="1364" xr:uid="{00000000-0005-0000-0000-000054050000}"/>
    <cellStyle name="Heading 2 7" xfId="1365" xr:uid="{00000000-0005-0000-0000-000055050000}"/>
    <cellStyle name="Heading 2 8" xfId="1366" xr:uid="{00000000-0005-0000-0000-000056050000}"/>
    <cellStyle name="Heading 2 9" xfId="1367" xr:uid="{00000000-0005-0000-0000-000057050000}"/>
    <cellStyle name="Heading 3" xfId="93" xr:uid="{00000000-0005-0000-0000-00005D000000}"/>
    <cellStyle name="Heading 3 2" xfId="697" xr:uid="{00000000-0005-0000-0000-0000B9020000}"/>
    <cellStyle name="Heading 3 2 10" xfId="913" xr:uid="{00000000-0005-0000-0000-000091030000}"/>
    <cellStyle name="Heading 3 2 2" xfId="1369" xr:uid="{00000000-0005-0000-0000-000059050000}"/>
    <cellStyle name="Heading 3 2 3" xfId="1370" xr:uid="{00000000-0005-0000-0000-00005A050000}"/>
    <cellStyle name="Heading 3 2 4" xfId="1371" xr:uid="{00000000-0005-0000-0000-00005B050000}"/>
    <cellStyle name="Heading 3 2 5" xfId="1372" xr:uid="{00000000-0005-0000-0000-00005C050000}"/>
    <cellStyle name="Heading 3 2 6" xfId="1373" xr:uid="{00000000-0005-0000-0000-00005D050000}"/>
    <cellStyle name="Heading 3 2 7" xfId="1368" xr:uid="{00000000-0005-0000-0000-000058050000}"/>
    <cellStyle name="Heading 3 2 8" xfId="1087" xr:uid="{00000000-0005-0000-0000-00003F040000}"/>
    <cellStyle name="Heading 4" xfId="94" xr:uid="{00000000-0005-0000-0000-00005E000000}"/>
    <cellStyle name="Heading 4 2" xfId="698" xr:uid="{00000000-0005-0000-0000-0000BA020000}"/>
    <cellStyle name="Heading 4 2 10" xfId="914" xr:uid="{00000000-0005-0000-0000-000092030000}"/>
    <cellStyle name="Heading 4 2 2" xfId="1375" xr:uid="{00000000-0005-0000-0000-00005F050000}"/>
    <cellStyle name="Heading 4 2 3" xfId="1376" xr:uid="{00000000-0005-0000-0000-000060050000}"/>
    <cellStyle name="Heading 4 2 4" xfId="1377" xr:uid="{00000000-0005-0000-0000-000061050000}"/>
    <cellStyle name="Heading 4 2 5" xfId="1378" xr:uid="{00000000-0005-0000-0000-000062050000}"/>
    <cellStyle name="Heading 4 2 6" xfId="1379" xr:uid="{00000000-0005-0000-0000-000063050000}"/>
    <cellStyle name="Heading 4 2 7" xfId="1374" xr:uid="{00000000-0005-0000-0000-00005E050000}"/>
    <cellStyle name="Heading 4 2 8" xfId="1088" xr:uid="{00000000-0005-0000-0000-000040040000}"/>
    <cellStyle name="Heading1" xfId="95" xr:uid="{00000000-0005-0000-0000-00005F000000}"/>
    <cellStyle name="Heading1 10" xfId="1381" xr:uid="{00000000-0005-0000-0000-000065050000}"/>
    <cellStyle name="Heading1 10 2" xfId="1382" xr:uid="{00000000-0005-0000-0000-000066050000}"/>
    <cellStyle name="Heading1 11" xfId="1380" xr:uid="{00000000-0005-0000-0000-000064050000}"/>
    <cellStyle name="Heading1 2" xfId="96" xr:uid="{00000000-0005-0000-0000-000060000000}"/>
    <cellStyle name="Heading1 2 2" xfId="97" xr:uid="{00000000-0005-0000-0000-000061000000}"/>
    <cellStyle name="Heading1 2 2 2" xfId="611" xr:uid="{00000000-0005-0000-0000-000063020000}"/>
    <cellStyle name="Heading1 2 2 3" xfId="508" xr:uid="{00000000-0005-0000-0000-0000FC010000}"/>
    <cellStyle name="Heading1 2 2 4" xfId="397" xr:uid="{00000000-0005-0000-0000-00008D010000}"/>
    <cellStyle name="Heading1 2 3" xfId="98" xr:uid="{00000000-0005-0000-0000-000062000000}"/>
    <cellStyle name="Heading1 2 3 2" xfId="610" xr:uid="{00000000-0005-0000-0000-000062020000}"/>
    <cellStyle name="Heading1 2 3 3" xfId="398" xr:uid="{00000000-0005-0000-0000-00008E010000}"/>
    <cellStyle name="Heading1 2 4" xfId="507" xr:uid="{00000000-0005-0000-0000-0000FB010000}"/>
    <cellStyle name="Heading1 2 5" xfId="396" xr:uid="{00000000-0005-0000-0000-00008C010000}"/>
    <cellStyle name="Heading1 3" xfId="99" xr:uid="{00000000-0005-0000-0000-000063000000}"/>
    <cellStyle name="Heading1 3 2" xfId="100" xr:uid="{00000000-0005-0000-0000-000064000000}"/>
    <cellStyle name="Heading1 3 2 2" xfId="612" xr:uid="{00000000-0005-0000-0000-000064020000}"/>
    <cellStyle name="Heading1 3 2 3" xfId="400" xr:uid="{00000000-0005-0000-0000-000090010000}"/>
    <cellStyle name="Heading1 3 3" xfId="509" xr:uid="{00000000-0005-0000-0000-0000FD010000}"/>
    <cellStyle name="Heading1 3 4" xfId="399" xr:uid="{00000000-0005-0000-0000-00008F010000}"/>
    <cellStyle name="Heading1 4" xfId="101" xr:uid="{00000000-0005-0000-0000-000065000000}"/>
    <cellStyle name="Heading1 4 2" xfId="775" xr:uid="{00000000-0005-0000-0000-000007030000}"/>
    <cellStyle name="Heading1 4 3" xfId="401" xr:uid="{00000000-0005-0000-0000-000091010000}"/>
    <cellStyle name="Heading1 5" xfId="1383" xr:uid="{00000000-0005-0000-0000-000067050000}"/>
    <cellStyle name="Heading1 5 2" xfId="1384" xr:uid="{00000000-0005-0000-0000-000068050000}"/>
    <cellStyle name="Heading1 5 3" xfId="1385" xr:uid="{00000000-0005-0000-0000-000069050000}"/>
    <cellStyle name="Heading1 6" xfId="1386" xr:uid="{00000000-0005-0000-0000-00006A050000}"/>
    <cellStyle name="Heading1 6 2" xfId="1387" xr:uid="{00000000-0005-0000-0000-00006B050000}"/>
    <cellStyle name="Heading1 7" xfId="1388" xr:uid="{00000000-0005-0000-0000-00006C050000}"/>
    <cellStyle name="Heading1 7 2" xfId="1389" xr:uid="{00000000-0005-0000-0000-00006D050000}"/>
    <cellStyle name="Heading1 8" xfId="1390" xr:uid="{00000000-0005-0000-0000-00006E050000}"/>
    <cellStyle name="Heading1 9" xfId="1391" xr:uid="{00000000-0005-0000-0000-00006F050000}"/>
    <cellStyle name="Heading1 9 2" xfId="1392" xr:uid="{00000000-0005-0000-0000-000070050000}"/>
    <cellStyle name="Heading1_2011-10 LIEE Table 6 (2)" xfId="102" xr:uid="{00000000-0005-0000-0000-000066000000}"/>
    <cellStyle name="Heading2" xfId="103" xr:uid="{00000000-0005-0000-0000-000067000000}"/>
    <cellStyle name="Heading2 10" xfId="1394" xr:uid="{00000000-0005-0000-0000-000072050000}"/>
    <cellStyle name="Heading2 10 2" xfId="1395" xr:uid="{00000000-0005-0000-0000-000073050000}"/>
    <cellStyle name="Heading2 11" xfId="1393" xr:uid="{00000000-0005-0000-0000-000071050000}"/>
    <cellStyle name="Heading2 2" xfId="104" xr:uid="{00000000-0005-0000-0000-000068000000}"/>
    <cellStyle name="Heading2 2 2" xfId="105" xr:uid="{00000000-0005-0000-0000-000069000000}"/>
    <cellStyle name="Heading2 2 2 2" xfId="614" xr:uid="{00000000-0005-0000-0000-000066020000}"/>
    <cellStyle name="Heading2 2 2 3" xfId="511" xr:uid="{00000000-0005-0000-0000-0000FF010000}"/>
    <cellStyle name="Heading2 2 2 4" xfId="403" xr:uid="{00000000-0005-0000-0000-000093010000}"/>
    <cellStyle name="Heading2 2 3" xfId="106" xr:uid="{00000000-0005-0000-0000-00006A000000}"/>
    <cellStyle name="Heading2 2 3 2" xfId="613" xr:uid="{00000000-0005-0000-0000-000065020000}"/>
    <cellStyle name="Heading2 2 3 3" xfId="404" xr:uid="{00000000-0005-0000-0000-000094010000}"/>
    <cellStyle name="Heading2 2 4" xfId="510" xr:uid="{00000000-0005-0000-0000-0000FE010000}"/>
    <cellStyle name="Heading2 2 5" xfId="402" xr:uid="{00000000-0005-0000-0000-000092010000}"/>
    <cellStyle name="Heading2 3" xfId="107" xr:uid="{00000000-0005-0000-0000-00006B000000}"/>
    <cellStyle name="Heading2 3 2" xfId="108" xr:uid="{00000000-0005-0000-0000-00006C000000}"/>
    <cellStyle name="Heading2 3 2 2" xfId="615" xr:uid="{00000000-0005-0000-0000-000067020000}"/>
    <cellStyle name="Heading2 3 2 3" xfId="406" xr:uid="{00000000-0005-0000-0000-000096010000}"/>
    <cellStyle name="Heading2 3 3" xfId="512" xr:uid="{00000000-0005-0000-0000-000000020000}"/>
    <cellStyle name="Heading2 3 4" xfId="405" xr:uid="{00000000-0005-0000-0000-000095010000}"/>
    <cellStyle name="Heading2 4" xfId="109" xr:uid="{00000000-0005-0000-0000-00006D000000}"/>
    <cellStyle name="Heading2 4 2" xfId="776" xr:uid="{00000000-0005-0000-0000-000008030000}"/>
    <cellStyle name="Heading2 4 3" xfId="407" xr:uid="{00000000-0005-0000-0000-000097010000}"/>
    <cellStyle name="Heading2 5" xfId="1396" xr:uid="{00000000-0005-0000-0000-000074050000}"/>
    <cellStyle name="Heading2 5 2" xfId="1397" xr:uid="{00000000-0005-0000-0000-000075050000}"/>
    <cellStyle name="Heading2 5 3" xfId="1398" xr:uid="{00000000-0005-0000-0000-000076050000}"/>
    <cellStyle name="Heading2 6" xfId="1399" xr:uid="{00000000-0005-0000-0000-000077050000}"/>
    <cellStyle name="Heading2 6 2" xfId="1400" xr:uid="{00000000-0005-0000-0000-000078050000}"/>
    <cellStyle name="Heading2 7" xfId="1401" xr:uid="{00000000-0005-0000-0000-000079050000}"/>
    <cellStyle name="Heading2 7 2" xfId="1402" xr:uid="{00000000-0005-0000-0000-00007A050000}"/>
    <cellStyle name="Heading2 8" xfId="1403" xr:uid="{00000000-0005-0000-0000-00007B050000}"/>
    <cellStyle name="Heading2 9" xfId="1404" xr:uid="{00000000-0005-0000-0000-00007C050000}"/>
    <cellStyle name="Heading2 9 2" xfId="1405" xr:uid="{00000000-0005-0000-0000-00007D050000}"/>
    <cellStyle name="Heading2_2011-10 LIEE Table 6 (2)" xfId="110" xr:uid="{00000000-0005-0000-0000-00006E000000}"/>
    <cellStyle name="Hidden" xfId="111" xr:uid="{00000000-0005-0000-0000-00006F000000}"/>
    <cellStyle name="Hidden 2" xfId="616" xr:uid="{00000000-0005-0000-0000-000068020000}"/>
    <cellStyle name="Hidden 3" xfId="513" xr:uid="{00000000-0005-0000-0000-000001020000}"/>
    <cellStyle name="Hidden 4" xfId="408" xr:uid="{00000000-0005-0000-0000-000098010000}"/>
    <cellStyle name="HIGHLIGHT" xfId="112" xr:uid="{00000000-0005-0000-0000-000070000000}"/>
    <cellStyle name="HIGHLIGHT 2" xfId="1107" xr:uid="{00000000-0005-0000-0000-000053040000}"/>
    <cellStyle name="HIGHLIGHT 4" xfId="915" xr:uid="{00000000-0005-0000-0000-000093030000}"/>
    <cellStyle name="Hyperlink 2" xfId="916" xr:uid="{00000000-0005-0000-0000-000094030000}"/>
    <cellStyle name="Hyperlink 3" xfId="30976" xr:uid="{4185FD50-A1E0-4D04-B185-B5CE54A26645}"/>
    <cellStyle name="Input" xfId="113" xr:uid="{00000000-0005-0000-0000-000071000000}"/>
    <cellStyle name="Input [yellow]" xfId="114" xr:uid="{00000000-0005-0000-0000-000072000000}"/>
    <cellStyle name="Input [yellow] 2" xfId="115" xr:uid="{00000000-0005-0000-0000-000073000000}"/>
    <cellStyle name="Input [yellow] 3" xfId="116" xr:uid="{00000000-0005-0000-0000-000074000000}"/>
    <cellStyle name="Input 10" xfId="16783" xr:uid="{00000000-0005-0000-0000-00008F410000}"/>
    <cellStyle name="Input 2" xfId="699" xr:uid="{00000000-0005-0000-0000-0000BB020000}"/>
    <cellStyle name="Input 2 10" xfId="917" xr:uid="{00000000-0005-0000-0000-000095030000}"/>
    <cellStyle name="Input 2 2" xfId="1407" xr:uid="{00000000-0005-0000-0000-00007F050000}"/>
    <cellStyle name="Input 2 3" xfId="1408" xr:uid="{00000000-0005-0000-0000-000080050000}"/>
    <cellStyle name="Input 2 4" xfId="1409" xr:uid="{00000000-0005-0000-0000-000081050000}"/>
    <cellStyle name="Input 2 5" xfId="1410" xr:uid="{00000000-0005-0000-0000-000082050000}"/>
    <cellStyle name="Input 2 6" xfId="1411" xr:uid="{00000000-0005-0000-0000-000083050000}"/>
    <cellStyle name="Input 2 7" xfId="1406" xr:uid="{00000000-0005-0000-0000-00007E050000}"/>
    <cellStyle name="Input 2 8" xfId="1089" xr:uid="{00000000-0005-0000-0000-000041040000}"/>
    <cellStyle name="Input 3" xfId="918" xr:uid="{00000000-0005-0000-0000-000096030000}"/>
    <cellStyle name="Input 3 2" xfId="1412" xr:uid="{00000000-0005-0000-0000-000084050000}"/>
    <cellStyle name="Input 4" xfId="919" xr:uid="{00000000-0005-0000-0000-000097030000}"/>
    <cellStyle name="Input 4 2" xfId="1413" xr:uid="{00000000-0005-0000-0000-000085050000}"/>
    <cellStyle name="Input 5" xfId="920" xr:uid="{00000000-0005-0000-0000-000098030000}"/>
    <cellStyle name="Input 5 2" xfId="1414" xr:uid="{00000000-0005-0000-0000-000086050000}"/>
    <cellStyle name="Input 6" xfId="921" xr:uid="{00000000-0005-0000-0000-000099030000}"/>
    <cellStyle name="Input 6 2" xfId="1415" xr:uid="{00000000-0005-0000-0000-000087050000}"/>
    <cellStyle name="Input 7" xfId="1416" xr:uid="{00000000-0005-0000-0000-000088050000}"/>
    <cellStyle name="Input 8" xfId="3345" xr:uid="{00000000-0005-0000-0000-0000110D0000}"/>
    <cellStyle name="Input 9" xfId="16785" xr:uid="{00000000-0005-0000-0000-000091410000}"/>
    <cellStyle name="Linked Cell" xfId="117" xr:uid="{00000000-0005-0000-0000-000075000000}"/>
    <cellStyle name="Linked Cell 2" xfId="700" xr:uid="{00000000-0005-0000-0000-0000BC020000}"/>
    <cellStyle name="Linked Cell 2 2" xfId="1090" xr:uid="{00000000-0005-0000-0000-000042040000}"/>
    <cellStyle name="Linked Cell 2 4" xfId="922" xr:uid="{00000000-0005-0000-0000-00009A030000}"/>
    <cellStyle name="Neutral" xfId="118" xr:uid="{00000000-0005-0000-0000-000076000000}"/>
    <cellStyle name="Neutral 2" xfId="701" xr:uid="{00000000-0005-0000-0000-0000BD020000}"/>
    <cellStyle name="Neutral 2 2" xfId="1091" xr:uid="{00000000-0005-0000-0000-000043040000}"/>
    <cellStyle name="Neutral 2 4" xfId="923" xr:uid="{00000000-0005-0000-0000-00009B030000}"/>
    <cellStyle name="no dec" xfId="119" xr:uid="{00000000-0005-0000-0000-000077000000}"/>
    <cellStyle name="no dec 2" xfId="120" xr:uid="{00000000-0005-0000-0000-000078000000}"/>
    <cellStyle name="no dec 2 2" xfId="924" xr:uid="{00000000-0005-0000-0000-00009C030000}"/>
    <cellStyle name="no dec_2011-12 LIEE Table 1 Updated budget" xfId="121" xr:uid="{00000000-0005-0000-0000-000079000000}"/>
    <cellStyle name="Normal" xfId="0" builtinId="0"/>
    <cellStyle name="Normal - Style1" xfId="122" xr:uid="{00000000-0005-0000-0000-00007A000000}"/>
    <cellStyle name="Normal - Style1 2" xfId="123" xr:uid="{00000000-0005-0000-0000-00007B000000}"/>
    <cellStyle name="Normal - Style1 2 2" xfId="925" xr:uid="{00000000-0005-0000-0000-00009D030000}"/>
    <cellStyle name="Normal - Style1_2011-12 LIEE Table 1 Updated budget" xfId="124" xr:uid="{00000000-0005-0000-0000-00007C000000}"/>
    <cellStyle name="Normal 10" xfId="716" xr:uid="{00000000-0005-0000-0000-0000CC020000}"/>
    <cellStyle name="Normal 10 10" xfId="30980" xr:uid="{79C27923-7F99-4DBE-A440-297EF671E476}"/>
    <cellStyle name="Normal 10 2" xfId="331" xr:uid="{00000000-0005-0000-0000-00004B010000}"/>
    <cellStyle name="Normal 10 2 2" xfId="852" xr:uid="{00000000-0005-0000-0000-000054030000}"/>
    <cellStyle name="Normal 10 2 3" xfId="737" xr:uid="{00000000-0005-0000-0000-0000E1020000}"/>
    <cellStyle name="Normal 10 3" xfId="758" xr:uid="{00000000-0005-0000-0000-0000F6020000}"/>
    <cellStyle name="Normal 10 3 2" xfId="1417" xr:uid="{00000000-0005-0000-0000-000089050000}"/>
    <cellStyle name="Normal 100" xfId="16780" xr:uid="{00000000-0005-0000-0000-00008C410000}"/>
    <cellStyle name="Normal 101" xfId="16784" xr:uid="{00000000-0005-0000-0000-000090410000}"/>
    <cellStyle name="Normal 102" xfId="11757" xr:uid="{00000000-0005-0000-0000-0000ED2D0000}"/>
    <cellStyle name="Normal 102 3" xfId="26858" xr:uid="{00000000-0005-0000-0000-0000EA680000}"/>
    <cellStyle name="Normal 103" xfId="11762" xr:uid="{00000000-0005-0000-0000-0000F22D0000}"/>
    <cellStyle name="Normal 103 3" xfId="26862" xr:uid="{00000000-0005-0000-0000-0000EE680000}"/>
    <cellStyle name="Normal 104" xfId="11760" xr:uid="{00000000-0005-0000-0000-0000F02D0000}"/>
    <cellStyle name="Normal 104 3" xfId="26860" xr:uid="{00000000-0005-0000-0000-0000EC680000}"/>
    <cellStyle name="Normal 105" xfId="11759" xr:uid="{00000000-0005-0000-0000-0000EF2D0000}"/>
    <cellStyle name="Normal 105 3" xfId="26859" xr:uid="{00000000-0005-0000-0000-0000EB680000}"/>
    <cellStyle name="Normal 106" xfId="6735" xr:uid="{00000000-0005-0000-0000-00004F1A0000}"/>
    <cellStyle name="Normal 107" xfId="6740" xr:uid="{00000000-0005-0000-0000-0000541A0000}"/>
    <cellStyle name="Normal 108" xfId="8420" xr:uid="{00000000-0005-0000-0000-0000E4200000}"/>
    <cellStyle name="Normal 109" xfId="6737" xr:uid="{00000000-0005-0000-0000-0000511A0000}"/>
    <cellStyle name="Normal 11" xfId="717" xr:uid="{00000000-0005-0000-0000-0000CD020000}"/>
    <cellStyle name="Normal 11 2" xfId="738" xr:uid="{00000000-0005-0000-0000-0000E2020000}"/>
    <cellStyle name="Normal 11 3" xfId="759" xr:uid="{00000000-0005-0000-0000-0000F7020000}"/>
    <cellStyle name="Normal 11 4" xfId="926" xr:uid="{00000000-0005-0000-0000-00009E030000}"/>
    <cellStyle name="Normal 110" xfId="16817" xr:uid="{00000000-0005-0000-0000-0000B1410000}"/>
    <cellStyle name="Normal 111" xfId="16812" xr:uid="{00000000-0005-0000-0000-0000AC410000}"/>
    <cellStyle name="Normal 112" xfId="16799" xr:uid="{00000000-0005-0000-0000-00009F410000}"/>
    <cellStyle name="Normal 113" xfId="16806" xr:uid="{00000000-0005-0000-0000-0000A6410000}"/>
    <cellStyle name="Normal 114" xfId="16803" xr:uid="{00000000-0005-0000-0000-0000A3410000}"/>
    <cellStyle name="Normal 115" xfId="16819" xr:uid="{00000000-0005-0000-0000-0000B3410000}"/>
    <cellStyle name="Normal 116" xfId="16811" xr:uid="{00000000-0005-0000-0000-0000AB410000}"/>
    <cellStyle name="Normal 117" xfId="16804" xr:uid="{00000000-0005-0000-0000-0000A4410000}"/>
    <cellStyle name="Normal 118" xfId="16809" xr:uid="{00000000-0005-0000-0000-0000A9410000}"/>
    <cellStyle name="Normal 119" xfId="16802" xr:uid="{00000000-0005-0000-0000-0000A2410000}"/>
    <cellStyle name="Normal 12" xfId="718" xr:uid="{00000000-0005-0000-0000-0000CE020000}"/>
    <cellStyle name="Normal 12 2" xfId="739" xr:uid="{00000000-0005-0000-0000-0000E3020000}"/>
    <cellStyle name="Normal 12 3" xfId="760" xr:uid="{00000000-0005-0000-0000-0000F8020000}"/>
    <cellStyle name="Normal 12 4" xfId="927" xr:uid="{00000000-0005-0000-0000-00009F030000}"/>
    <cellStyle name="Normal 120" xfId="16815" xr:uid="{00000000-0005-0000-0000-0000AF410000}"/>
    <cellStyle name="Normal 121" xfId="16826" xr:uid="{00000000-0005-0000-0000-0000BA410000}"/>
    <cellStyle name="Normal 122" xfId="16822" xr:uid="{00000000-0005-0000-0000-0000B6410000}"/>
    <cellStyle name="Normal 123" xfId="30974" xr:uid="{FBB31FA2-77D6-483D-B7D2-F01CEBD9804F}"/>
    <cellStyle name="Normal 124" xfId="30992" xr:uid="{4641F83C-101F-43A4-98A2-17937A330123}"/>
    <cellStyle name="Normal 125" xfId="30995" xr:uid="{8856DF0E-44A5-4CC9-B0CB-22D2229366F6}"/>
    <cellStyle name="Normal 13" xfId="719" xr:uid="{00000000-0005-0000-0000-0000CF020000}"/>
    <cellStyle name="Normal 13 2" xfId="740" xr:uid="{00000000-0005-0000-0000-0000E4020000}"/>
    <cellStyle name="Normal 13 3" xfId="761" xr:uid="{00000000-0005-0000-0000-0000F9020000}"/>
    <cellStyle name="Normal 13 4" xfId="928" xr:uid="{00000000-0005-0000-0000-0000A0030000}"/>
    <cellStyle name="Normal 131" xfId="30949" xr:uid="{00000000-0005-0000-0000-0000E5780000}"/>
    <cellStyle name="Normal 135" xfId="857" xr:uid="{00000000-0005-0000-0000-000059030000}"/>
    <cellStyle name="Normal 137" xfId="30951" xr:uid="{00000000-0005-0000-0000-0000E7780000}"/>
    <cellStyle name="Normal 137 2" xfId="30979" xr:uid="{0EC18E7D-B89F-45E6-8CAA-5CA0F3A77093}"/>
    <cellStyle name="Normal 137 2 2" xfId="30982" xr:uid="{79B685FC-B5A5-4911-AE43-7E63B1B41520}"/>
    <cellStyle name="Normal 137 4" xfId="30978" xr:uid="{FAB5C707-0ECB-43AA-8FC9-0D1AE1E8490D}"/>
    <cellStyle name="Normal 137 4 2" xfId="30983" xr:uid="{83D89458-DE8D-4400-B43B-3CB6C942E1FE}"/>
    <cellStyle name="Normal 14" xfId="762" xr:uid="{00000000-0005-0000-0000-0000FA020000}"/>
    <cellStyle name="Normal 14 2" xfId="854" xr:uid="{00000000-0005-0000-0000-000056030000}"/>
    <cellStyle name="Normal 140" xfId="30977" xr:uid="{0AD1CB43-A47B-4003-85A6-931D72E95AC3}"/>
    <cellStyle name="Normal 140 2" xfId="30981" xr:uid="{742A200C-4192-4D44-A9A2-7D938C577288}"/>
    <cellStyle name="Normal 141" xfId="30958" xr:uid="{00000000-0005-0000-0000-0000EE780000}"/>
    <cellStyle name="Normal 142" xfId="30959" xr:uid="{00000000-0005-0000-0000-0000EF780000}"/>
    <cellStyle name="Normal 143" xfId="30961" xr:uid="{00000000-0005-0000-0000-0000F1780000}"/>
    <cellStyle name="Normal 144" xfId="30960" xr:uid="{00000000-0005-0000-0000-0000F0780000}"/>
    <cellStyle name="Normal 147" xfId="30989" xr:uid="{54ECB4AE-F561-42BD-AED7-DAD18E188683}"/>
    <cellStyle name="Normal 15" xfId="481" xr:uid="{00000000-0005-0000-0000-0000E1010000}"/>
    <cellStyle name="Normal 15 2" xfId="929" xr:uid="{00000000-0005-0000-0000-0000A1030000}"/>
    <cellStyle name="Normal 16" xfId="806" xr:uid="{00000000-0005-0000-0000-000026030000}"/>
    <cellStyle name="Normal 16 2" xfId="930" xr:uid="{00000000-0005-0000-0000-0000A2030000}"/>
    <cellStyle name="Normal 17" xfId="853" xr:uid="{00000000-0005-0000-0000-000055030000}"/>
    <cellStyle name="Normal 17 2" xfId="1418" xr:uid="{00000000-0005-0000-0000-00008A050000}"/>
    <cellStyle name="Normal 17 3" xfId="1419" xr:uid="{00000000-0005-0000-0000-00008B050000}"/>
    <cellStyle name="Normal 17 4" xfId="931" xr:uid="{00000000-0005-0000-0000-0000A3030000}"/>
    <cellStyle name="Normal 18" xfId="932" xr:uid="{00000000-0005-0000-0000-0000A4030000}"/>
    <cellStyle name="Normal 18 2" xfId="1420" xr:uid="{00000000-0005-0000-0000-00008C050000}"/>
    <cellStyle name="Normal 18 2 10" xfId="6750" xr:uid="{00000000-0005-0000-0000-00005E1A0000}"/>
    <cellStyle name="Normal 18 2 10 3" xfId="21854" xr:uid="{00000000-0005-0000-0000-00005E550000}"/>
    <cellStyle name="Normal 18 2 12" xfId="16839" xr:uid="{00000000-0005-0000-0000-0000C7410000}"/>
    <cellStyle name="Normal 18 2 2" xfId="1714" xr:uid="{00000000-0005-0000-0000-0000B2060000}"/>
    <cellStyle name="Normal 18 2 2 11" xfId="16893" xr:uid="{00000000-0005-0000-0000-0000FD410000}"/>
    <cellStyle name="Normal 18 2 2 2" xfId="1822" xr:uid="{00000000-0005-0000-0000-00001E070000}"/>
    <cellStyle name="Normal 18 2 2 2 10" xfId="16997" xr:uid="{00000000-0005-0000-0000-000065420000}"/>
    <cellStyle name="Normal 18 2 2 2 2" xfId="2039" xr:uid="{00000000-0005-0000-0000-0000F7070000}"/>
    <cellStyle name="Normal 18 2 2 2 2 2" xfId="2460" xr:uid="{00000000-0005-0000-0000-00009C090000}"/>
    <cellStyle name="Normal 18 2 2 2 2 2 2" xfId="3299" xr:uid="{00000000-0005-0000-0000-0000E30C0000}"/>
    <cellStyle name="Normal 18 2 2 2 2 2 2 2" xfId="4989" xr:uid="{00000000-0005-0000-0000-00007D130000}"/>
    <cellStyle name="Normal 18 2 2 2 2 2 2 2 2" xfId="15062" xr:uid="{00000000-0005-0000-0000-0000D63A0000}"/>
    <cellStyle name="Normal 18 2 2 2 2 2 2 2 2 3" xfId="30160" xr:uid="{00000000-0005-0000-0000-0000D0750000}"/>
    <cellStyle name="Normal 18 2 2 2 2 2 2 2 3" xfId="10042" xr:uid="{00000000-0005-0000-0000-00003A270000}"/>
    <cellStyle name="Normal 18 2 2 2 2 2 2 2 3 3" xfId="25143" xr:uid="{00000000-0005-0000-0000-000037620000}"/>
    <cellStyle name="Normal 18 2 2 2 2 2 2 2 5" xfId="20130" xr:uid="{00000000-0005-0000-0000-0000A24E0000}"/>
    <cellStyle name="Normal 18 2 2 2 2 2 2 3" xfId="6681" xr:uid="{00000000-0005-0000-0000-0000191A0000}"/>
    <cellStyle name="Normal 18 2 2 2 2 2 2 3 2" xfId="16733" xr:uid="{00000000-0005-0000-0000-00005D410000}"/>
    <cellStyle name="Normal 18 2 2 2 2 2 2 3 3" xfId="11713" xr:uid="{00000000-0005-0000-0000-0000C12D0000}"/>
    <cellStyle name="Normal 18 2 2 2 2 2 2 3 3 3" xfId="26814" xr:uid="{00000000-0005-0000-0000-0000BE680000}"/>
    <cellStyle name="Normal 18 2 2 2 2 2 2 3 5" xfId="21801" xr:uid="{00000000-0005-0000-0000-000029550000}"/>
    <cellStyle name="Normal 18 2 2 2 2 2 2 4" xfId="13391" xr:uid="{00000000-0005-0000-0000-00004F340000}"/>
    <cellStyle name="Normal 18 2 2 2 2 2 2 4 3" xfId="28489" xr:uid="{00000000-0005-0000-0000-0000496F0000}"/>
    <cellStyle name="Normal 18 2 2 2 2 2 2 5" xfId="8370" xr:uid="{00000000-0005-0000-0000-0000B2200000}"/>
    <cellStyle name="Normal 18 2 2 2 2 2 2 5 3" xfId="23472" xr:uid="{00000000-0005-0000-0000-0000B05B0000}"/>
    <cellStyle name="Normal 18 2 2 2 2 2 2 7" xfId="18459" xr:uid="{00000000-0005-0000-0000-00001B480000}"/>
    <cellStyle name="Normal 18 2 2 2 2 2 3" xfId="4152" xr:uid="{00000000-0005-0000-0000-000038100000}"/>
    <cellStyle name="Normal 18 2 2 2 2 2 3 2" xfId="14226" xr:uid="{00000000-0005-0000-0000-000092370000}"/>
    <cellStyle name="Normal 18 2 2 2 2 2 3 2 3" xfId="29324" xr:uid="{00000000-0005-0000-0000-00008C720000}"/>
    <cellStyle name="Normal 18 2 2 2 2 2 3 3" xfId="9206" xr:uid="{00000000-0005-0000-0000-0000F6230000}"/>
    <cellStyle name="Normal 18 2 2 2 2 2 3 3 3" xfId="24307" xr:uid="{00000000-0005-0000-0000-0000F35E0000}"/>
    <cellStyle name="Normal 18 2 2 2 2 2 3 5" xfId="19294" xr:uid="{00000000-0005-0000-0000-00005E4B0000}"/>
    <cellStyle name="Normal 18 2 2 2 2 2 4" xfId="5845" xr:uid="{00000000-0005-0000-0000-0000D5160000}"/>
    <cellStyle name="Normal 18 2 2 2 2 2 4 2" xfId="15897" xr:uid="{00000000-0005-0000-0000-0000193E0000}"/>
    <cellStyle name="Normal 18 2 2 2 2 2 4 3" xfId="10877" xr:uid="{00000000-0005-0000-0000-00007D2A0000}"/>
    <cellStyle name="Normal 18 2 2 2 2 2 4 3 3" xfId="25978" xr:uid="{00000000-0005-0000-0000-00007A650000}"/>
    <cellStyle name="Normal 18 2 2 2 2 2 4 5" xfId="20965" xr:uid="{00000000-0005-0000-0000-0000E5510000}"/>
    <cellStyle name="Normal 18 2 2 2 2 2 5" xfId="12555" xr:uid="{00000000-0005-0000-0000-00000B310000}"/>
    <cellStyle name="Normal 18 2 2 2 2 2 5 3" xfId="27653" xr:uid="{00000000-0005-0000-0000-0000056C0000}"/>
    <cellStyle name="Normal 18 2 2 2 2 2 6" xfId="7534" xr:uid="{00000000-0005-0000-0000-00006E1D0000}"/>
    <cellStyle name="Normal 18 2 2 2 2 2 6 3" xfId="22636" xr:uid="{00000000-0005-0000-0000-00006C580000}"/>
    <cellStyle name="Normal 18 2 2 2 2 2 8" xfId="17623" xr:uid="{00000000-0005-0000-0000-0000D7440000}"/>
    <cellStyle name="Normal 18 2 2 2 2 3" xfId="2881" xr:uid="{00000000-0005-0000-0000-0000410B0000}"/>
    <cellStyle name="Normal 18 2 2 2 2 3 2" xfId="4571" xr:uid="{00000000-0005-0000-0000-0000DB110000}"/>
    <cellStyle name="Normal 18 2 2 2 2 3 2 2" xfId="14644" xr:uid="{00000000-0005-0000-0000-000034390000}"/>
    <cellStyle name="Normal 18 2 2 2 2 3 2 2 3" xfId="29742" xr:uid="{00000000-0005-0000-0000-00002E740000}"/>
    <cellStyle name="Normal 18 2 2 2 2 3 2 3" xfId="9624" xr:uid="{00000000-0005-0000-0000-000098250000}"/>
    <cellStyle name="Normal 18 2 2 2 2 3 2 3 3" xfId="24725" xr:uid="{00000000-0005-0000-0000-000095600000}"/>
    <cellStyle name="Normal 18 2 2 2 2 3 2 5" xfId="19712" xr:uid="{00000000-0005-0000-0000-0000004D0000}"/>
    <cellStyle name="Normal 18 2 2 2 2 3 3" xfId="6263" xr:uid="{00000000-0005-0000-0000-000077180000}"/>
    <cellStyle name="Normal 18 2 2 2 2 3 3 2" xfId="16315" xr:uid="{00000000-0005-0000-0000-0000BB3F0000}"/>
    <cellStyle name="Normal 18 2 2 2 2 3 3 3" xfId="11295" xr:uid="{00000000-0005-0000-0000-00001F2C0000}"/>
    <cellStyle name="Normal 18 2 2 2 2 3 3 3 3" xfId="26396" xr:uid="{00000000-0005-0000-0000-00001C670000}"/>
    <cellStyle name="Normal 18 2 2 2 2 3 3 5" xfId="21383" xr:uid="{00000000-0005-0000-0000-000087530000}"/>
    <cellStyle name="Normal 18 2 2 2 2 3 4" xfId="12973" xr:uid="{00000000-0005-0000-0000-0000AD320000}"/>
    <cellStyle name="Normal 18 2 2 2 2 3 4 3" xfId="28071" xr:uid="{00000000-0005-0000-0000-0000A76D0000}"/>
    <cellStyle name="Normal 18 2 2 2 2 3 5" xfId="7952" xr:uid="{00000000-0005-0000-0000-0000101F0000}"/>
    <cellStyle name="Normal 18 2 2 2 2 3 5 3" xfId="23054" xr:uid="{00000000-0005-0000-0000-00000E5A0000}"/>
    <cellStyle name="Normal 18 2 2 2 2 3 7" xfId="18041" xr:uid="{00000000-0005-0000-0000-000079460000}"/>
    <cellStyle name="Normal 18 2 2 2 2 4" xfId="3734" xr:uid="{00000000-0005-0000-0000-0000960E0000}"/>
    <cellStyle name="Normal 18 2 2 2 2 4 2" xfId="13808" xr:uid="{00000000-0005-0000-0000-0000F0350000}"/>
    <cellStyle name="Normal 18 2 2 2 2 4 2 3" xfId="28906" xr:uid="{00000000-0005-0000-0000-0000EA700000}"/>
    <cellStyle name="Normal 18 2 2 2 2 4 3" xfId="8788" xr:uid="{00000000-0005-0000-0000-000054220000}"/>
    <cellStyle name="Normal 18 2 2 2 2 4 3 3" xfId="23889" xr:uid="{00000000-0005-0000-0000-0000515D0000}"/>
    <cellStyle name="Normal 18 2 2 2 2 4 5" xfId="18876" xr:uid="{00000000-0005-0000-0000-0000BC490000}"/>
    <cellStyle name="Normal 18 2 2 2 2 5" xfId="5427" xr:uid="{00000000-0005-0000-0000-000033150000}"/>
    <cellStyle name="Normal 18 2 2 2 2 5 2" xfId="15479" xr:uid="{00000000-0005-0000-0000-0000773C0000}"/>
    <cellStyle name="Normal 18 2 2 2 2 5 2 3" xfId="30577" xr:uid="{00000000-0005-0000-0000-000071770000}"/>
    <cellStyle name="Normal 18 2 2 2 2 5 3" xfId="10459" xr:uid="{00000000-0005-0000-0000-0000DB280000}"/>
    <cellStyle name="Normal 18 2 2 2 2 5 3 3" xfId="25560" xr:uid="{00000000-0005-0000-0000-0000D8630000}"/>
    <cellStyle name="Normal 18 2 2 2 2 5 5" xfId="20547" xr:uid="{00000000-0005-0000-0000-000043500000}"/>
    <cellStyle name="Normal 18 2 2 2 2 6" xfId="12137" xr:uid="{00000000-0005-0000-0000-0000692F0000}"/>
    <cellStyle name="Normal 18 2 2 2 2 6 3" xfId="27235" xr:uid="{00000000-0005-0000-0000-0000636A0000}"/>
    <cellStyle name="Normal 18 2 2 2 2 7" xfId="7116" xr:uid="{00000000-0005-0000-0000-0000CC1B0000}"/>
    <cellStyle name="Normal 18 2 2 2 2 7 3" xfId="22218" xr:uid="{00000000-0005-0000-0000-0000CA560000}"/>
    <cellStyle name="Normal 18 2 2 2 2 9" xfId="17205" xr:uid="{00000000-0005-0000-0000-000035430000}"/>
    <cellStyle name="Normal 18 2 2 2 3" xfId="2252" xr:uid="{00000000-0005-0000-0000-0000CC080000}"/>
    <cellStyle name="Normal 18 2 2 2 3 2" xfId="3091" xr:uid="{00000000-0005-0000-0000-0000130C0000}"/>
    <cellStyle name="Normal 18 2 2 2 3 2 2" xfId="4781" xr:uid="{00000000-0005-0000-0000-0000AD120000}"/>
    <cellStyle name="Normal 18 2 2 2 3 2 2 2" xfId="14854" xr:uid="{00000000-0005-0000-0000-0000063A0000}"/>
    <cellStyle name="Normal 18 2 2 2 3 2 2 2 3" xfId="29952" xr:uid="{00000000-0005-0000-0000-000000750000}"/>
    <cellStyle name="Normal 18 2 2 2 3 2 2 3" xfId="9834" xr:uid="{00000000-0005-0000-0000-00006A260000}"/>
    <cellStyle name="Normal 18 2 2 2 3 2 2 3 3" xfId="24935" xr:uid="{00000000-0005-0000-0000-000067610000}"/>
    <cellStyle name="Normal 18 2 2 2 3 2 2 5" xfId="19922" xr:uid="{00000000-0005-0000-0000-0000D24D0000}"/>
    <cellStyle name="Normal 18 2 2 2 3 2 3" xfId="6473" xr:uid="{00000000-0005-0000-0000-000049190000}"/>
    <cellStyle name="Normal 18 2 2 2 3 2 3 2" xfId="16525" xr:uid="{00000000-0005-0000-0000-00008D400000}"/>
    <cellStyle name="Normal 18 2 2 2 3 2 3 3" xfId="11505" xr:uid="{00000000-0005-0000-0000-0000F12C0000}"/>
    <cellStyle name="Normal 18 2 2 2 3 2 3 3 3" xfId="26606" xr:uid="{00000000-0005-0000-0000-0000EE670000}"/>
    <cellStyle name="Normal 18 2 2 2 3 2 3 5" xfId="21593" xr:uid="{00000000-0005-0000-0000-000059540000}"/>
    <cellStyle name="Normal 18 2 2 2 3 2 4" xfId="13183" xr:uid="{00000000-0005-0000-0000-00007F330000}"/>
    <cellStyle name="Normal 18 2 2 2 3 2 4 3" xfId="28281" xr:uid="{00000000-0005-0000-0000-0000796E0000}"/>
    <cellStyle name="Normal 18 2 2 2 3 2 5" xfId="8162" xr:uid="{00000000-0005-0000-0000-0000E21F0000}"/>
    <cellStyle name="Normal 18 2 2 2 3 2 5 3" xfId="23264" xr:uid="{00000000-0005-0000-0000-0000E05A0000}"/>
    <cellStyle name="Normal 18 2 2 2 3 2 7" xfId="18251" xr:uid="{00000000-0005-0000-0000-00004B470000}"/>
    <cellStyle name="Normal 18 2 2 2 3 3" xfId="3944" xr:uid="{00000000-0005-0000-0000-0000680F0000}"/>
    <cellStyle name="Normal 18 2 2 2 3 3 2" xfId="14018" xr:uid="{00000000-0005-0000-0000-0000C2360000}"/>
    <cellStyle name="Normal 18 2 2 2 3 3 2 3" xfId="29116" xr:uid="{00000000-0005-0000-0000-0000BC710000}"/>
    <cellStyle name="Normal 18 2 2 2 3 3 3" xfId="8998" xr:uid="{00000000-0005-0000-0000-000026230000}"/>
    <cellStyle name="Normal 18 2 2 2 3 3 3 3" xfId="24099" xr:uid="{00000000-0005-0000-0000-0000235E0000}"/>
    <cellStyle name="Normal 18 2 2 2 3 3 5" xfId="19086" xr:uid="{00000000-0005-0000-0000-00008E4A0000}"/>
    <cellStyle name="Normal 18 2 2 2 3 4" xfId="5637" xr:uid="{00000000-0005-0000-0000-000005160000}"/>
    <cellStyle name="Normal 18 2 2 2 3 4 2" xfId="15689" xr:uid="{00000000-0005-0000-0000-0000493D0000}"/>
    <cellStyle name="Normal 18 2 2 2 3 4 2 3" xfId="30787" xr:uid="{00000000-0005-0000-0000-000043780000}"/>
    <cellStyle name="Normal 18 2 2 2 3 4 3" xfId="10669" xr:uid="{00000000-0005-0000-0000-0000AD290000}"/>
    <cellStyle name="Normal 18 2 2 2 3 4 3 3" xfId="25770" xr:uid="{00000000-0005-0000-0000-0000AA640000}"/>
    <cellStyle name="Normal 18 2 2 2 3 4 5" xfId="20757" xr:uid="{00000000-0005-0000-0000-000015510000}"/>
    <cellStyle name="Normal 18 2 2 2 3 5" xfId="12347" xr:uid="{00000000-0005-0000-0000-00003B300000}"/>
    <cellStyle name="Normal 18 2 2 2 3 5 3" xfId="27445" xr:uid="{00000000-0005-0000-0000-0000356B0000}"/>
    <cellStyle name="Normal 18 2 2 2 3 6" xfId="7326" xr:uid="{00000000-0005-0000-0000-00009E1C0000}"/>
    <cellStyle name="Normal 18 2 2 2 3 6 3" xfId="22428" xr:uid="{00000000-0005-0000-0000-00009C570000}"/>
    <cellStyle name="Normal 18 2 2 2 3 8" xfId="17415" xr:uid="{00000000-0005-0000-0000-000007440000}"/>
    <cellStyle name="Normal 18 2 2 2 4" xfId="2673" xr:uid="{00000000-0005-0000-0000-0000710A0000}"/>
    <cellStyle name="Normal 18 2 2 2 4 2" xfId="4363" xr:uid="{00000000-0005-0000-0000-00000B110000}"/>
    <cellStyle name="Normal 18 2 2 2 4 2 2" xfId="14436" xr:uid="{00000000-0005-0000-0000-000064380000}"/>
    <cellStyle name="Normal 18 2 2 2 4 2 2 3" xfId="29534" xr:uid="{00000000-0005-0000-0000-00005E730000}"/>
    <cellStyle name="Normal 18 2 2 2 4 2 3" xfId="9416" xr:uid="{00000000-0005-0000-0000-0000C8240000}"/>
    <cellStyle name="Normal 18 2 2 2 4 2 3 3" xfId="24517" xr:uid="{00000000-0005-0000-0000-0000C55F0000}"/>
    <cellStyle name="Normal 18 2 2 2 4 2 5" xfId="19504" xr:uid="{00000000-0005-0000-0000-0000304C0000}"/>
    <cellStyle name="Normal 18 2 2 2 4 3" xfId="6055" xr:uid="{00000000-0005-0000-0000-0000A7170000}"/>
    <cellStyle name="Normal 18 2 2 2 4 3 2" xfId="16107" xr:uid="{00000000-0005-0000-0000-0000EB3E0000}"/>
    <cellStyle name="Normal 18 2 2 2 4 3 3" xfId="11087" xr:uid="{00000000-0005-0000-0000-00004F2B0000}"/>
    <cellStyle name="Normal 18 2 2 2 4 3 3 3" xfId="26188" xr:uid="{00000000-0005-0000-0000-00004C660000}"/>
    <cellStyle name="Normal 18 2 2 2 4 3 5" xfId="21175" xr:uid="{00000000-0005-0000-0000-0000B7520000}"/>
    <cellStyle name="Normal 18 2 2 2 4 4" xfId="12765" xr:uid="{00000000-0005-0000-0000-0000DD310000}"/>
    <cellStyle name="Normal 18 2 2 2 4 4 3" xfId="27863" xr:uid="{00000000-0005-0000-0000-0000D76C0000}"/>
    <cellStyle name="Normal 18 2 2 2 4 5" xfId="7744" xr:uid="{00000000-0005-0000-0000-0000401E0000}"/>
    <cellStyle name="Normal 18 2 2 2 4 5 3" xfId="22846" xr:uid="{00000000-0005-0000-0000-00003E590000}"/>
    <cellStyle name="Normal 18 2 2 2 4 7" xfId="17833" xr:uid="{00000000-0005-0000-0000-0000A9450000}"/>
    <cellStyle name="Normal 18 2 2 2 5" xfId="3526" xr:uid="{00000000-0005-0000-0000-0000C60D0000}"/>
    <cellStyle name="Normal 18 2 2 2 5 2" xfId="13600" xr:uid="{00000000-0005-0000-0000-000020350000}"/>
    <cellStyle name="Normal 18 2 2 2 5 2 3" xfId="28698" xr:uid="{00000000-0005-0000-0000-00001A700000}"/>
    <cellStyle name="Normal 18 2 2 2 5 3" xfId="8580" xr:uid="{00000000-0005-0000-0000-000084210000}"/>
    <cellStyle name="Normal 18 2 2 2 5 3 3" xfId="23681" xr:uid="{00000000-0005-0000-0000-0000815C0000}"/>
    <cellStyle name="Normal 18 2 2 2 5 5" xfId="18668" xr:uid="{00000000-0005-0000-0000-0000EC480000}"/>
    <cellStyle name="Normal 18 2 2 2 6" xfId="5219" xr:uid="{00000000-0005-0000-0000-000063140000}"/>
    <cellStyle name="Normal 18 2 2 2 6 2" xfId="15271" xr:uid="{00000000-0005-0000-0000-0000A73B0000}"/>
    <cellStyle name="Normal 18 2 2 2 6 2 3" xfId="30369" xr:uid="{00000000-0005-0000-0000-0000A1760000}"/>
    <cellStyle name="Normal 18 2 2 2 6 3" xfId="10251" xr:uid="{00000000-0005-0000-0000-00000B280000}"/>
    <cellStyle name="Normal 18 2 2 2 6 3 3" xfId="25352" xr:uid="{00000000-0005-0000-0000-000008630000}"/>
    <cellStyle name="Normal 18 2 2 2 6 5" xfId="20339" xr:uid="{00000000-0005-0000-0000-0000734F0000}"/>
    <cellStyle name="Normal 18 2 2 2 7" xfId="11929" xr:uid="{00000000-0005-0000-0000-0000992E0000}"/>
    <cellStyle name="Normal 18 2 2 2 7 3" xfId="27027" xr:uid="{00000000-0005-0000-0000-000093690000}"/>
    <cellStyle name="Normal 18 2 2 2 8" xfId="6908" xr:uid="{00000000-0005-0000-0000-0000FC1A0000}"/>
    <cellStyle name="Normal 18 2 2 2 8 3" xfId="22010" xr:uid="{00000000-0005-0000-0000-0000FA550000}"/>
    <cellStyle name="Normal 18 2 2 3" xfId="1935" xr:uid="{00000000-0005-0000-0000-00008F070000}"/>
    <cellStyle name="Normal 18 2 2 3 2" xfId="2356" xr:uid="{00000000-0005-0000-0000-000034090000}"/>
    <cellStyle name="Normal 18 2 2 3 2 2" xfId="3195" xr:uid="{00000000-0005-0000-0000-00007B0C0000}"/>
    <cellStyle name="Normal 18 2 2 3 2 2 2" xfId="4885" xr:uid="{00000000-0005-0000-0000-000015130000}"/>
    <cellStyle name="Normal 18 2 2 3 2 2 2 2" xfId="14958" xr:uid="{00000000-0005-0000-0000-00006E3A0000}"/>
    <cellStyle name="Normal 18 2 2 3 2 2 2 2 3" xfId="30056" xr:uid="{00000000-0005-0000-0000-000068750000}"/>
    <cellStyle name="Normal 18 2 2 3 2 2 2 3" xfId="9938" xr:uid="{00000000-0005-0000-0000-0000D2260000}"/>
    <cellStyle name="Normal 18 2 2 3 2 2 2 3 3" xfId="25039" xr:uid="{00000000-0005-0000-0000-0000CF610000}"/>
    <cellStyle name="Normal 18 2 2 3 2 2 2 5" xfId="20026" xr:uid="{00000000-0005-0000-0000-00003A4E0000}"/>
    <cellStyle name="Normal 18 2 2 3 2 2 3" xfId="6577" xr:uid="{00000000-0005-0000-0000-0000B1190000}"/>
    <cellStyle name="Normal 18 2 2 3 2 2 3 2" xfId="16629" xr:uid="{00000000-0005-0000-0000-0000F5400000}"/>
    <cellStyle name="Normal 18 2 2 3 2 2 3 3" xfId="11609" xr:uid="{00000000-0005-0000-0000-0000592D0000}"/>
    <cellStyle name="Normal 18 2 2 3 2 2 3 3 3" xfId="26710" xr:uid="{00000000-0005-0000-0000-000056680000}"/>
    <cellStyle name="Normal 18 2 2 3 2 2 3 5" xfId="21697" xr:uid="{00000000-0005-0000-0000-0000C1540000}"/>
    <cellStyle name="Normal 18 2 2 3 2 2 4" xfId="13287" xr:uid="{00000000-0005-0000-0000-0000E7330000}"/>
    <cellStyle name="Normal 18 2 2 3 2 2 4 3" xfId="28385" xr:uid="{00000000-0005-0000-0000-0000E16E0000}"/>
    <cellStyle name="Normal 18 2 2 3 2 2 5" xfId="8266" xr:uid="{00000000-0005-0000-0000-00004A200000}"/>
    <cellStyle name="Normal 18 2 2 3 2 2 5 3" xfId="23368" xr:uid="{00000000-0005-0000-0000-0000485B0000}"/>
    <cellStyle name="Normal 18 2 2 3 2 2 7" xfId="18355" xr:uid="{00000000-0005-0000-0000-0000B3470000}"/>
    <cellStyle name="Normal 18 2 2 3 2 3" xfId="4048" xr:uid="{00000000-0005-0000-0000-0000D00F0000}"/>
    <cellStyle name="Normal 18 2 2 3 2 3 2" xfId="14122" xr:uid="{00000000-0005-0000-0000-00002A370000}"/>
    <cellStyle name="Normal 18 2 2 3 2 3 2 3" xfId="29220" xr:uid="{00000000-0005-0000-0000-000024720000}"/>
    <cellStyle name="Normal 18 2 2 3 2 3 3" xfId="9102" xr:uid="{00000000-0005-0000-0000-00008E230000}"/>
    <cellStyle name="Normal 18 2 2 3 2 3 3 3" xfId="24203" xr:uid="{00000000-0005-0000-0000-00008B5E0000}"/>
    <cellStyle name="Normal 18 2 2 3 2 3 5" xfId="19190" xr:uid="{00000000-0005-0000-0000-0000F64A0000}"/>
    <cellStyle name="Normal 18 2 2 3 2 4" xfId="5741" xr:uid="{00000000-0005-0000-0000-00006D160000}"/>
    <cellStyle name="Normal 18 2 2 3 2 4 2" xfId="15793" xr:uid="{00000000-0005-0000-0000-0000B13D0000}"/>
    <cellStyle name="Normal 18 2 2 3 2 4 2 3" xfId="30891" xr:uid="{00000000-0005-0000-0000-0000AB780000}"/>
    <cellStyle name="Normal 18 2 2 3 2 4 3" xfId="10773" xr:uid="{00000000-0005-0000-0000-0000152A0000}"/>
    <cellStyle name="Normal 18 2 2 3 2 4 3 3" xfId="25874" xr:uid="{00000000-0005-0000-0000-000012650000}"/>
    <cellStyle name="Normal 18 2 2 3 2 4 5" xfId="20861" xr:uid="{00000000-0005-0000-0000-00007D510000}"/>
    <cellStyle name="Normal 18 2 2 3 2 5" xfId="12451" xr:uid="{00000000-0005-0000-0000-0000A3300000}"/>
    <cellStyle name="Normal 18 2 2 3 2 5 3" xfId="27549" xr:uid="{00000000-0005-0000-0000-00009D6B0000}"/>
    <cellStyle name="Normal 18 2 2 3 2 6" xfId="7430" xr:uid="{00000000-0005-0000-0000-0000061D0000}"/>
    <cellStyle name="Normal 18 2 2 3 2 6 3" xfId="22532" xr:uid="{00000000-0005-0000-0000-000004580000}"/>
    <cellStyle name="Normal 18 2 2 3 2 8" xfId="17519" xr:uid="{00000000-0005-0000-0000-00006F440000}"/>
    <cellStyle name="Normal 18 2 2 3 3" xfId="2777" xr:uid="{00000000-0005-0000-0000-0000D90A0000}"/>
    <cellStyle name="Normal 18 2 2 3 3 2" xfId="4467" xr:uid="{00000000-0005-0000-0000-000073110000}"/>
    <cellStyle name="Normal 18 2 2 3 3 2 2" xfId="14540" xr:uid="{00000000-0005-0000-0000-0000CC380000}"/>
    <cellStyle name="Normal 18 2 2 3 3 2 2 3" xfId="29638" xr:uid="{00000000-0005-0000-0000-0000C6730000}"/>
    <cellStyle name="Normal 18 2 2 3 3 2 3" xfId="9520" xr:uid="{00000000-0005-0000-0000-000030250000}"/>
    <cellStyle name="Normal 18 2 2 3 3 2 3 3" xfId="24621" xr:uid="{00000000-0005-0000-0000-00002D600000}"/>
    <cellStyle name="Normal 18 2 2 3 3 2 5" xfId="19608" xr:uid="{00000000-0005-0000-0000-0000984C0000}"/>
    <cellStyle name="Normal 18 2 2 3 3 3" xfId="6159" xr:uid="{00000000-0005-0000-0000-00000F180000}"/>
    <cellStyle name="Normal 18 2 2 3 3 3 2" xfId="16211" xr:uid="{00000000-0005-0000-0000-0000533F0000}"/>
    <cellStyle name="Normal 18 2 2 3 3 3 3" xfId="11191" xr:uid="{00000000-0005-0000-0000-0000B72B0000}"/>
    <cellStyle name="Normal 18 2 2 3 3 3 3 3" xfId="26292" xr:uid="{00000000-0005-0000-0000-0000B4660000}"/>
    <cellStyle name="Normal 18 2 2 3 3 3 5" xfId="21279" xr:uid="{00000000-0005-0000-0000-00001F530000}"/>
    <cellStyle name="Normal 18 2 2 3 3 4" xfId="12869" xr:uid="{00000000-0005-0000-0000-000045320000}"/>
    <cellStyle name="Normal 18 2 2 3 3 4 3" xfId="27967" xr:uid="{00000000-0005-0000-0000-00003F6D0000}"/>
    <cellStyle name="Normal 18 2 2 3 3 5" xfId="7848" xr:uid="{00000000-0005-0000-0000-0000A81E0000}"/>
    <cellStyle name="Normal 18 2 2 3 3 5 3" xfId="22950" xr:uid="{00000000-0005-0000-0000-0000A6590000}"/>
    <cellStyle name="Normal 18 2 2 3 3 7" xfId="17937" xr:uid="{00000000-0005-0000-0000-000011460000}"/>
    <cellStyle name="Normal 18 2 2 3 4" xfId="3630" xr:uid="{00000000-0005-0000-0000-00002E0E0000}"/>
    <cellStyle name="Normal 18 2 2 3 4 2" xfId="13704" xr:uid="{00000000-0005-0000-0000-000088350000}"/>
    <cellStyle name="Normal 18 2 2 3 4 2 3" xfId="28802" xr:uid="{00000000-0005-0000-0000-000082700000}"/>
    <cellStyle name="Normal 18 2 2 3 4 3" xfId="8684" xr:uid="{00000000-0005-0000-0000-0000EC210000}"/>
    <cellStyle name="Normal 18 2 2 3 4 3 3" xfId="23785" xr:uid="{00000000-0005-0000-0000-0000E95C0000}"/>
    <cellStyle name="Normal 18 2 2 3 4 5" xfId="18772" xr:uid="{00000000-0005-0000-0000-000054490000}"/>
    <cellStyle name="Normal 18 2 2 3 5" xfId="5323" xr:uid="{00000000-0005-0000-0000-0000CB140000}"/>
    <cellStyle name="Normal 18 2 2 3 5 2" xfId="15375" xr:uid="{00000000-0005-0000-0000-00000F3C0000}"/>
    <cellStyle name="Normal 18 2 2 3 5 2 3" xfId="30473" xr:uid="{00000000-0005-0000-0000-000009770000}"/>
    <cellStyle name="Normal 18 2 2 3 5 3" xfId="10355" xr:uid="{00000000-0005-0000-0000-000073280000}"/>
    <cellStyle name="Normal 18 2 2 3 5 3 3" xfId="25456" xr:uid="{00000000-0005-0000-0000-000070630000}"/>
    <cellStyle name="Normal 18 2 2 3 5 5" xfId="20443" xr:uid="{00000000-0005-0000-0000-0000DB4F0000}"/>
    <cellStyle name="Normal 18 2 2 3 6" xfId="12033" xr:uid="{00000000-0005-0000-0000-0000012F0000}"/>
    <cellStyle name="Normal 18 2 2 3 6 3" xfId="27131" xr:uid="{00000000-0005-0000-0000-0000FB690000}"/>
    <cellStyle name="Normal 18 2 2 3 7" xfId="7012" xr:uid="{00000000-0005-0000-0000-0000641B0000}"/>
    <cellStyle name="Normal 18 2 2 3 7 3" xfId="22114" xr:uid="{00000000-0005-0000-0000-000062560000}"/>
    <cellStyle name="Normal 18 2 2 3 9" xfId="17101" xr:uid="{00000000-0005-0000-0000-0000CD420000}"/>
    <cellStyle name="Normal 18 2 2 4" xfId="2148" xr:uid="{00000000-0005-0000-0000-000064080000}"/>
    <cellStyle name="Normal 18 2 2 4 2" xfId="2987" xr:uid="{00000000-0005-0000-0000-0000AB0B0000}"/>
    <cellStyle name="Normal 18 2 2 4 2 2" xfId="4677" xr:uid="{00000000-0005-0000-0000-000045120000}"/>
    <cellStyle name="Normal 18 2 2 4 2 2 2" xfId="14750" xr:uid="{00000000-0005-0000-0000-00009E390000}"/>
    <cellStyle name="Normal 18 2 2 4 2 2 2 3" xfId="29848" xr:uid="{00000000-0005-0000-0000-000098740000}"/>
    <cellStyle name="Normal 18 2 2 4 2 2 3" xfId="9730" xr:uid="{00000000-0005-0000-0000-000002260000}"/>
    <cellStyle name="Normal 18 2 2 4 2 2 3 3" xfId="24831" xr:uid="{00000000-0005-0000-0000-0000FF600000}"/>
    <cellStyle name="Normal 18 2 2 4 2 2 5" xfId="19818" xr:uid="{00000000-0005-0000-0000-00006A4D0000}"/>
    <cellStyle name="Normal 18 2 2 4 2 3" xfId="6369" xr:uid="{00000000-0005-0000-0000-0000E1180000}"/>
    <cellStyle name="Normal 18 2 2 4 2 3 2" xfId="16421" xr:uid="{00000000-0005-0000-0000-000025400000}"/>
    <cellStyle name="Normal 18 2 2 4 2 3 3" xfId="11401" xr:uid="{00000000-0005-0000-0000-0000892C0000}"/>
    <cellStyle name="Normal 18 2 2 4 2 3 3 3" xfId="26502" xr:uid="{00000000-0005-0000-0000-000086670000}"/>
    <cellStyle name="Normal 18 2 2 4 2 3 5" xfId="21489" xr:uid="{00000000-0005-0000-0000-0000F1530000}"/>
    <cellStyle name="Normal 18 2 2 4 2 4" xfId="13079" xr:uid="{00000000-0005-0000-0000-000017330000}"/>
    <cellStyle name="Normal 18 2 2 4 2 4 3" xfId="28177" xr:uid="{00000000-0005-0000-0000-0000116E0000}"/>
    <cellStyle name="Normal 18 2 2 4 2 5" xfId="8058" xr:uid="{00000000-0005-0000-0000-00007A1F0000}"/>
    <cellStyle name="Normal 18 2 2 4 2 5 3" xfId="23160" xr:uid="{00000000-0005-0000-0000-0000785A0000}"/>
    <cellStyle name="Normal 18 2 2 4 2 7" xfId="18147" xr:uid="{00000000-0005-0000-0000-0000E3460000}"/>
    <cellStyle name="Normal 18 2 2 4 3" xfId="3840" xr:uid="{00000000-0005-0000-0000-0000000F0000}"/>
    <cellStyle name="Normal 18 2 2 4 3 2" xfId="13914" xr:uid="{00000000-0005-0000-0000-00005A360000}"/>
    <cellStyle name="Normal 18 2 2 4 3 2 3" xfId="29012" xr:uid="{00000000-0005-0000-0000-000054710000}"/>
    <cellStyle name="Normal 18 2 2 4 3 3" xfId="8894" xr:uid="{00000000-0005-0000-0000-0000BE220000}"/>
    <cellStyle name="Normal 18 2 2 4 3 3 3" xfId="23995" xr:uid="{00000000-0005-0000-0000-0000BB5D0000}"/>
    <cellStyle name="Normal 18 2 2 4 3 5" xfId="18982" xr:uid="{00000000-0005-0000-0000-0000264A0000}"/>
    <cellStyle name="Normal 18 2 2 4 4" xfId="5533" xr:uid="{00000000-0005-0000-0000-00009D150000}"/>
    <cellStyle name="Normal 18 2 2 4 4 2" xfId="15585" xr:uid="{00000000-0005-0000-0000-0000E13C0000}"/>
    <cellStyle name="Normal 18 2 2 4 4 2 3" xfId="30683" xr:uid="{00000000-0005-0000-0000-0000DB770000}"/>
    <cellStyle name="Normal 18 2 2 4 4 3" xfId="10565" xr:uid="{00000000-0005-0000-0000-000045290000}"/>
    <cellStyle name="Normal 18 2 2 4 4 3 3" xfId="25666" xr:uid="{00000000-0005-0000-0000-000042640000}"/>
    <cellStyle name="Normal 18 2 2 4 4 5" xfId="20653" xr:uid="{00000000-0005-0000-0000-0000AD500000}"/>
    <cellStyle name="Normal 18 2 2 4 5" xfId="12243" xr:uid="{00000000-0005-0000-0000-0000D32F0000}"/>
    <cellStyle name="Normal 18 2 2 4 5 3" xfId="27341" xr:uid="{00000000-0005-0000-0000-0000CD6A0000}"/>
    <cellStyle name="Normal 18 2 2 4 6" xfId="7222" xr:uid="{00000000-0005-0000-0000-0000361C0000}"/>
    <cellStyle name="Normal 18 2 2 4 6 3" xfId="22324" xr:uid="{00000000-0005-0000-0000-000034570000}"/>
    <cellStyle name="Normal 18 2 2 4 8" xfId="17311" xr:uid="{00000000-0005-0000-0000-00009F430000}"/>
    <cellStyle name="Normal 18 2 2 5" xfId="2569" xr:uid="{00000000-0005-0000-0000-0000090A0000}"/>
    <cellStyle name="Normal 18 2 2 5 2" xfId="4259" xr:uid="{00000000-0005-0000-0000-0000A3100000}"/>
    <cellStyle name="Normal 18 2 2 5 2 2" xfId="14332" xr:uid="{00000000-0005-0000-0000-0000FC370000}"/>
    <cellStyle name="Normal 18 2 2 5 2 2 3" xfId="29430" xr:uid="{00000000-0005-0000-0000-0000F6720000}"/>
    <cellStyle name="Normal 18 2 2 5 2 3" xfId="9312" xr:uid="{00000000-0005-0000-0000-000060240000}"/>
    <cellStyle name="Normal 18 2 2 5 2 3 3" xfId="24413" xr:uid="{00000000-0005-0000-0000-00005D5F0000}"/>
    <cellStyle name="Normal 18 2 2 5 2 5" xfId="19400" xr:uid="{00000000-0005-0000-0000-0000C84B0000}"/>
    <cellStyle name="Normal 18 2 2 5 3" xfId="5951" xr:uid="{00000000-0005-0000-0000-00003F170000}"/>
    <cellStyle name="Normal 18 2 2 5 3 2" xfId="16003" xr:uid="{00000000-0005-0000-0000-0000833E0000}"/>
    <cellStyle name="Normal 18 2 2 5 3 3" xfId="10983" xr:uid="{00000000-0005-0000-0000-0000E72A0000}"/>
    <cellStyle name="Normal 18 2 2 5 3 3 3" xfId="26084" xr:uid="{00000000-0005-0000-0000-0000E4650000}"/>
    <cellStyle name="Normal 18 2 2 5 3 5" xfId="21071" xr:uid="{00000000-0005-0000-0000-00004F520000}"/>
    <cellStyle name="Normal 18 2 2 5 4" xfId="12661" xr:uid="{00000000-0005-0000-0000-000075310000}"/>
    <cellStyle name="Normal 18 2 2 5 4 3" xfId="27759" xr:uid="{00000000-0005-0000-0000-00006F6C0000}"/>
    <cellStyle name="Normal 18 2 2 5 5" xfId="7640" xr:uid="{00000000-0005-0000-0000-0000D81D0000}"/>
    <cellStyle name="Normal 18 2 2 5 5 3" xfId="22742" xr:uid="{00000000-0005-0000-0000-0000D6580000}"/>
    <cellStyle name="Normal 18 2 2 5 7" xfId="17729" xr:uid="{00000000-0005-0000-0000-000041450000}"/>
    <cellStyle name="Normal 18 2 2 6" xfId="3422" xr:uid="{00000000-0005-0000-0000-00005E0D0000}"/>
    <cellStyle name="Normal 18 2 2 6 2" xfId="13496" xr:uid="{00000000-0005-0000-0000-0000B8340000}"/>
    <cellStyle name="Normal 18 2 2 6 2 3" xfId="28594" xr:uid="{00000000-0005-0000-0000-0000B26F0000}"/>
    <cellStyle name="Normal 18 2 2 6 3" xfId="8476" xr:uid="{00000000-0005-0000-0000-00001C210000}"/>
    <cellStyle name="Normal 18 2 2 6 3 3" xfId="23577" xr:uid="{00000000-0005-0000-0000-0000195C0000}"/>
    <cellStyle name="Normal 18 2 2 6 5" xfId="18564" xr:uid="{00000000-0005-0000-0000-000084480000}"/>
    <cellStyle name="Normal 18 2 2 7" xfId="5115" xr:uid="{00000000-0005-0000-0000-0000FB130000}"/>
    <cellStyle name="Normal 18 2 2 7 2" xfId="15167" xr:uid="{00000000-0005-0000-0000-00003F3B0000}"/>
    <cellStyle name="Normal 18 2 2 7 2 3" xfId="30265" xr:uid="{00000000-0005-0000-0000-000039760000}"/>
    <cellStyle name="Normal 18 2 2 7 3" xfId="10147" xr:uid="{00000000-0005-0000-0000-0000A3270000}"/>
    <cellStyle name="Normal 18 2 2 7 3 3" xfId="25248" xr:uid="{00000000-0005-0000-0000-0000A0620000}"/>
    <cellStyle name="Normal 18 2 2 7 5" xfId="20235" xr:uid="{00000000-0005-0000-0000-00000B4F0000}"/>
    <cellStyle name="Normal 18 2 2 8" xfId="11825" xr:uid="{00000000-0005-0000-0000-0000312E0000}"/>
    <cellStyle name="Normal 18 2 2 8 3" xfId="26923" xr:uid="{00000000-0005-0000-0000-00002B690000}"/>
    <cellStyle name="Normal 18 2 2 9" xfId="6804" xr:uid="{00000000-0005-0000-0000-0000941A0000}"/>
    <cellStyle name="Normal 18 2 2 9 3" xfId="21906" xr:uid="{00000000-0005-0000-0000-000092550000}"/>
    <cellStyle name="Normal 18 2 3" xfId="1768" xr:uid="{00000000-0005-0000-0000-0000E8060000}"/>
    <cellStyle name="Normal 18 2 3 10" xfId="16945" xr:uid="{00000000-0005-0000-0000-000031420000}"/>
    <cellStyle name="Normal 18 2 3 2" xfId="1987" xr:uid="{00000000-0005-0000-0000-0000C3070000}"/>
    <cellStyle name="Normal 18 2 3 2 2" xfId="2408" xr:uid="{00000000-0005-0000-0000-000068090000}"/>
    <cellStyle name="Normal 18 2 3 2 2 2" xfId="3247" xr:uid="{00000000-0005-0000-0000-0000AF0C0000}"/>
    <cellStyle name="Normal 18 2 3 2 2 2 2" xfId="4937" xr:uid="{00000000-0005-0000-0000-000049130000}"/>
    <cellStyle name="Normal 18 2 3 2 2 2 2 2" xfId="15010" xr:uid="{00000000-0005-0000-0000-0000A23A0000}"/>
    <cellStyle name="Normal 18 2 3 2 2 2 2 2 3" xfId="30108" xr:uid="{00000000-0005-0000-0000-00009C750000}"/>
    <cellStyle name="Normal 18 2 3 2 2 2 2 3" xfId="9990" xr:uid="{00000000-0005-0000-0000-000006270000}"/>
    <cellStyle name="Normal 18 2 3 2 2 2 2 3 3" xfId="25091" xr:uid="{00000000-0005-0000-0000-000003620000}"/>
    <cellStyle name="Normal 18 2 3 2 2 2 2 5" xfId="20078" xr:uid="{00000000-0005-0000-0000-00006E4E0000}"/>
    <cellStyle name="Normal 18 2 3 2 2 2 3" xfId="6629" xr:uid="{00000000-0005-0000-0000-0000E5190000}"/>
    <cellStyle name="Normal 18 2 3 2 2 2 3 2" xfId="16681" xr:uid="{00000000-0005-0000-0000-000029410000}"/>
    <cellStyle name="Normal 18 2 3 2 2 2 3 3" xfId="11661" xr:uid="{00000000-0005-0000-0000-00008D2D0000}"/>
    <cellStyle name="Normal 18 2 3 2 2 2 3 3 3" xfId="26762" xr:uid="{00000000-0005-0000-0000-00008A680000}"/>
    <cellStyle name="Normal 18 2 3 2 2 2 3 5" xfId="21749" xr:uid="{00000000-0005-0000-0000-0000F5540000}"/>
    <cellStyle name="Normal 18 2 3 2 2 2 4" xfId="13339" xr:uid="{00000000-0005-0000-0000-00001B340000}"/>
    <cellStyle name="Normal 18 2 3 2 2 2 4 3" xfId="28437" xr:uid="{00000000-0005-0000-0000-0000156F0000}"/>
    <cellStyle name="Normal 18 2 3 2 2 2 5" xfId="8318" xr:uid="{00000000-0005-0000-0000-00007E200000}"/>
    <cellStyle name="Normal 18 2 3 2 2 2 5 3" xfId="23420" xr:uid="{00000000-0005-0000-0000-00007C5B0000}"/>
    <cellStyle name="Normal 18 2 3 2 2 2 7" xfId="18407" xr:uid="{00000000-0005-0000-0000-0000E7470000}"/>
    <cellStyle name="Normal 18 2 3 2 2 3" xfId="4100" xr:uid="{00000000-0005-0000-0000-000004100000}"/>
    <cellStyle name="Normal 18 2 3 2 2 3 2" xfId="14174" xr:uid="{00000000-0005-0000-0000-00005E370000}"/>
    <cellStyle name="Normal 18 2 3 2 2 3 2 3" xfId="29272" xr:uid="{00000000-0005-0000-0000-000058720000}"/>
    <cellStyle name="Normal 18 2 3 2 2 3 3" xfId="9154" xr:uid="{00000000-0005-0000-0000-0000C2230000}"/>
    <cellStyle name="Normal 18 2 3 2 2 3 3 3" xfId="24255" xr:uid="{00000000-0005-0000-0000-0000BF5E0000}"/>
    <cellStyle name="Normal 18 2 3 2 2 3 5" xfId="19242" xr:uid="{00000000-0005-0000-0000-00002A4B0000}"/>
    <cellStyle name="Normal 18 2 3 2 2 4" xfId="5793" xr:uid="{00000000-0005-0000-0000-0000A1160000}"/>
    <cellStyle name="Normal 18 2 3 2 2 4 2" xfId="15845" xr:uid="{00000000-0005-0000-0000-0000E53D0000}"/>
    <cellStyle name="Normal 18 2 3 2 2 4 2 3" xfId="30943" xr:uid="{00000000-0005-0000-0000-0000DF780000}"/>
    <cellStyle name="Normal 18 2 3 2 2 4 3" xfId="10825" xr:uid="{00000000-0005-0000-0000-0000492A0000}"/>
    <cellStyle name="Normal 18 2 3 2 2 4 3 3" xfId="25926" xr:uid="{00000000-0005-0000-0000-000046650000}"/>
    <cellStyle name="Normal 18 2 3 2 2 4 5" xfId="20913" xr:uid="{00000000-0005-0000-0000-0000B1510000}"/>
    <cellStyle name="Normal 18 2 3 2 2 5" xfId="12503" xr:uid="{00000000-0005-0000-0000-0000D7300000}"/>
    <cellStyle name="Normal 18 2 3 2 2 5 3" xfId="27601" xr:uid="{00000000-0005-0000-0000-0000D16B0000}"/>
    <cellStyle name="Normal 18 2 3 2 2 6" xfId="7482" xr:uid="{00000000-0005-0000-0000-00003A1D0000}"/>
    <cellStyle name="Normal 18 2 3 2 2 6 3" xfId="22584" xr:uid="{00000000-0005-0000-0000-000038580000}"/>
    <cellStyle name="Normal 18 2 3 2 2 8" xfId="17571" xr:uid="{00000000-0005-0000-0000-0000A3440000}"/>
    <cellStyle name="Normal 18 2 3 2 3" xfId="2829" xr:uid="{00000000-0005-0000-0000-00000D0B0000}"/>
    <cellStyle name="Normal 18 2 3 2 3 2" xfId="4519" xr:uid="{00000000-0005-0000-0000-0000A7110000}"/>
    <cellStyle name="Normal 18 2 3 2 3 2 2" xfId="14592" xr:uid="{00000000-0005-0000-0000-000000390000}"/>
    <cellStyle name="Normal 18 2 3 2 3 2 2 3" xfId="29690" xr:uid="{00000000-0005-0000-0000-0000FA730000}"/>
    <cellStyle name="Normal 18 2 3 2 3 2 3" xfId="9572" xr:uid="{00000000-0005-0000-0000-000064250000}"/>
    <cellStyle name="Normal 18 2 3 2 3 2 3 3" xfId="24673" xr:uid="{00000000-0005-0000-0000-000061600000}"/>
    <cellStyle name="Normal 18 2 3 2 3 2 5" xfId="19660" xr:uid="{00000000-0005-0000-0000-0000CC4C0000}"/>
    <cellStyle name="Normal 18 2 3 2 3 3" xfId="6211" xr:uid="{00000000-0005-0000-0000-000043180000}"/>
    <cellStyle name="Normal 18 2 3 2 3 3 2" xfId="16263" xr:uid="{00000000-0005-0000-0000-0000873F0000}"/>
    <cellStyle name="Normal 18 2 3 2 3 3 3" xfId="11243" xr:uid="{00000000-0005-0000-0000-0000EB2B0000}"/>
    <cellStyle name="Normal 18 2 3 2 3 3 3 3" xfId="26344" xr:uid="{00000000-0005-0000-0000-0000E8660000}"/>
    <cellStyle name="Normal 18 2 3 2 3 3 5" xfId="21331" xr:uid="{00000000-0005-0000-0000-000053530000}"/>
    <cellStyle name="Normal 18 2 3 2 3 4" xfId="12921" xr:uid="{00000000-0005-0000-0000-000079320000}"/>
    <cellStyle name="Normal 18 2 3 2 3 4 3" xfId="28019" xr:uid="{00000000-0005-0000-0000-0000736D0000}"/>
    <cellStyle name="Normal 18 2 3 2 3 5" xfId="7900" xr:uid="{00000000-0005-0000-0000-0000DC1E0000}"/>
    <cellStyle name="Normal 18 2 3 2 3 5 3" xfId="23002" xr:uid="{00000000-0005-0000-0000-0000DA590000}"/>
    <cellStyle name="Normal 18 2 3 2 3 7" xfId="17989" xr:uid="{00000000-0005-0000-0000-000045460000}"/>
    <cellStyle name="Normal 18 2 3 2 4" xfId="3682" xr:uid="{00000000-0005-0000-0000-0000620E0000}"/>
    <cellStyle name="Normal 18 2 3 2 4 2" xfId="13756" xr:uid="{00000000-0005-0000-0000-0000BC350000}"/>
    <cellStyle name="Normal 18 2 3 2 4 2 3" xfId="28854" xr:uid="{00000000-0005-0000-0000-0000B6700000}"/>
    <cellStyle name="Normal 18 2 3 2 4 3" xfId="8736" xr:uid="{00000000-0005-0000-0000-000020220000}"/>
    <cellStyle name="Normal 18 2 3 2 4 3 3" xfId="23837" xr:uid="{00000000-0005-0000-0000-00001D5D0000}"/>
    <cellStyle name="Normal 18 2 3 2 4 5" xfId="18824" xr:uid="{00000000-0005-0000-0000-000088490000}"/>
    <cellStyle name="Normal 18 2 3 2 5" xfId="5375" xr:uid="{00000000-0005-0000-0000-0000FF140000}"/>
    <cellStyle name="Normal 18 2 3 2 5 2" xfId="15427" xr:uid="{00000000-0005-0000-0000-0000433C0000}"/>
    <cellStyle name="Normal 18 2 3 2 5 2 3" xfId="30525" xr:uid="{00000000-0005-0000-0000-00003D770000}"/>
    <cellStyle name="Normal 18 2 3 2 5 3" xfId="10407" xr:uid="{00000000-0005-0000-0000-0000A7280000}"/>
    <cellStyle name="Normal 18 2 3 2 5 3 3" xfId="25508" xr:uid="{00000000-0005-0000-0000-0000A4630000}"/>
    <cellStyle name="Normal 18 2 3 2 5 5" xfId="20495" xr:uid="{00000000-0005-0000-0000-00000F500000}"/>
    <cellStyle name="Normal 18 2 3 2 6" xfId="12085" xr:uid="{00000000-0005-0000-0000-0000352F0000}"/>
    <cellStyle name="Normal 18 2 3 2 6 3" xfId="27183" xr:uid="{00000000-0005-0000-0000-00002F6A0000}"/>
    <cellStyle name="Normal 18 2 3 2 7" xfId="7064" xr:uid="{00000000-0005-0000-0000-0000981B0000}"/>
    <cellStyle name="Normal 18 2 3 2 7 3" xfId="22166" xr:uid="{00000000-0005-0000-0000-000096560000}"/>
    <cellStyle name="Normal 18 2 3 2 9" xfId="17153" xr:uid="{00000000-0005-0000-0000-000001430000}"/>
    <cellStyle name="Normal 18 2 3 3" xfId="2200" xr:uid="{00000000-0005-0000-0000-000098080000}"/>
    <cellStyle name="Normal 18 2 3 3 2" xfId="3039" xr:uid="{00000000-0005-0000-0000-0000DF0B0000}"/>
    <cellStyle name="Normal 18 2 3 3 2 2" xfId="4729" xr:uid="{00000000-0005-0000-0000-000079120000}"/>
    <cellStyle name="Normal 18 2 3 3 2 2 2" xfId="14802" xr:uid="{00000000-0005-0000-0000-0000D2390000}"/>
    <cellStyle name="Normal 18 2 3 3 2 2 2 3" xfId="29900" xr:uid="{00000000-0005-0000-0000-0000CC740000}"/>
    <cellStyle name="Normal 18 2 3 3 2 2 3" xfId="9782" xr:uid="{00000000-0005-0000-0000-000036260000}"/>
    <cellStyle name="Normal 18 2 3 3 2 2 3 3" xfId="24883" xr:uid="{00000000-0005-0000-0000-000033610000}"/>
    <cellStyle name="Normal 18 2 3 3 2 2 5" xfId="19870" xr:uid="{00000000-0005-0000-0000-00009E4D0000}"/>
    <cellStyle name="Normal 18 2 3 3 2 3" xfId="6421" xr:uid="{00000000-0005-0000-0000-000015190000}"/>
    <cellStyle name="Normal 18 2 3 3 2 3 2" xfId="16473" xr:uid="{00000000-0005-0000-0000-000059400000}"/>
    <cellStyle name="Normal 18 2 3 3 2 3 3" xfId="11453" xr:uid="{00000000-0005-0000-0000-0000BD2C0000}"/>
    <cellStyle name="Normal 18 2 3 3 2 3 3 3" xfId="26554" xr:uid="{00000000-0005-0000-0000-0000BA670000}"/>
    <cellStyle name="Normal 18 2 3 3 2 3 5" xfId="21541" xr:uid="{00000000-0005-0000-0000-000025540000}"/>
    <cellStyle name="Normal 18 2 3 3 2 4" xfId="13131" xr:uid="{00000000-0005-0000-0000-00004B330000}"/>
    <cellStyle name="Normal 18 2 3 3 2 4 3" xfId="28229" xr:uid="{00000000-0005-0000-0000-0000456E0000}"/>
    <cellStyle name="Normal 18 2 3 3 2 5" xfId="8110" xr:uid="{00000000-0005-0000-0000-0000AE1F0000}"/>
    <cellStyle name="Normal 18 2 3 3 2 5 3" xfId="23212" xr:uid="{00000000-0005-0000-0000-0000AC5A0000}"/>
    <cellStyle name="Normal 18 2 3 3 2 7" xfId="18199" xr:uid="{00000000-0005-0000-0000-000017470000}"/>
    <cellStyle name="Normal 18 2 3 3 3" xfId="3892" xr:uid="{00000000-0005-0000-0000-0000340F0000}"/>
    <cellStyle name="Normal 18 2 3 3 3 2" xfId="13966" xr:uid="{00000000-0005-0000-0000-00008E360000}"/>
    <cellStyle name="Normal 18 2 3 3 3 2 3" xfId="29064" xr:uid="{00000000-0005-0000-0000-000088710000}"/>
    <cellStyle name="Normal 18 2 3 3 3 3" xfId="8946" xr:uid="{00000000-0005-0000-0000-0000F2220000}"/>
    <cellStyle name="Normal 18 2 3 3 3 3 3" xfId="24047" xr:uid="{00000000-0005-0000-0000-0000EF5D0000}"/>
    <cellStyle name="Normal 18 2 3 3 3 5" xfId="19034" xr:uid="{00000000-0005-0000-0000-00005A4A0000}"/>
    <cellStyle name="Normal 18 2 3 3 4" xfId="5585" xr:uid="{00000000-0005-0000-0000-0000D1150000}"/>
    <cellStyle name="Normal 18 2 3 3 4 2" xfId="15637" xr:uid="{00000000-0005-0000-0000-0000153D0000}"/>
    <cellStyle name="Normal 18 2 3 3 4 2 3" xfId="30735" xr:uid="{00000000-0005-0000-0000-00000F780000}"/>
    <cellStyle name="Normal 18 2 3 3 4 3" xfId="10617" xr:uid="{00000000-0005-0000-0000-000079290000}"/>
    <cellStyle name="Normal 18 2 3 3 4 3 3" xfId="25718" xr:uid="{00000000-0005-0000-0000-000076640000}"/>
    <cellStyle name="Normal 18 2 3 3 4 5" xfId="20705" xr:uid="{00000000-0005-0000-0000-0000E1500000}"/>
    <cellStyle name="Normal 18 2 3 3 5" xfId="12295" xr:uid="{00000000-0005-0000-0000-000007300000}"/>
    <cellStyle name="Normal 18 2 3 3 5 3" xfId="27393" xr:uid="{00000000-0005-0000-0000-0000016B0000}"/>
    <cellStyle name="Normal 18 2 3 3 6" xfId="7274" xr:uid="{00000000-0005-0000-0000-00006A1C0000}"/>
    <cellStyle name="Normal 18 2 3 3 6 3" xfId="22376" xr:uid="{00000000-0005-0000-0000-000068570000}"/>
    <cellStyle name="Normal 18 2 3 3 8" xfId="17363" xr:uid="{00000000-0005-0000-0000-0000D3430000}"/>
    <cellStyle name="Normal 18 2 3 4" xfId="2621" xr:uid="{00000000-0005-0000-0000-00003D0A0000}"/>
    <cellStyle name="Normal 18 2 3 4 2" xfId="4311" xr:uid="{00000000-0005-0000-0000-0000D7100000}"/>
    <cellStyle name="Normal 18 2 3 4 2 2" xfId="14384" xr:uid="{00000000-0005-0000-0000-000030380000}"/>
    <cellStyle name="Normal 18 2 3 4 2 2 3" xfId="29482" xr:uid="{00000000-0005-0000-0000-00002A730000}"/>
    <cellStyle name="Normal 18 2 3 4 2 3" xfId="9364" xr:uid="{00000000-0005-0000-0000-000094240000}"/>
    <cellStyle name="Normal 18 2 3 4 2 3 3" xfId="24465" xr:uid="{00000000-0005-0000-0000-0000915F0000}"/>
    <cellStyle name="Normal 18 2 3 4 2 5" xfId="19452" xr:uid="{00000000-0005-0000-0000-0000FC4B0000}"/>
    <cellStyle name="Normal 18 2 3 4 3" xfId="6003" xr:uid="{00000000-0005-0000-0000-000073170000}"/>
    <cellStyle name="Normal 18 2 3 4 3 2" xfId="16055" xr:uid="{00000000-0005-0000-0000-0000B73E0000}"/>
    <cellStyle name="Normal 18 2 3 4 3 3" xfId="11035" xr:uid="{00000000-0005-0000-0000-00001B2B0000}"/>
    <cellStyle name="Normal 18 2 3 4 3 3 3" xfId="26136" xr:uid="{00000000-0005-0000-0000-000018660000}"/>
    <cellStyle name="Normal 18 2 3 4 3 5" xfId="21123" xr:uid="{00000000-0005-0000-0000-000083520000}"/>
    <cellStyle name="Normal 18 2 3 4 4" xfId="12713" xr:uid="{00000000-0005-0000-0000-0000A9310000}"/>
    <cellStyle name="Normal 18 2 3 4 4 3" xfId="27811" xr:uid="{00000000-0005-0000-0000-0000A36C0000}"/>
    <cellStyle name="Normal 18 2 3 4 5" xfId="7692" xr:uid="{00000000-0005-0000-0000-00000C1E0000}"/>
    <cellStyle name="Normal 18 2 3 4 5 3" xfId="22794" xr:uid="{00000000-0005-0000-0000-00000A590000}"/>
    <cellStyle name="Normal 18 2 3 4 7" xfId="17781" xr:uid="{00000000-0005-0000-0000-000075450000}"/>
    <cellStyle name="Normal 18 2 3 5" xfId="3474" xr:uid="{00000000-0005-0000-0000-0000920D0000}"/>
    <cellStyle name="Normal 18 2 3 5 2" xfId="13548" xr:uid="{00000000-0005-0000-0000-0000EC340000}"/>
    <cellStyle name="Normal 18 2 3 5 2 3" xfId="28646" xr:uid="{00000000-0005-0000-0000-0000E66F0000}"/>
    <cellStyle name="Normal 18 2 3 5 3" xfId="8528" xr:uid="{00000000-0005-0000-0000-000050210000}"/>
    <cellStyle name="Normal 18 2 3 5 3 3" xfId="23629" xr:uid="{00000000-0005-0000-0000-00004D5C0000}"/>
    <cellStyle name="Normal 18 2 3 5 5" xfId="18616" xr:uid="{00000000-0005-0000-0000-0000B8480000}"/>
    <cellStyle name="Normal 18 2 3 6" xfId="5167" xr:uid="{00000000-0005-0000-0000-00002F140000}"/>
    <cellStyle name="Normal 18 2 3 6 2" xfId="15219" xr:uid="{00000000-0005-0000-0000-0000733B0000}"/>
    <cellStyle name="Normal 18 2 3 6 2 3" xfId="30317" xr:uid="{00000000-0005-0000-0000-00006D760000}"/>
    <cellStyle name="Normal 18 2 3 6 3" xfId="10199" xr:uid="{00000000-0005-0000-0000-0000D7270000}"/>
    <cellStyle name="Normal 18 2 3 6 3 3" xfId="25300" xr:uid="{00000000-0005-0000-0000-0000D4620000}"/>
    <cellStyle name="Normal 18 2 3 6 5" xfId="20287" xr:uid="{00000000-0005-0000-0000-00003F4F0000}"/>
    <cellStyle name="Normal 18 2 3 7" xfId="11877" xr:uid="{00000000-0005-0000-0000-0000652E0000}"/>
    <cellStyle name="Normal 18 2 3 7 3" xfId="26975" xr:uid="{00000000-0005-0000-0000-00005F690000}"/>
    <cellStyle name="Normal 18 2 3 8" xfId="6856" xr:uid="{00000000-0005-0000-0000-0000C81A0000}"/>
    <cellStyle name="Normal 18 2 3 8 3" xfId="21958" xr:uid="{00000000-0005-0000-0000-0000C6550000}"/>
    <cellStyle name="Normal 18 2 4" xfId="1881" xr:uid="{00000000-0005-0000-0000-000059070000}"/>
    <cellStyle name="Normal 18 2 4 2" xfId="2304" xr:uid="{00000000-0005-0000-0000-000000090000}"/>
    <cellStyle name="Normal 18 2 4 2 2" xfId="3143" xr:uid="{00000000-0005-0000-0000-0000470C0000}"/>
    <cellStyle name="Normal 18 2 4 2 2 2" xfId="4833" xr:uid="{00000000-0005-0000-0000-0000E1120000}"/>
    <cellStyle name="Normal 18 2 4 2 2 2 2" xfId="14906" xr:uid="{00000000-0005-0000-0000-00003A3A0000}"/>
    <cellStyle name="Normal 18 2 4 2 2 2 2 3" xfId="30004" xr:uid="{00000000-0005-0000-0000-000034750000}"/>
    <cellStyle name="Normal 18 2 4 2 2 2 3" xfId="9886" xr:uid="{00000000-0005-0000-0000-00009E260000}"/>
    <cellStyle name="Normal 18 2 4 2 2 2 3 3" xfId="24987" xr:uid="{00000000-0005-0000-0000-00009B610000}"/>
    <cellStyle name="Normal 18 2 4 2 2 2 5" xfId="19974" xr:uid="{00000000-0005-0000-0000-0000064E0000}"/>
    <cellStyle name="Normal 18 2 4 2 2 3" xfId="6525" xr:uid="{00000000-0005-0000-0000-00007D190000}"/>
    <cellStyle name="Normal 18 2 4 2 2 3 2" xfId="16577" xr:uid="{00000000-0005-0000-0000-0000C1400000}"/>
    <cellStyle name="Normal 18 2 4 2 2 3 3" xfId="11557" xr:uid="{00000000-0005-0000-0000-0000252D0000}"/>
    <cellStyle name="Normal 18 2 4 2 2 3 3 3" xfId="26658" xr:uid="{00000000-0005-0000-0000-000022680000}"/>
    <cellStyle name="Normal 18 2 4 2 2 3 5" xfId="21645" xr:uid="{00000000-0005-0000-0000-00008D540000}"/>
    <cellStyle name="Normal 18 2 4 2 2 4" xfId="13235" xr:uid="{00000000-0005-0000-0000-0000B3330000}"/>
    <cellStyle name="Normal 18 2 4 2 2 4 3" xfId="28333" xr:uid="{00000000-0005-0000-0000-0000AD6E0000}"/>
    <cellStyle name="Normal 18 2 4 2 2 5" xfId="8214" xr:uid="{00000000-0005-0000-0000-000016200000}"/>
    <cellStyle name="Normal 18 2 4 2 2 5 3" xfId="23316" xr:uid="{00000000-0005-0000-0000-0000145B0000}"/>
    <cellStyle name="Normal 18 2 4 2 2 7" xfId="18303" xr:uid="{00000000-0005-0000-0000-00007F470000}"/>
    <cellStyle name="Normal 18 2 4 2 3" xfId="3996" xr:uid="{00000000-0005-0000-0000-00009C0F0000}"/>
    <cellStyle name="Normal 18 2 4 2 3 2" xfId="14070" xr:uid="{00000000-0005-0000-0000-0000F6360000}"/>
    <cellStyle name="Normal 18 2 4 2 3 2 3" xfId="29168" xr:uid="{00000000-0005-0000-0000-0000F0710000}"/>
    <cellStyle name="Normal 18 2 4 2 3 3" xfId="9050" xr:uid="{00000000-0005-0000-0000-00005A230000}"/>
    <cellStyle name="Normal 18 2 4 2 3 3 3" xfId="24151" xr:uid="{00000000-0005-0000-0000-0000575E0000}"/>
    <cellStyle name="Normal 18 2 4 2 3 5" xfId="19138" xr:uid="{00000000-0005-0000-0000-0000C24A0000}"/>
    <cellStyle name="Normal 18 2 4 2 4" xfId="5689" xr:uid="{00000000-0005-0000-0000-000039160000}"/>
    <cellStyle name="Normal 18 2 4 2 4 2" xfId="15741" xr:uid="{00000000-0005-0000-0000-00007D3D0000}"/>
    <cellStyle name="Normal 18 2 4 2 4 2 3" xfId="30839" xr:uid="{00000000-0005-0000-0000-000077780000}"/>
    <cellStyle name="Normal 18 2 4 2 4 3" xfId="10721" xr:uid="{00000000-0005-0000-0000-0000E1290000}"/>
    <cellStyle name="Normal 18 2 4 2 4 3 3" xfId="25822" xr:uid="{00000000-0005-0000-0000-0000DE640000}"/>
    <cellStyle name="Normal 18 2 4 2 4 5" xfId="20809" xr:uid="{00000000-0005-0000-0000-000049510000}"/>
    <cellStyle name="Normal 18 2 4 2 5" xfId="12399" xr:uid="{00000000-0005-0000-0000-00006F300000}"/>
    <cellStyle name="Normal 18 2 4 2 5 3" xfId="27497" xr:uid="{00000000-0005-0000-0000-0000696B0000}"/>
    <cellStyle name="Normal 18 2 4 2 6" xfId="7378" xr:uid="{00000000-0005-0000-0000-0000D21C0000}"/>
    <cellStyle name="Normal 18 2 4 2 6 3" xfId="22480" xr:uid="{00000000-0005-0000-0000-0000D0570000}"/>
    <cellStyle name="Normal 18 2 4 2 8" xfId="17467" xr:uid="{00000000-0005-0000-0000-00003B440000}"/>
    <cellStyle name="Normal 18 2 4 3" xfId="2725" xr:uid="{00000000-0005-0000-0000-0000A50A0000}"/>
    <cellStyle name="Normal 18 2 4 3 2" xfId="4415" xr:uid="{00000000-0005-0000-0000-00003F110000}"/>
    <cellStyle name="Normal 18 2 4 3 2 2" xfId="14488" xr:uid="{00000000-0005-0000-0000-000098380000}"/>
    <cellStyle name="Normal 18 2 4 3 2 2 3" xfId="29586" xr:uid="{00000000-0005-0000-0000-000092730000}"/>
    <cellStyle name="Normal 18 2 4 3 2 3" xfId="9468" xr:uid="{00000000-0005-0000-0000-0000FC240000}"/>
    <cellStyle name="Normal 18 2 4 3 2 3 3" xfId="24569" xr:uid="{00000000-0005-0000-0000-0000F95F0000}"/>
    <cellStyle name="Normal 18 2 4 3 2 5" xfId="19556" xr:uid="{00000000-0005-0000-0000-0000644C0000}"/>
    <cellStyle name="Normal 18 2 4 3 3" xfId="6107" xr:uid="{00000000-0005-0000-0000-0000DB170000}"/>
    <cellStyle name="Normal 18 2 4 3 3 2" xfId="16159" xr:uid="{00000000-0005-0000-0000-00001F3F0000}"/>
    <cellStyle name="Normal 18 2 4 3 3 3" xfId="11139" xr:uid="{00000000-0005-0000-0000-0000832B0000}"/>
    <cellStyle name="Normal 18 2 4 3 3 3 3" xfId="26240" xr:uid="{00000000-0005-0000-0000-000080660000}"/>
    <cellStyle name="Normal 18 2 4 3 3 5" xfId="21227" xr:uid="{00000000-0005-0000-0000-0000EB520000}"/>
    <cellStyle name="Normal 18 2 4 3 4" xfId="12817" xr:uid="{00000000-0005-0000-0000-000011320000}"/>
    <cellStyle name="Normal 18 2 4 3 4 3" xfId="27915" xr:uid="{00000000-0005-0000-0000-00000B6D0000}"/>
    <cellStyle name="Normal 18 2 4 3 5" xfId="7796" xr:uid="{00000000-0005-0000-0000-0000741E0000}"/>
    <cellStyle name="Normal 18 2 4 3 5 3" xfId="22898" xr:uid="{00000000-0005-0000-0000-000072590000}"/>
    <cellStyle name="Normal 18 2 4 3 7" xfId="17885" xr:uid="{00000000-0005-0000-0000-0000DD450000}"/>
    <cellStyle name="Normal 18 2 4 4" xfId="3578" xr:uid="{00000000-0005-0000-0000-0000FA0D0000}"/>
    <cellStyle name="Normal 18 2 4 4 2" xfId="13652" xr:uid="{00000000-0005-0000-0000-000054350000}"/>
    <cellStyle name="Normal 18 2 4 4 2 3" xfId="28750" xr:uid="{00000000-0005-0000-0000-00004E700000}"/>
    <cellStyle name="Normal 18 2 4 4 3" xfId="8632" xr:uid="{00000000-0005-0000-0000-0000B8210000}"/>
    <cellStyle name="Normal 18 2 4 4 3 3" xfId="23733" xr:uid="{00000000-0005-0000-0000-0000B55C0000}"/>
    <cellStyle name="Normal 18 2 4 4 5" xfId="18720" xr:uid="{00000000-0005-0000-0000-000020490000}"/>
    <cellStyle name="Normal 18 2 4 5" xfId="5271" xr:uid="{00000000-0005-0000-0000-000097140000}"/>
    <cellStyle name="Normal 18 2 4 5 2" xfId="15323" xr:uid="{00000000-0005-0000-0000-0000DB3B0000}"/>
    <cellStyle name="Normal 18 2 4 5 2 3" xfId="30421" xr:uid="{00000000-0005-0000-0000-0000D5760000}"/>
    <cellStyle name="Normal 18 2 4 5 3" xfId="10303" xr:uid="{00000000-0005-0000-0000-00003F280000}"/>
    <cellStyle name="Normal 18 2 4 5 3 3" xfId="25404" xr:uid="{00000000-0005-0000-0000-00003C630000}"/>
    <cellStyle name="Normal 18 2 4 5 5" xfId="20391" xr:uid="{00000000-0005-0000-0000-0000A74F0000}"/>
    <cellStyle name="Normal 18 2 4 6" xfId="11981" xr:uid="{00000000-0005-0000-0000-0000CD2E0000}"/>
    <cellStyle name="Normal 18 2 4 6 3" xfId="27079" xr:uid="{00000000-0005-0000-0000-0000C7690000}"/>
    <cellStyle name="Normal 18 2 4 7" xfId="6960" xr:uid="{00000000-0005-0000-0000-0000301B0000}"/>
    <cellStyle name="Normal 18 2 4 7 3" xfId="22062" xr:uid="{00000000-0005-0000-0000-00002E560000}"/>
    <cellStyle name="Normal 18 2 4 9" xfId="17049" xr:uid="{00000000-0005-0000-0000-000099420000}"/>
    <cellStyle name="Normal 18 2 5" xfId="2094" xr:uid="{00000000-0005-0000-0000-00002E080000}"/>
    <cellStyle name="Normal 18 2 5 2" xfId="2935" xr:uid="{00000000-0005-0000-0000-0000770B0000}"/>
    <cellStyle name="Normal 18 2 5 2 2" xfId="4625" xr:uid="{00000000-0005-0000-0000-000011120000}"/>
    <cellStyle name="Normal 18 2 5 2 2 2" xfId="14698" xr:uid="{00000000-0005-0000-0000-00006A390000}"/>
    <cellStyle name="Normal 18 2 5 2 2 2 3" xfId="29796" xr:uid="{00000000-0005-0000-0000-000064740000}"/>
    <cellStyle name="Normal 18 2 5 2 2 3" xfId="9678" xr:uid="{00000000-0005-0000-0000-0000CE250000}"/>
    <cellStyle name="Normal 18 2 5 2 2 3 3" xfId="24779" xr:uid="{00000000-0005-0000-0000-0000CB600000}"/>
    <cellStyle name="Normal 18 2 5 2 2 5" xfId="19766" xr:uid="{00000000-0005-0000-0000-0000364D0000}"/>
    <cellStyle name="Normal 18 2 5 2 3" xfId="6317" xr:uid="{00000000-0005-0000-0000-0000AD180000}"/>
    <cellStyle name="Normal 18 2 5 2 3 2" xfId="16369" xr:uid="{00000000-0005-0000-0000-0000F13F0000}"/>
    <cellStyle name="Normal 18 2 5 2 3 3" xfId="11349" xr:uid="{00000000-0005-0000-0000-0000552C0000}"/>
    <cellStyle name="Normal 18 2 5 2 3 3 3" xfId="26450" xr:uid="{00000000-0005-0000-0000-000052670000}"/>
    <cellStyle name="Normal 18 2 5 2 3 5" xfId="21437" xr:uid="{00000000-0005-0000-0000-0000BD530000}"/>
    <cellStyle name="Normal 18 2 5 2 4" xfId="13027" xr:uid="{00000000-0005-0000-0000-0000E3320000}"/>
    <cellStyle name="Normal 18 2 5 2 4 3" xfId="28125" xr:uid="{00000000-0005-0000-0000-0000DD6D0000}"/>
    <cellStyle name="Normal 18 2 5 2 5" xfId="8006" xr:uid="{00000000-0005-0000-0000-0000461F0000}"/>
    <cellStyle name="Normal 18 2 5 2 5 3" xfId="23108" xr:uid="{00000000-0005-0000-0000-0000445A0000}"/>
    <cellStyle name="Normal 18 2 5 2 7" xfId="18095" xr:uid="{00000000-0005-0000-0000-0000AF460000}"/>
    <cellStyle name="Normal 18 2 5 3" xfId="3788" xr:uid="{00000000-0005-0000-0000-0000CC0E0000}"/>
    <cellStyle name="Normal 18 2 5 3 2" xfId="13862" xr:uid="{00000000-0005-0000-0000-000026360000}"/>
    <cellStyle name="Normal 18 2 5 3 2 3" xfId="28960" xr:uid="{00000000-0005-0000-0000-000020710000}"/>
    <cellStyle name="Normal 18 2 5 3 3" xfId="8842" xr:uid="{00000000-0005-0000-0000-00008A220000}"/>
    <cellStyle name="Normal 18 2 5 3 3 3" xfId="23943" xr:uid="{00000000-0005-0000-0000-0000875D0000}"/>
    <cellStyle name="Normal 18 2 5 3 5" xfId="18930" xr:uid="{00000000-0005-0000-0000-0000F2490000}"/>
    <cellStyle name="Normal 18 2 5 4" xfId="5481" xr:uid="{00000000-0005-0000-0000-000069150000}"/>
    <cellStyle name="Normal 18 2 5 4 2" xfId="15533" xr:uid="{00000000-0005-0000-0000-0000AD3C0000}"/>
    <cellStyle name="Normal 18 2 5 4 2 3" xfId="30631" xr:uid="{00000000-0005-0000-0000-0000A7770000}"/>
    <cellStyle name="Normal 18 2 5 4 3" xfId="10513" xr:uid="{00000000-0005-0000-0000-000011290000}"/>
    <cellStyle name="Normal 18 2 5 4 3 3" xfId="25614" xr:uid="{00000000-0005-0000-0000-00000E640000}"/>
    <cellStyle name="Normal 18 2 5 4 5" xfId="20601" xr:uid="{00000000-0005-0000-0000-000079500000}"/>
    <cellStyle name="Normal 18 2 5 5" xfId="12191" xr:uid="{00000000-0005-0000-0000-00009F2F0000}"/>
    <cellStyle name="Normal 18 2 5 5 3" xfId="27289" xr:uid="{00000000-0005-0000-0000-0000996A0000}"/>
    <cellStyle name="Normal 18 2 5 6" xfId="7170" xr:uid="{00000000-0005-0000-0000-0000021C0000}"/>
    <cellStyle name="Normal 18 2 5 6 3" xfId="22272" xr:uid="{00000000-0005-0000-0000-000000570000}"/>
    <cellStyle name="Normal 18 2 5 8" xfId="17259" xr:uid="{00000000-0005-0000-0000-00006B430000}"/>
    <cellStyle name="Normal 18 2 6" xfId="2515" xr:uid="{00000000-0005-0000-0000-0000D3090000}"/>
    <cellStyle name="Normal 18 2 6 2" xfId="4207" xr:uid="{00000000-0005-0000-0000-00006F100000}"/>
    <cellStyle name="Normal 18 2 6 2 2" xfId="14280" xr:uid="{00000000-0005-0000-0000-0000C8370000}"/>
    <cellStyle name="Normal 18 2 6 2 2 3" xfId="29378" xr:uid="{00000000-0005-0000-0000-0000C2720000}"/>
    <cellStyle name="Normal 18 2 6 2 3" xfId="9260" xr:uid="{00000000-0005-0000-0000-00002C240000}"/>
    <cellStyle name="Normal 18 2 6 2 3 3" xfId="24361" xr:uid="{00000000-0005-0000-0000-0000295F0000}"/>
    <cellStyle name="Normal 18 2 6 2 5" xfId="19348" xr:uid="{00000000-0005-0000-0000-0000944B0000}"/>
    <cellStyle name="Normal 18 2 6 3" xfId="5899" xr:uid="{00000000-0005-0000-0000-00000B170000}"/>
    <cellStyle name="Normal 18 2 6 3 2" xfId="15951" xr:uid="{00000000-0005-0000-0000-00004F3E0000}"/>
    <cellStyle name="Normal 18 2 6 3 3" xfId="10931" xr:uid="{00000000-0005-0000-0000-0000B32A0000}"/>
    <cellStyle name="Normal 18 2 6 3 3 3" xfId="26032" xr:uid="{00000000-0005-0000-0000-0000B0650000}"/>
    <cellStyle name="Normal 18 2 6 3 5" xfId="21019" xr:uid="{00000000-0005-0000-0000-00001B520000}"/>
    <cellStyle name="Normal 18 2 6 4" xfId="12609" xr:uid="{00000000-0005-0000-0000-000041310000}"/>
    <cellStyle name="Normal 18 2 6 4 3" xfId="27707" xr:uid="{00000000-0005-0000-0000-00003B6C0000}"/>
    <cellStyle name="Normal 18 2 6 5" xfId="7588" xr:uid="{00000000-0005-0000-0000-0000A41D0000}"/>
    <cellStyle name="Normal 18 2 6 5 3" xfId="22690" xr:uid="{00000000-0005-0000-0000-0000A2580000}"/>
    <cellStyle name="Normal 18 2 6 7" xfId="17677" xr:uid="{00000000-0005-0000-0000-00000D450000}"/>
    <cellStyle name="Normal 18 2 7" xfId="3366" xr:uid="{00000000-0005-0000-0000-0000260D0000}"/>
    <cellStyle name="Normal 18 2 7 2" xfId="13444" xr:uid="{00000000-0005-0000-0000-000084340000}"/>
    <cellStyle name="Normal 18 2 7 2 3" xfId="28542" xr:uid="{00000000-0005-0000-0000-00007E6F0000}"/>
    <cellStyle name="Normal 18 2 7 3" xfId="8424" xr:uid="{00000000-0005-0000-0000-0000E8200000}"/>
    <cellStyle name="Normal 18 2 7 3 3" xfId="23525" xr:uid="{00000000-0005-0000-0000-0000E55B0000}"/>
    <cellStyle name="Normal 18 2 7 5" xfId="18512" xr:uid="{00000000-0005-0000-0000-000050480000}"/>
    <cellStyle name="Normal 18 2 8" xfId="5060" xr:uid="{00000000-0005-0000-0000-0000C4130000}"/>
    <cellStyle name="Normal 18 2 8 2" xfId="15115" xr:uid="{00000000-0005-0000-0000-00000B3B0000}"/>
    <cellStyle name="Normal 18 2 8 2 3" xfId="30213" xr:uid="{00000000-0005-0000-0000-000005760000}"/>
    <cellStyle name="Normal 18 2 8 3" xfId="10095" xr:uid="{00000000-0005-0000-0000-00006F270000}"/>
    <cellStyle name="Normal 18 2 8 3 3" xfId="25196" xr:uid="{00000000-0005-0000-0000-00006C620000}"/>
    <cellStyle name="Normal 18 2 8 5" xfId="20183" xr:uid="{00000000-0005-0000-0000-0000D74E0000}"/>
    <cellStyle name="Normal 18 2 9" xfId="11771" xr:uid="{00000000-0005-0000-0000-0000FB2D0000}"/>
    <cellStyle name="Normal 18 2 9 3" xfId="26871" xr:uid="{00000000-0005-0000-0000-0000F7680000}"/>
    <cellStyle name="Normal 19" xfId="933" xr:uid="{00000000-0005-0000-0000-0000A5030000}"/>
    <cellStyle name="Normal 19 2" xfId="1421" xr:uid="{00000000-0005-0000-0000-00008D050000}"/>
    <cellStyle name="Normal 19 2 10" xfId="6751" xr:uid="{00000000-0005-0000-0000-00005F1A0000}"/>
    <cellStyle name="Normal 19 2 10 3" xfId="21855" xr:uid="{00000000-0005-0000-0000-00005F550000}"/>
    <cellStyle name="Normal 19 2 12" xfId="16840" xr:uid="{00000000-0005-0000-0000-0000C8410000}"/>
    <cellStyle name="Normal 19 2 2" xfId="1715" xr:uid="{00000000-0005-0000-0000-0000B3060000}"/>
    <cellStyle name="Normal 19 2 2 11" xfId="16894" xr:uid="{00000000-0005-0000-0000-0000FE410000}"/>
    <cellStyle name="Normal 19 2 2 2" xfId="1823" xr:uid="{00000000-0005-0000-0000-00001F070000}"/>
    <cellStyle name="Normal 19 2 2 2 10" xfId="16998" xr:uid="{00000000-0005-0000-0000-000066420000}"/>
    <cellStyle name="Normal 19 2 2 2 2" xfId="2040" xr:uid="{00000000-0005-0000-0000-0000F8070000}"/>
    <cellStyle name="Normal 19 2 2 2 2 2" xfId="2461" xr:uid="{00000000-0005-0000-0000-00009D090000}"/>
    <cellStyle name="Normal 19 2 2 2 2 2 2" xfId="3300" xr:uid="{00000000-0005-0000-0000-0000E40C0000}"/>
    <cellStyle name="Normal 19 2 2 2 2 2 2 2" xfId="4990" xr:uid="{00000000-0005-0000-0000-00007E130000}"/>
    <cellStyle name="Normal 19 2 2 2 2 2 2 2 2" xfId="15063" xr:uid="{00000000-0005-0000-0000-0000D73A0000}"/>
    <cellStyle name="Normal 19 2 2 2 2 2 2 2 2 3" xfId="30161" xr:uid="{00000000-0005-0000-0000-0000D1750000}"/>
    <cellStyle name="Normal 19 2 2 2 2 2 2 2 3" xfId="10043" xr:uid="{00000000-0005-0000-0000-00003B270000}"/>
    <cellStyle name="Normal 19 2 2 2 2 2 2 2 3 3" xfId="25144" xr:uid="{00000000-0005-0000-0000-000038620000}"/>
    <cellStyle name="Normal 19 2 2 2 2 2 2 2 5" xfId="20131" xr:uid="{00000000-0005-0000-0000-0000A34E0000}"/>
    <cellStyle name="Normal 19 2 2 2 2 2 2 3" xfId="6682" xr:uid="{00000000-0005-0000-0000-00001A1A0000}"/>
    <cellStyle name="Normal 19 2 2 2 2 2 2 3 2" xfId="16734" xr:uid="{00000000-0005-0000-0000-00005E410000}"/>
    <cellStyle name="Normal 19 2 2 2 2 2 2 3 3" xfId="11714" xr:uid="{00000000-0005-0000-0000-0000C22D0000}"/>
    <cellStyle name="Normal 19 2 2 2 2 2 2 3 3 3" xfId="26815" xr:uid="{00000000-0005-0000-0000-0000BF680000}"/>
    <cellStyle name="Normal 19 2 2 2 2 2 2 3 5" xfId="21802" xr:uid="{00000000-0005-0000-0000-00002A550000}"/>
    <cellStyle name="Normal 19 2 2 2 2 2 2 4" xfId="13392" xr:uid="{00000000-0005-0000-0000-000050340000}"/>
    <cellStyle name="Normal 19 2 2 2 2 2 2 4 3" xfId="28490" xr:uid="{00000000-0005-0000-0000-00004A6F0000}"/>
    <cellStyle name="Normal 19 2 2 2 2 2 2 5" xfId="8371" xr:uid="{00000000-0005-0000-0000-0000B3200000}"/>
    <cellStyle name="Normal 19 2 2 2 2 2 2 5 3" xfId="23473" xr:uid="{00000000-0005-0000-0000-0000B15B0000}"/>
    <cellStyle name="Normal 19 2 2 2 2 2 2 7" xfId="18460" xr:uid="{00000000-0005-0000-0000-00001C480000}"/>
    <cellStyle name="Normal 19 2 2 2 2 2 3" xfId="4153" xr:uid="{00000000-0005-0000-0000-000039100000}"/>
    <cellStyle name="Normal 19 2 2 2 2 2 3 2" xfId="14227" xr:uid="{00000000-0005-0000-0000-000093370000}"/>
    <cellStyle name="Normal 19 2 2 2 2 2 3 2 3" xfId="29325" xr:uid="{00000000-0005-0000-0000-00008D720000}"/>
    <cellStyle name="Normal 19 2 2 2 2 2 3 3" xfId="9207" xr:uid="{00000000-0005-0000-0000-0000F7230000}"/>
    <cellStyle name="Normal 19 2 2 2 2 2 3 3 3" xfId="24308" xr:uid="{00000000-0005-0000-0000-0000F45E0000}"/>
    <cellStyle name="Normal 19 2 2 2 2 2 3 5" xfId="19295" xr:uid="{00000000-0005-0000-0000-00005F4B0000}"/>
    <cellStyle name="Normal 19 2 2 2 2 2 4" xfId="5846" xr:uid="{00000000-0005-0000-0000-0000D6160000}"/>
    <cellStyle name="Normal 19 2 2 2 2 2 4 2" xfId="15898" xr:uid="{00000000-0005-0000-0000-00001A3E0000}"/>
    <cellStyle name="Normal 19 2 2 2 2 2 4 3" xfId="10878" xr:uid="{00000000-0005-0000-0000-00007E2A0000}"/>
    <cellStyle name="Normal 19 2 2 2 2 2 4 3 3" xfId="25979" xr:uid="{00000000-0005-0000-0000-00007B650000}"/>
    <cellStyle name="Normal 19 2 2 2 2 2 4 5" xfId="20966" xr:uid="{00000000-0005-0000-0000-0000E6510000}"/>
    <cellStyle name="Normal 19 2 2 2 2 2 5" xfId="12556" xr:uid="{00000000-0005-0000-0000-00000C310000}"/>
    <cellStyle name="Normal 19 2 2 2 2 2 5 3" xfId="27654" xr:uid="{00000000-0005-0000-0000-0000066C0000}"/>
    <cellStyle name="Normal 19 2 2 2 2 2 6" xfId="7535" xr:uid="{00000000-0005-0000-0000-00006F1D0000}"/>
    <cellStyle name="Normal 19 2 2 2 2 2 6 3" xfId="22637" xr:uid="{00000000-0005-0000-0000-00006D580000}"/>
    <cellStyle name="Normal 19 2 2 2 2 2 8" xfId="17624" xr:uid="{00000000-0005-0000-0000-0000D8440000}"/>
    <cellStyle name="Normal 19 2 2 2 2 3" xfId="2882" xr:uid="{00000000-0005-0000-0000-0000420B0000}"/>
    <cellStyle name="Normal 19 2 2 2 2 3 2" xfId="4572" xr:uid="{00000000-0005-0000-0000-0000DC110000}"/>
    <cellStyle name="Normal 19 2 2 2 2 3 2 2" xfId="14645" xr:uid="{00000000-0005-0000-0000-000035390000}"/>
    <cellStyle name="Normal 19 2 2 2 2 3 2 2 3" xfId="29743" xr:uid="{00000000-0005-0000-0000-00002F740000}"/>
    <cellStyle name="Normal 19 2 2 2 2 3 2 3" xfId="9625" xr:uid="{00000000-0005-0000-0000-000099250000}"/>
    <cellStyle name="Normal 19 2 2 2 2 3 2 3 3" xfId="24726" xr:uid="{00000000-0005-0000-0000-000096600000}"/>
    <cellStyle name="Normal 19 2 2 2 2 3 2 5" xfId="19713" xr:uid="{00000000-0005-0000-0000-0000014D0000}"/>
    <cellStyle name="Normal 19 2 2 2 2 3 3" xfId="6264" xr:uid="{00000000-0005-0000-0000-000078180000}"/>
    <cellStyle name="Normal 19 2 2 2 2 3 3 2" xfId="16316" xr:uid="{00000000-0005-0000-0000-0000BC3F0000}"/>
    <cellStyle name="Normal 19 2 2 2 2 3 3 3" xfId="11296" xr:uid="{00000000-0005-0000-0000-0000202C0000}"/>
    <cellStyle name="Normal 19 2 2 2 2 3 3 3 3" xfId="26397" xr:uid="{00000000-0005-0000-0000-00001D670000}"/>
    <cellStyle name="Normal 19 2 2 2 2 3 3 5" xfId="21384" xr:uid="{00000000-0005-0000-0000-000088530000}"/>
    <cellStyle name="Normal 19 2 2 2 2 3 4" xfId="12974" xr:uid="{00000000-0005-0000-0000-0000AE320000}"/>
    <cellStyle name="Normal 19 2 2 2 2 3 4 3" xfId="28072" xr:uid="{00000000-0005-0000-0000-0000A86D0000}"/>
    <cellStyle name="Normal 19 2 2 2 2 3 5" xfId="7953" xr:uid="{00000000-0005-0000-0000-0000111F0000}"/>
    <cellStyle name="Normal 19 2 2 2 2 3 5 3" xfId="23055" xr:uid="{00000000-0005-0000-0000-00000F5A0000}"/>
    <cellStyle name="Normal 19 2 2 2 2 3 7" xfId="18042" xr:uid="{00000000-0005-0000-0000-00007A460000}"/>
    <cellStyle name="Normal 19 2 2 2 2 4" xfId="3735" xr:uid="{00000000-0005-0000-0000-0000970E0000}"/>
    <cellStyle name="Normal 19 2 2 2 2 4 2" xfId="13809" xr:uid="{00000000-0005-0000-0000-0000F1350000}"/>
    <cellStyle name="Normal 19 2 2 2 2 4 2 3" xfId="28907" xr:uid="{00000000-0005-0000-0000-0000EB700000}"/>
    <cellStyle name="Normal 19 2 2 2 2 4 3" xfId="8789" xr:uid="{00000000-0005-0000-0000-000055220000}"/>
    <cellStyle name="Normal 19 2 2 2 2 4 3 3" xfId="23890" xr:uid="{00000000-0005-0000-0000-0000525D0000}"/>
    <cellStyle name="Normal 19 2 2 2 2 4 5" xfId="18877" xr:uid="{00000000-0005-0000-0000-0000BD490000}"/>
    <cellStyle name="Normal 19 2 2 2 2 5" xfId="5428" xr:uid="{00000000-0005-0000-0000-000034150000}"/>
    <cellStyle name="Normal 19 2 2 2 2 5 2" xfId="15480" xr:uid="{00000000-0005-0000-0000-0000783C0000}"/>
    <cellStyle name="Normal 19 2 2 2 2 5 2 3" xfId="30578" xr:uid="{00000000-0005-0000-0000-000072770000}"/>
    <cellStyle name="Normal 19 2 2 2 2 5 3" xfId="10460" xr:uid="{00000000-0005-0000-0000-0000DC280000}"/>
    <cellStyle name="Normal 19 2 2 2 2 5 3 3" xfId="25561" xr:uid="{00000000-0005-0000-0000-0000D9630000}"/>
    <cellStyle name="Normal 19 2 2 2 2 5 5" xfId="20548" xr:uid="{00000000-0005-0000-0000-000044500000}"/>
    <cellStyle name="Normal 19 2 2 2 2 6" xfId="12138" xr:uid="{00000000-0005-0000-0000-00006A2F0000}"/>
    <cellStyle name="Normal 19 2 2 2 2 6 3" xfId="27236" xr:uid="{00000000-0005-0000-0000-0000646A0000}"/>
    <cellStyle name="Normal 19 2 2 2 2 7" xfId="7117" xr:uid="{00000000-0005-0000-0000-0000CD1B0000}"/>
    <cellStyle name="Normal 19 2 2 2 2 7 3" xfId="22219" xr:uid="{00000000-0005-0000-0000-0000CB560000}"/>
    <cellStyle name="Normal 19 2 2 2 2 9" xfId="17206" xr:uid="{00000000-0005-0000-0000-000036430000}"/>
    <cellStyle name="Normal 19 2 2 2 3" xfId="2253" xr:uid="{00000000-0005-0000-0000-0000CD080000}"/>
    <cellStyle name="Normal 19 2 2 2 3 2" xfId="3092" xr:uid="{00000000-0005-0000-0000-0000140C0000}"/>
    <cellStyle name="Normal 19 2 2 2 3 2 2" xfId="4782" xr:uid="{00000000-0005-0000-0000-0000AE120000}"/>
    <cellStyle name="Normal 19 2 2 2 3 2 2 2" xfId="14855" xr:uid="{00000000-0005-0000-0000-0000073A0000}"/>
    <cellStyle name="Normal 19 2 2 2 3 2 2 2 3" xfId="29953" xr:uid="{00000000-0005-0000-0000-000001750000}"/>
    <cellStyle name="Normal 19 2 2 2 3 2 2 3" xfId="9835" xr:uid="{00000000-0005-0000-0000-00006B260000}"/>
    <cellStyle name="Normal 19 2 2 2 3 2 2 3 3" xfId="24936" xr:uid="{00000000-0005-0000-0000-000068610000}"/>
    <cellStyle name="Normal 19 2 2 2 3 2 2 5" xfId="19923" xr:uid="{00000000-0005-0000-0000-0000D34D0000}"/>
    <cellStyle name="Normal 19 2 2 2 3 2 3" xfId="6474" xr:uid="{00000000-0005-0000-0000-00004A190000}"/>
    <cellStyle name="Normal 19 2 2 2 3 2 3 2" xfId="16526" xr:uid="{00000000-0005-0000-0000-00008E400000}"/>
    <cellStyle name="Normal 19 2 2 2 3 2 3 3" xfId="11506" xr:uid="{00000000-0005-0000-0000-0000F22C0000}"/>
    <cellStyle name="Normal 19 2 2 2 3 2 3 3 3" xfId="26607" xr:uid="{00000000-0005-0000-0000-0000EF670000}"/>
    <cellStyle name="Normal 19 2 2 2 3 2 3 5" xfId="21594" xr:uid="{00000000-0005-0000-0000-00005A540000}"/>
    <cellStyle name="Normal 19 2 2 2 3 2 4" xfId="13184" xr:uid="{00000000-0005-0000-0000-000080330000}"/>
    <cellStyle name="Normal 19 2 2 2 3 2 4 3" xfId="28282" xr:uid="{00000000-0005-0000-0000-00007A6E0000}"/>
    <cellStyle name="Normal 19 2 2 2 3 2 5" xfId="8163" xr:uid="{00000000-0005-0000-0000-0000E31F0000}"/>
    <cellStyle name="Normal 19 2 2 2 3 2 5 3" xfId="23265" xr:uid="{00000000-0005-0000-0000-0000E15A0000}"/>
    <cellStyle name="Normal 19 2 2 2 3 2 7" xfId="18252" xr:uid="{00000000-0005-0000-0000-00004C470000}"/>
    <cellStyle name="Normal 19 2 2 2 3 3" xfId="3945" xr:uid="{00000000-0005-0000-0000-0000690F0000}"/>
    <cellStyle name="Normal 19 2 2 2 3 3 2" xfId="14019" xr:uid="{00000000-0005-0000-0000-0000C3360000}"/>
    <cellStyle name="Normal 19 2 2 2 3 3 2 3" xfId="29117" xr:uid="{00000000-0005-0000-0000-0000BD710000}"/>
    <cellStyle name="Normal 19 2 2 2 3 3 3" xfId="8999" xr:uid="{00000000-0005-0000-0000-000027230000}"/>
    <cellStyle name="Normal 19 2 2 2 3 3 3 3" xfId="24100" xr:uid="{00000000-0005-0000-0000-0000245E0000}"/>
    <cellStyle name="Normal 19 2 2 2 3 3 5" xfId="19087" xr:uid="{00000000-0005-0000-0000-00008F4A0000}"/>
    <cellStyle name="Normal 19 2 2 2 3 4" xfId="5638" xr:uid="{00000000-0005-0000-0000-000006160000}"/>
    <cellStyle name="Normal 19 2 2 2 3 4 2" xfId="15690" xr:uid="{00000000-0005-0000-0000-00004A3D0000}"/>
    <cellStyle name="Normal 19 2 2 2 3 4 2 3" xfId="30788" xr:uid="{00000000-0005-0000-0000-000044780000}"/>
    <cellStyle name="Normal 19 2 2 2 3 4 3" xfId="10670" xr:uid="{00000000-0005-0000-0000-0000AE290000}"/>
    <cellStyle name="Normal 19 2 2 2 3 4 3 3" xfId="25771" xr:uid="{00000000-0005-0000-0000-0000AB640000}"/>
    <cellStyle name="Normal 19 2 2 2 3 4 5" xfId="20758" xr:uid="{00000000-0005-0000-0000-000016510000}"/>
    <cellStyle name="Normal 19 2 2 2 3 5" xfId="12348" xr:uid="{00000000-0005-0000-0000-00003C300000}"/>
    <cellStyle name="Normal 19 2 2 2 3 5 3" xfId="27446" xr:uid="{00000000-0005-0000-0000-0000366B0000}"/>
    <cellStyle name="Normal 19 2 2 2 3 6" xfId="7327" xr:uid="{00000000-0005-0000-0000-00009F1C0000}"/>
    <cellStyle name="Normal 19 2 2 2 3 6 3" xfId="22429" xr:uid="{00000000-0005-0000-0000-00009D570000}"/>
    <cellStyle name="Normal 19 2 2 2 3 8" xfId="17416" xr:uid="{00000000-0005-0000-0000-000008440000}"/>
    <cellStyle name="Normal 19 2 2 2 4" xfId="2674" xr:uid="{00000000-0005-0000-0000-0000720A0000}"/>
    <cellStyle name="Normal 19 2 2 2 4 2" xfId="4364" xr:uid="{00000000-0005-0000-0000-00000C110000}"/>
    <cellStyle name="Normal 19 2 2 2 4 2 2" xfId="14437" xr:uid="{00000000-0005-0000-0000-000065380000}"/>
    <cellStyle name="Normal 19 2 2 2 4 2 2 3" xfId="29535" xr:uid="{00000000-0005-0000-0000-00005F730000}"/>
    <cellStyle name="Normal 19 2 2 2 4 2 3" xfId="9417" xr:uid="{00000000-0005-0000-0000-0000C9240000}"/>
    <cellStyle name="Normal 19 2 2 2 4 2 3 3" xfId="24518" xr:uid="{00000000-0005-0000-0000-0000C65F0000}"/>
    <cellStyle name="Normal 19 2 2 2 4 2 5" xfId="19505" xr:uid="{00000000-0005-0000-0000-0000314C0000}"/>
    <cellStyle name="Normal 19 2 2 2 4 3" xfId="6056" xr:uid="{00000000-0005-0000-0000-0000A8170000}"/>
    <cellStyle name="Normal 19 2 2 2 4 3 2" xfId="16108" xr:uid="{00000000-0005-0000-0000-0000EC3E0000}"/>
    <cellStyle name="Normal 19 2 2 2 4 3 3" xfId="11088" xr:uid="{00000000-0005-0000-0000-0000502B0000}"/>
    <cellStyle name="Normal 19 2 2 2 4 3 3 3" xfId="26189" xr:uid="{00000000-0005-0000-0000-00004D660000}"/>
    <cellStyle name="Normal 19 2 2 2 4 3 5" xfId="21176" xr:uid="{00000000-0005-0000-0000-0000B8520000}"/>
    <cellStyle name="Normal 19 2 2 2 4 4" xfId="12766" xr:uid="{00000000-0005-0000-0000-0000DE310000}"/>
    <cellStyle name="Normal 19 2 2 2 4 4 3" xfId="27864" xr:uid="{00000000-0005-0000-0000-0000D86C0000}"/>
    <cellStyle name="Normal 19 2 2 2 4 5" xfId="7745" xr:uid="{00000000-0005-0000-0000-0000411E0000}"/>
    <cellStyle name="Normal 19 2 2 2 4 5 3" xfId="22847" xr:uid="{00000000-0005-0000-0000-00003F590000}"/>
    <cellStyle name="Normal 19 2 2 2 4 7" xfId="17834" xr:uid="{00000000-0005-0000-0000-0000AA450000}"/>
    <cellStyle name="Normal 19 2 2 2 5" xfId="3527" xr:uid="{00000000-0005-0000-0000-0000C70D0000}"/>
    <cellStyle name="Normal 19 2 2 2 5 2" xfId="13601" xr:uid="{00000000-0005-0000-0000-000021350000}"/>
    <cellStyle name="Normal 19 2 2 2 5 2 3" xfId="28699" xr:uid="{00000000-0005-0000-0000-00001B700000}"/>
    <cellStyle name="Normal 19 2 2 2 5 3" xfId="8581" xr:uid="{00000000-0005-0000-0000-000085210000}"/>
    <cellStyle name="Normal 19 2 2 2 5 3 3" xfId="23682" xr:uid="{00000000-0005-0000-0000-0000825C0000}"/>
    <cellStyle name="Normal 19 2 2 2 5 5" xfId="18669" xr:uid="{00000000-0005-0000-0000-0000ED480000}"/>
    <cellStyle name="Normal 19 2 2 2 6" xfId="5220" xr:uid="{00000000-0005-0000-0000-000064140000}"/>
    <cellStyle name="Normal 19 2 2 2 6 2" xfId="15272" xr:uid="{00000000-0005-0000-0000-0000A83B0000}"/>
    <cellStyle name="Normal 19 2 2 2 6 2 3" xfId="30370" xr:uid="{00000000-0005-0000-0000-0000A2760000}"/>
    <cellStyle name="Normal 19 2 2 2 6 3" xfId="10252" xr:uid="{00000000-0005-0000-0000-00000C280000}"/>
    <cellStyle name="Normal 19 2 2 2 6 3 3" xfId="25353" xr:uid="{00000000-0005-0000-0000-000009630000}"/>
    <cellStyle name="Normal 19 2 2 2 6 5" xfId="20340" xr:uid="{00000000-0005-0000-0000-0000744F0000}"/>
    <cellStyle name="Normal 19 2 2 2 7" xfId="11930" xr:uid="{00000000-0005-0000-0000-00009A2E0000}"/>
    <cellStyle name="Normal 19 2 2 2 7 3" xfId="27028" xr:uid="{00000000-0005-0000-0000-000094690000}"/>
    <cellStyle name="Normal 19 2 2 2 8" xfId="6909" xr:uid="{00000000-0005-0000-0000-0000FD1A0000}"/>
    <cellStyle name="Normal 19 2 2 2 8 3" xfId="22011" xr:uid="{00000000-0005-0000-0000-0000FB550000}"/>
    <cellStyle name="Normal 19 2 2 3" xfId="1936" xr:uid="{00000000-0005-0000-0000-000090070000}"/>
    <cellStyle name="Normal 19 2 2 3 2" xfId="2357" xr:uid="{00000000-0005-0000-0000-000035090000}"/>
    <cellStyle name="Normal 19 2 2 3 2 2" xfId="3196" xr:uid="{00000000-0005-0000-0000-00007C0C0000}"/>
    <cellStyle name="Normal 19 2 2 3 2 2 2" xfId="4886" xr:uid="{00000000-0005-0000-0000-000016130000}"/>
    <cellStyle name="Normal 19 2 2 3 2 2 2 2" xfId="14959" xr:uid="{00000000-0005-0000-0000-00006F3A0000}"/>
    <cellStyle name="Normal 19 2 2 3 2 2 2 2 3" xfId="30057" xr:uid="{00000000-0005-0000-0000-000069750000}"/>
    <cellStyle name="Normal 19 2 2 3 2 2 2 3" xfId="9939" xr:uid="{00000000-0005-0000-0000-0000D3260000}"/>
    <cellStyle name="Normal 19 2 2 3 2 2 2 3 3" xfId="25040" xr:uid="{00000000-0005-0000-0000-0000D0610000}"/>
    <cellStyle name="Normal 19 2 2 3 2 2 2 5" xfId="20027" xr:uid="{00000000-0005-0000-0000-00003B4E0000}"/>
    <cellStyle name="Normal 19 2 2 3 2 2 3" xfId="6578" xr:uid="{00000000-0005-0000-0000-0000B2190000}"/>
    <cellStyle name="Normal 19 2 2 3 2 2 3 2" xfId="16630" xr:uid="{00000000-0005-0000-0000-0000F6400000}"/>
    <cellStyle name="Normal 19 2 2 3 2 2 3 3" xfId="11610" xr:uid="{00000000-0005-0000-0000-00005A2D0000}"/>
    <cellStyle name="Normal 19 2 2 3 2 2 3 3 3" xfId="26711" xr:uid="{00000000-0005-0000-0000-000057680000}"/>
    <cellStyle name="Normal 19 2 2 3 2 2 3 5" xfId="21698" xr:uid="{00000000-0005-0000-0000-0000C2540000}"/>
    <cellStyle name="Normal 19 2 2 3 2 2 4" xfId="13288" xr:uid="{00000000-0005-0000-0000-0000E8330000}"/>
    <cellStyle name="Normal 19 2 2 3 2 2 4 3" xfId="28386" xr:uid="{00000000-0005-0000-0000-0000E26E0000}"/>
    <cellStyle name="Normal 19 2 2 3 2 2 5" xfId="8267" xr:uid="{00000000-0005-0000-0000-00004B200000}"/>
    <cellStyle name="Normal 19 2 2 3 2 2 5 3" xfId="23369" xr:uid="{00000000-0005-0000-0000-0000495B0000}"/>
    <cellStyle name="Normal 19 2 2 3 2 2 7" xfId="18356" xr:uid="{00000000-0005-0000-0000-0000B4470000}"/>
    <cellStyle name="Normal 19 2 2 3 2 3" xfId="4049" xr:uid="{00000000-0005-0000-0000-0000D10F0000}"/>
    <cellStyle name="Normal 19 2 2 3 2 3 2" xfId="14123" xr:uid="{00000000-0005-0000-0000-00002B370000}"/>
    <cellStyle name="Normal 19 2 2 3 2 3 2 3" xfId="29221" xr:uid="{00000000-0005-0000-0000-000025720000}"/>
    <cellStyle name="Normal 19 2 2 3 2 3 3" xfId="9103" xr:uid="{00000000-0005-0000-0000-00008F230000}"/>
    <cellStyle name="Normal 19 2 2 3 2 3 3 3" xfId="24204" xr:uid="{00000000-0005-0000-0000-00008C5E0000}"/>
    <cellStyle name="Normal 19 2 2 3 2 3 5" xfId="19191" xr:uid="{00000000-0005-0000-0000-0000F74A0000}"/>
    <cellStyle name="Normal 19 2 2 3 2 4" xfId="5742" xr:uid="{00000000-0005-0000-0000-00006E160000}"/>
    <cellStyle name="Normal 19 2 2 3 2 4 2" xfId="15794" xr:uid="{00000000-0005-0000-0000-0000B23D0000}"/>
    <cellStyle name="Normal 19 2 2 3 2 4 2 3" xfId="30892" xr:uid="{00000000-0005-0000-0000-0000AC780000}"/>
    <cellStyle name="Normal 19 2 2 3 2 4 3" xfId="10774" xr:uid="{00000000-0005-0000-0000-0000162A0000}"/>
    <cellStyle name="Normal 19 2 2 3 2 4 3 3" xfId="25875" xr:uid="{00000000-0005-0000-0000-000013650000}"/>
    <cellStyle name="Normal 19 2 2 3 2 4 5" xfId="20862" xr:uid="{00000000-0005-0000-0000-00007E510000}"/>
    <cellStyle name="Normal 19 2 2 3 2 5" xfId="12452" xr:uid="{00000000-0005-0000-0000-0000A4300000}"/>
    <cellStyle name="Normal 19 2 2 3 2 5 3" xfId="27550" xr:uid="{00000000-0005-0000-0000-00009E6B0000}"/>
    <cellStyle name="Normal 19 2 2 3 2 6" xfId="7431" xr:uid="{00000000-0005-0000-0000-0000071D0000}"/>
    <cellStyle name="Normal 19 2 2 3 2 6 3" xfId="22533" xr:uid="{00000000-0005-0000-0000-000005580000}"/>
    <cellStyle name="Normal 19 2 2 3 2 8" xfId="17520" xr:uid="{00000000-0005-0000-0000-000070440000}"/>
    <cellStyle name="Normal 19 2 2 3 3" xfId="2778" xr:uid="{00000000-0005-0000-0000-0000DA0A0000}"/>
    <cellStyle name="Normal 19 2 2 3 3 2" xfId="4468" xr:uid="{00000000-0005-0000-0000-000074110000}"/>
    <cellStyle name="Normal 19 2 2 3 3 2 2" xfId="14541" xr:uid="{00000000-0005-0000-0000-0000CD380000}"/>
    <cellStyle name="Normal 19 2 2 3 3 2 2 3" xfId="29639" xr:uid="{00000000-0005-0000-0000-0000C7730000}"/>
    <cellStyle name="Normal 19 2 2 3 3 2 3" xfId="9521" xr:uid="{00000000-0005-0000-0000-000031250000}"/>
    <cellStyle name="Normal 19 2 2 3 3 2 3 3" xfId="24622" xr:uid="{00000000-0005-0000-0000-00002E600000}"/>
    <cellStyle name="Normal 19 2 2 3 3 2 5" xfId="19609" xr:uid="{00000000-0005-0000-0000-0000994C0000}"/>
    <cellStyle name="Normal 19 2 2 3 3 3" xfId="6160" xr:uid="{00000000-0005-0000-0000-000010180000}"/>
    <cellStyle name="Normal 19 2 2 3 3 3 2" xfId="16212" xr:uid="{00000000-0005-0000-0000-0000543F0000}"/>
    <cellStyle name="Normal 19 2 2 3 3 3 3" xfId="11192" xr:uid="{00000000-0005-0000-0000-0000B82B0000}"/>
    <cellStyle name="Normal 19 2 2 3 3 3 3 3" xfId="26293" xr:uid="{00000000-0005-0000-0000-0000B5660000}"/>
    <cellStyle name="Normal 19 2 2 3 3 3 5" xfId="21280" xr:uid="{00000000-0005-0000-0000-000020530000}"/>
    <cellStyle name="Normal 19 2 2 3 3 4" xfId="12870" xr:uid="{00000000-0005-0000-0000-000046320000}"/>
    <cellStyle name="Normal 19 2 2 3 3 4 3" xfId="27968" xr:uid="{00000000-0005-0000-0000-0000406D0000}"/>
    <cellStyle name="Normal 19 2 2 3 3 5" xfId="7849" xr:uid="{00000000-0005-0000-0000-0000A91E0000}"/>
    <cellStyle name="Normal 19 2 2 3 3 5 3" xfId="22951" xr:uid="{00000000-0005-0000-0000-0000A7590000}"/>
    <cellStyle name="Normal 19 2 2 3 3 7" xfId="17938" xr:uid="{00000000-0005-0000-0000-000012460000}"/>
    <cellStyle name="Normal 19 2 2 3 4" xfId="3631" xr:uid="{00000000-0005-0000-0000-00002F0E0000}"/>
    <cellStyle name="Normal 19 2 2 3 4 2" xfId="13705" xr:uid="{00000000-0005-0000-0000-000089350000}"/>
    <cellStyle name="Normal 19 2 2 3 4 2 3" xfId="28803" xr:uid="{00000000-0005-0000-0000-000083700000}"/>
    <cellStyle name="Normal 19 2 2 3 4 3" xfId="8685" xr:uid="{00000000-0005-0000-0000-0000ED210000}"/>
    <cellStyle name="Normal 19 2 2 3 4 3 3" xfId="23786" xr:uid="{00000000-0005-0000-0000-0000EA5C0000}"/>
    <cellStyle name="Normal 19 2 2 3 4 5" xfId="18773" xr:uid="{00000000-0005-0000-0000-000055490000}"/>
    <cellStyle name="Normal 19 2 2 3 5" xfId="5324" xr:uid="{00000000-0005-0000-0000-0000CC140000}"/>
    <cellStyle name="Normal 19 2 2 3 5 2" xfId="15376" xr:uid="{00000000-0005-0000-0000-0000103C0000}"/>
    <cellStyle name="Normal 19 2 2 3 5 2 3" xfId="30474" xr:uid="{00000000-0005-0000-0000-00000A770000}"/>
    <cellStyle name="Normal 19 2 2 3 5 3" xfId="10356" xr:uid="{00000000-0005-0000-0000-000074280000}"/>
    <cellStyle name="Normal 19 2 2 3 5 3 3" xfId="25457" xr:uid="{00000000-0005-0000-0000-000071630000}"/>
    <cellStyle name="Normal 19 2 2 3 5 5" xfId="20444" xr:uid="{00000000-0005-0000-0000-0000DC4F0000}"/>
    <cellStyle name="Normal 19 2 2 3 6" xfId="12034" xr:uid="{00000000-0005-0000-0000-0000022F0000}"/>
    <cellStyle name="Normal 19 2 2 3 6 3" xfId="27132" xr:uid="{00000000-0005-0000-0000-0000FC690000}"/>
    <cellStyle name="Normal 19 2 2 3 7" xfId="7013" xr:uid="{00000000-0005-0000-0000-0000651B0000}"/>
    <cellStyle name="Normal 19 2 2 3 7 3" xfId="22115" xr:uid="{00000000-0005-0000-0000-000063560000}"/>
    <cellStyle name="Normal 19 2 2 3 9" xfId="17102" xr:uid="{00000000-0005-0000-0000-0000CE420000}"/>
    <cellStyle name="Normal 19 2 2 4" xfId="2149" xr:uid="{00000000-0005-0000-0000-000065080000}"/>
    <cellStyle name="Normal 19 2 2 4 2" xfId="2988" xr:uid="{00000000-0005-0000-0000-0000AC0B0000}"/>
    <cellStyle name="Normal 19 2 2 4 2 2" xfId="4678" xr:uid="{00000000-0005-0000-0000-000046120000}"/>
    <cellStyle name="Normal 19 2 2 4 2 2 2" xfId="14751" xr:uid="{00000000-0005-0000-0000-00009F390000}"/>
    <cellStyle name="Normal 19 2 2 4 2 2 2 3" xfId="29849" xr:uid="{00000000-0005-0000-0000-000099740000}"/>
    <cellStyle name="Normal 19 2 2 4 2 2 3" xfId="9731" xr:uid="{00000000-0005-0000-0000-000003260000}"/>
    <cellStyle name="Normal 19 2 2 4 2 2 3 3" xfId="24832" xr:uid="{00000000-0005-0000-0000-000000610000}"/>
    <cellStyle name="Normal 19 2 2 4 2 2 5" xfId="19819" xr:uid="{00000000-0005-0000-0000-00006B4D0000}"/>
    <cellStyle name="Normal 19 2 2 4 2 3" xfId="6370" xr:uid="{00000000-0005-0000-0000-0000E2180000}"/>
    <cellStyle name="Normal 19 2 2 4 2 3 2" xfId="16422" xr:uid="{00000000-0005-0000-0000-000026400000}"/>
    <cellStyle name="Normal 19 2 2 4 2 3 3" xfId="11402" xr:uid="{00000000-0005-0000-0000-00008A2C0000}"/>
    <cellStyle name="Normal 19 2 2 4 2 3 3 3" xfId="26503" xr:uid="{00000000-0005-0000-0000-000087670000}"/>
    <cellStyle name="Normal 19 2 2 4 2 3 5" xfId="21490" xr:uid="{00000000-0005-0000-0000-0000F2530000}"/>
    <cellStyle name="Normal 19 2 2 4 2 4" xfId="13080" xr:uid="{00000000-0005-0000-0000-000018330000}"/>
    <cellStyle name="Normal 19 2 2 4 2 4 3" xfId="28178" xr:uid="{00000000-0005-0000-0000-0000126E0000}"/>
    <cellStyle name="Normal 19 2 2 4 2 5" xfId="8059" xr:uid="{00000000-0005-0000-0000-00007B1F0000}"/>
    <cellStyle name="Normal 19 2 2 4 2 5 3" xfId="23161" xr:uid="{00000000-0005-0000-0000-0000795A0000}"/>
    <cellStyle name="Normal 19 2 2 4 2 7" xfId="18148" xr:uid="{00000000-0005-0000-0000-0000E4460000}"/>
    <cellStyle name="Normal 19 2 2 4 3" xfId="3841" xr:uid="{00000000-0005-0000-0000-0000010F0000}"/>
    <cellStyle name="Normal 19 2 2 4 3 2" xfId="13915" xr:uid="{00000000-0005-0000-0000-00005B360000}"/>
    <cellStyle name="Normal 19 2 2 4 3 2 3" xfId="29013" xr:uid="{00000000-0005-0000-0000-000055710000}"/>
    <cellStyle name="Normal 19 2 2 4 3 3" xfId="8895" xr:uid="{00000000-0005-0000-0000-0000BF220000}"/>
    <cellStyle name="Normal 19 2 2 4 3 3 3" xfId="23996" xr:uid="{00000000-0005-0000-0000-0000BC5D0000}"/>
    <cellStyle name="Normal 19 2 2 4 3 5" xfId="18983" xr:uid="{00000000-0005-0000-0000-0000274A0000}"/>
    <cellStyle name="Normal 19 2 2 4 4" xfId="5534" xr:uid="{00000000-0005-0000-0000-00009E150000}"/>
    <cellStyle name="Normal 19 2 2 4 4 2" xfId="15586" xr:uid="{00000000-0005-0000-0000-0000E23C0000}"/>
    <cellStyle name="Normal 19 2 2 4 4 2 3" xfId="30684" xr:uid="{00000000-0005-0000-0000-0000DC770000}"/>
    <cellStyle name="Normal 19 2 2 4 4 3" xfId="10566" xr:uid="{00000000-0005-0000-0000-000046290000}"/>
    <cellStyle name="Normal 19 2 2 4 4 3 3" xfId="25667" xr:uid="{00000000-0005-0000-0000-000043640000}"/>
    <cellStyle name="Normal 19 2 2 4 4 5" xfId="20654" xr:uid="{00000000-0005-0000-0000-0000AE500000}"/>
    <cellStyle name="Normal 19 2 2 4 5" xfId="12244" xr:uid="{00000000-0005-0000-0000-0000D42F0000}"/>
    <cellStyle name="Normal 19 2 2 4 5 3" xfId="27342" xr:uid="{00000000-0005-0000-0000-0000CE6A0000}"/>
    <cellStyle name="Normal 19 2 2 4 6" xfId="7223" xr:uid="{00000000-0005-0000-0000-0000371C0000}"/>
    <cellStyle name="Normal 19 2 2 4 6 3" xfId="22325" xr:uid="{00000000-0005-0000-0000-000035570000}"/>
    <cellStyle name="Normal 19 2 2 4 8" xfId="17312" xr:uid="{00000000-0005-0000-0000-0000A0430000}"/>
    <cellStyle name="Normal 19 2 2 5" xfId="2570" xr:uid="{00000000-0005-0000-0000-00000A0A0000}"/>
    <cellStyle name="Normal 19 2 2 5 2" xfId="4260" xr:uid="{00000000-0005-0000-0000-0000A4100000}"/>
    <cellStyle name="Normal 19 2 2 5 2 2" xfId="14333" xr:uid="{00000000-0005-0000-0000-0000FD370000}"/>
    <cellStyle name="Normal 19 2 2 5 2 2 3" xfId="29431" xr:uid="{00000000-0005-0000-0000-0000F7720000}"/>
    <cellStyle name="Normal 19 2 2 5 2 3" xfId="9313" xr:uid="{00000000-0005-0000-0000-000061240000}"/>
    <cellStyle name="Normal 19 2 2 5 2 3 3" xfId="24414" xr:uid="{00000000-0005-0000-0000-00005E5F0000}"/>
    <cellStyle name="Normal 19 2 2 5 2 5" xfId="19401" xr:uid="{00000000-0005-0000-0000-0000C94B0000}"/>
    <cellStyle name="Normal 19 2 2 5 3" xfId="5952" xr:uid="{00000000-0005-0000-0000-000040170000}"/>
    <cellStyle name="Normal 19 2 2 5 3 2" xfId="16004" xr:uid="{00000000-0005-0000-0000-0000843E0000}"/>
    <cellStyle name="Normal 19 2 2 5 3 3" xfId="10984" xr:uid="{00000000-0005-0000-0000-0000E82A0000}"/>
    <cellStyle name="Normal 19 2 2 5 3 3 3" xfId="26085" xr:uid="{00000000-0005-0000-0000-0000E5650000}"/>
    <cellStyle name="Normal 19 2 2 5 3 5" xfId="21072" xr:uid="{00000000-0005-0000-0000-000050520000}"/>
    <cellStyle name="Normal 19 2 2 5 4" xfId="12662" xr:uid="{00000000-0005-0000-0000-000076310000}"/>
    <cellStyle name="Normal 19 2 2 5 4 3" xfId="27760" xr:uid="{00000000-0005-0000-0000-0000706C0000}"/>
    <cellStyle name="Normal 19 2 2 5 5" xfId="7641" xr:uid="{00000000-0005-0000-0000-0000D91D0000}"/>
    <cellStyle name="Normal 19 2 2 5 5 3" xfId="22743" xr:uid="{00000000-0005-0000-0000-0000D7580000}"/>
    <cellStyle name="Normal 19 2 2 5 7" xfId="17730" xr:uid="{00000000-0005-0000-0000-000042450000}"/>
    <cellStyle name="Normal 19 2 2 6" xfId="3423" xr:uid="{00000000-0005-0000-0000-00005F0D0000}"/>
    <cellStyle name="Normal 19 2 2 6 2" xfId="13497" xr:uid="{00000000-0005-0000-0000-0000B9340000}"/>
    <cellStyle name="Normal 19 2 2 6 2 3" xfId="28595" xr:uid="{00000000-0005-0000-0000-0000B36F0000}"/>
    <cellStyle name="Normal 19 2 2 6 3" xfId="8477" xr:uid="{00000000-0005-0000-0000-00001D210000}"/>
    <cellStyle name="Normal 19 2 2 6 3 3" xfId="23578" xr:uid="{00000000-0005-0000-0000-00001A5C0000}"/>
    <cellStyle name="Normal 19 2 2 6 5" xfId="18565" xr:uid="{00000000-0005-0000-0000-000085480000}"/>
    <cellStyle name="Normal 19 2 2 7" xfId="5116" xr:uid="{00000000-0005-0000-0000-0000FC130000}"/>
    <cellStyle name="Normal 19 2 2 7 2" xfId="15168" xr:uid="{00000000-0005-0000-0000-0000403B0000}"/>
    <cellStyle name="Normal 19 2 2 7 2 3" xfId="30266" xr:uid="{00000000-0005-0000-0000-00003A760000}"/>
    <cellStyle name="Normal 19 2 2 7 3" xfId="10148" xr:uid="{00000000-0005-0000-0000-0000A4270000}"/>
    <cellStyle name="Normal 19 2 2 7 3 3" xfId="25249" xr:uid="{00000000-0005-0000-0000-0000A1620000}"/>
    <cellStyle name="Normal 19 2 2 7 5" xfId="20236" xr:uid="{00000000-0005-0000-0000-00000C4F0000}"/>
    <cellStyle name="Normal 19 2 2 8" xfId="11826" xr:uid="{00000000-0005-0000-0000-0000322E0000}"/>
    <cellStyle name="Normal 19 2 2 8 3" xfId="26924" xr:uid="{00000000-0005-0000-0000-00002C690000}"/>
    <cellStyle name="Normal 19 2 2 9" xfId="6805" xr:uid="{00000000-0005-0000-0000-0000951A0000}"/>
    <cellStyle name="Normal 19 2 2 9 3" xfId="21907" xr:uid="{00000000-0005-0000-0000-000093550000}"/>
    <cellStyle name="Normal 19 2 3" xfId="1769" xr:uid="{00000000-0005-0000-0000-0000E9060000}"/>
    <cellStyle name="Normal 19 2 3 10" xfId="16946" xr:uid="{00000000-0005-0000-0000-000032420000}"/>
    <cellStyle name="Normal 19 2 3 2" xfId="1988" xr:uid="{00000000-0005-0000-0000-0000C4070000}"/>
    <cellStyle name="Normal 19 2 3 2 2" xfId="2409" xr:uid="{00000000-0005-0000-0000-000069090000}"/>
    <cellStyle name="Normal 19 2 3 2 2 2" xfId="3248" xr:uid="{00000000-0005-0000-0000-0000B00C0000}"/>
    <cellStyle name="Normal 19 2 3 2 2 2 2" xfId="4938" xr:uid="{00000000-0005-0000-0000-00004A130000}"/>
    <cellStyle name="Normal 19 2 3 2 2 2 2 2" xfId="15011" xr:uid="{00000000-0005-0000-0000-0000A33A0000}"/>
    <cellStyle name="Normal 19 2 3 2 2 2 2 2 3" xfId="30109" xr:uid="{00000000-0005-0000-0000-00009D750000}"/>
    <cellStyle name="Normal 19 2 3 2 2 2 2 3" xfId="9991" xr:uid="{00000000-0005-0000-0000-000007270000}"/>
    <cellStyle name="Normal 19 2 3 2 2 2 2 3 3" xfId="25092" xr:uid="{00000000-0005-0000-0000-000004620000}"/>
    <cellStyle name="Normal 19 2 3 2 2 2 2 5" xfId="20079" xr:uid="{00000000-0005-0000-0000-00006F4E0000}"/>
    <cellStyle name="Normal 19 2 3 2 2 2 3" xfId="6630" xr:uid="{00000000-0005-0000-0000-0000E6190000}"/>
    <cellStyle name="Normal 19 2 3 2 2 2 3 2" xfId="16682" xr:uid="{00000000-0005-0000-0000-00002A410000}"/>
    <cellStyle name="Normal 19 2 3 2 2 2 3 3" xfId="11662" xr:uid="{00000000-0005-0000-0000-00008E2D0000}"/>
    <cellStyle name="Normal 19 2 3 2 2 2 3 3 3" xfId="26763" xr:uid="{00000000-0005-0000-0000-00008B680000}"/>
    <cellStyle name="Normal 19 2 3 2 2 2 3 5" xfId="21750" xr:uid="{00000000-0005-0000-0000-0000F6540000}"/>
    <cellStyle name="Normal 19 2 3 2 2 2 4" xfId="13340" xr:uid="{00000000-0005-0000-0000-00001C340000}"/>
    <cellStyle name="Normal 19 2 3 2 2 2 4 3" xfId="28438" xr:uid="{00000000-0005-0000-0000-0000166F0000}"/>
    <cellStyle name="Normal 19 2 3 2 2 2 5" xfId="8319" xr:uid="{00000000-0005-0000-0000-00007F200000}"/>
    <cellStyle name="Normal 19 2 3 2 2 2 5 3" xfId="23421" xr:uid="{00000000-0005-0000-0000-00007D5B0000}"/>
    <cellStyle name="Normal 19 2 3 2 2 2 7" xfId="18408" xr:uid="{00000000-0005-0000-0000-0000E8470000}"/>
    <cellStyle name="Normal 19 2 3 2 2 3" xfId="4101" xr:uid="{00000000-0005-0000-0000-000005100000}"/>
    <cellStyle name="Normal 19 2 3 2 2 3 2" xfId="14175" xr:uid="{00000000-0005-0000-0000-00005F370000}"/>
    <cellStyle name="Normal 19 2 3 2 2 3 2 3" xfId="29273" xr:uid="{00000000-0005-0000-0000-000059720000}"/>
    <cellStyle name="Normal 19 2 3 2 2 3 3" xfId="9155" xr:uid="{00000000-0005-0000-0000-0000C3230000}"/>
    <cellStyle name="Normal 19 2 3 2 2 3 3 3" xfId="24256" xr:uid="{00000000-0005-0000-0000-0000C05E0000}"/>
    <cellStyle name="Normal 19 2 3 2 2 3 5" xfId="19243" xr:uid="{00000000-0005-0000-0000-00002B4B0000}"/>
    <cellStyle name="Normal 19 2 3 2 2 4" xfId="5794" xr:uid="{00000000-0005-0000-0000-0000A2160000}"/>
    <cellStyle name="Normal 19 2 3 2 2 4 2" xfId="15846" xr:uid="{00000000-0005-0000-0000-0000E63D0000}"/>
    <cellStyle name="Normal 19 2 3 2 2 4 2 3" xfId="30944" xr:uid="{00000000-0005-0000-0000-0000E0780000}"/>
    <cellStyle name="Normal 19 2 3 2 2 4 3" xfId="10826" xr:uid="{00000000-0005-0000-0000-00004A2A0000}"/>
    <cellStyle name="Normal 19 2 3 2 2 4 3 3" xfId="25927" xr:uid="{00000000-0005-0000-0000-000047650000}"/>
    <cellStyle name="Normal 19 2 3 2 2 4 5" xfId="20914" xr:uid="{00000000-0005-0000-0000-0000B2510000}"/>
    <cellStyle name="Normal 19 2 3 2 2 5" xfId="12504" xr:uid="{00000000-0005-0000-0000-0000D8300000}"/>
    <cellStyle name="Normal 19 2 3 2 2 5 3" xfId="27602" xr:uid="{00000000-0005-0000-0000-0000D26B0000}"/>
    <cellStyle name="Normal 19 2 3 2 2 6" xfId="7483" xr:uid="{00000000-0005-0000-0000-00003B1D0000}"/>
    <cellStyle name="Normal 19 2 3 2 2 6 3" xfId="22585" xr:uid="{00000000-0005-0000-0000-000039580000}"/>
    <cellStyle name="Normal 19 2 3 2 2 8" xfId="17572" xr:uid="{00000000-0005-0000-0000-0000A4440000}"/>
    <cellStyle name="Normal 19 2 3 2 3" xfId="2830" xr:uid="{00000000-0005-0000-0000-00000E0B0000}"/>
    <cellStyle name="Normal 19 2 3 2 3 2" xfId="4520" xr:uid="{00000000-0005-0000-0000-0000A8110000}"/>
    <cellStyle name="Normal 19 2 3 2 3 2 2" xfId="14593" xr:uid="{00000000-0005-0000-0000-000001390000}"/>
    <cellStyle name="Normal 19 2 3 2 3 2 2 3" xfId="29691" xr:uid="{00000000-0005-0000-0000-0000FB730000}"/>
    <cellStyle name="Normal 19 2 3 2 3 2 3" xfId="9573" xr:uid="{00000000-0005-0000-0000-000065250000}"/>
    <cellStyle name="Normal 19 2 3 2 3 2 3 3" xfId="24674" xr:uid="{00000000-0005-0000-0000-000062600000}"/>
    <cellStyle name="Normal 19 2 3 2 3 2 5" xfId="19661" xr:uid="{00000000-0005-0000-0000-0000CD4C0000}"/>
    <cellStyle name="Normal 19 2 3 2 3 3" xfId="6212" xr:uid="{00000000-0005-0000-0000-000044180000}"/>
    <cellStyle name="Normal 19 2 3 2 3 3 2" xfId="16264" xr:uid="{00000000-0005-0000-0000-0000883F0000}"/>
    <cellStyle name="Normal 19 2 3 2 3 3 3" xfId="11244" xr:uid="{00000000-0005-0000-0000-0000EC2B0000}"/>
    <cellStyle name="Normal 19 2 3 2 3 3 3 3" xfId="26345" xr:uid="{00000000-0005-0000-0000-0000E9660000}"/>
    <cellStyle name="Normal 19 2 3 2 3 3 5" xfId="21332" xr:uid="{00000000-0005-0000-0000-000054530000}"/>
    <cellStyle name="Normal 19 2 3 2 3 4" xfId="12922" xr:uid="{00000000-0005-0000-0000-00007A320000}"/>
    <cellStyle name="Normal 19 2 3 2 3 4 3" xfId="28020" xr:uid="{00000000-0005-0000-0000-0000746D0000}"/>
    <cellStyle name="Normal 19 2 3 2 3 5" xfId="7901" xr:uid="{00000000-0005-0000-0000-0000DD1E0000}"/>
    <cellStyle name="Normal 19 2 3 2 3 5 3" xfId="23003" xr:uid="{00000000-0005-0000-0000-0000DB590000}"/>
    <cellStyle name="Normal 19 2 3 2 3 7" xfId="17990" xr:uid="{00000000-0005-0000-0000-000046460000}"/>
    <cellStyle name="Normal 19 2 3 2 4" xfId="3683" xr:uid="{00000000-0005-0000-0000-0000630E0000}"/>
    <cellStyle name="Normal 19 2 3 2 4 2" xfId="13757" xr:uid="{00000000-0005-0000-0000-0000BD350000}"/>
    <cellStyle name="Normal 19 2 3 2 4 2 3" xfId="28855" xr:uid="{00000000-0005-0000-0000-0000B7700000}"/>
    <cellStyle name="Normal 19 2 3 2 4 3" xfId="8737" xr:uid="{00000000-0005-0000-0000-000021220000}"/>
    <cellStyle name="Normal 19 2 3 2 4 3 3" xfId="23838" xr:uid="{00000000-0005-0000-0000-00001E5D0000}"/>
    <cellStyle name="Normal 19 2 3 2 4 5" xfId="18825" xr:uid="{00000000-0005-0000-0000-000089490000}"/>
    <cellStyle name="Normal 19 2 3 2 5" xfId="5376" xr:uid="{00000000-0005-0000-0000-000000150000}"/>
    <cellStyle name="Normal 19 2 3 2 5 2" xfId="15428" xr:uid="{00000000-0005-0000-0000-0000443C0000}"/>
    <cellStyle name="Normal 19 2 3 2 5 2 3" xfId="30526" xr:uid="{00000000-0005-0000-0000-00003E770000}"/>
    <cellStyle name="Normal 19 2 3 2 5 3" xfId="10408" xr:uid="{00000000-0005-0000-0000-0000A8280000}"/>
    <cellStyle name="Normal 19 2 3 2 5 3 3" xfId="25509" xr:uid="{00000000-0005-0000-0000-0000A5630000}"/>
    <cellStyle name="Normal 19 2 3 2 5 5" xfId="20496" xr:uid="{00000000-0005-0000-0000-000010500000}"/>
    <cellStyle name="Normal 19 2 3 2 6" xfId="12086" xr:uid="{00000000-0005-0000-0000-0000362F0000}"/>
    <cellStyle name="Normal 19 2 3 2 6 3" xfId="27184" xr:uid="{00000000-0005-0000-0000-0000306A0000}"/>
    <cellStyle name="Normal 19 2 3 2 7" xfId="7065" xr:uid="{00000000-0005-0000-0000-0000991B0000}"/>
    <cellStyle name="Normal 19 2 3 2 7 3" xfId="22167" xr:uid="{00000000-0005-0000-0000-000097560000}"/>
    <cellStyle name="Normal 19 2 3 2 9" xfId="17154" xr:uid="{00000000-0005-0000-0000-000002430000}"/>
    <cellStyle name="Normal 19 2 3 3" xfId="2201" xr:uid="{00000000-0005-0000-0000-000099080000}"/>
    <cellStyle name="Normal 19 2 3 3 2" xfId="3040" xr:uid="{00000000-0005-0000-0000-0000E00B0000}"/>
    <cellStyle name="Normal 19 2 3 3 2 2" xfId="4730" xr:uid="{00000000-0005-0000-0000-00007A120000}"/>
    <cellStyle name="Normal 19 2 3 3 2 2 2" xfId="14803" xr:uid="{00000000-0005-0000-0000-0000D3390000}"/>
    <cellStyle name="Normal 19 2 3 3 2 2 2 3" xfId="29901" xr:uid="{00000000-0005-0000-0000-0000CD740000}"/>
    <cellStyle name="Normal 19 2 3 3 2 2 3" xfId="9783" xr:uid="{00000000-0005-0000-0000-000037260000}"/>
    <cellStyle name="Normal 19 2 3 3 2 2 3 3" xfId="24884" xr:uid="{00000000-0005-0000-0000-000034610000}"/>
    <cellStyle name="Normal 19 2 3 3 2 2 5" xfId="19871" xr:uid="{00000000-0005-0000-0000-00009F4D0000}"/>
    <cellStyle name="Normal 19 2 3 3 2 3" xfId="6422" xr:uid="{00000000-0005-0000-0000-000016190000}"/>
    <cellStyle name="Normal 19 2 3 3 2 3 2" xfId="16474" xr:uid="{00000000-0005-0000-0000-00005A400000}"/>
    <cellStyle name="Normal 19 2 3 3 2 3 3" xfId="11454" xr:uid="{00000000-0005-0000-0000-0000BE2C0000}"/>
    <cellStyle name="Normal 19 2 3 3 2 3 3 3" xfId="26555" xr:uid="{00000000-0005-0000-0000-0000BB670000}"/>
    <cellStyle name="Normal 19 2 3 3 2 3 5" xfId="21542" xr:uid="{00000000-0005-0000-0000-000026540000}"/>
    <cellStyle name="Normal 19 2 3 3 2 4" xfId="13132" xr:uid="{00000000-0005-0000-0000-00004C330000}"/>
    <cellStyle name="Normal 19 2 3 3 2 4 3" xfId="28230" xr:uid="{00000000-0005-0000-0000-0000466E0000}"/>
    <cellStyle name="Normal 19 2 3 3 2 5" xfId="8111" xr:uid="{00000000-0005-0000-0000-0000AF1F0000}"/>
    <cellStyle name="Normal 19 2 3 3 2 5 3" xfId="23213" xr:uid="{00000000-0005-0000-0000-0000AD5A0000}"/>
    <cellStyle name="Normal 19 2 3 3 2 7" xfId="18200" xr:uid="{00000000-0005-0000-0000-000018470000}"/>
    <cellStyle name="Normal 19 2 3 3 3" xfId="3893" xr:uid="{00000000-0005-0000-0000-0000350F0000}"/>
    <cellStyle name="Normal 19 2 3 3 3 2" xfId="13967" xr:uid="{00000000-0005-0000-0000-00008F360000}"/>
    <cellStyle name="Normal 19 2 3 3 3 2 3" xfId="29065" xr:uid="{00000000-0005-0000-0000-000089710000}"/>
    <cellStyle name="Normal 19 2 3 3 3 3" xfId="8947" xr:uid="{00000000-0005-0000-0000-0000F3220000}"/>
    <cellStyle name="Normal 19 2 3 3 3 3 3" xfId="24048" xr:uid="{00000000-0005-0000-0000-0000F05D0000}"/>
    <cellStyle name="Normal 19 2 3 3 3 5" xfId="19035" xr:uid="{00000000-0005-0000-0000-00005B4A0000}"/>
    <cellStyle name="Normal 19 2 3 3 4" xfId="5586" xr:uid="{00000000-0005-0000-0000-0000D2150000}"/>
    <cellStyle name="Normal 19 2 3 3 4 2" xfId="15638" xr:uid="{00000000-0005-0000-0000-0000163D0000}"/>
    <cellStyle name="Normal 19 2 3 3 4 2 3" xfId="30736" xr:uid="{00000000-0005-0000-0000-000010780000}"/>
    <cellStyle name="Normal 19 2 3 3 4 3" xfId="10618" xr:uid="{00000000-0005-0000-0000-00007A290000}"/>
    <cellStyle name="Normal 19 2 3 3 4 3 3" xfId="25719" xr:uid="{00000000-0005-0000-0000-000077640000}"/>
    <cellStyle name="Normal 19 2 3 3 4 5" xfId="20706" xr:uid="{00000000-0005-0000-0000-0000E2500000}"/>
    <cellStyle name="Normal 19 2 3 3 5" xfId="12296" xr:uid="{00000000-0005-0000-0000-000008300000}"/>
    <cellStyle name="Normal 19 2 3 3 5 3" xfId="27394" xr:uid="{00000000-0005-0000-0000-0000026B0000}"/>
    <cellStyle name="Normal 19 2 3 3 6" xfId="7275" xr:uid="{00000000-0005-0000-0000-00006B1C0000}"/>
    <cellStyle name="Normal 19 2 3 3 6 3" xfId="22377" xr:uid="{00000000-0005-0000-0000-000069570000}"/>
    <cellStyle name="Normal 19 2 3 3 8" xfId="17364" xr:uid="{00000000-0005-0000-0000-0000D4430000}"/>
    <cellStyle name="Normal 19 2 3 4" xfId="2622" xr:uid="{00000000-0005-0000-0000-00003E0A0000}"/>
    <cellStyle name="Normal 19 2 3 4 2" xfId="4312" xr:uid="{00000000-0005-0000-0000-0000D8100000}"/>
    <cellStyle name="Normal 19 2 3 4 2 2" xfId="14385" xr:uid="{00000000-0005-0000-0000-000031380000}"/>
    <cellStyle name="Normal 19 2 3 4 2 2 3" xfId="29483" xr:uid="{00000000-0005-0000-0000-00002B730000}"/>
    <cellStyle name="Normal 19 2 3 4 2 3" xfId="9365" xr:uid="{00000000-0005-0000-0000-000095240000}"/>
    <cellStyle name="Normal 19 2 3 4 2 3 3" xfId="24466" xr:uid="{00000000-0005-0000-0000-0000925F0000}"/>
    <cellStyle name="Normal 19 2 3 4 2 5" xfId="19453" xr:uid="{00000000-0005-0000-0000-0000FD4B0000}"/>
    <cellStyle name="Normal 19 2 3 4 3" xfId="6004" xr:uid="{00000000-0005-0000-0000-000074170000}"/>
    <cellStyle name="Normal 19 2 3 4 3 2" xfId="16056" xr:uid="{00000000-0005-0000-0000-0000B83E0000}"/>
    <cellStyle name="Normal 19 2 3 4 3 3" xfId="11036" xr:uid="{00000000-0005-0000-0000-00001C2B0000}"/>
    <cellStyle name="Normal 19 2 3 4 3 3 3" xfId="26137" xr:uid="{00000000-0005-0000-0000-000019660000}"/>
    <cellStyle name="Normal 19 2 3 4 3 5" xfId="21124" xr:uid="{00000000-0005-0000-0000-000084520000}"/>
    <cellStyle name="Normal 19 2 3 4 4" xfId="12714" xr:uid="{00000000-0005-0000-0000-0000AA310000}"/>
    <cellStyle name="Normal 19 2 3 4 4 3" xfId="27812" xr:uid="{00000000-0005-0000-0000-0000A46C0000}"/>
    <cellStyle name="Normal 19 2 3 4 5" xfId="7693" xr:uid="{00000000-0005-0000-0000-00000D1E0000}"/>
    <cellStyle name="Normal 19 2 3 4 5 3" xfId="22795" xr:uid="{00000000-0005-0000-0000-00000B590000}"/>
    <cellStyle name="Normal 19 2 3 4 7" xfId="17782" xr:uid="{00000000-0005-0000-0000-000076450000}"/>
    <cellStyle name="Normal 19 2 3 5" xfId="3475" xr:uid="{00000000-0005-0000-0000-0000930D0000}"/>
    <cellStyle name="Normal 19 2 3 5 2" xfId="13549" xr:uid="{00000000-0005-0000-0000-0000ED340000}"/>
    <cellStyle name="Normal 19 2 3 5 2 3" xfId="28647" xr:uid="{00000000-0005-0000-0000-0000E76F0000}"/>
    <cellStyle name="Normal 19 2 3 5 3" xfId="8529" xr:uid="{00000000-0005-0000-0000-000051210000}"/>
    <cellStyle name="Normal 19 2 3 5 3 3" xfId="23630" xr:uid="{00000000-0005-0000-0000-00004E5C0000}"/>
    <cellStyle name="Normal 19 2 3 5 5" xfId="18617" xr:uid="{00000000-0005-0000-0000-0000B9480000}"/>
    <cellStyle name="Normal 19 2 3 6" xfId="5168" xr:uid="{00000000-0005-0000-0000-000030140000}"/>
    <cellStyle name="Normal 19 2 3 6 2" xfId="15220" xr:uid="{00000000-0005-0000-0000-0000743B0000}"/>
    <cellStyle name="Normal 19 2 3 6 2 3" xfId="30318" xr:uid="{00000000-0005-0000-0000-00006E760000}"/>
    <cellStyle name="Normal 19 2 3 6 3" xfId="10200" xr:uid="{00000000-0005-0000-0000-0000D8270000}"/>
    <cellStyle name="Normal 19 2 3 6 3 3" xfId="25301" xr:uid="{00000000-0005-0000-0000-0000D5620000}"/>
    <cellStyle name="Normal 19 2 3 6 5" xfId="20288" xr:uid="{00000000-0005-0000-0000-0000404F0000}"/>
    <cellStyle name="Normal 19 2 3 7" xfId="11878" xr:uid="{00000000-0005-0000-0000-0000662E0000}"/>
    <cellStyle name="Normal 19 2 3 7 3" xfId="26976" xr:uid="{00000000-0005-0000-0000-000060690000}"/>
    <cellStyle name="Normal 19 2 3 8" xfId="6857" xr:uid="{00000000-0005-0000-0000-0000C91A0000}"/>
    <cellStyle name="Normal 19 2 3 8 3" xfId="21959" xr:uid="{00000000-0005-0000-0000-0000C7550000}"/>
    <cellStyle name="Normal 19 2 4" xfId="1882" xr:uid="{00000000-0005-0000-0000-00005A070000}"/>
    <cellStyle name="Normal 19 2 4 2" xfId="2305" xr:uid="{00000000-0005-0000-0000-000001090000}"/>
    <cellStyle name="Normal 19 2 4 2 2" xfId="3144" xr:uid="{00000000-0005-0000-0000-0000480C0000}"/>
    <cellStyle name="Normal 19 2 4 2 2 2" xfId="4834" xr:uid="{00000000-0005-0000-0000-0000E2120000}"/>
    <cellStyle name="Normal 19 2 4 2 2 2 2" xfId="14907" xr:uid="{00000000-0005-0000-0000-00003B3A0000}"/>
    <cellStyle name="Normal 19 2 4 2 2 2 2 3" xfId="30005" xr:uid="{00000000-0005-0000-0000-000035750000}"/>
    <cellStyle name="Normal 19 2 4 2 2 2 3" xfId="9887" xr:uid="{00000000-0005-0000-0000-00009F260000}"/>
    <cellStyle name="Normal 19 2 4 2 2 2 3 3" xfId="24988" xr:uid="{00000000-0005-0000-0000-00009C610000}"/>
    <cellStyle name="Normal 19 2 4 2 2 2 5" xfId="19975" xr:uid="{00000000-0005-0000-0000-0000074E0000}"/>
    <cellStyle name="Normal 19 2 4 2 2 3" xfId="6526" xr:uid="{00000000-0005-0000-0000-00007E190000}"/>
    <cellStyle name="Normal 19 2 4 2 2 3 2" xfId="16578" xr:uid="{00000000-0005-0000-0000-0000C2400000}"/>
    <cellStyle name="Normal 19 2 4 2 2 3 3" xfId="11558" xr:uid="{00000000-0005-0000-0000-0000262D0000}"/>
    <cellStyle name="Normal 19 2 4 2 2 3 3 3" xfId="26659" xr:uid="{00000000-0005-0000-0000-000023680000}"/>
    <cellStyle name="Normal 19 2 4 2 2 3 5" xfId="21646" xr:uid="{00000000-0005-0000-0000-00008E540000}"/>
    <cellStyle name="Normal 19 2 4 2 2 4" xfId="13236" xr:uid="{00000000-0005-0000-0000-0000B4330000}"/>
    <cellStyle name="Normal 19 2 4 2 2 4 3" xfId="28334" xr:uid="{00000000-0005-0000-0000-0000AE6E0000}"/>
    <cellStyle name="Normal 19 2 4 2 2 5" xfId="8215" xr:uid="{00000000-0005-0000-0000-000017200000}"/>
    <cellStyle name="Normal 19 2 4 2 2 5 3" xfId="23317" xr:uid="{00000000-0005-0000-0000-0000155B0000}"/>
    <cellStyle name="Normal 19 2 4 2 2 7" xfId="18304" xr:uid="{00000000-0005-0000-0000-000080470000}"/>
    <cellStyle name="Normal 19 2 4 2 3" xfId="3997" xr:uid="{00000000-0005-0000-0000-00009D0F0000}"/>
    <cellStyle name="Normal 19 2 4 2 3 2" xfId="14071" xr:uid="{00000000-0005-0000-0000-0000F7360000}"/>
    <cellStyle name="Normal 19 2 4 2 3 2 3" xfId="29169" xr:uid="{00000000-0005-0000-0000-0000F1710000}"/>
    <cellStyle name="Normal 19 2 4 2 3 3" xfId="9051" xr:uid="{00000000-0005-0000-0000-00005B230000}"/>
    <cellStyle name="Normal 19 2 4 2 3 3 3" xfId="24152" xr:uid="{00000000-0005-0000-0000-0000585E0000}"/>
    <cellStyle name="Normal 19 2 4 2 3 5" xfId="19139" xr:uid="{00000000-0005-0000-0000-0000C34A0000}"/>
    <cellStyle name="Normal 19 2 4 2 4" xfId="5690" xr:uid="{00000000-0005-0000-0000-00003A160000}"/>
    <cellStyle name="Normal 19 2 4 2 4 2" xfId="15742" xr:uid="{00000000-0005-0000-0000-00007E3D0000}"/>
    <cellStyle name="Normal 19 2 4 2 4 2 3" xfId="30840" xr:uid="{00000000-0005-0000-0000-000078780000}"/>
    <cellStyle name="Normal 19 2 4 2 4 3" xfId="10722" xr:uid="{00000000-0005-0000-0000-0000E2290000}"/>
    <cellStyle name="Normal 19 2 4 2 4 3 3" xfId="25823" xr:uid="{00000000-0005-0000-0000-0000DF640000}"/>
    <cellStyle name="Normal 19 2 4 2 4 5" xfId="20810" xr:uid="{00000000-0005-0000-0000-00004A510000}"/>
    <cellStyle name="Normal 19 2 4 2 5" xfId="12400" xr:uid="{00000000-0005-0000-0000-000070300000}"/>
    <cellStyle name="Normal 19 2 4 2 5 3" xfId="27498" xr:uid="{00000000-0005-0000-0000-00006A6B0000}"/>
    <cellStyle name="Normal 19 2 4 2 6" xfId="7379" xr:uid="{00000000-0005-0000-0000-0000D31C0000}"/>
    <cellStyle name="Normal 19 2 4 2 6 3" xfId="22481" xr:uid="{00000000-0005-0000-0000-0000D1570000}"/>
    <cellStyle name="Normal 19 2 4 2 8" xfId="17468" xr:uid="{00000000-0005-0000-0000-00003C440000}"/>
    <cellStyle name="Normal 19 2 4 3" xfId="2726" xr:uid="{00000000-0005-0000-0000-0000A60A0000}"/>
    <cellStyle name="Normal 19 2 4 3 2" xfId="4416" xr:uid="{00000000-0005-0000-0000-000040110000}"/>
    <cellStyle name="Normal 19 2 4 3 2 2" xfId="14489" xr:uid="{00000000-0005-0000-0000-000099380000}"/>
    <cellStyle name="Normal 19 2 4 3 2 2 3" xfId="29587" xr:uid="{00000000-0005-0000-0000-000093730000}"/>
    <cellStyle name="Normal 19 2 4 3 2 3" xfId="9469" xr:uid="{00000000-0005-0000-0000-0000FD240000}"/>
    <cellStyle name="Normal 19 2 4 3 2 3 3" xfId="24570" xr:uid="{00000000-0005-0000-0000-0000FA5F0000}"/>
    <cellStyle name="Normal 19 2 4 3 2 5" xfId="19557" xr:uid="{00000000-0005-0000-0000-0000654C0000}"/>
    <cellStyle name="Normal 19 2 4 3 3" xfId="6108" xr:uid="{00000000-0005-0000-0000-0000DC170000}"/>
    <cellStyle name="Normal 19 2 4 3 3 2" xfId="16160" xr:uid="{00000000-0005-0000-0000-0000203F0000}"/>
    <cellStyle name="Normal 19 2 4 3 3 3" xfId="11140" xr:uid="{00000000-0005-0000-0000-0000842B0000}"/>
    <cellStyle name="Normal 19 2 4 3 3 3 3" xfId="26241" xr:uid="{00000000-0005-0000-0000-000081660000}"/>
    <cellStyle name="Normal 19 2 4 3 3 5" xfId="21228" xr:uid="{00000000-0005-0000-0000-0000EC520000}"/>
    <cellStyle name="Normal 19 2 4 3 4" xfId="12818" xr:uid="{00000000-0005-0000-0000-000012320000}"/>
    <cellStyle name="Normal 19 2 4 3 4 3" xfId="27916" xr:uid="{00000000-0005-0000-0000-00000C6D0000}"/>
    <cellStyle name="Normal 19 2 4 3 5" xfId="7797" xr:uid="{00000000-0005-0000-0000-0000751E0000}"/>
    <cellStyle name="Normal 19 2 4 3 5 3" xfId="22899" xr:uid="{00000000-0005-0000-0000-000073590000}"/>
    <cellStyle name="Normal 19 2 4 3 7" xfId="17886" xr:uid="{00000000-0005-0000-0000-0000DE450000}"/>
    <cellStyle name="Normal 19 2 4 4" xfId="3579" xr:uid="{00000000-0005-0000-0000-0000FB0D0000}"/>
    <cellStyle name="Normal 19 2 4 4 2" xfId="13653" xr:uid="{00000000-0005-0000-0000-000055350000}"/>
    <cellStyle name="Normal 19 2 4 4 2 3" xfId="28751" xr:uid="{00000000-0005-0000-0000-00004F700000}"/>
    <cellStyle name="Normal 19 2 4 4 3" xfId="8633" xr:uid="{00000000-0005-0000-0000-0000B9210000}"/>
    <cellStyle name="Normal 19 2 4 4 3 3" xfId="23734" xr:uid="{00000000-0005-0000-0000-0000B65C0000}"/>
    <cellStyle name="Normal 19 2 4 4 5" xfId="18721" xr:uid="{00000000-0005-0000-0000-000021490000}"/>
    <cellStyle name="Normal 19 2 4 5" xfId="5272" xr:uid="{00000000-0005-0000-0000-000098140000}"/>
    <cellStyle name="Normal 19 2 4 5 2" xfId="15324" xr:uid="{00000000-0005-0000-0000-0000DC3B0000}"/>
    <cellStyle name="Normal 19 2 4 5 2 3" xfId="30422" xr:uid="{00000000-0005-0000-0000-0000D6760000}"/>
    <cellStyle name="Normal 19 2 4 5 3" xfId="10304" xr:uid="{00000000-0005-0000-0000-000040280000}"/>
    <cellStyle name="Normal 19 2 4 5 3 3" xfId="25405" xr:uid="{00000000-0005-0000-0000-00003D630000}"/>
    <cellStyle name="Normal 19 2 4 5 5" xfId="20392" xr:uid="{00000000-0005-0000-0000-0000A84F0000}"/>
    <cellStyle name="Normal 19 2 4 6" xfId="11982" xr:uid="{00000000-0005-0000-0000-0000CE2E0000}"/>
    <cellStyle name="Normal 19 2 4 6 3" xfId="27080" xr:uid="{00000000-0005-0000-0000-0000C8690000}"/>
    <cellStyle name="Normal 19 2 4 7" xfId="6961" xr:uid="{00000000-0005-0000-0000-0000311B0000}"/>
    <cellStyle name="Normal 19 2 4 7 3" xfId="22063" xr:uid="{00000000-0005-0000-0000-00002F560000}"/>
    <cellStyle name="Normal 19 2 4 9" xfId="17050" xr:uid="{00000000-0005-0000-0000-00009A420000}"/>
    <cellStyle name="Normal 19 2 5" xfId="2095" xr:uid="{00000000-0005-0000-0000-00002F080000}"/>
    <cellStyle name="Normal 19 2 5 2" xfId="2936" xr:uid="{00000000-0005-0000-0000-0000780B0000}"/>
    <cellStyle name="Normal 19 2 5 2 2" xfId="4626" xr:uid="{00000000-0005-0000-0000-000012120000}"/>
    <cellStyle name="Normal 19 2 5 2 2 2" xfId="14699" xr:uid="{00000000-0005-0000-0000-00006B390000}"/>
    <cellStyle name="Normal 19 2 5 2 2 2 3" xfId="29797" xr:uid="{00000000-0005-0000-0000-000065740000}"/>
    <cellStyle name="Normal 19 2 5 2 2 3" xfId="9679" xr:uid="{00000000-0005-0000-0000-0000CF250000}"/>
    <cellStyle name="Normal 19 2 5 2 2 3 3" xfId="24780" xr:uid="{00000000-0005-0000-0000-0000CC600000}"/>
    <cellStyle name="Normal 19 2 5 2 2 5" xfId="19767" xr:uid="{00000000-0005-0000-0000-0000374D0000}"/>
    <cellStyle name="Normal 19 2 5 2 3" xfId="6318" xr:uid="{00000000-0005-0000-0000-0000AE180000}"/>
    <cellStyle name="Normal 19 2 5 2 3 2" xfId="16370" xr:uid="{00000000-0005-0000-0000-0000F23F0000}"/>
    <cellStyle name="Normal 19 2 5 2 3 3" xfId="11350" xr:uid="{00000000-0005-0000-0000-0000562C0000}"/>
    <cellStyle name="Normal 19 2 5 2 3 3 3" xfId="26451" xr:uid="{00000000-0005-0000-0000-000053670000}"/>
    <cellStyle name="Normal 19 2 5 2 3 5" xfId="21438" xr:uid="{00000000-0005-0000-0000-0000BE530000}"/>
    <cellStyle name="Normal 19 2 5 2 4" xfId="13028" xr:uid="{00000000-0005-0000-0000-0000E4320000}"/>
    <cellStyle name="Normal 19 2 5 2 4 3" xfId="28126" xr:uid="{00000000-0005-0000-0000-0000DE6D0000}"/>
    <cellStyle name="Normal 19 2 5 2 5" xfId="8007" xr:uid="{00000000-0005-0000-0000-0000471F0000}"/>
    <cellStyle name="Normal 19 2 5 2 5 3" xfId="23109" xr:uid="{00000000-0005-0000-0000-0000455A0000}"/>
    <cellStyle name="Normal 19 2 5 2 7" xfId="18096" xr:uid="{00000000-0005-0000-0000-0000B0460000}"/>
    <cellStyle name="Normal 19 2 5 3" xfId="3789" xr:uid="{00000000-0005-0000-0000-0000CD0E0000}"/>
    <cellStyle name="Normal 19 2 5 3 2" xfId="13863" xr:uid="{00000000-0005-0000-0000-000027360000}"/>
    <cellStyle name="Normal 19 2 5 3 2 3" xfId="28961" xr:uid="{00000000-0005-0000-0000-000021710000}"/>
    <cellStyle name="Normal 19 2 5 3 3" xfId="8843" xr:uid="{00000000-0005-0000-0000-00008B220000}"/>
    <cellStyle name="Normal 19 2 5 3 3 3" xfId="23944" xr:uid="{00000000-0005-0000-0000-0000885D0000}"/>
    <cellStyle name="Normal 19 2 5 3 5" xfId="18931" xr:uid="{00000000-0005-0000-0000-0000F3490000}"/>
    <cellStyle name="Normal 19 2 5 4" xfId="5482" xr:uid="{00000000-0005-0000-0000-00006A150000}"/>
    <cellStyle name="Normal 19 2 5 4 2" xfId="15534" xr:uid="{00000000-0005-0000-0000-0000AE3C0000}"/>
    <cellStyle name="Normal 19 2 5 4 2 3" xfId="30632" xr:uid="{00000000-0005-0000-0000-0000A8770000}"/>
    <cellStyle name="Normal 19 2 5 4 3" xfId="10514" xr:uid="{00000000-0005-0000-0000-000012290000}"/>
    <cellStyle name="Normal 19 2 5 4 3 3" xfId="25615" xr:uid="{00000000-0005-0000-0000-00000F640000}"/>
    <cellStyle name="Normal 19 2 5 4 5" xfId="20602" xr:uid="{00000000-0005-0000-0000-00007A500000}"/>
    <cellStyle name="Normal 19 2 5 5" xfId="12192" xr:uid="{00000000-0005-0000-0000-0000A02F0000}"/>
    <cellStyle name="Normal 19 2 5 5 3" xfId="27290" xr:uid="{00000000-0005-0000-0000-00009A6A0000}"/>
    <cellStyle name="Normal 19 2 5 6" xfId="7171" xr:uid="{00000000-0005-0000-0000-0000031C0000}"/>
    <cellStyle name="Normal 19 2 5 6 3" xfId="22273" xr:uid="{00000000-0005-0000-0000-000001570000}"/>
    <cellStyle name="Normal 19 2 5 8" xfId="17260" xr:uid="{00000000-0005-0000-0000-00006C430000}"/>
    <cellStyle name="Normal 19 2 6" xfId="2516" xr:uid="{00000000-0005-0000-0000-0000D4090000}"/>
    <cellStyle name="Normal 19 2 6 2" xfId="4208" xr:uid="{00000000-0005-0000-0000-000070100000}"/>
    <cellStyle name="Normal 19 2 6 2 2" xfId="14281" xr:uid="{00000000-0005-0000-0000-0000C9370000}"/>
    <cellStyle name="Normal 19 2 6 2 2 3" xfId="29379" xr:uid="{00000000-0005-0000-0000-0000C3720000}"/>
    <cellStyle name="Normal 19 2 6 2 3" xfId="9261" xr:uid="{00000000-0005-0000-0000-00002D240000}"/>
    <cellStyle name="Normal 19 2 6 2 3 3" xfId="24362" xr:uid="{00000000-0005-0000-0000-00002A5F0000}"/>
    <cellStyle name="Normal 19 2 6 2 5" xfId="19349" xr:uid="{00000000-0005-0000-0000-0000954B0000}"/>
    <cellStyle name="Normal 19 2 6 3" xfId="5900" xr:uid="{00000000-0005-0000-0000-00000C170000}"/>
    <cellStyle name="Normal 19 2 6 3 2" xfId="15952" xr:uid="{00000000-0005-0000-0000-0000503E0000}"/>
    <cellStyle name="Normal 19 2 6 3 3" xfId="10932" xr:uid="{00000000-0005-0000-0000-0000B42A0000}"/>
    <cellStyle name="Normal 19 2 6 3 3 3" xfId="26033" xr:uid="{00000000-0005-0000-0000-0000B1650000}"/>
    <cellStyle name="Normal 19 2 6 3 5" xfId="21020" xr:uid="{00000000-0005-0000-0000-00001C520000}"/>
    <cellStyle name="Normal 19 2 6 4" xfId="12610" xr:uid="{00000000-0005-0000-0000-000042310000}"/>
    <cellStyle name="Normal 19 2 6 4 3" xfId="27708" xr:uid="{00000000-0005-0000-0000-00003C6C0000}"/>
    <cellStyle name="Normal 19 2 6 5" xfId="7589" xr:uid="{00000000-0005-0000-0000-0000A51D0000}"/>
    <cellStyle name="Normal 19 2 6 5 3" xfId="22691" xr:uid="{00000000-0005-0000-0000-0000A3580000}"/>
    <cellStyle name="Normal 19 2 6 7" xfId="17678" xr:uid="{00000000-0005-0000-0000-00000E450000}"/>
    <cellStyle name="Normal 19 2 7" xfId="3367" xr:uid="{00000000-0005-0000-0000-0000270D0000}"/>
    <cellStyle name="Normal 19 2 7 2" xfId="13445" xr:uid="{00000000-0005-0000-0000-000085340000}"/>
    <cellStyle name="Normal 19 2 7 2 3" xfId="28543" xr:uid="{00000000-0005-0000-0000-00007F6F0000}"/>
    <cellStyle name="Normal 19 2 7 3" xfId="8425" xr:uid="{00000000-0005-0000-0000-0000E9200000}"/>
    <cellStyle name="Normal 19 2 7 3 3" xfId="23526" xr:uid="{00000000-0005-0000-0000-0000E65B0000}"/>
    <cellStyle name="Normal 19 2 7 5" xfId="18513" xr:uid="{00000000-0005-0000-0000-000051480000}"/>
    <cellStyle name="Normal 19 2 8" xfId="5061" xr:uid="{00000000-0005-0000-0000-0000C5130000}"/>
    <cellStyle name="Normal 19 2 8 2" xfId="15116" xr:uid="{00000000-0005-0000-0000-00000C3B0000}"/>
    <cellStyle name="Normal 19 2 8 2 3" xfId="30214" xr:uid="{00000000-0005-0000-0000-000006760000}"/>
    <cellStyle name="Normal 19 2 8 3" xfId="10096" xr:uid="{00000000-0005-0000-0000-000070270000}"/>
    <cellStyle name="Normal 19 2 8 3 3" xfId="25197" xr:uid="{00000000-0005-0000-0000-00006D620000}"/>
    <cellStyle name="Normal 19 2 8 5" xfId="20184" xr:uid="{00000000-0005-0000-0000-0000D84E0000}"/>
    <cellStyle name="Normal 19 2 9" xfId="11772" xr:uid="{00000000-0005-0000-0000-0000FC2D0000}"/>
    <cellStyle name="Normal 19 2 9 3" xfId="26872" xr:uid="{00000000-0005-0000-0000-0000F8680000}"/>
    <cellStyle name="Normal 2" xfId="125" xr:uid="{00000000-0005-0000-0000-00007D000000}"/>
    <cellStyle name="Normal 2 2" xfId="126" xr:uid="{00000000-0005-0000-0000-00007E000000}"/>
    <cellStyle name="Normal 2 2 2" xfId="335" xr:uid="{00000000-0005-0000-0000-00004F010000}"/>
    <cellStyle name="Normal 2 2 3" xfId="778" xr:uid="{00000000-0005-0000-0000-00000A030000}"/>
    <cellStyle name="Normal 2 2 3 10" xfId="6752" xr:uid="{00000000-0005-0000-0000-0000601A0000}"/>
    <cellStyle name="Normal 2 2 3 10 3" xfId="21856" xr:uid="{00000000-0005-0000-0000-000060550000}"/>
    <cellStyle name="Normal 2 2 3 12" xfId="16841" xr:uid="{00000000-0005-0000-0000-0000C9410000}"/>
    <cellStyle name="Normal 2 2 3 13" xfId="1422" xr:uid="{00000000-0005-0000-0000-00008E050000}"/>
    <cellStyle name="Normal 2 2 3 2" xfId="1716" xr:uid="{00000000-0005-0000-0000-0000B4060000}"/>
    <cellStyle name="Normal 2 2 3 2 11" xfId="16895" xr:uid="{00000000-0005-0000-0000-0000FF410000}"/>
    <cellStyle name="Normal 2 2 3 2 2" xfId="1824" xr:uid="{00000000-0005-0000-0000-000020070000}"/>
    <cellStyle name="Normal 2 2 3 2 2 10" xfId="16999" xr:uid="{00000000-0005-0000-0000-000067420000}"/>
    <cellStyle name="Normal 2 2 3 2 2 2" xfId="2041" xr:uid="{00000000-0005-0000-0000-0000F9070000}"/>
    <cellStyle name="Normal 2 2 3 2 2 2 2" xfId="2462" xr:uid="{00000000-0005-0000-0000-00009E090000}"/>
    <cellStyle name="Normal 2 2 3 2 2 2 2 2" xfId="3301" xr:uid="{00000000-0005-0000-0000-0000E50C0000}"/>
    <cellStyle name="Normal 2 2 3 2 2 2 2 2 2" xfId="4991" xr:uid="{00000000-0005-0000-0000-00007F130000}"/>
    <cellStyle name="Normal 2 2 3 2 2 2 2 2 2 2" xfId="15064" xr:uid="{00000000-0005-0000-0000-0000D83A0000}"/>
    <cellStyle name="Normal 2 2 3 2 2 2 2 2 2 2 3" xfId="30162" xr:uid="{00000000-0005-0000-0000-0000D2750000}"/>
    <cellStyle name="Normal 2 2 3 2 2 2 2 2 2 3" xfId="10044" xr:uid="{00000000-0005-0000-0000-00003C270000}"/>
    <cellStyle name="Normal 2 2 3 2 2 2 2 2 2 3 3" xfId="25145" xr:uid="{00000000-0005-0000-0000-000039620000}"/>
    <cellStyle name="Normal 2 2 3 2 2 2 2 2 2 5" xfId="20132" xr:uid="{00000000-0005-0000-0000-0000A44E0000}"/>
    <cellStyle name="Normal 2 2 3 2 2 2 2 2 3" xfId="6683" xr:uid="{00000000-0005-0000-0000-00001B1A0000}"/>
    <cellStyle name="Normal 2 2 3 2 2 2 2 2 3 2" xfId="16735" xr:uid="{00000000-0005-0000-0000-00005F410000}"/>
    <cellStyle name="Normal 2 2 3 2 2 2 2 2 3 3" xfId="11715" xr:uid="{00000000-0005-0000-0000-0000C32D0000}"/>
    <cellStyle name="Normal 2 2 3 2 2 2 2 2 3 3 3" xfId="26816" xr:uid="{00000000-0005-0000-0000-0000C0680000}"/>
    <cellStyle name="Normal 2 2 3 2 2 2 2 2 3 5" xfId="21803" xr:uid="{00000000-0005-0000-0000-00002B550000}"/>
    <cellStyle name="Normal 2 2 3 2 2 2 2 2 4" xfId="13393" xr:uid="{00000000-0005-0000-0000-000051340000}"/>
    <cellStyle name="Normal 2 2 3 2 2 2 2 2 4 3" xfId="28491" xr:uid="{00000000-0005-0000-0000-00004B6F0000}"/>
    <cellStyle name="Normal 2 2 3 2 2 2 2 2 5" xfId="8372" xr:uid="{00000000-0005-0000-0000-0000B4200000}"/>
    <cellStyle name="Normal 2 2 3 2 2 2 2 2 5 3" xfId="23474" xr:uid="{00000000-0005-0000-0000-0000B25B0000}"/>
    <cellStyle name="Normal 2 2 3 2 2 2 2 2 7" xfId="18461" xr:uid="{00000000-0005-0000-0000-00001D480000}"/>
    <cellStyle name="Normal 2 2 3 2 2 2 2 3" xfId="4154" xr:uid="{00000000-0005-0000-0000-00003A100000}"/>
    <cellStyle name="Normal 2 2 3 2 2 2 2 3 2" xfId="14228" xr:uid="{00000000-0005-0000-0000-000094370000}"/>
    <cellStyle name="Normal 2 2 3 2 2 2 2 3 2 3" xfId="29326" xr:uid="{00000000-0005-0000-0000-00008E720000}"/>
    <cellStyle name="Normal 2 2 3 2 2 2 2 3 3" xfId="9208" xr:uid="{00000000-0005-0000-0000-0000F8230000}"/>
    <cellStyle name="Normal 2 2 3 2 2 2 2 3 3 3" xfId="24309" xr:uid="{00000000-0005-0000-0000-0000F55E0000}"/>
    <cellStyle name="Normal 2 2 3 2 2 2 2 3 5" xfId="19296" xr:uid="{00000000-0005-0000-0000-0000604B0000}"/>
    <cellStyle name="Normal 2 2 3 2 2 2 2 4" xfId="5847" xr:uid="{00000000-0005-0000-0000-0000D7160000}"/>
    <cellStyle name="Normal 2 2 3 2 2 2 2 4 2" xfId="15899" xr:uid="{00000000-0005-0000-0000-00001B3E0000}"/>
    <cellStyle name="Normal 2 2 3 2 2 2 2 4 3" xfId="10879" xr:uid="{00000000-0005-0000-0000-00007F2A0000}"/>
    <cellStyle name="Normal 2 2 3 2 2 2 2 4 3 3" xfId="25980" xr:uid="{00000000-0005-0000-0000-00007C650000}"/>
    <cellStyle name="Normal 2 2 3 2 2 2 2 4 5" xfId="20967" xr:uid="{00000000-0005-0000-0000-0000E7510000}"/>
    <cellStyle name="Normal 2 2 3 2 2 2 2 5" xfId="12557" xr:uid="{00000000-0005-0000-0000-00000D310000}"/>
    <cellStyle name="Normal 2 2 3 2 2 2 2 5 3" xfId="27655" xr:uid="{00000000-0005-0000-0000-0000076C0000}"/>
    <cellStyle name="Normal 2 2 3 2 2 2 2 6" xfId="7536" xr:uid="{00000000-0005-0000-0000-0000701D0000}"/>
    <cellStyle name="Normal 2 2 3 2 2 2 2 6 3" xfId="22638" xr:uid="{00000000-0005-0000-0000-00006E580000}"/>
    <cellStyle name="Normal 2 2 3 2 2 2 2 8" xfId="17625" xr:uid="{00000000-0005-0000-0000-0000D9440000}"/>
    <cellStyle name="Normal 2 2 3 2 2 2 3" xfId="2883" xr:uid="{00000000-0005-0000-0000-0000430B0000}"/>
    <cellStyle name="Normal 2 2 3 2 2 2 3 2" xfId="4573" xr:uid="{00000000-0005-0000-0000-0000DD110000}"/>
    <cellStyle name="Normal 2 2 3 2 2 2 3 2 2" xfId="14646" xr:uid="{00000000-0005-0000-0000-000036390000}"/>
    <cellStyle name="Normal 2 2 3 2 2 2 3 2 2 3" xfId="29744" xr:uid="{00000000-0005-0000-0000-000030740000}"/>
    <cellStyle name="Normal 2 2 3 2 2 2 3 2 3" xfId="9626" xr:uid="{00000000-0005-0000-0000-00009A250000}"/>
    <cellStyle name="Normal 2 2 3 2 2 2 3 2 3 3" xfId="24727" xr:uid="{00000000-0005-0000-0000-000097600000}"/>
    <cellStyle name="Normal 2 2 3 2 2 2 3 2 5" xfId="19714" xr:uid="{00000000-0005-0000-0000-0000024D0000}"/>
    <cellStyle name="Normal 2 2 3 2 2 2 3 3" xfId="6265" xr:uid="{00000000-0005-0000-0000-000079180000}"/>
    <cellStyle name="Normal 2 2 3 2 2 2 3 3 2" xfId="16317" xr:uid="{00000000-0005-0000-0000-0000BD3F0000}"/>
    <cellStyle name="Normal 2 2 3 2 2 2 3 3 3" xfId="11297" xr:uid="{00000000-0005-0000-0000-0000212C0000}"/>
    <cellStyle name="Normal 2 2 3 2 2 2 3 3 3 3" xfId="26398" xr:uid="{00000000-0005-0000-0000-00001E670000}"/>
    <cellStyle name="Normal 2 2 3 2 2 2 3 3 5" xfId="21385" xr:uid="{00000000-0005-0000-0000-000089530000}"/>
    <cellStyle name="Normal 2 2 3 2 2 2 3 4" xfId="12975" xr:uid="{00000000-0005-0000-0000-0000AF320000}"/>
    <cellStyle name="Normal 2 2 3 2 2 2 3 4 3" xfId="28073" xr:uid="{00000000-0005-0000-0000-0000A96D0000}"/>
    <cellStyle name="Normal 2 2 3 2 2 2 3 5" xfId="7954" xr:uid="{00000000-0005-0000-0000-0000121F0000}"/>
    <cellStyle name="Normal 2 2 3 2 2 2 3 5 3" xfId="23056" xr:uid="{00000000-0005-0000-0000-0000105A0000}"/>
    <cellStyle name="Normal 2 2 3 2 2 2 3 7" xfId="18043" xr:uid="{00000000-0005-0000-0000-00007B460000}"/>
    <cellStyle name="Normal 2 2 3 2 2 2 4" xfId="3736" xr:uid="{00000000-0005-0000-0000-0000980E0000}"/>
    <cellStyle name="Normal 2 2 3 2 2 2 4 2" xfId="13810" xr:uid="{00000000-0005-0000-0000-0000F2350000}"/>
    <cellStyle name="Normal 2 2 3 2 2 2 4 2 3" xfId="28908" xr:uid="{00000000-0005-0000-0000-0000EC700000}"/>
    <cellStyle name="Normal 2 2 3 2 2 2 4 3" xfId="8790" xr:uid="{00000000-0005-0000-0000-000056220000}"/>
    <cellStyle name="Normal 2 2 3 2 2 2 4 3 3" xfId="23891" xr:uid="{00000000-0005-0000-0000-0000535D0000}"/>
    <cellStyle name="Normal 2 2 3 2 2 2 4 5" xfId="18878" xr:uid="{00000000-0005-0000-0000-0000BE490000}"/>
    <cellStyle name="Normal 2 2 3 2 2 2 5" xfId="5429" xr:uid="{00000000-0005-0000-0000-000035150000}"/>
    <cellStyle name="Normal 2 2 3 2 2 2 5 2" xfId="15481" xr:uid="{00000000-0005-0000-0000-0000793C0000}"/>
    <cellStyle name="Normal 2 2 3 2 2 2 5 2 3" xfId="30579" xr:uid="{00000000-0005-0000-0000-000073770000}"/>
    <cellStyle name="Normal 2 2 3 2 2 2 5 3" xfId="10461" xr:uid="{00000000-0005-0000-0000-0000DD280000}"/>
    <cellStyle name="Normal 2 2 3 2 2 2 5 3 3" xfId="25562" xr:uid="{00000000-0005-0000-0000-0000DA630000}"/>
    <cellStyle name="Normal 2 2 3 2 2 2 5 5" xfId="20549" xr:uid="{00000000-0005-0000-0000-000045500000}"/>
    <cellStyle name="Normal 2 2 3 2 2 2 6" xfId="12139" xr:uid="{00000000-0005-0000-0000-00006B2F0000}"/>
    <cellStyle name="Normal 2 2 3 2 2 2 6 3" xfId="27237" xr:uid="{00000000-0005-0000-0000-0000656A0000}"/>
    <cellStyle name="Normal 2 2 3 2 2 2 7" xfId="7118" xr:uid="{00000000-0005-0000-0000-0000CE1B0000}"/>
    <cellStyle name="Normal 2 2 3 2 2 2 7 3" xfId="22220" xr:uid="{00000000-0005-0000-0000-0000CC560000}"/>
    <cellStyle name="Normal 2 2 3 2 2 2 9" xfId="17207" xr:uid="{00000000-0005-0000-0000-000037430000}"/>
    <cellStyle name="Normal 2 2 3 2 2 3" xfId="2254" xr:uid="{00000000-0005-0000-0000-0000CE080000}"/>
    <cellStyle name="Normal 2 2 3 2 2 3 2" xfId="3093" xr:uid="{00000000-0005-0000-0000-0000150C0000}"/>
    <cellStyle name="Normal 2 2 3 2 2 3 2 2" xfId="4783" xr:uid="{00000000-0005-0000-0000-0000AF120000}"/>
    <cellStyle name="Normal 2 2 3 2 2 3 2 2 2" xfId="14856" xr:uid="{00000000-0005-0000-0000-0000083A0000}"/>
    <cellStyle name="Normal 2 2 3 2 2 3 2 2 2 3" xfId="29954" xr:uid="{00000000-0005-0000-0000-000002750000}"/>
    <cellStyle name="Normal 2 2 3 2 2 3 2 2 3" xfId="9836" xr:uid="{00000000-0005-0000-0000-00006C260000}"/>
    <cellStyle name="Normal 2 2 3 2 2 3 2 2 3 3" xfId="24937" xr:uid="{00000000-0005-0000-0000-000069610000}"/>
    <cellStyle name="Normal 2 2 3 2 2 3 2 2 5" xfId="19924" xr:uid="{00000000-0005-0000-0000-0000D44D0000}"/>
    <cellStyle name="Normal 2 2 3 2 2 3 2 3" xfId="6475" xr:uid="{00000000-0005-0000-0000-00004B190000}"/>
    <cellStyle name="Normal 2 2 3 2 2 3 2 3 2" xfId="16527" xr:uid="{00000000-0005-0000-0000-00008F400000}"/>
    <cellStyle name="Normal 2 2 3 2 2 3 2 3 3" xfId="11507" xr:uid="{00000000-0005-0000-0000-0000F32C0000}"/>
    <cellStyle name="Normal 2 2 3 2 2 3 2 3 3 3" xfId="26608" xr:uid="{00000000-0005-0000-0000-0000F0670000}"/>
    <cellStyle name="Normal 2 2 3 2 2 3 2 3 5" xfId="21595" xr:uid="{00000000-0005-0000-0000-00005B540000}"/>
    <cellStyle name="Normal 2 2 3 2 2 3 2 4" xfId="13185" xr:uid="{00000000-0005-0000-0000-000081330000}"/>
    <cellStyle name="Normal 2 2 3 2 2 3 2 4 3" xfId="28283" xr:uid="{00000000-0005-0000-0000-00007B6E0000}"/>
    <cellStyle name="Normal 2 2 3 2 2 3 2 5" xfId="8164" xr:uid="{00000000-0005-0000-0000-0000E41F0000}"/>
    <cellStyle name="Normal 2 2 3 2 2 3 2 5 3" xfId="23266" xr:uid="{00000000-0005-0000-0000-0000E25A0000}"/>
    <cellStyle name="Normal 2 2 3 2 2 3 2 7" xfId="18253" xr:uid="{00000000-0005-0000-0000-00004D470000}"/>
    <cellStyle name="Normal 2 2 3 2 2 3 3" xfId="3946" xr:uid="{00000000-0005-0000-0000-00006A0F0000}"/>
    <cellStyle name="Normal 2 2 3 2 2 3 3 2" xfId="14020" xr:uid="{00000000-0005-0000-0000-0000C4360000}"/>
    <cellStyle name="Normal 2 2 3 2 2 3 3 2 3" xfId="29118" xr:uid="{00000000-0005-0000-0000-0000BE710000}"/>
    <cellStyle name="Normal 2 2 3 2 2 3 3 3" xfId="9000" xr:uid="{00000000-0005-0000-0000-000028230000}"/>
    <cellStyle name="Normal 2 2 3 2 2 3 3 3 3" xfId="24101" xr:uid="{00000000-0005-0000-0000-0000255E0000}"/>
    <cellStyle name="Normal 2 2 3 2 2 3 3 5" xfId="19088" xr:uid="{00000000-0005-0000-0000-0000904A0000}"/>
    <cellStyle name="Normal 2 2 3 2 2 3 4" xfId="5639" xr:uid="{00000000-0005-0000-0000-000007160000}"/>
    <cellStyle name="Normal 2 2 3 2 2 3 4 2" xfId="15691" xr:uid="{00000000-0005-0000-0000-00004B3D0000}"/>
    <cellStyle name="Normal 2 2 3 2 2 3 4 2 3" xfId="30789" xr:uid="{00000000-0005-0000-0000-000045780000}"/>
    <cellStyle name="Normal 2 2 3 2 2 3 4 3" xfId="10671" xr:uid="{00000000-0005-0000-0000-0000AF290000}"/>
    <cellStyle name="Normal 2 2 3 2 2 3 4 3 3" xfId="25772" xr:uid="{00000000-0005-0000-0000-0000AC640000}"/>
    <cellStyle name="Normal 2 2 3 2 2 3 4 5" xfId="20759" xr:uid="{00000000-0005-0000-0000-000017510000}"/>
    <cellStyle name="Normal 2 2 3 2 2 3 5" xfId="12349" xr:uid="{00000000-0005-0000-0000-00003D300000}"/>
    <cellStyle name="Normal 2 2 3 2 2 3 5 3" xfId="27447" xr:uid="{00000000-0005-0000-0000-0000376B0000}"/>
    <cellStyle name="Normal 2 2 3 2 2 3 6" xfId="7328" xr:uid="{00000000-0005-0000-0000-0000A01C0000}"/>
    <cellStyle name="Normal 2 2 3 2 2 3 6 3" xfId="22430" xr:uid="{00000000-0005-0000-0000-00009E570000}"/>
    <cellStyle name="Normal 2 2 3 2 2 3 8" xfId="17417" xr:uid="{00000000-0005-0000-0000-000009440000}"/>
    <cellStyle name="Normal 2 2 3 2 2 4" xfId="2675" xr:uid="{00000000-0005-0000-0000-0000730A0000}"/>
    <cellStyle name="Normal 2 2 3 2 2 4 2" xfId="4365" xr:uid="{00000000-0005-0000-0000-00000D110000}"/>
    <cellStyle name="Normal 2 2 3 2 2 4 2 2" xfId="14438" xr:uid="{00000000-0005-0000-0000-000066380000}"/>
    <cellStyle name="Normal 2 2 3 2 2 4 2 2 3" xfId="29536" xr:uid="{00000000-0005-0000-0000-000060730000}"/>
    <cellStyle name="Normal 2 2 3 2 2 4 2 3" xfId="9418" xr:uid="{00000000-0005-0000-0000-0000CA240000}"/>
    <cellStyle name="Normal 2 2 3 2 2 4 2 3 3" xfId="24519" xr:uid="{00000000-0005-0000-0000-0000C75F0000}"/>
    <cellStyle name="Normal 2 2 3 2 2 4 2 5" xfId="19506" xr:uid="{00000000-0005-0000-0000-0000324C0000}"/>
    <cellStyle name="Normal 2 2 3 2 2 4 3" xfId="6057" xr:uid="{00000000-0005-0000-0000-0000A9170000}"/>
    <cellStyle name="Normal 2 2 3 2 2 4 3 2" xfId="16109" xr:uid="{00000000-0005-0000-0000-0000ED3E0000}"/>
    <cellStyle name="Normal 2 2 3 2 2 4 3 3" xfId="11089" xr:uid="{00000000-0005-0000-0000-0000512B0000}"/>
    <cellStyle name="Normal 2 2 3 2 2 4 3 3 3" xfId="26190" xr:uid="{00000000-0005-0000-0000-00004E660000}"/>
    <cellStyle name="Normal 2 2 3 2 2 4 3 5" xfId="21177" xr:uid="{00000000-0005-0000-0000-0000B9520000}"/>
    <cellStyle name="Normal 2 2 3 2 2 4 4" xfId="12767" xr:uid="{00000000-0005-0000-0000-0000DF310000}"/>
    <cellStyle name="Normal 2 2 3 2 2 4 4 3" xfId="27865" xr:uid="{00000000-0005-0000-0000-0000D96C0000}"/>
    <cellStyle name="Normal 2 2 3 2 2 4 5" xfId="7746" xr:uid="{00000000-0005-0000-0000-0000421E0000}"/>
    <cellStyle name="Normal 2 2 3 2 2 4 5 3" xfId="22848" xr:uid="{00000000-0005-0000-0000-000040590000}"/>
    <cellStyle name="Normal 2 2 3 2 2 4 7" xfId="17835" xr:uid="{00000000-0005-0000-0000-0000AB450000}"/>
    <cellStyle name="Normal 2 2 3 2 2 5" xfId="3528" xr:uid="{00000000-0005-0000-0000-0000C80D0000}"/>
    <cellStyle name="Normal 2 2 3 2 2 5 2" xfId="13602" xr:uid="{00000000-0005-0000-0000-000022350000}"/>
    <cellStyle name="Normal 2 2 3 2 2 5 2 3" xfId="28700" xr:uid="{00000000-0005-0000-0000-00001C700000}"/>
    <cellStyle name="Normal 2 2 3 2 2 5 3" xfId="8582" xr:uid="{00000000-0005-0000-0000-000086210000}"/>
    <cellStyle name="Normal 2 2 3 2 2 5 3 3" xfId="23683" xr:uid="{00000000-0005-0000-0000-0000835C0000}"/>
    <cellStyle name="Normal 2 2 3 2 2 5 5" xfId="18670" xr:uid="{00000000-0005-0000-0000-0000EE480000}"/>
    <cellStyle name="Normal 2 2 3 2 2 6" xfId="5221" xr:uid="{00000000-0005-0000-0000-000065140000}"/>
    <cellStyle name="Normal 2 2 3 2 2 6 2" xfId="15273" xr:uid="{00000000-0005-0000-0000-0000A93B0000}"/>
    <cellStyle name="Normal 2 2 3 2 2 6 2 3" xfId="30371" xr:uid="{00000000-0005-0000-0000-0000A3760000}"/>
    <cellStyle name="Normal 2 2 3 2 2 6 3" xfId="10253" xr:uid="{00000000-0005-0000-0000-00000D280000}"/>
    <cellStyle name="Normal 2 2 3 2 2 6 3 3" xfId="25354" xr:uid="{00000000-0005-0000-0000-00000A630000}"/>
    <cellStyle name="Normal 2 2 3 2 2 6 5" xfId="20341" xr:uid="{00000000-0005-0000-0000-0000754F0000}"/>
    <cellStyle name="Normal 2 2 3 2 2 7" xfId="11931" xr:uid="{00000000-0005-0000-0000-00009B2E0000}"/>
    <cellStyle name="Normal 2 2 3 2 2 7 3" xfId="27029" xr:uid="{00000000-0005-0000-0000-000095690000}"/>
    <cellStyle name="Normal 2 2 3 2 2 8" xfId="6910" xr:uid="{00000000-0005-0000-0000-0000FE1A0000}"/>
    <cellStyle name="Normal 2 2 3 2 2 8 3" xfId="22012" xr:uid="{00000000-0005-0000-0000-0000FC550000}"/>
    <cellStyle name="Normal 2 2 3 2 3" xfId="1937" xr:uid="{00000000-0005-0000-0000-000091070000}"/>
    <cellStyle name="Normal 2 2 3 2 3 2" xfId="2358" xr:uid="{00000000-0005-0000-0000-000036090000}"/>
    <cellStyle name="Normal 2 2 3 2 3 2 2" xfId="3197" xr:uid="{00000000-0005-0000-0000-00007D0C0000}"/>
    <cellStyle name="Normal 2 2 3 2 3 2 2 2" xfId="4887" xr:uid="{00000000-0005-0000-0000-000017130000}"/>
    <cellStyle name="Normal 2 2 3 2 3 2 2 2 2" xfId="14960" xr:uid="{00000000-0005-0000-0000-0000703A0000}"/>
    <cellStyle name="Normal 2 2 3 2 3 2 2 2 2 3" xfId="30058" xr:uid="{00000000-0005-0000-0000-00006A750000}"/>
    <cellStyle name="Normal 2 2 3 2 3 2 2 2 3" xfId="9940" xr:uid="{00000000-0005-0000-0000-0000D4260000}"/>
    <cellStyle name="Normal 2 2 3 2 3 2 2 2 3 3" xfId="25041" xr:uid="{00000000-0005-0000-0000-0000D1610000}"/>
    <cellStyle name="Normal 2 2 3 2 3 2 2 2 5" xfId="20028" xr:uid="{00000000-0005-0000-0000-00003C4E0000}"/>
    <cellStyle name="Normal 2 2 3 2 3 2 2 3" xfId="6579" xr:uid="{00000000-0005-0000-0000-0000B3190000}"/>
    <cellStyle name="Normal 2 2 3 2 3 2 2 3 2" xfId="16631" xr:uid="{00000000-0005-0000-0000-0000F7400000}"/>
    <cellStyle name="Normal 2 2 3 2 3 2 2 3 3" xfId="11611" xr:uid="{00000000-0005-0000-0000-00005B2D0000}"/>
    <cellStyle name="Normal 2 2 3 2 3 2 2 3 3 3" xfId="26712" xr:uid="{00000000-0005-0000-0000-000058680000}"/>
    <cellStyle name="Normal 2 2 3 2 3 2 2 3 5" xfId="21699" xr:uid="{00000000-0005-0000-0000-0000C3540000}"/>
    <cellStyle name="Normal 2 2 3 2 3 2 2 4" xfId="13289" xr:uid="{00000000-0005-0000-0000-0000E9330000}"/>
    <cellStyle name="Normal 2 2 3 2 3 2 2 4 3" xfId="28387" xr:uid="{00000000-0005-0000-0000-0000E36E0000}"/>
    <cellStyle name="Normal 2 2 3 2 3 2 2 5" xfId="8268" xr:uid="{00000000-0005-0000-0000-00004C200000}"/>
    <cellStyle name="Normal 2 2 3 2 3 2 2 5 3" xfId="23370" xr:uid="{00000000-0005-0000-0000-00004A5B0000}"/>
    <cellStyle name="Normal 2 2 3 2 3 2 2 7" xfId="18357" xr:uid="{00000000-0005-0000-0000-0000B5470000}"/>
    <cellStyle name="Normal 2 2 3 2 3 2 3" xfId="4050" xr:uid="{00000000-0005-0000-0000-0000D20F0000}"/>
    <cellStyle name="Normal 2 2 3 2 3 2 3 2" xfId="14124" xr:uid="{00000000-0005-0000-0000-00002C370000}"/>
    <cellStyle name="Normal 2 2 3 2 3 2 3 2 3" xfId="29222" xr:uid="{00000000-0005-0000-0000-000026720000}"/>
    <cellStyle name="Normal 2 2 3 2 3 2 3 3" xfId="9104" xr:uid="{00000000-0005-0000-0000-000090230000}"/>
    <cellStyle name="Normal 2 2 3 2 3 2 3 3 3" xfId="24205" xr:uid="{00000000-0005-0000-0000-00008D5E0000}"/>
    <cellStyle name="Normal 2 2 3 2 3 2 3 5" xfId="19192" xr:uid="{00000000-0005-0000-0000-0000F84A0000}"/>
    <cellStyle name="Normal 2 2 3 2 3 2 4" xfId="5743" xr:uid="{00000000-0005-0000-0000-00006F160000}"/>
    <cellStyle name="Normal 2 2 3 2 3 2 4 2" xfId="15795" xr:uid="{00000000-0005-0000-0000-0000B33D0000}"/>
    <cellStyle name="Normal 2 2 3 2 3 2 4 2 3" xfId="30893" xr:uid="{00000000-0005-0000-0000-0000AD780000}"/>
    <cellStyle name="Normal 2 2 3 2 3 2 4 3" xfId="10775" xr:uid="{00000000-0005-0000-0000-0000172A0000}"/>
    <cellStyle name="Normal 2 2 3 2 3 2 4 3 3" xfId="25876" xr:uid="{00000000-0005-0000-0000-000014650000}"/>
    <cellStyle name="Normal 2 2 3 2 3 2 4 5" xfId="20863" xr:uid="{00000000-0005-0000-0000-00007F510000}"/>
    <cellStyle name="Normal 2 2 3 2 3 2 5" xfId="12453" xr:uid="{00000000-0005-0000-0000-0000A5300000}"/>
    <cellStyle name="Normal 2 2 3 2 3 2 5 3" xfId="27551" xr:uid="{00000000-0005-0000-0000-00009F6B0000}"/>
    <cellStyle name="Normal 2 2 3 2 3 2 6" xfId="7432" xr:uid="{00000000-0005-0000-0000-0000081D0000}"/>
    <cellStyle name="Normal 2 2 3 2 3 2 6 3" xfId="22534" xr:uid="{00000000-0005-0000-0000-000006580000}"/>
    <cellStyle name="Normal 2 2 3 2 3 2 8" xfId="17521" xr:uid="{00000000-0005-0000-0000-000071440000}"/>
    <cellStyle name="Normal 2 2 3 2 3 3" xfId="2779" xr:uid="{00000000-0005-0000-0000-0000DB0A0000}"/>
    <cellStyle name="Normal 2 2 3 2 3 3 2" xfId="4469" xr:uid="{00000000-0005-0000-0000-000075110000}"/>
    <cellStyle name="Normal 2 2 3 2 3 3 2 2" xfId="14542" xr:uid="{00000000-0005-0000-0000-0000CE380000}"/>
    <cellStyle name="Normal 2 2 3 2 3 3 2 2 3" xfId="29640" xr:uid="{00000000-0005-0000-0000-0000C8730000}"/>
    <cellStyle name="Normal 2 2 3 2 3 3 2 3" xfId="9522" xr:uid="{00000000-0005-0000-0000-000032250000}"/>
    <cellStyle name="Normal 2 2 3 2 3 3 2 3 3" xfId="24623" xr:uid="{00000000-0005-0000-0000-00002F600000}"/>
    <cellStyle name="Normal 2 2 3 2 3 3 2 5" xfId="19610" xr:uid="{00000000-0005-0000-0000-00009A4C0000}"/>
    <cellStyle name="Normal 2 2 3 2 3 3 3" xfId="6161" xr:uid="{00000000-0005-0000-0000-000011180000}"/>
    <cellStyle name="Normal 2 2 3 2 3 3 3 2" xfId="16213" xr:uid="{00000000-0005-0000-0000-0000553F0000}"/>
    <cellStyle name="Normal 2 2 3 2 3 3 3 3" xfId="11193" xr:uid="{00000000-0005-0000-0000-0000B92B0000}"/>
    <cellStyle name="Normal 2 2 3 2 3 3 3 3 3" xfId="26294" xr:uid="{00000000-0005-0000-0000-0000B6660000}"/>
    <cellStyle name="Normal 2 2 3 2 3 3 3 5" xfId="21281" xr:uid="{00000000-0005-0000-0000-000021530000}"/>
    <cellStyle name="Normal 2 2 3 2 3 3 4" xfId="12871" xr:uid="{00000000-0005-0000-0000-000047320000}"/>
    <cellStyle name="Normal 2 2 3 2 3 3 4 3" xfId="27969" xr:uid="{00000000-0005-0000-0000-0000416D0000}"/>
    <cellStyle name="Normal 2 2 3 2 3 3 5" xfId="7850" xr:uid="{00000000-0005-0000-0000-0000AA1E0000}"/>
    <cellStyle name="Normal 2 2 3 2 3 3 5 3" xfId="22952" xr:uid="{00000000-0005-0000-0000-0000A8590000}"/>
    <cellStyle name="Normal 2 2 3 2 3 3 7" xfId="17939" xr:uid="{00000000-0005-0000-0000-000013460000}"/>
    <cellStyle name="Normal 2 2 3 2 3 4" xfId="3632" xr:uid="{00000000-0005-0000-0000-0000300E0000}"/>
    <cellStyle name="Normal 2 2 3 2 3 4 2" xfId="13706" xr:uid="{00000000-0005-0000-0000-00008A350000}"/>
    <cellStyle name="Normal 2 2 3 2 3 4 2 3" xfId="28804" xr:uid="{00000000-0005-0000-0000-000084700000}"/>
    <cellStyle name="Normal 2 2 3 2 3 4 3" xfId="8686" xr:uid="{00000000-0005-0000-0000-0000EE210000}"/>
    <cellStyle name="Normal 2 2 3 2 3 4 3 3" xfId="23787" xr:uid="{00000000-0005-0000-0000-0000EB5C0000}"/>
    <cellStyle name="Normal 2 2 3 2 3 4 5" xfId="18774" xr:uid="{00000000-0005-0000-0000-000056490000}"/>
    <cellStyle name="Normal 2 2 3 2 3 5" xfId="5325" xr:uid="{00000000-0005-0000-0000-0000CD140000}"/>
    <cellStyle name="Normal 2 2 3 2 3 5 2" xfId="15377" xr:uid="{00000000-0005-0000-0000-0000113C0000}"/>
    <cellStyle name="Normal 2 2 3 2 3 5 2 3" xfId="30475" xr:uid="{00000000-0005-0000-0000-00000B770000}"/>
    <cellStyle name="Normal 2 2 3 2 3 5 3" xfId="10357" xr:uid="{00000000-0005-0000-0000-000075280000}"/>
    <cellStyle name="Normal 2 2 3 2 3 5 3 3" xfId="25458" xr:uid="{00000000-0005-0000-0000-000072630000}"/>
    <cellStyle name="Normal 2 2 3 2 3 5 5" xfId="20445" xr:uid="{00000000-0005-0000-0000-0000DD4F0000}"/>
    <cellStyle name="Normal 2 2 3 2 3 6" xfId="12035" xr:uid="{00000000-0005-0000-0000-0000032F0000}"/>
    <cellStyle name="Normal 2 2 3 2 3 6 3" xfId="27133" xr:uid="{00000000-0005-0000-0000-0000FD690000}"/>
    <cellStyle name="Normal 2 2 3 2 3 7" xfId="7014" xr:uid="{00000000-0005-0000-0000-0000661B0000}"/>
    <cellStyle name="Normal 2 2 3 2 3 7 3" xfId="22116" xr:uid="{00000000-0005-0000-0000-000064560000}"/>
    <cellStyle name="Normal 2 2 3 2 3 9" xfId="17103" xr:uid="{00000000-0005-0000-0000-0000CF420000}"/>
    <cellStyle name="Normal 2 2 3 2 4" xfId="2150" xr:uid="{00000000-0005-0000-0000-000066080000}"/>
    <cellStyle name="Normal 2 2 3 2 4 2" xfId="2989" xr:uid="{00000000-0005-0000-0000-0000AD0B0000}"/>
    <cellStyle name="Normal 2 2 3 2 4 2 2" xfId="4679" xr:uid="{00000000-0005-0000-0000-000047120000}"/>
    <cellStyle name="Normal 2 2 3 2 4 2 2 2" xfId="14752" xr:uid="{00000000-0005-0000-0000-0000A0390000}"/>
    <cellStyle name="Normal 2 2 3 2 4 2 2 2 3" xfId="29850" xr:uid="{00000000-0005-0000-0000-00009A740000}"/>
    <cellStyle name="Normal 2 2 3 2 4 2 2 3" xfId="9732" xr:uid="{00000000-0005-0000-0000-000004260000}"/>
    <cellStyle name="Normal 2 2 3 2 4 2 2 3 3" xfId="24833" xr:uid="{00000000-0005-0000-0000-000001610000}"/>
    <cellStyle name="Normal 2 2 3 2 4 2 2 5" xfId="19820" xr:uid="{00000000-0005-0000-0000-00006C4D0000}"/>
    <cellStyle name="Normal 2 2 3 2 4 2 3" xfId="6371" xr:uid="{00000000-0005-0000-0000-0000E3180000}"/>
    <cellStyle name="Normal 2 2 3 2 4 2 3 2" xfId="16423" xr:uid="{00000000-0005-0000-0000-000027400000}"/>
    <cellStyle name="Normal 2 2 3 2 4 2 3 3" xfId="11403" xr:uid="{00000000-0005-0000-0000-00008B2C0000}"/>
    <cellStyle name="Normal 2 2 3 2 4 2 3 3 3" xfId="26504" xr:uid="{00000000-0005-0000-0000-000088670000}"/>
    <cellStyle name="Normal 2 2 3 2 4 2 3 5" xfId="21491" xr:uid="{00000000-0005-0000-0000-0000F3530000}"/>
    <cellStyle name="Normal 2 2 3 2 4 2 4" xfId="13081" xr:uid="{00000000-0005-0000-0000-000019330000}"/>
    <cellStyle name="Normal 2 2 3 2 4 2 4 3" xfId="28179" xr:uid="{00000000-0005-0000-0000-0000136E0000}"/>
    <cellStyle name="Normal 2 2 3 2 4 2 5" xfId="8060" xr:uid="{00000000-0005-0000-0000-00007C1F0000}"/>
    <cellStyle name="Normal 2 2 3 2 4 2 5 3" xfId="23162" xr:uid="{00000000-0005-0000-0000-00007A5A0000}"/>
    <cellStyle name="Normal 2 2 3 2 4 2 7" xfId="18149" xr:uid="{00000000-0005-0000-0000-0000E5460000}"/>
    <cellStyle name="Normal 2 2 3 2 4 3" xfId="3842" xr:uid="{00000000-0005-0000-0000-0000020F0000}"/>
    <cellStyle name="Normal 2 2 3 2 4 3 2" xfId="13916" xr:uid="{00000000-0005-0000-0000-00005C360000}"/>
    <cellStyle name="Normal 2 2 3 2 4 3 2 3" xfId="29014" xr:uid="{00000000-0005-0000-0000-000056710000}"/>
    <cellStyle name="Normal 2 2 3 2 4 3 3" xfId="8896" xr:uid="{00000000-0005-0000-0000-0000C0220000}"/>
    <cellStyle name="Normal 2 2 3 2 4 3 3 3" xfId="23997" xr:uid="{00000000-0005-0000-0000-0000BD5D0000}"/>
    <cellStyle name="Normal 2 2 3 2 4 3 5" xfId="18984" xr:uid="{00000000-0005-0000-0000-0000284A0000}"/>
    <cellStyle name="Normal 2 2 3 2 4 4" xfId="5535" xr:uid="{00000000-0005-0000-0000-00009F150000}"/>
    <cellStyle name="Normal 2 2 3 2 4 4 2" xfId="15587" xr:uid="{00000000-0005-0000-0000-0000E33C0000}"/>
    <cellStyle name="Normal 2 2 3 2 4 4 2 3" xfId="30685" xr:uid="{00000000-0005-0000-0000-0000DD770000}"/>
    <cellStyle name="Normal 2 2 3 2 4 4 3" xfId="10567" xr:uid="{00000000-0005-0000-0000-000047290000}"/>
    <cellStyle name="Normal 2 2 3 2 4 4 3 3" xfId="25668" xr:uid="{00000000-0005-0000-0000-000044640000}"/>
    <cellStyle name="Normal 2 2 3 2 4 4 5" xfId="20655" xr:uid="{00000000-0005-0000-0000-0000AF500000}"/>
    <cellStyle name="Normal 2 2 3 2 4 5" xfId="12245" xr:uid="{00000000-0005-0000-0000-0000D52F0000}"/>
    <cellStyle name="Normal 2 2 3 2 4 5 3" xfId="27343" xr:uid="{00000000-0005-0000-0000-0000CF6A0000}"/>
    <cellStyle name="Normal 2 2 3 2 4 6" xfId="7224" xr:uid="{00000000-0005-0000-0000-0000381C0000}"/>
    <cellStyle name="Normal 2 2 3 2 4 6 3" xfId="22326" xr:uid="{00000000-0005-0000-0000-000036570000}"/>
    <cellStyle name="Normal 2 2 3 2 4 8" xfId="17313" xr:uid="{00000000-0005-0000-0000-0000A1430000}"/>
    <cellStyle name="Normal 2 2 3 2 5" xfId="2571" xr:uid="{00000000-0005-0000-0000-00000B0A0000}"/>
    <cellStyle name="Normal 2 2 3 2 5 2" xfId="4261" xr:uid="{00000000-0005-0000-0000-0000A5100000}"/>
    <cellStyle name="Normal 2 2 3 2 5 2 2" xfId="14334" xr:uid="{00000000-0005-0000-0000-0000FE370000}"/>
    <cellStyle name="Normal 2 2 3 2 5 2 2 3" xfId="29432" xr:uid="{00000000-0005-0000-0000-0000F8720000}"/>
    <cellStyle name="Normal 2 2 3 2 5 2 3" xfId="9314" xr:uid="{00000000-0005-0000-0000-000062240000}"/>
    <cellStyle name="Normal 2 2 3 2 5 2 3 3" xfId="24415" xr:uid="{00000000-0005-0000-0000-00005F5F0000}"/>
    <cellStyle name="Normal 2 2 3 2 5 2 5" xfId="19402" xr:uid="{00000000-0005-0000-0000-0000CA4B0000}"/>
    <cellStyle name="Normal 2 2 3 2 5 3" xfId="5953" xr:uid="{00000000-0005-0000-0000-000041170000}"/>
    <cellStyle name="Normal 2 2 3 2 5 3 2" xfId="16005" xr:uid="{00000000-0005-0000-0000-0000853E0000}"/>
    <cellStyle name="Normal 2 2 3 2 5 3 3" xfId="10985" xr:uid="{00000000-0005-0000-0000-0000E92A0000}"/>
    <cellStyle name="Normal 2 2 3 2 5 3 3 3" xfId="26086" xr:uid="{00000000-0005-0000-0000-0000E6650000}"/>
    <cellStyle name="Normal 2 2 3 2 5 3 5" xfId="21073" xr:uid="{00000000-0005-0000-0000-000051520000}"/>
    <cellStyle name="Normal 2 2 3 2 5 4" xfId="12663" xr:uid="{00000000-0005-0000-0000-000077310000}"/>
    <cellStyle name="Normal 2 2 3 2 5 4 3" xfId="27761" xr:uid="{00000000-0005-0000-0000-0000716C0000}"/>
    <cellStyle name="Normal 2 2 3 2 5 5" xfId="7642" xr:uid="{00000000-0005-0000-0000-0000DA1D0000}"/>
    <cellStyle name="Normal 2 2 3 2 5 5 3" xfId="22744" xr:uid="{00000000-0005-0000-0000-0000D8580000}"/>
    <cellStyle name="Normal 2 2 3 2 5 7" xfId="17731" xr:uid="{00000000-0005-0000-0000-000043450000}"/>
    <cellStyle name="Normal 2 2 3 2 6" xfId="3424" xr:uid="{00000000-0005-0000-0000-0000600D0000}"/>
    <cellStyle name="Normal 2 2 3 2 6 2" xfId="13498" xr:uid="{00000000-0005-0000-0000-0000BA340000}"/>
    <cellStyle name="Normal 2 2 3 2 6 2 3" xfId="28596" xr:uid="{00000000-0005-0000-0000-0000B46F0000}"/>
    <cellStyle name="Normal 2 2 3 2 6 3" xfId="8478" xr:uid="{00000000-0005-0000-0000-00001E210000}"/>
    <cellStyle name="Normal 2 2 3 2 6 3 3" xfId="23579" xr:uid="{00000000-0005-0000-0000-00001B5C0000}"/>
    <cellStyle name="Normal 2 2 3 2 6 5" xfId="18566" xr:uid="{00000000-0005-0000-0000-000086480000}"/>
    <cellStyle name="Normal 2 2 3 2 7" xfId="5117" xr:uid="{00000000-0005-0000-0000-0000FD130000}"/>
    <cellStyle name="Normal 2 2 3 2 7 2" xfId="15169" xr:uid="{00000000-0005-0000-0000-0000413B0000}"/>
    <cellStyle name="Normal 2 2 3 2 7 2 3" xfId="30267" xr:uid="{00000000-0005-0000-0000-00003B760000}"/>
    <cellStyle name="Normal 2 2 3 2 7 3" xfId="10149" xr:uid="{00000000-0005-0000-0000-0000A5270000}"/>
    <cellStyle name="Normal 2 2 3 2 7 3 3" xfId="25250" xr:uid="{00000000-0005-0000-0000-0000A2620000}"/>
    <cellStyle name="Normal 2 2 3 2 7 5" xfId="20237" xr:uid="{00000000-0005-0000-0000-00000D4F0000}"/>
    <cellStyle name="Normal 2 2 3 2 8" xfId="11827" xr:uid="{00000000-0005-0000-0000-0000332E0000}"/>
    <cellStyle name="Normal 2 2 3 2 8 3" xfId="26925" xr:uid="{00000000-0005-0000-0000-00002D690000}"/>
    <cellStyle name="Normal 2 2 3 2 9" xfId="6806" xr:uid="{00000000-0005-0000-0000-0000961A0000}"/>
    <cellStyle name="Normal 2 2 3 2 9 3" xfId="21908" xr:uid="{00000000-0005-0000-0000-000094550000}"/>
    <cellStyle name="Normal 2 2 3 3" xfId="1770" xr:uid="{00000000-0005-0000-0000-0000EA060000}"/>
    <cellStyle name="Normal 2 2 3 3 10" xfId="16947" xr:uid="{00000000-0005-0000-0000-000033420000}"/>
    <cellStyle name="Normal 2 2 3 3 2" xfId="1989" xr:uid="{00000000-0005-0000-0000-0000C5070000}"/>
    <cellStyle name="Normal 2 2 3 3 2 2" xfId="2410" xr:uid="{00000000-0005-0000-0000-00006A090000}"/>
    <cellStyle name="Normal 2 2 3 3 2 2 2" xfId="3249" xr:uid="{00000000-0005-0000-0000-0000B10C0000}"/>
    <cellStyle name="Normal 2 2 3 3 2 2 2 2" xfId="4939" xr:uid="{00000000-0005-0000-0000-00004B130000}"/>
    <cellStyle name="Normal 2 2 3 3 2 2 2 2 2" xfId="15012" xr:uid="{00000000-0005-0000-0000-0000A43A0000}"/>
    <cellStyle name="Normal 2 2 3 3 2 2 2 2 2 3" xfId="30110" xr:uid="{00000000-0005-0000-0000-00009E750000}"/>
    <cellStyle name="Normal 2 2 3 3 2 2 2 2 3" xfId="9992" xr:uid="{00000000-0005-0000-0000-000008270000}"/>
    <cellStyle name="Normal 2 2 3 3 2 2 2 2 3 3" xfId="25093" xr:uid="{00000000-0005-0000-0000-000005620000}"/>
    <cellStyle name="Normal 2 2 3 3 2 2 2 2 5" xfId="20080" xr:uid="{00000000-0005-0000-0000-0000704E0000}"/>
    <cellStyle name="Normal 2 2 3 3 2 2 2 3" xfId="6631" xr:uid="{00000000-0005-0000-0000-0000E7190000}"/>
    <cellStyle name="Normal 2 2 3 3 2 2 2 3 2" xfId="16683" xr:uid="{00000000-0005-0000-0000-00002B410000}"/>
    <cellStyle name="Normal 2 2 3 3 2 2 2 3 3" xfId="11663" xr:uid="{00000000-0005-0000-0000-00008F2D0000}"/>
    <cellStyle name="Normal 2 2 3 3 2 2 2 3 3 3" xfId="26764" xr:uid="{00000000-0005-0000-0000-00008C680000}"/>
    <cellStyle name="Normal 2 2 3 3 2 2 2 3 5" xfId="21751" xr:uid="{00000000-0005-0000-0000-0000F7540000}"/>
    <cellStyle name="Normal 2 2 3 3 2 2 2 4" xfId="13341" xr:uid="{00000000-0005-0000-0000-00001D340000}"/>
    <cellStyle name="Normal 2 2 3 3 2 2 2 4 3" xfId="28439" xr:uid="{00000000-0005-0000-0000-0000176F0000}"/>
    <cellStyle name="Normal 2 2 3 3 2 2 2 5" xfId="8320" xr:uid="{00000000-0005-0000-0000-000080200000}"/>
    <cellStyle name="Normal 2 2 3 3 2 2 2 5 3" xfId="23422" xr:uid="{00000000-0005-0000-0000-00007E5B0000}"/>
    <cellStyle name="Normal 2 2 3 3 2 2 2 7" xfId="18409" xr:uid="{00000000-0005-0000-0000-0000E9470000}"/>
    <cellStyle name="Normal 2 2 3 3 2 2 3" xfId="4102" xr:uid="{00000000-0005-0000-0000-000006100000}"/>
    <cellStyle name="Normal 2 2 3 3 2 2 3 2" xfId="14176" xr:uid="{00000000-0005-0000-0000-000060370000}"/>
    <cellStyle name="Normal 2 2 3 3 2 2 3 2 3" xfId="29274" xr:uid="{00000000-0005-0000-0000-00005A720000}"/>
    <cellStyle name="Normal 2 2 3 3 2 2 3 3" xfId="9156" xr:uid="{00000000-0005-0000-0000-0000C4230000}"/>
    <cellStyle name="Normal 2 2 3 3 2 2 3 3 3" xfId="24257" xr:uid="{00000000-0005-0000-0000-0000C15E0000}"/>
    <cellStyle name="Normal 2 2 3 3 2 2 3 5" xfId="19244" xr:uid="{00000000-0005-0000-0000-00002C4B0000}"/>
    <cellStyle name="Normal 2 2 3 3 2 2 4" xfId="5795" xr:uid="{00000000-0005-0000-0000-0000A3160000}"/>
    <cellStyle name="Normal 2 2 3 3 2 2 4 2" xfId="15847" xr:uid="{00000000-0005-0000-0000-0000E73D0000}"/>
    <cellStyle name="Normal 2 2 3 3 2 2 4 2 3" xfId="30945" xr:uid="{00000000-0005-0000-0000-0000E1780000}"/>
    <cellStyle name="Normal 2 2 3 3 2 2 4 3" xfId="10827" xr:uid="{00000000-0005-0000-0000-00004B2A0000}"/>
    <cellStyle name="Normal 2 2 3 3 2 2 4 3 3" xfId="25928" xr:uid="{00000000-0005-0000-0000-000048650000}"/>
    <cellStyle name="Normal 2 2 3 3 2 2 4 5" xfId="20915" xr:uid="{00000000-0005-0000-0000-0000B3510000}"/>
    <cellStyle name="Normal 2 2 3 3 2 2 5" xfId="12505" xr:uid="{00000000-0005-0000-0000-0000D9300000}"/>
    <cellStyle name="Normal 2 2 3 3 2 2 5 3" xfId="27603" xr:uid="{00000000-0005-0000-0000-0000D36B0000}"/>
    <cellStyle name="Normal 2 2 3 3 2 2 6" xfId="7484" xr:uid="{00000000-0005-0000-0000-00003C1D0000}"/>
    <cellStyle name="Normal 2 2 3 3 2 2 6 3" xfId="22586" xr:uid="{00000000-0005-0000-0000-00003A580000}"/>
    <cellStyle name="Normal 2 2 3 3 2 2 8" xfId="17573" xr:uid="{00000000-0005-0000-0000-0000A5440000}"/>
    <cellStyle name="Normal 2 2 3 3 2 3" xfId="2831" xr:uid="{00000000-0005-0000-0000-00000F0B0000}"/>
    <cellStyle name="Normal 2 2 3 3 2 3 2" xfId="4521" xr:uid="{00000000-0005-0000-0000-0000A9110000}"/>
    <cellStyle name="Normal 2 2 3 3 2 3 2 2" xfId="14594" xr:uid="{00000000-0005-0000-0000-000002390000}"/>
    <cellStyle name="Normal 2 2 3 3 2 3 2 2 3" xfId="29692" xr:uid="{00000000-0005-0000-0000-0000FC730000}"/>
    <cellStyle name="Normal 2 2 3 3 2 3 2 3" xfId="9574" xr:uid="{00000000-0005-0000-0000-000066250000}"/>
    <cellStyle name="Normal 2 2 3 3 2 3 2 3 3" xfId="24675" xr:uid="{00000000-0005-0000-0000-000063600000}"/>
    <cellStyle name="Normal 2 2 3 3 2 3 2 5" xfId="19662" xr:uid="{00000000-0005-0000-0000-0000CE4C0000}"/>
    <cellStyle name="Normal 2 2 3 3 2 3 3" xfId="6213" xr:uid="{00000000-0005-0000-0000-000045180000}"/>
    <cellStyle name="Normal 2 2 3 3 2 3 3 2" xfId="16265" xr:uid="{00000000-0005-0000-0000-0000893F0000}"/>
    <cellStyle name="Normal 2 2 3 3 2 3 3 3" xfId="11245" xr:uid="{00000000-0005-0000-0000-0000ED2B0000}"/>
    <cellStyle name="Normal 2 2 3 3 2 3 3 3 3" xfId="26346" xr:uid="{00000000-0005-0000-0000-0000EA660000}"/>
    <cellStyle name="Normal 2 2 3 3 2 3 3 5" xfId="21333" xr:uid="{00000000-0005-0000-0000-000055530000}"/>
    <cellStyle name="Normal 2 2 3 3 2 3 4" xfId="12923" xr:uid="{00000000-0005-0000-0000-00007B320000}"/>
    <cellStyle name="Normal 2 2 3 3 2 3 4 3" xfId="28021" xr:uid="{00000000-0005-0000-0000-0000756D0000}"/>
    <cellStyle name="Normal 2 2 3 3 2 3 5" xfId="7902" xr:uid="{00000000-0005-0000-0000-0000DE1E0000}"/>
    <cellStyle name="Normal 2 2 3 3 2 3 5 3" xfId="23004" xr:uid="{00000000-0005-0000-0000-0000DC590000}"/>
    <cellStyle name="Normal 2 2 3 3 2 3 7" xfId="17991" xr:uid="{00000000-0005-0000-0000-000047460000}"/>
    <cellStyle name="Normal 2 2 3 3 2 4" xfId="3684" xr:uid="{00000000-0005-0000-0000-0000640E0000}"/>
    <cellStyle name="Normal 2 2 3 3 2 4 2" xfId="13758" xr:uid="{00000000-0005-0000-0000-0000BE350000}"/>
    <cellStyle name="Normal 2 2 3 3 2 4 2 3" xfId="28856" xr:uid="{00000000-0005-0000-0000-0000B8700000}"/>
    <cellStyle name="Normal 2 2 3 3 2 4 3" xfId="8738" xr:uid="{00000000-0005-0000-0000-000022220000}"/>
    <cellStyle name="Normal 2 2 3 3 2 4 3 3" xfId="23839" xr:uid="{00000000-0005-0000-0000-00001F5D0000}"/>
    <cellStyle name="Normal 2 2 3 3 2 4 5" xfId="18826" xr:uid="{00000000-0005-0000-0000-00008A490000}"/>
    <cellStyle name="Normal 2 2 3 3 2 5" xfId="5377" xr:uid="{00000000-0005-0000-0000-000001150000}"/>
    <cellStyle name="Normal 2 2 3 3 2 5 2" xfId="15429" xr:uid="{00000000-0005-0000-0000-0000453C0000}"/>
    <cellStyle name="Normal 2 2 3 3 2 5 2 3" xfId="30527" xr:uid="{00000000-0005-0000-0000-00003F770000}"/>
    <cellStyle name="Normal 2 2 3 3 2 5 3" xfId="10409" xr:uid="{00000000-0005-0000-0000-0000A9280000}"/>
    <cellStyle name="Normal 2 2 3 3 2 5 3 3" xfId="25510" xr:uid="{00000000-0005-0000-0000-0000A6630000}"/>
    <cellStyle name="Normal 2 2 3 3 2 5 5" xfId="20497" xr:uid="{00000000-0005-0000-0000-000011500000}"/>
    <cellStyle name="Normal 2 2 3 3 2 6" xfId="12087" xr:uid="{00000000-0005-0000-0000-0000372F0000}"/>
    <cellStyle name="Normal 2 2 3 3 2 6 3" xfId="27185" xr:uid="{00000000-0005-0000-0000-0000316A0000}"/>
    <cellStyle name="Normal 2 2 3 3 2 7" xfId="7066" xr:uid="{00000000-0005-0000-0000-00009A1B0000}"/>
    <cellStyle name="Normal 2 2 3 3 2 7 3" xfId="22168" xr:uid="{00000000-0005-0000-0000-000098560000}"/>
    <cellStyle name="Normal 2 2 3 3 2 9" xfId="17155" xr:uid="{00000000-0005-0000-0000-000003430000}"/>
    <cellStyle name="Normal 2 2 3 3 3" xfId="2202" xr:uid="{00000000-0005-0000-0000-00009A080000}"/>
    <cellStyle name="Normal 2 2 3 3 3 2" xfId="3041" xr:uid="{00000000-0005-0000-0000-0000E10B0000}"/>
    <cellStyle name="Normal 2 2 3 3 3 2 2" xfId="4731" xr:uid="{00000000-0005-0000-0000-00007B120000}"/>
    <cellStyle name="Normal 2 2 3 3 3 2 2 2" xfId="14804" xr:uid="{00000000-0005-0000-0000-0000D4390000}"/>
    <cellStyle name="Normal 2 2 3 3 3 2 2 2 3" xfId="29902" xr:uid="{00000000-0005-0000-0000-0000CE740000}"/>
    <cellStyle name="Normal 2 2 3 3 3 2 2 3" xfId="9784" xr:uid="{00000000-0005-0000-0000-000038260000}"/>
    <cellStyle name="Normal 2 2 3 3 3 2 2 3 3" xfId="24885" xr:uid="{00000000-0005-0000-0000-000035610000}"/>
    <cellStyle name="Normal 2 2 3 3 3 2 2 5" xfId="19872" xr:uid="{00000000-0005-0000-0000-0000A04D0000}"/>
    <cellStyle name="Normal 2 2 3 3 3 2 3" xfId="6423" xr:uid="{00000000-0005-0000-0000-000017190000}"/>
    <cellStyle name="Normal 2 2 3 3 3 2 3 2" xfId="16475" xr:uid="{00000000-0005-0000-0000-00005B400000}"/>
    <cellStyle name="Normal 2 2 3 3 3 2 3 3" xfId="11455" xr:uid="{00000000-0005-0000-0000-0000BF2C0000}"/>
    <cellStyle name="Normal 2 2 3 3 3 2 3 3 3" xfId="26556" xr:uid="{00000000-0005-0000-0000-0000BC670000}"/>
    <cellStyle name="Normal 2 2 3 3 3 2 3 5" xfId="21543" xr:uid="{00000000-0005-0000-0000-000027540000}"/>
    <cellStyle name="Normal 2 2 3 3 3 2 4" xfId="13133" xr:uid="{00000000-0005-0000-0000-00004D330000}"/>
    <cellStyle name="Normal 2 2 3 3 3 2 4 3" xfId="28231" xr:uid="{00000000-0005-0000-0000-0000476E0000}"/>
    <cellStyle name="Normal 2 2 3 3 3 2 5" xfId="8112" xr:uid="{00000000-0005-0000-0000-0000B01F0000}"/>
    <cellStyle name="Normal 2 2 3 3 3 2 5 3" xfId="23214" xr:uid="{00000000-0005-0000-0000-0000AE5A0000}"/>
    <cellStyle name="Normal 2 2 3 3 3 2 7" xfId="18201" xr:uid="{00000000-0005-0000-0000-000019470000}"/>
    <cellStyle name="Normal 2 2 3 3 3 3" xfId="3894" xr:uid="{00000000-0005-0000-0000-0000360F0000}"/>
    <cellStyle name="Normal 2 2 3 3 3 3 2" xfId="13968" xr:uid="{00000000-0005-0000-0000-000090360000}"/>
    <cellStyle name="Normal 2 2 3 3 3 3 2 3" xfId="29066" xr:uid="{00000000-0005-0000-0000-00008A710000}"/>
    <cellStyle name="Normal 2 2 3 3 3 3 3" xfId="8948" xr:uid="{00000000-0005-0000-0000-0000F4220000}"/>
    <cellStyle name="Normal 2 2 3 3 3 3 3 3" xfId="24049" xr:uid="{00000000-0005-0000-0000-0000F15D0000}"/>
    <cellStyle name="Normal 2 2 3 3 3 3 5" xfId="19036" xr:uid="{00000000-0005-0000-0000-00005C4A0000}"/>
    <cellStyle name="Normal 2 2 3 3 3 4" xfId="5587" xr:uid="{00000000-0005-0000-0000-0000D3150000}"/>
    <cellStyle name="Normal 2 2 3 3 3 4 2" xfId="15639" xr:uid="{00000000-0005-0000-0000-0000173D0000}"/>
    <cellStyle name="Normal 2 2 3 3 3 4 2 3" xfId="30737" xr:uid="{00000000-0005-0000-0000-000011780000}"/>
    <cellStyle name="Normal 2 2 3 3 3 4 3" xfId="10619" xr:uid="{00000000-0005-0000-0000-00007B290000}"/>
    <cellStyle name="Normal 2 2 3 3 3 4 3 3" xfId="25720" xr:uid="{00000000-0005-0000-0000-000078640000}"/>
    <cellStyle name="Normal 2 2 3 3 3 4 5" xfId="20707" xr:uid="{00000000-0005-0000-0000-0000E3500000}"/>
    <cellStyle name="Normal 2 2 3 3 3 5" xfId="12297" xr:uid="{00000000-0005-0000-0000-000009300000}"/>
    <cellStyle name="Normal 2 2 3 3 3 5 3" xfId="27395" xr:uid="{00000000-0005-0000-0000-0000036B0000}"/>
    <cellStyle name="Normal 2 2 3 3 3 6" xfId="7276" xr:uid="{00000000-0005-0000-0000-00006C1C0000}"/>
    <cellStyle name="Normal 2 2 3 3 3 6 3" xfId="22378" xr:uid="{00000000-0005-0000-0000-00006A570000}"/>
    <cellStyle name="Normal 2 2 3 3 3 8" xfId="17365" xr:uid="{00000000-0005-0000-0000-0000D5430000}"/>
    <cellStyle name="Normal 2 2 3 3 4" xfId="2623" xr:uid="{00000000-0005-0000-0000-00003F0A0000}"/>
    <cellStyle name="Normal 2 2 3 3 4 2" xfId="4313" xr:uid="{00000000-0005-0000-0000-0000D9100000}"/>
    <cellStyle name="Normal 2 2 3 3 4 2 2" xfId="14386" xr:uid="{00000000-0005-0000-0000-000032380000}"/>
    <cellStyle name="Normal 2 2 3 3 4 2 2 3" xfId="29484" xr:uid="{00000000-0005-0000-0000-00002C730000}"/>
    <cellStyle name="Normal 2 2 3 3 4 2 3" xfId="9366" xr:uid="{00000000-0005-0000-0000-000096240000}"/>
    <cellStyle name="Normal 2 2 3 3 4 2 3 3" xfId="24467" xr:uid="{00000000-0005-0000-0000-0000935F0000}"/>
    <cellStyle name="Normal 2 2 3 3 4 2 5" xfId="19454" xr:uid="{00000000-0005-0000-0000-0000FE4B0000}"/>
    <cellStyle name="Normal 2 2 3 3 4 3" xfId="6005" xr:uid="{00000000-0005-0000-0000-000075170000}"/>
    <cellStyle name="Normal 2 2 3 3 4 3 2" xfId="16057" xr:uid="{00000000-0005-0000-0000-0000B93E0000}"/>
    <cellStyle name="Normal 2 2 3 3 4 3 3" xfId="11037" xr:uid="{00000000-0005-0000-0000-00001D2B0000}"/>
    <cellStyle name="Normal 2 2 3 3 4 3 3 3" xfId="26138" xr:uid="{00000000-0005-0000-0000-00001A660000}"/>
    <cellStyle name="Normal 2 2 3 3 4 3 5" xfId="21125" xr:uid="{00000000-0005-0000-0000-000085520000}"/>
    <cellStyle name="Normal 2 2 3 3 4 4" xfId="12715" xr:uid="{00000000-0005-0000-0000-0000AB310000}"/>
    <cellStyle name="Normal 2 2 3 3 4 4 3" xfId="27813" xr:uid="{00000000-0005-0000-0000-0000A56C0000}"/>
    <cellStyle name="Normal 2 2 3 3 4 5" xfId="7694" xr:uid="{00000000-0005-0000-0000-00000E1E0000}"/>
    <cellStyle name="Normal 2 2 3 3 4 5 3" xfId="22796" xr:uid="{00000000-0005-0000-0000-00000C590000}"/>
    <cellStyle name="Normal 2 2 3 3 4 7" xfId="17783" xr:uid="{00000000-0005-0000-0000-000077450000}"/>
    <cellStyle name="Normal 2 2 3 3 5" xfId="3476" xr:uid="{00000000-0005-0000-0000-0000940D0000}"/>
    <cellStyle name="Normal 2 2 3 3 5 2" xfId="13550" xr:uid="{00000000-0005-0000-0000-0000EE340000}"/>
    <cellStyle name="Normal 2 2 3 3 5 2 3" xfId="28648" xr:uid="{00000000-0005-0000-0000-0000E86F0000}"/>
    <cellStyle name="Normal 2 2 3 3 5 3" xfId="8530" xr:uid="{00000000-0005-0000-0000-000052210000}"/>
    <cellStyle name="Normal 2 2 3 3 5 3 3" xfId="23631" xr:uid="{00000000-0005-0000-0000-00004F5C0000}"/>
    <cellStyle name="Normal 2 2 3 3 5 5" xfId="18618" xr:uid="{00000000-0005-0000-0000-0000BA480000}"/>
    <cellStyle name="Normal 2 2 3 3 6" xfId="5169" xr:uid="{00000000-0005-0000-0000-000031140000}"/>
    <cellStyle name="Normal 2 2 3 3 6 2" xfId="15221" xr:uid="{00000000-0005-0000-0000-0000753B0000}"/>
    <cellStyle name="Normal 2 2 3 3 6 2 3" xfId="30319" xr:uid="{00000000-0005-0000-0000-00006F760000}"/>
    <cellStyle name="Normal 2 2 3 3 6 3" xfId="10201" xr:uid="{00000000-0005-0000-0000-0000D9270000}"/>
    <cellStyle name="Normal 2 2 3 3 6 3 3" xfId="25302" xr:uid="{00000000-0005-0000-0000-0000D6620000}"/>
    <cellStyle name="Normal 2 2 3 3 6 5" xfId="20289" xr:uid="{00000000-0005-0000-0000-0000414F0000}"/>
    <cellStyle name="Normal 2 2 3 3 7" xfId="11879" xr:uid="{00000000-0005-0000-0000-0000672E0000}"/>
    <cellStyle name="Normal 2 2 3 3 7 3" xfId="26977" xr:uid="{00000000-0005-0000-0000-000061690000}"/>
    <cellStyle name="Normal 2 2 3 3 8" xfId="6858" xr:uid="{00000000-0005-0000-0000-0000CA1A0000}"/>
    <cellStyle name="Normal 2 2 3 3 8 3" xfId="21960" xr:uid="{00000000-0005-0000-0000-0000C8550000}"/>
    <cellStyle name="Normal 2 2 3 4" xfId="1883" xr:uid="{00000000-0005-0000-0000-00005B070000}"/>
    <cellStyle name="Normal 2 2 3 4 2" xfId="2306" xr:uid="{00000000-0005-0000-0000-000002090000}"/>
    <cellStyle name="Normal 2 2 3 4 2 2" xfId="3145" xr:uid="{00000000-0005-0000-0000-0000490C0000}"/>
    <cellStyle name="Normal 2 2 3 4 2 2 2" xfId="4835" xr:uid="{00000000-0005-0000-0000-0000E3120000}"/>
    <cellStyle name="Normal 2 2 3 4 2 2 2 2" xfId="14908" xr:uid="{00000000-0005-0000-0000-00003C3A0000}"/>
    <cellStyle name="Normal 2 2 3 4 2 2 2 2 3" xfId="30006" xr:uid="{00000000-0005-0000-0000-000036750000}"/>
    <cellStyle name="Normal 2 2 3 4 2 2 2 3" xfId="9888" xr:uid="{00000000-0005-0000-0000-0000A0260000}"/>
    <cellStyle name="Normal 2 2 3 4 2 2 2 3 3" xfId="24989" xr:uid="{00000000-0005-0000-0000-00009D610000}"/>
    <cellStyle name="Normal 2 2 3 4 2 2 2 5" xfId="19976" xr:uid="{00000000-0005-0000-0000-0000084E0000}"/>
    <cellStyle name="Normal 2 2 3 4 2 2 3" xfId="6527" xr:uid="{00000000-0005-0000-0000-00007F190000}"/>
    <cellStyle name="Normal 2 2 3 4 2 2 3 2" xfId="16579" xr:uid="{00000000-0005-0000-0000-0000C3400000}"/>
    <cellStyle name="Normal 2 2 3 4 2 2 3 3" xfId="11559" xr:uid="{00000000-0005-0000-0000-0000272D0000}"/>
    <cellStyle name="Normal 2 2 3 4 2 2 3 3 3" xfId="26660" xr:uid="{00000000-0005-0000-0000-000024680000}"/>
    <cellStyle name="Normal 2 2 3 4 2 2 3 5" xfId="21647" xr:uid="{00000000-0005-0000-0000-00008F540000}"/>
    <cellStyle name="Normal 2 2 3 4 2 2 4" xfId="13237" xr:uid="{00000000-0005-0000-0000-0000B5330000}"/>
    <cellStyle name="Normal 2 2 3 4 2 2 4 3" xfId="28335" xr:uid="{00000000-0005-0000-0000-0000AF6E0000}"/>
    <cellStyle name="Normal 2 2 3 4 2 2 5" xfId="8216" xr:uid="{00000000-0005-0000-0000-000018200000}"/>
    <cellStyle name="Normal 2 2 3 4 2 2 5 3" xfId="23318" xr:uid="{00000000-0005-0000-0000-0000165B0000}"/>
    <cellStyle name="Normal 2 2 3 4 2 2 7" xfId="18305" xr:uid="{00000000-0005-0000-0000-000081470000}"/>
    <cellStyle name="Normal 2 2 3 4 2 3" xfId="3998" xr:uid="{00000000-0005-0000-0000-00009E0F0000}"/>
    <cellStyle name="Normal 2 2 3 4 2 3 2" xfId="14072" xr:uid="{00000000-0005-0000-0000-0000F8360000}"/>
    <cellStyle name="Normal 2 2 3 4 2 3 2 3" xfId="29170" xr:uid="{00000000-0005-0000-0000-0000F2710000}"/>
    <cellStyle name="Normal 2 2 3 4 2 3 3" xfId="9052" xr:uid="{00000000-0005-0000-0000-00005C230000}"/>
    <cellStyle name="Normal 2 2 3 4 2 3 3 3" xfId="24153" xr:uid="{00000000-0005-0000-0000-0000595E0000}"/>
    <cellStyle name="Normal 2 2 3 4 2 3 5" xfId="19140" xr:uid="{00000000-0005-0000-0000-0000C44A0000}"/>
    <cellStyle name="Normal 2 2 3 4 2 4" xfId="5691" xr:uid="{00000000-0005-0000-0000-00003B160000}"/>
    <cellStyle name="Normal 2 2 3 4 2 4 2" xfId="15743" xr:uid="{00000000-0005-0000-0000-00007F3D0000}"/>
    <cellStyle name="Normal 2 2 3 4 2 4 2 3" xfId="30841" xr:uid="{00000000-0005-0000-0000-000079780000}"/>
    <cellStyle name="Normal 2 2 3 4 2 4 3" xfId="10723" xr:uid="{00000000-0005-0000-0000-0000E3290000}"/>
    <cellStyle name="Normal 2 2 3 4 2 4 3 3" xfId="25824" xr:uid="{00000000-0005-0000-0000-0000E0640000}"/>
    <cellStyle name="Normal 2 2 3 4 2 4 5" xfId="20811" xr:uid="{00000000-0005-0000-0000-00004B510000}"/>
    <cellStyle name="Normal 2 2 3 4 2 5" xfId="12401" xr:uid="{00000000-0005-0000-0000-000071300000}"/>
    <cellStyle name="Normal 2 2 3 4 2 5 3" xfId="27499" xr:uid="{00000000-0005-0000-0000-00006B6B0000}"/>
    <cellStyle name="Normal 2 2 3 4 2 6" xfId="7380" xr:uid="{00000000-0005-0000-0000-0000D41C0000}"/>
    <cellStyle name="Normal 2 2 3 4 2 6 3" xfId="22482" xr:uid="{00000000-0005-0000-0000-0000D2570000}"/>
    <cellStyle name="Normal 2 2 3 4 2 8" xfId="17469" xr:uid="{00000000-0005-0000-0000-00003D440000}"/>
    <cellStyle name="Normal 2 2 3 4 3" xfId="2727" xr:uid="{00000000-0005-0000-0000-0000A70A0000}"/>
    <cellStyle name="Normal 2 2 3 4 3 2" xfId="4417" xr:uid="{00000000-0005-0000-0000-000041110000}"/>
    <cellStyle name="Normal 2 2 3 4 3 2 2" xfId="14490" xr:uid="{00000000-0005-0000-0000-00009A380000}"/>
    <cellStyle name="Normal 2 2 3 4 3 2 2 3" xfId="29588" xr:uid="{00000000-0005-0000-0000-000094730000}"/>
    <cellStyle name="Normal 2 2 3 4 3 2 3" xfId="9470" xr:uid="{00000000-0005-0000-0000-0000FE240000}"/>
    <cellStyle name="Normal 2 2 3 4 3 2 3 3" xfId="24571" xr:uid="{00000000-0005-0000-0000-0000FB5F0000}"/>
    <cellStyle name="Normal 2 2 3 4 3 2 5" xfId="19558" xr:uid="{00000000-0005-0000-0000-0000664C0000}"/>
    <cellStyle name="Normal 2 2 3 4 3 3" xfId="6109" xr:uid="{00000000-0005-0000-0000-0000DD170000}"/>
    <cellStyle name="Normal 2 2 3 4 3 3 2" xfId="16161" xr:uid="{00000000-0005-0000-0000-0000213F0000}"/>
    <cellStyle name="Normal 2 2 3 4 3 3 3" xfId="11141" xr:uid="{00000000-0005-0000-0000-0000852B0000}"/>
    <cellStyle name="Normal 2 2 3 4 3 3 3 3" xfId="26242" xr:uid="{00000000-0005-0000-0000-000082660000}"/>
    <cellStyle name="Normal 2 2 3 4 3 3 5" xfId="21229" xr:uid="{00000000-0005-0000-0000-0000ED520000}"/>
    <cellStyle name="Normal 2 2 3 4 3 4" xfId="12819" xr:uid="{00000000-0005-0000-0000-000013320000}"/>
    <cellStyle name="Normal 2 2 3 4 3 4 3" xfId="27917" xr:uid="{00000000-0005-0000-0000-00000D6D0000}"/>
    <cellStyle name="Normal 2 2 3 4 3 5" xfId="7798" xr:uid="{00000000-0005-0000-0000-0000761E0000}"/>
    <cellStyle name="Normal 2 2 3 4 3 5 3" xfId="22900" xr:uid="{00000000-0005-0000-0000-000074590000}"/>
    <cellStyle name="Normal 2 2 3 4 3 7" xfId="17887" xr:uid="{00000000-0005-0000-0000-0000DF450000}"/>
    <cellStyle name="Normal 2 2 3 4 4" xfId="3580" xr:uid="{00000000-0005-0000-0000-0000FC0D0000}"/>
    <cellStyle name="Normal 2 2 3 4 4 2" xfId="13654" xr:uid="{00000000-0005-0000-0000-000056350000}"/>
    <cellStyle name="Normal 2 2 3 4 4 2 3" xfId="28752" xr:uid="{00000000-0005-0000-0000-000050700000}"/>
    <cellStyle name="Normal 2 2 3 4 4 3" xfId="8634" xr:uid="{00000000-0005-0000-0000-0000BA210000}"/>
    <cellStyle name="Normal 2 2 3 4 4 3 3" xfId="23735" xr:uid="{00000000-0005-0000-0000-0000B75C0000}"/>
    <cellStyle name="Normal 2 2 3 4 4 5" xfId="18722" xr:uid="{00000000-0005-0000-0000-000022490000}"/>
    <cellStyle name="Normal 2 2 3 4 5" xfId="5273" xr:uid="{00000000-0005-0000-0000-000099140000}"/>
    <cellStyle name="Normal 2 2 3 4 5 2" xfId="15325" xr:uid="{00000000-0005-0000-0000-0000DD3B0000}"/>
    <cellStyle name="Normal 2 2 3 4 5 2 3" xfId="30423" xr:uid="{00000000-0005-0000-0000-0000D7760000}"/>
    <cellStyle name="Normal 2 2 3 4 5 3" xfId="10305" xr:uid="{00000000-0005-0000-0000-000041280000}"/>
    <cellStyle name="Normal 2 2 3 4 5 3 3" xfId="25406" xr:uid="{00000000-0005-0000-0000-00003E630000}"/>
    <cellStyle name="Normal 2 2 3 4 5 5" xfId="20393" xr:uid="{00000000-0005-0000-0000-0000A94F0000}"/>
    <cellStyle name="Normal 2 2 3 4 6" xfId="11983" xr:uid="{00000000-0005-0000-0000-0000CF2E0000}"/>
    <cellStyle name="Normal 2 2 3 4 6 3" xfId="27081" xr:uid="{00000000-0005-0000-0000-0000C9690000}"/>
    <cellStyle name="Normal 2 2 3 4 7" xfId="6962" xr:uid="{00000000-0005-0000-0000-0000321B0000}"/>
    <cellStyle name="Normal 2 2 3 4 7 3" xfId="22064" xr:uid="{00000000-0005-0000-0000-000030560000}"/>
    <cellStyle name="Normal 2 2 3 4 9" xfId="17051" xr:uid="{00000000-0005-0000-0000-00009B420000}"/>
    <cellStyle name="Normal 2 2 3 5" xfId="2096" xr:uid="{00000000-0005-0000-0000-000030080000}"/>
    <cellStyle name="Normal 2 2 3 5 2" xfId="2937" xr:uid="{00000000-0005-0000-0000-0000790B0000}"/>
    <cellStyle name="Normal 2 2 3 5 2 2" xfId="4627" xr:uid="{00000000-0005-0000-0000-000013120000}"/>
    <cellStyle name="Normal 2 2 3 5 2 2 2" xfId="14700" xr:uid="{00000000-0005-0000-0000-00006C390000}"/>
    <cellStyle name="Normal 2 2 3 5 2 2 2 3" xfId="29798" xr:uid="{00000000-0005-0000-0000-000066740000}"/>
    <cellStyle name="Normal 2 2 3 5 2 2 3" xfId="9680" xr:uid="{00000000-0005-0000-0000-0000D0250000}"/>
    <cellStyle name="Normal 2 2 3 5 2 2 3 3" xfId="24781" xr:uid="{00000000-0005-0000-0000-0000CD600000}"/>
    <cellStyle name="Normal 2 2 3 5 2 2 5" xfId="19768" xr:uid="{00000000-0005-0000-0000-0000384D0000}"/>
    <cellStyle name="Normal 2 2 3 5 2 3" xfId="6319" xr:uid="{00000000-0005-0000-0000-0000AF180000}"/>
    <cellStyle name="Normal 2 2 3 5 2 3 2" xfId="16371" xr:uid="{00000000-0005-0000-0000-0000F33F0000}"/>
    <cellStyle name="Normal 2 2 3 5 2 3 3" xfId="11351" xr:uid="{00000000-0005-0000-0000-0000572C0000}"/>
    <cellStyle name="Normal 2 2 3 5 2 3 3 3" xfId="26452" xr:uid="{00000000-0005-0000-0000-000054670000}"/>
    <cellStyle name="Normal 2 2 3 5 2 3 5" xfId="21439" xr:uid="{00000000-0005-0000-0000-0000BF530000}"/>
    <cellStyle name="Normal 2 2 3 5 2 4" xfId="13029" xr:uid="{00000000-0005-0000-0000-0000E5320000}"/>
    <cellStyle name="Normal 2 2 3 5 2 4 3" xfId="28127" xr:uid="{00000000-0005-0000-0000-0000DF6D0000}"/>
    <cellStyle name="Normal 2 2 3 5 2 5" xfId="8008" xr:uid="{00000000-0005-0000-0000-0000481F0000}"/>
    <cellStyle name="Normal 2 2 3 5 2 5 3" xfId="23110" xr:uid="{00000000-0005-0000-0000-0000465A0000}"/>
    <cellStyle name="Normal 2 2 3 5 2 7" xfId="18097" xr:uid="{00000000-0005-0000-0000-0000B1460000}"/>
    <cellStyle name="Normal 2 2 3 5 3" xfId="3790" xr:uid="{00000000-0005-0000-0000-0000CE0E0000}"/>
    <cellStyle name="Normal 2 2 3 5 3 2" xfId="13864" xr:uid="{00000000-0005-0000-0000-000028360000}"/>
    <cellStyle name="Normal 2 2 3 5 3 2 3" xfId="28962" xr:uid="{00000000-0005-0000-0000-000022710000}"/>
    <cellStyle name="Normal 2 2 3 5 3 3" xfId="8844" xr:uid="{00000000-0005-0000-0000-00008C220000}"/>
    <cellStyle name="Normal 2 2 3 5 3 3 3" xfId="23945" xr:uid="{00000000-0005-0000-0000-0000895D0000}"/>
    <cellStyle name="Normal 2 2 3 5 3 5" xfId="18932" xr:uid="{00000000-0005-0000-0000-0000F4490000}"/>
    <cellStyle name="Normal 2 2 3 5 4" xfId="5483" xr:uid="{00000000-0005-0000-0000-00006B150000}"/>
    <cellStyle name="Normal 2 2 3 5 4 2" xfId="15535" xr:uid="{00000000-0005-0000-0000-0000AF3C0000}"/>
    <cellStyle name="Normal 2 2 3 5 4 2 3" xfId="30633" xr:uid="{00000000-0005-0000-0000-0000A9770000}"/>
    <cellStyle name="Normal 2 2 3 5 4 3" xfId="10515" xr:uid="{00000000-0005-0000-0000-000013290000}"/>
    <cellStyle name="Normal 2 2 3 5 4 3 3" xfId="25616" xr:uid="{00000000-0005-0000-0000-000010640000}"/>
    <cellStyle name="Normal 2 2 3 5 4 5" xfId="20603" xr:uid="{00000000-0005-0000-0000-00007B500000}"/>
    <cellStyle name="Normal 2 2 3 5 5" xfId="12193" xr:uid="{00000000-0005-0000-0000-0000A12F0000}"/>
    <cellStyle name="Normal 2 2 3 5 5 3" xfId="27291" xr:uid="{00000000-0005-0000-0000-00009B6A0000}"/>
    <cellStyle name="Normal 2 2 3 5 6" xfId="7172" xr:uid="{00000000-0005-0000-0000-0000041C0000}"/>
    <cellStyle name="Normal 2 2 3 5 6 3" xfId="22274" xr:uid="{00000000-0005-0000-0000-000002570000}"/>
    <cellStyle name="Normal 2 2 3 5 8" xfId="17261" xr:uid="{00000000-0005-0000-0000-00006D430000}"/>
    <cellStyle name="Normal 2 2 3 6" xfId="2517" xr:uid="{00000000-0005-0000-0000-0000D5090000}"/>
    <cellStyle name="Normal 2 2 3 6 2" xfId="4209" xr:uid="{00000000-0005-0000-0000-000071100000}"/>
    <cellStyle name="Normal 2 2 3 6 2 2" xfId="14282" xr:uid="{00000000-0005-0000-0000-0000CA370000}"/>
    <cellStyle name="Normal 2 2 3 6 2 2 3" xfId="29380" xr:uid="{00000000-0005-0000-0000-0000C4720000}"/>
    <cellStyle name="Normal 2 2 3 6 2 3" xfId="9262" xr:uid="{00000000-0005-0000-0000-00002E240000}"/>
    <cellStyle name="Normal 2 2 3 6 2 3 3" xfId="24363" xr:uid="{00000000-0005-0000-0000-00002B5F0000}"/>
    <cellStyle name="Normal 2 2 3 6 2 5" xfId="19350" xr:uid="{00000000-0005-0000-0000-0000964B0000}"/>
    <cellStyle name="Normal 2 2 3 6 3" xfId="5901" xr:uid="{00000000-0005-0000-0000-00000D170000}"/>
    <cellStyle name="Normal 2 2 3 6 3 2" xfId="15953" xr:uid="{00000000-0005-0000-0000-0000513E0000}"/>
    <cellStyle name="Normal 2 2 3 6 3 3" xfId="10933" xr:uid="{00000000-0005-0000-0000-0000B52A0000}"/>
    <cellStyle name="Normal 2 2 3 6 3 3 3" xfId="26034" xr:uid="{00000000-0005-0000-0000-0000B2650000}"/>
    <cellStyle name="Normal 2 2 3 6 3 5" xfId="21021" xr:uid="{00000000-0005-0000-0000-00001D520000}"/>
    <cellStyle name="Normal 2 2 3 6 4" xfId="12611" xr:uid="{00000000-0005-0000-0000-000043310000}"/>
    <cellStyle name="Normal 2 2 3 6 4 3" xfId="27709" xr:uid="{00000000-0005-0000-0000-00003D6C0000}"/>
    <cellStyle name="Normal 2 2 3 6 5" xfId="7590" xr:uid="{00000000-0005-0000-0000-0000A61D0000}"/>
    <cellStyle name="Normal 2 2 3 6 5 3" xfId="22692" xr:uid="{00000000-0005-0000-0000-0000A4580000}"/>
    <cellStyle name="Normal 2 2 3 6 7" xfId="17679" xr:uid="{00000000-0005-0000-0000-00000F450000}"/>
    <cellStyle name="Normal 2 2 3 7" xfId="3368" xr:uid="{00000000-0005-0000-0000-0000280D0000}"/>
    <cellStyle name="Normal 2 2 3 7 2" xfId="13446" xr:uid="{00000000-0005-0000-0000-000086340000}"/>
    <cellStyle name="Normal 2 2 3 7 2 3" xfId="28544" xr:uid="{00000000-0005-0000-0000-0000806F0000}"/>
    <cellStyle name="Normal 2 2 3 7 3" xfId="8426" xr:uid="{00000000-0005-0000-0000-0000EA200000}"/>
    <cellStyle name="Normal 2 2 3 7 3 3" xfId="23527" xr:uid="{00000000-0005-0000-0000-0000E75B0000}"/>
    <cellStyle name="Normal 2 2 3 7 5" xfId="18514" xr:uid="{00000000-0005-0000-0000-000052480000}"/>
    <cellStyle name="Normal 2 2 3 8" xfId="5062" xr:uid="{00000000-0005-0000-0000-0000C6130000}"/>
    <cellStyle name="Normal 2 2 3 8 2" xfId="15117" xr:uid="{00000000-0005-0000-0000-00000D3B0000}"/>
    <cellStyle name="Normal 2 2 3 8 2 3" xfId="30215" xr:uid="{00000000-0005-0000-0000-000007760000}"/>
    <cellStyle name="Normal 2 2 3 8 3" xfId="10097" xr:uid="{00000000-0005-0000-0000-000071270000}"/>
    <cellStyle name="Normal 2 2 3 8 3 3" xfId="25198" xr:uid="{00000000-0005-0000-0000-00006E620000}"/>
    <cellStyle name="Normal 2 2 3 8 5" xfId="20185" xr:uid="{00000000-0005-0000-0000-0000D94E0000}"/>
    <cellStyle name="Normal 2 2 3 9" xfId="11773" xr:uid="{00000000-0005-0000-0000-0000FD2D0000}"/>
    <cellStyle name="Normal 2 2 3 9 3" xfId="26873" xr:uid="{00000000-0005-0000-0000-0000F9680000}"/>
    <cellStyle name="Normal 2 2 4" xfId="1108" xr:uid="{00000000-0005-0000-0000-000054040000}"/>
    <cellStyle name="Normal 2 2 6" xfId="935" xr:uid="{00000000-0005-0000-0000-0000A7030000}"/>
    <cellStyle name="Normal 2 3" xfId="127" xr:uid="{00000000-0005-0000-0000-00007F000000}"/>
    <cellStyle name="Normal 2 3 10" xfId="410" xr:uid="{00000000-0005-0000-0000-00009A010000}"/>
    <cellStyle name="Normal 2 3 2" xfId="617" xr:uid="{00000000-0005-0000-0000-000069020000}"/>
    <cellStyle name="Normal 2 3 2 10" xfId="6754" xr:uid="{00000000-0005-0000-0000-0000621A0000}"/>
    <cellStyle name="Normal 2 3 2 10 3" xfId="21858" xr:uid="{00000000-0005-0000-0000-000062550000}"/>
    <cellStyle name="Normal 2 3 2 12" xfId="16843" xr:uid="{00000000-0005-0000-0000-0000CB410000}"/>
    <cellStyle name="Normal 2 3 2 13" xfId="1424" xr:uid="{00000000-0005-0000-0000-000090050000}"/>
    <cellStyle name="Normal 2 3 2 2" xfId="1718" xr:uid="{00000000-0005-0000-0000-0000B6060000}"/>
    <cellStyle name="Normal 2 3 2 2 11" xfId="16897" xr:uid="{00000000-0005-0000-0000-000001420000}"/>
    <cellStyle name="Normal 2 3 2 2 2" xfId="1826" xr:uid="{00000000-0005-0000-0000-000022070000}"/>
    <cellStyle name="Normal 2 3 2 2 2 10" xfId="17001" xr:uid="{00000000-0005-0000-0000-000069420000}"/>
    <cellStyle name="Normal 2 3 2 2 2 2" xfId="2043" xr:uid="{00000000-0005-0000-0000-0000FB070000}"/>
    <cellStyle name="Normal 2 3 2 2 2 2 2" xfId="2464" xr:uid="{00000000-0005-0000-0000-0000A0090000}"/>
    <cellStyle name="Normal 2 3 2 2 2 2 2 2" xfId="3303" xr:uid="{00000000-0005-0000-0000-0000E70C0000}"/>
    <cellStyle name="Normal 2 3 2 2 2 2 2 2 2" xfId="4993" xr:uid="{00000000-0005-0000-0000-000081130000}"/>
    <cellStyle name="Normal 2 3 2 2 2 2 2 2 2 2" xfId="15066" xr:uid="{00000000-0005-0000-0000-0000DA3A0000}"/>
    <cellStyle name="Normal 2 3 2 2 2 2 2 2 2 2 3" xfId="30164" xr:uid="{00000000-0005-0000-0000-0000D4750000}"/>
    <cellStyle name="Normal 2 3 2 2 2 2 2 2 2 3" xfId="10046" xr:uid="{00000000-0005-0000-0000-00003E270000}"/>
    <cellStyle name="Normal 2 3 2 2 2 2 2 2 2 3 3" xfId="25147" xr:uid="{00000000-0005-0000-0000-00003B620000}"/>
    <cellStyle name="Normal 2 3 2 2 2 2 2 2 2 5" xfId="20134" xr:uid="{00000000-0005-0000-0000-0000A64E0000}"/>
    <cellStyle name="Normal 2 3 2 2 2 2 2 2 3" xfId="6685" xr:uid="{00000000-0005-0000-0000-00001D1A0000}"/>
    <cellStyle name="Normal 2 3 2 2 2 2 2 2 3 2" xfId="16737" xr:uid="{00000000-0005-0000-0000-000061410000}"/>
    <cellStyle name="Normal 2 3 2 2 2 2 2 2 3 3" xfId="11717" xr:uid="{00000000-0005-0000-0000-0000C52D0000}"/>
    <cellStyle name="Normal 2 3 2 2 2 2 2 2 3 3 3" xfId="26818" xr:uid="{00000000-0005-0000-0000-0000C2680000}"/>
    <cellStyle name="Normal 2 3 2 2 2 2 2 2 3 5" xfId="21805" xr:uid="{00000000-0005-0000-0000-00002D550000}"/>
    <cellStyle name="Normal 2 3 2 2 2 2 2 2 4" xfId="13395" xr:uid="{00000000-0005-0000-0000-000053340000}"/>
    <cellStyle name="Normal 2 3 2 2 2 2 2 2 4 3" xfId="28493" xr:uid="{00000000-0005-0000-0000-00004D6F0000}"/>
    <cellStyle name="Normal 2 3 2 2 2 2 2 2 5" xfId="8374" xr:uid="{00000000-0005-0000-0000-0000B6200000}"/>
    <cellStyle name="Normal 2 3 2 2 2 2 2 2 5 3" xfId="23476" xr:uid="{00000000-0005-0000-0000-0000B45B0000}"/>
    <cellStyle name="Normal 2 3 2 2 2 2 2 2 7" xfId="18463" xr:uid="{00000000-0005-0000-0000-00001F480000}"/>
    <cellStyle name="Normal 2 3 2 2 2 2 2 3" xfId="4156" xr:uid="{00000000-0005-0000-0000-00003C100000}"/>
    <cellStyle name="Normal 2 3 2 2 2 2 2 3 2" xfId="14230" xr:uid="{00000000-0005-0000-0000-000096370000}"/>
    <cellStyle name="Normal 2 3 2 2 2 2 2 3 2 3" xfId="29328" xr:uid="{00000000-0005-0000-0000-000090720000}"/>
    <cellStyle name="Normal 2 3 2 2 2 2 2 3 3" xfId="9210" xr:uid="{00000000-0005-0000-0000-0000FA230000}"/>
    <cellStyle name="Normal 2 3 2 2 2 2 2 3 3 3" xfId="24311" xr:uid="{00000000-0005-0000-0000-0000F75E0000}"/>
    <cellStyle name="Normal 2 3 2 2 2 2 2 3 5" xfId="19298" xr:uid="{00000000-0005-0000-0000-0000624B0000}"/>
    <cellStyle name="Normal 2 3 2 2 2 2 2 4" xfId="5849" xr:uid="{00000000-0005-0000-0000-0000D9160000}"/>
    <cellStyle name="Normal 2 3 2 2 2 2 2 4 2" xfId="15901" xr:uid="{00000000-0005-0000-0000-00001D3E0000}"/>
    <cellStyle name="Normal 2 3 2 2 2 2 2 4 3" xfId="10881" xr:uid="{00000000-0005-0000-0000-0000812A0000}"/>
    <cellStyle name="Normal 2 3 2 2 2 2 2 4 3 3" xfId="25982" xr:uid="{00000000-0005-0000-0000-00007E650000}"/>
    <cellStyle name="Normal 2 3 2 2 2 2 2 4 5" xfId="20969" xr:uid="{00000000-0005-0000-0000-0000E9510000}"/>
    <cellStyle name="Normal 2 3 2 2 2 2 2 5" xfId="12559" xr:uid="{00000000-0005-0000-0000-00000F310000}"/>
    <cellStyle name="Normal 2 3 2 2 2 2 2 5 3" xfId="27657" xr:uid="{00000000-0005-0000-0000-0000096C0000}"/>
    <cellStyle name="Normal 2 3 2 2 2 2 2 6" xfId="7538" xr:uid="{00000000-0005-0000-0000-0000721D0000}"/>
    <cellStyle name="Normal 2 3 2 2 2 2 2 6 3" xfId="22640" xr:uid="{00000000-0005-0000-0000-000070580000}"/>
    <cellStyle name="Normal 2 3 2 2 2 2 2 8" xfId="17627" xr:uid="{00000000-0005-0000-0000-0000DB440000}"/>
    <cellStyle name="Normal 2 3 2 2 2 2 3" xfId="2885" xr:uid="{00000000-0005-0000-0000-0000450B0000}"/>
    <cellStyle name="Normal 2 3 2 2 2 2 3 2" xfId="4575" xr:uid="{00000000-0005-0000-0000-0000DF110000}"/>
    <cellStyle name="Normal 2 3 2 2 2 2 3 2 2" xfId="14648" xr:uid="{00000000-0005-0000-0000-000038390000}"/>
    <cellStyle name="Normal 2 3 2 2 2 2 3 2 2 3" xfId="29746" xr:uid="{00000000-0005-0000-0000-000032740000}"/>
    <cellStyle name="Normal 2 3 2 2 2 2 3 2 3" xfId="9628" xr:uid="{00000000-0005-0000-0000-00009C250000}"/>
    <cellStyle name="Normal 2 3 2 2 2 2 3 2 3 3" xfId="24729" xr:uid="{00000000-0005-0000-0000-000099600000}"/>
    <cellStyle name="Normal 2 3 2 2 2 2 3 2 5" xfId="19716" xr:uid="{00000000-0005-0000-0000-0000044D0000}"/>
    <cellStyle name="Normal 2 3 2 2 2 2 3 3" xfId="6267" xr:uid="{00000000-0005-0000-0000-00007B180000}"/>
    <cellStyle name="Normal 2 3 2 2 2 2 3 3 2" xfId="16319" xr:uid="{00000000-0005-0000-0000-0000BF3F0000}"/>
    <cellStyle name="Normal 2 3 2 2 2 2 3 3 3" xfId="11299" xr:uid="{00000000-0005-0000-0000-0000232C0000}"/>
    <cellStyle name="Normal 2 3 2 2 2 2 3 3 3 3" xfId="26400" xr:uid="{00000000-0005-0000-0000-000020670000}"/>
    <cellStyle name="Normal 2 3 2 2 2 2 3 3 5" xfId="21387" xr:uid="{00000000-0005-0000-0000-00008B530000}"/>
    <cellStyle name="Normal 2 3 2 2 2 2 3 4" xfId="12977" xr:uid="{00000000-0005-0000-0000-0000B1320000}"/>
    <cellStyle name="Normal 2 3 2 2 2 2 3 4 3" xfId="28075" xr:uid="{00000000-0005-0000-0000-0000AB6D0000}"/>
    <cellStyle name="Normal 2 3 2 2 2 2 3 5" xfId="7956" xr:uid="{00000000-0005-0000-0000-0000141F0000}"/>
    <cellStyle name="Normal 2 3 2 2 2 2 3 5 3" xfId="23058" xr:uid="{00000000-0005-0000-0000-0000125A0000}"/>
    <cellStyle name="Normal 2 3 2 2 2 2 3 7" xfId="18045" xr:uid="{00000000-0005-0000-0000-00007D460000}"/>
    <cellStyle name="Normal 2 3 2 2 2 2 4" xfId="3738" xr:uid="{00000000-0005-0000-0000-00009A0E0000}"/>
    <cellStyle name="Normal 2 3 2 2 2 2 4 2" xfId="13812" xr:uid="{00000000-0005-0000-0000-0000F4350000}"/>
    <cellStyle name="Normal 2 3 2 2 2 2 4 2 3" xfId="28910" xr:uid="{00000000-0005-0000-0000-0000EE700000}"/>
    <cellStyle name="Normal 2 3 2 2 2 2 4 3" xfId="8792" xr:uid="{00000000-0005-0000-0000-000058220000}"/>
    <cellStyle name="Normal 2 3 2 2 2 2 4 3 3" xfId="23893" xr:uid="{00000000-0005-0000-0000-0000555D0000}"/>
    <cellStyle name="Normal 2 3 2 2 2 2 4 5" xfId="18880" xr:uid="{00000000-0005-0000-0000-0000C0490000}"/>
    <cellStyle name="Normal 2 3 2 2 2 2 5" xfId="5431" xr:uid="{00000000-0005-0000-0000-000037150000}"/>
    <cellStyle name="Normal 2 3 2 2 2 2 5 2" xfId="15483" xr:uid="{00000000-0005-0000-0000-00007B3C0000}"/>
    <cellStyle name="Normal 2 3 2 2 2 2 5 2 3" xfId="30581" xr:uid="{00000000-0005-0000-0000-000075770000}"/>
    <cellStyle name="Normal 2 3 2 2 2 2 5 3" xfId="10463" xr:uid="{00000000-0005-0000-0000-0000DF280000}"/>
    <cellStyle name="Normal 2 3 2 2 2 2 5 3 3" xfId="25564" xr:uid="{00000000-0005-0000-0000-0000DC630000}"/>
    <cellStyle name="Normal 2 3 2 2 2 2 5 5" xfId="20551" xr:uid="{00000000-0005-0000-0000-000047500000}"/>
    <cellStyle name="Normal 2 3 2 2 2 2 6" xfId="12141" xr:uid="{00000000-0005-0000-0000-00006D2F0000}"/>
    <cellStyle name="Normal 2 3 2 2 2 2 6 3" xfId="27239" xr:uid="{00000000-0005-0000-0000-0000676A0000}"/>
    <cellStyle name="Normal 2 3 2 2 2 2 7" xfId="7120" xr:uid="{00000000-0005-0000-0000-0000D01B0000}"/>
    <cellStyle name="Normal 2 3 2 2 2 2 7 3" xfId="22222" xr:uid="{00000000-0005-0000-0000-0000CE560000}"/>
    <cellStyle name="Normal 2 3 2 2 2 2 9" xfId="17209" xr:uid="{00000000-0005-0000-0000-000039430000}"/>
    <cellStyle name="Normal 2 3 2 2 2 3" xfId="2256" xr:uid="{00000000-0005-0000-0000-0000D0080000}"/>
    <cellStyle name="Normal 2 3 2 2 2 3 2" xfId="3095" xr:uid="{00000000-0005-0000-0000-0000170C0000}"/>
    <cellStyle name="Normal 2 3 2 2 2 3 2 2" xfId="4785" xr:uid="{00000000-0005-0000-0000-0000B1120000}"/>
    <cellStyle name="Normal 2 3 2 2 2 3 2 2 2" xfId="14858" xr:uid="{00000000-0005-0000-0000-00000A3A0000}"/>
    <cellStyle name="Normal 2 3 2 2 2 3 2 2 2 3" xfId="29956" xr:uid="{00000000-0005-0000-0000-000004750000}"/>
    <cellStyle name="Normal 2 3 2 2 2 3 2 2 3" xfId="9838" xr:uid="{00000000-0005-0000-0000-00006E260000}"/>
    <cellStyle name="Normal 2 3 2 2 2 3 2 2 3 3" xfId="24939" xr:uid="{00000000-0005-0000-0000-00006B610000}"/>
    <cellStyle name="Normal 2 3 2 2 2 3 2 2 5" xfId="19926" xr:uid="{00000000-0005-0000-0000-0000D64D0000}"/>
    <cellStyle name="Normal 2 3 2 2 2 3 2 3" xfId="6477" xr:uid="{00000000-0005-0000-0000-00004D190000}"/>
    <cellStyle name="Normal 2 3 2 2 2 3 2 3 2" xfId="16529" xr:uid="{00000000-0005-0000-0000-000091400000}"/>
    <cellStyle name="Normal 2 3 2 2 2 3 2 3 3" xfId="11509" xr:uid="{00000000-0005-0000-0000-0000F52C0000}"/>
    <cellStyle name="Normal 2 3 2 2 2 3 2 3 3 3" xfId="26610" xr:uid="{00000000-0005-0000-0000-0000F2670000}"/>
    <cellStyle name="Normal 2 3 2 2 2 3 2 3 5" xfId="21597" xr:uid="{00000000-0005-0000-0000-00005D540000}"/>
    <cellStyle name="Normal 2 3 2 2 2 3 2 4" xfId="13187" xr:uid="{00000000-0005-0000-0000-000083330000}"/>
    <cellStyle name="Normal 2 3 2 2 2 3 2 4 3" xfId="28285" xr:uid="{00000000-0005-0000-0000-00007D6E0000}"/>
    <cellStyle name="Normal 2 3 2 2 2 3 2 5" xfId="8166" xr:uid="{00000000-0005-0000-0000-0000E61F0000}"/>
    <cellStyle name="Normal 2 3 2 2 2 3 2 5 3" xfId="23268" xr:uid="{00000000-0005-0000-0000-0000E45A0000}"/>
    <cellStyle name="Normal 2 3 2 2 2 3 2 7" xfId="18255" xr:uid="{00000000-0005-0000-0000-00004F470000}"/>
    <cellStyle name="Normal 2 3 2 2 2 3 3" xfId="3948" xr:uid="{00000000-0005-0000-0000-00006C0F0000}"/>
    <cellStyle name="Normal 2 3 2 2 2 3 3 2" xfId="14022" xr:uid="{00000000-0005-0000-0000-0000C6360000}"/>
    <cellStyle name="Normal 2 3 2 2 2 3 3 2 3" xfId="29120" xr:uid="{00000000-0005-0000-0000-0000C0710000}"/>
    <cellStyle name="Normal 2 3 2 2 2 3 3 3" xfId="9002" xr:uid="{00000000-0005-0000-0000-00002A230000}"/>
    <cellStyle name="Normal 2 3 2 2 2 3 3 3 3" xfId="24103" xr:uid="{00000000-0005-0000-0000-0000275E0000}"/>
    <cellStyle name="Normal 2 3 2 2 2 3 3 5" xfId="19090" xr:uid="{00000000-0005-0000-0000-0000924A0000}"/>
    <cellStyle name="Normal 2 3 2 2 2 3 4" xfId="5641" xr:uid="{00000000-0005-0000-0000-000009160000}"/>
    <cellStyle name="Normal 2 3 2 2 2 3 4 2" xfId="15693" xr:uid="{00000000-0005-0000-0000-00004D3D0000}"/>
    <cellStyle name="Normal 2 3 2 2 2 3 4 2 3" xfId="30791" xr:uid="{00000000-0005-0000-0000-000047780000}"/>
    <cellStyle name="Normal 2 3 2 2 2 3 4 3" xfId="10673" xr:uid="{00000000-0005-0000-0000-0000B1290000}"/>
    <cellStyle name="Normal 2 3 2 2 2 3 4 3 3" xfId="25774" xr:uid="{00000000-0005-0000-0000-0000AE640000}"/>
    <cellStyle name="Normal 2 3 2 2 2 3 4 5" xfId="20761" xr:uid="{00000000-0005-0000-0000-000019510000}"/>
    <cellStyle name="Normal 2 3 2 2 2 3 5" xfId="12351" xr:uid="{00000000-0005-0000-0000-00003F300000}"/>
    <cellStyle name="Normal 2 3 2 2 2 3 5 3" xfId="27449" xr:uid="{00000000-0005-0000-0000-0000396B0000}"/>
    <cellStyle name="Normal 2 3 2 2 2 3 6" xfId="7330" xr:uid="{00000000-0005-0000-0000-0000A21C0000}"/>
    <cellStyle name="Normal 2 3 2 2 2 3 6 3" xfId="22432" xr:uid="{00000000-0005-0000-0000-0000A0570000}"/>
    <cellStyle name="Normal 2 3 2 2 2 3 8" xfId="17419" xr:uid="{00000000-0005-0000-0000-00000B440000}"/>
    <cellStyle name="Normal 2 3 2 2 2 4" xfId="2677" xr:uid="{00000000-0005-0000-0000-0000750A0000}"/>
    <cellStyle name="Normal 2 3 2 2 2 4 2" xfId="4367" xr:uid="{00000000-0005-0000-0000-00000F110000}"/>
    <cellStyle name="Normal 2 3 2 2 2 4 2 2" xfId="14440" xr:uid="{00000000-0005-0000-0000-000068380000}"/>
    <cellStyle name="Normal 2 3 2 2 2 4 2 2 3" xfId="29538" xr:uid="{00000000-0005-0000-0000-000062730000}"/>
    <cellStyle name="Normal 2 3 2 2 2 4 2 3" xfId="9420" xr:uid="{00000000-0005-0000-0000-0000CC240000}"/>
    <cellStyle name="Normal 2 3 2 2 2 4 2 3 3" xfId="24521" xr:uid="{00000000-0005-0000-0000-0000C95F0000}"/>
    <cellStyle name="Normal 2 3 2 2 2 4 2 5" xfId="19508" xr:uid="{00000000-0005-0000-0000-0000344C0000}"/>
    <cellStyle name="Normal 2 3 2 2 2 4 3" xfId="6059" xr:uid="{00000000-0005-0000-0000-0000AB170000}"/>
    <cellStyle name="Normal 2 3 2 2 2 4 3 2" xfId="16111" xr:uid="{00000000-0005-0000-0000-0000EF3E0000}"/>
    <cellStyle name="Normal 2 3 2 2 2 4 3 3" xfId="11091" xr:uid="{00000000-0005-0000-0000-0000532B0000}"/>
    <cellStyle name="Normal 2 3 2 2 2 4 3 3 3" xfId="26192" xr:uid="{00000000-0005-0000-0000-000050660000}"/>
    <cellStyle name="Normal 2 3 2 2 2 4 3 5" xfId="21179" xr:uid="{00000000-0005-0000-0000-0000BB520000}"/>
    <cellStyle name="Normal 2 3 2 2 2 4 4" xfId="12769" xr:uid="{00000000-0005-0000-0000-0000E1310000}"/>
    <cellStyle name="Normal 2 3 2 2 2 4 4 3" xfId="27867" xr:uid="{00000000-0005-0000-0000-0000DB6C0000}"/>
    <cellStyle name="Normal 2 3 2 2 2 4 5" xfId="7748" xr:uid="{00000000-0005-0000-0000-0000441E0000}"/>
    <cellStyle name="Normal 2 3 2 2 2 4 5 3" xfId="22850" xr:uid="{00000000-0005-0000-0000-000042590000}"/>
    <cellStyle name="Normal 2 3 2 2 2 4 7" xfId="17837" xr:uid="{00000000-0005-0000-0000-0000AD450000}"/>
    <cellStyle name="Normal 2 3 2 2 2 5" xfId="3530" xr:uid="{00000000-0005-0000-0000-0000CA0D0000}"/>
    <cellStyle name="Normal 2 3 2 2 2 5 2" xfId="13604" xr:uid="{00000000-0005-0000-0000-000024350000}"/>
    <cellStyle name="Normal 2 3 2 2 2 5 2 3" xfId="28702" xr:uid="{00000000-0005-0000-0000-00001E700000}"/>
    <cellStyle name="Normal 2 3 2 2 2 5 3" xfId="8584" xr:uid="{00000000-0005-0000-0000-000088210000}"/>
    <cellStyle name="Normal 2 3 2 2 2 5 3 3" xfId="23685" xr:uid="{00000000-0005-0000-0000-0000855C0000}"/>
    <cellStyle name="Normal 2 3 2 2 2 5 5" xfId="18672" xr:uid="{00000000-0005-0000-0000-0000F0480000}"/>
    <cellStyle name="Normal 2 3 2 2 2 6" xfId="5223" xr:uid="{00000000-0005-0000-0000-000067140000}"/>
    <cellStyle name="Normal 2 3 2 2 2 6 2" xfId="15275" xr:uid="{00000000-0005-0000-0000-0000AB3B0000}"/>
    <cellStyle name="Normal 2 3 2 2 2 6 2 3" xfId="30373" xr:uid="{00000000-0005-0000-0000-0000A5760000}"/>
    <cellStyle name="Normal 2 3 2 2 2 6 3" xfId="10255" xr:uid="{00000000-0005-0000-0000-00000F280000}"/>
    <cellStyle name="Normal 2 3 2 2 2 6 3 3" xfId="25356" xr:uid="{00000000-0005-0000-0000-00000C630000}"/>
    <cellStyle name="Normal 2 3 2 2 2 6 5" xfId="20343" xr:uid="{00000000-0005-0000-0000-0000774F0000}"/>
    <cellStyle name="Normal 2 3 2 2 2 7" xfId="11933" xr:uid="{00000000-0005-0000-0000-00009D2E0000}"/>
    <cellStyle name="Normal 2 3 2 2 2 7 3" xfId="27031" xr:uid="{00000000-0005-0000-0000-000097690000}"/>
    <cellStyle name="Normal 2 3 2 2 2 8" xfId="6912" xr:uid="{00000000-0005-0000-0000-0000001B0000}"/>
    <cellStyle name="Normal 2 3 2 2 2 8 3" xfId="22014" xr:uid="{00000000-0005-0000-0000-0000FE550000}"/>
    <cellStyle name="Normal 2 3 2 2 3" xfId="1939" xr:uid="{00000000-0005-0000-0000-000093070000}"/>
    <cellStyle name="Normal 2 3 2 2 3 2" xfId="2360" xr:uid="{00000000-0005-0000-0000-000038090000}"/>
    <cellStyle name="Normal 2 3 2 2 3 2 2" xfId="3199" xr:uid="{00000000-0005-0000-0000-00007F0C0000}"/>
    <cellStyle name="Normal 2 3 2 2 3 2 2 2" xfId="4889" xr:uid="{00000000-0005-0000-0000-000019130000}"/>
    <cellStyle name="Normal 2 3 2 2 3 2 2 2 2" xfId="14962" xr:uid="{00000000-0005-0000-0000-0000723A0000}"/>
    <cellStyle name="Normal 2 3 2 2 3 2 2 2 2 3" xfId="30060" xr:uid="{00000000-0005-0000-0000-00006C750000}"/>
    <cellStyle name="Normal 2 3 2 2 3 2 2 2 3" xfId="9942" xr:uid="{00000000-0005-0000-0000-0000D6260000}"/>
    <cellStyle name="Normal 2 3 2 2 3 2 2 2 3 3" xfId="25043" xr:uid="{00000000-0005-0000-0000-0000D3610000}"/>
    <cellStyle name="Normal 2 3 2 2 3 2 2 2 5" xfId="20030" xr:uid="{00000000-0005-0000-0000-00003E4E0000}"/>
    <cellStyle name="Normal 2 3 2 2 3 2 2 3" xfId="6581" xr:uid="{00000000-0005-0000-0000-0000B5190000}"/>
    <cellStyle name="Normal 2 3 2 2 3 2 2 3 2" xfId="16633" xr:uid="{00000000-0005-0000-0000-0000F9400000}"/>
    <cellStyle name="Normal 2 3 2 2 3 2 2 3 3" xfId="11613" xr:uid="{00000000-0005-0000-0000-00005D2D0000}"/>
    <cellStyle name="Normal 2 3 2 2 3 2 2 3 3 3" xfId="26714" xr:uid="{00000000-0005-0000-0000-00005A680000}"/>
    <cellStyle name="Normal 2 3 2 2 3 2 2 3 5" xfId="21701" xr:uid="{00000000-0005-0000-0000-0000C5540000}"/>
    <cellStyle name="Normal 2 3 2 2 3 2 2 4" xfId="13291" xr:uid="{00000000-0005-0000-0000-0000EB330000}"/>
    <cellStyle name="Normal 2 3 2 2 3 2 2 4 3" xfId="28389" xr:uid="{00000000-0005-0000-0000-0000E56E0000}"/>
    <cellStyle name="Normal 2 3 2 2 3 2 2 5" xfId="8270" xr:uid="{00000000-0005-0000-0000-00004E200000}"/>
    <cellStyle name="Normal 2 3 2 2 3 2 2 5 3" xfId="23372" xr:uid="{00000000-0005-0000-0000-00004C5B0000}"/>
    <cellStyle name="Normal 2 3 2 2 3 2 2 7" xfId="18359" xr:uid="{00000000-0005-0000-0000-0000B7470000}"/>
    <cellStyle name="Normal 2 3 2 2 3 2 3" xfId="4052" xr:uid="{00000000-0005-0000-0000-0000D40F0000}"/>
    <cellStyle name="Normal 2 3 2 2 3 2 3 2" xfId="14126" xr:uid="{00000000-0005-0000-0000-00002E370000}"/>
    <cellStyle name="Normal 2 3 2 2 3 2 3 2 3" xfId="29224" xr:uid="{00000000-0005-0000-0000-000028720000}"/>
    <cellStyle name="Normal 2 3 2 2 3 2 3 3" xfId="9106" xr:uid="{00000000-0005-0000-0000-000092230000}"/>
    <cellStyle name="Normal 2 3 2 2 3 2 3 3 3" xfId="24207" xr:uid="{00000000-0005-0000-0000-00008F5E0000}"/>
    <cellStyle name="Normal 2 3 2 2 3 2 3 5" xfId="19194" xr:uid="{00000000-0005-0000-0000-0000FA4A0000}"/>
    <cellStyle name="Normal 2 3 2 2 3 2 4" xfId="5745" xr:uid="{00000000-0005-0000-0000-000071160000}"/>
    <cellStyle name="Normal 2 3 2 2 3 2 4 2" xfId="15797" xr:uid="{00000000-0005-0000-0000-0000B53D0000}"/>
    <cellStyle name="Normal 2 3 2 2 3 2 4 2 3" xfId="30895" xr:uid="{00000000-0005-0000-0000-0000AF780000}"/>
    <cellStyle name="Normal 2 3 2 2 3 2 4 3" xfId="10777" xr:uid="{00000000-0005-0000-0000-0000192A0000}"/>
    <cellStyle name="Normal 2 3 2 2 3 2 4 3 3" xfId="25878" xr:uid="{00000000-0005-0000-0000-000016650000}"/>
    <cellStyle name="Normal 2 3 2 2 3 2 4 5" xfId="20865" xr:uid="{00000000-0005-0000-0000-000081510000}"/>
    <cellStyle name="Normal 2 3 2 2 3 2 5" xfId="12455" xr:uid="{00000000-0005-0000-0000-0000A7300000}"/>
    <cellStyle name="Normal 2 3 2 2 3 2 5 3" xfId="27553" xr:uid="{00000000-0005-0000-0000-0000A16B0000}"/>
    <cellStyle name="Normal 2 3 2 2 3 2 6" xfId="7434" xr:uid="{00000000-0005-0000-0000-00000A1D0000}"/>
    <cellStyle name="Normal 2 3 2 2 3 2 6 3" xfId="22536" xr:uid="{00000000-0005-0000-0000-000008580000}"/>
    <cellStyle name="Normal 2 3 2 2 3 2 8" xfId="17523" xr:uid="{00000000-0005-0000-0000-000073440000}"/>
    <cellStyle name="Normal 2 3 2 2 3 3" xfId="2781" xr:uid="{00000000-0005-0000-0000-0000DD0A0000}"/>
    <cellStyle name="Normal 2 3 2 2 3 3 2" xfId="4471" xr:uid="{00000000-0005-0000-0000-000077110000}"/>
    <cellStyle name="Normal 2 3 2 2 3 3 2 2" xfId="14544" xr:uid="{00000000-0005-0000-0000-0000D0380000}"/>
    <cellStyle name="Normal 2 3 2 2 3 3 2 2 3" xfId="29642" xr:uid="{00000000-0005-0000-0000-0000CA730000}"/>
    <cellStyle name="Normal 2 3 2 2 3 3 2 3" xfId="9524" xr:uid="{00000000-0005-0000-0000-000034250000}"/>
    <cellStyle name="Normal 2 3 2 2 3 3 2 3 3" xfId="24625" xr:uid="{00000000-0005-0000-0000-000031600000}"/>
    <cellStyle name="Normal 2 3 2 2 3 3 2 5" xfId="19612" xr:uid="{00000000-0005-0000-0000-00009C4C0000}"/>
    <cellStyle name="Normal 2 3 2 2 3 3 3" xfId="6163" xr:uid="{00000000-0005-0000-0000-000013180000}"/>
    <cellStyle name="Normal 2 3 2 2 3 3 3 2" xfId="16215" xr:uid="{00000000-0005-0000-0000-0000573F0000}"/>
    <cellStyle name="Normal 2 3 2 2 3 3 3 3" xfId="11195" xr:uid="{00000000-0005-0000-0000-0000BB2B0000}"/>
    <cellStyle name="Normal 2 3 2 2 3 3 3 3 3" xfId="26296" xr:uid="{00000000-0005-0000-0000-0000B8660000}"/>
    <cellStyle name="Normal 2 3 2 2 3 3 3 5" xfId="21283" xr:uid="{00000000-0005-0000-0000-000023530000}"/>
    <cellStyle name="Normal 2 3 2 2 3 3 4" xfId="12873" xr:uid="{00000000-0005-0000-0000-000049320000}"/>
    <cellStyle name="Normal 2 3 2 2 3 3 4 3" xfId="27971" xr:uid="{00000000-0005-0000-0000-0000436D0000}"/>
    <cellStyle name="Normal 2 3 2 2 3 3 5" xfId="7852" xr:uid="{00000000-0005-0000-0000-0000AC1E0000}"/>
    <cellStyle name="Normal 2 3 2 2 3 3 5 3" xfId="22954" xr:uid="{00000000-0005-0000-0000-0000AA590000}"/>
    <cellStyle name="Normal 2 3 2 2 3 3 7" xfId="17941" xr:uid="{00000000-0005-0000-0000-000015460000}"/>
    <cellStyle name="Normal 2 3 2 2 3 4" xfId="3634" xr:uid="{00000000-0005-0000-0000-0000320E0000}"/>
    <cellStyle name="Normal 2 3 2 2 3 4 2" xfId="13708" xr:uid="{00000000-0005-0000-0000-00008C350000}"/>
    <cellStyle name="Normal 2 3 2 2 3 4 2 3" xfId="28806" xr:uid="{00000000-0005-0000-0000-000086700000}"/>
    <cellStyle name="Normal 2 3 2 2 3 4 3" xfId="8688" xr:uid="{00000000-0005-0000-0000-0000F0210000}"/>
    <cellStyle name="Normal 2 3 2 2 3 4 3 3" xfId="23789" xr:uid="{00000000-0005-0000-0000-0000ED5C0000}"/>
    <cellStyle name="Normal 2 3 2 2 3 4 5" xfId="18776" xr:uid="{00000000-0005-0000-0000-000058490000}"/>
    <cellStyle name="Normal 2 3 2 2 3 5" xfId="5327" xr:uid="{00000000-0005-0000-0000-0000CF140000}"/>
    <cellStyle name="Normal 2 3 2 2 3 5 2" xfId="15379" xr:uid="{00000000-0005-0000-0000-0000133C0000}"/>
    <cellStyle name="Normal 2 3 2 2 3 5 2 3" xfId="30477" xr:uid="{00000000-0005-0000-0000-00000D770000}"/>
    <cellStyle name="Normal 2 3 2 2 3 5 3" xfId="10359" xr:uid="{00000000-0005-0000-0000-000077280000}"/>
    <cellStyle name="Normal 2 3 2 2 3 5 3 3" xfId="25460" xr:uid="{00000000-0005-0000-0000-000074630000}"/>
    <cellStyle name="Normal 2 3 2 2 3 5 5" xfId="20447" xr:uid="{00000000-0005-0000-0000-0000DF4F0000}"/>
    <cellStyle name="Normal 2 3 2 2 3 6" xfId="12037" xr:uid="{00000000-0005-0000-0000-0000052F0000}"/>
    <cellStyle name="Normal 2 3 2 2 3 6 3" xfId="27135" xr:uid="{00000000-0005-0000-0000-0000FF690000}"/>
    <cellStyle name="Normal 2 3 2 2 3 7" xfId="7016" xr:uid="{00000000-0005-0000-0000-0000681B0000}"/>
    <cellStyle name="Normal 2 3 2 2 3 7 3" xfId="22118" xr:uid="{00000000-0005-0000-0000-000066560000}"/>
    <cellStyle name="Normal 2 3 2 2 3 9" xfId="17105" xr:uid="{00000000-0005-0000-0000-0000D1420000}"/>
    <cellStyle name="Normal 2 3 2 2 4" xfId="2152" xr:uid="{00000000-0005-0000-0000-000068080000}"/>
    <cellStyle name="Normal 2 3 2 2 4 2" xfId="2991" xr:uid="{00000000-0005-0000-0000-0000AF0B0000}"/>
    <cellStyle name="Normal 2 3 2 2 4 2 2" xfId="4681" xr:uid="{00000000-0005-0000-0000-000049120000}"/>
    <cellStyle name="Normal 2 3 2 2 4 2 2 2" xfId="14754" xr:uid="{00000000-0005-0000-0000-0000A2390000}"/>
    <cellStyle name="Normal 2 3 2 2 4 2 2 2 3" xfId="29852" xr:uid="{00000000-0005-0000-0000-00009C740000}"/>
    <cellStyle name="Normal 2 3 2 2 4 2 2 3" xfId="9734" xr:uid="{00000000-0005-0000-0000-000006260000}"/>
    <cellStyle name="Normal 2 3 2 2 4 2 2 3 3" xfId="24835" xr:uid="{00000000-0005-0000-0000-000003610000}"/>
    <cellStyle name="Normal 2 3 2 2 4 2 2 5" xfId="19822" xr:uid="{00000000-0005-0000-0000-00006E4D0000}"/>
    <cellStyle name="Normal 2 3 2 2 4 2 3" xfId="6373" xr:uid="{00000000-0005-0000-0000-0000E5180000}"/>
    <cellStyle name="Normal 2 3 2 2 4 2 3 2" xfId="16425" xr:uid="{00000000-0005-0000-0000-000029400000}"/>
    <cellStyle name="Normal 2 3 2 2 4 2 3 3" xfId="11405" xr:uid="{00000000-0005-0000-0000-00008D2C0000}"/>
    <cellStyle name="Normal 2 3 2 2 4 2 3 3 3" xfId="26506" xr:uid="{00000000-0005-0000-0000-00008A670000}"/>
    <cellStyle name="Normal 2 3 2 2 4 2 3 5" xfId="21493" xr:uid="{00000000-0005-0000-0000-0000F5530000}"/>
    <cellStyle name="Normal 2 3 2 2 4 2 4" xfId="13083" xr:uid="{00000000-0005-0000-0000-00001B330000}"/>
    <cellStyle name="Normal 2 3 2 2 4 2 4 3" xfId="28181" xr:uid="{00000000-0005-0000-0000-0000156E0000}"/>
    <cellStyle name="Normal 2 3 2 2 4 2 5" xfId="8062" xr:uid="{00000000-0005-0000-0000-00007E1F0000}"/>
    <cellStyle name="Normal 2 3 2 2 4 2 5 3" xfId="23164" xr:uid="{00000000-0005-0000-0000-00007C5A0000}"/>
    <cellStyle name="Normal 2 3 2 2 4 2 7" xfId="18151" xr:uid="{00000000-0005-0000-0000-0000E7460000}"/>
    <cellStyle name="Normal 2 3 2 2 4 3" xfId="3844" xr:uid="{00000000-0005-0000-0000-0000040F0000}"/>
    <cellStyle name="Normal 2 3 2 2 4 3 2" xfId="13918" xr:uid="{00000000-0005-0000-0000-00005E360000}"/>
    <cellStyle name="Normal 2 3 2 2 4 3 2 3" xfId="29016" xr:uid="{00000000-0005-0000-0000-000058710000}"/>
    <cellStyle name="Normal 2 3 2 2 4 3 3" xfId="8898" xr:uid="{00000000-0005-0000-0000-0000C2220000}"/>
    <cellStyle name="Normal 2 3 2 2 4 3 3 3" xfId="23999" xr:uid="{00000000-0005-0000-0000-0000BF5D0000}"/>
    <cellStyle name="Normal 2 3 2 2 4 3 5" xfId="18986" xr:uid="{00000000-0005-0000-0000-00002A4A0000}"/>
    <cellStyle name="Normal 2 3 2 2 4 4" xfId="5537" xr:uid="{00000000-0005-0000-0000-0000A1150000}"/>
    <cellStyle name="Normal 2 3 2 2 4 4 2" xfId="15589" xr:uid="{00000000-0005-0000-0000-0000E53C0000}"/>
    <cellStyle name="Normal 2 3 2 2 4 4 2 3" xfId="30687" xr:uid="{00000000-0005-0000-0000-0000DF770000}"/>
    <cellStyle name="Normal 2 3 2 2 4 4 3" xfId="10569" xr:uid="{00000000-0005-0000-0000-000049290000}"/>
    <cellStyle name="Normal 2 3 2 2 4 4 3 3" xfId="25670" xr:uid="{00000000-0005-0000-0000-000046640000}"/>
    <cellStyle name="Normal 2 3 2 2 4 4 5" xfId="20657" xr:uid="{00000000-0005-0000-0000-0000B1500000}"/>
    <cellStyle name="Normal 2 3 2 2 4 5" xfId="12247" xr:uid="{00000000-0005-0000-0000-0000D72F0000}"/>
    <cellStyle name="Normal 2 3 2 2 4 5 3" xfId="27345" xr:uid="{00000000-0005-0000-0000-0000D16A0000}"/>
    <cellStyle name="Normal 2 3 2 2 4 6" xfId="7226" xr:uid="{00000000-0005-0000-0000-00003A1C0000}"/>
    <cellStyle name="Normal 2 3 2 2 4 6 3" xfId="22328" xr:uid="{00000000-0005-0000-0000-000038570000}"/>
    <cellStyle name="Normal 2 3 2 2 4 8" xfId="17315" xr:uid="{00000000-0005-0000-0000-0000A3430000}"/>
    <cellStyle name="Normal 2 3 2 2 5" xfId="2573" xr:uid="{00000000-0005-0000-0000-00000D0A0000}"/>
    <cellStyle name="Normal 2 3 2 2 5 2" xfId="4263" xr:uid="{00000000-0005-0000-0000-0000A7100000}"/>
    <cellStyle name="Normal 2 3 2 2 5 2 2" xfId="14336" xr:uid="{00000000-0005-0000-0000-000000380000}"/>
    <cellStyle name="Normal 2 3 2 2 5 2 2 3" xfId="29434" xr:uid="{00000000-0005-0000-0000-0000FA720000}"/>
    <cellStyle name="Normal 2 3 2 2 5 2 3" xfId="9316" xr:uid="{00000000-0005-0000-0000-000064240000}"/>
    <cellStyle name="Normal 2 3 2 2 5 2 3 3" xfId="24417" xr:uid="{00000000-0005-0000-0000-0000615F0000}"/>
    <cellStyle name="Normal 2 3 2 2 5 2 5" xfId="19404" xr:uid="{00000000-0005-0000-0000-0000CC4B0000}"/>
    <cellStyle name="Normal 2 3 2 2 5 3" xfId="5955" xr:uid="{00000000-0005-0000-0000-000043170000}"/>
    <cellStyle name="Normal 2 3 2 2 5 3 2" xfId="16007" xr:uid="{00000000-0005-0000-0000-0000873E0000}"/>
    <cellStyle name="Normal 2 3 2 2 5 3 3" xfId="10987" xr:uid="{00000000-0005-0000-0000-0000EB2A0000}"/>
    <cellStyle name="Normal 2 3 2 2 5 3 3 3" xfId="26088" xr:uid="{00000000-0005-0000-0000-0000E8650000}"/>
    <cellStyle name="Normal 2 3 2 2 5 3 5" xfId="21075" xr:uid="{00000000-0005-0000-0000-000053520000}"/>
    <cellStyle name="Normal 2 3 2 2 5 4" xfId="12665" xr:uid="{00000000-0005-0000-0000-000079310000}"/>
    <cellStyle name="Normal 2 3 2 2 5 4 3" xfId="27763" xr:uid="{00000000-0005-0000-0000-0000736C0000}"/>
    <cellStyle name="Normal 2 3 2 2 5 5" xfId="7644" xr:uid="{00000000-0005-0000-0000-0000DC1D0000}"/>
    <cellStyle name="Normal 2 3 2 2 5 5 3" xfId="22746" xr:uid="{00000000-0005-0000-0000-0000DA580000}"/>
    <cellStyle name="Normal 2 3 2 2 5 7" xfId="17733" xr:uid="{00000000-0005-0000-0000-000045450000}"/>
    <cellStyle name="Normal 2 3 2 2 6" xfId="3426" xr:uid="{00000000-0005-0000-0000-0000620D0000}"/>
    <cellStyle name="Normal 2 3 2 2 6 2" xfId="13500" xr:uid="{00000000-0005-0000-0000-0000BC340000}"/>
    <cellStyle name="Normal 2 3 2 2 6 2 3" xfId="28598" xr:uid="{00000000-0005-0000-0000-0000B66F0000}"/>
    <cellStyle name="Normal 2 3 2 2 6 3" xfId="8480" xr:uid="{00000000-0005-0000-0000-000020210000}"/>
    <cellStyle name="Normal 2 3 2 2 6 3 3" xfId="23581" xr:uid="{00000000-0005-0000-0000-00001D5C0000}"/>
    <cellStyle name="Normal 2 3 2 2 6 5" xfId="18568" xr:uid="{00000000-0005-0000-0000-000088480000}"/>
    <cellStyle name="Normal 2 3 2 2 7" xfId="5119" xr:uid="{00000000-0005-0000-0000-0000FF130000}"/>
    <cellStyle name="Normal 2 3 2 2 7 2" xfId="15171" xr:uid="{00000000-0005-0000-0000-0000433B0000}"/>
    <cellStyle name="Normal 2 3 2 2 7 2 3" xfId="30269" xr:uid="{00000000-0005-0000-0000-00003D760000}"/>
    <cellStyle name="Normal 2 3 2 2 7 3" xfId="10151" xr:uid="{00000000-0005-0000-0000-0000A7270000}"/>
    <cellStyle name="Normal 2 3 2 2 7 3 3" xfId="25252" xr:uid="{00000000-0005-0000-0000-0000A4620000}"/>
    <cellStyle name="Normal 2 3 2 2 7 5" xfId="20239" xr:uid="{00000000-0005-0000-0000-00000F4F0000}"/>
    <cellStyle name="Normal 2 3 2 2 8" xfId="11829" xr:uid="{00000000-0005-0000-0000-0000352E0000}"/>
    <cellStyle name="Normal 2 3 2 2 8 3" xfId="26927" xr:uid="{00000000-0005-0000-0000-00002F690000}"/>
    <cellStyle name="Normal 2 3 2 2 9" xfId="6808" xr:uid="{00000000-0005-0000-0000-0000981A0000}"/>
    <cellStyle name="Normal 2 3 2 2 9 3" xfId="21910" xr:uid="{00000000-0005-0000-0000-000096550000}"/>
    <cellStyle name="Normal 2 3 2 3" xfId="1772" xr:uid="{00000000-0005-0000-0000-0000EC060000}"/>
    <cellStyle name="Normal 2 3 2 3 10" xfId="16949" xr:uid="{00000000-0005-0000-0000-000035420000}"/>
    <cellStyle name="Normal 2 3 2 3 2" xfId="1991" xr:uid="{00000000-0005-0000-0000-0000C7070000}"/>
    <cellStyle name="Normal 2 3 2 3 2 2" xfId="2412" xr:uid="{00000000-0005-0000-0000-00006C090000}"/>
    <cellStyle name="Normal 2 3 2 3 2 2 2" xfId="3251" xr:uid="{00000000-0005-0000-0000-0000B30C0000}"/>
    <cellStyle name="Normal 2 3 2 3 2 2 2 2" xfId="4941" xr:uid="{00000000-0005-0000-0000-00004D130000}"/>
    <cellStyle name="Normal 2 3 2 3 2 2 2 2 2" xfId="15014" xr:uid="{00000000-0005-0000-0000-0000A63A0000}"/>
    <cellStyle name="Normal 2 3 2 3 2 2 2 2 2 3" xfId="30112" xr:uid="{00000000-0005-0000-0000-0000A0750000}"/>
    <cellStyle name="Normal 2 3 2 3 2 2 2 2 3" xfId="9994" xr:uid="{00000000-0005-0000-0000-00000A270000}"/>
    <cellStyle name="Normal 2 3 2 3 2 2 2 2 3 3" xfId="25095" xr:uid="{00000000-0005-0000-0000-000007620000}"/>
    <cellStyle name="Normal 2 3 2 3 2 2 2 2 5" xfId="20082" xr:uid="{00000000-0005-0000-0000-0000724E0000}"/>
    <cellStyle name="Normal 2 3 2 3 2 2 2 3" xfId="6633" xr:uid="{00000000-0005-0000-0000-0000E9190000}"/>
    <cellStyle name="Normal 2 3 2 3 2 2 2 3 2" xfId="16685" xr:uid="{00000000-0005-0000-0000-00002D410000}"/>
    <cellStyle name="Normal 2 3 2 3 2 2 2 3 3" xfId="11665" xr:uid="{00000000-0005-0000-0000-0000912D0000}"/>
    <cellStyle name="Normal 2 3 2 3 2 2 2 3 3 3" xfId="26766" xr:uid="{00000000-0005-0000-0000-00008E680000}"/>
    <cellStyle name="Normal 2 3 2 3 2 2 2 3 5" xfId="21753" xr:uid="{00000000-0005-0000-0000-0000F9540000}"/>
    <cellStyle name="Normal 2 3 2 3 2 2 2 4" xfId="13343" xr:uid="{00000000-0005-0000-0000-00001F340000}"/>
    <cellStyle name="Normal 2 3 2 3 2 2 2 4 3" xfId="28441" xr:uid="{00000000-0005-0000-0000-0000196F0000}"/>
    <cellStyle name="Normal 2 3 2 3 2 2 2 5" xfId="8322" xr:uid="{00000000-0005-0000-0000-000082200000}"/>
    <cellStyle name="Normal 2 3 2 3 2 2 2 5 3" xfId="23424" xr:uid="{00000000-0005-0000-0000-0000805B0000}"/>
    <cellStyle name="Normal 2 3 2 3 2 2 2 7" xfId="18411" xr:uid="{00000000-0005-0000-0000-0000EB470000}"/>
    <cellStyle name="Normal 2 3 2 3 2 2 3" xfId="4104" xr:uid="{00000000-0005-0000-0000-000008100000}"/>
    <cellStyle name="Normal 2 3 2 3 2 2 3 2" xfId="14178" xr:uid="{00000000-0005-0000-0000-000062370000}"/>
    <cellStyle name="Normal 2 3 2 3 2 2 3 2 3" xfId="29276" xr:uid="{00000000-0005-0000-0000-00005C720000}"/>
    <cellStyle name="Normal 2 3 2 3 2 2 3 3" xfId="9158" xr:uid="{00000000-0005-0000-0000-0000C6230000}"/>
    <cellStyle name="Normal 2 3 2 3 2 2 3 3 3" xfId="24259" xr:uid="{00000000-0005-0000-0000-0000C35E0000}"/>
    <cellStyle name="Normal 2 3 2 3 2 2 3 5" xfId="19246" xr:uid="{00000000-0005-0000-0000-00002E4B0000}"/>
    <cellStyle name="Normal 2 3 2 3 2 2 4" xfId="5797" xr:uid="{00000000-0005-0000-0000-0000A5160000}"/>
    <cellStyle name="Normal 2 3 2 3 2 2 4 2" xfId="15849" xr:uid="{00000000-0005-0000-0000-0000E93D0000}"/>
    <cellStyle name="Normal 2 3 2 3 2 2 4 2 3" xfId="30947" xr:uid="{00000000-0005-0000-0000-0000E3780000}"/>
    <cellStyle name="Normal 2 3 2 3 2 2 4 3" xfId="10829" xr:uid="{00000000-0005-0000-0000-00004D2A0000}"/>
    <cellStyle name="Normal 2 3 2 3 2 2 4 3 3" xfId="25930" xr:uid="{00000000-0005-0000-0000-00004A650000}"/>
    <cellStyle name="Normal 2 3 2 3 2 2 4 5" xfId="20917" xr:uid="{00000000-0005-0000-0000-0000B5510000}"/>
    <cellStyle name="Normal 2 3 2 3 2 2 5" xfId="12507" xr:uid="{00000000-0005-0000-0000-0000DB300000}"/>
    <cellStyle name="Normal 2 3 2 3 2 2 5 3" xfId="27605" xr:uid="{00000000-0005-0000-0000-0000D56B0000}"/>
    <cellStyle name="Normal 2 3 2 3 2 2 6" xfId="7486" xr:uid="{00000000-0005-0000-0000-00003E1D0000}"/>
    <cellStyle name="Normal 2 3 2 3 2 2 6 3" xfId="22588" xr:uid="{00000000-0005-0000-0000-00003C580000}"/>
    <cellStyle name="Normal 2 3 2 3 2 2 8" xfId="17575" xr:uid="{00000000-0005-0000-0000-0000A7440000}"/>
    <cellStyle name="Normal 2 3 2 3 2 3" xfId="2833" xr:uid="{00000000-0005-0000-0000-0000110B0000}"/>
    <cellStyle name="Normal 2 3 2 3 2 3 2" xfId="4523" xr:uid="{00000000-0005-0000-0000-0000AB110000}"/>
    <cellStyle name="Normal 2 3 2 3 2 3 2 2" xfId="14596" xr:uid="{00000000-0005-0000-0000-000004390000}"/>
    <cellStyle name="Normal 2 3 2 3 2 3 2 2 3" xfId="29694" xr:uid="{00000000-0005-0000-0000-0000FE730000}"/>
    <cellStyle name="Normal 2 3 2 3 2 3 2 3" xfId="9576" xr:uid="{00000000-0005-0000-0000-000068250000}"/>
    <cellStyle name="Normal 2 3 2 3 2 3 2 3 3" xfId="24677" xr:uid="{00000000-0005-0000-0000-000065600000}"/>
    <cellStyle name="Normal 2 3 2 3 2 3 2 5" xfId="19664" xr:uid="{00000000-0005-0000-0000-0000D04C0000}"/>
    <cellStyle name="Normal 2 3 2 3 2 3 3" xfId="6215" xr:uid="{00000000-0005-0000-0000-000047180000}"/>
    <cellStyle name="Normal 2 3 2 3 2 3 3 2" xfId="16267" xr:uid="{00000000-0005-0000-0000-00008B3F0000}"/>
    <cellStyle name="Normal 2 3 2 3 2 3 3 3" xfId="11247" xr:uid="{00000000-0005-0000-0000-0000EF2B0000}"/>
    <cellStyle name="Normal 2 3 2 3 2 3 3 3 3" xfId="26348" xr:uid="{00000000-0005-0000-0000-0000EC660000}"/>
    <cellStyle name="Normal 2 3 2 3 2 3 3 5" xfId="21335" xr:uid="{00000000-0005-0000-0000-000057530000}"/>
    <cellStyle name="Normal 2 3 2 3 2 3 4" xfId="12925" xr:uid="{00000000-0005-0000-0000-00007D320000}"/>
    <cellStyle name="Normal 2 3 2 3 2 3 4 3" xfId="28023" xr:uid="{00000000-0005-0000-0000-0000776D0000}"/>
    <cellStyle name="Normal 2 3 2 3 2 3 5" xfId="7904" xr:uid="{00000000-0005-0000-0000-0000E01E0000}"/>
    <cellStyle name="Normal 2 3 2 3 2 3 5 3" xfId="23006" xr:uid="{00000000-0005-0000-0000-0000DE590000}"/>
    <cellStyle name="Normal 2 3 2 3 2 3 7" xfId="17993" xr:uid="{00000000-0005-0000-0000-000049460000}"/>
    <cellStyle name="Normal 2 3 2 3 2 4" xfId="3686" xr:uid="{00000000-0005-0000-0000-0000660E0000}"/>
    <cellStyle name="Normal 2 3 2 3 2 4 2" xfId="13760" xr:uid="{00000000-0005-0000-0000-0000C0350000}"/>
    <cellStyle name="Normal 2 3 2 3 2 4 2 3" xfId="28858" xr:uid="{00000000-0005-0000-0000-0000BA700000}"/>
    <cellStyle name="Normal 2 3 2 3 2 4 3" xfId="8740" xr:uid="{00000000-0005-0000-0000-000024220000}"/>
    <cellStyle name="Normal 2 3 2 3 2 4 3 3" xfId="23841" xr:uid="{00000000-0005-0000-0000-0000215D0000}"/>
    <cellStyle name="Normal 2 3 2 3 2 4 5" xfId="18828" xr:uid="{00000000-0005-0000-0000-00008C490000}"/>
    <cellStyle name="Normal 2 3 2 3 2 5" xfId="5379" xr:uid="{00000000-0005-0000-0000-000003150000}"/>
    <cellStyle name="Normal 2 3 2 3 2 5 2" xfId="15431" xr:uid="{00000000-0005-0000-0000-0000473C0000}"/>
    <cellStyle name="Normal 2 3 2 3 2 5 2 3" xfId="30529" xr:uid="{00000000-0005-0000-0000-000041770000}"/>
    <cellStyle name="Normal 2 3 2 3 2 5 3" xfId="10411" xr:uid="{00000000-0005-0000-0000-0000AB280000}"/>
    <cellStyle name="Normal 2 3 2 3 2 5 3 3" xfId="25512" xr:uid="{00000000-0005-0000-0000-0000A8630000}"/>
    <cellStyle name="Normal 2 3 2 3 2 5 5" xfId="20499" xr:uid="{00000000-0005-0000-0000-000013500000}"/>
    <cellStyle name="Normal 2 3 2 3 2 6" xfId="12089" xr:uid="{00000000-0005-0000-0000-0000392F0000}"/>
    <cellStyle name="Normal 2 3 2 3 2 6 3" xfId="27187" xr:uid="{00000000-0005-0000-0000-0000336A0000}"/>
    <cellStyle name="Normal 2 3 2 3 2 7" xfId="7068" xr:uid="{00000000-0005-0000-0000-00009C1B0000}"/>
    <cellStyle name="Normal 2 3 2 3 2 7 3" xfId="22170" xr:uid="{00000000-0005-0000-0000-00009A560000}"/>
    <cellStyle name="Normal 2 3 2 3 2 9" xfId="17157" xr:uid="{00000000-0005-0000-0000-000005430000}"/>
    <cellStyle name="Normal 2 3 2 3 3" xfId="2204" xr:uid="{00000000-0005-0000-0000-00009C080000}"/>
    <cellStyle name="Normal 2 3 2 3 3 2" xfId="3043" xr:uid="{00000000-0005-0000-0000-0000E30B0000}"/>
    <cellStyle name="Normal 2 3 2 3 3 2 2" xfId="4733" xr:uid="{00000000-0005-0000-0000-00007D120000}"/>
    <cellStyle name="Normal 2 3 2 3 3 2 2 2" xfId="14806" xr:uid="{00000000-0005-0000-0000-0000D6390000}"/>
    <cellStyle name="Normal 2 3 2 3 3 2 2 2 3" xfId="29904" xr:uid="{00000000-0005-0000-0000-0000D0740000}"/>
    <cellStyle name="Normal 2 3 2 3 3 2 2 3" xfId="9786" xr:uid="{00000000-0005-0000-0000-00003A260000}"/>
    <cellStyle name="Normal 2 3 2 3 3 2 2 3 3" xfId="24887" xr:uid="{00000000-0005-0000-0000-000037610000}"/>
    <cellStyle name="Normal 2 3 2 3 3 2 2 5" xfId="19874" xr:uid="{00000000-0005-0000-0000-0000A24D0000}"/>
    <cellStyle name="Normal 2 3 2 3 3 2 3" xfId="6425" xr:uid="{00000000-0005-0000-0000-000019190000}"/>
    <cellStyle name="Normal 2 3 2 3 3 2 3 2" xfId="16477" xr:uid="{00000000-0005-0000-0000-00005D400000}"/>
    <cellStyle name="Normal 2 3 2 3 3 2 3 3" xfId="11457" xr:uid="{00000000-0005-0000-0000-0000C12C0000}"/>
    <cellStyle name="Normal 2 3 2 3 3 2 3 3 3" xfId="26558" xr:uid="{00000000-0005-0000-0000-0000BE670000}"/>
    <cellStyle name="Normal 2 3 2 3 3 2 3 5" xfId="21545" xr:uid="{00000000-0005-0000-0000-000029540000}"/>
    <cellStyle name="Normal 2 3 2 3 3 2 4" xfId="13135" xr:uid="{00000000-0005-0000-0000-00004F330000}"/>
    <cellStyle name="Normal 2 3 2 3 3 2 4 3" xfId="28233" xr:uid="{00000000-0005-0000-0000-0000496E0000}"/>
    <cellStyle name="Normal 2 3 2 3 3 2 5" xfId="8114" xr:uid="{00000000-0005-0000-0000-0000B21F0000}"/>
    <cellStyle name="Normal 2 3 2 3 3 2 5 3" xfId="23216" xr:uid="{00000000-0005-0000-0000-0000B05A0000}"/>
    <cellStyle name="Normal 2 3 2 3 3 2 7" xfId="18203" xr:uid="{00000000-0005-0000-0000-00001B470000}"/>
    <cellStyle name="Normal 2 3 2 3 3 3" xfId="3896" xr:uid="{00000000-0005-0000-0000-0000380F0000}"/>
    <cellStyle name="Normal 2 3 2 3 3 3 2" xfId="13970" xr:uid="{00000000-0005-0000-0000-000092360000}"/>
    <cellStyle name="Normal 2 3 2 3 3 3 2 3" xfId="29068" xr:uid="{00000000-0005-0000-0000-00008C710000}"/>
    <cellStyle name="Normal 2 3 2 3 3 3 3" xfId="8950" xr:uid="{00000000-0005-0000-0000-0000F6220000}"/>
    <cellStyle name="Normal 2 3 2 3 3 3 3 3" xfId="24051" xr:uid="{00000000-0005-0000-0000-0000F35D0000}"/>
    <cellStyle name="Normal 2 3 2 3 3 3 5" xfId="19038" xr:uid="{00000000-0005-0000-0000-00005E4A0000}"/>
    <cellStyle name="Normal 2 3 2 3 3 4" xfId="5589" xr:uid="{00000000-0005-0000-0000-0000D5150000}"/>
    <cellStyle name="Normal 2 3 2 3 3 4 2" xfId="15641" xr:uid="{00000000-0005-0000-0000-0000193D0000}"/>
    <cellStyle name="Normal 2 3 2 3 3 4 2 3" xfId="30739" xr:uid="{00000000-0005-0000-0000-000013780000}"/>
    <cellStyle name="Normal 2 3 2 3 3 4 3" xfId="10621" xr:uid="{00000000-0005-0000-0000-00007D290000}"/>
    <cellStyle name="Normal 2 3 2 3 3 4 3 3" xfId="25722" xr:uid="{00000000-0005-0000-0000-00007A640000}"/>
    <cellStyle name="Normal 2 3 2 3 3 4 5" xfId="20709" xr:uid="{00000000-0005-0000-0000-0000E5500000}"/>
    <cellStyle name="Normal 2 3 2 3 3 5" xfId="12299" xr:uid="{00000000-0005-0000-0000-00000B300000}"/>
    <cellStyle name="Normal 2 3 2 3 3 5 3" xfId="27397" xr:uid="{00000000-0005-0000-0000-0000056B0000}"/>
    <cellStyle name="Normal 2 3 2 3 3 6" xfId="7278" xr:uid="{00000000-0005-0000-0000-00006E1C0000}"/>
    <cellStyle name="Normal 2 3 2 3 3 6 3" xfId="22380" xr:uid="{00000000-0005-0000-0000-00006C570000}"/>
    <cellStyle name="Normal 2 3 2 3 3 8" xfId="17367" xr:uid="{00000000-0005-0000-0000-0000D7430000}"/>
    <cellStyle name="Normal 2 3 2 3 4" xfId="2625" xr:uid="{00000000-0005-0000-0000-0000410A0000}"/>
    <cellStyle name="Normal 2 3 2 3 4 2" xfId="4315" xr:uid="{00000000-0005-0000-0000-0000DB100000}"/>
    <cellStyle name="Normal 2 3 2 3 4 2 2" xfId="14388" xr:uid="{00000000-0005-0000-0000-000034380000}"/>
    <cellStyle name="Normal 2 3 2 3 4 2 2 3" xfId="29486" xr:uid="{00000000-0005-0000-0000-00002E730000}"/>
    <cellStyle name="Normal 2 3 2 3 4 2 3" xfId="9368" xr:uid="{00000000-0005-0000-0000-000098240000}"/>
    <cellStyle name="Normal 2 3 2 3 4 2 3 3" xfId="24469" xr:uid="{00000000-0005-0000-0000-0000955F0000}"/>
    <cellStyle name="Normal 2 3 2 3 4 2 5" xfId="19456" xr:uid="{00000000-0005-0000-0000-0000004C0000}"/>
    <cellStyle name="Normal 2 3 2 3 4 3" xfId="6007" xr:uid="{00000000-0005-0000-0000-000077170000}"/>
    <cellStyle name="Normal 2 3 2 3 4 3 2" xfId="16059" xr:uid="{00000000-0005-0000-0000-0000BB3E0000}"/>
    <cellStyle name="Normal 2 3 2 3 4 3 3" xfId="11039" xr:uid="{00000000-0005-0000-0000-00001F2B0000}"/>
    <cellStyle name="Normal 2 3 2 3 4 3 3 3" xfId="26140" xr:uid="{00000000-0005-0000-0000-00001C660000}"/>
    <cellStyle name="Normal 2 3 2 3 4 3 5" xfId="21127" xr:uid="{00000000-0005-0000-0000-000087520000}"/>
    <cellStyle name="Normal 2 3 2 3 4 4" xfId="12717" xr:uid="{00000000-0005-0000-0000-0000AD310000}"/>
    <cellStyle name="Normal 2 3 2 3 4 4 3" xfId="27815" xr:uid="{00000000-0005-0000-0000-0000A76C0000}"/>
    <cellStyle name="Normal 2 3 2 3 4 5" xfId="7696" xr:uid="{00000000-0005-0000-0000-0000101E0000}"/>
    <cellStyle name="Normal 2 3 2 3 4 5 3" xfId="22798" xr:uid="{00000000-0005-0000-0000-00000E590000}"/>
    <cellStyle name="Normal 2 3 2 3 4 7" xfId="17785" xr:uid="{00000000-0005-0000-0000-000079450000}"/>
    <cellStyle name="Normal 2 3 2 3 5" xfId="3478" xr:uid="{00000000-0005-0000-0000-0000960D0000}"/>
    <cellStyle name="Normal 2 3 2 3 5 2" xfId="13552" xr:uid="{00000000-0005-0000-0000-0000F0340000}"/>
    <cellStyle name="Normal 2 3 2 3 5 2 3" xfId="28650" xr:uid="{00000000-0005-0000-0000-0000EA6F0000}"/>
    <cellStyle name="Normal 2 3 2 3 5 3" xfId="8532" xr:uid="{00000000-0005-0000-0000-000054210000}"/>
    <cellStyle name="Normal 2 3 2 3 5 3 3" xfId="23633" xr:uid="{00000000-0005-0000-0000-0000515C0000}"/>
    <cellStyle name="Normal 2 3 2 3 5 5" xfId="18620" xr:uid="{00000000-0005-0000-0000-0000BC480000}"/>
    <cellStyle name="Normal 2 3 2 3 6" xfId="5171" xr:uid="{00000000-0005-0000-0000-000033140000}"/>
    <cellStyle name="Normal 2 3 2 3 6 2" xfId="15223" xr:uid="{00000000-0005-0000-0000-0000773B0000}"/>
    <cellStyle name="Normal 2 3 2 3 6 2 3" xfId="30321" xr:uid="{00000000-0005-0000-0000-000071760000}"/>
    <cellStyle name="Normal 2 3 2 3 6 3" xfId="10203" xr:uid="{00000000-0005-0000-0000-0000DB270000}"/>
    <cellStyle name="Normal 2 3 2 3 6 3 3" xfId="25304" xr:uid="{00000000-0005-0000-0000-0000D8620000}"/>
    <cellStyle name="Normal 2 3 2 3 6 5" xfId="20291" xr:uid="{00000000-0005-0000-0000-0000434F0000}"/>
    <cellStyle name="Normal 2 3 2 3 7" xfId="11881" xr:uid="{00000000-0005-0000-0000-0000692E0000}"/>
    <cellStyle name="Normal 2 3 2 3 7 3" xfId="26979" xr:uid="{00000000-0005-0000-0000-000063690000}"/>
    <cellStyle name="Normal 2 3 2 3 8" xfId="6860" xr:uid="{00000000-0005-0000-0000-0000CC1A0000}"/>
    <cellStyle name="Normal 2 3 2 3 8 3" xfId="21962" xr:uid="{00000000-0005-0000-0000-0000CA550000}"/>
    <cellStyle name="Normal 2 3 2 4" xfId="1885" xr:uid="{00000000-0005-0000-0000-00005D070000}"/>
    <cellStyle name="Normal 2 3 2 4 2" xfId="2308" xr:uid="{00000000-0005-0000-0000-000004090000}"/>
    <cellStyle name="Normal 2 3 2 4 2 2" xfId="3147" xr:uid="{00000000-0005-0000-0000-00004B0C0000}"/>
    <cellStyle name="Normal 2 3 2 4 2 2 2" xfId="4837" xr:uid="{00000000-0005-0000-0000-0000E5120000}"/>
    <cellStyle name="Normal 2 3 2 4 2 2 2 2" xfId="14910" xr:uid="{00000000-0005-0000-0000-00003E3A0000}"/>
    <cellStyle name="Normal 2 3 2 4 2 2 2 2 3" xfId="30008" xr:uid="{00000000-0005-0000-0000-000038750000}"/>
    <cellStyle name="Normal 2 3 2 4 2 2 2 3" xfId="9890" xr:uid="{00000000-0005-0000-0000-0000A2260000}"/>
    <cellStyle name="Normal 2 3 2 4 2 2 2 3 3" xfId="24991" xr:uid="{00000000-0005-0000-0000-00009F610000}"/>
    <cellStyle name="Normal 2 3 2 4 2 2 2 5" xfId="19978" xr:uid="{00000000-0005-0000-0000-00000A4E0000}"/>
    <cellStyle name="Normal 2 3 2 4 2 2 3" xfId="6529" xr:uid="{00000000-0005-0000-0000-000081190000}"/>
    <cellStyle name="Normal 2 3 2 4 2 2 3 2" xfId="16581" xr:uid="{00000000-0005-0000-0000-0000C5400000}"/>
    <cellStyle name="Normal 2 3 2 4 2 2 3 3" xfId="11561" xr:uid="{00000000-0005-0000-0000-0000292D0000}"/>
    <cellStyle name="Normal 2 3 2 4 2 2 3 3 3" xfId="26662" xr:uid="{00000000-0005-0000-0000-000026680000}"/>
    <cellStyle name="Normal 2 3 2 4 2 2 3 5" xfId="21649" xr:uid="{00000000-0005-0000-0000-000091540000}"/>
    <cellStyle name="Normal 2 3 2 4 2 2 4" xfId="13239" xr:uid="{00000000-0005-0000-0000-0000B7330000}"/>
    <cellStyle name="Normal 2 3 2 4 2 2 4 3" xfId="28337" xr:uid="{00000000-0005-0000-0000-0000B16E0000}"/>
    <cellStyle name="Normal 2 3 2 4 2 2 5" xfId="8218" xr:uid="{00000000-0005-0000-0000-00001A200000}"/>
    <cellStyle name="Normal 2 3 2 4 2 2 5 3" xfId="23320" xr:uid="{00000000-0005-0000-0000-0000185B0000}"/>
    <cellStyle name="Normal 2 3 2 4 2 2 7" xfId="18307" xr:uid="{00000000-0005-0000-0000-000083470000}"/>
    <cellStyle name="Normal 2 3 2 4 2 3" xfId="4000" xr:uid="{00000000-0005-0000-0000-0000A00F0000}"/>
    <cellStyle name="Normal 2 3 2 4 2 3 2" xfId="14074" xr:uid="{00000000-0005-0000-0000-0000FA360000}"/>
    <cellStyle name="Normal 2 3 2 4 2 3 2 3" xfId="29172" xr:uid="{00000000-0005-0000-0000-0000F4710000}"/>
    <cellStyle name="Normal 2 3 2 4 2 3 3" xfId="9054" xr:uid="{00000000-0005-0000-0000-00005E230000}"/>
    <cellStyle name="Normal 2 3 2 4 2 3 3 3" xfId="24155" xr:uid="{00000000-0005-0000-0000-00005B5E0000}"/>
    <cellStyle name="Normal 2 3 2 4 2 3 5" xfId="19142" xr:uid="{00000000-0005-0000-0000-0000C64A0000}"/>
    <cellStyle name="Normal 2 3 2 4 2 4" xfId="5693" xr:uid="{00000000-0005-0000-0000-00003D160000}"/>
    <cellStyle name="Normal 2 3 2 4 2 4 2" xfId="15745" xr:uid="{00000000-0005-0000-0000-0000813D0000}"/>
    <cellStyle name="Normal 2 3 2 4 2 4 2 3" xfId="30843" xr:uid="{00000000-0005-0000-0000-00007B780000}"/>
    <cellStyle name="Normal 2 3 2 4 2 4 3" xfId="10725" xr:uid="{00000000-0005-0000-0000-0000E5290000}"/>
    <cellStyle name="Normal 2 3 2 4 2 4 3 3" xfId="25826" xr:uid="{00000000-0005-0000-0000-0000E2640000}"/>
    <cellStyle name="Normal 2 3 2 4 2 4 5" xfId="20813" xr:uid="{00000000-0005-0000-0000-00004D510000}"/>
    <cellStyle name="Normal 2 3 2 4 2 5" xfId="12403" xr:uid="{00000000-0005-0000-0000-000073300000}"/>
    <cellStyle name="Normal 2 3 2 4 2 5 3" xfId="27501" xr:uid="{00000000-0005-0000-0000-00006D6B0000}"/>
    <cellStyle name="Normal 2 3 2 4 2 6" xfId="7382" xr:uid="{00000000-0005-0000-0000-0000D61C0000}"/>
    <cellStyle name="Normal 2 3 2 4 2 6 3" xfId="22484" xr:uid="{00000000-0005-0000-0000-0000D4570000}"/>
    <cellStyle name="Normal 2 3 2 4 2 8" xfId="17471" xr:uid="{00000000-0005-0000-0000-00003F440000}"/>
    <cellStyle name="Normal 2 3 2 4 3" xfId="2729" xr:uid="{00000000-0005-0000-0000-0000A90A0000}"/>
    <cellStyle name="Normal 2 3 2 4 3 2" xfId="4419" xr:uid="{00000000-0005-0000-0000-000043110000}"/>
    <cellStyle name="Normal 2 3 2 4 3 2 2" xfId="14492" xr:uid="{00000000-0005-0000-0000-00009C380000}"/>
    <cellStyle name="Normal 2 3 2 4 3 2 2 3" xfId="29590" xr:uid="{00000000-0005-0000-0000-000096730000}"/>
    <cellStyle name="Normal 2 3 2 4 3 2 3" xfId="9472" xr:uid="{00000000-0005-0000-0000-000000250000}"/>
    <cellStyle name="Normal 2 3 2 4 3 2 3 3" xfId="24573" xr:uid="{00000000-0005-0000-0000-0000FD5F0000}"/>
    <cellStyle name="Normal 2 3 2 4 3 2 5" xfId="19560" xr:uid="{00000000-0005-0000-0000-0000684C0000}"/>
    <cellStyle name="Normal 2 3 2 4 3 3" xfId="6111" xr:uid="{00000000-0005-0000-0000-0000DF170000}"/>
    <cellStyle name="Normal 2 3 2 4 3 3 2" xfId="16163" xr:uid="{00000000-0005-0000-0000-0000233F0000}"/>
    <cellStyle name="Normal 2 3 2 4 3 3 3" xfId="11143" xr:uid="{00000000-0005-0000-0000-0000872B0000}"/>
    <cellStyle name="Normal 2 3 2 4 3 3 3 3" xfId="26244" xr:uid="{00000000-0005-0000-0000-000084660000}"/>
    <cellStyle name="Normal 2 3 2 4 3 3 5" xfId="21231" xr:uid="{00000000-0005-0000-0000-0000EF520000}"/>
    <cellStyle name="Normal 2 3 2 4 3 4" xfId="12821" xr:uid="{00000000-0005-0000-0000-000015320000}"/>
    <cellStyle name="Normal 2 3 2 4 3 4 3" xfId="27919" xr:uid="{00000000-0005-0000-0000-00000F6D0000}"/>
    <cellStyle name="Normal 2 3 2 4 3 5" xfId="7800" xr:uid="{00000000-0005-0000-0000-0000781E0000}"/>
    <cellStyle name="Normal 2 3 2 4 3 5 3" xfId="22902" xr:uid="{00000000-0005-0000-0000-000076590000}"/>
    <cellStyle name="Normal 2 3 2 4 3 7" xfId="17889" xr:uid="{00000000-0005-0000-0000-0000E1450000}"/>
    <cellStyle name="Normal 2 3 2 4 4" xfId="3582" xr:uid="{00000000-0005-0000-0000-0000FE0D0000}"/>
    <cellStyle name="Normal 2 3 2 4 4 2" xfId="13656" xr:uid="{00000000-0005-0000-0000-000058350000}"/>
    <cellStyle name="Normal 2 3 2 4 4 2 3" xfId="28754" xr:uid="{00000000-0005-0000-0000-000052700000}"/>
    <cellStyle name="Normal 2 3 2 4 4 3" xfId="8636" xr:uid="{00000000-0005-0000-0000-0000BC210000}"/>
    <cellStyle name="Normal 2 3 2 4 4 3 3" xfId="23737" xr:uid="{00000000-0005-0000-0000-0000B95C0000}"/>
    <cellStyle name="Normal 2 3 2 4 4 5" xfId="18724" xr:uid="{00000000-0005-0000-0000-000024490000}"/>
    <cellStyle name="Normal 2 3 2 4 5" xfId="5275" xr:uid="{00000000-0005-0000-0000-00009B140000}"/>
    <cellStyle name="Normal 2 3 2 4 5 2" xfId="15327" xr:uid="{00000000-0005-0000-0000-0000DF3B0000}"/>
    <cellStyle name="Normal 2 3 2 4 5 2 3" xfId="30425" xr:uid="{00000000-0005-0000-0000-0000D9760000}"/>
    <cellStyle name="Normal 2 3 2 4 5 3" xfId="10307" xr:uid="{00000000-0005-0000-0000-000043280000}"/>
    <cellStyle name="Normal 2 3 2 4 5 3 3" xfId="25408" xr:uid="{00000000-0005-0000-0000-000040630000}"/>
    <cellStyle name="Normal 2 3 2 4 5 5" xfId="20395" xr:uid="{00000000-0005-0000-0000-0000AB4F0000}"/>
    <cellStyle name="Normal 2 3 2 4 6" xfId="11985" xr:uid="{00000000-0005-0000-0000-0000D12E0000}"/>
    <cellStyle name="Normal 2 3 2 4 6 3" xfId="27083" xr:uid="{00000000-0005-0000-0000-0000CB690000}"/>
    <cellStyle name="Normal 2 3 2 4 7" xfId="6964" xr:uid="{00000000-0005-0000-0000-0000341B0000}"/>
    <cellStyle name="Normal 2 3 2 4 7 3" xfId="22066" xr:uid="{00000000-0005-0000-0000-000032560000}"/>
    <cellStyle name="Normal 2 3 2 4 9" xfId="17053" xr:uid="{00000000-0005-0000-0000-00009D420000}"/>
    <cellStyle name="Normal 2 3 2 5" xfId="2098" xr:uid="{00000000-0005-0000-0000-000032080000}"/>
    <cellStyle name="Normal 2 3 2 5 2" xfId="2939" xr:uid="{00000000-0005-0000-0000-00007B0B0000}"/>
    <cellStyle name="Normal 2 3 2 5 2 2" xfId="4629" xr:uid="{00000000-0005-0000-0000-000015120000}"/>
    <cellStyle name="Normal 2 3 2 5 2 2 2" xfId="14702" xr:uid="{00000000-0005-0000-0000-00006E390000}"/>
    <cellStyle name="Normal 2 3 2 5 2 2 2 3" xfId="29800" xr:uid="{00000000-0005-0000-0000-000068740000}"/>
    <cellStyle name="Normal 2 3 2 5 2 2 3" xfId="9682" xr:uid="{00000000-0005-0000-0000-0000D2250000}"/>
    <cellStyle name="Normal 2 3 2 5 2 2 3 3" xfId="24783" xr:uid="{00000000-0005-0000-0000-0000CF600000}"/>
    <cellStyle name="Normal 2 3 2 5 2 2 5" xfId="19770" xr:uid="{00000000-0005-0000-0000-00003A4D0000}"/>
    <cellStyle name="Normal 2 3 2 5 2 3" xfId="6321" xr:uid="{00000000-0005-0000-0000-0000B1180000}"/>
    <cellStyle name="Normal 2 3 2 5 2 3 2" xfId="16373" xr:uid="{00000000-0005-0000-0000-0000F53F0000}"/>
    <cellStyle name="Normal 2 3 2 5 2 3 3" xfId="11353" xr:uid="{00000000-0005-0000-0000-0000592C0000}"/>
    <cellStyle name="Normal 2 3 2 5 2 3 3 3" xfId="26454" xr:uid="{00000000-0005-0000-0000-000056670000}"/>
    <cellStyle name="Normal 2 3 2 5 2 3 5" xfId="21441" xr:uid="{00000000-0005-0000-0000-0000C1530000}"/>
    <cellStyle name="Normal 2 3 2 5 2 4" xfId="13031" xr:uid="{00000000-0005-0000-0000-0000E7320000}"/>
    <cellStyle name="Normal 2 3 2 5 2 4 3" xfId="28129" xr:uid="{00000000-0005-0000-0000-0000E16D0000}"/>
    <cellStyle name="Normal 2 3 2 5 2 5" xfId="8010" xr:uid="{00000000-0005-0000-0000-00004A1F0000}"/>
    <cellStyle name="Normal 2 3 2 5 2 5 3" xfId="23112" xr:uid="{00000000-0005-0000-0000-0000485A0000}"/>
    <cellStyle name="Normal 2 3 2 5 2 7" xfId="18099" xr:uid="{00000000-0005-0000-0000-0000B3460000}"/>
    <cellStyle name="Normal 2 3 2 5 3" xfId="3792" xr:uid="{00000000-0005-0000-0000-0000D00E0000}"/>
    <cellStyle name="Normal 2 3 2 5 3 2" xfId="13866" xr:uid="{00000000-0005-0000-0000-00002A360000}"/>
    <cellStyle name="Normal 2 3 2 5 3 2 3" xfId="28964" xr:uid="{00000000-0005-0000-0000-000024710000}"/>
    <cellStyle name="Normal 2 3 2 5 3 3" xfId="8846" xr:uid="{00000000-0005-0000-0000-00008E220000}"/>
    <cellStyle name="Normal 2 3 2 5 3 3 3" xfId="23947" xr:uid="{00000000-0005-0000-0000-00008B5D0000}"/>
    <cellStyle name="Normal 2 3 2 5 3 5" xfId="18934" xr:uid="{00000000-0005-0000-0000-0000F6490000}"/>
    <cellStyle name="Normal 2 3 2 5 4" xfId="5485" xr:uid="{00000000-0005-0000-0000-00006D150000}"/>
    <cellStyle name="Normal 2 3 2 5 4 2" xfId="15537" xr:uid="{00000000-0005-0000-0000-0000B13C0000}"/>
    <cellStyle name="Normal 2 3 2 5 4 2 3" xfId="30635" xr:uid="{00000000-0005-0000-0000-0000AB770000}"/>
    <cellStyle name="Normal 2 3 2 5 4 3" xfId="10517" xr:uid="{00000000-0005-0000-0000-000015290000}"/>
    <cellStyle name="Normal 2 3 2 5 4 3 3" xfId="25618" xr:uid="{00000000-0005-0000-0000-000012640000}"/>
    <cellStyle name="Normal 2 3 2 5 4 5" xfId="20605" xr:uid="{00000000-0005-0000-0000-00007D500000}"/>
    <cellStyle name="Normal 2 3 2 5 5" xfId="12195" xr:uid="{00000000-0005-0000-0000-0000A32F0000}"/>
    <cellStyle name="Normal 2 3 2 5 5 3" xfId="27293" xr:uid="{00000000-0005-0000-0000-00009D6A0000}"/>
    <cellStyle name="Normal 2 3 2 5 6" xfId="7174" xr:uid="{00000000-0005-0000-0000-0000061C0000}"/>
    <cellStyle name="Normal 2 3 2 5 6 3" xfId="22276" xr:uid="{00000000-0005-0000-0000-000004570000}"/>
    <cellStyle name="Normal 2 3 2 5 8" xfId="17263" xr:uid="{00000000-0005-0000-0000-00006F430000}"/>
    <cellStyle name="Normal 2 3 2 6" xfId="2519" xr:uid="{00000000-0005-0000-0000-0000D7090000}"/>
    <cellStyle name="Normal 2 3 2 6 2" xfId="4211" xr:uid="{00000000-0005-0000-0000-000073100000}"/>
    <cellStyle name="Normal 2 3 2 6 2 2" xfId="14284" xr:uid="{00000000-0005-0000-0000-0000CC370000}"/>
    <cellStyle name="Normal 2 3 2 6 2 2 3" xfId="29382" xr:uid="{00000000-0005-0000-0000-0000C6720000}"/>
    <cellStyle name="Normal 2 3 2 6 2 3" xfId="9264" xr:uid="{00000000-0005-0000-0000-000030240000}"/>
    <cellStyle name="Normal 2 3 2 6 2 3 3" xfId="24365" xr:uid="{00000000-0005-0000-0000-00002D5F0000}"/>
    <cellStyle name="Normal 2 3 2 6 2 5" xfId="19352" xr:uid="{00000000-0005-0000-0000-0000984B0000}"/>
    <cellStyle name="Normal 2 3 2 6 3" xfId="5903" xr:uid="{00000000-0005-0000-0000-00000F170000}"/>
    <cellStyle name="Normal 2 3 2 6 3 2" xfId="15955" xr:uid="{00000000-0005-0000-0000-0000533E0000}"/>
    <cellStyle name="Normal 2 3 2 6 3 3" xfId="10935" xr:uid="{00000000-0005-0000-0000-0000B72A0000}"/>
    <cellStyle name="Normal 2 3 2 6 3 3 3" xfId="26036" xr:uid="{00000000-0005-0000-0000-0000B4650000}"/>
    <cellStyle name="Normal 2 3 2 6 3 5" xfId="21023" xr:uid="{00000000-0005-0000-0000-00001F520000}"/>
    <cellStyle name="Normal 2 3 2 6 4" xfId="12613" xr:uid="{00000000-0005-0000-0000-000045310000}"/>
    <cellStyle name="Normal 2 3 2 6 4 3" xfId="27711" xr:uid="{00000000-0005-0000-0000-00003F6C0000}"/>
    <cellStyle name="Normal 2 3 2 6 5" xfId="7592" xr:uid="{00000000-0005-0000-0000-0000A81D0000}"/>
    <cellStyle name="Normal 2 3 2 6 5 3" xfId="22694" xr:uid="{00000000-0005-0000-0000-0000A6580000}"/>
    <cellStyle name="Normal 2 3 2 6 7" xfId="17681" xr:uid="{00000000-0005-0000-0000-000011450000}"/>
    <cellStyle name="Normal 2 3 2 7" xfId="3370" xr:uid="{00000000-0005-0000-0000-00002A0D0000}"/>
    <cellStyle name="Normal 2 3 2 7 2" xfId="13448" xr:uid="{00000000-0005-0000-0000-000088340000}"/>
    <cellStyle name="Normal 2 3 2 7 2 3" xfId="28546" xr:uid="{00000000-0005-0000-0000-0000826F0000}"/>
    <cellStyle name="Normal 2 3 2 7 3" xfId="8428" xr:uid="{00000000-0005-0000-0000-0000EC200000}"/>
    <cellStyle name="Normal 2 3 2 7 3 3" xfId="23529" xr:uid="{00000000-0005-0000-0000-0000E95B0000}"/>
    <cellStyle name="Normal 2 3 2 7 5" xfId="18516" xr:uid="{00000000-0005-0000-0000-000054480000}"/>
    <cellStyle name="Normal 2 3 2 8" xfId="5064" xr:uid="{00000000-0005-0000-0000-0000C8130000}"/>
    <cellStyle name="Normal 2 3 2 8 2" xfId="15119" xr:uid="{00000000-0005-0000-0000-00000F3B0000}"/>
    <cellStyle name="Normal 2 3 2 8 2 3" xfId="30217" xr:uid="{00000000-0005-0000-0000-000009760000}"/>
    <cellStyle name="Normal 2 3 2 8 3" xfId="10099" xr:uid="{00000000-0005-0000-0000-000073270000}"/>
    <cellStyle name="Normal 2 3 2 8 3 3" xfId="25200" xr:uid="{00000000-0005-0000-0000-000070620000}"/>
    <cellStyle name="Normal 2 3 2 8 5" xfId="20187" xr:uid="{00000000-0005-0000-0000-0000DB4E0000}"/>
    <cellStyle name="Normal 2 3 2 9" xfId="11775" xr:uid="{00000000-0005-0000-0000-0000FF2D0000}"/>
    <cellStyle name="Normal 2 3 2 9 3" xfId="26875" xr:uid="{00000000-0005-0000-0000-0000FB680000}"/>
    <cellStyle name="Normal 2 3 3" xfId="1425" xr:uid="{00000000-0005-0000-0000-000091050000}"/>
    <cellStyle name="Normal 2 3 4" xfId="1426" xr:uid="{00000000-0005-0000-0000-000092050000}"/>
    <cellStyle name="Normal 2 3 4 10" xfId="6755" xr:uid="{00000000-0005-0000-0000-0000631A0000}"/>
    <cellStyle name="Normal 2 3 4 10 3" xfId="21859" xr:uid="{00000000-0005-0000-0000-000063550000}"/>
    <cellStyle name="Normal 2 3 4 12" xfId="16844" xr:uid="{00000000-0005-0000-0000-0000CC410000}"/>
    <cellStyle name="Normal 2 3 4 2" xfId="1719" xr:uid="{00000000-0005-0000-0000-0000B7060000}"/>
    <cellStyle name="Normal 2 3 4 2 11" xfId="16898" xr:uid="{00000000-0005-0000-0000-000002420000}"/>
    <cellStyle name="Normal 2 3 4 2 2" xfId="1827" xr:uid="{00000000-0005-0000-0000-000023070000}"/>
    <cellStyle name="Normal 2 3 4 2 2 10" xfId="17002" xr:uid="{00000000-0005-0000-0000-00006A420000}"/>
    <cellStyle name="Normal 2 3 4 2 2 2" xfId="2044" xr:uid="{00000000-0005-0000-0000-0000FC070000}"/>
    <cellStyle name="Normal 2 3 4 2 2 2 2" xfId="2465" xr:uid="{00000000-0005-0000-0000-0000A1090000}"/>
    <cellStyle name="Normal 2 3 4 2 2 2 2 2" xfId="3304" xr:uid="{00000000-0005-0000-0000-0000E80C0000}"/>
    <cellStyle name="Normal 2 3 4 2 2 2 2 2 2" xfId="4994" xr:uid="{00000000-0005-0000-0000-000082130000}"/>
    <cellStyle name="Normal 2 3 4 2 2 2 2 2 2 2" xfId="15067" xr:uid="{00000000-0005-0000-0000-0000DB3A0000}"/>
    <cellStyle name="Normal 2 3 4 2 2 2 2 2 2 2 3" xfId="30165" xr:uid="{00000000-0005-0000-0000-0000D5750000}"/>
    <cellStyle name="Normal 2 3 4 2 2 2 2 2 2 3" xfId="10047" xr:uid="{00000000-0005-0000-0000-00003F270000}"/>
    <cellStyle name="Normal 2 3 4 2 2 2 2 2 2 3 3" xfId="25148" xr:uid="{00000000-0005-0000-0000-00003C620000}"/>
    <cellStyle name="Normal 2 3 4 2 2 2 2 2 2 5" xfId="20135" xr:uid="{00000000-0005-0000-0000-0000A74E0000}"/>
    <cellStyle name="Normal 2 3 4 2 2 2 2 2 3" xfId="6686" xr:uid="{00000000-0005-0000-0000-00001E1A0000}"/>
    <cellStyle name="Normal 2 3 4 2 2 2 2 2 3 2" xfId="16738" xr:uid="{00000000-0005-0000-0000-000062410000}"/>
    <cellStyle name="Normal 2 3 4 2 2 2 2 2 3 3" xfId="11718" xr:uid="{00000000-0005-0000-0000-0000C62D0000}"/>
    <cellStyle name="Normal 2 3 4 2 2 2 2 2 3 3 3" xfId="26819" xr:uid="{00000000-0005-0000-0000-0000C3680000}"/>
    <cellStyle name="Normal 2 3 4 2 2 2 2 2 3 5" xfId="21806" xr:uid="{00000000-0005-0000-0000-00002E550000}"/>
    <cellStyle name="Normal 2 3 4 2 2 2 2 2 4" xfId="13396" xr:uid="{00000000-0005-0000-0000-000054340000}"/>
    <cellStyle name="Normal 2 3 4 2 2 2 2 2 4 3" xfId="28494" xr:uid="{00000000-0005-0000-0000-00004E6F0000}"/>
    <cellStyle name="Normal 2 3 4 2 2 2 2 2 5" xfId="8375" xr:uid="{00000000-0005-0000-0000-0000B7200000}"/>
    <cellStyle name="Normal 2 3 4 2 2 2 2 2 5 3" xfId="23477" xr:uid="{00000000-0005-0000-0000-0000B55B0000}"/>
    <cellStyle name="Normal 2 3 4 2 2 2 2 2 7" xfId="18464" xr:uid="{00000000-0005-0000-0000-000020480000}"/>
    <cellStyle name="Normal 2 3 4 2 2 2 2 3" xfId="4157" xr:uid="{00000000-0005-0000-0000-00003D100000}"/>
    <cellStyle name="Normal 2 3 4 2 2 2 2 3 2" xfId="14231" xr:uid="{00000000-0005-0000-0000-000097370000}"/>
    <cellStyle name="Normal 2 3 4 2 2 2 2 3 2 3" xfId="29329" xr:uid="{00000000-0005-0000-0000-000091720000}"/>
    <cellStyle name="Normal 2 3 4 2 2 2 2 3 3" xfId="9211" xr:uid="{00000000-0005-0000-0000-0000FB230000}"/>
    <cellStyle name="Normal 2 3 4 2 2 2 2 3 3 3" xfId="24312" xr:uid="{00000000-0005-0000-0000-0000F85E0000}"/>
    <cellStyle name="Normal 2 3 4 2 2 2 2 3 5" xfId="19299" xr:uid="{00000000-0005-0000-0000-0000634B0000}"/>
    <cellStyle name="Normal 2 3 4 2 2 2 2 4" xfId="5850" xr:uid="{00000000-0005-0000-0000-0000DA160000}"/>
    <cellStyle name="Normal 2 3 4 2 2 2 2 4 2" xfId="15902" xr:uid="{00000000-0005-0000-0000-00001E3E0000}"/>
    <cellStyle name="Normal 2 3 4 2 2 2 2 4 3" xfId="10882" xr:uid="{00000000-0005-0000-0000-0000822A0000}"/>
    <cellStyle name="Normal 2 3 4 2 2 2 2 4 3 3" xfId="25983" xr:uid="{00000000-0005-0000-0000-00007F650000}"/>
    <cellStyle name="Normal 2 3 4 2 2 2 2 4 5" xfId="20970" xr:uid="{00000000-0005-0000-0000-0000EA510000}"/>
    <cellStyle name="Normal 2 3 4 2 2 2 2 5" xfId="12560" xr:uid="{00000000-0005-0000-0000-000010310000}"/>
    <cellStyle name="Normal 2 3 4 2 2 2 2 5 3" xfId="27658" xr:uid="{00000000-0005-0000-0000-00000A6C0000}"/>
    <cellStyle name="Normal 2 3 4 2 2 2 2 6" xfId="7539" xr:uid="{00000000-0005-0000-0000-0000731D0000}"/>
    <cellStyle name="Normal 2 3 4 2 2 2 2 6 3" xfId="22641" xr:uid="{00000000-0005-0000-0000-000071580000}"/>
    <cellStyle name="Normal 2 3 4 2 2 2 2 8" xfId="17628" xr:uid="{00000000-0005-0000-0000-0000DC440000}"/>
    <cellStyle name="Normal 2 3 4 2 2 2 3" xfId="2886" xr:uid="{00000000-0005-0000-0000-0000460B0000}"/>
    <cellStyle name="Normal 2 3 4 2 2 2 3 2" xfId="4576" xr:uid="{00000000-0005-0000-0000-0000E0110000}"/>
    <cellStyle name="Normal 2 3 4 2 2 2 3 2 2" xfId="14649" xr:uid="{00000000-0005-0000-0000-000039390000}"/>
    <cellStyle name="Normal 2 3 4 2 2 2 3 2 2 3" xfId="29747" xr:uid="{00000000-0005-0000-0000-000033740000}"/>
    <cellStyle name="Normal 2 3 4 2 2 2 3 2 3" xfId="9629" xr:uid="{00000000-0005-0000-0000-00009D250000}"/>
    <cellStyle name="Normal 2 3 4 2 2 2 3 2 3 3" xfId="24730" xr:uid="{00000000-0005-0000-0000-00009A600000}"/>
    <cellStyle name="Normal 2 3 4 2 2 2 3 2 5" xfId="19717" xr:uid="{00000000-0005-0000-0000-0000054D0000}"/>
    <cellStyle name="Normal 2 3 4 2 2 2 3 3" xfId="6268" xr:uid="{00000000-0005-0000-0000-00007C180000}"/>
    <cellStyle name="Normal 2 3 4 2 2 2 3 3 2" xfId="16320" xr:uid="{00000000-0005-0000-0000-0000C03F0000}"/>
    <cellStyle name="Normal 2 3 4 2 2 2 3 3 3" xfId="11300" xr:uid="{00000000-0005-0000-0000-0000242C0000}"/>
    <cellStyle name="Normal 2 3 4 2 2 2 3 3 3 3" xfId="26401" xr:uid="{00000000-0005-0000-0000-000021670000}"/>
    <cellStyle name="Normal 2 3 4 2 2 2 3 3 5" xfId="21388" xr:uid="{00000000-0005-0000-0000-00008C530000}"/>
    <cellStyle name="Normal 2 3 4 2 2 2 3 4" xfId="12978" xr:uid="{00000000-0005-0000-0000-0000B2320000}"/>
    <cellStyle name="Normal 2 3 4 2 2 2 3 4 3" xfId="28076" xr:uid="{00000000-0005-0000-0000-0000AC6D0000}"/>
    <cellStyle name="Normal 2 3 4 2 2 2 3 5" xfId="7957" xr:uid="{00000000-0005-0000-0000-0000151F0000}"/>
    <cellStyle name="Normal 2 3 4 2 2 2 3 5 3" xfId="23059" xr:uid="{00000000-0005-0000-0000-0000135A0000}"/>
    <cellStyle name="Normal 2 3 4 2 2 2 3 7" xfId="18046" xr:uid="{00000000-0005-0000-0000-00007E460000}"/>
    <cellStyle name="Normal 2 3 4 2 2 2 4" xfId="3739" xr:uid="{00000000-0005-0000-0000-00009B0E0000}"/>
    <cellStyle name="Normal 2 3 4 2 2 2 4 2" xfId="13813" xr:uid="{00000000-0005-0000-0000-0000F5350000}"/>
    <cellStyle name="Normal 2 3 4 2 2 2 4 2 3" xfId="28911" xr:uid="{00000000-0005-0000-0000-0000EF700000}"/>
    <cellStyle name="Normal 2 3 4 2 2 2 4 3" xfId="8793" xr:uid="{00000000-0005-0000-0000-000059220000}"/>
    <cellStyle name="Normal 2 3 4 2 2 2 4 3 3" xfId="23894" xr:uid="{00000000-0005-0000-0000-0000565D0000}"/>
    <cellStyle name="Normal 2 3 4 2 2 2 4 5" xfId="18881" xr:uid="{00000000-0005-0000-0000-0000C1490000}"/>
    <cellStyle name="Normal 2 3 4 2 2 2 5" xfId="5432" xr:uid="{00000000-0005-0000-0000-000038150000}"/>
    <cellStyle name="Normal 2 3 4 2 2 2 5 2" xfId="15484" xr:uid="{00000000-0005-0000-0000-00007C3C0000}"/>
    <cellStyle name="Normal 2 3 4 2 2 2 5 2 3" xfId="30582" xr:uid="{00000000-0005-0000-0000-000076770000}"/>
    <cellStyle name="Normal 2 3 4 2 2 2 5 3" xfId="10464" xr:uid="{00000000-0005-0000-0000-0000E0280000}"/>
    <cellStyle name="Normal 2 3 4 2 2 2 5 3 3" xfId="25565" xr:uid="{00000000-0005-0000-0000-0000DD630000}"/>
    <cellStyle name="Normal 2 3 4 2 2 2 5 5" xfId="20552" xr:uid="{00000000-0005-0000-0000-000048500000}"/>
    <cellStyle name="Normal 2 3 4 2 2 2 6" xfId="12142" xr:uid="{00000000-0005-0000-0000-00006E2F0000}"/>
    <cellStyle name="Normal 2 3 4 2 2 2 6 3" xfId="27240" xr:uid="{00000000-0005-0000-0000-0000686A0000}"/>
    <cellStyle name="Normal 2 3 4 2 2 2 7" xfId="7121" xr:uid="{00000000-0005-0000-0000-0000D11B0000}"/>
    <cellStyle name="Normal 2 3 4 2 2 2 7 3" xfId="22223" xr:uid="{00000000-0005-0000-0000-0000CF560000}"/>
    <cellStyle name="Normal 2 3 4 2 2 2 9" xfId="17210" xr:uid="{00000000-0005-0000-0000-00003A430000}"/>
    <cellStyle name="Normal 2 3 4 2 2 3" xfId="2257" xr:uid="{00000000-0005-0000-0000-0000D1080000}"/>
    <cellStyle name="Normal 2 3 4 2 2 3 2" xfId="3096" xr:uid="{00000000-0005-0000-0000-0000180C0000}"/>
    <cellStyle name="Normal 2 3 4 2 2 3 2 2" xfId="4786" xr:uid="{00000000-0005-0000-0000-0000B2120000}"/>
    <cellStyle name="Normal 2 3 4 2 2 3 2 2 2" xfId="14859" xr:uid="{00000000-0005-0000-0000-00000B3A0000}"/>
    <cellStyle name="Normal 2 3 4 2 2 3 2 2 2 3" xfId="29957" xr:uid="{00000000-0005-0000-0000-000005750000}"/>
    <cellStyle name="Normal 2 3 4 2 2 3 2 2 3" xfId="9839" xr:uid="{00000000-0005-0000-0000-00006F260000}"/>
    <cellStyle name="Normal 2 3 4 2 2 3 2 2 3 3" xfId="24940" xr:uid="{00000000-0005-0000-0000-00006C610000}"/>
    <cellStyle name="Normal 2 3 4 2 2 3 2 2 5" xfId="19927" xr:uid="{00000000-0005-0000-0000-0000D74D0000}"/>
    <cellStyle name="Normal 2 3 4 2 2 3 2 3" xfId="6478" xr:uid="{00000000-0005-0000-0000-00004E190000}"/>
    <cellStyle name="Normal 2 3 4 2 2 3 2 3 2" xfId="16530" xr:uid="{00000000-0005-0000-0000-000092400000}"/>
    <cellStyle name="Normal 2 3 4 2 2 3 2 3 3" xfId="11510" xr:uid="{00000000-0005-0000-0000-0000F62C0000}"/>
    <cellStyle name="Normal 2 3 4 2 2 3 2 3 3 3" xfId="26611" xr:uid="{00000000-0005-0000-0000-0000F3670000}"/>
    <cellStyle name="Normal 2 3 4 2 2 3 2 3 5" xfId="21598" xr:uid="{00000000-0005-0000-0000-00005E540000}"/>
    <cellStyle name="Normal 2 3 4 2 2 3 2 4" xfId="13188" xr:uid="{00000000-0005-0000-0000-000084330000}"/>
    <cellStyle name="Normal 2 3 4 2 2 3 2 4 3" xfId="28286" xr:uid="{00000000-0005-0000-0000-00007E6E0000}"/>
    <cellStyle name="Normal 2 3 4 2 2 3 2 5" xfId="8167" xr:uid="{00000000-0005-0000-0000-0000E71F0000}"/>
    <cellStyle name="Normal 2 3 4 2 2 3 2 5 3" xfId="23269" xr:uid="{00000000-0005-0000-0000-0000E55A0000}"/>
    <cellStyle name="Normal 2 3 4 2 2 3 2 7" xfId="18256" xr:uid="{00000000-0005-0000-0000-000050470000}"/>
    <cellStyle name="Normal 2 3 4 2 2 3 3" xfId="3949" xr:uid="{00000000-0005-0000-0000-00006D0F0000}"/>
    <cellStyle name="Normal 2 3 4 2 2 3 3 2" xfId="14023" xr:uid="{00000000-0005-0000-0000-0000C7360000}"/>
    <cellStyle name="Normal 2 3 4 2 2 3 3 2 3" xfId="29121" xr:uid="{00000000-0005-0000-0000-0000C1710000}"/>
    <cellStyle name="Normal 2 3 4 2 2 3 3 3" xfId="9003" xr:uid="{00000000-0005-0000-0000-00002B230000}"/>
    <cellStyle name="Normal 2 3 4 2 2 3 3 3 3" xfId="24104" xr:uid="{00000000-0005-0000-0000-0000285E0000}"/>
    <cellStyle name="Normal 2 3 4 2 2 3 3 5" xfId="19091" xr:uid="{00000000-0005-0000-0000-0000934A0000}"/>
    <cellStyle name="Normal 2 3 4 2 2 3 4" xfId="5642" xr:uid="{00000000-0005-0000-0000-00000A160000}"/>
    <cellStyle name="Normal 2 3 4 2 2 3 4 2" xfId="15694" xr:uid="{00000000-0005-0000-0000-00004E3D0000}"/>
    <cellStyle name="Normal 2 3 4 2 2 3 4 2 3" xfId="30792" xr:uid="{00000000-0005-0000-0000-000048780000}"/>
    <cellStyle name="Normal 2 3 4 2 2 3 4 3" xfId="10674" xr:uid="{00000000-0005-0000-0000-0000B2290000}"/>
    <cellStyle name="Normal 2 3 4 2 2 3 4 3 3" xfId="25775" xr:uid="{00000000-0005-0000-0000-0000AF640000}"/>
    <cellStyle name="Normal 2 3 4 2 2 3 4 5" xfId="20762" xr:uid="{00000000-0005-0000-0000-00001A510000}"/>
    <cellStyle name="Normal 2 3 4 2 2 3 5" xfId="12352" xr:uid="{00000000-0005-0000-0000-000040300000}"/>
    <cellStyle name="Normal 2 3 4 2 2 3 5 3" xfId="27450" xr:uid="{00000000-0005-0000-0000-00003A6B0000}"/>
    <cellStyle name="Normal 2 3 4 2 2 3 6" xfId="7331" xr:uid="{00000000-0005-0000-0000-0000A31C0000}"/>
    <cellStyle name="Normal 2 3 4 2 2 3 6 3" xfId="22433" xr:uid="{00000000-0005-0000-0000-0000A1570000}"/>
    <cellStyle name="Normal 2 3 4 2 2 3 8" xfId="17420" xr:uid="{00000000-0005-0000-0000-00000C440000}"/>
    <cellStyle name="Normal 2 3 4 2 2 4" xfId="2678" xr:uid="{00000000-0005-0000-0000-0000760A0000}"/>
    <cellStyle name="Normal 2 3 4 2 2 4 2" xfId="4368" xr:uid="{00000000-0005-0000-0000-000010110000}"/>
    <cellStyle name="Normal 2 3 4 2 2 4 2 2" xfId="14441" xr:uid="{00000000-0005-0000-0000-000069380000}"/>
    <cellStyle name="Normal 2 3 4 2 2 4 2 2 3" xfId="29539" xr:uid="{00000000-0005-0000-0000-000063730000}"/>
    <cellStyle name="Normal 2 3 4 2 2 4 2 3" xfId="9421" xr:uid="{00000000-0005-0000-0000-0000CD240000}"/>
    <cellStyle name="Normal 2 3 4 2 2 4 2 3 3" xfId="24522" xr:uid="{00000000-0005-0000-0000-0000CA5F0000}"/>
    <cellStyle name="Normal 2 3 4 2 2 4 2 5" xfId="19509" xr:uid="{00000000-0005-0000-0000-0000354C0000}"/>
    <cellStyle name="Normal 2 3 4 2 2 4 3" xfId="6060" xr:uid="{00000000-0005-0000-0000-0000AC170000}"/>
    <cellStyle name="Normal 2 3 4 2 2 4 3 2" xfId="16112" xr:uid="{00000000-0005-0000-0000-0000F03E0000}"/>
    <cellStyle name="Normal 2 3 4 2 2 4 3 3" xfId="11092" xr:uid="{00000000-0005-0000-0000-0000542B0000}"/>
    <cellStyle name="Normal 2 3 4 2 2 4 3 3 3" xfId="26193" xr:uid="{00000000-0005-0000-0000-000051660000}"/>
    <cellStyle name="Normal 2 3 4 2 2 4 3 5" xfId="21180" xr:uid="{00000000-0005-0000-0000-0000BC520000}"/>
    <cellStyle name="Normal 2 3 4 2 2 4 4" xfId="12770" xr:uid="{00000000-0005-0000-0000-0000E2310000}"/>
    <cellStyle name="Normal 2 3 4 2 2 4 4 3" xfId="27868" xr:uid="{00000000-0005-0000-0000-0000DC6C0000}"/>
    <cellStyle name="Normal 2 3 4 2 2 4 5" xfId="7749" xr:uid="{00000000-0005-0000-0000-0000451E0000}"/>
    <cellStyle name="Normal 2 3 4 2 2 4 5 3" xfId="22851" xr:uid="{00000000-0005-0000-0000-000043590000}"/>
    <cellStyle name="Normal 2 3 4 2 2 4 7" xfId="17838" xr:uid="{00000000-0005-0000-0000-0000AE450000}"/>
    <cellStyle name="Normal 2 3 4 2 2 5" xfId="3531" xr:uid="{00000000-0005-0000-0000-0000CB0D0000}"/>
    <cellStyle name="Normal 2 3 4 2 2 5 2" xfId="13605" xr:uid="{00000000-0005-0000-0000-000025350000}"/>
    <cellStyle name="Normal 2 3 4 2 2 5 2 3" xfId="28703" xr:uid="{00000000-0005-0000-0000-00001F700000}"/>
    <cellStyle name="Normal 2 3 4 2 2 5 3" xfId="8585" xr:uid="{00000000-0005-0000-0000-000089210000}"/>
    <cellStyle name="Normal 2 3 4 2 2 5 3 3" xfId="23686" xr:uid="{00000000-0005-0000-0000-0000865C0000}"/>
    <cellStyle name="Normal 2 3 4 2 2 5 5" xfId="18673" xr:uid="{00000000-0005-0000-0000-0000F1480000}"/>
    <cellStyle name="Normal 2 3 4 2 2 6" xfId="5224" xr:uid="{00000000-0005-0000-0000-000068140000}"/>
    <cellStyle name="Normal 2 3 4 2 2 6 2" xfId="15276" xr:uid="{00000000-0005-0000-0000-0000AC3B0000}"/>
    <cellStyle name="Normal 2 3 4 2 2 6 2 3" xfId="30374" xr:uid="{00000000-0005-0000-0000-0000A6760000}"/>
    <cellStyle name="Normal 2 3 4 2 2 6 3" xfId="10256" xr:uid="{00000000-0005-0000-0000-000010280000}"/>
    <cellStyle name="Normal 2 3 4 2 2 6 3 3" xfId="25357" xr:uid="{00000000-0005-0000-0000-00000D630000}"/>
    <cellStyle name="Normal 2 3 4 2 2 6 5" xfId="20344" xr:uid="{00000000-0005-0000-0000-0000784F0000}"/>
    <cellStyle name="Normal 2 3 4 2 2 7" xfId="11934" xr:uid="{00000000-0005-0000-0000-00009E2E0000}"/>
    <cellStyle name="Normal 2 3 4 2 2 7 3" xfId="27032" xr:uid="{00000000-0005-0000-0000-000098690000}"/>
    <cellStyle name="Normal 2 3 4 2 2 8" xfId="6913" xr:uid="{00000000-0005-0000-0000-0000011B0000}"/>
    <cellStyle name="Normal 2 3 4 2 2 8 3" xfId="22015" xr:uid="{00000000-0005-0000-0000-0000FF550000}"/>
    <cellStyle name="Normal 2 3 4 2 3" xfId="1940" xr:uid="{00000000-0005-0000-0000-000094070000}"/>
    <cellStyle name="Normal 2 3 4 2 3 2" xfId="2361" xr:uid="{00000000-0005-0000-0000-000039090000}"/>
    <cellStyle name="Normal 2 3 4 2 3 2 2" xfId="3200" xr:uid="{00000000-0005-0000-0000-0000800C0000}"/>
    <cellStyle name="Normal 2 3 4 2 3 2 2 2" xfId="4890" xr:uid="{00000000-0005-0000-0000-00001A130000}"/>
    <cellStyle name="Normal 2 3 4 2 3 2 2 2 2" xfId="14963" xr:uid="{00000000-0005-0000-0000-0000733A0000}"/>
    <cellStyle name="Normal 2 3 4 2 3 2 2 2 2 3" xfId="30061" xr:uid="{00000000-0005-0000-0000-00006D750000}"/>
    <cellStyle name="Normal 2 3 4 2 3 2 2 2 3" xfId="9943" xr:uid="{00000000-0005-0000-0000-0000D7260000}"/>
    <cellStyle name="Normal 2 3 4 2 3 2 2 2 3 3" xfId="25044" xr:uid="{00000000-0005-0000-0000-0000D4610000}"/>
    <cellStyle name="Normal 2 3 4 2 3 2 2 2 5" xfId="20031" xr:uid="{00000000-0005-0000-0000-00003F4E0000}"/>
    <cellStyle name="Normal 2 3 4 2 3 2 2 3" xfId="6582" xr:uid="{00000000-0005-0000-0000-0000B6190000}"/>
    <cellStyle name="Normal 2 3 4 2 3 2 2 3 2" xfId="16634" xr:uid="{00000000-0005-0000-0000-0000FA400000}"/>
    <cellStyle name="Normal 2 3 4 2 3 2 2 3 3" xfId="11614" xr:uid="{00000000-0005-0000-0000-00005E2D0000}"/>
    <cellStyle name="Normal 2 3 4 2 3 2 2 3 3 3" xfId="26715" xr:uid="{00000000-0005-0000-0000-00005B680000}"/>
    <cellStyle name="Normal 2 3 4 2 3 2 2 3 5" xfId="21702" xr:uid="{00000000-0005-0000-0000-0000C6540000}"/>
    <cellStyle name="Normal 2 3 4 2 3 2 2 4" xfId="13292" xr:uid="{00000000-0005-0000-0000-0000EC330000}"/>
    <cellStyle name="Normal 2 3 4 2 3 2 2 4 3" xfId="28390" xr:uid="{00000000-0005-0000-0000-0000E66E0000}"/>
    <cellStyle name="Normal 2 3 4 2 3 2 2 5" xfId="8271" xr:uid="{00000000-0005-0000-0000-00004F200000}"/>
    <cellStyle name="Normal 2 3 4 2 3 2 2 5 3" xfId="23373" xr:uid="{00000000-0005-0000-0000-00004D5B0000}"/>
    <cellStyle name="Normal 2 3 4 2 3 2 2 7" xfId="18360" xr:uid="{00000000-0005-0000-0000-0000B8470000}"/>
    <cellStyle name="Normal 2 3 4 2 3 2 3" xfId="4053" xr:uid="{00000000-0005-0000-0000-0000D50F0000}"/>
    <cellStyle name="Normal 2 3 4 2 3 2 3 2" xfId="14127" xr:uid="{00000000-0005-0000-0000-00002F370000}"/>
    <cellStyle name="Normal 2 3 4 2 3 2 3 2 3" xfId="29225" xr:uid="{00000000-0005-0000-0000-000029720000}"/>
    <cellStyle name="Normal 2 3 4 2 3 2 3 3" xfId="9107" xr:uid="{00000000-0005-0000-0000-000093230000}"/>
    <cellStyle name="Normal 2 3 4 2 3 2 3 3 3" xfId="24208" xr:uid="{00000000-0005-0000-0000-0000905E0000}"/>
    <cellStyle name="Normal 2 3 4 2 3 2 3 5" xfId="19195" xr:uid="{00000000-0005-0000-0000-0000FB4A0000}"/>
    <cellStyle name="Normal 2 3 4 2 3 2 4" xfId="5746" xr:uid="{00000000-0005-0000-0000-000072160000}"/>
    <cellStyle name="Normal 2 3 4 2 3 2 4 2" xfId="15798" xr:uid="{00000000-0005-0000-0000-0000B63D0000}"/>
    <cellStyle name="Normal 2 3 4 2 3 2 4 2 3" xfId="30896" xr:uid="{00000000-0005-0000-0000-0000B0780000}"/>
    <cellStyle name="Normal 2 3 4 2 3 2 4 3" xfId="10778" xr:uid="{00000000-0005-0000-0000-00001A2A0000}"/>
    <cellStyle name="Normal 2 3 4 2 3 2 4 3 3" xfId="25879" xr:uid="{00000000-0005-0000-0000-000017650000}"/>
    <cellStyle name="Normal 2 3 4 2 3 2 4 5" xfId="20866" xr:uid="{00000000-0005-0000-0000-000082510000}"/>
    <cellStyle name="Normal 2 3 4 2 3 2 5" xfId="12456" xr:uid="{00000000-0005-0000-0000-0000A8300000}"/>
    <cellStyle name="Normal 2 3 4 2 3 2 5 3" xfId="27554" xr:uid="{00000000-0005-0000-0000-0000A26B0000}"/>
    <cellStyle name="Normal 2 3 4 2 3 2 6" xfId="7435" xr:uid="{00000000-0005-0000-0000-00000B1D0000}"/>
    <cellStyle name="Normal 2 3 4 2 3 2 6 3" xfId="22537" xr:uid="{00000000-0005-0000-0000-000009580000}"/>
    <cellStyle name="Normal 2 3 4 2 3 2 8" xfId="17524" xr:uid="{00000000-0005-0000-0000-000074440000}"/>
    <cellStyle name="Normal 2 3 4 2 3 3" xfId="2782" xr:uid="{00000000-0005-0000-0000-0000DE0A0000}"/>
    <cellStyle name="Normal 2 3 4 2 3 3 2" xfId="4472" xr:uid="{00000000-0005-0000-0000-000078110000}"/>
    <cellStyle name="Normal 2 3 4 2 3 3 2 2" xfId="14545" xr:uid="{00000000-0005-0000-0000-0000D1380000}"/>
    <cellStyle name="Normal 2 3 4 2 3 3 2 2 3" xfId="29643" xr:uid="{00000000-0005-0000-0000-0000CB730000}"/>
    <cellStyle name="Normal 2 3 4 2 3 3 2 3" xfId="9525" xr:uid="{00000000-0005-0000-0000-000035250000}"/>
    <cellStyle name="Normal 2 3 4 2 3 3 2 3 3" xfId="24626" xr:uid="{00000000-0005-0000-0000-000032600000}"/>
    <cellStyle name="Normal 2 3 4 2 3 3 2 5" xfId="19613" xr:uid="{00000000-0005-0000-0000-00009D4C0000}"/>
    <cellStyle name="Normal 2 3 4 2 3 3 3" xfId="6164" xr:uid="{00000000-0005-0000-0000-000014180000}"/>
    <cellStyle name="Normal 2 3 4 2 3 3 3 2" xfId="16216" xr:uid="{00000000-0005-0000-0000-0000583F0000}"/>
    <cellStyle name="Normal 2 3 4 2 3 3 3 3" xfId="11196" xr:uid="{00000000-0005-0000-0000-0000BC2B0000}"/>
    <cellStyle name="Normal 2 3 4 2 3 3 3 3 3" xfId="26297" xr:uid="{00000000-0005-0000-0000-0000B9660000}"/>
    <cellStyle name="Normal 2 3 4 2 3 3 3 5" xfId="21284" xr:uid="{00000000-0005-0000-0000-000024530000}"/>
    <cellStyle name="Normal 2 3 4 2 3 3 4" xfId="12874" xr:uid="{00000000-0005-0000-0000-00004A320000}"/>
    <cellStyle name="Normal 2 3 4 2 3 3 4 3" xfId="27972" xr:uid="{00000000-0005-0000-0000-0000446D0000}"/>
    <cellStyle name="Normal 2 3 4 2 3 3 5" xfId="7853" xr:uid="{00000000-0005-0000-0000-0000AD1E0000}"/>
    <cellStyle name="Normal 2 3 4 2 3 3 5 3" xfId="22955" xr:uid="{00000000-0005-0000-0000-0000AB590000}"/>
    <cellStyle name="Normal 2 3 4 2 3 3 7" xfId="17942" xr:uid="{00000000-0005-0000-0000-000016460000}"/>
    <cellStyle name="Normal 2 3 4 2 3 4" xfId="3635" xr:uid="{00000000-0005-0000-0000-0000330E0000}"/>
    <cellStyle name="Normal 2 3 4 2 3 4 2" xfId="13709" xr:uid="{00000000-0005-0000-0000-00008D350000}"/>
    <cellStyle name="Normal 2 3 4 2 3 4 2 3" xfId="28807" xr:uid="{00000000-0005-0000-0000-000087700000}"/>
    <cellStyle name="Normal 2 3 4 2 3 4 3" xfId="8689" xr:uid="{00000000-0005-0000-0000-0000F1210000}"/>
    <cellStyle name="Normal 2 3 4 2 3 4 3 3" xfId="23790" xr:uid="{00000000-0005-0000-0000-0000EE5C0000}"/>
    <cellStyle name="Normal 2 3 4 2 3 4 5" xfId="18777" xr:uid="{00000000-0005-0000-0000-000059490000}"/>
    <cellStyle name="Normal 2 3 4 2 3 5" xfId="5328" xr:uid="{00000000-0005-0000-0000-0000D0140000}"/>
    <cellStyle name="Normal 2 3 4 2 3 5 2" xfId="15380" xr:uid="{00000000-0005-0000-0000-0000143C0000}"/>
    <cellStyle name="Normal 2 3 4 2 3 5 2 3" xfId="30478" xr:uid="{00000000-0005-0000-0000-00000E770000}"/>
    <cellStyle name="Normal 2 3 4 2 3 5 3" xfId="10360" xr:uid="{00000000-0005-0000-0000-000078280000}"/>
    <cellStyle name="Normal 2 3 4 2 3 5 3 3" xfId="25461" xr:uid="{00000000-0005-0000-0000-000075630000}"/>
    <cellStyle name="Normal 2 3 4 2 3 5 5" xfId="20448" xr:uid="{00000000-0005-0000-0000-0000E04F0000}"/>
    <cellStyle name="Normal 2 3 4 2 3 6" xfId="12038" xr:uid="{00000000-0005-0000-0000-0000062F0000}"/>
    <cellStyle name="Normal 2 3 4 2 3 6 3" xfId="27136" xr:uid="{00000000-0005-0000-0000-0000006A0000}"/>
    <cellStyle name="Normal 2 3 4 2 3 7" xfId="7017" xr:uid="{00000000-0005-0000-0000-0000691B0000}"/>
    <cellStyle name="Normal 2 3 4 2 3 7 3" xfId="22119" xr:uid="{00000000-0005-0000-0000-000067560000}"/>
    <cellStyle name="Normal 2 3 4 2 3 9" xfId="17106" xr:uid="{00000000-0005-0000-0000-0000D2420000}"/>
    <cellStyle name="Normal 2 3 4 2 4" xfId="2153" xr:uid="{00000000-0005-0000-0000-000069080000}"/>
    <cellStyle name="Normal 2 3 4 2 4 2" xfId="2992" xr:uid="{00000000-0005-0000-0000-0000B00B0000}"/>
    <cellStyle name="Normal 2 3 4 2 4 2 2" xfId="4682" xr:uid="{00000000-0005-0000-0000-00004A120000}"/>
    <cellStyle name="Normal 2 3 4 2 4 2 2 2" xfId="14755" xr:uid="{00000000-0005-0000-0000-0000A3390000}"/>
    <cellStyle name="Normal 2 3 4 2 4 2 2 2 3" xfId="29853" xr:uid="{00000000-0005-0000-0000-00009D740000}"/>
    <cellStyle name="Normal 2 3 4 2 4 2 2 3" xfId="9735" xr:uid="{00000000-0005-0000-0000-000007260000}"/>
    <cellStyle name="Normal 2 3 4 2 4 2 2 3 3" xfId="24836" xr:uid="{00000000-0005-0000-0000-000004610000}"/>
    <cellStyle name="Normal 2 3 4 2 4 2 2 5" xfId="19823" xr:uid="{00000000-0005-0000-0000-00006F4D0000}"/>
    <cellStyle name="Normal 2 3 4 2 4 2 3" xfId="6374" xr:uid="{00000000-0005-0000-0000-0000E6180000}"/>
    <cellStyle name="Normal 2 3 4 2 4 2 3 2" xfId="16426" xr:uid="{00000000-0005-0000-0000-00002A400000}"/>
    <cellStyle name="Normal 2 3 4 2 4 2 3 3" xfId="11406" xr:uid="{00000000-0005-0000-0000-00008E2C0000}"/>
    <cellStyle name="Normal 2 3 4 2 4 2 3 3 3" xfId="26507" xr:uid="{00000000-0005-0000-0000-00008B670000}"/>
    <cellStyle name="Normal 2 3 4 2 4 2 3 5" xfId="21494" xr:uid="{00000000-0005-0000-0000-0000F6530000}"/>
    <cellStyle name="Normal 2 3 4 2 4 2 4" xfId="13084" xr:uid="{00000000-0005-0000-0000-00001C330000}"/>
    <cellStyle name="Normal 2 3 4 2 4 2 4 3" xfId="28182" xr:uid="{00000000-0005-0000-0000-0000166E0000}"/>
    <cellStyle name="Normal 2 3 4 2 4 2 5" xfId="8063" xr:uid="{00000000-0005-0000-0000-00007F1F0000}"/>
    <cellStyle name="Normal 2 3 4 2 4 2 5 3" xfId="23165" xr:uid="{00000000-0005-0000-0000-00007D5A0000}"/>
    <cellStyle name="Normal 2 3 4 2 4 2 7" xfId="18152" xr:uid="{00000000-0005-0000-0000-0000E8460000}"/>
    <cellStyle name="Normal 2 3 4 2 4 3" xfId="3845" xr:uid="{00000000-0005-0000-0000-0000050F0000}"/>
    <cellStyle name="Normal 2 3 4 2 4 3 2" xfId="13919" xr:uid="{00000000-0005-0000-0000-00005F360000}"/>
    <cellStyle name="Normal 2 3 4 2 4 3 2 3" xfId="29017" xr:uid="{00000000-0005-0000-0000-000059710000}"/>
    <cellStyle name="Normal 2 3 4 2 4 3 3" xfId="8899" xr:uid="{00000000-0005-0000-0000-0000C3220000}"/>
    <cellStyle name="Normal 2 3 4 2 4 3 3 3" xfId="24000" xr:uid="{00000000-0005-0000-0000-0000C05D0000}"/>
    <cellStyle name="Normal 2 3 4 2 4 3 5" xfId="18987" xr:uid="{00000000-0005-0000-0000-00002B4A0000}"/>
    <cellStyle name="Normal 2 3 4 2 4 4" xfId="5538" xr:uid="{00000000-0005-0000-0000-0000A2150000}"/>
    <cellStyle name="Normal 2 3 4 2 4 4 2" xfId="15590" xr:uid="{00000000-0005-0000-0000-0000E63C0000}"/>
    <cellStyle name="Normal 2 3 4 2 4 4 2 3" xfId="30688" xr:uid="{00000000-0005-0000-0000-0000E0770000}"/>
    <cellStyle name="Normal 2 3 4 2 4 4 3" xfId="10570" xr:uid="{00000000-0005-0000-0000-00004A290000}"/>
    <cellStyle name="Normal 2 3 4 2 4 4 3 3" xfId="25671" xr:uid="{00000000-0005-0000-0000-000047640000}"/>
    <cellStyle name="Normal 2 3 4 2 4 4 5" xfId="20658" xr:uid="{00000000-0005-0000-0000-0000B2500000}"/>
    <cellStyle name="Normal 2 3 4 2 4 5" xfId="12248" xr:uid="{00000000-0005-0000-0000-0000D82F0000}"/>
    <cellStyle name="Normal 2 3 4 2 4 5 3" xfId="27346" xr:uid="{00000000-0005-0000-0000-0000D26A0000}"/>
    <cellStyle name="Normal 2 3 4 2 4 6" xfId="7227" xr:uid="{00000000-0005-0000-0000-00003B1C0000}"/>
    <cellStyle name="Normal 2 3 4 2 4 6 3" xfId="22329" xr:uid="{00000000-0005-0000-0000-000039570000}"/>
    <cellStyle name="Normal 2 3 4 2 4 8" xfId="17316" xr:uid="{00000000-0005-0000-0000-0000A4430000}"/>
    <cellStyle name="Normal 2 3 4 2 5" xfId="2574" xr:uid="{00000000-0005-0000-0000-00000E0A0000}"/>
    <cellStyle name="Normal 2 3 4 2 5 2" xfId="4264" xr:uid="{00000000-0005-0000-0000-0000A8100000}"/>
    <cellStyle name="Normal 2 3 4 2 5 2 2" xfId="14337" xr:uid="{00000000-0005-0000-0000-000001380000}"/>
    <cellStyle name="Normal 2 3 4 2 5 2 2 3" xfId="29435" xr:uid="{00000000-0005-0000-0000-0000FB720000}"/>
    <cellStyle name="Normal 2 3 4 2 5 2 3" xfId="9317" xr:uid="{00000000-0005-0000-0000-000065240000}"/>
    <cellStyle name="Normal 2 3 4 2 5 2 3 3" xfId="24418" xr:uid="{00000000-0005-0000-0000-0000625F0000}"/>
    <cellStyle name="Normal 2 3 4 2 5 2 5" xfId="19405" xr:uid="{00000000-0005-0000-0000-0000CD4B0000}"/>
    <cellStyle name="Normal 2 3 4 2 5 3" xfId="5956" xr:uid="{00000000-0005-0000-0000-000044170000}"/>
    <cellStyle name="Normal 2 3 4 2 5 3 2" xfId="16008" xr:uid="{00000000-0005-0000-0000-0000883E0000}"/>
    <cellStyle name="Normal 2 3 4 2 5 3 3" xfId="10988" xr:uid="{00000000-0005-0000-0000-0000EC2A0000}"/>
    <cellStyle name="Normal 2 3 4 2 5 3 3 3" xfId="26089" xr:uid="{00000000-0005-0000-0000-0000E9650000}"/>
    <cellStyle name="Normal 2 3 4 2 5 3 5" xfId="21076" xr:uid="{00000000-0005-0000-0000-000054520000}"/>
    <cellStyle name="Normal 2 3 4 2 5 4" xfId="12666" xr:uid="{00000000-0005-0000-0000-00007A310000}"/>
    <cellStyle name="Normal 2 3 4 2 5 4 3" xfId="27764" xr:uid="{00000000-0005-0000-0000-0000746C0000}"/>
    <cellStyle name="Normal 2 3 4 2 5 5" xfId="7645" xr:uid="{00000000-0005-0000-0000-0000DD1D0000}"/>
    <cellStyle name="Normal 2 3 4 2 5 5 3" xfId="22747" xr:uid="{00000000-0005-0000-0000-0000DB580000}"/>
    <cellStyle name="Normal 2 3 4 2 5 7" xfId="17734" xr:uid="{00000000-0005-0000-0000-000046450000}"/>
    <cellStyle name="Normal 2 3 4 2 6" xfId="3427" xr:uid="{00000000-0005-0000-0000-0000630D0000}"/>
    <cellStyle name="Normal 2 3 4 2 6 2" xfId="13501" xr:uid="{00000000-0005-0000-0000-0000BD340000}"/>
    <cellStyle name="Normal 2 3 4 2 6 2 3" xfId="28599" xr:uid="{00000000-0005-0000-0000-0000B76F0000}"/>
    <cellStyle name="Normal 2 3 4 2 6 3" xfId="8481" xr:uid="{00000000-0005-0000-0000-000021210000}"/>
    <cellStyle name="Normal 2 3 4 2 6 3 3" xfId="23582" xr:uid="{00000000-0005-0000-0000-00001E5C0000}"/>
    <cellStyle name="Normal 2 3 4 2 6 5" xfId="18569" xr:uid="{00000000-0005-0000-0000-000089480000}"/>
    <cellStyle name="Normal 2 3 4 2 7" xfId="5120" xr:uid="{00000000-0005-0000-0000-000000140000}"/>
    <cellStyle name="Normal 2 3 4 2 7 2" xfId="15172" xr:uid="{00000000-0005-0000-0000-0000443B0000}"/>
    <cellStyle name="Normal 2 3 4 2 7 2 3" xfId="30270" xr:uid="{00000000-0005-0000-0000-00003E760000}"/>
    <cellStyle name="Normal 2 3 4 2 7 3" xfId="10152" xr:uid="{00000000-0005-0000-0000-0000A8270000}"/>
    <cellStyle name="Normal 2 3 4 2 7 3 3" xfId="25253" xr:uid="{00000000-0005-0000-0000-0000A5620000}"/>
    <cellStyle name="Normal 2 3 4 2 7 5" xfId="20240" xr:uid="{00000000-0005-0000-0000-0000104F0000}"/>
    <cellStyle name="Normal 2 3 4 2 8" xfId="11830" xr:uid="{00000000-0005-0000-0000-0000362E0000}"/>
    <cellStyle name="Normal 2 3 4 2 8 3" xfId="26928" xr:uid="{00000000-0005-0000-0000-000030690000}"/>
    <cellStyle name="Normal 2 3 4 2 9" xfId="6809" xr:uid="{00000000-0005-0000-0000-0000991A0000}"/>
    <cellStyle name="Normal 2 3 4 2 9 3" xfId="21911" xr:uid="{00000000-0005-0000-0000-000097550000}"/>
    <cellStyle name="Normal 2 3 4 3" xfId="1773" xr:uid="{00000000-0005-0000-0000-0000ED060000}"/>
    <cellStyle name="Normal 2 3 4 3 10" xfId="16950" xr:uid="{00000000-0005-0000-0000-000036420000}"/>
    <cellStyle name="Normal 2 3 4 3 2" xfId="1992" xr:uid="{00000000-0005-0000-0000-0000C8070000}"/>
    <cellStyle name="Normal 2 3 4 3 2 2" xfId="2413" xr:uid="{00000000-0005-0000-0000-00006D090000}"/>
    <cellStyle name="Normal 2 3 4 3 2 2 2" xfId="3252" xr:uid="{00000000-0005-0000-0000-0000B40C0000}"/>
    <cellStyle name="Normal 2 3 4 3 2 2 2 2" xfId="4942" xr:uid="{00000000-0005-0000-0000-00004E130000}"/>
    <cellStyle name="Normal 2 3 4 3 2 2 2 2 2" xfId="15015" xr:uid="{00000000-0005-0000-0000-0000A73A0000}"/>
    <cellStyle name="Normal 2 3 4 3 2 2 2 2 2 3" xfId="30113" xr:uid="{00000000-0005-0000-0000-0000A1750000}"/>
    <cellStyle name="Normal 2 3 4 3 2 2 2 2 3" xfId="9995" xr:uid="{00000000-0005-0000-0000-00000B270000}"/>
    <cellStyle name="Normal 2 3 4 3 2 2 2 2 3 3" xfId="25096" xr:uid="{00000000-0005-0000-0000-000008620000}"/>
    <cellStyle name="Normal 2 3 4 3 2 2 2 2 5" xfId="20083" xr:uid="{00000000-0005-0000-0000-0000734E0000}"/>
    <cellStyle name="Normal 2 3 4 3 2 2 2 3" xfId="6634" xr:uid="{00000000-0005-0000-0000-0000EA190000}"/>
    <cellStyle name="Normal 2 3 4 3 2 2 2 3 2" xfId="16686" xr:uid="{00000000-0005-0000-0000-00002E410000}"/>
    <cellStyle name="Normal 2 3 4 3 2 2 2 3 3" xfId="11666" xr:uid="{00000000-0005-0000-0000-0000922D0000}"/>
    <cellStyle name="Normal 2 3 4 3 2 2 2 3 3 3" xfId="26767" xr:uid="{00000000-0005-0000-0000-00008F680000}"/>
    <cellStyle name="Normal 2 3 4 3 2 2 2 3 5" xfId="21754" xr:uid="{00000000-0005-0000-0000-0000FA540000}"/>
    <cellStyle name="Normal 2 3 4 3 2 2 2 4" xfId="13344" xr:uid="{00000000-0005-0000-0000-000020340000}"/>
    <cellStyle name="Normal 2 3 4 3 2 2 2 4 3" xfId="28442" xr:uid="{00000000-0005-0000-0000-00001A6F0000}"/>
    <cellStyle name="Normal 2 3 4 3 2 2 2 5" xfId="8323" xr:uid="{00000000-0005-0000-0000-000083200000}"/>
    <cellStyle name="Normal 2 3 4 3 2 2 2 5 3" xfId="23425" xr:uid="{00000000-0005-0000-0000-0000815B0000}"/>
    <cellStyle name="Normal 2 3 4 3 2 2 2 7" xfId="18412" xr:uid="{00000000-0005-0000-0000-0000EC470000}"/>
    <cellStyle name="Normal 2 3 4 3 2 2 3" xfId="4105" xr:uid="{00000000-0005-0000-0000-000009100000}"/>
    <cellStyle name="Normal 2 3 4 3 2 2 3 2" xfId="14179" xr:uid="{00000000-0005-0000-0000-000063370000}"/>
    <cellStyle name="Normal 2 3 4 3 2 2 3 2 3" xfId="29277" xr:uid="{00000000-0005-0000-0000-00005D720000}"/>
    <cellStyle name="Normal 2 3 4 3 2 2 3 3" xfId="9159" xr:uid="{00000000-0005-0000-0000-0000C7230000}"/>
    <cellStyle name="Normal 2 3 4 3 2 2 3 3 3" xfId="24260" xr:uid="{00000000-0005-0000-0000-0000C45E0000}"/>
    <cellStyle name="Normal 2 3 4 3 2 2 3 5" xfId="19247" xr:uid="{00000000-0005-0000-0000-00002F4B0000}"/>
    <cellStyle name="Normal 2 3 4 3 2 2 4" xfId="5798" xr:uid="{00000000-0005-0000-0000-0000A6160000}"/>
    <cellStyle name="Normal 2 3 4 3 2 2 4 2" xfId="15850" xr:uid="{00000000-0005-0000-0000-0000EA3D0000}"/>
    <cellStyle name="Normal 2 3 4 3 2 2 4 2 3" xfId="30948" xr:uid="{00000000-0005-0000-0000-0000E4780000}"/>
    <cellStyle name="Normal 2 3 4 3 2 2 4 3" xfId="10830" xr:uid="{00000000-0005-0000-0000-00004E2A0000}"/>
    <cellStyle name="Normal 2 3 4 3 2 2 4 3 3" xfId="25931" xr:uid="{00000000-0005-0000-0000-00004B650000}"/>
    <cellStyle name="Normal 2 3 4 3 2 2 4 5" xfId="20918" xr:uid="{00000000-0005-0000-0000-0000B6510000}"/>
    <cellStyle name="Normal 2 3 4 3 2 2 5" xfId="12508" xr:uid="{00000000-0005-0000-0000-0000DC300000}"/>
    <cellStyle name="Normal 2 3 4 3 2 2 5 3" xfId="27606" xr:uid="{00000000-0005-0000-0000-0000D66B0000}"/>
    <cellStyle name="Normal 2 3 4 3 2 2 6" xfId="7487" xr:uid="{00000000-0005-0000-0000-00003F1D0000}"/>
    <cellStyle name="Normal 2 3 4 3 2 2 6 3" xfId="22589" xr:uid="{00000000-0005-0000-0000-00003D580000}"/>
    <cellStyle name="Normal 2 3 4 3 2 2 8" xfId="17576" xr:uid="{00000000-0005-0000-0000-0000A8440000}"/>
    <cellStyle name="Normal 2 3 4 3 2 3" xfId="2834" xr:uid="{00000000-0005-0000-0000-0000120B0000}"/>
    <cellStyle name="Normal 2 3 4 3 2 3 2" xfId="4524" xr:uid="{00000000-0005-0000-0000-0000AC110000}"/>
    <cellStyle name="Normal 2 3 4 3 2 3 2 2" xfId="14597" xr:uid="{00000000-0005-0000-0000-000005390000}"/>
    <cellStyle name="Normal 2 3 4 3 2 3 2 2 3" xfId="29695" xr:uid="{00000000-0005-0000-0000-0000FF730000}"/>
    <cellStyle name="Normal 2 3 4 3 2 3 2 3" xfId="9577" xr:uid="{00000000-0005-0000-0000-000069250000}"/>
    <cellStyle name="Normal 2 3 4 3 2 3 2 3 3" xfId="24678" xr:uid="{00000000-0005-0000-0000-000066600000}"/>
    <cellStyle name="Normal 2 3 4 3 2 3 2 5" xfId="19665" xr:uid="{00000000-0005-0000-0000-0000D14C0000}"/>
    <cellStyle name="Normal 2 3 4 3 2 3 3" xfId="6216" xr:uid="{00000000-0005-0000-0000-000048180000}"/>
    <cellStyle name="Normal 2 3 4 3 2 3 3 2" xfId="16268" xr:uid="{00000000-0005-0000-0000-00008C3F0000}"/>
    <cellStyle name="Normal 2 3 4 3 2 3 3 3" xfId="11248" xr:uid="{00000000-0005-0000-0000-0000F02B0000}"/>
    <cellStyle name="Normal 2 3 4 3 2 3 3 3 3" xfId="26349" xr:uid="{00000000-0005-0000-0000-0000ED660000}"/>
    <cellStyle name="Normal 2 3 4 3 2 3 3 5" xfId="21336" xr:uid="{00000000-0005-0000-0000-000058530000}"/>
    <cellStyle name="Normal 2 3 4 3 2 3 4" xfId="12926" xr:uid="{00000000-0005-0000-0000-00007E320000}"/>
    <cellStyle name="Normal 2 3 4 3 2 3 4 3" xfId="28024" xr:uid="{00000000-0005-0000-0000-0000786D0000}"/>
    <cellStyle name="Normal 2 3 4 3 2 3 5" xfId="7905" xr:uid="{00000000-0005-0000-0000-0000E11E0000}"/>
    <cellStyle name="Normal 2 3 4 3 2 3 5 3" xfId="23007" xr:uid="{00000000-0005-0000-0000-0000DF590000}"/>
    <cellStyle name="Normal 2 3 4 3 2 3 7" xfId="17994" xr:uid="{00000000-0005-0000-0000-00004A460000}"/>
    <cellStyle name="Normal 2 3 4 3 2 4" xfId="3687" xr:uid="{00000000-0005-0000-0000-0000670E0000}"/>
    <cellStyle name="Normal 2 3 4 3 2 4 2" xfId="13761" xr:uid="{00000000-0005-0000-0000-0000C1350000}"/>
    <cellStyle name="Normal 2 3 4 3 2 4 2 3" xfId="28859" xr:uid="{00000000-0005-0000-0000-0000BB700000}"/>
    <cellStyle name="Normal 2 3 4 3 2 4 3" xfId="8741" xr:uid="{00000000-0005-0000-0000-000025220000}"/>
    <cellStyle name="Normal 2 3 4 3 2 4 3 3" xfId="23842" xr:uid="{00000000-0005-0000-0000-0000225D0000}"/>
    <cellStyle name="Normal 2 3 4 3 2 4 5" xfId="18829" xr:uid="{00000000-0005-0000-0000-00008D490000}"/>
    <cellStyle name="Normal 2 3 4 3 2 5" xfId="5380" xr:uid="{00000000-0005-0000-0000-000004150000}"/>
    <cellStyle name="Normal 2 3 4 3 2 5 2" xfId="15432" xr:uid="{00000000-0005-0000-0000-0000483C0000}"/>
    <cellStyle name="Normal 2 3 4 3 2 5 2 3" xfId="30530" xr:uid="{00000000-0005-0000-0000-000042770000}"/>
    <cellStyle name="Normal 2 3 4 3 2 5 3" xfId="10412" xr:uid="{00000000-0005-0000-0000-0000AC280000}"/>
    <cellStyle name="Normal 2 3 4 3 2 5 3 3" xfId="25513" xr:uid="{00000000-0005-0000-0000-0000A9630000}"/>
    <cellStyle name="Normal 2 3 4 3 2 5 5" xfId="20500" xr:uid="{00000000-0005-0000-0000-000014500000}"/>
    <cellStyle name="Normal 2 3 4 3 2 6" xfId="12090" xr:uid="{00000000-0005-0000-0000-00003A2F0000}"/>
    <cellStyle name="Normal 2 3 4 3 2 6 3" xfId="27188" xr:uid="{00000000-0005-0000-0000-0000346A0000}"/>
    <cellStyle name="Normal 2 3 4 3 2 7" xfId="7069" xr:uid="{00000000-0005-0000-0000-00009D1B0000}"/>
    <cellStyle name="Normal 2 3 4 3 2 7 3" xfId="22171" xr:uid="{00000000-0005-0000-0000-00009B560000}"/>
    <cellStyle name="Normal 2 3 4 3 2 9" xfId="17158" xr:uid="{00000000-0005-0000-0000-000006430000}"/>
    <cellStyle name="Normal 2 3 4 3 3" xfId="2205" xr:uid="{00000000-0005-0000-0000-00009D080000}"/>
    <cellStyle name="Normal 2 3 4 3 3 2" xfId="3044" xr:uid="{00000000-0005-0000-0000-0000E40B0000}"/>
    <cellStyle name="Normal 2 3 4 3 3 2 2" xfId="4734" xr:uid="{00000000-0005-0000-0000-00007E120000}"/>
    <cellStyle name="Normal 2 3 4 3 3 2 2 2" xfId="14807" xr:uid="{00000000-0005-0000-0000-0000D7390000}"/>
    <cellStyle name="Normal 2 3 4 3 3 2 2 2 3" xfId="29905" xr:uid="{00000000-0005-0000-0000-0000D1740000}"/>
    <cellStyle name="Normal 2 3 4 3 3 2 2 3" xfId="9787" xr:uid="{00000000-0005-0000-0000-00003B260000}"/>
    <cellStyle name="Normal 2 3 4 3 3 2 2 3 3" xfId="24888" xr:uid="{00000000-0005-0000-0000-000038610000}"/>
    <cellStyle name="Normal 2 3 4 3 3 2 2 5" xfId="19875" xr:uid="{00000000-0005-0000-0000-0000A34D0000}"/>
    <cellStyle name="Normal 2 3 4 3 3 2 3" xfId="6426" xr:uid="{00000000-0005-0000-0000-00001A190000}"/>
    <cellStyle name="Normal 2 3 4 3 3 2 3 2" xfId="16478" xr:uid="{00000000-0005-0000-0000-00005E400000}"/>
    <cellStyle name="Normal 2 3 4 3 3 2 3 3" xfId="11458" xr:uid="{00000000-0005-0000-0000-0000C22C0000}"/>
    <cellStyle name="Normal 2 3 4 3 3 2 3 3 3" xfId="26559" xr:uid="{00000000-0005-0000-0000-0000BF670000}"/>
    <cellStyle name="Normal 2 3 4 3 3 2 3 5" xfId="21546" xr:uid="{00000000-0005-0000-0000-00002A540000}"/>
    <cellStyle name="Normal 2 3 4 3 3 2 4" xfId="13136" xr:uid="{00000000-0005-0000-0000-000050330000}"/>
    <cellStyle name="Normal 2 3 4 3 3 2 4 3" xfId="28234" xr:uid="{00000000-0005-0000-0000-00004A6E0000}"/>
    <cellStyle name="Normal 2 3 4 3 3 2 5" xfId="8115" xr:uid="{00000000-0005-0000-0000-0000B31F0000}"/>
    <cellStyle name="Normal 2 3 4 3 3 2 5 3" xfId="23217" xr:uid="{00000000-0005-0000-0000-0000B15A0000}"/>
    <cellStyle name="Normal 2 3 4 3 3 2 7" xfId="18204" xr:uid="{00000000-0005-0000-0000-00001C470000}"/>
    <cellStyle name="Normal 2 3 4 3 3 3" xfId="3897" xr:uid="{00000000-0005-0000-0000-0000390F0000}"/>
    <cellStyle name="Normal 2 3 4 3 3 3 2" xfId="13971" xr:uid="{00000000-0005-0000-0000-000093360000}"/>
    <cellStyle name="Normal 2 3 4 3 3 3 2 3" xfId="29069" xr:uid="{00000000-0005-0000-0000-00008D710000}"/>
    <cellStyle name="Normal 2 3 4 3 3 3 3" xfId="8951" xr:uid="{00000000-0005-0000-0000-0000F7220000}"/>
    <cellStyle name="Normal 2 3 4 3 3 3 3 3" xfId="24052" xr:uid="{00000000-0005-0000-0000-0000F45D0000}"/>
    <cellStyle name="Normal 2 3 4 3 3 3 5" xfId="19039" xr:uid="{00000000-0005-0000-0000-00005F4A0000}"/>
    <cellStyle name="Normal 2 3 4 3 3 4" xfId="5590" xr:uid="{00000000-0005-0000-0000-0000D6150000}"/>
    <cellStyle name="Normal 2 3 4 3 3 4 2" xfId="15642" xr:uid="{00000000-0005-0000-0000-00001A3D0000}"/>
    <cellStyle name="Normal 2 3 4 3 3 4 2 3" xfId="30740" xr:uid="{00000000-0005-0000-0000-000014780000}"/>
    <cellStyle name="Normal 2 3 4 3 3 4 3" xfId="10622" xr:uid="{00000000-0005-0000-0000-00007E290000}"/>
    <cellStyle name="Normal 2 3 4 3 3 4 3 3" xfId="25723" xr:uid="{00000000-0005-0000-0000-00007B640000}"/>
    <cellStyle name="Normal 2 3 4 3 3 4 5" xfId="20710" xr:uid="{00000000-0005-0000-0000-0000E6500000}"/>
    <cellStyle name="Normal 2 3 4 3 3 5" xfId="12300" xr:uid="{00000000-0005-0000-0000-00000C300000}"/>
    <cellStyle name="Normal 2 3 4 3 3 5 3" xfId="27398" xr:uid="{00000000-0005-0000-0000-0000066B0000}"/>
    <cellStyle name="Normal 2 3 4 3 3 6" xfId="7279" xr:uid="{00000000-0005-0000-0000-00006F1C0000}"/>
    <cellStyle name="Normal 2 3 4 3 3 6 3" xfId="22381" xr:uid="{00000000-0005-0000-0000-00006D570000}"/>
    <cellStyle name="Normal 2 3 4 3 3 8" xfId="17368" xr:uid="{00000000-0005-0000-0000-0000D8430000}"/>
    <cellStyle name="Normal 2 3 4 3 4" xfId="2626" xr:uid="{00000000-0005-0000-0000-0000420A0000}"/>
    <cellStyle name="Normal 2 3 4 3 4 2" xfId="4316" xr:uid="{00000000-0005-0000-0000-0000DC100000}"/>
    <cellStyle name="Normal 2 3 4 3 4 2 2" xfId="14389" xr:uid="{00000000-0005-0000-0000-000035380000}"/>
    <cellStyle name="Normal 2 3 4 3 4 2 2 3" xfId="29487" xr:uid="{00000000-0005-0000-0000-00002F730000}"/>
    <cellStyle name="Normal 2 3 4 3 4 2 3" xfId="9369" xr:uid="{00000000-0005-0000-0000-000099240000}"/>
    <cellStyle name="Normal 2 3 4 3 4 2 3 3" xfId="24470" xr:uid="{00000000-0005-0000-0000-0000965F0000}"/>
    <cellStyle name="Normal 2 3 4 3 4 2 5" xfId="19457" xr:uid="{00000000-0005-0000-0000-0000014C0000}"/>
    <cellStyle name="Normal 2 3 4 3 4 3" xfId="6008" xr:uid="{00000000-0005-0000-0000-000078170000}"/>
    <cellStyle name="Normal 2 3 4 3 4 3 2" xfId="16060" xr:uid="{00000000-0005-0000-0000-0000BC3E0000}"/>
    <cellStyle name="Normal 2 3 4 3 4 3 3" xfId="11040" xr:uid="{00000000-0005-0000-0000-0000202B0000}"/>
    <cellStyle name="Normal 2 3 4 3 4 3 3 3" xfId="26141" xr:uid="{00000000-0005-0000-0000-00001D660000}"/>
    <cellStyle name="Normal 2 3 4 3 4 3 5" xfId="21128" xr:uid="{00000000-0005-0000-0000-000088520000}"/>
    <cellStyle name="Normal 2 3 4 3 4 4" xfId="12718" xr:uid="{00000000-0005-0000-0000-0000AE310000}"/>
    <cellStyle name="Normal 2 3 4 3 4 4 3" xfId="27816" xr:uid="{00000000-0005-0000-0000-0000A86C0000}"/>
    <cellStyle name="Normal 2 3 4 3 4 5" xfId="7697" xr:uid="{00000000-0005-0000-0000-0000111E0000}"/>
    <cellStyle name="Normal 2 3 4 3 4 5 3" xfId="22799" xr:uid="{00000000-0005-0000-0000-00000F590000}"/>
    <cellStyle name="Normal 2 3 4 3 4 7" xfId="17786" xr:uid="{00000000-0005-0000-0000-00007A450000}"/>
    <cellStyle name="Normal 2 3 4 3 5" xfId="3479" xr:uid="{00000000-0005-0000-0000-0000970D0000}"/>
    <cellStyle name="Normal 2 3 4 3 5 2" xfId="13553" xr:uid="{00000000-0005-0000-0000-0000F1340000}"/>
    <cellStyle name="Normal 2 3 4 3 5 2 3" xfId="28651" xr:uid="{00000000-0005-0000-0000-0000EB6F0000}"/>
    <cellStyle name="Normal 2 3 4 3 5 3" xfId="8533" xr:uid="{00000000-0005-0000-0000-000055210000}"/>
    <cellStyle name="Normal 2 3 4 3 5 3 3" xfId="23634" xr:uid="{00000000-0005-0000-0000-0000525C0000}"/>
    <cellStyle name="Normal 2 3 4 3 5 5" xfId="18621" xr:uid="{00000000-0005-0000-0000-0000BD480000}"/>
    <cellStyle name="Normal 2 3 4 3 6" xfId="5172" xr:uid="{00000000-0005-0000-0000-000034140000}"/>
    <cellStyle name="Normal 2 3 4 3 6 2" xfId="15224" xr:uid="{00000000-0005-0000-0000-0000783B0000}"/>
    <cellStyle name="Normal 2 3 4 3 6 2 3" xfId="30322" xr:uid="{00000000-0005-0000-0000-000072760000}"/>
    <cellStyle name="Normal 2 3 4 3 6 3" xfId="10204" xr:uid="{00000000-0005-0000-0000-0000DC270000}"/>
    <cellStyle name="Normal 2 3 4 3 6 3 3" xfId="25305" xr:uid="{00000000-0005-0000-0000-0000D9620000}"/>
    <cellStyle name="Normal 2 3 4 3 6 5" xfId="20292" xr:uid="{00000000-0005-0000-0000-0000444F0000}"/>
    <cellStyle name="Normal 2 3 4 3 7" xfId="11882" xr:uid="{00000000-0005-0000-0000-00006A2E0000}"/>
    <cellStyle name="Normal 2 3 4 3 7 3" xfId="26980" xr:uid="{00000000-0005-0000-0000-000064690000}"/>
    <cellStyle name="Normal 2 3 4 3 8" xfId="6861" xr:uid="{00000000-0005-0000-0000-0000CD1A0000}"/>
    <cellStyle name="Normal 2 3 4 3 8 3" xfId="21963" xr:uid="{00000000-0005-0000-0000-0000CB550000}"/>
    <cellStyle name="Normal 2 3 4 4" xfId="1886" xr:uid="{00000000-0005-0000-0000-00005E070000}"/>
    <cellStyle name="Normal 2 3 4 4 2" xfId="2309" xr:uid="{00000000-0005-0000-0000-000005090000}"/>
    <cellStyle name="Normal 2 3 4 4 2 2" xfId="3148" xr:uid="{00000000-0005-0000-0000-00004C0C0000}"/>
    <cellStyle name="Normal 2 3 4 4 2 2 2" xfId="4838" xr:uid="{00000000-0005-0000-0000-0000E6120000}"/>
    <cellStyle name="Normal 2 3 4 4 2 2 2 2" xfId="14911" xr:uid="{00000000-0005-0000-0000-00003F3A0000}"/>
    <cellStyle name="Normal 2 3 4 4 2 2 2 2 3" xfId="30009" xr:uid="{00000000-0005-0000-0000-000039750000}"/>
    <cellStyle name="Normal 2 3 4 4 2 2 2 3" xfId="9891" xr:uid="{00000000-0005-0000-0000-0000A3260000}"/>
    <cellStyle name="Normal 2 3 4 4 2 2 2 3 3" xfId="24992" xr:uid="{00000000-0005-0000-0000-0000A0610000}"/>
    <cellStyle name="Normal 2 3 4 4 2 2 2 5" xfId="19979" xr:uid="{00000000-0005-0000-0000-00000B4E0000}"/>
    <cellStyle name="Normal 2 3 4 4 2 2 3" xfId="6530" xr:uid="{00000000-0005-0000-0000-000082190000}"/>
    <cellStyle name="Normal 2 3 4 4 2 2 3 2" xfId="16582" xr:uid="{00000000-0005-0000-0000-0000C6400000}"/>
    <cellStyle name="Normal 2 3 4 4 2 2 3 3" xfId="11562" xr:uid="{00000000-0005-0000-0000-00002A2D0000}"/>
    <cellStyle name="Normal 2 3 4 4 2 2 3 3 3" xfId="26663" xr:uid="{00000000-0005-0000-0000-000027680000}"/>
    <cellStyle name="Normal 2 3 4 4 2 2 3 5" xfId="21650" xr:uid="{00000000-0005-0000-0000-000092540000}"/>
    <cellStyle name="Normal 2 3 4 4 2 2 4" xfId="13240" xr:uid="{00000000-0005-0000-0000-0000B8330000}"/>
    <cellStyle name="Normal 2 3 4 4 2 2 4 3" xfId="28338" xr:uid="{00000000-0005-0000-0000-0000B26E0000}"/>
    <cellStyle name="Normal 2 3 4 4 2 2 5" xfId="8219" xr:uid="{00000000-0005-0000-0000-00001B200000}"/>
    <cellStyle name="Normal 2 3 4 4 2 2 5 3" xfId="23321" xr:uid="{00000000-0005-0000-0000-0000195B0000}"/>
    <cellStyle name="Normal 2 3 4 4 2 2 7" xfId="18308" xr:uid="{00000000-0005-0000-0000-000084470000}"/>
    <cellStyle name="Normal 2 3 4 4 2 3" xfId="4001" xr:uid="{00000000-0005-0000-0000-0000A10F0000}"/>
    <cellStyle name="Normal 2 3 4 4 2 3 2" xfId="14075" xr:uid="{00000000-0005-0000-0000-0000FB360000}"/>
    <cellStyle name="Normal 2 3 4 4 2 3 2 3" xfId="29173" xr:uid="{00000000-0005-0000-0000-0000F5710000}"/>
    <cellStyle name="Normal 2 3 4 4 2 3 3" xfId="9055" xr:uid="{00000000-0005-0000-0000-00005F230000}"/>
    <cellStyle name="Normal 2 3 4 4 2 3 3 3" xfId="24156" xr:uid="{00000000-0005-0000-0000-00005C5E0000}"/>
    <cellStyle name="Normal 2 3 4 4 2 3 5" xfId="19143" xr:uid="{00000000-0005-0000-0000-0000C74A0000}"/>
    <cellStyle name="Normal 2 3 4 4 2 4" xfId="5694" xr:uid="{00000000-0005-0000-0000-00003E160000}"/>
    <cellStyle name="Normal 2 3 4 4 2 4 2" xfId="15746" xr:uid="{00000000-0005-0000-0000-0000823D0000}"/>
    <cellStyle name="Normal 2 3 4 4 2 4 2 3" xfId="30844" xr:uid="{00000000-0005-0000-0000-00007C780000}"/>
    <cellStyle name="Normal 2 3 4 4 2 4 3" xfId="10726" xr:uid="{00000000-0005-0000-0000-0000E6290000}"/>
    <cellStyle name="Normal 2 3 4 4 2 4 3 3" xfId="25827" xr:uid="{00000000-0005-0000-0000-0000E3640000}"/>
    <cellStyle name="Normal 2 3 4 4 2 4 5" xfId="20814" xr:uid="{00000000-0005-0000-0000-00004E510000}"/>
    <cellStyle name="Normal 2 3 4 4 2 5" xfId="12404" xr:uid="{00000000-0005-0000-0000-000074300000}"/>
    <cellStyle name="Normal 2 3 4 4 2 5 3" xfId="27502" xr:uid="{00000000-0005-0000-0000-00006E6B0000}"/>
    <cellStyle name="Normal 2 3 4 4 2 6" xfId="7383" xr:uid="{00000000-0005-0000-0000-0000D71C0000}"/>
    <cellStyle name="Normal 2 3 4 4 2 6 3" xfId="22485" xr:uid="{00000000-0005-0000-0000-0000D5570000}"/>
    <cellStyle name="Normal 2 3 4 4 2 8" xfId="17472" xr:uid="{00000000-0005-0000-0000-000040440000}"/>
    <cellStyle name="Normal 2 3 4 4 3" xfId="2730" xr:uid="{00000000-0005-0000-0000-0000AA0A0000}"/>
    <cellStyle name="Normal 2 3 4 4 3 2" xfId="4420" xr:uid="{00000000-0005-0000-0000-000044110000}"/>
    <cellStyle name="Normal 2 3 4 4 3 2 2" xfId="14493" xr:uid="{00000000-0005-0000-0000-00009D380000}"/>
    <cellStyle name="Normal 2 3 4 4 3 2 2 3" xfId="29591" xr:uid="{00000000-0005-0000-0000-000097730000}"/>
    <cellStyle name="Normal 2 3 4 4 3 2 3" xfId="9473" xr:uid="{00000000-0005-0000-0000-000001250000}"/>
    <cellStyle name="Normal 2 3 4 4 3 2 3 3" xfId="24574" xr:uid="{00000000-0005-0000-0000-0000FE5F0000}"/>
    <cellStyle name="Normal 2 3 4 4 3 2 5" xfId="19561" xr:uid="{00000000-0005-0000-0000-0000694C0000}"/>
    <cellStyle name="Normal 2 3 4 4 3 3" xfId="6112" xr:uid="{00000000-0005-0000-0000-0000E0170000}"/>
    <cellStyle name="Normal 2 3 4 4 3 3 2" xfId="16164" xr:uid="{00000000-0005-0000-0000-0000243F0000}"/>
    <cellStyle name="Normal 2 3 4 4 3 3 3" xfId="11144" xr:uid="{00000000-0005-0000-0000-0000882B0000}"/>
    <cellStyle name="Normal 2 3 4 4 3 3 3 3" xfId="26245" xr:uid="{00000000-0005-0000-0000-000085660000}"/>
    <cellStyle name="Normal 2 3 4 4 3 3 5" xfId="21232" xr:uid="{00000000-0005-0000-0000-0000F0520000}"/>
    <cellStyle name="Normal 2 3 4 4 3 4" xfId="12822" xr:uid="{00000000-0005-0000-0000-000016320000}"/>
    <cellStyle name="Normal 2 3 4 4 3 4 3" xfId="27920" xr:uid="{00000000-0005-0000-0000-0000106D0000}"/>
    <cellStyle name="Normal 2 3 4 4 3 5" xfId="7801" xr:uid="{00000000-0005-0000-0000-0000791E0000}"/>
    <cellStyle name="Normal 2 3 4 4 3 5 3" xfId="22903" xr:uid="{00000000-0005-0000-0000-000077590000}"/>
    <cellStyle name="Normal 2 3 4 4 3 7" xfId="17890" xr:uid="{00000000-0005-0000-0000-0000E2450000}"/>
    <cellStyle name="Normal 2 3 4 4 4" xfId="3583" xr:uid="{00000000-0005-0000-0000-0000FF0D0000}"/>
    <cellStyle name="Normal 2 3 4 4 4 2" xfId="13657" xr:uid="{00000000-0005-0000-0000-000059350000}"/>
    <cellStyle name="Normal 2 3 4 4 4 2 3" xfId="28755" xr:uid="{00000000-0005-0000-0000-000053700000}"/>
    <cellStyle name="Normal 2 3 4 4 4 3" xfId="8637" xr:uid="{00000000-0005-0000-0000-0000BD210000}"/>
    <cellStyle name="Normal 2 3 4 4 4 3 3" xfId="23738" xr:uid="{00000000-0005-0000-0000-0000BA5C0000}"/>
    <cellStyle name="Normal 2 3 4 4 4 5" xfId="18725" xr:uid="{00000000-0005-0000-0000-000025490000}"/>
    <cellStyle name="Normal 2 3 4 4 5" xfId="5276" xr:uid="{00000000-0005-0000-0000-00009C140000}"/>
    <cellStyle name="Normal 2 3 4 4 5 2" xfId="15328" xr:uid="{00000000-0005-0000-0000-0000E03B0000}"/>
    <cellStyle name="Normal 2 3 4 4 5 2 3" xfId="30426" xr:uid="{00000000-0005-0000-0000-0000DA760000}"/>
    <cellStyle name="Normal 2 3 4 4 5 3" xfId="10308" xr:uid="{00000000-0005-0000-0000-000044280000}"/>
    <cellStyle name="Normal 2 3 4 4 5 3 3" xfId="25409" xr:uid="{00000000-0005-0000-0000-000041630000}"/>
    <cellStyle name="Normal 2 3 4 4 5 5" xfId="20396" xr:uid="{00000000-0005-0000-0000-0000AC4F0000}"/>
    <cellStyle name="Normal 2 3 4 4 6" xfId="11986" xr:uid="{00000000-0005-0000-0000-0000D22E0000}"/>
    <cellStyle name="Normal 2 3 4 4 6 3" xfId="27084" xr:uid="{00000000-0005-0000-0000-0000CC690000}"/>
    <cellStyle name="Normal 2 3 4 4 7" xfId="6965" xr:uid="{00000000-0005-0000-0000-0000351B0000}"/>
    <cellStyle name="Normal 2 3 4 4 7 3" xfId="22067" xr:uid="{00000000-0005-0000-0000-000033560000}"/>
    <cellStyle name="Normal 2 3 4 4 9" xfId="17054" xr:uid="{00000000-0005-0000-0000-00009E420000}"/>
    <cellStyle name="Normal 2 3 4 5" xfId="2099" xr:uid="{00000000-0005-0000-0000-000033080000}"/>
    <cellStyle name="Normal 2 3 4 5 2" xfId="2940" xr:uid="{00000000-0005-0000-0000-00007C0B0000}"/>
    <cellStyle name="Normal 2 3 4 5 2 2" xfId="4630" xr:uid="{00000000-0005-0000-0000-000016120000}"/>
    <cellStyle name="Normal 2 3 4 5 2 2 2" xfId="14703" xr:uid="{00000000-0005-0000-0000-00006F390000}"/>
    <cellStyle name="Normal 2 3 4 5 2 2 2 3" xfId="29801" xr:uid="{00000000-0005-0000-0000-000069740000}"/>
    <cellStyle name="Normal 2 3 4 5 2 2 3" xfId="9683" xr:uid="{00000000-0005-0000-0000-0000D3250000}"/>
    <cellStyle name="Normal 2 3 4 5 2 2 3 3" xfId="24784" xr:uid="{00000000-0005-0000-0000-0000D0600000}"/>
    <cellStyle name="Normal 2 3 4 5 2 2 5" xfId="19771" xr:uid="{00000000-0005-0000-0000-00003B4D0000}"/>
    <cellStyle name="Normal 2 3 4 5 2 3" xfId="6322" xr:uid="{00000000-0005-0000-0000-0000B2180000}"/>
    <cellStyle name="Normal 2 3 4 5 2 3 2" xfId="16374" xr:uid="{00000000-0005-0000-0000-0000F63F0000}"/>
    <cellStyle name="Normal 2 3 4 5 2 3 3" xfId="11354" xr:uid="{00000000-0005-0000-0000-00005A2C0000}"/>
    <cellStyle name="Normal 2 3 4 5 2 3 3 3" xfId="26455" xr:uid="{00000000-0005-0000-0000-000057670000}"/>
    <cellStyle name="Normal 2 3 4 5 2 3 5" xfId="21442" xr:uid="{00000000-0005-0000-0000-0000C2530000}"/>
    <cellStyle name="Normal 2 3 4 5 2 4" xfId="13032" xr:uid="{00000000-0005-0000-0000-0000E8320000}"/>
    <cellStyle name="Normal 2 3 4 5 2 4 3" xfId="28130" xr:uid="{00000000-0005-0000-0000-0000E26D0000}"/>
    <cellStyle name="Normal 2 3 4 5 2 5" xfId="8011" xr:uid="{00000000-0005-0000-0000-00004B1F0000}"/>
    <cellStyle name="Normal 2 3 4 5 2 5 3" xfId="23113" xr:uid="{00000000-0005-0000-0000-0000495A0000}"/>
    <cellStyle name="Normal 2 3 4 5 2 7" xfId="18100" xr:uid="{00000000-0005-0000-0000-0000B4460000}"/>
    <cellStyle name="Normal 2 3 4 5 3" xfId="3793" xr:uid="{00000000-0005-0000-0000-0000D10E0000}"/>
    <cellStyle name="Normal 2 3 4 5 3 2" xfId="13867" xr:uid="{00000000-0005-0000-0000-00002B360000}"/>
    <cellStyle name="Normal 2 3 4 5 3 2 3" xfId="28965" xr:uid="{00000000-0005-0000-0000-000025710000}"/>
    <cellStyle name="Normal 2 3 4 5 3 3" xfId="8847" xr:uid="{00000000-0005-0000-0000-00008F220000}"/>
    <cellStyle name="Normal 2 3 4 5 3 3 3" xfId="23948" xr:uid="{00000000-0005-0000-0000-00008C5D0000}"/>
    <cellStyle name="Normal 2 3 4 5 3 5" xfId="18935" xr:uid="{00000000-0005-0000-0000-0000F7490000}"/>
    <cellStyle name="Normal 2 3 4 5 4" xfId="5486" xr:uid="{00000000-0005-0000-0000-00006E150000}"/>
    <cellStyle name="Normal 2 3 4 5 4 2" xfId="15538" xr:uid="{00000000-0005-0000-0000-0000B23C0000}"/>
    <cellStyle name="Normal 2 3 4 5 4 2 3" xfId="30636" xr:uid="{00000000-0005-0000-0000-0000AC770000}"/>
    <cellStyle name="Normal 2 3 4 5 4 3" xfId="10518" xr:uid="{00000000-0005-0000-0000-000016290000}"/>
    <cellStyle name="Normal 2 3 4 5 4 3 3" xfId="25619" xr:uid="{00000000-0005-0000-0000-000013640000}"/>
    <cellStyle name="Normal 2 3 4 5 4 5" xfId="20606" xr:uid="{00000000-0005-0000-0000-00007E500000}"/>
    <cellStyle name="Normal 2 3 4 5 5" xfId="12196" xr:uid="{00000000-0005-0000-0000-0000A42F0000}"/>
    <cellStyle name="Normal 2 3 4 5 5 3" xfId="27294" xr:uid="{00000000-0005-0000-0000-00009E6A0000}"/>
    <cellStyle name="Normal 2 3 4 5 6" xfId="7175" xr:uid="{00000000-0005-0000-0000-0000071C0000}"/>
    <cellStyle name="Normal 2 3 4 5 6 3" xfId="22277" xr:uid="{00000000-0005-0000-0000-000005570000}"/>
    <cellStyle name="Normal 2 3 4 5 8" xfId="17264" xr:uid="{00000000-0005-0000-0000-000070430000}"/>
    <cellStyle name="Normal 2 3 4 6" xfId="2520" xr:uid="{00000000-0005-0000-0000-0000D8090000}"/>
    <cellStyle name="Normal 2 3 4 6 2" xfId="4212" xr:uid="{00000000-0005-0000-0000-000074100000}"/>
    <cellStyle name="Normal 2 3 4 6 2 2" xfId="14285" xr:uid="{00000000-0005-0000-0000-0000CD370000}"/>
    <cellStyle name="Normal 2 3 4 6 2 2 3" xfId="29383" xr:uid="{00000000-0005-0000-0000-0000C7720000}"/>
    <cellStyle name="Normal 2 3 4 6 2 3" xfId="9265" xr:uid="{00000000-0005-0000-0000-000031240000}"/>
    <cellStyle name="Normal 2 3 4 6 2 3 3" xfId="24366" xr:uid="{00000000-0005-0000-0000-00002E5F0000}"/>
    <cellStyle name="Normal 2 3 4 6 2 5" xfId="19353" xr:uid="{00000000-0005-0000-0000-0000994B0000}"/>
    <cellStyle name="Normal 2 3 4 6 3" xfId="5904" xr:uid="{00000000-0005-0000-0000-000010170000}"/>
    <cellStyle name="Normal 2 3 4 6 3 2" xfId="15956" xr:uid="{00000000-0005-0000-0000-0000543E0000}"/>
    <cellStyle name="Normal 2 3 4 6 3 3" xfId="10936" xr:uid="{00000000-0005-0000-0000-0000B82A0000}"/>
    <cellStyle name="Normal 2 3 4 6 3 3 3" xfId="26037" xr:uid="{00000000-0005-0000-0000-0000B5650000}"/>
    <cellStyle name="Normal 2 3 4 6 3 5" xfId="21024" xr:uid="{00000000-0005-0000-0000-000020520000}"/>
    <cellStyle name="Normal 2 3 4 6 4" xfId="12614" xr:uid="{00000000-0005-0000-0000-000046310000}"/>
    <cellStyle name="Normal 2 3 4 6 4 3" xfId="27712" xr:uid="{00000000-0005-0000-0000-0000406C0000}"/>
    <cellStyle name="Normal 2 3 4 6 5" xfId="7593" xr:uid="{00000000-0005-0000-0000-0000A91D0000}"/>
    <cellStyle name="Normal 2 3 4 6 5 3" xfId="22695" xr:uid="{00000000-0005-0000-0000-0000A7580000}"/>
    <cellStyle name="Normal 2 3 4 6 7" xfId="17682" xr:uid="{00000000-0005-0000-0000-000012450000}"/>
    <cellStyle name="Normal 2 3 4 7" xfId="3371" xr:uid="{00000000-0005-0000-0000-00002B0D0000}"/>
    <cellStyle name="Normal 2 3 4 7 2" xfId="13449" xr:uid="{00000000-0005-0000-0000-000089340000}"/>
    <cellStyle name="Normal 2 3 4 7 2 3" xfId="28547" xr:uid="{00000000-0005-0000-0000-0000836F0000}"/>
    <cellStyle name="Normal 2 3 4 7 3" xfId="8429" xr:uid="{00000000-0005-0000-0000-0000ED200000}"/>
    <cellStyle name="Normal 2 3 4 7 3 3" xfId="23530" xr:uid="{00000000-0005-0000-0000-0000EA5B0000}"/>
    <cellStyle name="Normal 2 3 4 7 5" xfId="18517" xr:uid="{00000000-0005-0000-0000-000055480000}"/>
    <cellStyle name="Normal 2 3 4 8" xfId="5065" xr:uid="{00000000-0005-0000-0000-0000C9130000}"/>
    <cellStyle name="Normal 2 3 4 8 2" xfId="15120" xr:uid="{00000000-0005-0000-0000-0000103B0000}"/>
    <cellStyle name="Normal 2 3 4 8 2 3" xfId="30218" xr:uid="{00000000-0005-0000-0000-00000A760000}"/>
    <cellStyle name="Normal 2 3 4 8 3" xfId="10100" xr:uid="{00000000-0005-0000-0000-000074270000}"/>
    <cellStyle name="Normal 2 3 4 8 3 3" xfId="25201" xr:uid="{00000000-0005-0000-0000-000071620000}"/>
    <cellStyle name="Normal 2 3 4 8 5" xfId="20188" xr:uid="{00000000-0005-0000-0000-0000DC4E0000}"/>
    <cellStyle name="Normal 2 3 4 9" xfId="11776" xr:uid="{00000000-0005-0000-0000-0000002E0000}"/>
    <cellStyle name="Normal 2 3 4 9 3" xfId="26876" xr:uid="{00000000-0005-0000-0000-0000FC680000}"/>
    <cellStyle name="Normal 2 3 5" xfId="1427" xr:uid="{00000000-0005-0000-0000-000093050000}"/>
    <cellStyle name="Normal 2 3 5 10" xfId="6756" xr:uid="{00000000-0005-0000-0000-0000641A0000}"/>
    <cellStyle name="Normal 2 3 5 10 3" xfId="21860" xr:uid="{00000000-0005-0000-0000-000064550000}"/>
    <cellStyle name="Normal 2 3 5 12" xfId="16845" xr:uid="{00000000-0005-0000-0000-0000CD410000}"/>
    <cellStyle name="Normal 2 3 5 2" xfId="1720" xr:uid="{00000000-0005-0000-0000-0000B8060000}"/>
    <cellStyle name="Normal 2 3 5 2 11" xfId="16899" xr:uid="{00000000-0005-0000-0000-000003420000}"/>
    <cellStyle name="Normal 2 3 5 2 2" xfId="1828" xr:uid="{00000000-0005-0000-0000-000024070000}"/>
    <cellStyle name="Normal 2 3 5 2 2 10" xfId="17003" xr:uid="{00000000-0005-0000-0000-00006B420000}"/>
    <cellStyle name="Normal 2 3 5 2 2 2" xfId="2045" xr:uid="{00000000-0005-0000-0000-0000FD070000}"/>
    <cellStyle name="Normal 2 3 5 2 2 2 2" xfId="2466" xr:uid="{00000000-0005-0000-0000-0000A2090000}"/>
    <cellStyle name="Normal 2 3 5 2 2 2 2 2" xfId="3305" xr:uid="{00000000-0005-0000-0000-0000E90C0000}"/>
    <cellStyle name="Normal 2 3 5 2 2 2 2 2 2" xfId="4995" xr:uid="{00000000-0005-0000-0000-000083130000}"/>
    <cellStyle name="Normal 2 3 5 2 2 2 2 2 2 2" xfId="15068" xr:uid="{00000000-0005-0000-0000-0000DC3A0000}"/>
    <cellStyle name="Normal 2 3 5 2 2 2 2 2 2 2 3" xfId="30166" xr:uid="{00000000-0005-0000-0000-0000D6750000}"/>
    <cellStyle name="Normal 2 3 5 2 2 2 2 2 2 3" xfId="10048" xr:uid="{00000000-0005-0000-0000-000040270000}"/>
    <cellStyle name="Normal 2 3 5 2 2 2 2 2 2 3 3" xfId="25149" xr:uid="{00000000-0005-0000-0000-00003D620000}"/>
    <cellStyle name="Normal 2 3 5 2 2 2 2 2 2 5" xfId="20136" xr:uid="{00000000-0005-0000-0000-0000A84E0000}"/>
    <cellStyle name="Normal 2 3 5 2 2 2 2 2 3" xfId="6687" xr:uid="{00000000-0005-0000-0000-00001F1A0000}"/>
    <cellStyle name="Normal 2 3 5 2 2 2 2 2 3 2" xfId="16739" xr:uid="{00000000-0005-0000-0000-000063410000}"/>
    <cellStyle name="Normal 2 3 5 2 2 2 2 2 3 3" xfId="11719" xr:uid="{00000000-0005-0000-0000-0000C72D0000}"/>
    <cellStyle name="Normal 2 3 5 2 2 2 2 2 3 3 3" xfId="26820" xr:uid="{00000000-0005-0000-0000-0000C4680000}"/>
    <cellStyle name="Normal 2 3 5 2 2 2 2 2 3 5" xfId="21807" xr:uid="{00000000-0005-0000-0000-00002F550000}"/>
    <cellStyle name="Normal 2 3 5 2 2 2 2 2 4" xfId="13397" xr:uid="{00000000-0005-0000-0000-000055340000}"/>
    <cellStyle name="Normal 2 3 5 2 2 2 2 2 4 3" xfId="28495" xr:uid="{00000000-0005-0000-0000-00004F6F0000}"/>
    <cellStyle name="Normal 2 3 5 2 2 2 2 2 5" xfId="8376" xr:uid="{00000000-0005-0000-0000-0000B8200000}"/>
    <cellStyle name="Normal 2 3 5 2 2 2 2 2 5 3" xfId="23478" xr:uid="{00000000-0005-0000-0000-0000B65B0000}"/>
    <cellStyle name="Normal 2 3 5 2 2 2 2 2 7" xfId="18465" xr:uid="{00000000-0005-0000-0000-000021480000}"/>
    <cellStyle name="Normal 2 3 5 2 2 2 2 3" xfId="4158" xr:uid="{00000000-0005-0000-0000-00003E100000}"/>
    <cellStyle name="Normal 2 3 5 2 2 2 2 3 2" xfId="14232" xr:uid="{00000000-0005-0000-0000-000098370000}"/>
    <cellStyle name="Normal 2 3 5 2 2 2 2 3 2 3" xfId="29330" xr:uid="{00000000-0005-0000-0000-000092720000}"/>
    <cellStyle name="Normal 2 3 5 2 2 2 2 3 3" xfId="9212" xr:uid="{00000000-0005-0000-0000-0000FC230000}"/>
    <cellStyle name="Normal 2 3 5 2 2 2 2 3 3 3" xfId="24313" xr:uid="{00000000-0005-0000-0000-0000F95E0000}"/>
    <cellStyle name="Normal 2 3 5 2 2 2 2 3 5" xfId="19300" xr:uid="{00000000-0005-0000-0000-0000644B0000}"/>
    <cellStyle name="Normal 2 3 5 2 2 2 2 4" xfId="5851" xr:uid="{00000000-0005-0000-0000-0000DB160000}"/>
    <cellStyle name="Normal 2 3 5 2 2 2 2 4 2" xfId="15903" xr:uid="{00000000-0005-0000-0000-00001F3E0000}"/>
    <cellStyle name="Normal 2 3 5 2 2 2 2 4 3" xfId="10883" xr:uid="{00000000-0005-0000-0000-0000832A0000}"/>
    <cellStyle name="Normal 2 3 5 2 2 2 2 4 3 3" xfId="25984" xr:uid="{00000000-0005-0000-0000-000080650000}"/>
    <cellStyle name="Normal 2 3 5 2 2 2 2 4 5" xfId="20971" xr:uid="{00000000-0005-0000-0000-0000EB510000}"/>
    <cellStyle name="Normal 2 3 5 2 2 2 2 5" xfId="12561" xr:uid="{00000000-0005-0000-0000-000011310000}"/>
    <cellStyle name="Normal 2 3 5 2 2 2 2 5 3" xfId="27659" xr:uid="{00000000-0005-0000-0000-00000B6C0000}"/>
    <cellStyle name="Normal 2 3 5 2 2 2 2 6" xfId="7540" xr:uid="{00000000-0005-0000-0000-0000741D0000}"/>
    <cellStyle name="Normal 2 3 5 2 2 2 2 6 3" xfId="22642" xr:uid="{00000000-0005-0000-0000-000072580000}"/>
    <cellStyle name="Normal 2 3 5 2 2 2 2 8" xfId="17629" xr:uid="{00000000-0005-0000-0000-0000DD440000}"/>
    <cellStyle name="Normal 2 3 5 2 2 2 3" xfId="2887" xr:uid="{00000000-0005-0000-0000-0000470B0000}"/>
    <cellStyle name="Normal 2 3 5 2 2 2 3 2" xfId="4577" xr:uid="{00000000-0005-0000-0000-0000E1110000}"/>
    <cellStyle name="Normal 2 3 5 2 2 2 3 2 2" xfId="14650" xr:uid="{00000000-0005-0000-0000-00003A390000}"/>
    <cellStyle name="Normal 2 3 5 2 2 2 3 2 2 3" xfId="29748" xr:uid="{00000000-0005-0000-0000-000034740000}"/>
    <cellStyle name="Normal 2 3 5 2 2 2 3 2 3" xfId="9630" xr:uid="{00000000-0005-0000-0000-00009E250000}"/>
    <cellStyle name="Normal 2 3 5 2 2 2 3 2 3 3" xfId="24731" xr:uid="{00000000-0005-0000-0000-00009B600000}"/>
    <cellStyle name="Normal 2 3 5 2 2 2 3 2 5" xfId="19718" xr:uid="{00000000-0005-0000-0000-0000064D0000}"/>
    <cellStyle name="Normal 2 3 5 2 2 2 3 3" xfId="6269" xr:uid="{00000000-0005-0000-0000-00007D180000}"/>
    <cellStyle name="Normal 2 3 5 2 2 2 3 3 2" xfId="16321" xr:uid="{00000000-0005-0000-0000-0000C13F0000}"/>
    <cellStyle name="Normal 2 3 5 2 2 2 3 3 3" xfId="11301" xr:uid="{00000000-0005-0000-0000-0000252C0000}"/>
    <cellStyle name="Normal 2 3 5 2 2 2 3 3 3 3" xfId="26402" xr:uid="{00000000-0005-0000-0000-000022670000}"/>
    <cellStyle name="Normal 2 3 5 2 2 2 3 3 5" xfId="21389" xr:uid="{00000000-0005-0000-0000-00008D530000}"/>
    <cellStyle name="Normal 2 3 5 2 2 2 3 4" xfId="12979" xr:uid="{00000000-0005-0000-0000-0000B3320000}"/>
    <cellStyle name="Normal 2 3 5 2 2 2 3 4 3" xfId="28077" xr:uid="{00000000-0005-0000-0000-0000AD6D0000}"/>
    <cellStyle name="Normal 2 3 5 2 2 2 3 5" xfId="7958" xr:uid="{00000000-0005-0000-0000-0000161F0000}"/>
    <cellStyle name="Normal 2 3 5 2 2 2 3 5 3" xfId="23060" xr:uid="{00000000-0005-0000-0000-0000145A0000}"/>
    <cellStyle name="Normal 2 3 5 2 2 2 3 7" xfId="18047" xr:uid="{00000000-0005-0000-0000-00007F460000}"/>
    <cellStyle name="Normal 2 3 5 2 2 2 4" xfId="3740" xr:uid="{00000000-0005-0000-0000-00009C0E0000}"/>
    <cellStyle name="Normal 2 3 5 2 2 2 4 2" xfId="13814" xr:uid="{00000000-0005-0000-0000-0000F6350000}"/>
    <cellStyle name="Normal 2 3 5 2 2 2 4 2 3" xfId="28912" xr:uid="{00000000-0005-0000-0000-0000F0700000}"/>
    <cellStyle name="Normal 2 3 5 2 2 2 4 3" xfId="8794" xr:uid="{00000000-0005-0000-0000-00005A220000}"/>
    <cellStyle name="Normal 2 3 5 2 2 2 4 3 3" xfId="23895" xr:uid="{00000000-0005-0000-0000-0000575D0000}"/>
    <cellStyle name="Normal 2 3 5 2 2 2 4 5" xfId="18882" xr:uid="{00000000-0005-0000-0000-0000C2490000}"/>
    <cellStyle name="Normal 2 3 5 2 2 2 5" xfId="5433" xr:uid="{00000000-0005-0000-0000-000039150000}"/>
    <cellStyle name="Normal 2 3 5 2 2 2 5 2" xfId="15485" xr:uid="{00000000-0005-0000-0000-00007D3C0000}"/>
    <cellStyle name="Normal 2 3 5 2 2 2 5 2 3" xfId="30583" xr:uid="{00000000-0005-0000-0000-000077770000}"/>
    <cellStyle name="Normal 2 3 5 2 2 2 5 3" xfId="10465" xr:uid="{00000000-0005-0000-0000-0000E1280000}"/>
    <cellStyle name="Normal 2 3 5 2 2 2 5 3 3" xfId="25566" xr:uid="{00000000-0005-0000-0000-0000DE630000}"/>
    <cellStyle name="Normal 2 3 5 2 2 2 5 5" xfId="20553" xr:uid="{00000000-0005-0000-0000-000049500000}"/>
    <cellStyle name="Normal 2 3 5 2 2 2 6" xfId="12143" xr:uid="{00000000-0005-0000-0000-00006F2F0000}"/>
    <cellStyle name="Normal 2 3 5 2 2 2 6 3" xfId="27241" xr:uid="{00000000-0005-0000-0000-0000696A0000}"/>
    <cellStyle name="Normal 2 3 5 2 2 2 7" xfId="7122" xr:uid="{00000000-0005-0000-0000-0000D21B0000}"/>
    <cellStyle name="Normal 2 3 5 2 2 2 7 3" xfId="22224" xr:uid="{00000000-0005-0000-0000-0000D0560000}"/>
    <cellStyle name="Normal 2 3 5 2 2 2 9" xfId="17211" xr:uid="{00000000-0005-0000-0000-00003B430000}"/>
    <cellStyle name="Normal 2 3 5 2 2 3" xfId="2258" xr:uid="{00000000-0005-0000-0000-0000D2080000}"/>
    <cellStyle name="Normal 2 3 5 2 2 3 2" xfId="3097" xr:uid="{00000000-0005-0000-0000-0000190C0000}"/>
    <cellStyle name="Normal 2 3 5 2 2 3 2 2" xfId="4787" xr:uid="{00000000-0005-0000-0000-0000B3120000}"/>
    <cellStyle name="Normal 2 3 5 2 2 3 2 2 2" xfId="14860" xr:uid="{00000000-0005-0000-0000-00000C3A0000}"/>
    <cellStyle name="Normal 2 3 5 2 2 3 2 2 2 3" xfId="29958" xr:uid="{00000000-0005-0000-0000-000006750000}"/>
    <cellStyle name="Normal 2 3 5 2 2 3 2 2 3" xfId="9840" xr:uid="{00000000-0005-0000-0000-000070260000}"/>
    <cellStyle name="Normal 2 3 5 2 2 3 2 2 3 3" xfId="24941" xr:uid="{00000000-0005-0000-0000-00006D610000}"/>
    <cellStyle name="Normal 2 3 5 2 2 3 2 2 5" xfId="19928" xr:uid="{00000000-0005-0000-0000-0000D84D0000}"/>
    <cellStyle name="Normal 2 3 5 2 2 3 2 3" xfId="6479" xr:uid="{00000000-0005-0000-0000-00004F190000}"/>
    <cellStyle name="Normal 2 3 5 2 2 3 2 3 2" xfId="16531" xr:uid="{00000000-0005-0000-0000-000093400000}"/>
    <cellStyle name="Normal 2 3 5 2 2 3 2 3 3" xfId="11511" xr:uid="{00000000-0005-0000-0000-0000F72C0000}"/>
    <cellStyle name="Normal 2 3 5 2 2 3 2 3 3 3" xfId="26612" xr:uid="{00000000-0005-0000-0000-0000F4670000}"/>
    <cellStyle name="Normal 2 3 5 2 2 3 2 3 5" xfId="21599" xr:uid="{00000000-0005-0000-0000-00005F540000}"/>
    <cellStyle name="Normal 2 3 5 2 2 3 2 4" xfId="13189" xr:uid="{00000000-0005-0000-0000-000085330000}"/>
    <cellStyle name="Normal 2 3 5 2 2 3 2 4 3" xfId="28287" xr:uid="{00000000-0005-0000-0000-00007F6E0000}"/>
    <cellStyle name="Normal 2 3 5 2 2 3 2 5" xfId="8168" xr:uid="{00000000-0005-0000-0000-0000E81F0000}"/>
    <cellStyle name="Normal 2 3 5 2 2 3 2 5 3" xfId="23270" xr:uid="{00000000-0005-0000-0000-0000E65A0000}"/>
    <cellStyle name="Normal 2 3 5 2 2 3 2 7" xfId="18257" xr:uid="{00000000-0005-0000-0000-000051470000}"/>
    <cellStyle name="Normal 2 3 5 2 2 3 3" xfId="3950" xr:uid="{00000000-0005-0000-0000-00006E0F0000}"/>
    <cellStyle name="Normal 2 3 5 2 2 3 3 2" xfId="14024" xr:uid="{00000000-0005-0000-0000-0000C8360000}"/>
    <cellStyle name="Normal 2 3 5 2 2 3 3 2 3" xfId="29122" xr:uid="{00000000-0005-0000-0000-0000C2710000}"/>
    <cellStyle name="Normal 2 3 5 2 2 3 3 3" xfId="9004" xr:uid="{00000000-0005-0000-0000-00002C230000}"/>
    <cellStyle name="Normal 2 3 5 2 2 3 3 3 3" xfId="24105" xr:uid="{00000000-0005-0000-0000-0000295E0000}"/>
    <cellStyle name="Normal 2 3 5 2 2 3 3 5" xfId="19092" xr:uid="{00000000-0005-0000-0000-0000944A0000}"/>
    <cellStyle name="Normal 2 3 5 2 2 3 4" xfId="5643" xr:uid="{00000000-0005-0000-0000-00000B160000}"/>
    <cellStyle name="Normal 2 3 5 2 2 3 4 2" xfId="15695" xr:uid="{00000000-0005-0000-0000-00004F3D0000}"/>
    <cellStyle name="Normal 2 3 5 2 2 3 4 2 3" xfId="30793" xr:uid="{00000000-0005-0000-0000-000049780000}"/>
    <cellStyle name="Normal 2 3 5 2 2 3 4 3" xfId="10675" xr:uid="{00000000-0005-0000-0000-0000B3290000}"/>
    <cellStyle name="Normal 2 3 5 2 2 3 4 3 3" xfId="25776" xr:uid="{00000000-0005-0000-0000-0000B0640000}"/>
    <cellStyle name="Normal 2 3 5 2 2 3 4 5" xfId="20763" xr:uid="{00000000-0005-0000-0000-00001B510000}"/>
    <cellStyle name="Normal 2 3 5 2 2 3 5" xfId="12353" xr:uid="{00000000-0005-0000-0000-000041300000}"/>
    <cellStyle name="Normal 2 3 5 2 2 3 5 3" xfId="27451" xr:uid="{00000000-0005-0000-0000-00003B6B0000}"/>
    <cellStyle name="Normal 2 3 5 2 2 3 6" xfId="7332" xr:uid="{00000000-0005-0000-0000-0000A41C0000}"/>
    <cellStyle name="Normal 2 3 5 2 2 3 6 3" xfId="22434" xr:uid="{00000000-0005-0000-0000-0000A2570000}"/>
    <cellStyle name="Normal 2 3 5 2 2 3 8" xfId="17421" xr:uid="{00000000-0005-0000-0000-00000D440000}"/>
    <cellStyle name="Normal 2 3 5 2 2 4" xfId="2679" xr:uid="{00000000-0005-0000-0000-0000770A0000}"/>
    <cellStyle name="Normal 2 3 5 2 2 4 2" xfId="4369" xr:uid="{00000000-0005-0000-0000-000011110000}"/>
    <cellStyle name="Normal 2 3 5 2 2 4 2 2" xfId="14442" xr:uid="{00000000-0005-0000-0000-00006A380000}"/>
    <cellStyle name="Normal 2 3 5 2 2 4 2 2 3" xfId="29540" xr:uid="{00000000-0005-0000-0000-000064730000}"/>
    <cellStyle name="Normal 2 3 5 2 2 4 2 3" xfId="9422" xr:uid="{00000000-0005-0000-0000-0000CE240000}"/>
    <cellStyle name="Normal 2 3 5 2 2 4 2 3 3" xfId="24523" xr:uid="{00000000-0005-0000-0000-0000CB5F0000}"/>
    <cellStyle name="Normal 2 3 5 2 2 4 2 5" xfId="19510" xr:uid="{00000000-0005-0000-0000-0000364C0000}"/>
    <cellStyle name="Normal 2 3 5 2 2 4 3" xfId="6061" xr:uid="{00000000-0005-0000-0000-0000AD170000}"/>
    <cellStyle name="Normal 2 3 5 2 2 4 3 2" xfId="16113" xr:uid="{00000000-0005-0000-0000-0000F13E0000}"/>
    <cellStyle name="Normal 2 3 5 2 2 4 3 3" xfId="11093" xr:uid="{00000000-0005-0000-0000-0000552B0000}"/>
    <cellStyle name="Normal 2 3 5 2 2 4 3 3 3" xfId="26194" xr:uid="{00000000-0005-0000-0000-000052660000}"/>
    <cellStyle name="Normal 2 3 5 2 2 4 3 5" xfId="21181" xr:uid="{00000000-0005-0000-0000-0000BD520000}"/>
    <cellStyle name="Normal 2 3 5 2 2 4 4" xfId="12771" xr:uid="{00000000-0005-0000-0000-0000E3310000}"/>
    <cellStyle name="Normal 2 3 5 2 2 4 4 3" xfId="27869" xr:uid="{00000000-0005-0000-0000-0000DD6C0000}"/>
    <cellStyle name="Normal 2 3 5 2 2 4 5" xfId="7750" xr:uid="{00000000-0005-0000-0000-0000461E0000}"/>
    <cellStyle name="Normal 2 3 5 2 2 4 5 3" xfId="22852" xr:uid="{00000000-0005-0000-0000-000044590000}"/>
    <cellStyle name="Normal 2 3 5 2 2 4 7" xfId="17839" xr:uid="{00000000-0005-0000-0000-0000AF450000}"/>
    <cellStyle name="Normal 2 3 5 2 2 5" xfId="3532" xr:uid="{00000000-0005-0000-0000-0000CC0D0000}"/>
    <cellStyle name="Normal 2 3 5 2 2 5 2" xfId="13606" xr:uid="{00000000-0005-0000-0000-000026350000}"/>
    <cellStyle name="Normal 2 3 5 2 2 5 2 3" xfId="28704" xr:uid="{00000000-0005-0000-0000-000020700000}"/>
    <cellStyle name="Normal 2 3 5 2 2 5 3" xfId="8586" xr:uid="{00000000-0005-0000-0000-00008A210000}"/>
    <cellStyle name="Normal 2 3 5 2 2 5 3 3" xfId="23687" xr:uid="{00000000-0005-0000-0000-0000875C0000}"/>
    <cellStyle name="Normal 2 3 5 2 2 5 5" xfId="18674" xr:uid="{00000000-0005-0000-0000-0000F2480000}"/>
    <cellStyle name="Normal 2 3 5 2 2 6" xfId="5225" xr:uid="{00000000-0005-0000-0000-000069140000}"/>
    <cellStyle name="Normal 2 3 5 2 2 6 2" xfId="15277" xr:uid="{00000000-0005-0000-0000-0000AD3B0000}"/>
    <cellStyle name="Normal 2 3 5 2 2 6 2 3" xfId="30375" xr:uid="{00000000-0005-0000-0000-0000A7760000}"/>
    <cellStyle name="Normal 2 3 5 2 2 6 3" xfId="10257" xr:uid="{00000000-0005-0000-0000-000011280000}"/>
    <cellStyle name="Normal 2 3 5 2 2 6 3 3" xfId="25358" xr:uid="{00000000-0005-0000-0000-00000E630000}"/>
    <cellStyle name="Normal 2 3 5 2 2 6 5" xfId="20345" xr:uid="{00000000-0005-0000-0000-0000794F0000}"/>
    <cellStyle name="Normal 2 3 5 2 2 7" xfId="11935" xr:uid="{00000000-0005-0000-0000-00009F2E0000}"/>
    <cellStyle name="Normal 2 3 5 2 2 7 3" xfId="27033" xr:uid="{00000000-0005-0000-0000-000099690000}"/>
    <cellStyle name="Normal 2 3 5 2 2 8" xfId="6914" xr:uid="{00000000-0005-0000-0000-0000021B0000}"/>
    <cellStyle name="Normal 2 3 5 2 2 8 3" xfId="22016" xr:uid="{00000000-0005-0000-0000-000000560000}"/>
    <cellStyle name="Normal 2 3 5 2 3" xfId="1941" xr:uid="{00000000-0005-0000-0000-000095070000}"/>
    <cellStyle name="Normal 2 3 5 2 3 2" xfId="2362" xr:uid="{00000000-0005-0000-0000-00003A090000}"/>
    <cellStyle name="Normal 2 3 5 2 3 2 2" xfId="3201" xr:uid="{00000000-0005-0000-0000-0000810C0000}"/>
    <cellStyle name="Normal 2 3 5 2 3 2 2 2" xfId="4891" xr:uid="{00000000-0005-0000-0000-00001B130000}"/>
    <cellStyle name="Normal 2 3 5 2 3 2 2 2 2" xfId="14964" xr:uid="{00000000-0005-0000-0000-0000743A0000}"/>
    <cellStyle name="Normal 2 3 5 2 3 2 2 2 2 3" xfId="30062" xr:uid="{00000000-0005-0000-0000-00006E750000}"/>
    <cellStyle name="Normal 2 3 5 2 3 2 2 2 3" xfId="9944" xr:uid="{00000000-0005-0000-0000-0000D8260000}"/>
    <cellStyle name="Normal 2 3 5 2 3 2 2 2 3 3" xfId="25045" xr:uid="{00000000-0005-0000-0000-0000D5610000}"/>
    <cellStyle name="Normal 2 3 5 2 3 2 2 2 5" xfId="20032" xr:uid="{00000000-0005-0000-0000-0000404E0000}"/>
    <cellStyle name="Normal 2 3 5 2 3 2 2 3" xfId="6583" xr:uid="{00000000-0005-0000-0000-0000B7190000}"/>
    <cellStyle name="Normal 2 3 5 2 3 2 2 3 2" xfId="16635" xr:uid="{00000000-0005-0000-0000-0000FB400000}"/>
    <cellStyle name="Normal 2 3 5 2 3 2 2 3 3" xfId="11615" xr:uid="{00000000-0005-0000-0000-00005F2D0000}"/>
    <cellStyle name="Normal 2 3 5 2 3 2 2 3 3 3" xfId="26716" xr:uid="{00000000-0005-0000-0000-00005C680000}"/>
    <cellStyle name="Normal 2 3 5 2 3 2 2 3 5" xfId="21703" xr:uid="{00000000-0005-0000-0000-0000C7540000}"/>
    <cellStyle name="Normal 2 3 5 2 3 2 2 4" xfId="13293" xr:uid="{00000000-0005-0000-0000-0000ED330000}"/>
    <cellStyle name="Normal 2 3 5 2 3 2 2 4 3" xfId="28391" xr:uid="{00000000-0005-0000-0000-0000E76E0000}"/>
    <cellStyle name="Normal 2 3 5 2 3 2 2 5" xfId="8272" xr:uid="{00000000-0005-0000-0000-000050200000}"/>
    <cellStyle name="Normal 2 3 5 2 3 2 2 5 3" xfId="23374" xr:uid="{00000000-0005-0000-0000-00004E5B0000}"/>
    <cellStyle name="Normal 2 3 5 2 3 2 2 7" xfId="18361" xr:uid="{00000000-0005-0000-0000-0000B9470000}"/>
    <cellStyle name="Normal 2 3 5 2 3 2 3" xfId="4054" xr:uid="{00000000-0005-0000-0000-0000D60F0000}"/>
    <cellStyle name="Normal 2 3 5 2 3 2 3 2" xfId="14128" xr:uid="{00000000-0005-0000-0000-000030370000}"/>
    <cellStyle name="Normal 2 3 5 2 3 2 3 2 3" xfId="29226" xr:uid="{00000000-0005-0000-0000-00002A720000}"/>
    <cellStyle name="Normal 2 3 5 2 3 2 3 3" xfId="9108" xr:uid="{00000000-0005-0000-0000-000094230000}"/>
    <cellStyle name="Normal 2 3 5 2 3 2 3 3 3" xfId="24209" xr:uid="{00000000-0005-0000-0000-0000915E0000}"/>
    <cellStyle name="Normal 2 3 5 2 3 2 3 5" xfId="19196" xr:uid="{00000000-0005-0000-0000-0000FC4A0000}"/>
    <cellStyle name="Normal 2 3 5 2 3 2 4" xfId="5747" xr:uid="{00000000-0005-0000-0000-000073160000}"/>
    <cellStyle name="Normal 2 3 5 2 3 2 4 2" xfId="15799" xr:uid="{00000000-0005-0000-0000-0000B73D0000}"/>
    <cellStyle name="Normal 2 3 5 2 3 2 4 2 3" xfId="30897" xr:uid="{00000000-0005-0000-0000-0000B1780000}"/>
    <cellStyle name="Normal 2 3 5 2 3 2 4 3" xfId="10779" xr:uid="{00000000-0005-0000-0000-00001B2A0000}"/>
    <cellStyle name="Normal 2 3 5 2 3 2 4 3 3" xfId="25880" xr:uid="{00000000-0005-0000-0000-000018650000}"/>
    <cellStyle name="Normal 2 3 5 2 3 2 4 5" xfId="20867" xr:uid="{00000000-0005-0000-0000-000083510000}"/>
    <cellStyle name="Normal 2 3 5 2 3 2 5" xfId="12457" xr:uid="{00000000-0005-0000-0000-0000A9300000}"/>
    <cellStyle name="Normal 2 3 5 2 3 2 5 3" xfId="27555" xr:uid="{00000000-0005-0000-0000-0000A36B0000}"/>
    <cellStyle name="Normal 2 3 5 2 3 2 6" xfId="7436" xr:uid="{00000000-0005-0000-0000-00000C1D0000}"/>
    <cellStyle name="Normal 2 3 5 2 3 2 6 3" xfId="22538" xr:uid="{00000000-0005-0000-0000-00000A580000}"/>
    <cellStyle name="Normal 2 3 5 2 3 2 8" xfId="17525" xr:uid="{00000000-0005-0000-0000-000075440000}"/>
    <cellStyle name="Normal 2 3 5 2 3 3" xfId="2783" xr:uid="{00000000-0005-0000-0000-0000DF0A0000}"/>
    <cellStyle name="Normal 2 3 5 2 3 3 2" xfId="4473" xr:uid="{00000000-0005-0000-0000-000079110000}"/>
    <cellStyle name="Normal 2 3 5 2 3 3 2 2" xfId="14546" xr:uid="{00000000-0005-0000-0000-0000D2380000}"/>
    <cellStyle name="Normal 2 3 5 2 3 3 2 2 3" xfId="29644" xr:uid="{00000000-0005-0000-0000-0000CC730000}"/>
    <cellStyle name="Normal 2 3 5 2 3 3 2 3" xfId="9526" xr:uid="{00000000-0005-0000-0000-000036250000}"/>
    <cellStyle name="Normal 2 3 5 2 3 3 2 3 3" xfId="24627" xr:uid="{00000000-0005-0000-0000-000033600000}"/>
    <cellStyle name="Normal 2 3 5 2 3 3 2 5" xfId="19614" xr:uid="{00000000-0005-0000-0000-00009E4C0000}"/>
    <cellStyle name="Normal 2 3 5 2 3 3 3" xfId="6165" xr:uid="{00000000-0005-0000-0000-000015180000}"/>
    <cellStyle name="Normal 2 3 5 2 3 3 3 2" xfId="16217" xr:uid="{00000000-0005-0000-0000-0000593F0000}"/>
    <cellStyle name="Normal 2 3 5 2 3 3 3 3" xfId="11197" xr:uid="{00000000-0005-0000-0000-0000BD2B0000}"/>
    <cellStyle name="Normal 2 3 5 2 3 3 3 3 3" xfId="26298" xr:uid="{00000000-0005-0000-0000-0000BA660000}"/>
    <cellStyle name="Normal 2 3 5 2 3 3 3 5" xfId="21285" xr:uid="{00000000-0005-0000-0000-000025530000}"/>
    <cellStyle name="Normal 2 3 5 2 3 3 4" xfId="12875" xr:uid="{00000000-0005-0000-0000-00004B320000}"/>
    <cellStyle name="Normal 2 3 5 2 3 3 4 3" xfId="27973" xr:uid="{00000000-0005-0000-0000-0000456D0000}"/>
    <cellStyle name="Normal 2 3 5 2 3 3 5" xfId="7854" xr:uid="{00000000-0005-0000-0000-0000AE1E0000}"/>
    <cellStyle name="Normal 2 3 5 2 3 3 5 3" xfId="22956" xr:uid="{00000000-0005-0000-0000-0000AC590000}"/>
    <cellStyle name="Normal 2 3 5 2 3 3 7" xfId="17943" xr:uid="{00000000-0005-0000-0000-000017460000}"/>
    <cellStyle name="Normal 2 3 5 2 3 4" xfId="3636" xr:uid="{00000000-0005-0000-0000-0000340E0000}"/>
    <cellStyle name="Normal 2 3 5 2 3 4 2" xfId="13710" xr:uid="{00000000-0005-0000-0000-00008E350000}"/>
    <cellStyle name="Normal 2 3 5 2 3 4 2 3" xfId="28808" xr:uid="{00000000-0005-0000-0000-000088700000}"/>
    <cellStyle name="Normal 2 3 5 2 3 4 3" xfId="8690" xr:uid="{00000000-0005-0000-0000-0000F2210000}"/>
    <cellStyle name="Normal 2 3 5 2 3 4 3 3" xfId="23791" xr:uid="{00000000-0005-0000-0000-0000EF5C0000}"/>
    <cellStyle name="Normal 2 3 5 2 3 4 5" xfId="18778" xr:uid="{00000000-0005-0000-0000-00005A490000}"/>
    <cellStyle name="Normal 2 3 5 2 3 5" xfId="5329" xr:uid="{00000000-0005-0000-0000-0000D1140000}"/>
    <cellStyle name="Normal 2 3 5 2 3 5 2" xfId="15381" xr:uid="{00000000-0005-0000-0000-0000153C0000}"/>
    <cellStyle name="Normal 2 3 5 2 3 5 2 3" xfId="30479" xr:uid="{00000000-0005-0000-0000-00000F770000}"/>
    <cellStyle name="Normal 2 3 5 2 3 5 3" xfId="10361" xr:uid="{00000000-0005-0000-0000-000079280000}"/>
    <cellStyle name="Normal 2 3 5 2 3 5 3 3" xfId="25462" xr:uid="{00000000-0005-0000-0000-000076630000}"/>
    <cellStyle name="Normal 2 3 5 2 3 5 5" xfId="20449" xr:uid="{00000000-0005-0000-0000-0000E14F0000}"/>
    <cellStyle name="Normal 2 3 5 2 3 6" xfId="12039" xr:uid="{00000000-0005-0000-0000-0000072F0000}"/>
    <cellStyle name="Normal 2 3 5 2 3 6 3" xfId="27137" xr:uid="{00000000-0005-0000-0000-0000016A0000}"/>
    <cellStyle name="Normal 2 3 5 2 3 7" xfId="7018" xr:uid="{00000000-0005-0000-0000-00006A1B0000}"/>
    <cellStyle name="Normal 2 3 5 2 3 7 3" xfId="22120" xr:uid="{00000000-0005-0000-0000-000068560000}"/>
    <cellStyle name="Normal 2 3 5 2 3 9" xfId="17107" xr:uid="{00000000-0005-0000-0000-0000D3420000}"/>
    <cellStyle name="Normal 2 3 5 2 4" xfId="2154" xr:uid="{00000000-0005-0000-0000-00006A080000}"/>
    <cellStyle name="Normal 2 3 5 2 4 2" xfId="2993" xr:uid="{00000000-0005-0000-0000-0000B10B0000}"/>
    <cellStyle name="Normal 2 3 5 2 4 2 2" xfId="4683" xr:uid="{00000000-0005-0000-0000-00004B120000}"/>
    <cellStyle name="Normal 2 3 5 2 4 2 2 2" xfId="14756" xr:uid="{00000000-0005-0000-0000-0000A4390000}"/>
    <cellStyle name="Normal 2 3 5 2 4 2 2 2 3" xfId="29854" xr:uid="{00000000-0005-0000-0000-00009E740000}"/>
    <cellStyle name="Normal 2 3 5 2 4 2 2 3" xfId="9736" xr:uid="{00000000-0005-0000-0000-000008260000}"/>
    <cellStyle name="Normal 2 3 5 2 4 2 2 3 3" xfId="24837" xr:uid="{00000000-0005-0000-0000-000005610000}"/>
    <cellStyle name="Normal 2 3 5 2 4 2 2 5" xfId="19824" xr:uid="{00000000-0005-0000-0000-0000704D0000}"/>
    <cellStyle name="Normal 2 3 5 2 4 2 3" xfId="6375" xr:uid="{00000000-0005-0000-0000-0000E7180000}"/>
    <cellStyle name="Normal 2 3 5 2 4 2 3 2" xfId="16427" xr:uid="{00000000-0005-0000-0000-00002B400000}"/>
    <cellStyle name="Normal 2 3 5 2 4 2 3 3" xfId="11407" xr:uid="{00000000-0005-0000-0000-00008F2C0000}"/>
    <cellStyle name="Normal 2 3 5 2 4 2 3 3 3" xfId="26508" xr:uid="{00000000-0005-0000-0000-00008C670000}"/>
    <cellStyle name="Normal 2 3 5 2 4 2 3 5" xfId="21495" xr:uid="{00000000-0005-0000-0000-0000F7530000}"/>
    <cellStyle name="Normal 2 3 5 2 4 2 4" xfId="13085" xr:uid="{00000000-0005-0000-0000-00001D330000}"/>
    <cellStyle name="Normal 2 3 5 2 4 2 4 3" xfId="28183" xr:uid="{00000000-0005-0000-0000-0000176E0000}"/>
    <cellStyle name="Normal 2 3 5 2 4 2 5" xfId="8064" xr:uid="{00000000-0005-0000-0000-0000801F0000}"/>
    <cellStyle name="Normal 2 3 5 2 4 2 5 3" xfId="23166" xr:uid="{00000000-0005-0000-0000-00007E5A0000}"/>
    <cellStyle name="Normal 2 3 5 2 4 2 7" xfId="18153" xr:uid="{00000000-0005-0000-0000-0000E9460000}"/>
    <cellStyle name="Normal 2 3 5 2 4 3" xfId="3846" xr:uid="{00000000-0005-0000-0000-0000060F0000}"/>
    <cellStyle name="Normal 2 3 5 2 4 3 2" xfId="13920" xr:uid="{00000000-0005-0000-0000-000060360000}"/>
    <cellStyle name="Normal 2 3 5 2 4 3 2 3" xfId="29018" xr:uid="{00000000-0005-0000-0000-00005A710000}"/>
    <cellStyle name="Normal 2 3 5 2 4 3 3" xfId="8900" xr:uid="{00000000-0005-0000-0000-0000C4220000}"/>
    <cellStyle name="Normal 2 3 5 2 4 3 3 3" xfId="24001" xr:uid="{00000000-0005-0000-0000-0000C15D0000}"/>
    <cellStyle name="Normal 2 3 5 2 4 3 5" xfId="18988" xr:uid="{00000000-0005-0000-0000-00002C4A0000}"/>
    <cellStyle name="Normal 2 3 5 2 4 4" xfId="5539" xr:uid="{00000000-0005-0000-0000-0000A3150000}"/>
    <cellStyle name="Normal 2 3 5 2 4 4 2" xfId="15591" xr:uid="{00000000-0005-0000-0000-0000E73C0000}"/>
    <cellStyle name="Normal 2 3 5 2 4 4 2 3" xfId="30689" xr:uid="{00000000-0005-0000-0000-0000E1770000}"/>
    <cellStyle name="Normal 2 3 5 2 4 4 3" xfId="10571" xr:uid="{00000000-0005-0000-0000-00004B290000}"/>
    <cellStyle name="Normal 2 3 5 2 4 4 3 3" xfId="25672" xr:uid="{00000000-0005-0000-0000-000048640000}"/>
    <cellStyle name="Normal 2 3 5 2 4 4 5" xfId="20659" xr:uid="{00000000-0005-0000-0000-0000B3500000}"/>
    <cellStyle name="Normal 2 3 5 2 4 5" xfId="12249" xr:uid="{00000000-0005-0000-0000-0000D92F0000}"/>
    <cellStyle name="Normal 2 3 5 2 4 5 3" xfId="27347" xr:uid="{00000000-0005-0000-0000-0000D36A0000}"/>
    <cellStyle name="Normal 2 3 5 2 4 6" xfId="7228" xr:uid="{00000000-0005-0000-0000-00003C1C0000}"/>
    <cellStyle name="Normal 2 3 5 2 4 6 3" xfId="22330" xr:uid="{00000000-0005-0000-0000-00003A570000}"/>
    <cellStyle name="Normal 2 3 5 2 4 8" xfId="17317" xr:uid="{00000000-0005-0000-0000-0000A5430000}"/>
    <cellStyle name="Normal 2 3 5 2 5" xfId="2575" xr:uid="{00000000-0005-0000-0000-00000F0A0000}"/>
    <cellStyle name="Normal 2 3 5 2 5 2" xfId="4265" xr:uid="{00000000-0005-0000-0000-0000A9100000}"/>
    <cellStyle name="Normal 2 3 5 2 5 2 2" xfId="14338" xr:uid="{00000000-0005-0000-0000-000002380000}"/>
    <cellStyle name="Normal 2 3 5 2 5 2 2 3" xfId="29436" xr:uid="{00000000-0005-0000-0000-0000FC720000}"/>
    <cellStyle name="Normal 2 3 5 2 5 2 3" xfId="9318" xr:uid="{00000000-0005-0000-0000-000066240000}"/>
    <cellStyle name="Normal 2 3 5 2 5 2 3 3" xfId="24419" xr:uid="{00000000-0005-0000-0000-0000635F0000}"/>
    <cellStyle name="Normal 2 3 5 2 5 2 5" xfId="19406" xr:uid="{00000000-0005-0000-0000-0000CE4B0000}"/>
    <cellStyle name="Normal 2 3 5 2 5 3" xfId="5957" xr:uid="{00000000-0005-0000-0000-000045170000}"/>
    <cellStyle name="Normal 2 3 5 2 5 3 2" xfId="16009" xr:uid="{00000000-0005-0000-0000-0000893E0000}"/>
    <cellStyle name="Normal 2 3 5 2 5 3 3" xfId="10989" xr:uid="{00000000-0005-0000-0000-0000ED2A0000}"/>
    <cellStyle name="Normal 2 3 5 2 5 3 3 3" xfId="26090" xr:uid="{00000000-0005-0000-0000-0000EA650000}"/>
    <cellStyle name="Normal 2 3 5 2 5 3 5" xfId="21077" xr:uid="{00000000-0005-0000-0000-000055520000}"/>
    <cellStyle name="Normal 2 3 5 2 5 4" xfId="12667" xr:uid="{00000000-0005-0000-0000-00007B310000}"/>
    <cellStyle name="Normal 2 3 5 2 5 4 3" xfId="27765" xr:uid="{00000000-0005-0000-0000-0000756C0000}"/>
    <cellStyle name="Normal 2 3 5 2 5 5" xfId="7646" xr:uid="{00000000-0005-0000-0000-0000DE1D0000}"/>
    <cellStyle name="Normal 2 3 5 2 5 5 3" xfId="22748" xr:uid="{00000000-0005-0000-0000-0000DC580000}"/>
    <cellStyle name="Normal 2 3 5 2 5 7" xfId="17735" xr:uid="{00000000-0005-0000-0000-000047450000}"/>
    <cellStyle name="Normal 2 3 5 2 6" xfId="3428" xr:uid="{00000000-0005-0000-0000-0000640D0000}"/>
    <cellStyle name="Normal 2 3 5 2 6 2" xfId="13502" xr:uid="{00000000-0005-0000-0000-0000BE340000}"/>
    <cellStyle name="Normal 2 3 5 2 6 2 3" xfId="28600" xr:uid="{00000000-0005-0000-0000-0000B86F0000}"/>
    <cellStyle name="Normal 2 3 5 2 6 3" xfId="8482" xr:uid="{00000000-0005-0000-0000-000022210000}"/>
    <cellStyle name="Normal 2 3 5 2 6 3 3" xfId="23583" xr:uid="{00000000-0005-0000-0000-00001F5C0000}"/>
    <cellStyle name="Normal 2 3 5 2 6 5" xfId="18570" xr:uid="{00000000-0005-0000-0000-00008A480000}"/>
    <cellStyle name="Normal 2 3 5 2 7" xfId="5121" xr:uid="{00000000-0005-0000-0000-000001140000}"/>
    <cellStyle name="Normal 2 3 5 2 7 2" xfId="15173" xr:uid="{00000000-0005-0000-0000-0000453B0000}"/>
    <cellStyle name="Normal 2 3 5 2 7 2 3" xfId="30271" xr:uid="{00000000-0005-0000-0000-00003F760000}"/>
    <cellStyle name="Normal 2 3 5 2 7 3" xfId="10153" xr:uid="{00000000-0005-0000-0000-0000A9270000}"/>
    <cellStyle name="Normal 2 3 5 2 7 3 3" xfId="25254" xr:uid="{00000000-0005-0000-0000-0000A6620000}"/>
    <cellStyle name="Normal 2 3 5 2 7 5" xfId="20241" xr:uid="{00000000-0005-0000-0000-0000114F0000}"/>
    <cellStyle name="Normal 2 3 5 2 8" xfId="11831" xr:uid="{00000000-0005-0000-0000-0000372E0000}"/>
    <cellStyle name="Normal 2 3 5 2 8 3" xfId="26929" xr:uid="{00000000-0005-0000-0000-000031690000}"/>
    <cellStyle name="Normal 2 3 5 2 9" xfId="6810" xr:uid="{00000000-0005-0000-0000-00009A1A0000}"/>
    <cellStyle name="Normal 2 3 5 2 9 3" xfId="21912" xr:uid="{00000000-0005-0000-0000-000098550000}"/>
    <cellStyle name="Normal 2 3 5 3" xfId="1774" xr:uid="{00000000-0005-0000-0000-0000EE060000}"/>
    <cellStyle name="Normal 2 3 5 3 10" xfId="16951" xr:uid="{00000000-0005-0000-0000-000037420000}"/>
    <cellStyle name="Normal 2 3 5 3 2" xfId="1993" xr:uid="{00000000-0005-0000-0000-0000C9070000}"/>
    <cellStyle name="Normal 2 3 5 3 2 2" xfId="2414" xr:uid="{00000000-0005-0000-0000-00006E090000}"/>
    <cellStyle name="Normal 2 3 5 3 2 2 2" xfId="3253" xr:uid="{00000000-0005-0000-0000-0000B50C0000}"/>
    <cellStyle name="Normal 2 3 5 3 2 2 2 2" xfId="4943" xr:uid="{00000000-0005-0000-0000-00004F130000}"/>
    <cellStyle name="Normal 2 3 5 3 2 2 2 2 2" xfId="15016" xr:uid="{00000000-0005-0000-0000-0000A83A0000}"/>
    <cellStyle name="Normal 2 3 5 3 2 2 2 2 2 3" xfId="30114" xr:uid="{00000000-0005-0000-0000-0000A2750000}"/>
    <cellStyle name="Normal 2 3 5 3 2 2 2 2 3" xfId="9996" xr:uid="{00000000-0005-0000-0000-00000C270000}"/>
    <cellStyle name="Normal 2 3 5 3 2 2 2 2 3 3" xfId="25097" xr:uid="{00000000-0005-0000-0000-000009620000}"/>
    <cellStyle name="Normal 2 3 5 3 2 2 2 2 5" xfId="20084" xr:uid="{00000000-0005-0000-0000-0000744E0000}"/>
    <cellStyle name="Normal 2 3 5 3 2 2 2 3" xfId="6635" xr:uid="{00000000-0005-0000-0000-0000EB190000}"/>
    <cellStyle name="Normal 2 3 5 3 2 2 2 3 2" xfId="16687" xr:uid="{00000000-0005-0000-0000-00002F410000}"/>
    <cellStyle name="Normal 2 3 5 3 2 2 2 3 3" xfId="11667" xr:uid="{00000000-0005-0000-0000-0000932D0000}"/>
    <cellStyle name="Normal 2 3 5 3 2 2 2 3 3 3" xfId="26768" xr:uid="{00000000-0005-0000-0000-000090680000}"/>
    <cellStyle name="Normal 2 3 5 3 2 2 2 3 5" xfId="21755" xr:uid="{00000000-0005-0000-0000-0000FB540000}"/>
    <cellStyle name="Normal 2 3 5 3 2 2 2 4" xfId="13345" xr:uid="{00000000-0005-0000-0000-000021340000}"/>
    <cellStyle name="Normal 2 3 5 3 2 2 2 4 3" xfId="28443" xr:uid="{00000000-0005-0000-0000-00001B6F0000}"/>
    <cellStyle name="Normal 2 3 5 3 2 2 2 5" xfId="8324" xr:uid="{00000000-0005-0000-0000-000084200000}"/>
    <cellStyle name="Normal 2 3 5 3 2 2 2 5 3" xfId="23426" xr:uid="{00000000-0005-0000-0000-0000825B0000}"/>
    <cellStyle name="Normal 2 3 5 3 2 2 2 7" xfId="18413" xr:uid="{00000000-0005-0000-0000-0000ED470000}"/>
    <cellStyle name="Normal 2 3 5 3 2 2 3" xfId="4106" xr:uid="{00000000-0005-0000-0000-00000A100000}"/>
    <cellStyle name="Normal 2 3 5 3 2 2 3 2" xfId="14180" xr:uid="{00000000-0005-0000-0000-000064370000}"/>
    <cellStyle name="Normal 2 3 5 3 2 2 3 2 3" xfId="29278" xr:uid="{00000000-0005-0000-0000-00005E720000}"/>
    <cellStyle name="Normal 2 3 5 3 2 2 3 3" xfId="9160" xr:uid="{00000000-0005-0000-0000-0000C8230000}"/>
    <cellStyle name="Normal 2 3 5 3 2 2 3 3 3" xfId="24261" xr:uid="{00000000-0005-0000-0000-0000C55E0000}"/>
    <cellStyle name="Normal 2 3 5 3 2 2 3 5" xfId="19248" xr:uid="{00000000-0005-0000-0000-0000304B0000}"/>
    <cellStyle name="Normal 2 3 5 3 2 2 4" xfId="5799" xr:uid="{00000000-0005-0000-0000-0000A7160000}"/>
    <cellStyle name="Normal 2 3 5 3 2 2 4 2" xfId="15851" xr:uid="{00000000-0005-0000-0000-0000EB3D0000}"/>
    <cellStyle name="Normal 2 3 5 3 2 2 4 3" xfId="10831" xr:uid="{00000000-0005-0000-0000-00004F2A0000}"/>
    <cellStyle name="Normal 2 3 5 3 2 2 4 3 3" xfId="25932" xr:uid="{00000000-0005-0000-0000-00004C650000}"/>
    <cellStyle name="Normal 2 3 5 3 2 2 4 5" xfId="20919" xr:uid="{00000000-0005-0000-0000-0000B7510000}"/>
    <cellStyle name="Normal 2 3 5 3 2 2 5" xfId="12509" xr:uid="{00000000-0005-0000-0000-0000DD300000}"/>
    <cellStyle name="Normal 2 3 5 3 2 2 5 3" xfId="27607" xr:uid="{00000000-0005-0000-0000-0000D76B0000}"/>
    <cellStyle name="Normal 2 3 5 3 2 2 6" xfId="7488" xr:uid="{00000000-0005-0000-0000-0000401D0000}"/>
    <cellStyle name="Normal 2 3 5 3 2 2 6 3" xfId="22590" xr:uid="{00000000-0005-0000-0000-00003E580000}"/>
    <cellStyle name="Normal 2 3 5 3 2 2 8" xfId="17577" xr:uid="{00000000-0005-0000-0000-0000A9440000}"/>
    <cellStyle name="Normal 2 3 5 3 2 3" xfId="2835" xr:uid="{00000000-0005-0000-0000-0000130B0000}"/>
    <cellStyle name="Normal 2 3 5 3 2 3 2" xfId="4525" xr:uid="{00000000-0005-0000-0000-0000AD110000}"/>
    <cellStyle name="Normal 2 3 5 3 2 3 2 2" xfId="14598" xr:uid="{00000000-0005-0000-0000-000006390000}"/>
    <cellStyle name="Normal 2 3 5 3 2 3 2 2 3" xfId="29696" xr:uid="{00000000-0005-0000-0000-000000740000}"/>
    <cellStyle name="Normal 2 3 5 3 2 3 2 3" xfId="9578" xr:uid="{00000000-0005-0000-0000-00006A250000}"/>
    <cellStyle name="Normal 2 3 5 3 2 3 2 3 3" xfId="24679" xr:uid="{00000000-0005-0000-0000-000067600000}"/>
    <cellStyle name="Normal 2 3 5 3 2 3 2 5" xfId="19666" xr:uid="{00000000-0005-0000-0000-0000D24C0000}"/>
    <cellStyle name="Normal 2 3 5 3 2 3 3" xfId="6217" xr:uid="{00000000-0005-0000-0000-000049180000}"/>
    <cellStyle name="Normal 2 3 5 3 2 3 3 2" xfId="16269" xr:uid="{00000000-0005-0000-0000-00008D3F0000}"/>
    <cellStyle name="Normal 2 3 5 3 2 3 3 3" xfId="11249" xr:uid="{00000000-0005-0000-0000-0000F12B0000}"/>
    <cellStyle name="Normal 2 3 5 3 2 3 3 3 3" xfId="26350" xr:uid="{00000000-0005-0000-0000-0000EE660000}"/>
    <cellStyle name="Normal 2 3 5 3 2 3 3 5" xfId="21337" xr:uid="{00000000-0005-0000-0000-000059530000}"/>
    <cellStyle name="Normal 2 3 5 3 2 3 4" xfId="12927" xr:uid="{00000000-0005-0000-0000-00007F320000}"/>
    <cellStyle name="Normal 2 3 5 3 2 3 4 3" xfId="28025" xr:uid="{00000000-0005-0000-0000-0000796D0000}"/>
    <cellStyle name="Normal 2 3 5 3 2 3 5" xfId="7906" xr:uid="{00000000-0005-0000-0000-0000E21E0000}"/>
    <cellStyle name="Normal 2 3 5 3 2 3 5 3" xfId="23008" xr:uid="{00000000-0005-0000-0000-0000E0590000}"/>
    <cellStyle name="Normal 2 3 5 3 2 3 7" xfId="17995" xr:uid="{00000000-0005-0000-0000-00004B460000}"/>
    <cellStyle name="Normal 2 3 5 3 2 4" xfId="3688" xr:uid="{00000000-0005-0000-0000-0000680E0000}"/>
    <cellStyle name="Normal 2 3 5 3 2 4 2" xfId="13762" xr:uid="{00000000-0005-0000-0000-0000C2350000}"/>
    <cellStyle name="Normal 2 3 5 3 2 4 2 3" xfId="28860" xr:uid="{00000000-0005-0000-0000-0000BC700000}"/>
    <cellStyle name="Normal 2 3 5 3 2 4 3" xfId="8742" xr:uid="{00000000-0005-0000-0000-000026220000}"/>
    <cellStyle name="Normal 2 3 5 3 2 4 3 3" xfId="23843" xr:uid="{00000000-0005-0000-0000-0000235D0000}"/>
    <cellStyle name="Normal 2 3 5 3 2 4 5" xfId="18830" xr:uid="{00000000-0005-0000-0000-00008E490000}"/>
    <cellStyle name="Normal 2 3 5 3 2 5" xfId="5381" xr:uid="{00000000-0005-0000-0000-000005150000}"/>
    <cellStyle name="Normal 2 3 5 3 2 5 2" xfId="15433" xr:uid="{00000000-0005-0000-0000-0000493C0000}"/>
    <cellStyle name="Normal 2 3 5 3 2 5 2 3" xfId="30531" xr:uid="{00000000-0005-0000-0000-000043770000}"/>
    <cellStyle name="Normal 2 3 5 3 2 5 3" xfId="10413" xr:uid="{00000000-0005-0000-0000-0000AD280000}"/>
    <cellStyle name="Normal 2 3 5 3 2 5 3 3" xfId="25514" xr:uid="{00000000-0005-0000-0000-0000AA630000}"/>
    <cellStyle name="Normal 2 3 5 3 2 5 5" xfId="20501" xr:uid="{00000000-0005-0000-0000-000015500000}"/>
    <cellStyle name="Normal 2 3 5 3 2 6" xfId="12091" xr:uid="{00000000-0005-0000-0000-00003B2F0000}"/>
    <cellStyle name="Normal 2 3 5 3 2 6 3" xfId="27189" xr:uid="{00000000-0005-0000-0000-0000356A0000}"/>
    <cellStyle name="Normal 2 3 5 3 2 7" xfId="7070" xr:uid="{00000000-0005-0000-0000-00009E1B0000}"/>
    <cellStyle name="Normal 2 3 5 3 2 7 3" xfId="22172" xr:uid="{00000000-0005-0000-0000-00009C560000}"/>
    <cellStyle name="Normal 2 3 5 3 2 9" xfId="17159" xr:uid="{00000000-0005-0000-0000-000007430000}"/>
    <cellStyle name="Normal 2 3 5 3 3" xfId="2206" xr:uid="{00000000-0005-0000-0000-00009E080000}"/>
    <cellStyle name="Normal 2 3 5 3 3 2" xfId="3045" xr:uid="{00000000-0005-0000-0000-0000E50B0000}"/>
    <cellStyle name="Normal 2 3 5 3 3 2 2" xfId="4735" xr:uid="{00000000-0005-0000-0000-00007F120000}"/>
    <cellStyle name="Normal 2 3 5 3 3 2 2 2" xfId="14808" xr:uid="{00000000-0005-0000-0000-0000D8390000}"/>
    <cellStyle name="Normal 2 3 5 3 3 2 2 2 3" xfId="29906" xr:uid="{00000000-0005-0000-0000-0000D2740000}"/>
    <cellStyle name="Normal 2 3 5 3 3 2 2 3" xfId="9788" xr:uid="{00000000-0005-0000-0000-00003C260000}"/>
    <cellStyle name="Normal 2 3 5 3 3 2 2 3 3" xfId="24889" xr:uid="{00000000-0005-0000-0000-000039610000}"/>
    <cellStyle name="Normal 2 3 5 3 3 2 2 5" xfId="19876" xr:uid="{00000000-0005-0000-0000-0000A44D0000}"/>
    <cellStyle name="Normal 2 3 5 3 3 2 3" xfId="6427" xr:uid="{00000000-0005-0000-0000-00001B190000}"/>
    <cellStyle name="Normal 2 3 5 3 3 2 3 2" xfId="16479" xr:uid="{00000000-0005-0000-0000-00005F400000}"/>
    <cellStyle name="Normal 2 3 5 3 3 2 3 3" xfId="11459" xr:uid="{00000000-0005-0000-0000-0000C32C0000}"/>
    <cellStyle name="Normal 2 3 5 3 3 2 3 3 3" xfId="26560" xr:uid="{00000000-0005-0000-0000-0000C0670000}"/>
    <cellStyle name="Normal 2 3 5 3 3 2 3 5" xfId="21547" xr:uid="{00000000-0005-0000-0000-00002B540000}"/>
    <cellStyle name="Normal 2 3 5 3 3 2 4" xfId="13137" xr:uid="{00000000-0005-0000-0000-000051330000}"/>
    <cellStyle name="Normal 2 3 5 3 3 2 4 3" xfId="28235" xr:uid="{00000000-0005-0000-0000-00004B6E0000}"/>
    <cellStyle name="Normal 2 3 5 3 3 2 5" xfId="8116" xr:uid="{00000000-0005-0000-0000-0000B41F0000}"/>
    <cellStyle name="Normal 2 3 5 3 3 2 5 3" xfId="23218" xr:uid="{00000000-0005-0000-0000-0000B25A0000}"/>
    <cellStyle name="Normal 2 3 5 3 3 2 7" xfId="18205" xr:uid="{00000000-0005-0000-0000-00001D470000}"/>
    <cellStyle name="Normal 2 3 5 3 3 3" xfId="3898" xr:uid="{00000000-0005-0000-0000-00003A0F0000}"/>
    <cellStyle name="Normal 2 3 5 3 3 3 2" xfId="13972" xr:uid="{00000000-0005-0000-0000-000094360000}"/>
    <cellStyle name="Normal 2 3 5 3 3 3 2 3" xfId="29070" xr:uid="{00000000-0005-0000-0000-00008E710000}"/>
    <cellStyle name="Normal 2 3 5 3 3 3 3" xfId="8952" xr:uid="{00000000-0005-0000-0000-0000F8220000}"/>
    <cellStyle name="Normal 2 3 5 3 3 3 3 3" xfId="24053" xr:uid="{00000000-0005-0000-0000-0000F55D0000}"/>
    <cellStyle name="Normal 2 3 5 3 3 3 5" xfId="19040" xr:uid="{00000000-0005-0000-0000-0000604A0000}"/>
    <cellStyle name="Normal 2 3 5 3 3 4" xfId="5591" xr:uid="{00000000-0005-0000-0000-0000D7150000}"/>
    <cellStyle name="Normal 2 3 5 3 3 4 2" xfId="15643" xr:uid="{00000000-0005-0000-0000-00001B3D0000}"/>
    <cellStyle name="Normal 2 3 5 3 3 4 2 3" xfId="30741" xr:uid="{00000000-0005-0000-0000-000015780000}"/>
    <cellStyle name="Normal 2 3 5 3 3 4 3" xfId="10623" xr:uid="{00000000-0005-0000-0000-00007F290000}"/>
    <cellStyle name="Normal 2 3 5 3 3 4 3 3" xfId="25724" xr:uid="{00000000-0005-0000-0000-00007C640000}"/>
    <cellStyle name="Normal 2 3 5 3 3 4 5" xfId="20711" xr:uid="{00000000-0005-0000-0000-0000E7500000}"/>
    <cellStyle name="Normal 2 3 5 3 3 5" xfId="12301" xr:uid="{00000000-0005-0000-0000-00000D300000}"/>
    <cellStyle name="Normal 2 3 5 3 3 5 3" xfId="27399" xr:uid="{00000000-0005-0000-0000-0000076B0000}"/>
    <cellStyle name="Normal 2 3 5 3 3 6" xfId="7280" xr:uid="{00000000-0005-0000-0000-0000701C0000}"/>
    <cellStyle name="Normal 2 3 5 3 3 6 3" xfId="22382" xr:uid="{00000000-0005-0000-0000-00006E570000}"/>
    <cellStyle name="Normal 2 3 5 3 3 8" xfId="17369" xr:uid="{00000000-0005-0000-0000-0000D9430000}"/>
    <cellStyle name="Normal 2 3 5 3 4" xfId="2627" xr:uid="{00000000-0005-0000-0000-0000430A0000}"/>
    <cellStyle name="Normal 2 3 5 3 4 2" xfId="4317" xr:uid="{00000000-0005-0000-0000-0000DD100000}"/>
    <cellStyle name="Normal 2 3 5 3 4 2 2" xfId="14390" xr:uid="{00000000-0005-0000-0000-000036380000}"/>
    <cellStyle name="Normal 2 3 5 3 4 2 2 3" xfId="29488" xr:uid="{00000000-0005-0000-0000-000030730000}"/>
    <cellStyle name="Normal 2 3 5 3 4 2 3" xfId="9370" xr:uid="{00000000-0005-0000-0000-00009A240000}"/>
    <cellStyle name="Normal 2 3 5 3 4 2 3 3" xfId="24471" xr:uid="{00000000-0005-0000-0000-0000975F0000}"/>
    <cellStyle name="Normal 2 3 5 3 4 2 5" xfId="19458" xr:uid="{00000000-0005-0000-0000-0000024C0000}"/>
    <cellStyle name="Normal 2 3 5 3 4 3" xfId="6009" xr:uid="{00000000-0005-0000-0000-000079170000}"/>
    <cellStyle name="Normal 2 3 5 3 4 3 2" xfId="16061" xr:uid="{00000000-0005-0000-0000-0000BD3E0000}"/>
    <cellStyle name="Normal 2 3 5 3 4 3 3" xfId="11041" xr:uid="{00000000-0005-0000-0000-0000212B0000}"/>
    <cellStyle name="Normal 2 3 5 3 4 3 3 3" xfId="26142" xr:uid="{00000000-0005-0000-0000-00001E660000}"/>
    <cellStyle name="Normal 2 3 5 3 4 3 5" xfId="21129" xr:uid="{00000000-0005-0000-0000-000089520000}"/>
    <cellStyle name="Normal 2 3 5 3 4 4" xfId="12719" xr:uid="{00000000-0005-0000-0000-0000AF310000}"/>
    <cellStyle name="Normal 2 3 5 3 4 4 3" xfId="27817" xr:uid="{00000000-0005-0000-0000-0000A96C0000}"/>
    <cellStyle name="Normal 2 3 5 3 4 5" xfId="7698" xr:uid="{00000000-0005-0000-0000-0000121E0000}"/>
    <cellStyle name="Normal 2 3 5 3 4 5 3" xfId="22800" xr:uid="{00000000-0005-0000-0000-000010590000}"/>
    <cellStyle name="Normal 2 3 5 3 4 7" xfId="17787" xr:uid="{00000000-0005-0000-0000-00007B450000}"/>
    <cellStyle name="Normal 2 3 5 3 5" xfId="3480" xr:uid="{00000000-0005-0000-0000-0000980D0000}"/>
    <cellStyle name="Normal 2 3 5 3 5 2" xfId="13554" xr:uid="{00000000-0005-0000-0000-0000F2340000}"/>
    <cellStyle name="Normal 2 3 5 3 5 2 3" xfId="28652" xr:uid="{00000000-0005-0000-0000-0000EC6F0000}"/>
    <cellStyle name="Normal 2 3 5 3 5 3" xfId="8534" xr:uid="{00000000-0005-0000-0000-000056210000}"/>
    <cellStyle name="Normal 2 3 5 3 5 3 3" xfId="23635" xr:uid="{00000000-0005-0000-0000-0000535C0000}"/>
    <cellStyle name="Normal 2 3 5 3 5 5" xfId="18622" xr:uid="{00000000-0005-0000-0000-0000BE480000}"/>
    <cellStyle name="Normal 2 3 5 3 6" xfId="5173" xr:uid="{00000000-0005-0000-0000-000035140000}"/>
    <cellStyle name="Normal 2 3 5 3 6 2" xfId="15225" xr:uid="{00000000-0005-0000-0000-0000793B0000}"/>
    <cellStyle name="Normal 2 3 5 3 6 2 3" xfId="30323" xr:uid="{00000000-0005-0000-0000-000073760000}"/>
    <cellStyle name="Normal 2 3 5 3 6 3" xfId="10205" xr:uid="{00000000-0005-0000-0000-0000DD270000}"/>
    <cellStyle name="Normal 2 3 5 3 6 3 3" xfId="25306" xr:uid="{00000000-0005-0000-0000-0000DA620000}"/>
    <cellStyle name="Normal 2 3 5 3 6 5" xfId="20293" xr:uid="{00000000-0005-0000-0000-0000454F0000}"/>
    <cellStyle name="Normal 2 3 5 3 7" xfId="11883" xr:uid="{00000000-0005-0000-0000-00006B2E0000}"/>
    <cellStyle name="Normal 2 3 5 3 7 3" xfId="26981" xr:uid="{00000000-0005-0000-0000-000065690000}"/>
    <cellStyle name="Normal 2 3 5 3 8" xfId="6862" xr:uid="{00000000-0005-0000-0000-0000CE1A0000}"/>
    <cellStyle name="Normal 2 3 5 3 8 3" xfId="21964" xr:uid="{00000000-0005-0000-0000-0000CC550000}"/>
    <cellStyle name="Normal 2 3 5 4" xfId="1887" xr:uid="{00000000-0005-0000-0000-00005F070000}"/>
    <cellStyle name="Normal 2 3 5 4 2" xfId="2310" xr:uid="{00000000-0005-0000-0000-000006090000}"/>
    <cellStyle name="Normal 2 3 5 4 2 2" xfId="3149" xr:uid="{00000000-0005-0000-0000-00004D0C0000}"/>
    <cellStyle name="Normal 2 3 5 4 2 2 2" xfId="4839" xr:uid="{00000000-0005-0000-0000-0000E7120000}"/>
    <cellStyle name="Normal 2 3 5 4 2 2 2 2" xfId="14912" xr:uid="{00000000-0005-0000-0000-0000403A0000}"/>
    <cellStyle name="Normal 2 3 5 4 2 2 2 2 3" xfId="30010" xr:uid="{00000000-0005-0000-0000-00003A750000}"/>
    <cellStyle name="Normal 2 3 5 4 2 2 2 3" xfId="9892" xr:uid="{00000000-0005-0000-0000-0000A4260000}"/>
    <cellStyle name="Normal 2 3 5 4 2 2 2 3 3" xfId="24993" xr:uid="{00000000-0005-0000-0000-0000A1610000}"/>
    <cellStyle name="Normal 2 3 5 4 2 2 2 5" xfId="19980" xr:uid="{00000000-0005-0000-0000-00000C4E0000}"/>
    <cellStyle name="Normal 2 3 5 4 2 2 3" xfId="6531" xr:uid="{00000000-0005-0000-0000-000083190000}"/>
    <cellStyle name="Normal 2 3 5 4 2 2 3 2" xfId="16583" xr:uid="{00000000-0005-0000-0000-0000C7400000}"/>
    <cellStyle name="Normal 2 3 5 4 2 2 3 3" xfId="11563" xr:uid="{00000000-0005-0000-0000-00002B2D0000}"/>
    <cellStyle name="Normal 2 3 5 4 2 2 3 3 3" xfId="26664" xr:uid="{00000000-0005-0000-0000-000028680000}"/>
    <cellStyle name="Normal 2 3 5 4 2 2 3 5" xfId="21651" xr:uid="{00000000-0005-0000-0000-000093540000}"/>
    <cellStyle name="Normal 2 3 5 4 2 2 4" xfId="13241" xr:uid="{00000000-0005-0000-0000-0000B9330000}"/>
    <cellStyle name="Normal 2 3 5 4 2 2 4 3" xfId="28339" xr:uid="{00000000-0005-0000-0000-0000B36E0000}"/>
    <cellStyle name="Normal 2 3 5 4 2 2 5" xfId="8220" xr:uid="{00000000-0005-0000-0000-00001C200000}"/>
    <cellStyle name="Normal 2 3 5 4 2 2 5 3" xfId="23322" xr:uid="{00000000-0005-0000-0000-00001A5B0000}"/>
    <cellStyle name="Normal 2 3 5 4 2 2 7" xfId="18309" xr:uid="{00000000-0005-0000-0000-000085470000}"/>
    <cellStyle name="Normal 2 3 5 4 2 3" xfId="4002" xr:uid="{00000000-0005-0000-0000-0000A20F0000}"/>
    <cellStyle name="Normal 2 3 5 4 2 3 2" xfId="14076" xr:uid="{00000000-0005-0000-0000-0000FC360000}"/>
    <cellStyle name="Normal 2 3 5 4 2 3 2 3" xfId="29174" xr:uid="{00000000-0005-0000-0000-0000F6710000}"/>
    <cellStyle name="Normal 2 3 5 4 2 3 3" xfId="9056" xr:uid="{00000000-0005-0000-0000-000060230000}"/>
    <cellStyle name="Normal 2 3 5 4 2 3 3 3" xfId="24157" xr:uid="{00000000-0005-0000-0000-00005D5E0000}"/>
    <cellStyle name="Normal 2 3 5 4 2 3 5" xfId="19144" xr:uid="{00000000-0005-0000-0000-0000C84A0000}"/>
    <cellStyle name="Normal 2 3 5 4 2 4" xfId="5695" xr:uid="{00000000-0005-0000-0000-00003F160000}"/>
    <cellStyle name="Normal 2 3 5 4 2 4 2" xfId="15747" xr:uid="{00000000-0005-0000-0000-0000833D0000}"/>
    <cellStyle name="Normal 2 3 5 4 2 4 2 3" xfId="30845" xr:uid="{00000000-0005-0000-0000-00007D780000}"/>
    <cellStyle name="Normal 2 3 5 4 2 4 3" xfId="10727" xr:uid="{00000000-0005-0000-0000-0000E7290000}"/>
    <cellStyle name="Normal 2 3 5 4 2 4 3 3" xfId="25828" xr:uid="{00000000-0005-0000-0000-0000E4640000}"/>
    <cellStyle name="Normal 2 3 5 4 2 4 5" xfId="20815" xr:uid="{00000000-0005-0000-0000-00004F510000}"/>
    <cellStyle name="Normal 2 3 5 4 2 5" xfId="12405" xr:uid="{00000000-0005-0000-0000-000075300000}"/>
    <cellStyle name="Normal 2 3 5 4 2 5 3" xfId="27503" xr:uid="{00000000-0005-0000-0000-00006F6B0000}"/>
    <cellStyle name="Normal 2 3 5 4 2 6" xfId="7384" xr:uid="{00000000-0005-0000-0000-0000D81C0000}"/>
    <cellStyle name="Normal 2 3 5 4 2 6 3" xfId="22486" xr:uid="{00000000-0005-0000-0000-0000D6570000}"/>
    <cellStyle name="Normal 2 3 5 4 2 8" xfId="17473" xr:uid="{00000000-0005-0000-0000-000041440000}"/>
    <cellStyle name="Normal 2 3 5 4 3" xfId="2731" xr:uid="{00000000-0005-0000-0000-0000AB0A0000}"/>
    <cellStyle name="Normal 2 3 5 4 3 2" xfId="4421" xr:uid="{00000000-0005-0000-0000-000045110000}"/>
    <cellStyle name="Normal 2 3 5 4 3 2 2" xfId="14494" xr:uid="{00000000-0005-0000-0000-00009E380000}"/>
    <cellStyle name="Normal 2 3 5 4 3 2 2 3" xfId="29592" xr:uid="{00000000-0005-0000-0000-000098730000}"/>
    <cellStyle name="Normal 2 3 5 4 3 2 3" xfId="9474" xr:uid="{00000000-0005-0000-0000-000002250000}"/>
    <cellStyle name="Normal 2 3 5 4 3 2 3 3" xfId="24575" xr:uid="{00000000-0005-0000-0000-0000FF5F0000}"/>
    <cellStyle name="Normal 2 3 5 4 3 2 5" xfId="19562" xr:uid="{00000000-0005-0000-0000-00006A4C0000}"/>
    <cellStyle name="Normal 2 3 5 4 3 3" xfId="6113" xr:uid="{00000000-0005-0000-0000-0000E1170000}"/>
    <cellStyle name="Normal 2 3 5 4 3 3 2" xfId="16165" xr:uid="{00000000-0005-0000-0000-0000253F0000}"/>
    <cellStyle name="Normal 2 3 5 4 3 3 3" xfId="11145" xr:uid="{00000000-0005-0000-0000-0000892B0000}"/>
    <cellStyle name="Normal 2 3 5 4 3 3 3 3" xfId="26246" xr:uid="{00000000-0005-0000-0000-000086660000}"/>
    <cellStyle name="Normal 2 3 5 4 3 3 5" xfId="21233" xr:uid="{00000000-0005-0000-0000-0000F1520000}"/>
    <cellStyle name="Normal 2 3 5 4 3 4" xfId="12823" xr:uid="{00000000-0005-0000-0000-000017320000}"/>
    <cellStyle name="Normal 2 3 5 4 3 4 3" xfId="27921" xr:uid="{00000000-0005-0000-0000-0000116D0000}"/>
    <cellStyle name="Normal 2 3 5 4 3 5" xfId="7802" xr:uid="{00000000-0005-0000-0000-00007A1E0000}"/>
    <cellStyle name="Normal 2 3 5 4 3 5 3" xfId="22904" xr:uid="{00000000-0005-0000-0000-000078590000}"/>
    <cellStyle name="Normal 2 3 5 4 3 7" xfId="17891" xr:uid="{00000000-0005-0000-0000-0000E3450000}"/>
    <cellStyle name="Normal 2 3 5 4 4" xfId="3584" xr:uid="{00000000-0005-0000-0000-0000000E0000}"/>
    <cellStyle name="Normal 2 3 5 4 4 2" xfId="13658" xr:uid="{00000000-0005-0000-0000-00005A350000}"/>
    <cellStyle name="Normal 2 3 5 4 4 2 3" xfId="28756" xr:uid="{00000000-0005-0000-0000-000054700000}"/>
    <cellStyle name="Normal 2 3 5 4 4 3" xfId="8638" xr:uid="{00000000-0005-0000-0000-0000BE210000}"/>
    <cellStyle name="Normal 2 3 5 4 4 3 3" xfId="23739" xr:uid="{00000000-0005-0000-0000-0000BB5C0000}"/>
    <cellStyle name="Normal 2 3 5 4 4 5" xfId="18726" xr:uid="{00000000-0005-0000-0000-000026490000}"/>
    <cellStyle name="Normal 2 3 5 4 5" xfId="5277" xr:uid="{00000000-0005-0000-0000-00009D140000}"/>
    <cellStyle name="Normal 2 3 5 4 5 2" xfId="15329" xr:uid="{00000000-0005-0000-0000-0000E13B0000}"/>
    <cellStyle name="Normal 2 3 5 4 5 2 3" xfId="30427" xr:uid="{00000000-0005-0000-0000-0000DB760000}"/>
    <cellStyle name="Normal 2 3 5 4 5 3" xfId="10309" xr:uid="{00000000-0005-0000-0000-000045280000}"/>
    <cellStyle name="Normal 2 3 5 4 5 3 3" xfId="25410" xr:uid="{00000000-0005-0000-0000-000042630000}"/>
    <cellStyle name="Normal 2 3 5 4 5 5" xfId="20397" xr:uid="{00000000-0005-0000-0000-0000AD4F0000}"/>
    <cellStyle name="Normal 2 3 5 4 6" xfId="11987" xr:uid="{00000000-0005-0000-0000-0000D32E0000}"/>
    <cellStyle name="Normal 2 3 5 4 6 3" xfId="27085" xr:uid="{00000000-0005-0000-0000-0000CD690000}"/>
    <cellStyle name="Normal 2 3 5 4 7" xfId="6966" xr:uid="{00000000-0005-0000-0000-0000361B0000}"/>
    <cellStyle name="Normal 2 3 5 4 7 3" xfId="22068" xr:uid="{00000000-0005-0000-0000-000034560000}"/>
    <cellStyle name="Normal 2 3 5 4 9" xfId="17055" xr:uid="{00000000-0005-0000-0000-00009F420000}"/>
    <cellStyle name="Normal 2 3 5 5" xfId="2100" xr:uid="{00000000-0005-0000-0000-000034080000}"/>
    <cellStyle name="Normal 2 3 5 5 2" xfId="2941" xr:uid="{00000000-0005-0000-0000-00007D0B0000}"/>
    <cellStyle name="Normal 2 3 5 5 2 2" xfId="4631" xr:uid="{00000000-0005-0000-0000-000017120000}"/>
    <cellStyle name="Normal 2 3 5 5 2 2 2" xfId="14704" xr:uid="{00000000-0005-0000-0000-000070390000}"/>
    <cellStyle name="Normal 2 3 5 5 2 2 2 3" xfId="29802" xr:uid="{00000000-0005-0000-0000-00006A740000}"/>
    <cellStyle name="Normal 2 3 5 5 2 2 3" xfId="9684" xr:uid="{00000000-0005-0000-0000-0000D4250000}"/>
    <cellStyle name="Normal 2 3 5 5 2 2 3 3" xfId="24785" xr:uid="{00000000-0005-0000-0000-0000D1600000}"/>
    <cellStyle name="Normal 2 3 5 5 2 2 5" xfId="19772" xr:uid="{00000000-0005-0000-0000-00003C4D0000}"/>
    <cellStyle name="Normal 2 3 5 5 2 3" xfId="6323" xr:uid="{00000000-0005-0000-0000-0000B3180000}"/>
    <cellStyle name="Normal 2 3 5 5 2 3 2" xfId="16375" xr:uid="{00000000-0005-0000-0000-0000F73F0000}"/>
    <cellStyle name="Normal 2 3 5 5 2 3 3" xfId="11355" xr:uid="{00000000-0005-0000-0000-00005B2C0000}"/>
    <cellStyle name="Normal 2 3 5 5 2 3 3 3" xfId="26456" xr:uid="{00000000-0005-0000-0000-000058670000}"/>
    <cellStyle name="Normal 2 3 5 5 2 3 5" xfId="21443" xr:uid="{00000000-0005-0000-0000-0000C3530000}"/>
    <cellStyle name="Normal 2 3 5 5 2 4" xfId="13033" xr:uid="{00000000-0005-0000-0000-0000E9320000}"/>
    <cellStyle name="Normal 2 3 5 5 2 4 3" xfId="28131" xr:uid="{00000000-0005-0000-0000-0000E36D0000}"/>
    <cellStyle name="Normal 2 3 5 5 2 5" xfId="8012" xr:uid="{00000000-0005-0000-0000-00004C1F0000}"/>
    <cellStyle name="Normal 2 3 5 5 2 5 3" xfId="23114" xr:uid="{00000000-0005-0000-0000-00004A5A0000}"/>
    <cellStyle name="Normal 2 3 5 5 2 7" xfId="18101" xr:uid="{00000000-0005-0000-0000-0000B5460000}"/>
    <cellStyle name="Normal 2 3 5 5 3" xfId="3794" xr:uid="{00000000-0005-0000-0000-0000D20E0000}"/>
    <cellStyle name="Normal 2 3 5 5 3 2" xfId="13868" xr:uid="{00000000-0005-0000-0000-00002C360000}"/>
    <cellStyle name="Normal 2 3 5 5 3 2 3" xfId="28966" xr:uid="{00000000-0005-0000-0000-000026710000}"/>
    <cellStyle name="Normal 2 3 5 5 3 3" xfId="8848" xr:uid="{00000000-0005-0000-0000-000090220000}"/>
    <cellStyle name="Normal 2 3 5 5 3 3 3" xfId="23949" xr:uid="{00000000-0005-0000-0000-00008D5D0000}"/>
    <cellStyle name="Normal 2 3 5 5 3 5" xfId="18936" xr:uid="{00000000-0005-0000-0000-0000F8490000}"/>
    <cellStyle name="Normal 2 3 5 5 4" xfId="5487" xr:uid="{00000000-0005-0000-0000-00006F150000}"/>
    <cellStyle name="Normal 2 3 5 5 4 2" xfId="15539" xr:uid="{00000000-0005-0000-0000-0000B33C0000}"/>
    <cellStyle name="Normal 2 3 5 5 4 2 3" xfId="30637" xr:uid="{00000000-0005-0000-0000-0000AD770000}"/>
    <cellStyle name="Normal 2 3 5 5 4 3" xfId="10519" xr:uid="{00000000-0005-0000-0000-000017290000}"/>
    <cellStyle name="Normal 2 3 5 5 4 3 3" xfId="25620" xr:uid="{00000000-0005-0000-0000-000014640000}"/>
    <cellStyle name="Normal 2 3 5 5 4 5" xfId="20607" xr:uid="{00000000-0005-0000-0000-00007F500000}"/>
    <cellStyle name="Normal 2 3 5 5 5" xfId="12197" xr:uid="{00000000-0005-0000-0000-0000A52F0000}"/>
    <cellStyle name="Normal 2 3 5 5 5 3" xfId="27295" xr:uid="{00000000-0005-0000-0000-00009F6A0000}"/>
    <cellStyle name="Normal 2 3 5 5 6" xfId="7176" xr:uid="{00000000-0005-0000-0000-0000081C0000}"/>
    <cellStyle name="Normal 2 3 5 5 6 3" xfId="22278" xr:uid="{00000000-0005-0000-0000-000006570000}"/>
    <cellStyle name="Normal 2 3 5 5 8" xfId="17265" xr:uid="{00000000-0005-0000-0000-000071430000}"/>
    <cellStyle name="Normal 2 3 5 6" xfId="2521" xr:uid="{00000000-0005-0000-0000-0000D9090000}"/>
    <cellStyle name="Normal 2 3 5 6 2" xfId="4213" xr:uid="{00000000-0005-0000-0000-000075100000}"/>
    <cellStyle name="Normal 2 3 5 6 2 2" xfId="14286" xr:uid="{00000000-0005-0000-0000-0000CE370000}"/>
    <cellStyle name="Normal 2 3 5 6 2 2 3" xfId="29384" xr:uid="{00000000-0005-0000-0000-0000C8720000}"/>
    <cellStyle name="Normal 2 3 5 6 2 3" xfId="9266" xr:uid="{00000000-0005-0000-0000-000032240000}"/>
    <cellStyle name="Normal 2 3 5 6 2 3 3" xfId="24367" xr:uid="{00000000-0005-0000-0000-00002F5F0000}"/>
    <cellStyle name="Normal 2 3 5 6 2 5" xfId="19354" xr:uid="{00000000-0005-0000-0000-00009A4B0000}"/>
    <cellStyle name="Normal 2 3 5 6 3" xfId="5905" xr:uid="{00000000-0005-0000-0000-000011170000}"/>
    <cellStyle name="Normal 2 3 5 6 3 2" xfId="15957" xr:uid="{00000000-0005-0000-0000-0000553E0000}"/>
    <cellStyle name="Normal 2 3 5 6 3 3" xfId="10937" xr:uid="{00000000-0005-0000-0000-0000B92A0000}"/>
    <cellStyle name="Normal 2 3 5 6 3 3 3" xfId="26038" xr:uid="{00000000-0005-0000-0000-0000B6650000}"/>
    <cellStyle name="Normal 2 3 5 6 3 5" xfId="21025" xr:uid="{00000000-0005-0000-0000-000021520000}"/>
    <cellStyle name="Normal 2 3 5 6 4" xfId="12615" xr:uid="{00000000-0005-0000-0000-000047310000}"/>
    <cellStyle name="Normal 2 3 5 6 4 3" xfId="27713" xr:uid="{00000000-0005-0000-0000-0000416C0000}"/>
    <cellStyle name="Normal 2 3 5 6 5" xfId="7594" xr:uid="{00000000-0005-0000-0000-0000AA1D0000}"/>
    <cellStyle name="Normal 2 3 5 6 5 3" xfId="22696" xr:uid="{00000000-0005-0000-0000-0000A8580000}"/>
    <cellStyle name="Normal 2 3 5 6 7" xfId="17683" xr:uid="{00000000-0005-0000-0000-000013450000}"/>
    <cellStyle name="Normal 2 3 5 7" xfId="3372" xr:uid="{00000000-0005-0000-0000-00002C0D0000}"/>
    <cellStyle name="Normal 2 3 5 7 2" xfId="13450" xr:uid="{00000000-0005-0000-0000-00008A340000}"/>
    <cellStyle name="Normal 2 3 5 7 2 3" xfId="28548" xr:uid="{00000000-0005-0000-0000-0000846F0000}"/>
    <cellStyle name="Normal 2 3 5 7 3" xfId="8430" xr:uid="{00000000-0005-0000-0000-0000EE200000}"/>
    <cellStyle name="Normal 2 3 5 7 3 3" xfId="23531" xr:uid="{00000000-0005-0000-0000-0000EB5B0000}"/>
    <cellStyle name="Normal 2 3 5 7 5" xfId="18518" xr:uid="{00000000-0005-0000-0000-000056480000}"/>
    <cellStyle name="Normal 2 3 5 8" xfId="5066" xr:uid="{00000000-0005-0000-0000-0000CA130000}"/>
    <cellStyle name="Normal 2 3 5 8 2" xfId="15121" xr:uid="{00000000-0005-0000-0000-0000113B0000}"/>
    <cellStyle name="Normal 2 3 5 8 2 3" xfId="30219" xr:uid="{00000000-0005-0000-0000-00000B760000}"/>
    <cellStyle name="Normal 2 3 5 8 3" xfId="10101" xr:uid="{00000000-0005-0000-0000-000075270000}"/>
    <cellStyle name="Normal 2 3 5 8 3 3" xfId="25202" xr:uid="{00000000-0005-0000-0000-000072620000}"/>
    <cellStyle name="Normal 2 3 5 8 5" xfId="20189" xr:uid="{00000000-0005-0000-0000-0000DD4E0000}"/>
    <cellStyle name="Normal 2 3 5 9" xfId="11777" xr:uid="{00000000-0005-0000-0000-0000012E0000}"/>
    <cellStyle name="Normal 2 3 5 9 3" xfId="26877" xr:uid="{00000000-0005-0000-0000-0000FD680000}"/>
    <cellStyle name="Normal 2 3 6" xfId="1423" xr:uid="{00000000-0005-0000-0000-00008F050000}"/>
    <cellStyle name="Normal 2 3 6 10" xfId="6753" xr:uid="{00000000-0005-0000-0000-0000611A0000}"/>
    <cellStyle name="Normal 2 3 6 10 3" xfId="21857" xr:uid="{00000000-0005-0000-0000-000061550000}"/>
    <cellStyle name="Normal 2 3 6 12" xfId="16842" xr:uid="{00000000-0005-0000-0000-0000CA410000}"/>
    <cellStyle name="Normal 2 3 6 2" xfId="1717" xr:uid="{00000000-0005-0000-0000-0000B5060000}"/>
    <cellStyle name="Normal 2 3 6 2 11" xfId="16896" xr:uid="{00000000-0005-0000-0000-000000420000}"/>
    <cellStyle name="Normal 2 3 6 2 2" xfId="1825" xr:uid="{00000000-0005-0000-0000-000021070000}"/>
    <cellStyle name="Normal 2 3 6 2 2 10" xfId="17000" xr:uid="{00000000-0005-0000-0000-000068420000}"/>
    <cellStyle name="Normal 2 3 6 2 2 2" xfId="2042" xr:uid="{00000000-0005-0000-0000-0000FA070000}"/>
    <cellStyle name="Normal 2 3 6 2 2 2 2" xfId="2463" xr:uid="{00000000-0005-0000-0000-00009F090000}"/>
    <cellStyle name="Normal 2 3 6 2 2 2 2 2" xfId="3302" xr:uid="{00000000-0005-0000-0000-0000E60C0000}"/>
    <cellStyle name="Normal 2 3 6 2 2 2 2 2 2" xfId="4992" xr:uid="{00000000-0005-0000-0000-000080130000}"/>
    <cellStyle name="Normal 2 3 6 2 2 2 2 2 2 2" xfId="15065" xr:uid="{00000000-0005-0000-0000-0000D93A0000}"/>
    <cellStyle name="Normal 2 3 6 2 2 2 2 2 2 2 3" xfId="30163" xr:uid="{00000000-0005-0000-0000-0000D3750000}"/>
    <cellStyle name="Normal 2 3 6 2 2 2 2 2 2 3" xfId="10045" xr:uid="{00000000-0005-0000-0000-00003D270000}"/>
    <cellStyle name="Normal 2 3 6 2 2 2 2 2 2 3 3" xfId="25146" xr:uid="{00000000-0005-0000-0000-00003A620000}"/>
    <cellStyle name="Normal 2 3 6 2 2 2 2 2 2 5" xfId="20133" xr:uid="{00000000-0005-0000-0000-0000A54E0000}"/>
    <cellStyle name="Normal 2 3 6 2 2 2 2 2 3" xfId="6684" xr:uid="{00000000-0005-0000-0000-00001C1A0000}"/>
    <cellStyle name="Normal 2 3 6 2 2 2 2 2 3 2" xfId="16736" xr:uid="{00000000-0005-0000-0000-000060410000}"/>
    <cellStyle name="Normal 2 3 6 2 2 2 2 2 3 3" xfId="11716" xr:uid="{00000000-0005-0000-0000-0000C42D0000}"/>
    <cellStyle name="Normal 2 3 6 2 2 2 2 2 3 3 3" xfId="26817" xr:uid="{00000000-0005-0000-0000-0000C1680000}"/>
    <cellStyle name="Normal 2 3 6 2 2 2 2 2 3 5" xfId="21804" xr:uid="{00000000-0005-0000-0000-00002C550000}"/>
    <cellStyle name="Normal 2 3 6 2 2 2 2 2 4" xfId="13394" xr:uid="{00000000-0005-0000-0000-000052340000}"/>
    <cellStyle name="Normal 2 3 6 2 2 2 2 2 4 3" xfId="28492" xr:uid="{00000000-0005-0000-0000-00004C6F0000}"/>
    <cellStyle name="Normal 2 3 6 2 2 2 2 2 5" xfId="8373" xr:uid="{00000000-0005-0000-0000-0000B5200000}"/>
    <cellStyle name="Normal 2 3 6 2 2 2 2 2 5 3" xfId="23475" xr:uid="{00000000-0005-0000-0000-0000B35B0000}"/>
    <cellStyle name="Normal 2 3 6 2 2 2 2 2 7" xfId="18462" xr:uid="{00000000-0005-0000-0000-00001E480000}"/>
    <cellStyle name="Normal 2 3 6 2 2 2 2 3" xfId="4155" xr:uid="{00000000-0005-0000-0000-00003B100000}"/>
    <cellStyle name="Normal 2 3 6 2 2 2 2 3 2" xfId="14229" xr:uid="{00000000-0005-0000-0000-000095370000}"/>
    <cellStyle name="Normal 2 3 6 2 2 2 2 3 2 3" xfId="29327" xr:uid="{00000000-0005-0000-0000-00008F720000}"/>
    <cellStyle name="Normal 2 3 6 2 2 2 2 3 3" xfId="9209" xr:uid="{00000000-0005-0000-0000-0000F9230000}"/>
    <cellStyle name="Normal 2 3 6 2 2 2 2 3 3 3" xfId="24310" xr:uid="{00000000-0005-0000-0000-0000F65E0000}"/>
    <cellStyle name="Normal 2 3 6 2 2 2 2 3 5" xfId="19297" xr:uid="{00000000-0005-0000-0000-0000614B0000}"/>
    <cellStyle name="Normal 2 3 6 2 2 2 2 4" xfId="5848" xr:uid="{00000000-0005-0000-0000-0000D8160000}"/>
    <cellStyle name="Normal 2 3 6 2 2 2 2 4 2" xfId="15900" xr:uid="{00000000-0005-0000-0000-00001C3E0000}"/>
    <cellStyle name="Normal 2 3 6 2 2 2 2 4 3" xfId="10880" xr:uid="{00000000-0005-0000-0000-0000802A0000}"/>
    <cellStyle name="Normal 2 3 6 2 2 2 2 4 3 3" xfId="25981" xr:uid="{00000000-0005-0000-0000-00007D650000}"/>
    <cellStyle name="Normal 2 3 6 2 2 2 2 4 5" xfId="20968" xr:uid="{00000000-0005-0000-0000-0000E8510000}"/>
    <cellStyle name="Normal 2 3 6 2 2 2 2 5" xfId="12558" xr:uid="{00000000-0005-0000-0000-00000E310000}"/>
    <cellStyle name="Normal 2 3 6 2 2 2 2 5 3" xfId="27656" xr:uid="{00000000-0005-0000-0000-0000086C0000}"/>
    <cellStyle name="Normal 2 3 6 2 2 2 2 6" xfId="7537" xr:uid="{00000000-0005-0000-0000-0000711D0000}"/>
    <cellStyle name="Normal 2 3 6 2 2 2 2 6 3" xfId="22639" xr:uid="{00000000-0005-0000-0000-00006F580000}"/>
    <cellStyle name="Normal 2 3 6 2 2 2 2 8" xfId="17626" xr:uid="{00000000-0005-0000-0000-0000DA440000}"/>
    <cellStyle name="Normal 2 3 6 2 2 2 3" xfId="2884" xr:uid="{00000000-0005-0000-0000-0000440B0000}"/>
    <cellStyle name="Normal 2 3 6 2 2 2 3 2" xfId="4574" xr:uid="{00000000-0005-0000-0000-0000DE110000}"/>
    <cellStyle name="Normal 2 3 6 2 2 2 3 2 2" xfId="14647" xr:uid="{00000000-0005-0000-0000-000037390000}"/>
    <cellStyle name="Normal 2 3 6 2 2 2 3 2 2 3" xfId="29745" xr:uid="{00000000-0005-0000-0000-000031740000}"/>
    <cellStyle name="Normal 2 3 6 2 2 2 3 2 3" xfId="9627" xr:uid="{00000000-0005-0000-0000-00009B250000}"/>
    <cellStyle name="Normal 2 3 6 2 2 2 3 2 3 3" xfId="24728" xr:uid="{00000000-0005-0000-0000-000098600000}"/>
    <cellStyle name="Normal 2 3 6 2 2 2 3 2 5" xfId="19715" xr:uid="{00000000-0005-0000-0000-0000034D0000}"/>
    <cellStyle name="Normal 2 3 6 2 2 2 3 3" xfId="6266" xr:uid="{00000000-0005-0000-0000-00007A180000}"/>
    <cellStyle name="Normal 2 3 6 2 2 2 3 3 2" xfId="16318" xr:uid="{00000000-0005-0000-0000-0000BE3F0000}"/>
    <cellStyle name="Normal 2 3 6 2 2 2 3 3 3" xfId="11298" xr:uid="{00000000-0005-0000-0000-0000222C0000}"/>
    <cellStyle name="Normal 2 3 6 2 2 2 3 3 3 3" xfId="26399" xr:uid="{00000000-0005-0000-0000-00001F670000}"/>
    <cellStyle name="Normal 2 3 6 2 2 2 3 3 5" xfId="21386" xr:uid="{00000000-0005-0000-0000-00008A530000}"/>
    <cellStyle name="Normal 2 3 6 2 2 2 3 4" xfId="12976" xr:uid="{00000000-0005-0000-0000-0000B0320000}"/>
    <cellStyle name="Normal 2 3 6 2 2 2 3 4 3" xfId="28074" xr:uid="{00000000-0005-0000-0000-0000AA6D0000}"/>
    <cellStyle name="Normal 2 3 6 2 2 2 3 5" xfId="7955" xr:uid="{00000000-0005-0000-0000-0000131F0000}"/>
    <cellStyle name="Normal 2 3 6 2 2 2 3 5 3" xfId="23057" xr:uid="{00000000-0005-0000-0000-0000115A0000}"/>
    <cellStyle name="Normal 2 3 6 2 2 2 3 7" xfId="18044" xr:uid="{00000000-0005-0000-0000-00007C460000}"/>
    <cellStyle name="Normal 2 3 6 2 2 2 4" xfId="3737" xr:uid="{00000000-0005-0000-0000-0000990E0000}"/>
    <cellStyle name="Normal 2 3 6 2 2 2 4 2" xfId="13811" xr:uid="{00000000-0005-0000-0000-0000F3350000}"/>
    <cellStyle name="Normal 2 3 6 2 2 2 4 2 3" xfId="28909" xr:uid="{00000000-0005-0000-0000-0000ED700000}"/>
    <cellStyle name="Normal 2 3 6 2 2 2 4 3" xfId="8791" xr:uid="{00000000-0005-0000-0000-000057220000}"/>
    <cellStyle name="Normal 2 3 6 2 2 2 4 3 3" xfId="23892" xr:uid="{00000000-0005-0000-0000-0000545D0000}"/>
    <cellStyle name="Normal 2 3 6 2 2 2 4 5" xfId="18879" xr:uid="{00000000-0005-0000-0000-0000BF490000}"/>
    <cellStyle name="Normal 2 3 6 2 2 2 5" xfId="5430" xr:uid="{00000000-0005-0000-0000-000036150000}"/>
    <cellStyle name="Normal 2 3 6 2 2 2 5 2" xfId="15482" xr:uid="{00000000-0005-0000-0000-00007A3C0000}"/>
    <cellStyle name="Normal 2 3 6 2 2 2 5 2 3" xfId="30580" xr:uid="{00000000-0005-0000-0000-000074770000}"/>
    <cellStyle name="Normal 2 3 6 2 2 2 5 3" xfId="10462" xr:uid="{00000000-0005-0000-0000-0000DE280000}"/>
    <cellStyle name="Normal 2 3 6 2 2 2 5 3 3" xfId="25563" xr:uid="{00000000-0005-0000-0000-0000DB630000}"/>
    <cellStyle name="Normal 2 3 6 2 2 2 5 5" xfId="20550" xr:uid="{00000000-0005-0000-0000-000046500000}"/>
    <cellStyle name="Normal 2 3 6 2 2 2 6" xfId="12140" xr:uid="{00000000-0005-0000-0000-00006C2F0000}"/>
    <cellStyle name="Normal 2 3 6 2 2 2 6 3" xfId="27238" xr:uid="{00000000-0005-0000-0000-0000666A0000}"/>
    <cellStyle name="Normal 2 3 6 2 2 2 7" xfId="7119" xr:uid="{00000000-0005-0000-0000-0000CF1B0000}"/>
    <cellStyle name="Normal 2 3 6 2 2 2 7 3" xfId="22221" xr:uid="{00000000-0005-0000-0000-0000CD560000}"/>
    <cellStyle name="Normal 2 3 6 2 2 2 9" xfId="17208" xr:uid="{00000000-0005-0000-0000-000038430000}"/>
    <cellStyle name="Normal 2 3 6 2 2 3" xfId="2255" xr:uid="{00000000-0005-0000-0000-0000CF080000}"/>
    <cellStyle name="Normal 2 3 6 2 2 3 2" xfId="3094" xr:uid="{00000000-0005-0000-0000-0000160C0000}"/>
    <cellStyle name="Normal 2 3 6 2 2 3 2 2" xfId="4784" xr:uid="{00000000-0005-0000-0000-0000B0120000}"/>
    <cellStyle name="Normal 2 3 6 2 2 3 2 2 2" xfId="14857" xr:uid="{00000000-0005-0000-0000-0000093A0000}"/>
    <cellStyle name="Normal 2 3 6 2 2 3 2 2 2 3" xfId="29955" xr:uid="{00000000-0005-0000-0000-000003750000}"/>
    <cellStyle name="Normal 2 3 6 2 2 3 2 2 3" xfId="9837" xr:uid="{00000000-0005-0000-0000-00006D260000}"/>
    <cellStyle name="Normal 2 3 6 2 2 3 2 2 3 3" xfId="24938" xr:uid="{00000000-0005-0000-0000-00006A610000}"/>
    <cellStyle name="Normal 2 3 6 2 2 3 2 2 5" xfId="19925" xr:uid="{00000000-0005-0000-0000-0000D54D0000}"/>
    <cellStyle name="Normal 2 3 6 2 2 3 2 3" xfId="6476" xr:uid="{00000000-0005-0000-0000-00004C190000}"/>
    <cellStyle name="Normal 2 3 6 2 2 3 2 3 2" xfId="16528" xr:uid="{00000000-0005-0000-0000-000090400000}"/>
    <cellStyle name="Normal 2 3 6 2 2 3 2 3 3" xfId="11508" xr:uid="{00000000-0005-0000-0000-0000F42C0000}"/>
    <cellStyle name="Normal 2 3 6 2 2 3 2 3 3 3" xfId="26609" xr:uid="{00000000-0005-0000-0000-0000F1670000}"/>
    <cellStyle name="Normal 2 3 6 2 2 3 2 3 5" xfId="21596" xr:uid="{00000000-0005-0000-0000-00005C540000}"/>
    <cellStyle name="Normal 2 3 6 2 2 3 2 4" xfId="13186" xr:uid="{00000000-0005-0000-0000-000082330000}"/>
    <cellStyle name="Normal 2 3 6 2 2 3 2 4 3" xfId="28284" xr:uid="{00000000-0005-0000-0000-00007C6E0000}"/>
    <cellStyle name="Normal 2 3 6 2 2 3 2 5" xfId="8165" xr:uid="{00000000-0005-0000-0000-0000E51F0000}"/>
    <cellStyle name="Normal 2 3 6 2 2 3 2 5 3" xfId="23267" xr:uid="{00000000-0005-0000-0000-0000E35A0000}"/>
    <cellStyle name="Normal 2 3 6 2 2 3 2 7" xfId="18254" xr:uid="{00000000-0005-0000-0000-00004E470000}"/>
    <cellStyle name="Normal 2 3 6 2 2 3 3" xfId="3947" xr:uid="{00000000-0005-0000-0000-00006B0F0000}"/>
    <cellStyle name="Normal 2 3 6 2 2 3 3 2" xfId="14021" xr:uid="{00000000-0005-0000-0000-0000C5360000}"/>
    <cellStyle name="Normal 2 3 6 2 2 3 3 2 3" xfId="29119" xr:uid="{00000000-0005-0000-0000-0000BF710000}"/>
    <cellStyle name="Normal 2 3 6 2 2 3 3 3" xfId="9001" xr:uid="{00000000-0005-0000-0000-000029230000}"/>
    <cellStyle name="Normal 2 3 6 2 2 3 3 3 3" xfId="24102" xr:uid="{00000000-0005-0000-0000-0000265E0000}"/>
    <cellStyle name="Normal 2 3 6 2 2 3 3 5" xfId="19089" xr:uid="{00000000-0005-0000-0000-0000914A0000}"/>
    <cellStyle name="Normal 2 3 6 2 2 3 4" xfId="5640" xr:uid="{00000000-0005-0000-0000-000008160000}"/>
    <cellStyle name="Normal 2 3 6 2 2 3 4 2" xfId="15692" xr:uid="{00000000-0005-0000-0000-00004C3D0000}"/>
    <cellStyle name="Normal 2 3 6 2 2 3 4 2 3" xfId="30790" xr:uid="{00000000-0005-0000-0000-000046780000}"/>
    <cellStyle name="Normal 2 3 6 2 2 3 4 3" xfId="10672" xr:uid="{00000000-0005-0000-0000-0000B0290000}"/>
    <cellStyle name="Normal 2 3 6 2 2 3 4 3 3" xfId="25773" xr:uid="{00000000-0005-0000-0000-0000AD640000}"/>
    <cellStyle name="Normal 2 3 6 2 2 3 4 5" xfId="20760" xr:uid="{00000000-0005-0000-0000-000018510000}"/>
    <cellStyle name="Normal 2 3 6 2 2 3 5" xfId="12350" xr:uid="{00000000-0005-0000-0000-00003E300000}"/>
    <cellStyle name="Normal 2 3 6 2 2 3 5 3" xfId="27448" xr:uid="{00000000-0005-0000-0000-0000386B0000}"/>
    <cellStyle name="Normal 2 3 6 2 2 3 6" xfId="7329" xr:uid="{00000000-0005-0000-0000-0000A11C0000}"/>
    <cellStyle name="Normal 2 3 6 2 2 3 6 3" xfId="22431" xr:uid="{00000000-0005-0000-0000-00009F570000}"/>
    <cellStyle name="Normal 2 3 6 2 2 3 8" xfId="17418" xr:uid="{00000000-0005-0000-0000-00000A440000}"/>
    <cellStyle name="Normal 2 3 6 2 2 4" xfId="2676" xr:uid="{00000000-0005-0000-0000-0000740A0000}"/>
    <cellStyle name="Normal 2 3 6 2 2 4 2" xfId="4366" xr:uid="{00000000-0005-0000-0000-00000E110000}"/>
    <cellStyle name="Normal 2 3 6 2 2 4 2 2" xfId="14439" xr:uid="{00000000-0005-0000-0000-000067380000}"/>
    <cellStyle name="Normal 2 3 6 2 2 4 2 2 3" xfId="29537" xr:uid="{00000000-0005-0000-0000-000061730000}"/>
    <cellStyle name="Normal 2 3 6 2 2 4 2 3" xfId="9419" xr:uid="{00000000-0005-0000-0000-0000CB240000}"/>
    <cellStyle name="Normal 2 3 6 2 2 4 2 3 3" xfId="24520" xr:uid="{00000000-0005-0000-0000-0000C85F0000}"/>
    <cellStyle name="Normal 2 3 6 2 2 4 2 5" xfId="19507" xr:uid="{00000000-0005-0000-0000-0000334C0000}"/>
    <cellStyle name="Normal 2 3 6 2 2 4 3" xfId="6058" xr:uid="{00000000-0005-0000-0000-0000AA170000}"/>
    <cellStyle name="Normal 2 3 6 2 2 4 3 2" xfId="16110" xr:uid="{00000000-0005-0000-0000-0000EE3E0000}"/>
    <cellStyle name="Normal 2 3 6 2 2 4 3 3" xfId="11090" xr:uid="{00000000-0005-0000-0000-0000522B0000}"/>
    <cellStyle name="Normal 2 3 6 2 2 4 3 3 3" xfId="26191" xr:uid="{00000000-0005-0000-0000-00004F660000}"/>
    <cellStyle name="Normal 2 3 6 2 2 4 3 5" xfId="21178" xr:uid="{00000000-0005-0000-0000-0000BA520000}"/>
    <cellStyle name="Normal 2 3 6 2 2 4 4" xfId="12768" xr:uid="{00000000-0005-0000-0000-0000E0310000}"/>
    <cellStyle name="Normal 2 3 6 2 2 4 4 3" xfId="27866" xr:uid="{00000000-0005-0000-0000-0000DA6C0000}"/>
    <cellStyle name="Normal 2 3 6 2 2 4 5" xfId="7747" xr:uid="{00000000-0005-0000-0000-0000431E0000}"/>
    <cellStyle name="Normal 2 3 6 2 2 4 5 3" xfId="22849" xr:uid="{00000000-0005-0000-0000-000041590000}"/>
    <cellStyle name="Normal 2 3 6 2 2 4 7" xfId="17836" xr:uid="{00000000-0005-0000-0000-0000AC450000}"/>
    <cellStyle name="Normal 2 3 6 2 2 5" xfId="3529" xr:uid="{00000000-0005-0000-0000-0000C90D0000}"/>
    <cellStyle name="Normal 2 3 6 2 2 5 2" xfId="13603" xr:uid="{00000000-0005-0000-0000-000023350000}"/>
    <cellStyle name="Normal 2 3 6 2 2 5 2 3" xfId="28701" xr:uid="{00000000-0005-0000-0000-00001D700000}"/>
    <cellStyle name="Normal 2 3 6 2 2 5 3" xfId="8583" xr:uid="{00000000-0005-0000-0000-000087210000}"/>
    <cellStyle name="Normal 2 3 6 2 2 5 3 3" xfId="23684" xr:uid="{00000000-0005-0000-0000-0000845C0000}"/>
    <cellStyle name="Normal 2 3 6 2 2 5 5" xfId="18671" xr:uid="{00000000-0005-0000-0000-0000EF480000}"/>
    <cellStyle name="Normal 2 3 6 2 2 6" xfId="5222" xr:uid="{00000000-0005-0000-0000-000066140000}"/>
    <cellStyle name="Normal 2 3 6 2 2 6 2" xfId="15274" xr:uid="{00000000-0005-0000-0000-0000AA3B0000}"/>
    <cellStyle name="Normal 2 3 6 2 2 6 2 3" xfId="30372" xr:uid="{00000000-0005-0000-0000-0000A4760000}"/>
    <cellStyle name="Normal 2 3 6 2 2 6 3" xfId="10254" xr:uid="{00000000-0005-0000-0000-00000E280000}"/>
    <cellStyle name="Normal 2 3 6 2 2 6 3 3" xfId="25355" xr:uid="{00000000-0005-0000-0000-00000B630000}"/>
    <cellStyle name="Normal 2 3 6 2 2 6 5" xfId="20342" xr:uid="{00000000-0005-0000-0000-0000764F0000}"/>
    <cellStyle name="Normal 2 3 6 2 2 7" xfId="11932" xr:uid="{00000000-0005-0000-0000-00009C2E0000}"/>
    <cellStyle name="Normal 2 3 6 2 2 7 3" xfId="27030" xr:uid="{00000000-0005-0000-0000-000096690000}"/>
    <cellStyle name="Normal 2 3 6 2 2 8" xfId="6911" xr:uid="{00000000-0005-0000-0000-0000FF1A0000}"/>
    <cellStyle name="Normal 2 3 6 2 2 8 3" xfId="22013" xr:uid="{00000000-0005-0000-0000-0000FD550000}"/>
    <cellStyle name="Normal 2 3 6 2 3" xfId="1938" xr:uid="{00000000-0005-0000-0000-000092070000}"/>
    <cellStyle name="Normal 2 3 6 2 3 2" xfId="2359" xr:uid="{00000000-0005-0000-0000-000037090000}"/>
    <cellStyle name="Normal 2 3 6 2 3 2 2" xfId="3198" xr:uid="{00000000-0005-0000-0000-00007E0C0000}"/>
    <cellStyle name="Normal 2 3 6 2 3 2 2 2" xfId="4888" xr:uid="{00000000-0005-0000-0000-000018130000}"/>
    <cellStyle name="Normal 2 3 6 2 3 2 2 2 2" xfId="14961" xr:uid="{00000000-0005-0000-0000-0000713A0000}"/>
    <cellStyle name="Normal 2 3 6 2 3 2 2 2 2 3" xfId="30059" xr:uid="{00000000-0005-0000-0000-00006B750000}"/>
    <cellStyle name="Normal 2 3 6 2 3 2 2 2 3" xfId="9941" xr:uid="{00000000-0005-0000-0000-0000D5260000}"/>
    <cellStyle name="Normal 2 3 6 2 3 2 2 2 3 3" xfId="25042" xr:uid="{00000000-0005-0000-0000-0000D2610000}"/>
    <cellStyle name="Normal 2 3 6 2 3 2 2 2 5" xfId="20029" xr:uid="{00000000-0005-0000-0000-00003D4E0000}"/>
    <cellStyle name="Normal 2 3 6 2 3 2 2 3" xfId="6580" xr:uid="{00000000-0005-0000-0000-0000B4190000}"/>
    <cellStyle name="Normal 2 3 6 2 3 2 2 3 2" xfId="16632" xr:uid="{00000000-0005-0000-0000-0000F8400000}"/>
    <cellStyle name="Normal 2 3 6 2 3 2 2 3 3" xfId="11612" xr:uid="{00000000-0005-0000-0000-00005C2D0000}"/>
    <cellStyle name="Normal 2 3 6 2 3 2 2 3 3 3" xfId="26713" xr:uid="{00000000-0005-0000-0000-000059680000}"/>
    <cellStyle name="Normal 2 3 6 2 3 2 2 3 5" xfId="21700" xr:uid="{00000000-0005-0000-0000-0000C4540000}"/>
    <cellStyle name="Normal 2 3 6 2 3 2 2 4" xfId="13290" xr:uid="{00000000-0005-0000-0000-0000EA330000}"/>
    <cellStyle name="Normal 2 3 6 2 3 2 2 4 3" xfId="28388" xr:uid="{00000000-0005-0000-0000-0000E46E0000}"/>
    <cellStyle name="Normal 2 3 6 2 3 2 2 5" xfId="8269" xr:uid="{00000000-0005-0000-0000-00004D200000}"/>
    <cellStyle name="Normal 2 3 6 2 3 2 2 5 3" xfId="23371" xr:uid="{00000000-0005-0000-0000-00004B5B0000}"/>
    <cellStyle name="Normal 2 3 6 2 3 2 2 7" xfId="18358" xr:uid="{00000000-0005-0000-0000-0000B6470000}"/>
    <cellStyle name="Normal 2 3 6 2 3 2 3" xfId="4051" xr:uid="{00000000-0005-0000-0000-0000D30F0000}"/>
    <cellStyle name="Normal 2 3 6 2 3 2 3 2" xfId="14125" xr:uid="{00000000-0005-0000-0000-00002D370000}"/>
    <cellStyle name="Normal 2 3 6 2 3 2 3 2 3" xfId="29223" xr:uid="{00000000-0005-0000-0000-000027720000}"/>
    <cellStyle name="Normal 2 3 6 2 3 2 3 3" xfId="9105" xr:uid="{00000000-0005-0000-0000-000091230000}"/>
    <cellStyle name="Normal 2 3 6 2 3 2 3 3 3" xfId="24206" xr:uid="{00000000-0005-0000-0000-00008E5E0000}"/>
    <cellStyle name="Normal 2 3 6 2 3 2 3 5" xfId="19193" xr:uid="{00000000-0005-0000-0000-0000F94A0000}"/>
    <cellStyle name="Normal 2 3 6 2 3 2 4" xfId="5744" xr:uid="{00000000-0005-0000-0000-000070160000}"/>
    <cellStyle name="Normal 2 3 6 2 3 2 4 2" xfId="15796" xr:uid="{00000000-0005-0000-0000-0000B43D0000}"/>
    <cellStyle name="Normal 2 3 6 2 3 2 4 2 3" xfId="30894" xr:uid="{00000000-0005-0000-0000-0000AE780000}"/>
    <cellStyle name="Normal 2 3 6 2 3 2 4 3" xfId="10776" xr:uid="{00000000-0005-0000-0000-0000182A0000}"/>
    <cellStyle name="Normal 2 3 6 2 3 2 4 3 3" xfId="25877" xr:uid="{00000000-0005-0000-0000-000015650000}"/>
    <cellStyle name="Normal 2 3 6 2 3 2 4 5" xfId="20864" xr:uid="{00000000-0005-0000-0000-000080510000}"/>
    <cellStyle name="Normal 2 3 6 2 3 2 5" xfId="12454" xr:uid="{00000000-0005-0000-0000-0000A6300000}"/>
    <cellStyle name="Normal 2 3 6 2 3 2 5 3" xfId="27552" xr:uid="{00000000-0005-0000-0000-0000A06B0000}"/>
    <cellStyle name="Normal 2 3 6 2 3 2 6" xfId="7433" xr:uid="{00000000-0005-0000-0000-0000091D0000}"/>
    <cellStyle name="Normal 2 3 6 2 3 2 6 3" xfId="22535" xr:uid="{00000000-0005-0000-0000-000007580000}"/>
    <cellStyle name="Normal 2 3 6 2 3 2 8" xfId="17522" xr:uid="{00000000-0005-0000-0000-000072440000}"/>
    <cellStyle name="Normal 2 3 6 2 3 3" xfId="2780" xr:uid="{00000000-0005-0000-0000-0000DC0A0000}"/>
    <cellStyle name="Normal 2 3 6 2 3 3 2" xfId="4470" xr:uid="{00000000-0005-0000-0000-000076110000}"/>
    <cellStyle name="Normal 2 3 6 2 3 3 2 2" xfId="14543" xr:uid="{00000000-0005-0000-0000-0000CF380000}"/>
    <cellStyle name="Normal 2 3 6 2 3 3 2 2 3" xfId="29641" xr:uid="{00000000-0005-0000-0000-0000C9730000}"/>
    <cellStyle name="Normal 2 3 6 2 3 3 2 3" xfId="9523" xr:uid="{00000000-0005-0000-0000-000033250000}"/>
    <cellStyle name="Normal 2 3 6 2 3 3 2 3 3" xfId="24624" xr:uid="{00000000-0005-0000-0000-000030600000}"/>
    <cellStyle name="Normal 2 3 6 2 3 3 2 5" xfId="19611" xr:uid="{00000000-0005-0000-0000-00009B4C0000}"/>
    <cellStyle name="Normal 2 3 6 2 3 3 3" xfId="6162" xr:uid="{00000000-0005-0000-0000-000012180000}"/>
    <cellStyle name="Normal 2 3 6 2 3 3 3 2" xfId="16214" xr:uid="{00000000-0005-0000-0000-0000563F0000}"/>
    <cellStyle name="Normal 2 3 6 2 3 3 3 3" xfId="11194" xr:uid="{00000000-0005-0000-0000-0000BA2B0000}"/>
    <cellStyle name="Normal 2 3 6 2 3 3 3 3 3" xfId="26295" xr:uid="{00000000-0005-0000-0000-0000B7660000}"/>
    <cellStyle name="Normal 2 3 6 2 3 3 3 5" xfId="21282" xr:uid="{00000000-0005-0000-0000-000022530000}"/>
    <cellStyle name="Normal 2 3 6 2 3 3 4" xfId="12872" xr:uid="{00000000-0005-0000-0000-000048320000}"/>
    <cellStyle name="Normal 2 3 6 2 3 3 4 3" xfId="27970" xr:uid="{00000000-0005-0000-0000-0000426D0000}"/>
    <cellStyle name="Normal 2 3 6 2 3 3 5" xfId="7851" xr:uid="{00000000-0005-0000-0000-0000AB1E0000}"/>
    <cellStyle name="Normal 2 3 6 2 3 3 5 3" xfId="22953" xr:uid="{00000000-0005-0000-0000-0000A9590000}"/>
    <cellStyle name="Normal 2 3 6 2 3 3 7" xfId="17940" xr:uid="{00000000-0005-0000-0000-000014460000}"/>
    <cellStyle name="Normal 2 3 6 2 3 4" xfId="3633" xr:uid="{00000000-0005-0000-0000-0000310E0000}"/>
    <cellStyle name="Normal 2 3 6 2 3 4 2" xfId="13707" xr:uid="{00000000-0005-0000-0000-00008B350000}"/>
    <cellStyle name="Normal 2 3 6 2 3 4 2 3" xfId="28805" xr:uid="{00000000-0005-0000-0000-000085700000}"/>
    <cellStyle name="Normal 2 3 6 2 3 4 3" xfId="8687" xr:uid="{00000000-0005-0000-0000-0000EF210000}"/>
    <cellStyle name="Normal 2 3 6 2 3 4 3 3" xfId="23788" xr:uid="{00000000-0005-0000-0000-0000EC5C0000}"/>
    <cellStyle name="Normal 2 3 6 2 3 4 5" xfId="18775" xr:uid="{00000000-0005-0000-0000-000057490000}"/>
    <cellStyle name="Normal 2 3 6 2 3 5" xfId="5326" xr:uid="{00000000-0005-0000-0000-0000CE140000}"/>
    <cellStyle name="Normal 2 3 6 2 3 5 2" xfId="15378" xr:uid="{00000000-0005-0000-0000-0000123C0000}"/>
    <cellStyle name="Normal 2 3 6 2 3 5 2 3" xfId="30476" xr:uid="{00000000-0005-0000-0000-00000C770000}"/>
    <cellStyle name="Normal 2 3 6 2 3 5 3" xfId="10358" xr:uid="{00000000-0005-0000-0000-000076280000}"/>
    <cellStyle name="Normal 2 3 6 2 3 5 3 3" xfId="25459" xr:uid="{00000000-0005-0000-0000-000073630000}"/>
    <cellStyle name="Normal 2 3 6 2 3 5 5" xfId="20446" xr:uid="{00000000-0005-0000-0000-0000DE4F0000}"/>
    <cellStyle name="Normal 2 3 6 2 3 6" xfId="12036" xr:uid="{00000000-0005-0000-0000-0000042F0000}"/>
    <cellStyle name="Normal 2 3 6 2 3 6 3" xfId="27134" xr:uid="{00000000-0005-0000-0000-0000FE690000}"/>
    <cellStyle name="Normal 2 3 6 2 3 7" xfId="7015" xr:uid="{00000000-0005-0000-0000-0000671B0000}"/>
    <cellStyle name="Normal 2 3 6 2 3 7 3" xfId="22117" xr:uid="{00000000-0005-0000-0000-000065560000}"/>
    <cellStyle name="Normal 2 3 6 2 3 9" xfId="17104" xr:uid="{00000000-0005-0000-0000-0000D0420000}"/>
    <cellStyle name="Normal 2 3 6 2 4" xfId="2151" xr:uid="{00000000-0005-0000-0000-000067080000}"/>
    <cellStyle name="Normal 2 3 6 2 4 2" xfId="2990" xr:uid="{00000000-0005-0000-0000-0000AE0B0000}"/>
    <cellStyle name="Normal 2 3 6 2 4 2 2" xfId="4680" xr:uid="{00000000-0005-0000-0000-000048120000}"/>
    <cellStyle name="Normal 2 3 6 2 4 2 2 2" xfId="14753" xr:uid="{00000000-0005-0000-0000-0000A1390000}"/>
    <cellStyle name="Normal 2 3 6 2 4 2 2 2 3" xfId="29851" xr:uid="{00000000-0005-0000-0000-00009B740000}"/>
    <cellStyle name="Normal 2 3 6 2 4 2 2 3" xfId="9733" xr:uid="{00000000-0005-0000-0000-000005260000}"/>
    <cellStyle name="Normal 2 3 6 2 4 2 2 3 3" xfId="24834" xr:uid="{00000000-0005-0000-0000-000002610000}"/>
    <cellStyle name="Normal 2 3 6 2 4 2 2 5" xfId="19821" xr:uid="{00000000-0005-0000-0000-00006D4D0000}"/>
    <cellStyle name="Normal 2 3 6 2 4 2 3" xfId="6372" xr:uid="{00000000-0005-0000-0000-0000E4180000}"/>
    <cellStyle name="Normal 2 3 6 2 4 2 3 2" xfId="16424" xr:uid="{00000000-0005-0000-0000-000028400000}"/>
    <cellStyle name="Normal 2 3 6 2 4 2 3 3" xfId="11404" xr:uid="{00000000-0005-0000-0000-00008C2C0000}"/>
    <cellStyle name="Normal 2 3 6 2 4 2 3 3 3" xfId="26505" xr:uid="{00000000-0005-0000-0000-000089670000}"/>
    <cellStyle name="Normal 2 3 6 2 4 2 3 5" xfId="21492" xr:uid="{00000000-0005-0000-0000-0000F4530000}"/>
    <cellStyle name="Normal 2 3 6 2 4 2 4" xfId="13082" xr:uid="{00000000-0005-0000-0000-00001A330000}"/>
    <cellStyle name="Normal 2 3 6 2 4 2 4 3" xfId="28180" xr:uid="{00000000-0005-0000-0000-0000146E0000}"/>
    <cellStyle name="Normal 2 3 6 2 4 2 5" xfId="8061" xr:uid="{00000000-0005-0000-0000-00007D1F0000}"/>
    <cellStyle name="Normal 2 3 6 2 4 2 5 3" xfId="23163" xr:uid="{00000000-0005-0000-0000-00007B5A0000}"/>
    <cellStyle name="Normal 2 3 6 2 4 2 7" xfId="18150" xr:uid="{00000000-0005-0000-0000-0000E6460000}"/>
    <cellStyle name="Normal 2 3 6 2 4 3" xfId="3843" xr:uid="{00000000-0005-0000-0000-0000030F0000}"/>
    <cellStyle name="Normal 2 3 6 2 4 3 2" xfId="13917" xr:uid="{00000000-0005-0000-0000-00005D360000}"/>
    <cellStyle name="Normal 2 3 6 2 4 3 2 3" xfId="29015" xr:uid="{00000000-0005-0000-0000-000057710000}"/>
    <cellStyle name="Normal 2 3 6 2 4 3 3" xfId="8897" xr:uid="{00000000-0005-0000-0000-0000C1220000}"/>
    <cellStyle name="Normal 2 3 6 2 4 3 3 3" xfId="23998" xr:uid="{00000000-0005-0000-0000-0000BE5D0000}"/>
    <cellStyle name="Normal 2 3 6 2 4 3 5" xfId="18985" xr:uid="{00000000-0005-0000-0000-0000294A0000}"/>
    <cellStyle name="Normal 2 3 6 2 4 4" xfId="5536" xr:uid="{00000000-0005-0000-0000-0000A0150000}"/>
    <cellStyle name="Normal 2 3 6 2 4 4 2" xfId="15588" xr:uid="{00000000-0005-0000-0000-0000E43C0000}"/>
    <cellStyle name="Normal 2 3 6 2 4 4 2 3" xfId="30686" xr:uid="{00000000-0005-0000-0000-0000DE770000}"/>
    <cellStyle name="Normal 2 3 6 2 4 4 3" xfId="10568" xr:uid="{00000000-0005-0000-0000-000048290000}"/>
    <cellStyle name="Normal 2 3 6 2 4 4 3 3" xfId="25669" xr:uid="{00000000-0005-0000-0000-000045640000}"/>
    <cellStyle name="Normal 2 3 6 2 4 4 5" xfId="20656" xr:uid="{00000000-0005-0000-0000-0000B0500000}"/>
    <cellStyle name="Normal 2 3 6 2 4 5" xfId="12246" xr:uid="{00000000-0005-0000-0000-0000D62F0000}"/>
    <cellStyle name="Normal 2 3 6 2 4 5 3" xfId="27344" xr:uid="{00000000-0005-0000-0000-0000D06A0000}"/>
    <cellStyle name="Normal 2 3 6 2 4 6" xfId="7225" xr:uid="{00000000-0005-0000-0000-0000391C0000}"/>
    <cellStyle name="Normal 2 3 6 2 4 6 3" xfId="22327" xr:uid="{00000000-0005-0000-0000-000037570000}"/>
    <cellStyle name="Normal 2 3 6 2 4 8" xfId="17314" xr:uid="{00000000-0005-0000-0000-0000A2430000}"/>
    <cellStyle name="Normal 2 3 6 2 5" xfId="2572" xr:uid="{00000000-0005-0000-0000-00000C0A0000}"/>
    <cellStyle name="Normal 2 3 6 2 5 2" xfId="4262" xr:uid="{00000000-0005-0000-0000-0000A6100000}"/>
    <cellStyle name="Normal 2 3 6 2 5 2 2" xfId="14335" xr:uid="{00000000-0005-0000-0000-0000FF370000}"/>
    <cellStyle name="Normal 2 3 6 2 5 2 2 3" xfId="29433" xr:uid="{00000000-0005-0000-0000-0000F9720000}"/>
    <cellStyle name="Normal 2 3 6 2 5 2 3" xfId="9315" xr:uid="{00000000-0005-0000-0000-000063240000}"/>
    <cellStyle name="Normal 2 3 6 2 5 2 3 3" xfId="24416" xr:uid="{00000000-0005-0000-0000-0000605F0000}"/>
    <cellStyle name="Normal 2 3 6 2 5 2 5" xfId="19403" xr:uid="{00000000-0005-0000-0000-0000CB4B0000}"/>
    <cellStyle name="Normal 2 3 6 2 5 3" xfId="5954" xr:uid="{00000000-0005-0000-0000-000042170000}"/>
    <cellStyle name="Normal 2 3 6 2 5 3 2" xfId="16006" xr:uid="{00000000-0005-0000-0000-0000863E0000}"/>
    <cellStyle name="Normal 2 3 6 2 5 3 3" xfId="10986" xr:uid="{00000000-0005-0000-0000-0000EA2A0000}"/>
    <cellStyle name="Normal 2 3 6 2 5 3 3 3" xfId="26087" xr:uid="{00000000-0005-0000-0000-0000E7650000}"/>
    <cellStyle name="Normal 2 3 6 2 5 3 5" xfId="21074" xr:uid="{00000000-0005-0000-0000-000052520000}"/>
    <cellStyle name="Normal 2 3 6 2 5 4" xfId="12664" xr:uid="{00000000-0005-0000-0000-000078310000}"/>
    <cellStyle name="Normal 2 3 6 2 5 4 3" xfId="27762" xr:uid="{00000000-0005-0000-0000-0000726C0000}"/>
    <cellStyle name="Normal 2 3 6 2 5 5" xfId="7643" xr:uid="{00000000-0005-0000-0000-0000DB1D0000}"/>
    <cellStyle name="Normal 2 3 6 2 5 5 3" xfId="22745" xr:uid="{00000000-0005-0000-0000-0000D9580000}"/>
    <cellStyle name="Normal 2 3 6 2 5 7" xfId="17732" xr:uid="{00000000-0005-0000-0000-000044450000}"/>
    <cellStyle name="Normal 2 3 6 2 6" xfId="3425" xr:uid="{00000000-0005-0000-0000-0000610D0000}"/>
    <cellStyle name="Normal 2 3 6 2 6 2" xfId="13499" xr:uid="{00000000-0005-0000-0000-0000BB340000}"/>
    <cellStyle name="Normal 2 3 6 2 6 2 3" xfId="28597" xr:uid="{00000000-0005-0000-0000-0000B56F0000}"/>
    <cellStyle name="Normal 2 3 6 2 6 3" xfId="8479" xr:uid="{00000000-0005-0000-0000-00001F210000}"/>
    <cellStyle name="Normal 2 3 6 2 6 3 3" xfId="23580" xr:uid="{00000000-0005-0000-0000-00001C5C0000}"/>
    <cellStyle name="Normal 2 3 6 2 6 5" xfId="18567" xr:uid="{00000000-0005-0000-0000-000087480000}"/>
    <cellStyle name="Normal 2 3 6 2 7" xfId="5118" xr:uid="{00000000-0005-0000-0000-0000FE130000}"/>
    <cellStyle name="Normal 2 3 6 2 7 2" xfId="15170" xr:uid="{00000000-0005-0000-0000-0000423B0000}"/>
    <cellStyle name="Normal 2 3 6 2 7 2 3" xfId="30268" xr:uid="{00000000-0005-0000-0000-00003C760000}"/>
    <cellStyle name="Normal 2 3 6 2 7 3" xfId="10150" xr:uid="{00000000-0005-0000-0000-0000A6270000}"/>
    <cellStyle name="Normal 2 3 6 2 7 3 3" xfId="25251" xr:uid="{00000000-0005-0000-0000-0000A3620000}"/>
    <cellStyle name="Normal 2 3 6 2 7 5" xfId="20238" xr:uid="{00000000-0005-0000-0000-00000E4F0000}"/>
    <cellStyle name="Normal 2 3 6 2 8" xfId="11828" xr:uid="{00000000-0005-0000-0000-0000342E0000}"/>
    <cellStyle name="Normal 2 3 6 2 8 3" xfId="26926" xr:uid="{00000000-0005-0000-0000-00002E690000}"/>
    <cellStyle name="Normal 2 3 6 2 9" xfId="6807" xr:uid="{00000000-0005-0000-0000-0000971A0000}"/>
    <cellStyle name="Normal 2 3 6 2 9 3" xfId="21909" xr:uid="{00000000-0005-0000-0000-000095550000}"/>
    <cellStyle name="Normal 2 3 6 3" xfId="1771" xr:uid="{00000000-0005-0000-0000-0000EB060000}"/>
    <cellStyle name="Normal 2 3 6 3 10" xfId="16948" xr:uid="{00000000-0005-0000-0000-000034420000}"/>
    <cellStyle name="Normal 2 3 6 3 2" xfId="1990" xr:uid="{00000000-0005-0000-0000-0000C6070000}"/>
    <cellStyle name="Normal 2 3 6 3 2 2" xfId="2411" xr:uid="{00000000-0005-0000-0000-00006B090000}"/>
    <cellStyle name="Normal 2 3 6 3 2 2 2" xfId="3250" xr:uid="{00000000-0005-0000-0000-0000B20C0000}"/>
    <cellStyle name="Normal 2 3 6 3 2 2 2 2" xfId="4940" xr:uid="{00000000-0005-0000-0000-00004C130000}"/>
    <cellStyle name="Normal 2 3 6 3 2 2 2 2 2" xfId="15013" xr:uid="{00000000-0005-0000-0000-0000A53A0000}"/>
    <cellStyle name="Normal 2 3 6 3 2 2 2 2 2 3" xfId="30111" xr:uid="{00000000-0005-0000-0000-00009F750000}"/>
    <cellStyle name="Normal 2 3 6 3 2 2 2 2 3" xfId="9993" xr:uid="{00000000-0005-0000-0000-000009270000}"/>
    <cellStyle name="Normal 2 3 6 3 2 2 2 2 3 3" xfId="25094" xr:uid="{00000000-0005-0000-0000-000006620000}"/>
    <cellStyle name="Normal 2 3 6 3 2 2 2 2 5" xfId="20081" xr:uid="{00000000-0005-0000-0000-0000714E0000}"/>
    <cellStyle name="Normal 2 3 6 3 2 2 2 3" xfId="6632" xr:uid="{00000000-0005-0000-0000-0000E8190000}"/>
    <cellStyle name="Normal 2 3 6 3 2 2 2 3 2" xfId="16684" xr:uid="{00000000-0005-0000-0000-00002C410000}"/>
    <cellStyle name="Normal 2 3 6 3 2 2 2 3 3" xfId="11664" xr:uid="{00000000-0005-0000-0000-0000902D0000}"/>
    <cellStyle name="Normal 2 3 6 3 2 2 2 3 3 3" xfId="26765" xr:uid="{00000000-0005-0000-0000-00008D680000}"/>
    <cellStyle name="Normal 2 3 6 3 2 2 2 3 5" xfId="21752" xr:uid="{00000000-0005-0000-0000-0000F8540000}"/>
    <cellStyle name="Normal 2 3 6 3 2 2 2 4" xfId="13342" xr:uid="{00000000-0005-0000-0000-00001E340000}"/>
    <cellStyle name="Normal 2 3 6 3 2 2 2 4 3" xfId="28440" xr:uid="{00000000-0005-0000-0000-0000186F0000}"/>
    <cellStyle name="Normal 2 3 6 3 2 2 2 5" xfId="8321" xr:uid="{00000000-0005-0000-0000-000081200000}"/>
    <cellStyle name="Normal 2 3 6 3 2 2 2 5 3" xfId="23423" xr:uid="{00000000-0005-0000-0000-00007F5B0000}"/>
    <cellStyle name="Normal 2 3 6 3 2 2 2 7" xfId="18410" xr:uid="{00000000-0005-0000-0000-0000EA470000}"/>
    <cellStyle name="Normal 2 3 6 3 2 2 3" xfId="4103" xr:uid="{00000000-0005-0000-0000-000007100000}"/>
    <cellStyle name="Normal 2 3 6 3 2 2 3 2" xfId="14177" xr:uid="{00000000-0005-0000-0000-000061370000}"/>
    <cellStyle name="Normal 2 3 6 3 2 2 3 2 3" xfId="29275" xr:uid="{00000000-0005-0000-0000-00005B720000}"/>
    <cellStyle name="Normal 2 3 6 3 2 2 3 3" xfId="9157" xr:uid="{00000000-0005-0000-0000-0000C5230000}"/>
    <cellStyle name="Normal 2 3 6 3 2 2 3 3 3" xfId="24258" xr:uid="{00000000-0005-0000-0000-0000C25E0000}"/>
    <cellStyle name="Normal 2 3 6 3 2 2 3 5" xfId="19245" xr:uid="{00000000-0005-0000-0000-00002D4B0000}"/>
    <cellStyle name="Normal 2 3 6 3 2 2 4" xfId="5796" xr:uid="{00000000-0005-0000-0000-0000A4160000}"/>
    <cellStyle name="Normal 2 3 6 3 2 2 4 2" xfId="15848" xr:uid="{00000000-0005-0000-0000-0000E83D0000}"/>
    <cellStyle name="Normal 2 3 6 3 2 2 4 2 3" xfId="30946" xr:uid="{00000000-0005-0000-0000-0000E2780000}"/>
    <cellStyle name="Normal 2 3 6 3 2 2 4 3" xfId="10828" xr:uid="{00000000-0005-0000-0000-00004C2A0000}"/>
    <cellStyle name="Normal 2 3 6 3 2 2 4 3 3" xfId="25929" xr:uid="{00000000-0005-0000-0000-000049650000}"/>
    <cellStyle name="Normal 2 3 6 3 2 2 4 5" xfId="20916" xr:uid="{00000000-0005-0000-0000-0000B4510000}"/>
    <cellStyle name="Normal 2 3 6 3 2 2 5" xfId="12506" xr:uid="{00000000-0005-0000-0000-0000DA300000}"/>
    <cellStyle name="Normal 2 3 6 3 2 2 5 3" xfId="27604" xr:uid="{00000000-0005-0000-0000-0000D46B0000}"/>
    <cellStyle name="Normal 2 3 6 3 2 2 6" xfId="7485" xr:uid="{00000000-0005-0000-0000-00003D1D0000}"/>
    <cellStyle name="Normal 2 3 6 3 2 2 6 3" xfId="22587" xr:uid="{00000000-0005-0000-0000-00003B580000}"/>
    <cellStyle name="Normal 2 3 6 3 2 2 8" xfId="17574" xr:uid="{00000000-0005-0000-0000-0000A6440000}"/>
    <cellStyle name="Normal 2 3 6 3 2 3" xfId="2832" xr:uid="{00000000-0005-0000-0000-0000100B0000}"/>
    <cellStyle name="Normal 2 3 6 3 2 3 2" xfId="4522" xr:uid="{00000000-0005-0000-0000-0000AA110000}"/>
    <cellStyle name="Normal 2 3 6 3 2 3 2 2" xfId="14595" xr:uid="{00000000-0005-0000-0000-000003390000}"/>
    <cellStyle name="Normal 2 3 6 3 2 3 2 2 3" xfId="29693" xr:uid="{00000000-0005-0000-0000-0000FD730000}"/>
    <cellStyle name="Normal 2 3 6 3 2 3 2 3" xfId="9575" xr:uid="{00000000-0005-0000-0000-000067250000}"/>
    <cellStyle name="Normal 2 3 6 3 2 3 2 3 3" xfId="24676" xr:uid="{00000000-0005-0000-0000-000064600000}"/>
    <cellStyle name="Normal 2 3 6 3 2 3 2 5" xfId="19663" xr:uid="{00000000-0005-0000-0000-0000CF4C0000}"/>
    <cellStyle name="Normal 2 3 6 3 2 3 3" xfId="6214" xr:uid="{00000000-0005-0000-0000-000046180000}"/>
    <cellStyle name="Normal 2 3 6 3 2 3 3 2" xfId="16266" xr:uid="{00000000-0005-0000-0000-00008A3F0000}"/>
    <cellStyle name="Normal 2 3 6 3 2 3 3 3" xfId="11246" xr:uid="{00000000-0005-0000-0000-0000EE2B0000}"/>
    <cellStyle name="Normal 2 3 6 3 2 3 3 3 3" xfId="26347" xr:uid="{00000000-0005-0000-0000-0000EB660000}"/>
    <cellStyle name="Normal 2 3 6 3 2 3 3 5" xfId="21334" xr:uid="{00000000-0005-0000-0000-000056530000}"/>
    <cellStyle name="Normal 2 3 6 3 2 3 4" xfId="12924" xr:uid="{00000000-0005-0000-0000-00007C320000}"/>
    <cellStyle name="Normal 2 3 6 3 2 3 4 3" xfId="28022" xr:uid="{00000000-0005-0000-0000-0000766D0000}"/>
    <cellStyle name="Normal 2 3 6 3 2 3 5" xfId="7903" xr:uid="{00000000-0005-0000-0000-0000DF1E0000}"/>
    <cellStyle name="Normal 2 3 6 3 2 3 5 3" xfId="23005" xr:uid="{00000000-0005-0000-0000-0000DD590000}"/>
    <cellStyle name="Normal 2 3 6 3 2 3 7" xfId="17992" xr:uid="{00000000-0005-0000-0000-000048460000}"/>
    <cellStyle name="Normal 2 3 6 3 2 4" xfId="3685" xr:uid="{00000000-0005-0000-0000-0000650E0000}"/>
    <cellStyle name="Normal 2 3 6 3 2 4 2" xfId="13759" xr:uid="{00000000-0005-0000-0000-0000BF350000}"/>
    <cellStyle name="Normal 2 3 6 3 2 4 2 3" xfId="28857" xr:uid="{00000000-0005-0000-0000-0000B9700000}"/>
    <cellStyle name="Normal 2 3 6 3 2 4 3" xfId="8739" xr:uid="{00000000-0005-0000-0000-000023220000}"/>
    <cellStyle name="Normal 2 3 6 3 2 4 3 3" xfId="23840" xr:uid="{00000000-0005-0000-0000-0000205D0000}"/>
    <cellStyle name="Normal 2 3 6 3 2 4 5" xfId="18827" xr:uid="{00000000-0005-0000-0000-00008B490000}"/>
    <cellStyle name="Normal 2 3 6 3 2 5" xfId="5378" xr:uid="{00000000-0005-0000-0000-000002150000}"/>
    <cellStyle name="Normal 2 3 6 3 2 5 2" xfId="15430" xr:uid="{00000000-0005-0000-0000-0000463C0000}"/>
    <cellStyle name="Normal 2 3 6 3 2 5 2 3" xfId="30528" xr:uid="{00000000-0005-0000-0000-000040770000}"/>
    <cellStyle name="Normal 2 3 6 3 2 5 3" xfId="10410" xr:uid="{00000000-0005-0000-0000-0000AA280000}"/>
    <cellStyle name="Normal 2 3 6 3 2 5 3 3" xfId="25511" xr:uid="{00000000-0005-0000-0000-0000A7630000}"/>
    <cellStyle name="Normal 2 3 6 3 2 5 5" xfId="20498" xr:uid="{00000000-0005-0000-0000-000012500000}"/>
    <cellStyle name="Normal 2 3 6 3 2 6" xfId="12088" xr:uid="{00000000-0005-0000-0000-0000382F0000}"/>
    <cellStyle name="Normal 2 3 6 3 2 6 3" xfId="27186" xr:uid="{00000000-0005-0000-0000-0000326A0000}"/>
    <cellStyle name="Normal 2 3 6 3 2 7" xfId="7067" xr:uid="{00000000-0005-0000-0000-00009B1B0000}"/>
    <cellStyle name="Normal 2 3 6 3 2 7 3" xfId="22169" xr:uid="{00000000-0005-0000-0000-000099560000}"/>
    <cellStyle name="Normal 2 3 6 3 2 9" xfId="17156" xr:uid="{00000000-0005-0000-0000-000004430000}"/>
    <cellStyle name="Normal 2 3 6 3 3" xfId="2203" xr:uid="{00000000-0005-0000-0000-00009B080000}"/>
    <cellStyle name="Normal 2 3 6 3 3 2" xfId="3042" xr:uid="{00000000-0005-0000-0000-0000E20B0000}"/>
    <cellStyle name="Normal 2 3 6 3 3 2 2" xfId="4732" xr:uid="{00000000-0005-0000-0000-00007C120000}"/>
    <cellStyle name="Normal 2 3 6 3 3 2 2 2" xfId="14805" xr:uid="{00000000-0005-0000-0000-0000D5390000}"/>
    <cellStyle name="Normal 2 3 6 3 3 2 2 2 3" xfId="29903" xr:uid="{00000000-0005-0000-0000-0000CF740000}"/>
    <cellStyle name="Normal 2 3 6 3 3 2 2 3" xfId="9785" xr:uid="{00000000-0005-0000-0000-000039260000}"/>
    <cellStyle name="Normal 2 3 6 3 3 2 2 3 3" xfId="24886" xr:uid="{00000000-0005-0000-0000-000036610000}"/>
    <cellStyle name="Normal 2 3 6 3 3 2 2 5" xfId="19873" xr:uid="{00000000-0005-0000-0000-0000A14D0000}"/>
    <cellStyle name="Normal 2 3 6 3 3 2 3" xfId="6424" xr:uid="{00000000-0005-0000-0000-000018190000}"/>
    <cellStyle name="Normal 2 3 6 3 3 2 3 2" xfId="16476" xr:uid="{00000000-0005-0000-0000-00005C400000}"/>
    <cellStyle name="Normal 2 3 6 3 3 2 3 3" xfId="11456" xr:uid="{00000000-0005-0000-0000-0000C02C0000}"/>
    <cellStyle name="Normal 2 3 6 3 3 2 3 3 3" xfId="26557" xr:uid="{00000000-0005-0000-0000-0000BD670000}"/>
    <cellStyle name="Normal 2 3 6 3 3 2 3 5" xfId="21544" xr:uid="{00000000-0005-0000-0000-000028540000}"/>
    <cellStyle name="Normal 2 3 6 3 3 2 4" xfId="13134" xr:uid="{00000000-0005-0000-0000-00004E330000}"/>
    <cellStyle name="Normal 2 3 6 3 3 2 4 3" xfId="28232" xr:uid="{00000000-0005-0000-0000-0000486E0000}"/>
    <cellStyle name="Normal 2 3 6 3 3 2 5" xfId="8113" xr:uid="{00000000-0005-0000-0000-0000B11F0000}"/>
    <cellStyle name="Normal 2 3 6 3 3 2 5 3" xfId="23215" xr:uid="{00000000-0005-0000-0000-0000AF5A0000}"/>
    <cellStyle name="Normal 2 3 6 3 3 2 7" xfId="18202" xr:uid="{00000000-0005-0000-0000-00001A470000}"/>
    <cellStyle name="Normal 2 3 6 3 3 3" xfId="3895" xr:uid="{00000000-0005-0000-0000-0000370F0000}"/>
    <cellStyle name="Normal 2 3 6 3 3 3 2" xfId="13969" xr:uid="{00000000-0005-0000-0000-000091360000}"/>
    <cellStyle name="Normal 2 3 6 3 3 3 2 3" xfId="29067" xr:uid="{00000000-0005-0000-0000-00008B710000}"/>
    <cellStyle name="Normal 2 3 6 3 3 3 3" xfId="8949" xr:uid="{00000000-0005-0000-0000-0000F5220000}"/>
    <cellStyle name="Normal 2 3 6 3 3 3 3 3" xfId="24050" xr:uid="{00000000-0005-0000-0000-0000F25D0000}"/>
    <cellStyle name="Normal 2 3 6 3 3 3 5" xfId="19037" xr:uid="{00000000-0005-0000-0000-00005D4A0000}"/>
    <cellStyle name="Normal 2 3 6 3 3 4" xfId="5588" xr:uid="{00000000-0005-0000-0000-0000D4150000}"/>
    <cellStyle name="Normal 2 3 6 3 3 4 2" xfId="15640" xr:uid="{00000000-0005-0000-0000-0000183D0000}"/>
    <cellStyle name="Normal 2 3 6 3 3 4 2 3" xfId="30738" xr:uid="{00000000-0005-0000-0000-000012780000}"/>
    <cellStyle name="Normal 2 3 6 3 3 4 3" xfId="10620" xr:uid="{00000000-0005-0000-0000-00007C290000}"/>
    <cellStyle name="Normal 2 3 6 3 3 4 3 3" xfId="25721" xr:uid="{00000000-0005-0000-0000-000079640000}"/>
    <cellStyle name="Normal 2 3 6 3 3 4 5" xfId="20708" xr:uid="{00000000-0005-0000-0000-0000E4500000}"/>
    <cellStyle name="Normal 2 3 6 3 3 5" xfId="12298" xr:uid="{00000000-0005-0000-0000-00000A300000}"/>
    <cellStyle name="Normal 2 3 6 3 3 5 3" xfId="27396" xr:uid="{00000000-0005-0000-0000-0000046B0000}"/>
    <cellStyle name="Normal 2 3 6 3 3 6" xfId="7277" xr:uid="{00000000-0005-0000-0000-00006D1C0000}"/>
    <cellStyle name="Normal 2 3 6 3 3 6 3" xfId="22379" xr:uid="{00000000-0005-0000-0000-00006B570000}"/>
    <cellStyle name="Normal 2 3 6 3 3 8" xfId="17366" xr:uid="{00000000-0005-0000-0000-0000D6430000}"/>
    <cellStyle name="Normal 2 3 6 3 4" xfId="2624" xr:uid="{00000000-0005-0000-0000-0000400A0000}"/>
    <cellStyle name="Normal 2 3 6 3 4 2" xfId="4314" xr:uid="{00000000-0005-0000-0000-0000DA100000}"/>
    <cellStyle name="Normal 2 3 6 3 4 2 2" xfId="14387" xr:uid="{00000000-0005-0000-0000-000033380000}"/>
    <cellStyle name="Normal 2 3 6 3 4 2 2 3" xfId="29485" xr:uid="{00000000-0005-0000-0000-00002D730000}"/>
    <cellStyle name="Normal 2 3 6 3 4 2 3" xfId="9367" xr:uid="{00000000-0005-0000-0000-000097240000}"/>
    <cellStyle name="Normal 2 3 6 3 4 2 3 3" xfId="24468" xr:uid="{00000000-0005-0000-0000-0000945F0000}"/>
    <cellStyle name="Normal 2 3 6 3 4 2 5" xfId="19455" xr:uid="{00000000-0005-0000-0000-0000FF4B0000}"/>
    <cellStyle name="Normal 2 3 6 3 4 3" xfId="6006" xr:uid="{00000000-0005-0000-0000-000076170000}"/>
    <cellStyle name="Normal 2 3 6 3 4 3 2" xfId="16058" xr:uid="{00000000-0005-0000-0000-0000BA3E0000}"/>
    <cellStyle name="Normal 2 3 6 3 4 3 3" xfId="11038" xr:uid="{00000000-0005-0000-0000-00001E2B0000}"/>
    <cellStyle name="Normal 2 3 6 3 4 3 3 3" xfId="26139" xr:uid="{00000000-0005-0000-0000-00001B660000}"/>
    <cellStyle name="Normal 2 3 6 3 4 3 5" xfId="21126" xr:uid="{00000000-0005-0000-0000-000086520000}"/>
    <cellStyle name="Normal 2 3 6 3 4 4" xfId="12716" xr:uid="{00000000-0005-0000-0000-0000AC310000}"/>
    <cellStyle name="Normal 2 3 6 3 4 4 3" xfId="27814" xr:uid="{00000000-0005-0000-0000-0000A66C0000}"/>
    <cellStyle name="Normal 2 3 6 3 4 5" xfId="7695" xr:uid="{00000000-0005-0000-0000-00000F1E0000}"/>
    <cellStyle name="Normal 2 3 6 3 4 5 3" xfId="22797" xr:uid="{00000000-0005-0000-0000-00000D590000}"/>
    <cellStyle name="Normal 2 3 6 3 4 7" xfId="17784" xr:uid="{00000000-0005-0000-0000-000078450000}"/>
    <cellStyle name="Normal 2 3 6 3 5" xfId="3477" xr:uid="{00000000-0005-0000-0000-0000950D0000}"/>
    <cellStyle name="Normal 2 3 6 3 5 2" xfId="13551" xr:uid="{00000000-0005-0000-0000-0000EF340000}"/>
    <cellStyle name="Normal 2 3 6 3 5 2 3" xfId="28649" xr:uid="{00000000-0005-0000-0000-0000E96F0000}"/>
    <cellStyle name="Normal 2 3 6 3 5 3" xfId="8531" xr:uid="{00000000-0005-0000-0000-000053210000}"/>
    <cellStyle name="Normal 2 3 6 3 5 3 3" xfId="23632" xr:uid="{00000000-0005-0000-0000-0000505C0000}"/>
    <cellStyle name="Normal 2 3 6 3 5 5" xfId="18619" xr:uid="{00000000-0005-0000-0000-0000BB480000}"/>
    <cellStyle name="Normal 2 3 6 3 6" xfId="5170" xr:uid="{00000000-0005-0000-0000-000032140000}"/>
    <cellStyle name="Normal 2 3 6 3 6 2" xfId="15222" xr:uid="{00000000-0005-0000-0000-0000763B0000}"/>
    <cellStyle name="Normal 2 3 6 3 6 2 3" xfId="30320" xr:uid="{00000000-0005-0000-0000-000070760000}"/>
    <cellStyle name="Normal 2 3 6 3 6 3" xfId="10202" xr:uid="{00000000-0005-0000-0000-0000DA270000}"/>
    <cellStyle name="Normal 2 3 6 3 6 3 3" xfId="25303" xr:uid="{00000000-0005-0000-0000-0000D7620000}"/>
    <cellStyle name="Normal 2 3 6 3 6 5" xfId="20290" xr:uid="{00000000-0005-0000-0000-0000424F0000}"/>
    <cellStyle name="Normal 2 3 6 3 7" xfId="11880" xr:uid="{00000000-0005-0000-0000-0000682E0000}"/>
    <cellStyle name="Normal 2 3 6 3 7 3" xfId="26978" xr:uid="{00000000-0005-0000-0000-000062690000}"/>
    <cellStyle name="Normal 2 3 6 3 8" xfId="6859" xr:uid="{00000000-0005-0000-0000-0000CB1A0000}"/>
    <cellStyle name="Normal 2 3 6 3 8 3" xfId="21961" xr:uid="{00000000-0005-0000-0000-0000C9550000}"/>
    <cellStyle name="Normal 2 3 6 4" xfId="1884" xr:uid="{00000000-0005-0000-0000-00005C070000}"/>
    <cellStyle name="Normal 2 3 6 4 2" xfId="2307" xr:uid="{00000000-0005-0000-0000-000003090000}"/>
    <cellStyle name="Normal 2 3 6 4 2 2" xfId="3146" xr:uid="{00000000-0005-0000-0000-00004A0C0000}"/>
    <cellStyle name="Normal 2 3 6 4 2 2 2" xfId="4836" xr:uid="{00000000-0005-0000-0000-0000E4120000}"/>
    <cellStyle name="Normal 2 3 6 4 2 2 2 2" xfId="14909" xr:uid="{00000000-0005-0000-0000-00003D3A0000}"/>
    <cellStyle name="Normal 2 3 6 4 2 2 2 2 3" xfId="30007" xr:uid="{00000000-0005-0000-0000-000037750000}"/>
    <cellStyle name="Normal 2 3 6 4 2 2 2 3" xfId="9889" xr:uid="{00000000-0005-0000-0000-0000A1260000}"/>
    <cellStyle name="Normal 2 3 6 4 2 2 2 3 3" xfId="24990" xr:uid="{00000000-0005-0000-0000-00009E610000}"/>
    <cellStyle name="Normal 2 3 6 4 2 2 2 5" xfId="19977" xr:uid="{00000000-0005-0000-0000-0000094E0000}"/>
    <cellStyle name="Normal 2 3 6 4 2 2 3" xfId="6528" xr:uid="{00000000-0005-0000-0000-000080190000}"/>
    <cellStyle name="Normal 2 3 6 4 2 2 3 2" xfId="16580" xr:uid="{00000000-0005-0000-0000-0000C4400000}"/>
    <cellStyle name="Normal 2 3 6 4 2 2 3 3" xfId="11560" xr:uid="{00000000-0005-0000-0000-0000282D0000}"/>
    <cellStyle name="Normal 2 3 6 4 2 2 3 3 3" xfId="26661" xr:uid="{00000000-0005-0000-0000-000025680000}"/>
    <cellStyle name="Normal 2 3 6 4 2 2 3 5" xfId="21648" xr:uid="{00000000-0005-0000-0000-000090540000}"/>
    <cellStyle name="Normal 2 3 6 4 2 2 4" xfId="13238" xr:uid="{00000000-0005-0000-0000-0000B6330000}"/>
    <cellStyle name="Normal 2 3 6 4 2 2 4 3" xfId="28336" xr:uid="{00000000-0005-0000-0000-0000B06E0000}"/>
    <cellStyle name="Normal 2 3 6 4 2 2 5" xfId="8217" xr:uid="{00000000-0005-0000-0000-000019200000}"/>
    <cellStyle name="Normal 2 3 6 4 2 2 5 3" xfId="23319" xr:uid="{00000000-0005-0000-0000-0000175B0000}"/>
    <cellStyle name="Normal 2 3 6 4 2 2 7" xfId="18306" xr:uid="{00000000-0005-0000-0000-000082470000}"/>
    <cellStyle name="Normal 2 3 6 4 2 3" xfId="3999" xr:uid="{00000000-0005-0000-0000-00009F0F0000}"/>
    <cellStyle name="Normal 2 3 6 4 2 3 2" xfId="14073" xr:uid="{00000000-0005-0000-0000-0000F9360000}"/>
    <cellStyle name="Normal 2 3 6 4 2 3 2 3" xfId="29171" xr:uid="{00000000-0005-0000-0000-0000F3710000}"/>
    <cellStyle name="Normal 2 3 6 4 2 3 3" xfId="9053" xr:uid="{00000000-0005-0000-0000-00005D230000}"/>
    <cellStyle name="Normal 2 3 6 4 2 3 3 3" xfId="24154" xr:uid="{00000000-0005-0000-0000-00005A5E0000}"/>
    <cellStyle name="Normal 2 3 6 4 2 3 5" xfId="19141" xr:uid="{00000000-0005-0000-0000-0000C54A0000}"/>
    <cellStyle name="Normal 2 3 6 4 2 4" xfId="5692" xr:uid="{00000000-0005-0000-0000-00003C160000}"/>
    <cellStyle name="Normal 2 3 6 4 2 4 2" xfId="15744" xr:uid="{00000000-0005-0000-0000-0000803D0000}"/>
    <cellStyle name="Normal 2 3 6 4 2 4 2 3" xfId="30842" xr:uid="{00000000-0005-0000-0000-00007A780000}"/>
    <cellStyle name="Normal 2 3 6 4 2 4 3" xfId="10724" xr:uid="{00000000-0005-0000-0000-0000E4290000}"/>
    <cellStyle name="Normal 2 3 6 4 2 4 3 3" xfId="25825" xr:uid="{00000000-0005-0000-0000-0000E1640000}"/>
    <cellStyle name="Normal 2 3 6 4 2 4 5" xfId="20812" xr:uid="{00000000-0005-0000-0000-00004C510000}"/>
    <cellStyle name="Normal 2 3 6 4 2 5" xfId="12402" xr:uid="{00000000-0005-0000-0000-000072300000}"/>
    <cellStyle name="Normal 2 3 6 4 2 5 3" xfId="27500" xr:uid="{00000000-0005-0000-0000-00006C6B0000}"/>
    <cellStyle name="Normal 2 3 6 4 2 6" xfId="7381" xr:uid="{00000000-0005-0000-0000-0000D51C0000}"/>
    <cellStyle name="Normal 2 3 6 4 2 6 3" xfId="22483" xr:uid="{00000000-0005-0000-0000-0000D3570000}"/>
    <cellStyle name="Normal 2 3 6 4 2 8" xfId="17470" xr:uid="{00000000-0005-0000-0000-00003E440000}"/>
    <cellStyle name="Normal 2 3 6 4 3" xfId="2728" xr:uid="{00000000-0005-0000-0000-0000A80A0000}"/>
    <cellStyle name="Normal 2 3 6 4 3 2" xfId="4418" xr:uid="{00000000-0005-0000-0000-000042110000}"/>
    <cellStyle name="Normal 2 3 6 4 3 2 2" xfId="14491" xr:uid="{00000000-0005-0000-0000-00009B380000}"/>
    <cellStyle name="Normal 2 3 6 4 3 2 2 3" xfId="29589" xr:uid="{00000000-0005-0000-0000-000095730000}"/>
    <cellStyle name="Normal 2 3 6 4 3 2 3" xfId="9471" xr:uid="{00000000-0005-0000-0000-0000FF240000}"/>
    <cellStyle name="Normal 2 3 6 4 3 2 3 3" xfId="24572" xr:uid="{00000000-0005-0000-0000-0000FC5F0000}"/>
    <cellStyle name="Normal 2 3 6 4 3 2 5" xfId="19559" xr:uid="{00000000-0005-0000-0000-0000674C0000}"/>
    <cellStyle name="Normal 2 3 6 4 3 3" xfId="6110" xr:uid="{00000000-0005-0000-0000-0000DE170000}"/>
    <cellStyle name="Normal 2 3 6 4 3 3 2" xfId="16162" xr:uid="{00000000-0005-0000-0000-0000223F0000}"/>
    <cellStyle name="Normal 2 3 6 4 3 3 3" xfId="11142" xr:uid="{00000000-0005-0000-0000-0000862B0000}"/>
    <cellStyle name="Normal 2 3 6 4 3 3 3 3" xfId="26243" xr:uid="{00000000-0005-0000-0000-000083660000}"/>
    <cellStyle name="Normal 2 3 6 4 3 3 5" xfId="21230" xr:uid="{00000000-0005-0000-0000-0000EE520000}"/>
    <cellStyle name="Normal 2 3 6 4 3 4" xfId="12820" xr:uid="{00000000-0005-0000-0000-000014320000}"/>
    <cellStyle name="Normal 2 3 6 4 3 4 3" xfId="27918" xr:uid="{00000000-0005-0000-0000-00000E6D0000}"/>
    <cellStyle name="Normal 2 3 6 4 3 5" xfId="7799" xr:uid="{00000000-0005-0000-0000-0000771E0000}"/>
    <cellStyle name="Normal 2 3 6 4 3 5 3" xfId="22901" xr:uid="{00000000-0005-0000-0000-000075590000}"/>
    <cellStyle name="Normal 2 3 6 4 3 7" xfId="17888" xr:uid="{00000000-0005-0000-0000-0000E0450000}"/>
    <cellStyle name="Normal 2 3 6 4 4" xfId="3581" xr:uid="{00000000-0005-0000-0000-0000FD0D0000}"/>
    <cellStyle name="Normal 2 3 6 4 4 2" xfId="13655" xr:uid="{00000000-0005-0000-0000-000057350000}"/>
    <cellStyle name="Normal 2 3 6 4 4 2 3" xfId="28753" xr:uid="{00000000-0005-0000-0000-000051700000}"/>
    <cellStyle name="Normal 2 3 6 4 4 3" xfId="8635" xr:uid="{00000000-0005-0000-0000-0000BB210000}"/>
    <cellStyle name="Normal 2 3 6 4 4 3 3" xfId="23736" xr:uid="{00000000-0005-0000-0000-0000B85C0000}"/>
    <cellStyle name="Normal 2 3 6 4 4 5" xfId="18723" xr:uid="{00000000-0005-0000-0000-000023490000}"/>
    <cellStyle name="Normal 2 3 6 4 5" xfId="5274" xr:uid="{00000000-0005-0000-0000-00009A140000}"/>
    <cellStyle name="Normal 2 3 6 4 5 2" xfId="15326" xr:uid="{00000000-0005-0000-0000-0000DE3B0000}"/>
    <cellStyle name="Normal 2 3 6 4 5 2 3" xfId="30424" xr:uid="{00000000-0005-0000-0000-0000D8760000}"/>
    <cellStyle name="Normal 2 3 6 4 5 3" xfId="10306" xr:uid="{00000000-0005-0000-0000-000042280000}"/>
    <cellStyle name="Normal 2 3 6 4 5 3 3" xfId="25407" xr:uid="{00000000-0005-0000-0000-00003F630000}"/>
    <cellStyle name="Normal 2 3 6 4 5 5" xfId="20394" xr:uid="{00000000-0005-0000-0000-0000AA4F0000}"/>
    <cellStyle name="Normal 2 3 6 4 6" xfId="11984" xr:uid="{00000000-0005-0000-0000-0000D02E0000}"/>
    <cellStyle name="Normal 2 3 6 4 6 3" xfId="27082" xr:uid="{00000000-0005-0000-0000-0000CA690000}"/>
    <cellStyle name="Normal 2 3 6 4 7" xfId="6963" xr:uid="{00000000-0005-0000-0000-0000331B0000}"/>
    <cellStyle name="Normal 2 3 6 4 7 3" xfId="22065" xr:uid="{00000000-0005-0000-0000-000031560000}"/>
    <cellStyle name="Normal 2 3 6 4 9" xfId="17052" xr:uid="{00000000-0005-0000-0000-00009C420000}"/>
    <cellStyle name="Normal 2 3 6 5" xfId="2097" xr:uid="{00000000-0005-0000-0000-000031080000}"/>
    <cellStyle name="Normal 2 3 6 5 2" xfId="2938" xr:uid="{00000000-0005-0000-0000-00007A0B0000}"/>
    <cellStyle name="Normal 2 3 6 5 2 2" xfId="4628" xr:uid="{00000000-0005-0000-0000-000014120000}"/>
    <cellStyle name="Normal 2 3 6 5 2 2 2" xfId="14701" xr:uid="{00000000-0005-0000-0000-00006D390000}"/>
    <cellStyle name="Normal 2 3 6 5 2 2 2 3" xfId="29799" xr:uid="{00000000-0005-0000-0000-000067740000}"/>
    <cellStyle name="Normal 2 3 6 5 2 2 3" xfId="9681" xr:uid="{00000000-0005-0000-0000-0000D1250000}"/>
    <cellStyle name="Normal 2 3 6 5 2 2 3 3" xfId="24782" xr:uid="{00000000-0005-0000-0000-0000CE600000}"/>
    <cellStyle name="Normal 2 3 6 5 2 2 5" xfId="19769" xr:uid="{00000000-0005-0000-0000-0000394D0000}"/>
    <cellStyle name="Normal 2 3 6 5 2 3" xfId="6320" xr:uid="{00000000-0005-0000-0000-0000B0180000}"/>
    <cellStyle name="Normal 2 3 6 5 2 3 2" xfId="16372" xr:uid="{00000000-0005-0000-0000-0000F43F0000}"/>
    <cellStyle name="Normal 2 3 6 5 2 3 3" xfId="11352" xr:uid="{00000000-0005-0000-0000-0000582C0000}"/>
    <cellStyle name="Normal 2 3 6 5 2 3 3 3" xfId="26453" xr:uid="{00000000-0005-0000-0000-000055670000}"/>
    <cellStyle name="Normal 2 3 6 5 2 3 5" xfId="21440" xr:uid="{00000000-0005-0000-0000-0000C0530000}"/>
    <cellStyle name="Normal 2 3 6 5 2 4" xfId="13030" xr:uid="{00000000-0005-0000-0000-0000E6320000}"/>
    <cellStyle name="Normal 2 3 6 5 2 4 3" xfId="28128" xr:uid="{00000000-0005-0000-0000-0000E06D0000}"/>
    <cellStyle name="Normal 2 3 6 5 2 5" xfId="8009" xr:uid="{00000000-0005-0000-0000-0000491F0000}"/>
    <cellStyle name="Normal 2 3 6 5 2 5 3" xfId="23111" xr:uid="{00000000-0005-0000-0000-0000475A0000}"/>
    <cellStyle name="Normal 2 3 6 5 2 7" xfId="18098" xr:uid="{00000000-0005-0000-0000-0000B2460000}"/>
    <cellStyle name="Normal 2 3 6 5 3" xfId="3791" xr:uid="{00000000-0005-0000-0000-0000CF0E0000}"/>
    <cellStyle name="Normal 2 3 6 5 3 2" xfId="13865" xr:uid="{00000000-0005-0000-0000-000029360000}"/>
    <cellStyle name="Normal 2 3 6 5 3 2 3" xfId="28963" xr:uid="{00000000-0005-0000-0000-000023710000}"/>
    <cellStyle name="Normal 2 3 6 5 3 3" xfId="8845" xr:uid="{00000000-0005-0000-0000-00008D220000}"/>
    <cellStyle name="Normal 2 3 6 5 3 3 3" xfId="23946" xr:uid="{00000000-0005-0000-0000-00008A5D0000}"/>
    <cellStyle name="Normal 2 3 6 5 3 5" xfId="18933" xr:uid="{00000000-0005-0000-0000-0000F5490000}"/>
    <cellStyle name="Normal 2 3 6 5 4" xfId="5484" xr:uid="{00000000-0005-0000-0000-00006C150000}"/>
    <cellStyle name="Normal 2 3 6 5 4 2" xfId="15536" xr:uid="{00000000-0005-0000-0000-0000B03C0000}"/>
    <cellStyle name="Normal 2 3 6 5 4 2 3" xfId="30634" xr:uid="{00000000-0005-0000-0000-0000AA770000}"/>
    <cellStyle name="Normal 2 3 6 5 4 3" xfId="10516" xr:uid="{00000000-0005-0000-0000-000014290000}"/>
    <cellStyle name="Normal 2 3 6 5 4 3 3" xfId="25617" xr:uid="{00000000-0005-0000-0000-000011640000}"/>
    <cellStyle name="Normal 2 3 6 5 4 5" xfId="20604" xr:uid="{00000000-0005-0000-0000-00007C500000}"/>
    <cellStyle name="Normal 2 3 6 5 5" xfId="12194" xr:uid="{00000000-0005-0000-0000-0000A22F0000}"/>
    <cellStyle name="Normal 2 3 6 5 5 3" xfId="27292" xr:uid="{00000000-0005-0000-0000-00009C6A0000}"/>
    <cellStyle name="Normal 2 3 6 5 6" xfId="7173" xr:uid="{00000000-0005-0000-0000-0000051C0000}"/>
    <cellStyle name="Normal 2 3 6 5 6 3" xfId="22275" xr:uid="{00000000-0005-0000-0000-000003570000}"/>
    <cellStyle name="Normal 2 3 6 5 8" xfId="17262" xr:uid="{00000000-0005-0000-0000-00006E430000}"/>
    <cellStyle name="Normal 2 3 6 6" xfId="2518" xr:uid="{00000000-0005-0000-0000-0000D6090000}"/>
    <cellStyle name="Normal 2 3 6 6 2" xfId="4210" xr:uid="{00000000-0005-0000-0000-000072100000}"/>
    <cellStyle name="Normal 2 3 6 6 2 2" xfId="14283" xr:uid="{00000000-0005-0000-0000-0000CB370000}"/>
    <cellStyle name="Normal 2 3 6 6 2 2 3" xfId="29381" xr:uid="{00000000-0005-0000-0000-0000C5720000}"/>
    <cellStyle name="Normal 2 3 6 6 2 3" xfId="9263" xr:uid="{00000000-0005-0000-0000-00002F240000}"/>
    <cellStyle name="Normal 2 3 6 6 2 3 3" xfId="24364" xr:uid="{00000000-0005-0000-0000-00002C5F0000}"/>
    <cellStyle name="Normal 2 3 6 6 2 5" xfId="19351" xr:uid="{00000000-0005-0000-0000-0000974B0000}"/>
    <cellStyle name="Normal 2 3 6 6 3" xfId="5902" xr:uid="{00000000-0005-0000-0000-00000E170000}"/>
    <cellStyle name="Normal 2 3 6 6 3 2" xfId="15954" xr:uid="{00000000-0005-0000-0000-0000523E0000}"/>
    <cellStyle name="Normal 2 3 6 6 3 3" xfId="10934" xr:uid="{00000000-0005-0000-0000-0000B62A0000}"/>
    <cellStyle name="Normal 2 3 6 6 3 3 3" xfId="26035" xr:uid="{00000000-0005-0000-0000-0000B3650000}"/>
    <cellStyle name="Normal 2 3 6 6 3 5" xfId="21022" xr:uid="{00000000-0005-0000-0000-00001E520000}"/>
    <cellStyle name="Normal 2 3 6 6 4" xfId="12612" xr:uid="{00000000-0005-0000-0000-000044310000}"/>
    <cellStyle name="Normal 2 3 6 6 4 3" xfId="27710" xr:uid="{00000000-0005-0000-0000-00003E6C0000}"/>
    <cellStyle name="Normal 2 3 6 6 5" xfId="7591" xr:uid="{00000000-0005-0000-0000-0000A71D0000}"/>
    <cellStyle name="Normal 2 3 6 6 5 3" xfId="22693" xr:uid="{00000000-0005-0000-0000-0000A5580000}"/>
    <cellStyle name="Normal 2 3 6 6 7" xfId="17680" xr:uid="{00000000-0005-0000-0000-000010450000}"/>
    <cellStyle name="Normal 2 3 6 7" xfId="3369" xr:uid="{00000000-0005-0000-0000-0000290D0000}"/>
    <cellStyle name="Normal 2 3 6 7 2" xfId="13447" xr:uid="{00000000-0005-0000-0000-000087340000}"/>
    <cellStyle name="Normal 2 3 6 7 2 3" xfId="28545" xr:uid="{00000000-0005-0000-0000-0000816F0000}"/>
    <cellStyle name="Normal 2 3 6 7 3" xfId="8427" xr:uid="{00000000-0005-0000-0000-0000EB200000}"/>
    <cellStyle name="Normal 2 3 6 7 3 3" xfId="23528" xr:uid="{00000000-0005-0000-0000-0000E85B0000}"/>
    <cellStyle name="Normal 2 3 6 7 5" xfId="18515" xr:uid="{00000000-0005-0000-0000-000053480000}"/>
    <cellStyle name="Normal 2 3 6 8" xfId="5063" xr:uid="{00000000-0005-0000-0000-0000C7130000}"/>
    <cellStyle name="Normal 2 3 6 8 2" xfId="15118" xr:uid="{00000000-0005-0000-0000-00000E3B0000}"/>
    <cellStyle name="Normal 2 3 6 8 2 3" xfId="30216" xr:uid="{00000000-0005-0000-0000-000008760000}"/>
    <cellStyle name="Normal 2 3 6 8 3" xfId="10098" xr:uid="{00000000-0005-0000-0000-000072270000}"/>
    <cellStyle name="Normal 2 3 6 8 3 3" xfId="25199" xr:uid="{00000000-0005-0000-0000-00006F620000}"/>
    <cellStyle name="Normal 2 3 6 8 5" xfId="20186" xr:uid="{00000000-0005-0000-0000-0000DA4E0000}"/>
    <cellStyle name="Normal 2 3 6 9" xfId="11774" xr:uid="{00000000-0005-0000-0000-0000FE2D0000}"/>
    <cellStyle name="Normal 2 3 6 9 3" xfId="26874" xr:uid="{00000000-0005-0000-0000-0000FA680000}"/>
    <cellStyle name="Normal 2 3 7" xfId="1157" xr:uid="{00000000-0005-0000-0000-000085040000}"/>
    <cellStyle name="Normal 2 3 9" xfId="936" xr:uid="{00000000-0005-0000-0000-0000A8030000}"/>
    <cellStyle name="Normal 2 4" xfId="777" xr:uid="{00000000-0005-0000-0000-000009030000}"/>
    <cellStyle name="Normal 2 4 2" xfId="1428" xr:uid="{00000000-0005-0000-0000-000094050000}"/>
    <cellStyle name="Normal 2 4 2 10" xfId="6757" xr:uid="{00000000-0005-0000-0000-0000651A0000}"/>
    <cellStyle name="Normal 2 4 2 10 3" xfId="21861" xr:uid="{00000000-0005-0000-0000-000065550000}"/>
    <cellStyle name="Normal 2 4 2 12" xfId="16846" xr:uid="{00000000-0005-0000-0000-0000CE410000}"/>
    <cellStyle name="Normal 2 4 2 2" xfId="1721" xr:uid="{00000000-0005-0000-0000-0000B9060000}"/>
    <cellStyle name="Normal 2 4 2 2 11" xfId="16900" xr:uid="{00000000-0005-0000-0000-000004420000}"/>
    <cellStyle name="Normal 2 4 2 2 2" xfId="1829" xr:uid="{00000000-0005-0000-0000-000025070000}"/>
    <cellStyle name="Normal 2 4 2 2 2 10" xfId="17004" xr:uid="{00000000-0005-0000-0000-00006C420000}"/>
    <cellStyle name="Normal 2 4 2 2 2 2" xfId="2046" xr:uid="{00000000-0005-0000-0000-0000FE070000}"/>
    <cellStyle name="Normal 2 4 2 2 2 2 2" xfId="2467" xr:uid="{00000000-0005-0000-0000-0000A3090000}"/>
    <cellStyle name="Normal 2 4 2 2 2 2 2 2" xfId="3306" xr:uid="{00000000-0005-0000-0000-0000EA0C0000}"/>
    <cellStyle name="Normal 2 4 2 2 2 2 2 2 2" xfId="4996" xr:uid="{00000000-0005-0000-0000-000084130000}"/>
    <cellStyle name="Normal 2 4 2 2 2 2 2 2 2 2" xfId="15069" xr:uid="{00000000-0005-0000-0000-0000DD3A0000}"/>
    <cellStyle name="Normal 2 4 2 2 2 2 2 2 2 2 3" xfId="30167" xr:uid="{00000000-0005-0000-0000-0000D7750000}"/>
    <cellStyle name="Normal 2 4 2 2 2 2 2 2 2 3" xfId="10049" xr:uid="{00000000-0005-0000-0000-000041270000}"/>
    <cellStyle name="Normal 2 4 2 2 2 2 2 2 2 3 3" xfId="25150" xr:uid="{00000000-0005-0000-0000-00003E620000}"/>
    <cellStyle name="Normal 2 4 2 2 2 2 2 2 2 5" xfId="20137" xr:uid="{00000000-0005-0000-0000-0000A94E0000}"/>
    <cellStyle name="Normal 2 4 2 2 2 2 2 2 3" xfId="6688" xr:uid="{00000000-0005-0000-0000-0000201A0000}"/>
    <cellStyle name="Normal 2 4 2 2 2 2 2 2 3 2" xfId="16740" xr:uid="{00000000-0005-0000-0000-000064410000}"/>
    <cellStyle name="Normal 2 4 2 2 2 2 2 2 3 3" xfId="11720" xr:uid="{00000000-0005-0000-0000-0000C82D0000}"/>
    <cellStyle name="Normal 2 4 2 2 2 2 2 2 3 3 3" xfId="26821" xr:uid="{00000000-0005-0000-0000-0000C5680000}"/>
    <cellStyle name="Normal 2 4 2 2 2 2 2 2 3 5" xfId="21808" xr:uid="{00000000-0005-0000-0000-000030550000}"/>
    <cellStyle name="Normal 2 4 2 2 2 2 2 2 4" xfId="13398" xr:uid="{00000000-0005-0000-0000-000056340000}"/>
    <cellStyle name="Normal 2 4 2 2 2 2 2 2 4 3" xfId="28496" xr:uid="{00000000-0005-0000-0000-0000506F0000}"/>
    <cellStyle name="Normal 2 4 2 2 2 2 2 2 5" xfId="8377" xr:uid="{00000000-0005-0000-0000-0000B9200000}"/>
    <cellStyle name="Normal 2 4 2 2 2 2 2 2 5 3" xfId="23479" xr:uid="{00000000-0005-0000-0000-0000B75B0000}"/>
    <cellStyle name="Normal 2 4 2 2 2 2 2 2 7" xfId="18466" xr:uid="{00000000-0005-0000-0000-000022480000}"/>
    <cellStyle name="Normal 2 4 2 2 2 2 2 3" xfId="4159" xr:uid="{00000000-0005-0000-0000-00003F100000}"/>
    <cellStyle name="Normal 2 4 2 2 2 2 2 3 2" xfId="14233" xr:uid="{00000000-0005-0000-0000-000099370000}"/>
    <cellStyle name="Normal 2 4 2 2 2 2 2 3 2 3" xfId="29331" xr:uid="{00000000-0005-0000-0000-000093720000}"/>
    <cellStyle name="Normal 2 4 2 2 2 2 2 3 3" xfId="9213" xr:uid="{00000000-0005-0000-0000-0000FD230000}"/>
    <cellStyle name="Normal 2 4 2 2 2 2 2 3 3 3" xfId="24314" xr:uid="{00000000-0005-0000-0000-0000FA5E0000}"/>
    <cellStyle name="Normal 2 4 2 2 2 2 2 3 5" xfId="19301" xr:uid="{00000000-0005-0000-0000-0000654B0000}"/>
    <cellStyle name="Normal 2 4 2 2 2 2 2 4" xfId="5852" xr:uid="{00000000-0005-0000-0000-0000DC160000}"/>
    <cellStyle name="Normal 2 4 2 2 2 2 2 4 2" xfId="15904" xr:uid="{00000000-0005-0000-0000-0000203E0000}"/>
    <cellStyle name="Normal 2 4 2 2 2 2 2 4 3" xfId="10884" xr:uid="{00000000-0005-0000-0000-0000842A0000}"/>
    <cellStyle name="Normal 2 4 2 2 2 2 2 4 3 3" xfId="25985" xr:uid="{00000000-0005-0000-0000-000081650000}"/>
    <cellStyle name="Normal 2 4 2 2 2 2 2 4 5" xfId="20972" xr:uid="{00000000-0005-0000-0000-0000EC510000}"/>
    <cellStyle name="Normal 2 4 2 2 2 2 2 5" xfId="12562" xr:uid="{00000000-0005-0000-0000-000012310000}"/>
    <cellStyle name="Normal 2 4 2 2 2 2 2 5 3" xfId="27660" xr:uid="{00000000-0005-0000-0000-00000C6C0000}"/>
    <cellStyle name="Normal 2 4 2 2 2 2 2 6" xfId="7541" xr:uid="{00000000-0005-0000-0000-0000751D0000}"/>
    <cellStyle name="Normal 2 4 2 2 2 2 2 6 3" xfId="22643" xr:uid="{00000000-0005-0000-0000-000073580000}"/>
    <cellStyle name="Normal 2 4 2 2 2 2 2 8" xfId="17630" xr:uid="{00000000-0005-0000-0000-0000DE440000}"/>
    <cellStyle name="Normal 2 4 2 2 2 2 3" xfId="2888" xr:uid="{00000000-0005-0000-0000-0000480B0000}"/>
    <cellStyle name="Normal 2 4 2 2 2 2 3 2" xfId="4578" xr:uid="{00000000-0005-0000-0000-0000E2110000}"/>
    <cellStyle name="Normal 2 4 2 2 2 2 3 2 2" xfId="14651" xr:uid="{00000000-0005-0000-0000-00003B390000}"/>
    <cellStyle name="Normal 2 4 2 2 2 2 3 2 2 3" xfId="29749" xr:uid="{00000000-0005-0000-0000-000035740000}"/>
    <cellStyle name="Normal 2 4 2 2 2 2 3 2 3" xfId="9631" xr:uid="{00000000-0005-0000-0000-00009F250000}"/>
    <cellStyle name="Normal 2 4 2 2 2 2 3 2 3 3" xfId="24732" xr:uid="{00000000-0005-0000-0000-00009C600000}"/>
    <cellStyle name="Normal 2 4 2 2 2 2 3 2 5" xfId="19719" xr:uid="{00000000-0005-0000-0000-0000074D0000}"/>
    <cellStyle name="Normal 2 4 2 2 2 2 3 3" xfId="6270" xr:uid="{00000000-0005-0000-0000-00007E180000}"/>
    <cellStyle name="Normal 2 4 2 2 2 2 3 3 2" xfId="16322" xr:uid="{00000000-0005-0000-0000-0000C23F0000}"/>
    <cellStyle name="Normal 2 4 2 2 2 2 3 3 3" xfId="11302" xr:uid="{00000000-0005-0000-0000-0000262C0000}"/>
    <cellStyle name="Normal 2 4 2 2 2 2 3 3 3 3" xfId="26403" xr:uid="{00000000-0005-0000-0000-000023670000}"/>
    <cellStyle name="Normal 2 4 2 2 2 2 3 3 5" xfId="21390" xr:uid="{00000000-0005-0000-0000-00008E530000}"/>
    <cellStyle name="Normal 2 4 2 2 2 2 3 4" xfId="12980" xr:uid="{00000000-0005-0000-0000-0000B4320000}"/>
    <cellStyle name="Normal 2 4 2 2 2 2 3 4 3" xfId="28078" xr:uid="{00000000-0005-0000-0000-0000AE6D0000}"/>
    <cellStyle name="Normal 2 4 2 2 2 2 3 5" xfId="7959" xr:uid="{00000000-0005-0000-0000-0000171F0000}"/>
    <cellStyle name="Normal 2 4 2 2 2 2 3 5 3" xfId="23061" xr:uid="{00000000-0005-0000-0000-0000155A0000}"/>
    <cellStyle name="Normal 2 4 2 2 2 2 3 7" xfId="18048" xr:uid="{00000000-0005-0000-0000-000080460000}"/>
    <cellStyle name="Normal 2 4 2 2 2 2 4" xfId="3741" xr:uid="{00000000-0005-0000-0000-00009D0E0000}"/>
    <cellStyle name="Normal 2 4 2 2 2 2 4 2" xfId="13815" xr:uid="{00000000-0005-0000-0000-0000F7350000}"/>
    <cellStyle name="Normal 2 4 2 2 2 2 4 2 3" xfId="28913" xr:uid="{00000000-0005-0000-0000-0000F1700000}"/>
    <cellStyle name="Normal 2 4 2 2 2 2 4 3" xfId="8795" xr:uid="{00000000-0005-0000-0000-00005B220000}"/>
    <cellStyle name="Normal 2 4 2 2 2 2 4 3 3" xfId="23896" xr:uid="{00000000-0005-0000-0000-0000585D0000}"/>
    <cellStyle name="Normal 2 4 2 2 2 2 4 5" xfId="18883" xr:uid="{00000000-0005-0000-0000-0000C3490000}"/>
    <cellStyle name="Normal 2 4 2 2 2 2 5" xfId="5434" xr:uid="{00000000-0005-0000-0000-00003A150000}"/>
    <cellStyle name="Normal 2 4 2 2 2 2 5 2" xfId="15486" xr:uid="{00000000-0005-0000-0000-00007E3C0000}"/>
    <cellStyle name="Normal 2 4 2 2 2 2 5 2 3" xfId="30584" xr:uid="{00000000-0005-0000-0000-000078770000}"/>
    <cellStyle name="Normal 2 4 2 2 2 2 5 3" xfId="10466" xr:uid="{00000000-0005-0000-0000-0000E2280000}"/>
    <cellStyle name="Normal 2 4 2 2 2 2 5 3 3" xfId="25567" xr:uid="{00000000-0005-0000-0000-0000DF630000}"/>
    <cellStyle name="Normal 2 4 2 2 2 2 5 5" xfId="20554" xr:uid="{00000000-0005-0000-0000-00004A500000}"/>
    <cellStyle name="Normal 2 4 2 2 2 2 6" xfId="12144" xr:uid="{00000000-0005-0000-0000-0000702F0000}"/>
    <cellStyle name="Normal 2 4 2 2 2 2 6 3" xfId="27242" xr:uid="{00000000-0005-0000-0000-00006A6A0000}"/>
    <cellStyle name="Normal 2 4 2 2 2 2 7" xfId="7123" xr:uid="{00000000-0005-0000-0000-0000D31B0000}"/>
    <cellStyle name="Normal 2 4 2 2 2 2 7 3" xfId="22225" xr:uid="{00000000-0005-0000-0000-0000D1560000}"/>
    <cellStyle name="Normal 2 4 2 2 2 2 9" xfId="17212" xr:uid="{00000000-0005-0000-0000-00003C430000}"/>
    <cellStyle name="Normal 2 4 2 2 2 3" xfId="2259" xr:uid="{00000000-0005-0000-0000-0000D3080000}"/>
    <cellStyle name="Normal 2 4 2 2 2 3 2" xfId="3098" xr:uid="{00000000-0005-0000-0000-00001A0C0000}"/>
    <cellStyle name="Normal 2 4 2 2 2 3 2 2" xfId="4788" xr:uid="{00000000-0005-0000-0000-0000B4120000}"/>
    <cellStyle name="Normal 2 4 2 2 2 3 2 2 2" xfId="14861" xr:uid="{00000000-0005-0000-0000-00000D3A0000}"/>
    <cellStyle name="Normal 2 4 2 2 2 3 2 2 2 3" xfId="29959" xr:uid="{00000000-0005-0000-0000-000007750000}"/>
    <cellStyle name="Normal 2 4 2 2 2 3 2 2 3" xfId="9841" xr:uid="{00000000-0005-0000-0000-000071260000}"/>
    <cellStyle name="Normal 2 4 2 2 2 3 2 2 3 3" xfId="24942" xr:uid="{00000000-0005-0000-0000-00006E610000}"/>
    <cellStyle name="Normal 2 4 2 2 2 3 2 2 5" xfId="19929" xr:uid="{00000000-0005-0000-0000-0000D94D0000}"/>
    <cellStyle name="Normal 2 4 2 2 2 3 2 3" xfId="6480" xr:uid="{00000000-0005-0000-0000-000050190000}"/>
    <cellStyle name="Normal 2 4 2 2 2 3 2 3 2" xfId="16532" xr:uid="{00000000-0005-0000-0000-000094400000}"/>
    <cellStyle name="Normal 2 4 2 2 2 3 2 3 3" xfId="11512" xr:uid="{00000000-0005-0000-0000-0000F82C0000}"/>
    <cellStyle name="Normal 2 4 2 2 2 3 2 3 3 3" xfId="26613" xr:uid="{00000000-0005-0000-0000-0000F5670000}"/>
    <cellStyle name="Normal 2 4 2 2 2 3 2 3 5" xfId="21600" xr:uid="{00000000-0005-0000-0000-000060540000}"/>
    <cellStyle name="Normal 2 4 2 2 2 3 2 4" xfId="13190" xr:uid="{00000000-0005-0000-0000-000086330000}"/>
    <cellStyle name="Normal 2 4 2 2 2 3 2 4 3" xfId="28288" xr:uid="{00000000-0005-0000-0000-0000806E0000}"/>
    <cellStyle name="Normal 2 4 2 2 2 3 2 5" xfId="8169" xr:uid="{00000000-0005-0000-0000-0000E91F0000}"/>
    <cellStyle name="Normal 2 4 2 2 2 3 2 5 3" xfId="23271" xr:uid="{00000000-0005-0000-0000-0000E75A0000}"/>
    <cellStyle name="Normal 2 4 2 2 2 3 2 7" xfId="18258" xr:uid="{00000000-0005-0000-0000-000052470000}"/>
    <cellStyle name="Normal 2 4 2 2 2 3 3" xfId="3951" xr:uid="{00000000-0005-0000-0000-00006F0F0000}"/>
    <cellStyle name="Normal 2 4 2 2 2 3 3 2" xfId="14025" xr:uid="{00000000-0005-0000-0000-0000C9360000}"/>
    <cellStyle name="Normal 2 4 2 2 2 3 3 2 3" xfId="29123" xr:uid="{00000000-0005-0000-0000-0000C3710000}"/>
    <cellStyle name="Normal 2 4 2 2 2 3 3 3" xfId="9005" xr:uid="{00000000-0005-0000-0000-00002D230000}"/>
    <cellStyle name="Normal 2 4 2 2 2 3 3 3 3" xfId="24106" xr:uid="{00000000-0005-0000-0000-00002A5E0000}"/>
    <cellStyle name="Normal 2 4 2 2 2 3 3 5" xfId="19093" xr:uid="{00000000-0005-0000-0000-0000954A0000}"/>
    <cellStyle name="Normal 2 4 2 2 2 3 4" xfId="5644" xr:uid="{00000000-0005-0000-0000-00000C160000}"/>
    <cellStyle name="Normal 2 4 2 2 2 3 4 2" xfId="15696" xr:uid="{00000000-0005-0000-0000-0000503D0000}"/>
    <cellStyle name="Normal 2 4 2 2 2 3 4 2 3" xfId="30794" xr:uid="{00000000-0005-0000-0000-00004A780000}"/>
    <cellStyle name="Normal 2 4 2 2 2 3 4 3" xfId="10676" xr:uid="{00000000-0005-0000-0000-0000B4290000}"/>
    <cellStyle name="Normal 2 4 2 2 2 3 4 3 3" xfId="25777" xr:uid="{00000000-0005-0000-0000-0000B1640000}"/>
    <cellStyle name="Normal 2 4 2 2 2 3 4 5" xfId="20764" xr:uid="{00000000-0005-0000-0000-00001C510000}"/>
    <cellStyle name="Normal 2 4 2 2 2 3 5" xfId="12354" xr:uid="{00000000-0005-0000-0000-000042300000}"/>
    <cellStyle name="Normal 2 4 2 2 2 3 5 3" xfId="27452" xr:uid="{00000000-0005-0000-0000-00003C6B0000}"/>
    <cellStyle name="Normal 2 4 2 2 2 3 6" xfId="7333" xr:uid="{00000000-0005-0000-0000-0000A51C0000}"/>
    <cellStyle name="Normal 2 4 2 2 2 3 6 3" xfId="22435" xr:uid="{00000000-0005-0000-0000-0000A3570000}"/>
    <cellStyle name="Normal 2 4 2 2 2 3 8" xfId="17422" xr:uid="{00000000-0005-0000-0000-00000E440000}"/>
    <cellStyle name="Normal 2 4 2 2 2 4" xfId="2680" xr:uid="{00000000-0005-0000-0000-0000780A0000}"/>
    <cellStyle name="Normal 2 4 2 2 2 4 2" xfId="4370" xr:uid="{00000000-0005-0000-0000-000012110000}"/>
    <cellStyle name="Normal 2 4 2 2 2 4 2 2" xfId="14443" xr:uid="{00000000-0005-0000-0000-00006B380000}"/>
    <cellStyle name="Normal 2 4 2 2 2 4 2 2 3" xfId="29541" xr:uid="{00000000-0005-0000-0000-000065730000}"/>
    <cellStyle name="Normal 2 4 2 2 2 4 2 3" xfId="9423" xr:uid="{00000000-0005-0000-0000-0000CF240000}"/>
    <cellStyle name="Normal 2 4 2 2 2 4 2 3 3" xfId="24524" xr:uid="{00000000-0005-0000-0000-0000CC5F0000}"/>
    <cellStyle name="Normal 2 4 2 2 2 4 2 5" xfId="19511" xr:uid="{00000000-0005-0000-0000-0000374C0000}"/>
    <cellStyle name="Normal 2 4 2 2 2 4 3" xfId="6062" xr:uid="{00000000-0005-0000-0000-0000AE170000}"/>
    <cellStyle name="Normal 2 4 2 2 2 4 3 2" xfId="16114" xr:uid="{00000000-0005-0000-0000-0000F23E0000}"/>
    <cellStyle name="Normal 2 4 2 2 2 4 3 3" xfId="11094" xr:uid="{00000000-0005-0000-0000-0000562B0000}"/>
    <cellStyle name="Normal 2 4 2 2 2 4 3 3 3" xfId="26195" xr:uid="{00000000-0005-0000-0000-000053660000}"/>
    <cellStyle name="Normal 2 4 2 2 2 4 3 5" xfId="21182" xr:uid="{00000000-0005-0000-0000-0000BE520000}"/>
    <cellStyle name="Normal 2 4 2 2 2 4 4" xfId="12772" xr:uid="{00000000-0005-0000-0000-0000E4310000}"/>
    <cellStyle name="Normal 2 4 2 2 2 4 4 3" xfId="27870" xr:uid="{00000000-0005-0000-0000-0000DE6C0000}"/>
    <cellStyle name="Normal 2 4 2 2 2 4 5" xfId="7751" xr:uid="{00000000-0005-0000-0000-0000471E0000}"/>
    <cellStyle name="Normal 2 4 2 2 2 4 5 3" xfId="22853" xr:uid="{00000000-0005-0000-0000-000045590000}"/>
    <cellStyle name="Normal 2 4 2 2 2 4 7" xfId="17840" xr:uid="{00000000-0005-0000-0000-0000B0450000}"/>
    <cellStyle name="Normal 2 4 2 2 2 5" xfId="3533" xr:uid="{00000000-0005-0000-0000-0000CD0D0000}"/>
    <cellStyle name="Normal 2 4 2 2 2 5 2" xfId="13607" xr:uid="{00000000-0005-0000-0000-000027350000}"/>
    <cellStyle name="Normal 2 4 2 2 2 5 2 3" xfId="28705" xr:uid="{00000000-0005-0000-0000-000021700000}"/>
    <cellStyle name="Normal 2 4 2 2 2 5 3" xfId="8587" xr:uid="{00000000-0005-0000-0000-00008B210000}"/>
    <cellStyle name="Normal 2 4 2 2 2 5 3 3" xfId="23688" xr:uid="{00000000-0005-0000-0000-0000885C0000}"/>
    <cellStyle name="Normal 2 4 2 2 2 5 5" xfId="18675" xr:uid="{00000000-0005-0000-0000-0000F3480000}"/>
    <cellStyle name="Normal 2 4 2 2 2 6" xfId="5226" xr:uid="{00000000-0005-0000-0000-00006A140000}"/>
    <cellStyle name="Normal 2 4 2 2 2 6 2" xfId="15278" xr:uid="{00000000-0005-0000-0000-0000AE3B0000}"/>
    <cellStyle name="Normal 2 4 2 2 2 6 2 3" xfId="30376" xr:uid="{00000000-0005-0000-0000-0000A8760000}"/>
    <cellStyle name="Normal 2 4 2 2 2 6 3" xfId="10258" xr:uid="{00000000-0005-0000-0000-000012280000}"/>
    <cellStyle name="Normal 2 4 2 2 2 6 3 3" xfId="25359" xr:uid="{00000000-0005-0000-0000-00000F630000}"/>
    <cellStyle name="Normal 2 4 2 2 2 6 5" xfId="20346" xr:uid="{00000000-0005-0000-0000-00007A4F0000}"/>
    <cellStyle name="Normal 2 4 2 2 2 7" xfId="11936" xr:uid="{00000000-0005-0000-0000-0000A02E0000}"/>
    <cellStyle name="Normal 2 4 2 2 2 7 3" xfId="27034" xr:uid="{00000000-0005-0000-0000-00009A690000}"/>
    <cellStyle name="Normal 2 4 2 2 2 8" xfId="6915" xr:uid="{00000000-0005-0000-0000-0000031B0000}"/>
    <cellStyle name="Normal 2 4 2 2 2 8 3" xfId="22017" xr:uid="{00000000-0005-0000-0000-000001560000}"/>
    <cellStyle name="Normal 2 4 2 2 3" xfId="1942" xr:uid="{00000000-0005-0000-0000-000096070000}"/>
    <cellStyle name="Normal 2 4 2 2 3 2" xfId="2363" xr:uid="{00000000-0005-0000-0000-00003B090000}"/>
    <cellStyle name="Normal 2 4 2 2 3 2 2" xfId="3202" xr:uid="{00000000-0005-0000-0000-0000820C0000}"/>
    <cellStyle name="Normal 2 4 2 2 3 2 2 2" xfId="4892" xr:uid="{00000000-0005-0000-0000-00001C130000}"/>
    <cellStyle name="Normal 2 4 2 2 3 2 2 2 2" xfId="14965" xr:uid="{00000000-0005-0000-0000-0000753A0000}"/>
    <cellStyle name="Normal 2 4 2 2 3 2 2 2 2 3" xfId="30063" xr:uid="{00000000-0005-0000-0000-00006F750000}"/>
    <cellStyle name="Normal 2 4 2 2 3 2 2 2 3" xfId="9945" xr:uid="{00000000-0005-0000-0000-0000D9260000}"/>
    <cellStyle name="Normal 2 4 2 2 3 2 2 2 3 3" xfId="25046" xr:uid="{00000000-0005-0000-0000-0000D6610000}"/>
    <cellStyle name="Normal 2 4 2 2 3 2 2 2 5" xfId="20033" xr:uid="{00000000-0005-0000-0000-0000414E0000}"/>
    <cellStyle name="Normal 2 4 2 2 3 2 2 3" xfId="6584" xr:uid="{00000000-0005-0000-0000-0000B8190000}"/>
    <cellStyle name="Normal 2 4 2 2 3 2 2 3 2" xfId="16636" xr:uid="{00000000-0005-0000-0000-0000FC400000}"/>
    <cellStyle name="Normal 2 4 2 2 3 2 2 3 3" xfId="11616" xr:uid="{00000000-0005-0000-0000-0000602D0000}"/>
    <cellStyle name="Normal 2 4 2 2 3 2 2 3 3 3" xfId="26717" xr:uid="{00000000-0005-0000-0000-00005D680000}"/>
    <cellStyle name="Normal 2 4 2 2 3 2 2 3 5" xfId="21704" xr:uid="{00000000-0005-0000-0000-0000C8540000}"/>
    <cellStyle name="Normal 2 4 2 2 3 2 2 4" xfId="13294" xr:uid="{00000000-0005-0000-0000-0000EE330000}"/>
    <cellStyle name="Normal 2 4 2 2 3 2 2 4 3" xfId="28392" xr:uid="{00000000-0005-0000-0000-0000E86E0000}"/>
    <cellStyle name="Normal 2 4 2 2 3 2 2 5" xfId="8273" xr:uid="{00000000-0005-0000-0000-000051200000}"/>
    <cellStyle name="Normal 2 4 2 2 3 2 2 5 3" xfId="23375" xr:uid="{00000000-0005-0000-0000-00004F5B0000}"/>
    <cellStyle name="Normal 2 4 2 2 3 2 2 7" xfId="18362" xr:uid="{00000000-0005-0000-0000-0000BA470000}"/>
    <cellStyle name="Normal 2 4 2 2 3 2 3" xfId="4055" xr:uid="{00000000-0005-0000-0000-0000D70F0000}"/>
    <cellStyle name="Normal 2 4 2 2 3 2 3 2" xfId="14129" xr:uid="{00000000-0005-0000-0000-000031370000}"/>
    <cellStyle name="Normal 2 4 2 2 3 2 3 2 3" xfId="29227" xr:uid="{00000000-0005-0000-0000-00002B720000}"/>
    <cellStyle name="Normal 2 4 2 2 3 2 3 3" xfId="9109" xr:uid="{00000000-0005-0000-0000-000095230000}"/>
    <cellStyle name="Normal 2 4 2 2 3 2 3 3 3" xfId="24210" xr:uid="{00000000-0005-0000-0000-0000925E0000}"/>
    <cellStyle name="Normal 2 4 2 2 3 2 3 5" xfId="19197" xr:uid="{00000000-0005-0000-0000-0000FD4A0000}"/>
    <cellStyle name="Normal 2 4 2 2 3 2 4" xfId="5748" xr:uid="{00000000-0005-0000-0000-000074160000}"/>
    <cellStyle name="Normal 2 4 2 2 3 2 4 2" xfId="15800" xr:uid="{00000000-0005-0000-0000-0000B83D0000}"/>
    <cellStyle name="Normal 2 4 2 2 3 2 4 2 3" xfId="30898" xr:uid="{00000000-0005-0000-0000-0000B2780000}"/>
    <cellStyle name="Normal 2 4 2 2 3 2 4 3" xfId="10780" xr:uid="{00000000-0005-0000-0000-00001C2A0000}"/>
    <cellStyle name="Normal 2 4 2 2 3 2 4 3 3" xfId="25881" xr:uid="{00000000-0005-0000-0000-000019650000}"/>
    <cellStyle name="Normal 2 4 2 2 3 2 4 5" xfId="20868" xr:uid="{00000000-0005-0000-0000-000084510000}"/>
    <cellStyle name="Normal 2 4 2 2 3 2 5" xfId="12458" xr:uid="{00000000-0005-0000-0000-0000AA300000}"/>
    <cellStyle name="Normal 2 4 2 2 3 2 5 3" xfId="27556" xr:uid="{00000000-0005-0000-0000-0000A46B0000}"/>
    <cellStyle name="Normal 2 4 2 2 3 2 6" xfId="7437" xr:uid="{00000000-0005-0000-0000-00000D1D0000}"/>
    <cellStyle name="Normal 2 4 2 2 3 2 6 3" xfId="22539" xr:uid="{00000000-0005-0000-0000-00000B580000}"/>
    <cellStyle name="Normal 2 4 2 2 3 2 8" xfId="17526" xr:uid="{00000000-0005-0000-0000-000076440000}"/>
    <cellStyle name="Normal 2 4 2 2 3 3" xfId="2784" xr:uid="{00000000-0005-0000-0000-0000E00A0000}"/>
    <cellStyle name="Normal 2 4 2 2 3 3 2" xfId="4474" xr:uid="{00000000-0005-0000-0000-00007A110000}"/>
    <cellStyle name="Normal 2 4 2 2 3 3 2 2" xfId="14547" xr:uid="{00000000-0005-0000-0000-0000D3380000}"/>
    <cellStyle name="Normal 2 4 2 2 3 3 2 2 3" xfId="29645" xr:uid="{00000000-0005-0000-0000-0000CD730000}"/>
    <cellStyle name="Normal 2 4 2 2 3 3 2 3" xfId="9527" xr:uid="{00000000-0005-0000-0000-000037250000}"/>
    <cellStyle name="Normal 2 4 2 2 3 3 2 3 3" xfId="24628" xr:uid="{00000000-0005-0000-0000-000034600000}"/>
    <cellStyle name="Normal 2 4 2 2 3 3 2 5" xfId="19615" xr:uid="{00000000-0005-0000-0000-00009F4C0000}"/>
    <cellStyle name="Normal 2 4 2 2 3 3 3" xfId="6166" xr:uid="{00000000-0005-0000-0000-000016180000}"/>
    <cellStyle name="Normal 2 4 2 2 3 3 3 2" xfId="16218" xr:uid="{00000000-0005-0000-0000-00005A3F0000}"/>
    <cellStyle name="Normal 2 4 2 2 3 3 3 3" xfId="11198" xr:uid="{00000000-0005-0000-0000-0000BE2B0000}"/>
    <cellStyle name="Normal 2 4 2 2 3 3 3 3 3" xfId="26299" xr:uid="{00000000-0005-0000-0000-0000BB660000}"/>
    <cellStyle name="Normal 2 4 2 2 3 3 3 5" xfId="21286" xr:uid="{00000000-0005-0000-0000-000026530000}"/>
    <cellStyle name="Normal 2 4 2 2 3 3 4" xfId="12876" xr:uid="{00000000-0005-0000-0000-00004C320000}"/>
    <cellStyle name="Normal 2 4 2 2 3 3 4 3" xfId="27974" xr:uid="{00000000-0005-0000-0000-0000466D0000}"/>
    <cellStyle name="Normal 2 4 2 2 3 3 5" xfId="7855" xr:uid="{00000000-0005-0000-0000-0000AF1E0000}"/>
    <cellStyle name="Normal 2 4 2 2 3 3 5 3" xfId="22957" xr:uid="{00000000-0005-0000-0000-0000AD590000}"/>
    <cellStyle name="Normal 2 4 2 2 3 3 7" xfId="17944" xr:uid="{00000000-0005-0000-0000-000018460000}"/>
    <cellStyle name="Normal 2 4 2 2 3 4" xfId="3637" xr:uid="{00000000-0005-0000-0000-0000350E0000}"/>
    <cellStyle name="Normal 2 4 2 2 3 4 2" xfId="13711" xr:uid="{00000000-0005-0000-0000-00008F350000}"/>
    <cellStyle name="Normal 2 4 2 2 3 4 2 3" xfId="28809" xr:uid="{00000000-0005-0000-0000-000089700000}"/>
    <cellStyle name="Normal 2 4 2 2 3 4 3" xfId="8691" xr:uid="{00000000-0005-0000-0000-0000F3210000}"/>
    <cellStyle name="Normal 2 4 2 2 3 4 3 3" xfId="23792" xr:uid="{00000000-0005-0000-0000-0000F05C0000}"/>
    <cellStyle name="Normal 2 4 2 2 3 4 5" xfId="18779" xr:uid="{00000000-0005-0000-0000-00005B490000}"/>
    <cellStyle name="Normal 2 4 2 2 3 5" xfId="5330" xr:uid="{00000000-0005-0000-0000-0000D2140000}"/>
    <cellStyle name="Normal 2 4 2 2 3 5 2" xfId="15382" xr:uid="{00000000-0005-0000-0000-0000163C0000}"/>
    <cellStyle name="Normal 2 4 2 2 3 5 2 3" xfId="30480" xr:uid="{00000000-0005-0000-0000-000010770000}"/>
    <cellStyle name="Normal 2 4 2 2 3 5 3" xfId="10362" xr:uid="{00000000-0005-0000-0000-00007A280000}"/>
    <cellStyle name="Normal 2 4 2 2 3 5 3 3" xfId="25463" xr:uid="{00000000-0005-0000-0000-000077630000}"/>
    <cellStyle name="Normal 2 4 2 2 3 5 5" xfId="20450" xr:uid="{00000000-0005-0000-0000-0000E24F0000}"/>
    <cellStyle name="Normal 2 4 2 2 3 6" xfId="12040" xr:uid="{00000000-0005-0000-0000-0000082F0000}"/>
    <cellStyle name="Normal 2 4 2 2 3 6 3" xfId="27138" xr:uid="{00000000-0005-0000-0000-0000026A0000}"/>
    <cellStyle name="Normal 2 4 2 2 3 7" xfId="7019" xr:uid="{00000000-0005-0000-0000-00006B1B0000}"/>
    <cellStyle name="Normal 2 4 2 2 3 7 3" xfId="22121" xr:uid="{00000000-0005-0000-0000-000069560000}"/>
    <cellStyle name="Normal 2 4 2 2 3 9" xfId="17108" xr:uid="{00000000-0005-0000-0000-0000D4420000}"/>
    <cellStyle name="Normal 2 4 2 2 4" xfId="2155" xr:uid="{00000000-0005-0000-0000-00006B080000}"/>
    <cellStyle name="Normal 2 4 2 2 4 2" xfId="2994" xr:uid="{00000000-0005-0000-0000-0000B20B0000}"/>
    <cellStyle name="Normal 2 4 2 2 4 2 2" xfId="4684" xr:uid="{00000000-0005-0000-0000-00004C120000}"/>
    <cellStyle name="Normal 2 4 2 2 4 2 2 2" xfId="14757" xr:uid="{00000000-0005-0000-0000-0000A5390000}"/>
    <cellStyle name="Normal 2 4 2 2 4 2 2 2 3" xfId="29855" xr:uid="{00000000-0005-0000-0000-00009F740000}"/>
    <cellStyle name="Normal 2 4 2 2 4 2 2 3" xfId="9737" xr:uid="{00000000-0005-0000-0000-000009260000}"/>
    <cellStyle name="Normal 2 4 2 2 4 2 2 3 3" xfId="24838" xr:uid="{00000000-0005-0000-0000-000006610000}"/>
    <cellStyle name="Normal 2 4 2 2 4 2 2 5" xfId="19825" xr:uid="{00000000-0005-0000-0000-0000714D0000}"/>
    <cellStyle name="Normal 2 4 2 2 4 2 3" xfId="6376" xr:uid="{00000000-0005-0000-0000-0000E8180000}"/>
    <cellStyle name="Normal 2 4 2 2 4 2 3 2" xfId="16428" xr:uid="{00000000-0005-0000-0000-00002C400000}"/>
    <cellStyle name="Normal 2 4 2 2 4 2 3 3" xfId="11408" xr:uid="{00000000-0005-0000-0000-0000902C0000}"/>
    <cellStyle name="Normal 2 4 2 2 4 2 3 3 3" xfId="26509" xr:uid="{00000000-0005-0000-0000-00008D670000}"/>
    <cellStyle name="Normal 2 4 2 2 4 2 3 5" xfId="21496" xr:uid="{00000000-0005-0000-0000-0000F8530000}"/>
    <cellStyle name="Normal 2 4 2 2 4 2 4" xfId="13086" xr:uid="{00000000-0005-0000-0000-00001E330000}"/>
    <cellStyle name="Normal 2 4 2 2 4 2 4 3" xfId="28184" xr:uid="{00000000-0005-0000-0000-0000186E0000}"/>
    <cellStyle name="Normal 2 4 2 2 4 2 5" xfId="8065" xr:uid="{00000000-0005-0000-0000-0000811F0000}"/>
    <cellStyle name="Normal 2 4 2 2 4 2 5 3" xfId="23167" xr:uid="{00000000-0005-0000-0000-00007F5A0000}"/>
    <cellStyle name="Normal 2 4 2 2 4 2 7" xfId="18154" xr:uid="{00000000-0005-0000-0000-0000EA460000}"/>
    <cellStyle name="Normal 2 4 2 2 4 3" xfId="3847" xr:uid="{00000000-0005-0000-0000-0000070F0000}"/>
    <cellStyle name="Normal 2 4 2 2 4 3 2" xfId="13921" xr:uid="{00000000-0005-0000-0000-000061360000}"/>
    <cellStyle name="Normal 2 4 2 2 4 3 2 3" xfId="29019" xr:uid="{00000000-0005-0000-0000-00005B710000}"/>
    <cellStyle name="Normal 2 4 2 2 4 3 3" xfId="8901" xr:uid="{00000000-0005-0000-0000-0000C5220000}"/>
    <cellStyle name="Normal 2 4 2 2 4 3 3 3" xfId="24002" xr:uid="{00000000-0005-0000-0000-0000C25D0000}"/>
    <cellStyle name="Normal 2 4 2 2 4 3 5" xfId="18989" xr:uid="{00000000-0005-0000-0000-00002D4A0000}"/>
    <cellStyle name="Normal 2 4 2 2 4 4" xfId="5540" xr:uid="{00000000-0005-0000-0000-0000A4150000}"/>
    <cellStyle name="Normal 2 4 2 2 4 4 2" xfId="15592" xr:uid="{00000000-0005-0000-0000-0000E83C0000}"/>
    <cellStyle name="Normal 2 4 2 2 4 4 2 3" xfId="30690" xr:uid="{00000000-0005-0000-0000-0000E2770000}"/>
    <cellStyle name="Normal 2 4 2 2 4 4 3" xfId="10572" xr:uid="{00000000-0005-0000-0000-00004C290000}"/>
    <cellStyle name="Normal 2 4 2 2 4 4 3 3" xfId="25673" xr:uid="{00000000-0005-0000-0000-000049640000}"/>
    <cellStyle name="Normal 2 4 2 2 4 4 5" xfId="20660" xr:uid="{00000000-0005-0000-0000-0000B4500000}"/>
    <cellStyle name="Normal 2 4 2 2 4 5" xfId="12250" xr:uid="{00000000-0005-0000-0000-0000DA2F0000}"/>
    <cellStyle name="Normal 2 4 2 2 4 5 3" xfId="27348" xr:uid="{00000000-0005-0000-0000-0000D46A0000}"/>
    <cellStyle name="Normal 2 4 2 2 4 6" xfId="7229" xr:uid="{00000000-0005-0000-0000-00003D1C0000}"/>
    <cellStyle name="Normal 2 4 2 2 4 6 3" xfId="22331" xr:uid="{00000000-0005-0000-0000-00003B570000}"/>
    <cellStyle name="Normal 2 4 2 2 4 8" xfId="17318" xr:uid="{00000000-0005-0000-0000-0000A6430000}"/>
    <cellStyle name="Normal 2 4 2 2 5" xfId="2576" xr:uid="{00000000-0005-0000-0000-0000100A0000}"/>
    <cellStyle name="Normal 2 4 2 2 5 2" xfId="4266" xr:uid="{00000000-0005-0000-0000-0000AA100000}"/>
    <cellStyle name="Normal 2 4 2 2 5 2 2" xfId="14339" xr:uid="{00000000-0005-0000-0000-000003380000}"/>
    <cellStyle name="Normal 2 4 2 2 5 2 2 3" xfId="29437" xr:uid="{00000000-0005-0000-0000-0000FD720000}"/>
    <cellStyle name="Normal 2 4 2 2 5 2 3" xfId="9319" xr:uid="{00000000-0005-0000-0000-000067240000}"/>
    <cellStyle name="Normal 2 4 2 2 5 2 3 3" xfId="24420" xr:uid="{00000000-0005-0000-0000-0000645F0000}"/>
    <cellStyle name="Normal 2 4 2 2 5 2 5" xfId="19407" xr:uid="{00000000-0005-0000-0000-0000CF4B0000}"/>
    <cellStyle name="Normal 2 4 2 2 5 3" xfId="5958" xr:uid="{00000000-0005-0000-0000-000046170000}"/>
    <cellStyle name="Normal 2 4 2 2 5 3 2" xfId="16010" xr:uid="{00000000-0005-0000-0000-00008A3E0000}"/>
    <cellStyle name="Normal 2 4 2 2 5 3 3" xfId="10990" xr:uid="{00000000-0005-0000-0000-0000EE2A0000}"/>
    <cellStyle name="Normal 2 4 2 2 5 3 3 3" xfId="26091" xr:uid="{00000000-0005-0000-0000-0000EB650000}"/>
    <cellStyle name="Normal 2 4 2 2 5 3 5" xfId="21078" xr:uid="{00000000-0005-0000-0000-000056520000}"/>
    <cellStyle name="Normal 2 4 2 2 5 4" xfId="12668" xr:uid="{00000000-0005-0000-0000-00007C310000}"/>
    <cellStyle name="Normal 2 4 2 2 5 4 3" xfId="27766" xr:uid="{00000000-0005-0000-0000-0000766C0000}"/>
    <cellStyle name="Normal 2 4 2 2 5 5" xfId="7647" xr:uid="{00000000-0005-0000-0000-0000DF1D0000}"/>
    <cellStyle name="Normal 2 4 2 2 5 5 3" xfId="22749" xr:uid="{00000000-0005-0000-0000-0000DD580000}"/>
    <cellStyle name="Normal 2 4 2 2 5 7" xfId="17736" xr:uid="{00000000-0005-0000-0000-000048450000}"/>
    <cellStyle name="Normal 2 4 2 2 6" xfId="3429" xr:uid="{00000000-0005-0000-0000-0000650D0000}"/>
    <cellStyle name="Normal 2 4 2 2 6 2" xfId="13503" xr:uid="{00000000-0005-0000-0000-0000BF340000}"/>
    <cellStyle name="Normal 2 4 2 2 6 2 3" xfId="28601" xr:uid="{00000000-0005-0000-0000-0000B96F0000}"/>
    <cellStyle name="Normal 2 4 2 2 6 3" xfId="8483" xr:uid="{00000000-0005-0000-0000-000023210000}"/>
    <cellStyle name="Normal 2 4 2 2 6 3 3" xfId="23584" xr:uid="{00000000-0005-0000-0000-0000205C0000}"/>
    <cellStyle name="Normal 2 4 2 2 6 5" xfId="18571" xr:uid="{00000000-0005-0000-0000-00008B480000}"/>
    <cellStyle name="Normal 2 4 2 2 7" xfId="5122" xr:uid="{00000000-0005-0000-0000-000002140000}"/>
    <cellStyle name="Normal 2 4 2 2 7 2" xfId="15174" xr:uid="{00000000-0005-0000-0000-0000463B0000}"/>
    <cellStyle name="Normal 2 4 2 2 7 2 3" xfId="30272" xr:uid="{00000000-0005-0000-0000-000040760000}"/>
    <cellStyle name="Normal 2 4 2 2 7 3" xfId="10154" xr:uid="{00000000-0005-0000-0000-0000AA270000}"/>
    <cellStyle name="Normal 2 4 2 2 7 3 3" xfId="25255" xr:uid="{00000000-0005-0000-0000-0000A7620000}"/>
    <cellStyle name="Normal 2 4 2 2 7 5" xfId="20242" xr:uid="{00000000-0005-0000-0000-0000124F0000}"/>
    <cellStyle name="Normal 2 4 2 2 8" xfId="11832" xr:uid="{00000000-0005-0000-0000-0000382E0000}"/>
    <cellStyle name="Normal 2 4 2 2 8 3" xfId="26930" xr:uid="{00000000-0005-0000-0000-000032690000}"/>
    <cellStyle name="Normal 2 4 2 2 9" xfId="6811" xr:uid="{00000000-0005-0000-0000-00009B1A0000}"/>
    <cellStyle name="Normal 2 4 2 2 9 3" xfId="21913" xr:uid="{00000000-0005-0000-0000-000099550000}"/>
    <cellStyle name="Normal 2 4 2 3" xfId="1775" xr:uid="{00000000-0005-0000-0000-0000EF060000}"/>
    <cellStyle name="Normal 2 4 2 3 10" xfId="16952" xr:uid="{00000000-0005-0000-0000-000038420000}"/>
    <cellStyle name="Normal 2 4 2 3 2" xfId="1994" xr:uid="{00000000-0005-0000-0000-0000CA070000}"/>
    <cellStyle name="Normal 2 4 2 3 2 2" xfId="2415" xr:uid="{00000000-0005-0000-0000-00006F090000}"/>
    <cellStyle name="Normal 2 4 2 3 2 2 2" xfId="3254" xr:uid="{00000000-0005-0000-0000-0000B60C0000}"/>
    <cellStyle name="Normal 2 4 2 3 2 2 2 2" xfId="4944" xr:uid="{00000000-0005-0000-0000-000050130000}"/>
    <cellStyle name="Normal 2 4 2 3 2 2 2 2 2" xfId="15017" xr:uid="{00000000-0005-0000-0000-0000A93A0000}"/>
    <cellStyle name="Normal 2 4 2 3 2 2 2 2 2 3" xfId="30115" xr:uid="{00000000-0005-0000-0000-0000A3750000}"/>
    <cellStyle name="Normal 2 4 2 3 2 2 2 2 3" xfId="9997" xr:uid="{00000000-0005-0000-0000-00000D270000}"/>
    <cellStyle name="Normal 2 4 2 3 2 2 2 2 3 3" xfId="25098" xr:uid="{00000000-0005-0000-0000-00000A620000}"/>
    <cellStyle name="Normal 2 4 2 3 2 2 2 2 5" xfId="20085" xr:uid="{00000000-0005-0000-0000-0000754E0000}"/>
    <cellStyle name="Normal 2 4 2 3 2 2 2 3" xfId="6636" xr:uid="{00000000-0005-0000-0000-0000EC190000}"/>
    <cellStyle name="Normal 2 4 2 3 2 2 2 3 2" xfId="16688" xr:uid="{00000000-0005-0000-0000-000030410000}"/>
    <cellStyle name="Normal 2 4 2 3 2 2 2 3 3" xfId="11668" xr:uid="{00000000-0005-0000-0000-0000942D0000}"/>
    <cellStyle name="Normal 2 4 2 3 2 2 2 3 3 3" xfId="26769" xr:uid="{00000000-0005-0000-0000-000091680000}"/>
    <cellStyle name="Normal 2 4 2 3 2 2 2 3 5" xfId="21756" xr:uid="{00000000-0005-0000-0000-0000FC540000}"/>
    <cellStyle name="Normal 2 4 2 3 2 2 2 4" xfId="13346" xr:uid="{00000000-0005-0000-0000-000022340000}"/>
    <cellStyle name="Normal 2 4 2 3 2 2 2 4 3" xfId="28444" xr:uid="{00000000-0005-0000-0000-00001C6F0000}"/>
    <cellStyle name="Normal 2 4 2 3 2 2 2 5" xfId="8325" xr:uid="{00000000-0005-0000-0000-000085200000}"/>
    <cellStyle name="Normal 2 4 2 3 2 2 2 5 3" xfId="23427" xr:uid="{00000000-0005-0000-0000-0000835B0000}"/>
    <cellStyle name="Normal 2 4 2 3 2 2 2 7" xfId="18414" xr:uid="{00000000-0005-0000-0000-0000EE470000}"/>
    <cellStyle name="Normal 2 4 2 3 2 2 3" xfId="4107" xr:uid="{00000000-0005-0000-0000-00000B100000}"/>
    <cellStyle name="Normal 2 4 2 3 2 2 3 2" xfId="14181" xr:uid="{00000000-0005-0000-0000-000065370000}"/>
    <cellStyle name="Normal 2 4 2 3 2 2 3 2 3" xfId="29279" xr:uid="{00000000-0005-0000-0000-00005F720000}"/>
    <cellStyle name="Normal 2 4 2 3 2 2 3 3" xfId="9161" xr:uid="{00000000-0005-0000-0000-0000C9230000}"/>
    <cellStyle name="Normal 2 4 2 3 2 2 3 3 3" xfId="24262" xr:uid="{00000000-0005-0000-0000-0000C65E0000}"/>
    <cellStyle name="Normal 2 4 2 3 2 2 3 5" xfId="19249" xr:uid="{00000000-0005-0000-0000-0000314B0000}"/>
    <cellStyle name="Normal 2 4 2 3 2 2 4" xfId="5800" xr:uid="{00000000-0005-0000-0000-0000A8160000}"/>
    <cellStyle name="Normal 2 4 2 3 2 2 4 2" xfId="15852" xr:uid="{00000000-0005-0000-0000-0000EC3D0000}"/>
    <cellStyle name="Normal 2 4 2 3 2 2 4 3" xfId="10832" xr:uid="{00000000-0005-0000-0000-0000502A0000}"/>
    <cellStyle name="Normal 2 4 2 3 2 2 4 3 3" xfId="25933" xr:uid="{00000000-0005-0000-0000-00004D650000}"/>
    <cellStyle name="Normal 2 4 2 3 2 2 4 5" xfId="20920" xr:uid="{00000000-0005-0000-0000-0000B8510000}"/>
    <cellStyle name="Normal 2 4 2 3 2 2 5" xfId="12510" xr:uid="{00000000-0005-0000-0000-0000DE300000}"/>
    <cellStyle name="Normal 2 4 2 3 2 2 5 3" xfId="27608" xr:uid="{00000000-0005-0000-0000-0000D86B0000}"/>
    <cellStyle name="Normal 2 4 2 3 2 2 6" xfId="7489" xr:uid="{00000000-0005-0000-0000-0000411D0000}"/>
    <cellStyle name="Normal 2 4 2 3 2 2 6 3" xfId="22591" xr:uid="{00000000-0005-0000-0000-00003F580000}"/>
    <cellStyle name="Normal 2 4 2 3 2 2 8" xfId="17578" xr:uid="{00000000-0005-0000-0000-0000AA440000}"/>
    <cellStyle name="Normal 2 4 2 3 2 3" xfId="2836" xr:uid="{00000000-0005-0000-0000-0000140B0000}"/>
    <cellStyle name="Normal 2 4 2 3 2 3 2" xfId="4526" xr:uid="{00000000-0005-0000-0000-0000AE110000}"/>
    <cellStyle name="Normal 2 4 2 3 2 3 2 2" xfId="14599" xr:uid="{00000000-0005-0000-0000-000007390000}"/>
    <cellStyle name="Normal 2 4 2 3 2 3 2 2 3" xfId="29697" xr:uid="{00000000-0005-0000-0000-000001740000}"/>
    <cellStyle name="Normal 2 4 2 3 2 3 2 3" xfId="9579" xr:uid="{00000000-0005-0000-0000-00006B250000}"/>
    <cellStyle name="Normal 2 4 2 3 2 3 2 3 3" xfId="24680" xr:uid="{00000000-0005-0000-0000-000068600000}"/>
    <cellStyle name="Normal 2 4 2 3 2 3 2 5" xfId="19667" xr:uid="{00000000-0005-0000-0000-0000D34C0000}"/>
    <cellStyle name="Normal 2 4 2 3 2 3 3" xfId="6218" xr:uid="{00000000-0005-0000-0000-00004A180000}"/>
    <cellStyle name="Normal 2 4 2 3 2 3 3 2" xfId="16270" xr:uid="{00000000-0005-0000-0000-00008E3F0000}"/>
    <cellStyle name="Normal 2 4 2 3 2 3 3 3" xfId="11250" xr:uid="{00000000-0005-0000-0000-0000F22B0000}"/>
    <cellStyle name="Normal 2 4 2 3 2 3 3 3 3" xfId="26351" xr:uid="{00000000-0005-0000-0000-0000EF660000}"/>
    <cellStyle name="Normal 2 4 2 3 2 3 3 5" xfId="21338" xr:uid="{00000000-0005-0000-0000-00005A530000}"/>
    <cellStyle name="Normal 2 4 2 3 2 3 4" xfId="12928" xr:uid="{00000000-0005-0000-0000-000080320000}"/>
    <cellStyle name="Normal 2 4 2 3 2 3 4 3" xfId="28026" xr:uid="{00000000-0005-0000-0000-00007A6D0000}"/>
    <cellStyle name="Normal 2 4 2 3 2 3 5" xfId="7907" xr:uid="{00000000-0005-0000-0000-0000E31E0000}"/>
    <cellStyle name="Normal 2 4 2 3 2 3 5 3" xfId="23009" xr:uid="{00000000-0005-0000-0000-0000E1590000}"/>
    <cellStyle name="Normal 2 4 2 3 2 3 7" xfId="17996" xr:uid="{00000000-0005-0000-0000-00004C460000}"/>
    <cellStyle name="Normal 2 4 2 3 2 4" xfId="3689" xr:uid="{00000000-0005-0000-0000-0000690E0000}"/>
    <cellStyle name="Normal 2 4 2 3 2 4 2" xfId="13763" xr:uid="{00000000-0005-0000-0000-0000C3350000}"/>
    <cellStyle name="Normal 2 4 2 3 2 4 2 3" xfId="28861" xr:uid="{00000000-0005-0000-0000-0000BD700000}"/>
    <cellStyle name="Normal 2 4 2 3 2 4 3" xfId="8743" xr:uid="{00000000-0005-0000-0000-000027220000}"/>
    <cellStyle name="Normal 2 4 2 3 2 4 3 3" xfId="23844" xr:uid="{00000000-0005-0000-0000-0000245D0000}"/>
    <cellStyle name="Normal 2 4 2 3 2 4 5" xfId="18831" xr:uid="{00000000-0005-0000-0000-00008F490000}"/>
    <cellStyle name="Normal 2 4 2 3 2 5" xfId="5382" xr:uid="{00000000-0005-0000-0000-000006150000}"/>
    <cellStyle name="Normal 2 4 2 3 2 5 2" xfId="15434" xr:uid="{00000000-0005-0000-0000-00004A3C0000}"/>
    <cellStyle name="Normal 2 4 2 3 2 5 2 3" xfId="30532" xr:uid="{00000000-0005-0000-0000-000044770000}"/>
    <cellStyle name="Normal 2 4 2 3 2 5 3" xfId="10414" xr:uid="{00000000-0005-0000-0000-0000AE280000}"/>
    <cellStyle name="Normal 2 4 2 3 2 5 3 3" xfId="25515" xr:uid="{00000000-0005-0000-0000-0000AB630000}"/>
    <cellStyle name="Normal 2 4 2 3 2 5 5" xfId="20502" xr:uid="{00000000-0005-0000-0000-000016500000}"/>
    <cellStyle name="Normal 2 4 2 3 2 6" xfId="12092" xr:uid="{00000000-0005-0000-0000-00003C2F0000}"/>
    <cellStyle name="Normal 2 4 2 3 2 6 3" xfId="27190" xr:uid="{00000000-0005-0000-0000-0000366A0000}"/>
    <cellStyle name="Normal 2 4 2 3 2 7" xfId="7071" xr:uid="{00000000-0005-0000-0000-00009F1B0000}"/>
    <cellStyle name="Normal 2 4 2 3 2 7 3" xfId="22173" xr:uid="{00000000-0005-0000-0000-00009D560000}"/>
    <cellStyle name="Normal 2 4 2 3 2 9" xfId="17160" xr:uid="{00000000-0005-0000-0000-000008430000}"/>
    <cellStyle name="Normal 2 4 2 3 3" xfId="2207" xr:uid="{00000000-0005-0000-0000-00009F080000}"/>
    <cellStyle name="Normal 2 4 2 3 3 2" xfId="3046" xr:uid="{00000000-0005-0000-0000-0000E60B0000}"/>
    <cellStyle name="Normal 2 4 2 3 3 2 2" xfId="4736" xr:uid="{00000000-0005-0000-0000-000080120000}"/>
    <cellStyle name="Normal 2 4 2 3 3 2 2 2" xfId="14809" xr:uid="{00000000-0005-0000-0000-0000D9390000}"/>
    <cellStyle name="Normal 2 4 2 3 3 2 2 2 3" xfId="29907" xr:uid="{00000000-0005-0000-0000-0000D3740000}"/>
    <cellStyle name="Normal 2 4 2 3 3 2 2 3" xfId="9789" xr:uid="{00000000-0005-0000-0000-00003D260000}"/>
    <cellStyle name="Normal 2 4 2 3 3 2 2 3 3" xfId="24890" xr:uid="{00000000-0005-0000-0000-00003A610000}"/>
    <cellStyle name="Normal 2 4 2 3 3 2 2 5" xfId="19877" xr:uid="{00000000-0005-0000-0000-0000A54D0000}"/>
    <cellStyle name="Normal 2 4 2 3 3 2 3" xfId="6428" xr:uid="{00000000-0005-0000-0000-00001C190000}"/>
    <cellStyle name="Normal 2 4 2 3 3 2 3 2" xfId="16480" xr:uid="{00000000-0005-0000-0000-000060400000}"/>
    <cellStyle name="Normal 2 4 2 3 3 2 3 3" xfId="11460" xr:uid="{00000000-0005-0000-0000-0000C42C0000}"/>
    <cellStyle name="Normal 2 4 2 3 3 2 3 3 3" xfId="26561" xr:uid="{00000000-0005-0000-0000-0000C1670000}"/>
    <cellStyle name="Normal 2 4 2 3 3 2 3 5" xfId="21548" xr:uid="{00000000-0005-0000-0000-00002C540000}"/>
    <cellStyle name="Normal 2 4 2 3 3 2 4" xfId="13138" xr:uid="{00000000-0005-0000-0000-000052330000}"/>
    <cellStyle name="Normal 2 4 2 3 3 2 4 3" xfId="28236" xr:uid="{00000000-0005-0000-0000-00004C6E0000}"/>
    <cellStyle name="Normal 2 4 2 3 3 2 5" xfId="8117" xr:uid="{00000000-0005-0000-0000-0000B51F0000}"/>
    <cellStyle name="Normal 2 4 2 3 3 2 5 3" xfId="23219" xr:uid="{00000000-0005-0000-0000-0000B35A0000}"/>
    <cellStyle name="Normal 2 4 2 3 3 2 7" xfId="18206" xr:uid="{00000000-0005-0000-0000-00001E470000}"/>
    <cellStyle name="Normal 2 4 2 3 3 3" xfId="3899" xr:uid="{00000000-0005-0000-0000-00003B0F0000}"/>
    <cellStyle name="Normal 2 4 2 3 3 3 2" xfId="13973" xr:uid="{00000000-0005-0000-0000-000095360000}"/>
    <cellStyle name="Normal 2 4 2 3 3 3 2 3" xfId="29071" xr:uid="{00000000-0005-0000-0000-00008F710000}"/>
    <cellStyle name="Normal 2 4 2 3 3 3 3" xfId="8953" xr:uid="{00000000-0005-0000-0000-0000F9220000}"/>
    <cellStyle name="Normal 2 4 2 3 3 3 3 3" xfId="24054" xr:uid="{00000000-0005-0000-0000-0000F65D0000}"/>
    <cellStyle name="Normal 2 4 2 3 3 3 5" xfId="19041" xr:uid="{00000000-0005-0000-0000-0000614A0000}"/>
    <cellStyle name="Normal 2 4 2 3 3 4" xfId="5592" xr:uid="{00000000-0005-0000-0000-0000D8150000}"/>
    <cellStyle name="Normal 2 4 2 3 3 4 2" xfId="15644" xr:uid="{00000000-0005-0000-0000-00001C3D0000}"/>
    <cellStyle name="Normal 2 4 2 3 3 4 2 3" xfId="30742" xr:uid="{00000000-0005-0000-0000-000016780000}"/>
    <cellStyle name="Normal 2 4 2 3 3 4 3" xfId="10624" xr:uid="{00000000-0005-0000-0000-000080290000}"/>
    <cellStyle name="Normal 2 4 2 3 3 4 3 3" xfId="25725" xr:uid="{00000000-0005-0000-0000-00007D640000}"/>
    <cellStyle name="Normal 2 4 2 3 3 4 5" xfId="20712" xr:uid="{00000000-0005-0000-0000-0000E8500000}"/>
    <cellStyle name="Normal 2 4 2 3 3 5" xfId="12302" xr:uid="{00000000-0005-0000-0000-00000E300000}"/>
    <cellStyle name="Normal 2 4 2 3 3 5 3" xfId="27400" xr:uid="{00000000-0005-0000-0000-0000086B0000}"/>
    <cellStyle name="Normal 2 4 2 3 3 6" xfId="7281" xr:uid="{00000000-0005-0000-0000-0000711C0000}"/>
    <cellStyle name="Normal 2 4 2 3 3 6 3" xfId="22383" xr:uid="{00000000-0005-0000-0000-00006F570000}"/>
    <cellStyle name="Normal 2 4 2 3 3 8" xfId="17370" xr:uid="{00000000-0005-0000-0000-0000DA430000}"/>
    <cellStyle name="Normal 2 4 2 3 4" xfId="2628" xr:uid="{00000000-0005-0000-0000-0000440A0000}"/>
    <cellStyle name="Normal 2 4 2 3 4 2" xfId="4318" xr:uid="{00000000-0005-0000-0000-0000DE100000}"/>
    <cellStyle name="Normal 2 4 2 3 4 2 2" xfId="14391" xr:uid="{00000000-0005-0000-0000-000037380000}"/>
    <cellStyle name="Normal 2 4 2 3 4 2 2 3" xfId="29489" xr:uid="{00000000-0005-0000-0000-000031730000}"/>
    <cellStyle name="Normal 2 4 2 3 4 2 3" xfId="9371" xr:uid="{00000000-0005-0000-0000-00009B240000}"/>
    <cellStyle name="Normal 2 4 2 3 4 2 3 3" xfId="24472" xr:uid="{00000000-0005-0000-0000-0000985F0000}"/>
    <cellStyle name="Normal 2 4 2 3 4 2 5" xfId="19459" xr:uid="{00000000-0005-0000-0000-0000034C0000}"/>
    <cellStyle name="Normal 2 4 2 3 4 3" xfId="6010" xr:uid="{00000000-0005-0000-0000-00007A170000}"/>
    <cellStyle name="Normal 2 4 2 3 4 3 2" xfId="16062" xr:uid="{00000000-0005-0000-0000-0000BE3E0000}"/>
    <cellStyle name="Normal 2 4 2 3 4 3 3" xfId="11042" xr:uid="{00000000-0005-0000-0000-0000222B0000}"/>
    <cellStyle name="Normal 2 4 2 3 4 3 3 3" xfId="26143" xr:uid="{00000000-0005-0000-0000-00001F660000}"/>
    <cellStyle name="Normal 2 4 2 3 4 3 5" xfId="21130" xr:uid="{00000000-0005-0000-0000-00008A520000}"/>
    <cellStyle name="Normal 2 4 2 3 4 4" xfId="12720" xr:uid="{00000000-0005-0000-0000-0000B0310000}"/>
    <cellStyle name="Normal 2 4 2 3 4 4 3" xfId="27818" xr:uid="{00000000-0005-0000-0000-0000AA6C0000}"/>
    <cellStyle name="Normal 2 4 2 3 4 5" xfId="7699" xr:uid="{00000000-0005-0000-0000-0000131E0000}"/>
    <cellStyle name="Normal 2 4 2 3 4 5 3" xfId="22801" xr:uid="{00000000-0005-0000-0000-000011590000}"/>
    <cellStyle name="Normal 2 4 2 3 4 7" xfId="17788" xr:uid="{00000000-0005-0000-0000-00007C450000}"/>
    <cellStyle name="Normal 2 4 2 3 5" xfId="3481" xr:uid="{00000000-0005-0000-0000-0000990D0000}"/>
    <cellStyle name="Normal 2 4 2 3 5 2" xfId="13555" xr:uid="{00000000-0005-0000-0000-0000F3340000}"/>
    <cellStyle name="Normal 2 4 2 3 5 2 3" xfId="28653" xr:uid="{00000000-0005-0000-0000-0000ED6F0000}"/>
    <cellStyle name="Normal 2 4 2 3 5 3" xfId="8535" xr:uid="{00000000-0005-0000-0000-000057210000}"/>
    <cellStyle name="Normal 2 4 2 3 5 3 3" xfId="23636" xr:uid="{00000000-0005-0000-0000-0000545C0000}"/>
    <cellStyle name="Normal 2 4 2 3 5 5" xfId="18623" xr:uid="{00000000-0005-0000-0000-0000BF480000}"/>
    <cellStyle name="Normal 2 4 2 3 6" xfId="5174" xr:uid="{00000000-0005-0000-0000-000036140000}"/>
    <cellStyle name="Normal 2 4 2 3 6 2" xfId="15226" xr:uid="{00000000-0005-0000-0000-00007A3B0000}"/>
    <cellStyle name="Normal 2 4 2 3 6 2 3" xfId="30324" xr:uid="{00000000-0005-0000-0000-000074760000}"/>
    <cellStyle name="Normal 2 4 2 3 6 3" xfId="10206" xr:uid="{00000000-0005-0000-0000-0000DE270000}"/>
    <cellStyle name="Normal 2 4 2 3 6 3 3" xfId="25307" xr:uid="{00000000-0005-0000-0000-0000DB620000}"/>
    <cellStyle name="Normal 2 4 2 3 6 5" xfId="20294" xr:uid="{00000000-0005-0000-0000-0000464F0000}"/>
    <cellStyle name="Normal 2 4 2 3 7" xfId="11884" xr:uid="{00000000-0005-0000-0000-00006C2E0000}"/>
    <cellStyle name="Normal 2 4 2 3 7 3" xfId="26982" xr:uid="{00000000-0005-0000-0000-000066690000}"/>
    <cellStyle name="Normal 2 4 2 3 8" xfId="6863" xr:uid="{00000000-0005-0000-0000-0000CF1A0000}"/>
    <cellStyle name="Normal 2 4 2 3 8 3" xfId="21965" xr:uid="{00000000-0005-0000-0000-0000CD550000}"/>
    <cellStyle name="Normal 2 4 2 4" xfId="1888" xr:uid="{00000000-0005-0000-0000-000060070000}"/>
    <cellStyle name="Normal 2 4 2 4 2" xfId="2311" xr:uid="{00000000-0005-0000-0000-000007090000}"/>
    <cellStyle name="Normal 2 4 2 4 2 2" xfId="3150" xr:uid="{00000000-0005-0000-0000-00004E0C0000}"/>
    <cellStyle name="Normal 2 4 2 4 2 2 2" xfId="4840" xr:uid="{00000000-0005-0000-0000-0000E8120000}"/>
    <cellStyle name="Normal 2 4 2 4 2 2 2 2" xfId="14913" xr:uid="{00000000-0005-0000-0000-0000413A0000}"/>
    <cellStyle name="Normal 2 4 2 4 2 2 2 2 3" xfId="30011" xr:uid="{00000000-0005-0000-0000-00003B750000}"/>
    <cellStyle name="Normal 2 4 2 4 2 2 2 3" xfId="9893" xr:uid="{00000000-0005-0000-0000-0000A5260000}"/>
    <cellStyle name="Normal 2 4 2 4 2 2 2 3 3" xfId="24994" xr:uid="{00000000-0005-0000-0000-0000A2610000}"/>
    <cellStyle name="Normal 2 4 2 4 2 2 2 5" xfId="19981" xr:uid="{00000000-0005-0000-0000-00000D4E0000}"/>
    <cellStyle name="Normal 2 4 2 4 2 2 3" xfId="6532" xr:uid="{00000000-0005-0000-0000-000084190000}"/>
    <cellStyle name="Normal 2 4 2 4 2 2 3 2" xfId="16584" xr:uid="{00000000-0005-0000-0000-0000C8400000}"/>
    <cellStyle name="Normal 2 4 2 4 2 2 3 3" xfId="11564" xr:uid="{00000000-0005-0000-0000-00002C2D0000}"/>
    <cellStyle name="Normal 2 4 2 4 2 2 3 3 3" xfId="26665" xr:uid="{00000000-0005-0000-0000-000029680000}"/>
    <cellStyle name="Normal 2 4 2 4 2 2 3 5" xfId="21652" xr:uid="{00000000-0005-0000-0000-000094540000}"/>
    <cellStyle name="Normal 2 4 2 4 2 2 4" xfId="13242" xr:uid="{00000000-0005-0000-0000-0000BA330000}"/>
    <cellStyle name="Normal 2 4 2 4 2 2 4 3" xfId="28340" xr:uid="{00000000-0005-0000-0000-0000B46E0000}"/>
    <cellStyle name="Normal 2 4 2 4 2 2 5" xfId="8221" xr:uid="{00000000-0005-0000-0000-00001D200000}"/>
    <cellStyle name="Normal 2 4 2 4 2 2 5 3" xfId="23323" xr:uid="{00000000-0005-0000-0000-00001B5B0000}"/>
    <cellStyle name="Normal 2 4 2 4 2 2 7" xfId="18310" xr:uid="{00000000-0005-0000-0000-000086470000}"/>
    <cellStyle name="Normal 2 4 2 4 2 3" xfId="4003" xr:uid="{00000000-0005-0000-0000-0000A30F0000}"/>
    <cellStyle name="Normal 2 4 2 4 2 3 2" xfId="14077" xr:uid="{00000000-0005-0000-0000-0000FD360000}"/>
    <cellStyle name="Normal 2 4 2 4 2 3 2 3" xfId="29175" xr:uid="{00000000-0005-0000-0000-0000F7710000}"/>
    <cellStyle name="Normal 2 4 2 4 2 3 3" xfId="9057" xr:uid="{00000000-0005-0000-0000-000061230000}"/>
    <cellStyle name="Normal 2 4 2 4 2 3 3 3" xfId="24158" xr:uid="{00000000-0005-0000-0000-00005E5E0000}"/>
    <cellStyle name="Normal 2 4 2 4 2 3 5" xfId="19145" xr:uid="{00000000-0005-0000-0000-0000C94A0000}"/>
    <cellStyle name="Normal 2 4 2 4 2 4" xfId="5696" xr:uid="{00000000-0005-0000-0000-000040160000}"/>
    <cellStyle name="Normal 2 4 2 4 2 4 2" xfId="15748" xr:uid="{00000000-0005-0000-0000-0000843D0000}"/>
    <cellStyle name="Normal 2 4 2 4 2 4 2 3" xfId="30846" xr:uid="{00000000-0005-0000-0000-00007E780000}"/>
    <cellStyle name="Normal 2 4 2 4 2 4 3" xfId="10728" xr:uid="{00000000-0005-0000-0000-0000E8290000}"/>
    <cellStyle name="Normal 2 4 2 4 2 4 3 3" xfId="25829" xr:uid="{00000000-0005-0000-0000-0000E5640000}"/>
    <cellStyle name="Normal 2 4 2 4 2 4 5" xfId="20816" xr:uid="{00000000-0005-0000-0000-000050510000}"/>
    <cellStyle name="Normal 2 4 2 4 2 5" xfId="12406" xr:uid="{00000000-0005-0000-0000-000076300000}"/>
    <cellStyle name="Normal 2 4 2 4 2 5 3" xfId="27504" xr:uid="{00000000-0005-0000-0000-0000706B0000}"/>
    <cellStyle name="Normal 2 4 2 4 2 6" xfId="7385" xr:uid="{00000000-0005-0000-0000-0000D91C0000}"/>
    <cellStyle name="Normal 2 4 2 4 2 6 3" xfId="22487" xr:uid="{00000000-0005-0000-0000-0000D7570000}"/>
    <cellStyle name="Normal 2 4 2 4 2 8" xfId="17474" xr:uid="{00000000-0005-0000-0000-000042440000}"/>
    <cellStyle name="Normal 2 4 2 4 3" xfId="2732" xr:uid="{00000000-0005-0000-0000-0000AC0A0000}"/>
    <cellStyle name="Normal 2 4 2 4 3 2" xfId="4422" xr:uid="{00000000-0005-0000-0000-000046110000}"/>
    <cellStyle name="Normal 2 4 2 4 3 2 2" xfId="14495" xr:uid="{00000000-0005-0000-0000-00009F380000}"/>
    <cellStyle name="Normal 2 4 2 4 3 2 2 3" xfId="29593" xr:uid="{00000000-0005-0000-0000-000099730000}"/>
    <cellStyle name="Normal 2 4 2 4 3 2 3" xfId="9475" xr:uid="{00000000-0005-0000-0000-000003250000}"/>
    <cellStyle name="Normal 2 4 2 4 3 2 3 3" xfId="24576" xr:uid="{00000000-0005-0000-0000-000000600000}"/>
    <cellStyle name="Normal 2 4 2 4 3 2 5" xfId="19563" xr:uid="{00000000-0005-0000-0000-00006B4C0000}"/>
    <cellStyle name="Normal 2 4 2 4 3 3" xfId="6114" xr:uid="{00000000-0005-0000-0000-0000E2170000}"/>
    <cellStyle name="Normal 2 4 2 4 3 3 2" xfId="16166" xr:uid="{00000000-0005-0000-0000-0000263F0000}"/>
    <cellStyle name="Normal 2 4 2 4 3 3 3" xfId="11146" xr:uid="{00000000-0005-0000-0000-00008A2B0000}"/>
    <cellStyle name="Normal 2 4 2 4 3 3 3 3" xfId="26247" xr:uid="{00000000-0005-0000-0000-000087660000}"/>
    <cellStyle name="Normal 2 4 2 4 3 3 5" xfId="21234" xr:uid="{00000000-0005-0000-0000-0000F2520000}"/>
    <cellStyle name="Normal 2 4 2 4 3 4" xfId="12824" xr:uid="{00000000-0005-0000-0000-000018320000}"/>
    <cellStyle name="Normal 2 4 2 4 3 4 3" xfId="27922" xr:uid="{00000000-0005-0000-0000-0000126D0000}"/>
    <cellStyle name="Normal 2 4 2 4 3 5" xfId="7803" xr:uid="{00000000-0005-0000-0000-00007B1E0000}"/>
    <cellStyle name="Normal 2 4 2 4 3 5 3" xfId="22905" xr:uid="{00000000-0005-0000-0000-000079590000}"/>
    <cellStyle name="Normal 2 4 2 4 3 7" xfId="17892" xr:uid="{00000000-0005-0000-0000-0000E4450000}"/>
    <cellStyle name="Normal 2 4 2 4 4" xfId="3585" xr:uid="{00000000-0005-0000-0000-0000010E0000}"/>
    <cellStyle name="Normal 2 4 2 4 4 2" xfId="13659" xr:uid="{00000000-0005-0000-0000-00005B350000}"/>
    <cellStyle name="Normal 2 4 2 4 4 2 3" xfId="28757" xr:uid="{00000000-0005-0000-0000-000055700000}"/>
    <cellStyle name="Normal 2 4 2 4 4 3" xfId="8639" xr:uid="{00000000-0005-0000-0000-0000BF210000}"/>
    <cellStyle name="Normal 2 4 2 4 4 3 3" xfId="23740" xr:uid="{00000000-0005-0000-0000-0000BC5C0000}"/>
    <cellStyle name="Normal 2 4 2 4 4 5" xfId="18727" xr:uid="{00000000-0005-0000-0000-000027490000}"/>
    <cellStyle name="Normal 2 4 2 4 5" xfId="5278" xr:uid="{00000000-0005-0000-0000-00009E140000}"/>
    <cellStyle name="Normal 2 4 2 4 5 2" xfId="15330" xr:uid="{00000000-0005-0000-0000-0000E23B0000}"/>
    <cellStyle name="Normal 2 4 2 4 5 2 3" xfId="30428" xr:uid="{00000000-0005-0000-0000-0000DC760000}"/>
    <cellStyle name="Normal 2 4 2 4 5 3" xfId="10310" xr:uid="{00000000-0005-0000-0000-000046280000}"/>
    <cellStyle name="Normal 2 4 2 4 5 3 3" xfId="25411" xr:uid="{00000000-0005-0000-0000-000043630000}"/>
    <cellStyle name="Normal 2 4 2 4 5 5" xfId="20398" xr:uid="{00000000-0005-0000-0000-0000AE4F0000}"/>
    <cellStyle name="Normal 2 4 2 4 6" xfId="11988" xr:uid="{00000000-0005-0000-0000-0000D42E0000}"/>
    <cellStyle name="Normal 2 4 2 4 6 3" xfId="27086" xr:uid="{00000000-0005-0000-0000-0000CE690000}"/>
    <cellStyle name="Normal 2 4 2 4 7" xfId="6967" xr:uid="{00000000-0005-0000-0000-0000371B0000}"/>
    <cellStyle name="Normal 2 4 2 4 7 3" xfId="22069" xr:uid="{00000000-0005-0000-0000-000035560000}"/>
    <cellStyle name="Normal 2 4 2 4 9" xfId="17056" xr:uid="{00000000-0005-0000-0000-0000A0420000}"/>
    <cellStyle name="Normal 2 4 2 5" xfId="2101" xr:uid="{00000000-0005-0000-0000-000035080000}"/>
    <cellStyle name="Normal 2 4 2 5 2" xfId="2942" xr:uid="{00000000-0005-0000-0000-00007E0B0000}"/>
    <cellStyle name="Normal 2 4 2 5 2 2" xfId="4632" xr:uid="{00000000-0005-0000-0000-000018120000}"/>
    <cellStyle name="Normal 2 4 2 5 2 2 2" xfId="14705" xr:uid="{00000000-0005-0000-0000-000071390000}"/>
    <cellStyle name="Normal 2 4 2 5 2 2 2 3" xfId="29803" xr:uid="{00000000-0005-0000-0000-00006B740000}"/>
    <cellStyle name="Normal 2 4 2 5 2 2 3" xfId="9685" xr:uid="{00000000-0005-0000-0000-0000D5250000}"/>
    <cellStyle name="Normal 2 4 2 5 2 2 3 3" xfId="24786" xr:uid="{00000000-0005-0000-0000-0000D2600000}"/>
    <cellStyle name="Normal 2 4 2 5 2 2 5" xfId="19773" xr:uid="{00000000-0005-0000-0000-00003D4D0000}"/>
    <cellStyle name="Normal 2 4 2 5 2 3" xfId="6324" xr:uid="{00000000-0005-0000-0000-0000B4180000}"/>
    <cellStyle name="Normal 2 4 2 5 2 3 2" xfId="16376" xr:uid="{00000000-0005-0000-0000-0000F83F0000}"/>
    <cellStyle name="Normal 2 4 2 5 2 3 3" xfId="11356" xr:uid="{00000000-0005-0000-0000-00005C2C0000}"/>
    <cellStyle name="Normal 2 4 2 5 2 3 3 3" xfId="26457" xr:uid="{00000000-0005-0000-0000-000059670000}"/>
    <cellStyle name="Normal 2 4 2 5 2 3 5" xfId="21444" xr:uid="{00000000-0005-0000-0000-0000C4530000}"/>
    <cellStyle name="Normal 2 4 2 5 2 4" xfId="13034" xr:uid="{00000000-0005-0000-0000-0000EA320000}"/>
    <cellStyle name="Normal 2 4 2 5 2 4 3" xfId="28132" xr:uid="{00000000-0005-0000-0000-0000E46D0000}"/>
    <cellStyle name="Normal 2 4 2 5 2 5" xfId="8013" xr:uid="{00000000-0005-0000-0000-00004D1F0000}"/>
    <cellStyle name="Normal 2 4 2 5 2 5 3" xfId="23115" xr:uid="{00000000-0005-0000-0000-00004B5A0000}"/>
    <cellStyle name="Normal 2 4 2 5 2 7" xfId="18102" xr:uid="{00000000-0005-0000-0000-0000B6460000}"/>
    <cellStyle name="Normal 2 4 2 5 3" xfId="3795" xr:uid="{00000000-0005-0000-0000-0000D30E0000}"/>
    <cellStyle name="Normal 2 4 2 5 3 2" xfId="13869" xr:uid="{00000000-0005-0000-0000-00002D360000}"/>
    <cellStyle name="Normal 2 4 2 5 3 2 3" xfId="28967" xr:uid="{00000000-0005-0000-0000-000027710000}"/>
    <cellStyle name="Normal 2 4 2 5 3 3" xfId="8849" xr:uid="{00000000-0005-0000-0000-000091220000}"/>
    <cellStyle name="Normal 2 4 2 5 3 3 3" xfId="23950" xr:uid="{00000000-0005-0000-0000-00008E5D0000}"/>
    <cellStyle name="Normal 2 4 2 5 3 5" xfId="18937" xr:uid="{00000000-0005-0000-0000-0000F9490000}"/>
    <cellStyle name="Normal 2 4 2 5 4" xfId="5488" xr:uid="{00000000-0005-0000-0000-000070150000}"/>
    <cellStyle name="Normal 2 4 2 5 4 2" xfId="15540" xr:uid="{00000000-0005-0000-0000-0000B43C0000}"/>
    <cellStyle name="Normal 2 4 2 5 4 2 3" xfId="30638" xr:uid="{00000000-0005-0000-0000-0000AE770000}"/>
    <cellStyle name="Normal 2 4 2 5 4 3" xfId="10520" xr:uid="{00000000-0005-0000-0000-000018290000}"/>
    <cellStyle name="Normal 2 4 2 5 4 3 3" xfId="25621" xr:uid="{00000000-0005-0000-0000-000015640000}"/>
    <cellStyle name="Normal 2 4 2 5 4 5" xfId="20608" xr:uid="{00000000-0005-0000-0000-000080500000}"/>
    <cellStyle name="Normal 2 4 2 5 5" xfId="12198" xr:uid="{00000000-0005-0000-0000-0000A62F0000}"/>
    <cellStyle name="Normal 2 4 2 5 5 3" xfId="27296" xr:uid="{00000000-0005-0000-0000-0000A06A0000}"/>
    <cellStyle name="Normal 2 4 2 5 6" xfId="7177" xr:uid="{00000000-0005-0000-0000-0000091C0000}"/>
    <cellStyle name="Normal 2 4 2 5 6 3" xfId="22279" xr:uid="{00000000-0005-0000-0000-000007570000}"/>
    <cellStyle name="Normal 2 4 2 5 8" xfId="17266" xr:uid="{00000000-0005-0000-0000-000072430000}"/>
    <cellStyle name="Normal 2 4 2 6" xfId="2522" xr:uid="{00000000-0005-0000-0000-0000DA090000}"/>
    <cellStyle name="Normal 2 4 2 6 2" xfId="4214" xr:uid="{00000000-0005-0000-0000-000076100000}"/>
    <cellStyle name="Normal 2 4 2 6 2 2" xfId="14287" xr:uid="{00000000-0005-0000-0000-0000CF370000}"/>
    <cellStyle name="Normal 2 4 2 6 2 2 3" xfId="29385" xr:uid="{00000000-0005-0000-0000-0000C9720000}"/>
    <cellStyle name="Normal 2 4 2 6 2 3" xfId="9267" xr:uid="{00000000-0005-0000-0000-000033240000}"/>
    <cellStyle name="Normal 2 4 2 6 2 3 3" xfId="24368" xr:uid="{00000000-0005-0000-0000-0000305F0000}"/>
    <cellStyle name="Normal 2 4 2 6 2 5" xfId="19355" xr:uid="{00000000-0005-0000-0000-00009B4B0000}"/>
    <cellStyle name="Normal 2 4 2 6 3" xfId="5906" xr:uid="{00000000-0005-0000-0000-000012170000}"/>
    <cellStyle name="Normal 2 4 2 6 3 2" xfId="15958" xr:uid="{00000000-0005-0000-0000-0000563E0000}"/>
    <cellStyle name="Normal 2 4 2 6 3 3" xfId="10938" xr:uid="{00000000-0005-0000-0000-0000BA2A0000}"/>
    <cellStyle name="Normal 2 4 2 6 3 3 3" xfId="26039" xr:uid="{00000000-0005-0000-0000-0000B7650000}"/>
    <cellStyle name="Normal 2 4 2 6 3 5" xfId="21026" xr:uid="{00000000-0005-0000-0000-000022520000}"/>
    <cellStyle name="Normal 2 4 2 6 4" xfId="12616" xr:uid="{00000000-0005-0000-0000-000048310000}"/>
    <cellStyle name="Normal 2 4 2 6 4 3" xfId="27714" xr:uid="{00000000-0005-0000-0000-0000426C0000}"/>
    <cellStyle name="Normal 2 4 2 6 5" xfId="7595" xr:uid="{00000000-0005-0000-0000-0000AB1D0000}"/>
    <cellStyle name="Normal 2 4 2 6 5 3" xfId="22697" xr:uid="{00000000-0005-0000-0000-0000A9580000}"/>
    <cellStyle name="Normal 2 4 2 6 7" xfId="17684" xr:uid="{00000000-0005-0000-0000-000014450000}"/>
    <cellStyle name="Normal 2 4 2 7" xfId="3373" xr:uid="{00000000-0005-0000-0000-00002D0D0000}"/>
    <cellStyle name="Normal 2 4 2 7 2" xfId="13451" xr:uid="{00000000-0005-0000-0000-00008B340000}"/>
    <cellStyle name="Normal 2 4 2 7 2 3" xfId="28549" xr:uid="{00000000-0005-0000-0000-0000856F0000}"/>
    <cellStyle name="Normal 2 4 2 7 3" xfId="8431" xr:uid="{00000000-0005-0000-0000-0000EF200000}"/>
    <cellStyle name="Normal 2 4 2 7 3 3" xfId="23532" xr:uid="{00000000-0005-0000-0000-0000EC5B0000}"/>
    <cellStyle name="Normal 2 4 2 7 5" xfId="18519" xr:uid="{00000000-0005-0000-0000-000057480000}"/>
    <cellStyle name="Normal 2 4 2 8" xfId="5067" xr:uid="{00000000-0005-0000-0000-0000CB130000}"/>
    <cellStyle name="Normal 2 4 2 8 2" xfId="15122" xr:uid="{00000000-0005-0000-0000-0000123B0000}"/>
    <cellStyle name="Normal 2 4 2 8 2 3" xfId="30220" xr:uid="{00000000-0005-0000-0000-00000C760000}"/>
    <cellStyle name="Normal 2 4 2 8 3" xfId="10102" xr:uid="{00000000-0005-0000-0000-000076270000}"/>
    <cellStyle name="Normal 2 4 2 8 3 3" xfId="25203" xr:uid="{00000000-0005-0000-0000-000073620000}"/>
    <cellStyle name="Normal 2 4 2 8 5" xfId="20190" xr:uid="{00000000-0005-0000-0000-0000DE4E0000}"/>
    <cellStyle name="Normal 2 4 2 9" xfId="11778" xr:uid="{00000000-0005-0000-0000-0000022E0000}"/>
    <cellStyle name="Normal 2 4 2 9 3" xfId="26878" xr:uid="{00000000-0005-0000-0000-0000FE680000}"/>
    <cellStyle name="Normal 2 4 3" xfId="937" xr:uid="{00000000-0005-0000-0000-0000A9030000}"/>
    <cellStyle name="Normal 2 5" xfId="1429" xr:uid="{00000000-0005-0000-0000-000095050000}"/>
    <cellStyle name="Normal 2 5 10" xfId="6758" xr:uid="{00000000-0005-0000-0000-0000661A0000}"/>
    <cellStyle name="Normal 2 5 10 3" xfId="21862" xr:uid="{00000000-0005-0000-0000-000066550000}"/>
    <cellStyle name="Normal 2 5 12" xfId="16847" xr:uid="{00000000-0005-0000-0000-0000CF410000}"/>
    <cellStyle name="Normal 2 5 2" xfId="1722" xr:uid="{00000000-0005-0000-0000-0000BA060000}"/>
    <cellStyle name="Normal 2 5 2 11" xfId="16901" xr:uid="{00000000-0005-0000-0000-000005420000}"/>
    <cellStyle name="Normal 2 5 2 2" xfId="1830" xr:uid="{00000000-0005-0000-0000-000026070000}"/>
    <cellStyle name="Normal 2 5 2 2 10" xfId="17005" xr:uid="{00000000-0005-0000-0000-00006D420000}"/>
    <cellStyle name="Normal 2 5 2 2 2" xfId="2047" xr:uid="{00000000-0005-0000-0000-0000FF070000}"/>
    <cellStyle name="Normal 2 5 2 2 2 2" xfId="2468" xr:uid="{00000000-0005-0000-0000-0000A4090000}"/>
    <cellStyle name="Normal 2 5 2 2 2 2 2" xfId="3307" xr:uid="{00000000-0005-0000-0000-0000EB0C0000}"/>
    <cellStyle name="Normal 2 5 2 2 2 2 2 2" xfId="4997" xr:uid="{00000000-0005-0000-0000-000085130000}"/>
    <cellStyle name="Normal 2 5 2 2 2 2 2 2 2" xfId="15070" xr:uid="{00000000-0005-0000-0000-0000DE3A0000}"/>
    <cellStyle name="Normal 2 5 2 2 2 2 2 2 2 3" xfId="30168" xr:uid="{00000000-0005-0000-0000-0000D8750000}"/>
    <cellStyle name="Normal 2 5 2 2 2 2 2 2 3" xfId="10050" xr:uid="{00000000-0005-0000-0000-000042270000}"/>
    <cellStyle name="Normal 2 5 2 2 2 2 2 2 3 3" xfId="25151" xr:uid="{00000000-0005-0000-0000-00003F620000}"/>
    <cellStyle name="Normal 2 5 2 2 2 2 2 2 5" xfId="20138" xr:uid="{00000000-0005-0000-0000-0000AA4E0000}"/>
    <cellStyle name="Normal 2 5 2 2 2 2 2 3" xfId="6689" xr:uid="{00000000-0005-0000-0000-0000211A0000}"/>
    <cellStyle name="Normal 2 5 2 2 2 2 2 3 2" xfId="16741" xr:uid="{00000000-0005-0000-0000-000065410000}"/>
    <cellStyle name="Normal 2 5 2 2 2 2 2 3 3" xfId="11721" xr:uid="{00000000-0005-0000-0000-0000C92D0000}"/>
    <cellStyle name="Normal 2 5 2 2 2 2 2 3 3 3" xfId="26822" xr:uid="{00000000-0005-0000-0000-0000C6680000}"/>
    <cellStyle name="Normal 2 5 2 2 2 2 2 3 5" xfId="21809" xr:uid="{00000000-0005-0000-0000-000031550000}"/>
    <cellStyle name="Normal 2 5 2 2 2 2 2 4" xfId="13399" xr:uid="{00000000-0005-0000-0000-000057340000}"/>
    <cellStyle name="Normal 2 5 2 2 2 2 2 4 3" xfId="28497" xr:uid="{00000000-0005-0000-0000-0000516F0000}"/>
    <cellStyle name="Normal 2 5 2 2 2 2 2 5" xfId="8378" xr:uid="{00000000-0005-0000-0000-0000BA200000}"/>
    <cellStyle name="Normal 2 5 2 2 2 2 2 5 3" xfId="23480" xr:uid="{00000000-0005-0000-0000-0000B85B0000}"/>
    <cellStyle name="Normal 2 5 2 2 2 2 2 7" xfId="18467" xr:uid="{00000000-0005-0000-0000-000023480000}"/>
    <cellStyle name="Normal 2 5 2 2 2 2 3" xfId="4160" xr:uid="{00000000-0005-0000-0000-000040100000}"/>
    <cellStyle name="Normal 2 5 2 2 2 2 3 2" xfId="14234" xr:uid="{00000000-0005-0000-0000-00009A370000}"/>
    <cellStyle name="Normal 2 5 2 2 2 2 3 2 3" xfId="29332" xr:uid="{00000000-0005-0000-0000-000094720000}"/>
    <cellStyle name="Normal 2 5 2 2 2 2 3 3" xfId="9214" xr:uid="{00000000-0005-0000-0000-0000FE230000}"/>
    <cellStyle name="Normal 2 5 2 2 2 2 3 3 3" xfId="24315" xr:uid="{00000000-0005-0000-0000-0000FB5E0000}"/>
    <cellStyle name="Normal 2 5 2 2 2 2 3 5" xfId="19302" xr:uid="{00000000-0005-0000-0000-0000664B0000}"/>
    <cellStyle name="Normal 2 5 2 2 2 2 4" xfId="5853" xr:uid="{00000000-0005-0000-0000-0000DD160000}"/>
    <cellStyle name="Normal 2 5 2 2 2 2 4 2" xfId="15905" xr:uid="{00000000-0005-0000-0000-0000213E0000}"/>
    <cellStyle name="Normal 2 5 2 2 2 2 4 3" xfId="10885" xr:uid="{00000000-0005-0000-0000-0000852A0000}"/>
    <cellStyle name="Normal 2 5 2 2 2 2 4 3 3" xfId="25986" xr:uid="{00000000-0005-0000-0000-000082650000}"/>
    <cellStyle name="Normal 2 5 2 2 2 2 4 5" xfId="20973" xr:uid="{00000000-0005-0000-0000-0000ED510000}"/>
    <cellStyle name="Normal 2 5 2 2 2 2 5" xfId="12563" xr:uid="{00000000-0005-0000-0000-000013310000}"/>
    <cellStyle name="Normal 2 5 2 2 2 2 5 3" xfId="27661" xr:uid="{00000000-0005-0000-0000-00000D6C0000}"/>
    <cellStyle name="Normal 2 5 2 2 2 2 6" xfId="7542" xr:uid="{00000000-0005-0000-0000-0000761D0000}"/>
    <cellStyle name="Normal 2 5 2 2 2 2 6 3" xfId="22644" xr:uid="{00000000-0005-0000-0000-000074580000}"/>
    <cellStyle name="Normal 2 5 2 2 2 2 8" xfId="17631" xr:uid="{00000000-0005-0000-0000-0000DF440000}"/>
    <cellStyle name="Normal 2 5 2 2 2 3" xfId="2889" xr:uid="{00000000-0005-0000-0000-0000490B0000}"/>
    <cellStyle name="Normal 2 5 2 2 2 3 2" xfId="4579" xr:uid="{00000000-0005-0000-0000-0000E3110000}"/>
    <cellStyle name="Normal 2 5 2 2 2 3 2 2" xfId="14652" xr:uid="{00000000-0005-0000-0000-00003C390000}"/>
    <cellStyle name="Normal 2 5 2 2 2 3 2 2 3" xfId="29750" xr:uid="{00000000-0005-0000-0000-000036740000}"/>
    <cellStyle name="Normal 2 5 2 2 2 3 2 3" xfId="9632" xr:uid="{00000000-0005-0000-0000-0000A0250000}"/>
    <cellStyle name="Normal 2 5 2 2 2 3 2 3 3" xfId="24733" xr:uid="{00000000-0005-0000-0000-00009D600000}"/>
    <cellStyle name="Normal 2 5 2 2 2 3 2 5" xfId="19720" xr:uid="{00000000-0005-0000-0000-0000084D0000}"/>
    <cellStyle name="Normal 2 5 2 2 2 3 3" xfId="6271" xr:uid="{00000000-0005-0000-0000-00007F180000}"/>
    <cellStyle name="Normal 2 5 2 2 2 3 3 2" xfId="16323" xr:uid="{00000000-0005-0000-0000-0000C33F0000}"/>
    <cellStyle name="Normal 2 5 2 2 2 3 3 3" xfId="11303" xr:uid="{00000000-0005-0000-0000-0000272C0000}"/>
    <cellStyle name="Normal 2 5 2 2 2 3 3 3 3" xfId="26404" xr:uid="{00000000-0005-0000-0000-000024670000}"/>
    <cellStyle name="Normal 2 5 2 2 2 3 3 5" xfId="21391" xr:uid="{00000000-0005-0000-0000-00008F530000}"/>
    <cellStyle name="Normal 2 5 2 2 2 3 4" xfId="12981" xr:uid="{00000000-0005-0000-0000-0000B5320000}"/>
    <cellStyle name="Normal 2 5 2 2 2 3 4 3" xfId="28079" xr:uid="{00000000-0005-0000-0000-0000AF6D0000}"/>
    <cellStyle name="Normal 2 5 2 2 2 3 5" xfId="7960" xr:uid="{00000000-0005-0000-0000-0000181F0000}"/>
    <cellStyle name="Normal 2 5 2 2 2 3 5 3" xfId="23062" xr:uid="{00000000-0005-0000-0000-0000165A0000}"/>
    <cellStyle name="Normal 2 5 2 2 2 3 7" xfId="18049" xr:uid="{00000000-0005-0000-0000-000081460000}"/>
    <cellStyle name="Normal 2 5 2 2 2 4" xfId="3742" xr:uid="{00000000-0005-0000-0000-00009E0E0000}"/>
    <cellStyle name="Normal 2 5 2 2 2 4 2" xfId="13816" xr:uid="{00000000-0005-0000-0000-0000F8350000}"/>
    <cellStyle name="Normal 2 5 2 2 2 4 2 3" xfId="28914" xr:uid="{00000000-0005-0000-0000-0000F2700000}"/>
    <cellStyle name="Normal 2 5 2 2 2 4 3" xfId="8796" xr:uid="{00000000-0005-0000-0000-00005C220000}"/>
    <cellStyle name="Normal 2 5 2 2 2 4 3 3" xfId="23897" xr:uid="{00000000-0005-0000-0000-0000595D0000}"/>
    <cellStyle name="Normal 2 5 2 2 2 4 5" xfId="18884" xr:uid="{00000000-0005-0000-0000-0000C4490000}"/>
    <cellStyle name="Normal 2 5 2 2 2 5" xfId="5435" xr:uid="{00000000-0005-0000-0000-00003B150000}"/>
    <cellStyle name="Normal 2 5 2 2 2 5 2" xfId="15487" xr:uid="{00000000-0005-0000-0000-00007F3C0000}"/>
    <cellStyle name="Normal 2 5 2 2 2 5 2 3" xfId="30585" xr:uid="{00000000-0005-0000-0000-000079770000}"/>
    <cellStyle name="Normal 2 5 2 2 2 5 3" xfId="10467" xr:uid="{00000000-0005-0000-0000-0000E3280000}"/>
    <cellStyle name="Normal 2 5 2 2 2 5 3 3" xfId="25568" xr:uid="{00000000-0005-0000-0000-0000E0630000}"/>
    <cellStyle name="Normal 2 5 2 2 2 5 5" xfId="20555" xr:uid="{00000000-0005-0000-0000-00004B500000}"/>
    <cellStyle name="Normal 2 5 2 2 2 6" xfId="12145" xr:uid="{00000000-0005-0000-0000-0000712F0000}"/>
    <cellStyle name="Normal 2 5 2 2 2 6 3" xfId="27243" xr:uid="{00000000-0005-0000-0000-00006B6A0000}"/>
    <cellStyle name="Normal 2 5 2 2 2 7" xfId="7124" xr:uid="{00000000-0005-0000-0000-0000D41B0000}"/>
    <cellStyle name="Normal 2 5 2 2 2 7 3" xfId="22226" xr:uid="{00000000-0005-0000-0000-0000D2560000}"/>
    <cellStyle name="Normal 2 5 2 2 2 9" xfId="17213" xr:uid="{00000000-0005-0000-0000-00003D430000}"/>
    <cellStyle name="Normal 2 5 2 2 3" xfId="2260" xr:uid="{00000000-0005-0000-0000-0000D4080000}"/>
    <cellStyle name="Normal 2 5 2 2 3 2" xfId="3099" xr:uid="{00000000-0005-0000-0000-00001B0C0000}"/>
    <cellStyle name="Normal 2 5 2 2 3 2 2" xfId="4789" xr:uid="{00000000-0005-0000-0000-0000B5120000}"/>
    <cellStyle name="Normal 2 5 2 2 3 2 2 2" xfId="14862" xr:uid="{00000000-0005-0000-0000-00000E3A0000}"/>
    <cellStyle name="Normal 2 5 2 2 3 2 2 2 3" xfId="29960" xr:uid="{00000000-0005-0000-0000-000008750000}"/>
    <cellStyle name="Normal 2 5 2 2 3 2 2 3" xfId="9842" xr:uid="{00000000-0005-0000-0000-000072260000}"/>
    <cellStyle name="Normal 2 5 2 2 3 2 2 3 3" xfId="24943" xr:uid="{00000000-0005-0000-0000-00006F610000}"/>
    <cellStyle name="Normal 2 5 2 2 3 2 2 5" xfId="19930" xr:uid="{00000000-0005-0000-0000-0000DA4D0000}"/>
    <cellStyle name="Normal 2 5 2 2 3 2 3" xfId="6481" xr:uid="{00000000-0005-0000-0000-000051190000}"/>
    <cellStyle name="Normal 2 5 2 2 3 2 3 2" xfId="16533" xr:uid="{00000000-0005-0000-0000-000095400000}"/>
    <cellStyle name="Normal 2 5 2 2 3 2 3 3" xfId="11513" xr:uid="{00000000-0005-0000-0000-0000F92C0000}"/>
    <cellStyle name="Normal 2 5 2 2 3 2 3 3 3" xfId="26614" xr:uid="{00000000-0005-0000-0000-0000F6670000}"/>
    <cellStyle name="Normal 2 5 2 2 3 2 3 5" xfId="21601" xr:uid="{00000000-0005-0000-0000-000061540000}"/>
    <cellStyle name="Normal 2 5 2 2 3 2 4" xfId="13191" xr:uid="{00000000-0005-0000-0000-000087330000}"/>
    <cellStyle name="Normal 2 5 2 2 3 2 4 3" xfId="28289" xr:uid="{00000000-0005-0000-0000-0000816E0000}"/>
    <cellStyle name="Normal 2 5 2 2 3 2 5" xfId="8170" xr:uid="{00000000-0005-0000-0000-0000EA1F0000}"/>
    <cellStyle name="Normal 2 5 2 2 3 2 5 3" xfId="23272" xr:uid="{00000000-0005-0000-0000-0000E85A0000}"/>
    <cellStyle name="Normal 2 5 2 2 3 2 7" xfId="18259" xr:uid="{00000000-0005-0000-0000-000053470000}"/>
    <cellStyle name="Normal 2 5 2 2 3 3" xfId="3952" xr:uid="{00000000-0005-0000-0000-0000700F0000}"/>
    <cellStyle name="Normal 2 5 2 2 3 3 2" xfId="14026" xr:uid="{00000000-0005-0000-0000-0000CA360000}"/>
    <cellStyle name="Normal 2 5 2 2 3 3 2 3" xfId="29124" xr:uid="{00000000-0005-0000-0000-0000C4710000}"/>
    <cellStyle name="Normal 2 5 2 2 3 3 3" xfId="9006" xr:uid="{00000000-0005-0000-0000-00002E230000}"/>
    <cellStyle name="Normal 2 5 2 2 3 3 3 3" xfId="24107" xr:uid="{00000000-0005-0000-0000-00002B5E0000}"/>
    <cellStyle name="Normal 2 5 2 2 3 3 5" xfId="19094" xr:uid="{00000000-0005-0000-0000-0000964A0000}"/>
    <cellStyle name="Normal 2 5 2 2 3 4" xfId="5645" xr:uid="{00000000-0005-0000-0000-00000D160000}"/>
    <cellStyle name="Normal 2 5 2 2 3 4 2" xfId="15697" xr:uid="{00000000-0005-0000-0000-0000513D0000}"/>
    <cellStyle name="Normal 2 5 2 2 3 4 2 3" xfId="30795" xr:uid="{00000000-0005-0000-0000-00004B780000}"/>
    <cellStyle name="Normal 2 5 2 2 3 4 3" xfId="10677" xr:uid="{00000000-0005-0000-0000-0000B5290000}"/>
    <cellStyle name="Normal 2 5 2 2 3 4 3 3" xfId="25778" xr:uid="{00000000-0005-0000-0000-0000B2640000}"/>
    <cellStyle name="Normal 2 5 2 2 3 4 5" xfId="20765" xr:uid="{00000000-0005-0000-0000-00001D510000}"/>
    <cellStyle name="Normal 2 5 2 2 3 5" xfId="12355" xr:uid="{00000000-0005-0000-0000-000043300000}"/>
    <cellStyle name="Normal 2 5 2 2 3 5 3" xfId="27453" xr:uid="{00000000-0005-0000-0000-00003D6B0000}"/>
    <cellStyle name="Normal 2 5 2 2 3 6" xfId="7334" xr:uid="{00000000-0005-0000-0000-0000A61C0000}"/>
    <cellStyle name="Normal 2 5 2 2 3 6 3" xfId="22436" xr:uid="{00000000-0005-0000-0000-0000A4570000}"/>
    <cellStyle name="Normal 2 5 2 2 3 8" xfId="17423" xr:uid="{00000000-0005-0000-0000-00000F440000}"/>
    <cellStyle name="Normal 2 5 2 2 4" xfId="2681" xr:uid="{00000000-0005-0000-0000-0000790A0000}"/>
    <cellStyle name="Normal 2 5 2 2 4 2" xfId="4371" xr:uid="{00000000-0005-0000-0000-000013110000}"/>
    <cellStyle name="Normal 2 5 2 2 4 2 2" xfId="14444" xr:uid="{00000000-0005-0000-0000-00006C380000}"/>
    <cellStyle name="Normal 2 5 2 2 4 2 2 3" xfId="29542" xr:uid="{00000000-0005-0000-0000-000066730000}"/>
    <cellStyle name="Normal 2 5 2 2 4 2 3" xfId="9424" xr:uid="{00000000-0005-0000-0000-0000D0240000}"/>
    <cellStyle name="Normal 2 5 2 2 4 2 3 3" xfId="24525" xr:uid="{00000000-0005-0000-0000-0000CD5F0000}"/>
    <cellStyle name="Normal 2 5 2 2 4 2 5" xfId="19512" xr:uid="{00000000-0005-0000-0000-0000384C0000}"/>
    <cellStyle name="Normal 2 5 2 2 4 3" xfId="6063" xr:uid="{00000000-0005-0000-0000-0000AF170000}"/>
    <cellStyle name="Normal 2 5 2 2 4 3 2" xfId="16115" xr:uid="{00000000-0005-0000-0000-0000F33E0000}"/>
    <cellStyle name="Normal 2 5 2 2 4 3 3" xfId="11095" xr:uid="{00000000-0005-0000-0000-0000572B0000}"/>
    <cellStyle name="Normal 2 5 2 2 4 3 3 3" xfId="26196" xr:uid="{00000000-0005-0000-0000-000054660000}"/>
    <cellStyle name="Normal 2 5 2 2 4 3 5" xfId="21183" xr:uid="{00000000-0005-0000-0000-0000BF520000}"/>
    <cellStyle name="Normal 2 5 2 2 4 4" xfId="12773" xr:uid="{00000000-0005-0000-0000-0000E5310000}"/>
    <cellStyle name="Normal 2 5 2 2 4 4 3" xfId="27871" xr:uid="{00000000-0005-0000-0000-0000DF6C0000}"/>
    <cellStyle name="Normal 2 5 2 2 4 5" xfId="7752" xr:uid="{00000000-0005-0000-0000-0000481E0000}"/>
    <cellStyle name="Normal 2 5 2 2 4 5 3" xfId="22854" xr:uid="{00000000-0005-0000-0000-000046590000}"/>
    <cellStyle name="Normal 2 5 2 2 4 7" xfId="17841" xr:uid="{00000000-0005-0000-0000-0000B1450000}"/>
    <cellStyle name="Normal 2 5 2 2 5" xfId="3534" xr:uid="{00000000-0005-0000-0000-0000CE0D0000}"/>
    <cellStyle name="Normal 2 5 2 2 5 2" xfId="13608" xr:uid="{00000000-0005-0000-0000-000028350000}"/>
    <cellStyle name="Normal 2 5 2 2 5 2 3" xfId="28706" xr:uid="{00000000-0005-0000-0000-000022700000}"/>
    <cellStyle name="Normal 2 5 2 2 5 3" xfId="8588" xr:uid="{00000000-0005-0000-0000-00008C210000}"/>
    <cellStyle name="Normal 2 5 2 2 5 3 3" xfId="23689" xr:uid="{00000000-0005-0000-0000-0000895C0000}"/>
    <cellStyle name="Normal 2 5 2 2 5 5" xfId="18676" xr:uid="{00000000-0005-0000-0000-0000F4480000}"/>
    <cellStyle name="Normal 2 5 2 2 6" xfId="5227" xr:uid="{00000000-0005-0000-0000-00006B140000}"/>
    <cellStyle name="Normal 2 5 2 2 6 2" xfId="15279" xr:uid="{00000000-0005-0000-0000-0000AF3B0000}"/>
    <cellStyle name="Normal 2 5 2 2 6 2 3" xfId="30377" xr:uid="{00000000-0005-0000-0000-0000A9760000}"/>
    <cellStyle name="Normal 2 5 2 2 6 3" xfId="10259" xr:uid="{00000000-0005-0000-0000-000013280000}"/>
    <cellStyle name="Normal 2 5 2 2 6 3 3" xfId="25360" xr:uid="{00000000-0005-0000-0000-000010630000}"/>
    <cellStyle name="Normal 2 5 2 2 6 5" xfId="20347" xr:uid="{00000000-0005-0000-0000-00007B4F0000}"/>
    <cellStyle name="Normal 2 5 2 2 7" xfId="11937" xr:uid="{00000000-0005-0000-0000-0000A12E0000}"/>
    <cellStyle name="Normal 2 5 2 2 7 3" xfId="27035" xr:uid="{00000000-0005-0000-0000-00009B690000}"/>
    <cellStyle name="Normal 2 5 2 2 8" xfId="6916" xr:uid="{00000000-0005-0000-0000-0000041B0000}"/>
    <cellStyle name="Normal 2 5 2 2 8 3" xfId="22018" xr:uid="{00000000-0005-0000-0000-000002560000}"/>
    <cellStyle name="Normal 2 5 2 3" xfId="1943" xr:uid="{00000000-0005-0000-0000-000097070000}"/>
    <cellStyle name="Normal 2 5 2 3 2" xfId="2364" xr:uid="{00000000-0005-0000-0000-00003C090000}"/>
    <cellStyle name="Normal 2 5 2 3 2 2" xfId="3203" xr:uid="{00000000-0005-0000-0000-0000830C0000}"/>
    <cellStyle name="Normal 2 5 2 3 2 2 2" xfId="4893" xr:uid="{00000000-0005-0000-0000-00001D130000}"/>
    <cellStyle name="Normal 2 5 2 3 2 2 2 2" xfId="14966" xr:uid="{00000000-0005-0000-0000-0000763A0000}"/>
    <cellStyle name="Normal 2 5 2 3 2 2 2 2 3" xfId="30064" xr:uid="{00000000-0005-0000-0000-000070750000}"/>
    <cellStyle name="Normal 2 5 2 3 2 2 2 3" xfId="9946" xr:uid="{00000000-0005-0000-0000-0000DA260000}"/>
    <cellStyle name="Normal 2 5 2 3 2 2 2 3 3" xfId="25047" xr:uid="{00000000-0005-0000-0000-0000D7610000}"/>
    <cellStyle name="Normal 2 5 2 3 2 2 2 5" xfId="20034" xr:uid="{00000000-0005-0000-0000-0000424E0000}"/>
    <cellStyle name="Normal 2 5 2 3 2 2 3" xfId="6585" xr:uid="{00000000-0005-0000-0000-0000B9190000}"/>
    <cellStyle name="Normal 2 5 2 3 2 2 3 2" xfId="16637" xr:uid="{00000000-0005-0000-0000-0000FD400000}"/>
    <cellStyle name="Normal 2 5 2 3 2 2 3 3" xfId="11617" xr:uid="{00000000-0005-0000-0000-0000612D0000}"/>
    <cellStyle name="Normal 2 5 2 3 2 2 3 3 3" xfId="26718" xr:uid="{00000000-0005-0000-0000-00005E680000}"/>
    <cellStyle name="Normal 2 5 2 3 2 2 3 5" xfId="21705" xr:uid="{00000000-0005-0000-0000-0000C9540000}"/>
    <cellStyle name="Normal 2 5 2 3 2 2 4" xfId="13295" xr:uid="{00000000-0005-0000-0000-0000EF330000}"/>
    <cellStyle name="Normal 2 5 2 3 2 2 4 3" xfId="28393" xr:uid="{00000000-0005-0000-0000-0000E96E0000}"/>
    <cellStyle name="Normal 2 5 2 3 2 2 5" xfId="8274" xr:uid="{00000000-0005-0000-0000-000052200000}"/>
    <cellStyle name="Normal 2 5 2 3 2 2 5 3" xfId="23376" xr:uid="{00000000-0005-0000-0000-0000505B0000}"/>
    <cellStyle name="Normal 2 5 2 3 2 2 7" xfId="18363" xr:uid="{00000000-0005-0000-0000-0000BB470000}"/>
    <cellStyle name="Normal 2 5 2 3 2 3" xfId="4056" xr:uid="{00000000-0005-0000-0000-0000D80F0000}"/>
    <cellStyle name="Normal 2 5 2 3 2 3 2" xfId="14130" xr:uid="{00000000-0005-0000-0000-000032370000}"/>
    <cellStyle name="Normal 2 5 2 3 2 3 2 3" xfId="29228" xr:uid="{00000000-0005-0000-0000-00002C720000}"/>
    <cellStyle name="Normal 2 5 2 3 2 3 3" xfId="9110" xr:uid="{00000000-0005-0000-0000-000096230000}"/>
    <cellStyle name="Normal 2 5 2 3 2 3 3 3" xfId="24211" xr:uid="{00000000-0005-0000-0000-0000935E0000}"/>
    <cellStyle name="Normal 2 5 2 3 2 3 5" xfId="19198" xr:uid="{00000000-0005-0000-0000-0000FE4A0000}"/>
    <cellStyle name="Normal 2 5 2 3 2 4" xfId="5749" xr:uid="{00000000-0005-0000-0000-000075160000}"/>
    <cellStyle name="Normal 2 5 2 3 2 4 2" xfId="15801" xr:uid="{00000000-0005-0000-0000-0000B93D0000}"/>
    <cellStyle name="Normal 2 5 2 3 2 4 2 3" xfId="30899" xr:uid="{00000000-0005-0000-0000-0000B3780000}"/>
    <cellStyle name="Normal 2 5 2 3 2 4 3" xfId="10781" xr:uid="{00000000-0005-0000-0000-00001D2A0000}"/>
    <cellStyle name="Normal 2 5 2 3 2 4 3 3" xfId="25882" xr:uid="{00000000-0005-0000-0000-00001A650000}"/>
    <cellStyle name="Normal 2 5 2 3 2 4 5" xfId="20869" xr:uid="{00000000-0005-0000-0000-000085510000}"/>
    <cellStyle name="Normal 2 5 2 3 2 5" xfId="12459" xr:uid="{00000000-0005-0000-0000-0000AB300000}"/>
    <cellStyle name="Normal 2 5 2 3 2 5 3" xfId="27557" xr:uid="{00000000-0005-0000-0000-0000A56B0000}"/>
    <cellStyle name="Normal 2 5 2 3 2 6" xfId="7438" xr:uid="{00000000-0005-0000-0000-00000E1D0000}"/>
    <cellStyle name="Normal 2 5 2 3 2 6 3" xfId="22540" xr:uid="{00000000-0005-0000-0000-00000C580000}"/>
    <cellStyle name="Normal 2 5 2 3 2 8" xfId="17527" xr:uid="{00000000-0005-0000-0000-000077440000}"/>
    <cellStyle name="Normal 2 5 2 3 3" xfId="2785" xr:uid="{00000000-0005-0000-0000-0000E10A0000}"/>
    <cellStyle name="Normal 2 5 2 3 3 2" xfId="4475" xr:uid="{00000000-0005-0000-0000-00007B110000}"/>
    <cellStyle name="Normal 2 5 2 3 3 2 2" xfId="14548" xr:uid="{00000000-0005-0000-0000-0000D4380000}"/>
    <cellStyle name="Normal 2 5 2 3 3 2 2 3" xfId="29646" xr:uid="{00000000-0005-0000-0000-0000CE730000}"/>
    <cellStyle name="Normal 2 5 2 3 3 2 3" xfId="9528" xr:uid="{00000000-0005-0000-0000-000038250000}"/>
    <cellStyle name="Normal 2 5 2 3 3 2 3 3" xfId="24629" xr:uid="{00000000-0005-0000-0000-000035600000}"/>
    <cellStyle name="Normal 2 5 2 3 3 2 5" xfId="19616" xr:uid="{00000000-0005-0000-0000-0000A04C0000}"/>
    <cellStyle name="Normal 2 5 2 3 3 3" xfId="6167" xr:uid="{00000000-0005-0000-0000-000017180000}"/>
    <cellStyle name="Normal 2 5 2 3 3 3 2" xfId="16219" xr:uid="{00000000-0005-0000-0000-00005B3F0000}"/>
    <cellStyle name="Normal 2 5 2 3 3 3 3" xfId="11199" xr:uid="{00000000-0005-0000-0000-0000BF2B0000}"/>
    <cellStyle name="Normal 2 5 2 3 3 3 3 3" xfId="26300" xr:uid="{00000000-0005-0000-0000-0000BC660000}"/>
    <cellStyle name="Normal 2 5 2 3 3 3 5" xfId="21287" xr:uid="{00000000-0005-0000-0000-000027530000}"/>
    <cellStyle name="Normal 2 5 2 3 3 4" xfId="12877" xr:uid="{00000000-0005-0000-0000-00004D320000}"/>
    <cellStyle name="Normal 2 5 2 3 3 4 3" xfId="27975" xr:uid="{00000000-0005-0000-0000-0000476D0000}"/>
    <cellStyle name="Normal 2 5 2 3 3 5" xfId="7856" xr:uid="{00000000-0005-0000-0000-0000B01E0000}"/>
    <cellStyle name="Normal 2 5 2 3 3 5 3" xfId="22958" xr:uid="{00000000-0005-0000-0000-0000AE590000}"/>
    <cellStyle name="Normal 2 5 2 3 3 7" xfId="17945" xr:uid="{00000000-0005-0000-0000-000019460000}"/>
    <cellStyle name="Normal 2 5 2 3 4" xfId="3638" xr:uid="{00000000-0005-0000-0000-0000360E0000}"/>
    <cellStyle name="Normal 2 5 2 3 4 2" xfId="13712" xr:uid="{00000000-0005-0000-0000-000090350000}"/>
    <cellStyle name="Normal 2 5 2 3 4 2 3" xfId="28810" xr:uid="{00000000-0005-0000-0000-00008A700000}"/>
    <cellStyle name="Normal 2 5 2 3 4 3" xfId="8692" xr:uid="{00000000-0005-0000-0000-0000F4210000}"/>
    <cellStyle name="Normal 2 5 2 3 4 3 3" xfId="23793" xr:uid="{00000000-0005-0000-0000-0000F15C0000}"/>
    <cellStyle name="Normal 2 5 2 3 4 5" xfId="18780" xr:uid="{00000000-0005-0000-0000-00005C490000}"/>
    <cellStyle name="Normal 2 5 2 3 5" xfId="5331" xr:uid="{00000000-0005-0000-0000-0000D3140000}"/>
    <cellStyle name="Normal 2 5 2 3 5 2" xfId="15383" xr:uid="{00000000-0005-0000-0000-0000173C0000}"/>
    <cellStyle name="Normal 2 5 2 3 5 2 3" xfId="30481" xr:uid="{00000000-0005-0000-0000-000011770000}"/>
    <cellStyle name="Normal 2 5 2 3 5 3" xfId="10363" xr:uid="{00000000-0005-0000-0000-00007B280000}"/>
    <cellStyle name="Normal 2 5 2 3 5 3 3" xfId="25464" xr:uid="{00000000-0005-0000-0000-000078630000}"/>
    <cellStyle name="Normal 2 5 2 3 5 5" xfId="20451" xr:uid="{00000000-0005-0000-0000-0000E34F0000}"/>
    <cellStyle name="Normal 2 5 2 3 6" xfId="12041" xr:uid="{00000000-0005-0000-0000-0000092F0000}"/>
    <cellStyle name="Normal 2 5 2 3 6 3" xfId="27139" xr:uid="{00000000-0005-0000-0000-0000036A0000}"/>
    <cellStyle name="Normal 2 5 2 3 7" xfId="7020" xr:uid="{00000000-0005-0000-0000-00006C1B0000}"/>
    <cellStyle name="Normal 2 5 2 3 7 3" xfId="22122" xr:uid="{00000000-0005-0000-0000-00006A560000}"/>
    <cellStyle name="Normal 2 5 2 3 9" xfId="17109" xr:uid="{00000000-0005-0000-0000-0000D5420000}"/>
    <cellStyle name="Normal 2 5 2 4" xfId="2156" xr:uid="{00000000-0005-0000-0000-00006C080000}"/>
    <cellStyle name="Normal 2 5 2 4 2" xfId="2995" xr:uid="{00000000-0005-0000-0000-0000B30B0000}"/>
    <cellStyle name="Normal 2 5 2 4 2 2" xfId="4685" xr:uid="{00000000-0005-0000-0000-00004D120000}"/>
    <cellStyle name="Normal 2 5 2 4 2 2 2" xfId="14758" xr:uid="{00000000-0005-0000-0000-0000A6390000}"/>
    <cellStyle name="Normal 2 5 2 4 2 2 2 3" xfId="29856" xr:uid="{00000000-0005-0000-0000-0000A0740000}"/>
    <cellStyle name="Normal 2 5 2 4 2 2 3" xfId="9738" xr:uid="{00000000-0005-0000-0000-00000A260000}"/>
    <cellStyle name="Normal 2 5 2 4 2 2 3 3" xfId="24839" xr:uid="{00000000-0005-0000-0000-000007610000}"/>
    <cellStyle name="Normal 2 5 2 4 2 2 5" xfId="19826" xr:uid="{00000000-0005-0000-0000-0000724D0000}"/>
    <cellStyle name="Normal 2 5 2 4 2 3" xfId="6377" xr:uid="{00000000-0005-0000-0000-0000E9180000}"/>
    <cellStyle name="Normal 2 5 2 4 2 3 2" xfId="16429" xr:uid="{00000000-0005-0000-0000-00002D400000}"/>
    <cellStyle name="Normal 2 5 2 4 2 3 3" xfId="11409" xr:uid="{00000000-0005-0000-0000-0000912C0000}"/>
    <cellStyle name="Normal 2 5 2 4 2 3 3 3" xfId="26510" xr:uid="{00000000-0005-0000-0000-00008E670000}"/>
    <cellStyle name="Normal 2 5 2 4 2 3 5" xfId="21497" xr:uid="{00000000-0005-0000-0000-0000F9530000}"/>
    <cellStyle name="Normal 2 5 2 4 2 4" xfId="13087" xr:uid="{00000000-0005-0000-0000-00001F330000}"/>
    <cellStyle name="Normal 2 5 2 4 2 4 3" xfId="28185" xr:uid="{00000000-0005-0000-0000-0000196E0000}"/>
    <cellStyle name="Normal 2 5 2 4 2 5" xfId="8066" xr:uid="{00000000-0005-0000-0000-0000821F0000}"/>
    <cellStyle name="Normal 2 5 2 4 2 5 3" xfId="23168" xr:uid="{00000000-0005-0000-0000-0000805A0000}"/>
    <cellStyle name="Normal 2 5 2 4 2 7" xfId="18155" xr:uid="{00000000-0005-0000-0000-0000EB460000}"/>
    <cellStyle name="Normal 2 5 2 4 3" xfId="3848" xr:uid="{00000000-0005-0000-0000-0000080F0000}"/>
    <cellStyle name="Normal 2 5 2 4 3 2" xfId="13922" xr:uid="{00000000-0005-0000-0000-000062360000}"/>
    <cellStyle name="Normal 2 5 2 4 3 2 3" xfId="29020" xr:uid="{00000000-0005-0000-0000-00005C710000}"/>
    <cellStyle name="Normal 2 5 2 4 3 3" xfId="8902" xr:uid="{00000000-0005-0000-0000-0000C6220000}"/>
    <cellStyle name="Normal 2 5 2 4 3 3 3" xfId="24003" xr:uid="{00000000-0005-0000-0000-0000C35D0000}"/>
    <cellStyle name="Normal 2 5 2 4 3 5" xfId="18990" xr:uid="{00000000-0005-0000-0000-00002E4A0000}"/>
    <cellStyle name="Normal 2 5 2 4 4" xfId="5541" xr:uid="{00000000-0005-0000-0000-0000A5150000}"/>
    <cellStyle name="Normal 2 5 2 4 4 2" xfId="15593" xr:uid="{00000000-0005-0000-0000-0000E93C0000}"/>
    <cellStyle name="Normal 2 5 2 4 4 2 3" xfId="30691" xr:uid="{00000000-0005-0000-0000-0000E3770000}"/>
    <cellStyle name="Normal 2 5 2 4 4 3" xfId="10573" xr:uid="{00000000-0005-0000-0000-00004D290000}"/>
    <cellStyle name="Normal 2 5 2 4 4 3 3" xfId="25674" xr:uid="{00000000-0005-0000-0000-00004A640000}"/>
    <cellStyle name="Normal 2 5 2 4 4 5" xfId="20661" xr:uid="{00000000-0005-0000-0000-0000B5500000}"/>
    <cellStyle name="Normal 2 5 2 4 5" xfId="12251" xr:uid="{00000000-0005-0000-0000-0000DB2F0000}"/>
    <cellStyle name="Normal 2 5 2 4 5 3" xfId="27349" xr:uid="{00000000-0005-0000-0000-0000D56A0000}"/>
    <cellStyle name="Normal 2 5 2 4 6" xfId="7230" xr:uid="{00000000-0005-0000-0000-00003E1C0000}"/>
    <cellStyle name="Normal 2 5 2 4 6 3" xfId="22332" xr:uid="{00000000-0005-0000-0000-00003C570000}"/>
    <cellStyle name="Normal 2 5 2 4 8" xfId="17319" xr:uid="{00000000-0005-0000-0000-0000A7430000}"/>
    <cellStyle name="Normal 2 5 2 5" xfId="2577" xr:uid="{00000000-0005-0000-0000-0000110A0000}"/>
    <cellStyle name="Normal 2 5 2 5 2" xfId="4267" xr:uid="{00000000-0005-0000-0000-0000AB100000}"/>
    <cellStyle name="Normal 2 5 2 5 2 2" xfId="14340" xr:uid="{00000000-0005-0000-0000-000004380000}"/>
    <cellStyle name="Normal 2 5 2 5 2 2 3" xfId="29438" xr:uid="{00000000-0005-0000-0000-0000FE720000}"/>
    <cellStyle name="Normal 2 5 2 5 2 3" xfId="9320" xr:uid="{00000000-0005-0000-0000-000068240000}"/>
    <cellStyle name="Normal 2 5 2 5 2 3 3" xfId="24421" xr:uid="{00000000-0005-0000-0000-0000655F0000}"/>
    <cellStyle name="Normal 2 5 2 5 2 5" xfId="19408" xr:uid="{00000000-0005-0000-0000-0000D04B0000}"/>
    <cellStyle name="Normal 2 5 2 5 3" xfId="5959" xr:uid="{00000000-0005-0000-0000-000047170000}"/>
    <cellStyle name="Normal 2 5 2 5 3 2" xfId="16011" xr:uid="{00000000-0005-0000-0000-00008B3E0000}"/>
    <cellStyle name="Normal 2 5 2 5 3 3" xfId="10991" xr:uid="{00000000-0005-0000-0000-0000EF2A0000}"/>
    <cellStyle name="Normal 2 5 2 5 3 3 3" xfId="26092" xr:uid="{00000000-0005-0000-0000-0000EC650000}"/>
    <cellStyle name="Normal 2 5 2 5 3 5" xfId="21079" xr:uid="{00000000-0005-0000-0000-000057520000}"/>
    <cellStyle name="Normal 2 5 2 5 4" xfId="12669" xr:uid="{00000000-0005-0000-0000-00007D310000}"/>
    <cellStyle name="Normal 2 5 2 5 4 3" xfId="27767" xr:uid="{00000000-0005-0000-0000-0000776C0000}"/>
    <cellStyle name="Normal 2 5 2 5 5" xfId="7648" xr:uid="{00000000-0005-0000-0000-0000E01D0000}"/>
    <cellStyle name="Normal 2 5 2 5 5 3" xfId="22750" xr:uid="{00000000-0005-0000-0000-0000DE580000}"/>
    <cellStyle name="Normal 2 5 2 5 7" xfId="17737" xr:uid="{00000000-0005-0000-0000-000049450000}"/>
    <cellStyle name="Normal 2 5 2 6" xfId="3430" xr:uid="{00000000-0005-0000-0000-0000660D0000}"/>
    <cellStyle name="Normal 2 5 2 6 2" xfId="13504" xr:uid="{00000000-0005-0000-0000-0000C0340000}"/>
    <cellStyle name="Normal 2 5 2 6 2 3" xfId="28602" xr:uid="{00000000-0005-0000-0000-0000BA6F0000}"/>
    <cellStyle name="Normal 2 5 2 6 3" xfId="8484" xr:uid="{00000000-0005-0000-0000-000024210000}"/>
    <cellStyle name="Normal 2 5 2 6 3 3" xfId="23585" xr:uid="{00000000-0005-0000-0000-0000215C0000}"/>
    <cellStyle name="Normal 2 5 2 6 5" xfId="18572" xr:uid="{00000000-0005-0000-0000-00008C480000}"/>
    <cellStyle name="Normal 2 5 2 7" xfId="5123" xr:uid="{00000000-0005-0000-0000-000003140000}"/>
    <cellStyle name="Normal 2 5 2 7 2" xfId="15175" xr:uid="{00000000-0005-0000-0000-0000473B0000}"/>
    <cellStyle name="Normal 2 5 2 7 2 3" xfId="30273" xr:uid="{00000000-0005-0000-0000-000041760000}"/>
    <cellStyle name="Normal 2 5 2 7 3" xfId="10155" xr:uid="{00000000-0005-0000-0000-0000AB270000}"/>
    <cellStyle name="Normal 2 5 2 7 3 3" xfId="25256" xr:uid="{00000000-0005-0000-0000-0000A8620000}"/>
    <cellStyle name="Normal 2 5 2 7 5" xfId="20243" xr:uid="{00000000-0005-0000-0000-0000134F0000}"/>
    <cellStyle name="Normal 2 5 2 8" xfId="11833" xr:uid="{00000000-0005-0000-0000-0000392E0000}"/>
    <cellStyle name="Normal 2 5 2 8 3" xfId="26931" xr:uid="{00000000-0005-0000-0000-000033690000}"/>
    <cellStyle name="Normal 2 5 2 9" xfId="6812" xr:uid="{00000000-0005-0000-0000-00009C1A0000}"/>
    <cellStyle name="Normal 2 5 2 9 3" xfId="21914" xr:uid="{00000000-0005-0000-0000-00009A550000}"/>
    <cellStyle name="Normal 2 5 3" xfId="1776" xr:uid="{00000000-0005-0000-0000-0000F0060000}"/>
    <cellStyle name="Normal 2 5 3 10" xfId="16953" xr:uid="{00000000-0005-0000-0000-000039420000}"/>
    <cellStyle name="Normal 2 5 3 2" xfId="1995" xr:uid="{00000000-0005-0000-0000-0000CB070000}"/>
    <cellStyle name="Normal 2 5 3 2 2" xfId="2416" xr:uid="{00000000-0005-0000-0000-000070090000}"/>
    <cellStyle name="Normal 2 5 3 2 2 2" xfId="3255" xr:uid="{00000000-0005-0000-0000-0000B70C0000}"/>
    <cellStyle name="Normal 2 5 3 2 2 2 2" xfId="4945" xr:uid="{00000000-0005-0000-0000-000051130000}"/>
    <cellStyle name="Normal 2 5 3 2 2 2 2 2" xfId="15018" xr:uid="{00000000-0005-0000-0000-0000AA3A0000}"/>
    <cellStyle name="Normal 2 5 3 2 2 2 2 2 3" xfId="30116" xr:uid="{00000000-0005-0000-0000-0000A4750000}"/>
    <cellStyle name="Normal 2 5 3 2 2 2 2 3" xfId="9998" xr:uid="{00000000-0005-0000-0000-00000E270000}"/>
    <cellStyle name="Normal 2 5 3 2 2 2 2 3 3" xfId="25099" xr:uid="{00000000-0005-0000-0000-00000B620000}"/>
    <cellStyle name="Normal 2 5 3 2 2 2 2 5" xfId="20086" xr:uid="{00000000-0005-0000-0000-0000764E0000}"/>
    <cellStyle name="Normal 2 5 3 2 2 2 3" xfId="6637" xr:uid="{00000000-0005-0000-0000-0000ED190000}"/>
    <cellStyle name="Normal 2 5 3 2 2 2 3 2" xfId="16689" xr:uid="{00000000-0005-0000-0000-000031410000}"/>
    <cellStyle name="Normal 2 5 3 2 2 2 3 3" xfId="11669" xr:uid="{00000000-0005-0000-0000-0000952D0000}"/>
    <cellStyle name="Normal 2 5 3 2 2 2 3 3 3" xfId="26770" xr:uid="{00000000-0005-0000-0000-000092680000}"/>
    <cellStyle name="Normal 2 5 3 2 2 2 3 5" xfId="21757" xr:uid="{00000000-0005-0000-0000-0000FD540000}"/>
    <cellStyle name="Normal 2 5 3 2 2 2 4" xfId="13347" xr:uid="{00000000-0005-0000-0000-000023340000}"/>
    <cellStyle name="Normal 2 5 3 2 2 2 4 3" xfId="28445" xr:uid="{00000000-0005-0000-0000-00001D6F0000}"/>
    <cellStyle name="Normal 2 5 3 2 2 2 5" xfId="8326" xr:uid="{00000000-0005-0000-0000-000086200000}"/>
    <cellStyle name="Normal 2 5 3 2 2 2 5 3" xfId="23428" xr:uid="{00000000-0005-0000-0000-0000845B0000}"/>
    <cellStyle name="Normal 2 5 3 2 2 2 7" xfId="18415" xr:uid="{00000000-0005-0000-0000-0000EF470000}"/>
    <cellStyle name="Normal 2 5 3 2 2 3" xfId="4108" xr:uid="{00000000-0005-0000-0000-00000C100000}"/>
    <cellStyle name="Normal 2 5 3 2 2 3 2" xfId="14182" xr:uid="{00000000-0005-0000-0000-000066370000}"/>
    <cellStyle name="Normal 2 5 3 2 2 3 2 3" xfId="29280" xr:uid="{00000000-0005-0000-0000-000060720000}"/>
    <cellStyle name="Normal 2 5 3 2 2 3 3" xfId="9162" xr:uid="{00000000-0005-0000-0000-0000CA230000}"/>
    <cellStyle name="Normal 2 5 3 2 2 3 3 3" xfId="24263" xr:uid="{00000000-0005-0000-0000-0000C75E0000}"/>
    <cellStyle name="Normal 2 5 3 2 2 3 5" xfId="19250" xr:uid="{00000000-0005-0000-0000-0000324B0000}"/>
    <cellStyle name="Normal 2 5 3 2 2 4" xfId="5801" xr:uid="{00000000-0005-0000-0000-0000A9160000}"/>
    <cellStyle name="Normal 2 5 3 2 2 4 2" xfId="15853" xr:uid="{00000000-0005-0000-0000-0000ED3D0000}"/>
    <cellStyle name="Normal 2 5 3 2 2 4 3" xfId="10833" xr:uid="{00000000-0005-0000-0000-0000512A0000}"/>
    <cellStyle name="Normal 2 5 3 2 2 4 3 3" xfId="25934" xr:uid="{00000000-0005-0000-0000-00004E650000}"/>
    <cellStyle name="Normal 2 5 3 2 2 4 5" xfId="20921" xr:uid="{00000000-0005-0000-0000-0000B9510000}"/>
    <cellStyle name="Normal 2 5 3 2 2 5" xfId="12511" xr:uid="{00000000-0005-0000-0000-0000DF300000}"/>
    <cellStyle name="Normal 2 5 3 2 2 5 3" xfId="27609" xr:uid="{00000000-0005-0000-0000-0000D96B0000}"/>
    <cellStyle name="Normal 2 5 3 2 2 6" xfId="7490" xr:uid="{00000000-0005-0000-0000-0000421D0000}"/>
    <cellStyle name="Normal 2 5 3 2 2 6 3" xfId="22592" xr:uid="{00000000-0005-0000-0000-000040580000}"/>
    <cellStyle name="Normal 2 5 3 2 2 8" xfId="17579" xr:uid="{00000000-0005-0000-0000-0000AB440000}"/>
    <cellStyle name="Normal 2 5 3 2 3" xfId="2837" xr:uid="{00000000-0005-0000-0000-0000150B0000}"/>
    <cellStyle name="Normal 2 5 3 2 3 2" xfId="4527" xr:uid="{00000000-0005-0000-0000-0000AF110000}"/>
    <cellStyle name="Normal 2 5 3 2 3 2 2" xfId="14600" xr:uid="{00000000-0005-0000-0000-000008390000}"/>
    <cellStyle name="Normal 2 5 3 2 3 2 2 3" xfId="29698" xr:uid="{00000000-0005-0000-0000-000002740000}"/>
    <cellStyle name="Normal 2 5 3 2 3 2 3" xfId="9580" xr:uid="{00000000-0005-0000-0000-00006C250000}"/>
    <cellStyle name="Normal 2 5 3 2 3 2 3 3" xfId="24681" xr:uid="{00000000-0005-0000-0000-000069600000}"/>
    <cellStyle name="Normal 2 5 3 2 3 2 5" xfId="19668" xr:uid="{00000000-0005-0000-0000-0000D44C0000}"/>
    <cellStyle name="Normal 2 5 3 2 3 3" xfId="6219" xr:uid="{00000000-0005-0000-0000-00004B180000}"/>
    <cellStyle name="Normal 2 5 3 2 3 3 2" xfId="16271" xr:uid="{00000000-0005-0000-0000-00008F3F0000}"/>
    <cellStyle name="Normal 2 5 3 2 3 3 3" xfId="11251" xr:uid="{00000000-0005-0000-0000-0000F32B0000}"/>
    <cellStyle name="Normal 2 5 3 2 3 3 3 3" xfId="26352" xr:uid="{00000000-0005-0000-0000-0000F0660000}"/>
    <cellStyle name="Normal 2 5 3 2 3 3 5" xfId="21339" xr:uid="{00000000-0005-0000-0000-00005B530000}"/>
    <cellStyle name="Normal 2 5 3 2 3 4" xfId="12929" xr:uid="{00000000-0005-0000-0000-000081320000}"/>
    <cellStyle name="Normal 2 5 3 2 3 4 3" xfId="28027" xr:uid="{00000000-0005-0000-0000-00007B6D0000}"/>
    <cellStyle name="Normal 2 5 3 2 3 5" xfId="7908" xr:uid="{00000000-0005-0000-0000-0000E41E0000}"/>
    <cellStyle name="Normal 2 5 3 2 3 5 3" xfId="23010" xr:uid="{00000000-0005-0000-0000-0000E2590000}"/>
    <cellStyle name="Normal 2 5 3 2 3 7" xfId="17997" xr:uid="{00000000-0005-0000-0000-00004D460000}"/>
    <cellStyle name="Normal 2 5 3 2 4" xfId="3690" xr:uid="{00000000-0005-0000-0000-00006A0E0000}"/>
    <cellStyle name="Normal 2 5 3 2 4 2" xfId="13764" xr:uid="{00000000-0005-0000-0000-0000C4350000}"/>
    <cellStyle name="Normal 2 5 3 2 4 2 3" xfId="28862" xr:uid="{00000000-0005-0000-0000-0000BE700000}"/>
    <cellStyle name="Normal 2 5 3 2 4 3" xfId="8744" xr:uid="{00000000-0005-0000-0000-000028220000}"/>
    <cellStyle name="Normal 2 5 3 2 4 3 3" xfId="23845" xr:uid="{00000000-0005-0000-0000-0000255D0000}"/>
    <cellStyle name="Normal 2 5 3 2 4 5" xfId="18832" xr:uid="{00000000-0005-0000-0000-000090490000}"/>
    <cellStyle name="Normal 2 5 3 2 5" xfId="5383" xr:uid="{00000000-0005-0000-0000-000007150000}"/>
    <cellStyle name="Normal 2 5 3 2 5 2" xfId="15435" xr:uid="{00000000-0005-0000-0000-00004B3C0000}"/>
    <cellStyle name="Normal 2 5 3 2 5 2 3" xfId="30533" xr:uid="{00000000-0005-0000-0000-000045770000}"/>
    <cellStyle name="Normal 2 5 3 2 5 3" xfId="10415" xr:uid="{00000000-0005-0000-0000-0000AF280000}"/>
    <cellStyle name="Normal 2 5 3 2 5 3 3" xfId="25516" xr:uid="{00000000-0005-0000-0000-0000AC630000}"/>
    <cellStyle name="Normal 2 5 3 2 5 5" xfId="20503" xr:uid="{00000000-0005-0000-0000-000017500000}"/>
    <cellStyle name="Normal 2 5 3 2 6" xfId="12093" xr:uid="{00000000-0005-0000-0000-00003D2F0000}"/>
    <cellStyle name="Normal 2 5 3 2 6 3" xfId="27191" xr:uid="{00000000-0005-0000-0000-0000376A0000}"/>
    <cellStyle name="Normal 2 5 3 2 7" xfId="7072" xr:uid="{00000000-0005-0000-0000-0000A01B0000}"/>
    <cellStyle name="Normal 2 5 3 2 7 3" xfId="22174" xr:uid="{00000000-0005-0000-0000-00009E560000}"/>
    <cellStyle name="Normal 2 5 3 2 9" xfId="17161" xr:uid="{00000000-0005-0000-0000-000009430000}"/>
    <cellStyle name="Normal 2 5 3 3" xfId="2208" xr:uid="{00000000-0005-0000-0000-0000A0080000}"/>
    <cellStyle name="Normal 2 5 3 3 2" xfId="3047" xr:uid="{00000000-0005-0000-0000-0000E70B0000}"/>
    <cellStyle name="Normal 2 5 3 3 2 2" xfId="4737" xr:uid="{00000000-0005-0000-0000-000081120000}"/>
    <cellStyle name="Normal 2 5 3 3 2 2 2" xfId="14810" xr:uid="{00000000-0005-0000-0000-0000DA390000}"/>
    <cellStyle name="Normal 2 5 3 3 2 2 2 3" xfId="29908" xr:uid="{00000000-0005-0000-0000-0000D4740000}"/>
    <cellStyle name="Normal 2 5 3 3 2 2 3" xfId="9790" xr:uid="{00000000-0005-0000-0000-00003E260000}"/>
    <cellStyle name="Normal 2 5 3 3 2 2 3 3" xfId="24891" xr:uid="{00000000-0005-0000-0000-00003B610000}"/>
    <cellStyle name="Normal 2 5 3 3 2 2 5" xfId="19878" xr:uid="{00000000-0005-0000-0000-0000A64D0000}"/>
    <cellStyle name="Normal 2 5 3 3 2 3" xfId="6429" xr:uid="{00000000-0005-0000-0000-00001D190000}"/>
    <cellStyle name="Normal 2 5 3 3 2 3 2" xfId="16481" xr:uid="{00000000-0005-0000-0000-000061400000}"/>
    <cellStyle name="Normal 2 5 3 3 2 3 3" xfId="11461" xr:uid="{00000000-0005-0000-0000-0000C52C0000}"/>
    <cellStyle name="Normal 2 5 3 3 2 3 3 3" xfId="26562" xr:uid="{00000000-0005-0000-0000-0000C2670000}"/>
    <cellStyle name="Normal 2 5 3 3 2 3 5" xfId="21549" xr:uid="{00000000-0005-0000-0000-00002D540000}"/>
    <cellStyle name="Normal 2 5 3 3 2 4" xfId="13139" xr:uid="{00000000-0005-0000-0000-000053330000}"/>
    <cellStyle name="Normal 2 5 3 3 2 4 3" xfId="28237" xr:uid="{00000000-0005-0000-0000-00004D6E0000}"/>
    <cellStyle name="Normal 2 5 3 3 2 5" xfId="8118" xr:uid="{00000000-0005-0000-0000-0000B61F0000}"/>
    <cellStyle name="Normal 2 5 3 3 2 5 3" xfId="23220" xr:uid="{00000000-0005-0000-0000-0000B45A0000}"/>
    <cellStyle name="Normal 2 5 3 3 2 7" xfId="18207" xr:uid="{00000000-0005-0000-0000-00001F470000}"/>
    <cellStyle name="Normal 2 5 3 3 3" xfId="3900" xr:uid="{00000000-0005-0000-0000-00003C0F0000}"/>
    <cellStyle name="Normal 2 5 3 3 3 2" xfId="13974" xr:uid="{00000000-0005-0000-0000-000096360000}"/>
    <cellStyle name="Normal 2 5 3 3 3 2 3" xfId="29072" xr:uid="{00000000-0005-0000-0000-000090710000}"/>
    <cellStyle name="Normal 2 5 3 3 3 3" xfId="8954" xr:uid="{00000000-0005-0000-0000-0000FA220000}"/>
    <cellStyle name="Normal 2 5 3 3 3 3 3" xfId="24055" xr:uid="{00000000-0005-0000-0000-0000F75D0000}"/>
    <cellStyle name="Normal 2 5 3 3 3 5" xfId="19042" xr:uid="{00000000-0005-0000-0000-0000624A0000}"/>
    <cellStyle name="Normal 2 5 3 3 4" xfId="5593" xr:uid="{00000000-0005-0000-0000-0000D9150000}"/>
    <cellStyle name="Normal 2 5 3 3 4 2" xfId="15645" xr:uid="{00000000-0005-0000-0000-00001D3D0000}"/>
    <cellStyle name="Normal 2 5 3 3 4 2 3" xfId="30743" xr:uid="{00000000-0005-0000-0000-000017780000}"/>
    <cellStyle name="Normal 2 5 3 3 4 3" xfId="10625" xr:uid="{00000000-0005-0000-0000-000081290000}"/>
    <cellStyle name="Normal 2 5 3 3 4 3 3" xfId="25726" xr:uid="{00000000-0005-0000-0000-00007E640000}"/>
    <cellStyle name="Normal 2 5 3 3 4 5" xfId="20713" xr:uid="{00000000-0005-0000-0000-0000E9500000}"/>
    <cellStyle name="Normal 2 5 3 3 5" xfId="12303" xr:uid="{00000000-0005-0000-0000-00000F300000}"/>
    <cellStyle name="Normal 2 5 3 3 5 3" xfId="27401" xr:uid="{00000000-0005-0000-0000-0000096B0000}"/>
    <cellStyle name="Normal 2 5 3 3 6" xfId="7282" xr:uid="{00000000-0005-0000-0000-0000721C0000}"/>
    <cellStyle name="Normal 2 5 3 3 6 3" xfId="22384" xr:uid="{00000000-0005-0000-0000-000070570000}"/>
    <cellStyle name="Normal 2 5 3 3 8" xfId="17371" xr:uid="{00000000-0005-0000-0000-0000DB430000}"/>
    <cellStyle name="Normal 2 5 3 4" xfId="2629" xr:uid="{00000000-0005-0000-0000-0000450A0000}"/>
    <cellStyle name="Normal 2 5 3 4 2" xfId="4319" xr:uid="{00000000-0005-0000-0000-0000DF100000}"/>
    <cellStyle name="Normal 2 5 3 4 2 2" xfId="14392" xr:uid="{00000000-0005-0000-0000-000038380000}"/>
    <cellStyle name="Normal 2 5 3 4 2 2 3" xfId="29490" xr:uid="{00000000-0005-0000-0000-000032730000}"/>
    <cellStyle name="Normal 2 5 3 4 2 3" xfId="9372" xr:uid="{00000000-0005-0000-0000-00009C240000}"/>
    <cellStyle name="Normal 2 5 3 4 2 3 3" xfId="24473" xr:uid="{00000000-0005-0000-0000-0000995F0000}"/>
    <cellStyle name="Normal 2 5 3 4 2 5" xfId="19460" xr:uid="{00000000-0005-0000-0000-0000044C0000}"/>
    <cellStyle name="Normal 2 5 3 4 3" xfId="6011" xr:uid="{00000000-0005-0000-0000-00007B170000}"/>
    <cellStyle name="Normal 2 5 3 4 3 2" xfId="16063" xr:uid="{00000000-0005-0000-0000-0000BF3E0000}"/>
    <cellStyle name="Normal 2 5 3 4 3 3" xfId="11043" xr:uid="{00000000-0005-0000-0000-0000232B0000}"/>
    <cellStyle name="Normal 2 5 3 4 3 3 3" xfId="26144" xr:uid="{00000000-0005-0000-0000-000020660000}"/>
    <cellStyle name="Normal 2 5 3 4 3 5" xfId="21131" xr:uid="{00000000-0005-0000-0000-00008B520000}"/>
    <cellStyle name="Normal 2 5 3 4 4" xfId="12721" xr:uid="{00000000-0005-0000-0000-0000B1310000}"/>
    <cellStyle name="Normal 2 5 3 4 4 3" xfId="27819" xr:uid="{00000000-0005-0000-0000-0000AB6C0000}"/>
    <cellStyle name="Normal 2 5 3 4 5" xfId="7700" xr:uid="{00000000-0005-0000-0000-0000141E0000}"/>
    <cellStyle name="Normal 2 5 3 4 5 3" xfId="22802" xr:uid="{00000000-0005-0000-0000-000012590000}"/>
    <cellStyle name="Normal 2 5 3 4 7" xfId="17789" xr:uid="{00000000-0005-0000-0000-00007D450000}"/>
    <cellStyle name="Normal 2 5 3 5" xfId="3482" xr:uid="{00000000-0005-0000-0000-00009A0D0000}"/>
    <cellStyle name="Normal 2 5 3 5 2" xfId="13556" xr:uid="{00000000-0005-0000-0000-0000F4340000}"/>
    <cellStyle name="Normal 2 5 3 5 2 3" xfId="28654" xr:uid="{00000000-0005-0000-0000-0000EE6F0000}"/>
    <cellStyle name="Normal 2 5 3 5 3" xfId="8536" xr:uid="{00000000-0005-0000-0000-000058210000}"/>
    <cellStyle name="Normal 2 5 3 5 3 3" xfId="23637" xr:uid="{00000000-0005-0000-0000-0000555C0000}"/>
    <cellStyle name="Normal 2 5 3 5 5" xfId="18624" xr:uid="{00000000-0005-0000-0000-0000C0480000}"/>
    <cellStyle name="Normal 2 5 3 6" xfId="5175" xr:uid="{00000000-0005-0000-0000-000037140000}"/>
    <cellStyle name="Normal 2 5 3 6 2" xfId="15227" xr:uid="{00000000-0005-0000-0000-00007B3B0000}"/>
    <cellStyle name="Normal 2 5 3 6 2 3" xfId="30325" xr:uid="{00000000-0005-0000-0000-000075760000}"/>
    <cellStyle name="Normal 2 5 3 6 3" xfId="10207" xr:uid="{00000000-0005-0000-0000-0000DF270000}"/>
    <cellStyle name="Normal 2 5 3 6 3 3" xfId="25308" xr:uid="{00000000-0005-0000-0000-0000DC620000}"/>
    <cellStyle name="Normal 2 5 3 6 5" xfId="20295" xr:uid="{00000000-0005-0000-0000-0000474F0000}"/>
    <cellStyle name="Normal 2 5 3 7" xfId="11885" xr:uid="{00000000-0005-0000-0000-00006D2E0000}"/>
    <cellStyle name="Normal 2 5 3 7 3" xfId="26983" xr:uid="{00000000-0005-0000-0000-000067690000}"/>
    <cellStyle name="Normal 2 5 3 8" xfId="6864" xr:uid="{00000000-0005-0000-0000-0000D01A0000}"/>
    <cellStyle name="Normal 2 5 3 8 3" xfId="21966" xr:uid="{00000000-0005-0000-0000-0000CE550000}"/>
    <cellStyle name="Normal 2 5 4" xfId="1889" xr:uid="{00000000-0005-0000-0000-000061070000}"/>
    <cellStyle name="Normal 2 5 4 2" xfId="2312" xr:uid="{00000000-0005-0000-0000-000008090000}"/>
    <cellStyle name="Normal 2 5 4 2 2" xfId="3151" xr:uid="{00000000-0005-0000-0000-00004F0C0000}"/>
    <cellStyle name="Normal 2 5 4 2 2 2" xfId="4841" xr:uid="{00000000-0005-0000-0000-0000E9120000}"/>
    <cellStyle name="Normal 2 5 4 2 2 2 2" xfId="14914" xr:uid="{00000000-0005-0000-0000-0000423A0000}"/>
    <cellStyle name="Normal 2 5 4 2 2 2 2 3" xfId="30012" xr:uid="{00000000-0005-0000-0000-00003C750000}"/>
    <cellStyle name="Normal 2 5 4 2 2 2 3" xfId="9894" xr:uid="{00000000-0005-0000-0000-0000A6260000}"/>
    <cellStyle name="Normal 2 5 4 2 2 2 3 3" xfId="24995" xr:uid="{00000000-0005-0000-0000-0000A3610000}"/>
    <cellStyle name="Normal 2 5 4 2 2 2 5" xfId="19982" xr:uid="{00000000-0005-0000-0000-00000E4E0000}"/>
    <cellStyle name="Normal 2 5 4 2 2 3" xfId="6533" xr:uid="{00000000-0005-0000-0000-000085190000}"/>
    <cellStyle name="Normal 2 5 4 2 2 3 2" xfId="16585" xr:uid="{00000000-0005-0000-0000-0000C9400000}"/>
    <cellStyle name="Normal 2 5 4 2 2 3 3" xfId="11565" xr:uid="{00000000-0005-0000-0000-00002D2D0000}"/>
    <cellStyle name="Normal 2 5 4 2 2 3 3 3" xfId="26666" xr:uid="{00000000-0005-0000-0000-00002A680000}"/>
    <cellStyle name="Normal 2 5 4 2 2 3 5" xfId="21653" xr:uid="{00000000-0005-0000-0000-000095540000}"/>
    <cellStyle name="Normal 2 5 4 2 2 4" xfId="13243" xr:uid="{00000000-0005-0000-0000-0000BB330000}"/>
    <cellStyle name="Normal 2 5 4 2 2 4 3" xfId="28341" xr:uid="{00000000-0005-0000-0000-0000B56E0000}"/>
    <cellStyle name="Normal 2 5 4 2 2 5" xfId="8222" xr:uid="{00000000-0005-0000-0000-00001E200000}"/>
    <cellStyle name="Normal 2 5 4 2 2 5 3" xfId="23324" xr:uid="{00000000-0005-0000-0000-00001C5B0000}"/>
    <cellStyle name="Normal 2 5 4 2 2 7" xfId="18311" xr:uid="{00000000-0005-0000-0000-000087470000}"/>
    <cellStyle name="Normal 2 5 4 2 3" xfId="4004" xr:uid="{00000000-0005-0000-0000-0000A40F0000}"/>
    <cellStyle name="Normal 2 5 4 2 3 2" xfId="14078" xr:uid="{00000000-0005-0000-0000-0000FE360000}"/>
    <cellStyle name="Normal 2 5 4 2 3 2 3" xfId="29176" xr:uid="{00000000-0005-0000-0000-0000F8710000}"/>
    <cellStyle name="Normal 2 5 4 2 3 3" xfId="9058" xr:uid="{00000000-0005-0000-0000-000062230000}"/>
    <cellStyle name="Normal 2 5 4 2 3 3 3" xfId="24159" xr:uid="{00000000-0005-0000-0000-00005F5E0000}"/>
    <cellStyle name="Normal 2 5 4 2 3 5" xfId="19146" xr:uid="{00000000-0005-0000-0000-0000CA4A0000}"/>
    <cellStyle name="Normal 2 5 4 2 4" xfId="5697" xr:uid="{00000000-0005-0000-0000-000041160000}"/>
    <cellStyle name="Normal 2 5 4 2 4 2" xfId="15749" xr:uid="{00000000-0005-0000-0000-0000853D0000}"/>
    <cellStyle name="Normal 2 5 4 2 4 2 3" xfId="30847" xr:uid="{00000000-0005-0000-0000-00007F780000}"/>
    <cellStyle name="Normal 2 5 4 2 4 3" xfId="10729" xr:uid="{00000000-0005-0000-0000-0000E9290000}"/>
    <cellStyle name="Normal 2 5 4 2 4 3 3" xfId="25830" xr:uid="{00000000-0005-0000-0000-0000E6640000}"/>
    <cellStyle name="Normal 2 5 4 2 4 5" xfId="20817" xr:uid="{00000000-0005-0000-0000-000051510000}"/>
    <cellStyle name="Normal 2 5 4 2 5" xfId="12407" xr:uid="{00000000-0005-0000-0000-000077300000}"/>
    <cellStyle name="Normal 2 5 4 2 5 3" xfId="27505" xr:uid="{00000000-0005-0000-0000-0000716B0000}"/>
    <cellStyle name="Normal 2 5 4 2 6" xfId="7386" xr:uid="{00000000-0005-0000-0000-0000DA1C0000}"/>
    <cellStyle name="Normal 2 5 4 2 6 3" xfId="22488" xr:uid="{00000000-0005-0000-0000-0000D8570000}"/>
    <cellStyle name="Normal 2 5 4 2 8" xfId="17475" xr:uid="{00000000-0005-0000-0000-000043440000}"/>
    <cellStyle name="Normal 2 5 4 3" xfId="2733" xr:uid="{00000000-0005-0000-0000-0000AD0A0000}"/>
    <cellStyle name="Normal 2 5 4 3 2" xfId="4423" xr:uid="{00000000-0005-0000-0000-000047110000}"/>
    <cellStyle name="Normal 2 5 4 3 2 2" xfId="14496" xr:uid="{00000000-0005-0000-0000-0000A0380000}"/>
    <cellStyle name="Normal 2 5 4 3 2 2 3" xfId="29594" xr:uid="{00000000-0005-0000-0000-00009A730000}"/>
    <cellStyle name="Normal 2 5 4 3 2 3" xfId="9476" xr:uid="{00000000-0005-0000-0000-000004250000}"/>
    <cellStyle name="Normal 2 5 4 3 2 3 3" xfId="24577" xr:uid="{00000000-0005-0000-0000-000001600000}"/>
    <cellStyle name="Normal 2 5 4 3 2 5" xfId="19564" xr:uid="{00000000-0005-0000-0000-00006C4C0000}"/>
    <cellStyle name="Normal 2 5 4 3 3" xfId="6115" xr:uid="{00000000-0005-0000-0000-0000E3170000}"/>
    <cellStyle name="Normal 2 5 4 3 3 2" xfId="16167" xr:uid="{00000000-0005-0000-0000-0000273F0000}"/>
    <cellStyle name="Normal 2 5 4 3 3 3" xfId="11147" xr:uid="{00000000-0005-0000-0000-00008B2B0000}"/>
    <cellStyle name="Normal 2 5 4 3 3 3 3" xfId="26248" xr:uid="{00000000-0005-0000-0000-000088660000}"/>
    <cellStyle name="Normal 2 5 4 3 3 5" xfId="21235" xr:uid="{00000000-0005-0000-0000-0000F3520000}"/>
    <cellStyle name="Normal 2 5 4 3 4" xfId="12825" xr:uid="{00000000-0005-0000-0000-000019320000}"/>
    <cellStyle name="Normal 2 5 4 3 4 3" xfId="27923" xr:uid="{00000000-0005-0000-0000-0000136D0000}"/>
    <cellStyle name="Normal 2 5 4 3 5" xfId="7804" xr:uid="{00000000-0005-0000-0000-00007C1E0000}"/>
    <cellStyle name="Normal 2 5 4 3 5 3" xfId="22906" xr:uid="{00000000-0005-0000-0000-00007A590000}"/>
    <cellStyle name="Normal 2 5 4 3 7" xfId="17893" xr:uid="{00000000-0005-0000-0000-0000E5450000}"/>
    <cellStyle name="Normal 2 5 4 4" xfId="3586" xr:uid="{00000000-0005-0000-0000-0000020E0000}"/>
    <cellStyle name="Normal 2 5 4 4 2" xfId="13660" xr:uid="{00000000-0005-0000-0000-00005C350000}"/>
    <cellStyle name="Normal 2 5 4 4 2 3" xfId="28758" xr:uid="{00000000-0005-0000-0000-000056700000}"/>
    <cellStyle name="Normal 2 5 4 4 3" xfId="8640" xr:uid="{00000000-0005-0000-0000-0000C0210000}"/>
    <cellStyle name="Normal 2 5 4 4 3 3" xfId="23741" xr:uid="{00000000-0005-0000-0000-0000BD5C0000}"/>
    <cellStyle name="Normal 2 5 4 4 5" xfId="18728" xr:uid="{00000000-0005-0000-0000-000028490000}"/>
    <cellStyle name="Normal 2 5 4 5" xfId="5279" xr:uid="{00000000-0005-0000-0000-00009F140000}"/>
    <cellStyle name="Normal 2 5 4 5 2" xfId="15331" xr:uid="{00000000-0005-0000-0000-0000E33B0000}"/>
    <cellStyle name="Normal 2 5 4 5 2 3" xfId="30429" xr:uid="{00000000-0005-0000-0000-0000DD760000}"/>
    <cellStyle name="Normal 2 5 4 5 3" xfId="10311" xr:uid="{00000000-0005-0000-0000-000047280000}"/>
    <cellStyle name="Normal 2 5 4 5 3 3" xfId="25412" xr:uid="{00000000-0005-0000-0000-000044630000}"/>
    <cellStyle name="Normal 2 5 4 5 5" xfId="20399" xr:uid="{00000000-0005-0000-0000-0000AF4F0000}"/>
    <cellStyle name="Normal 2 5 4 6" xfId="11989" xr:uid="{00000000-0005-0000-0000-0000D52E0000}"/>
    <cellStyle name="Normal 2 5 4 6 3" xfId="27087" xr:uid="{00000000-0005-0000-0000-0000CF690000}"/>
    <cellStyle name="Normal 2 5 4 7" xfId="6968" xr:uid="{00000000-0005-0000-0000-0000381B0000}"/>
    <cellStyle name="Normal 2 5 4 7 3" xfId="22070" xr:uid="{00000000-0005-0000-0000-000036560000}"/>
    <cellStyle name="Normal 2 5 4 9" xfId="17057" xr:uid="{00000000-0005-0000-0000-0000A1420000}"/>
    <cellStyle name="Normal 2 5 5" xfId="2102" xr:uid="{00000000-0005-0000-0000-000036080000}"/>
    <cellStyle name="Normal 2 5 5 2" xfId="2943" xr:uid="{00000000-0005-0000-0000-00007F0B0000}"/>
    <cellStyle name="Normal 2 5 5 2 2" xfId="4633" xr:uid="{00000000-0005-0000-0000-000019120000}"/>
    <cellStyle name="Normal 2 5 5 2 2 2" xfId="14706" xr:uid="{00000000-0005-0000-0000-000072390000}"/>
    <cellStyle name="Normal 2 5 5 2 2 2 3" xfId="29804" xr:uid="{00000000-0005-0000-0000-00006C740000}"/>
    <cellStyle name="Normal 2 5 5 2 2 3" xfId="9686" xr:uid="{00000000-0005-0000-0000-0000D6250000}"/>
    <cellStyle name="Normal 2 5 5 2 2 3 3" xfId="24787" xr:uid="{00000000-0005-0000-0000-0000D3600000}"/>
    <cellStyle name="Normal 2 5 5 2 2 5" xfId="19774" xr:uid="{00000000-0005-0000-0000-00003E4D0000}"/>
    <cellStyle name="Normal 2 5 5 2 3" xfId="6325" xr:uid="{00000000-0005-0000-0000-0000B5180000}"/>
    <cellStyle name="Normal 2 5 5 2 3 2" xfId="16377" xr:uid="{00000000-0005-0000-0000-0000F93F0000}"/>
    <cellStyle name="Normal 2 5 5 2 3 3" xfId="11357" xr:uid="{00000000-0005-0000-0000-00005D2C0000}"/>
    <cellStyle name="Normal 2 5 5 2 3 3 3" xfId="26458" xr:uid="{00000000-0005-0000-0000-00005A670000}"/>
    <cellStyle name="Normal 2 5 5 2 3 5" xfId="21445" xr:uid="{00000000-0005-0000-0000-0000C5530000}"/>
    <cellStyle name="Normal 2 5 5 2 4" xfId="13035" xr:uid="{00000000-0005-0000-0000-0000EB320000}"/>
    <cellStyle name="Normal 2 5 5 2 4 3" xfId="28133" xr:uid="{00000000-0005-0000-0000-0000E56D0000}"/>
    <cellStyle name="Normal 2 5 5 2 5" xfId="8014" xr:uid="{00000000-0005-0000-0000-00004E1F0000}"/>
    <cellStyle name="Normal 2 5 5 2 5 3" xfId="23116" xr:uid="{00000000-0005-0000-0000-00004C5A0000}"/>
    <cellStyle name="Normal 2 5 5 2 7" xfId="18103" xr:uid="{00000000-0005-0000-0000-0000B7460000}"/>
    <cellStyle name="Normal 2 5 5 3" xfId="3796" xr:uid="{00000000-0005-0000-0000-0000D40E0000}"/>
    <cellStyle name="Normal 2 5 5 3 2" xfId="13870" xr:uid="{00000000-0005-0000-0000-00002E360000}"/>
    <cellStyle name="Normal 2 5 5 3 2 3" xfId="28968" xr:uid="{00000000-0005-0000-0000-000028710000}"/>
    <cellStyle name="Normal 2 5 5 3 3" xfId="8850" xr:uid="{00000000-0005-0000-0000-000092220000}"/>
    <cellStyle name="Normal 2 5 5 3 3 3" xfId="23951" xr:uid="{00000000-0005-0000-0000-00008F5D0000}"/>
    <cellStyle name="Normal 2 5 5 3 5" xfId="18938" xr:uid="{00000000-0005-0000-0000-0000FA490000}"/>
    <cellStyle name="Normal 2 5 5 4" xfId="5489" xr:uid="{00000000-0005-0000-0000-000071150000}"/>
    <cellStyle name="Normal 2 5 5 4 2" xfId="15541" xr:uid="{00000000-0005-0000-0000-0000B53C0000}"/>
    <cellStyle name="Normal 2 5 5 4 2 3" xfId="30639" xr:uid="{00000000-0005-0000-0000-0000AF770000}"/>
    <cellStyle name="Normal 2 5 5 4 3" xfId="10521" xr:uid="{00000000-0005-0000-0000-000019290000}"/>
    <cellStyle name="Normal 2 5 5 4 3 3" xfId="25622" xr:uid="{00000000-0005-0000-0000-000016640000}"/>
    <cellStyle name="Normal 2 5 5 4 5" xfId="20609" xr:uid="{00000000-0005-0000-0000-000081500000}"/>
    <cellStyle name="Normal 2 5 5 5" xfId="12199" xr:uid="{00000000-0005-0000-0000-0000A72F0000}"/>
    <cellStyle name="Normal 2 5 5 5 3" xfId="27297" xr:uid="{00000000-0005-0000-0000-0000A16A0000}"/>
    <cellStyle name="Normal 2 5 5 6" xfId="7178" xr:uid="{00000000-0005-0000-0000-00000A1C0000}"/>
    <cellStyle name="Normal 2 5 5 6 3" xfId="22280" xr:uid="{00000000-0005-0000-0000-000008570000}"/>
    <cellStyle name="Normal 2 5 5 8" xfId="17267" xr:uid="{00000000-0005-0000-0000-000073430000}"/>
    <cellStyle name="Normal 2 5 6" xfId="2523" xr:uid="{00000000-0005-0000-0000-0000DB090000}"/>
    <cellStyle name="Normal 2 5 6 2" xfId="4215" xr:uid="{00000000-0005-0000-0000-000077100000}"/>
    <cellStyle name="Normal 2 5 6 2 2" xfId="14288" xr:uid="{00000000-0005-0000-0000-0000D0370000}"/>
    <cellStyle name="Normal 2 5 6 2 2 3" xfId="29386" xr:uid="{00000000-0005-0000-0000-0000CA720000}"/>
    <cellStyle name="Normal 2 5 6 2 3" xfId="9268" xr:uid="{00000000-0005-0000-0000-000034240000}"/>
    <cellStyle name="Normal 2 5 6 2 3 3" xfId="24369" xr:uid="{00000000-0005-0000-0000-0000315F0000}"/>
    <cellStyle name="Normal 2 5 6 2 5" xfId="19356" xr:uid="{00000000-0005-0000-0000-00009C4B0000}"/>
    <cellStyle name="Normal 2 5 6 3" xfId="5907" xr:uid="{00000000-0005-0000-0000-000013170000}"/>
    <cellStyle name="Normal 2 5 6 3 2" xfId="15959" xr:uid="{00000000-0005-0000-0000-0000573E0000}"/>
    <cellStyle name="Normal 2 5 6 3 3" xfId="10939" xr:uid="{00000000-0005-0000-0000-0000BB2A0000}"/>
    <cellStyle name="Normal 2 5 6 3 3 3" xfId="26040" xr:uid="{00000000-0005-0000-0000-0000B8650000}"/>
    <cellStyle name="Normal 2 5 6 3 5" xfId="21027" xr:uid="{00000000-0005-0000-0000-000023520000}"/>
    <cellStyle name="Normal 2 5 6 4" xfId="12617" xr:uid="{00000000-0005-0000-0000-000049310000}"/>
    <cellStyle name="Normal 2 5 6 4 3" xfId="27715" xr:uid="{00000000-0005-0000-0000-0000436C0000}"/>
    <cellStyle name="Normal 2 5 6 5" xfId="7596" xr:uid="{00000000-0005-0000-0000-0000AC1D0000}"/>
    <cellStyle name="Normal 2 5 6 5 3" xfId="22698" xr:uid="{00000000-0005-0000-0000-0000AA580000}"/>
    <cellStyle name="Normal 2 5 6 7" xfId="17685" xr:uid="{00000000-0005-0000-0000-000015450000}"/>
    <cellStyle name="Normal 2 5 7" xfId="3374" xr:uid="{00000000-0005-0000-0000-00002E0D0000}"/>
    <cellStyle name="Normal 2 5 7 2" xfId="13452" xr:uid="{00000000-0005-0000-0000-00008C340000}"/>
    <cellStyle name="Normal 2 5 7 2 3" xfId="28550" xr:uid="{00000000-0005-0000-0000-0000866F0000}"/>
    <cellStyle name="Normal 2 5 7 3" xfId="8432" xr:uid="{00000000-0005-0000-0000-0000F0200000}"/>
    <cellStyle name="Normal 2 5 7 3 3" xfId="23533" xr:uid="{00000000-0005-0000-0000-0000ED5B0000}"/>
    <cellStyle name="Normal 2 5 7 5" xfId="18520" xr:uid="{00000000-0005-0000-0000-000058480000}"/>
    <cellStyle name="Normal 2 5 8" xfId="5068" xr:uid="{00000000-0005-0000-0000-0000CC130000}"/>
    <cellStyle name="Normal 2 5 8 2" xfId="15123" xr:uid="{00000000-0005-0000-0000-0000133B0000}"/>
    <cellStyle name="Normal 2 5 8 2 3" xfId="30221" xr:uid="{00000000-0005-0000-0000-00000D760000}"/>
    <cellStyle name="Normal 2 5 8 3" xfId="10103" xr:uid="{00000000-0005-0000-0000-000077270000}"/>
    <cellStyle name="Normal 2 5 8 3 3" xfId="25204" xr:uid="{00000000-0005-0000-0000-000074620000}"/>
    <cellStyle name="Normal 2 5 8 5" xfId="20191" xr:uid="{00000000-0005-0000-0000-0000DF4E0000}"/>
    <cellStyle name="Normal 2 5 9" xfId="11779" xr:uid="{00000000-0005-0000-0000-0000032E0000}"/>
    <cellStyle name="Normal 2 5 9 3" xfId="26879" xr:uid="{00000000-0005-0000-0000-0000FF680000}"/>
    <cellStyle name="Normal 2 7" xfId="934" xr:uid="{00000000-0005-0000-0000-0000A6030000}"/>
    <cellStyle name="Normal 2 8" xfId="409" xr:uid="{00000000-0005-0000-0000-000099010000}"/>
    <cellStyle name="Normal 20" xfId="938" xr:uid="{00000000-0005-0000-0000-0000AA030000}"/>
    <cellStyle name="Normal 21" xfId="939" xr:uid="{00000000-0005-0000-0000-0000AB030000}"/>
    <cellStyle name="Normal 22" xfId="940" xr:uid="{00000000-0005-0000-0000-0000AC030000}"/>
    <cellStyle name="Normal 23" xfId="941" xr:uid="{00000000-0005-0000-0000-0000AD030000}"/>
    <cellStyle name="Normal 24" xfId="942" xr:uid="{00000000-0005-0000-0000-0000AE030000}"/>
    <cellStyle name="Normal 25" xfId="943" xr:uid="{00000000-0005-0000-0000-0000AF030000}"/>
    <cellStyle name="Normal 26" xfId="944" xr:uid="{00000000-0005-0000-0000-0000B0030000}"/>
    <cellStyle name="Normal 26 2" xfId="945" xr:uid="{00000000-0005-0000-0000-0000B1030000}"/>
    <cellStyle name="Normal 26_Sheet2" xfId="1050" xr:uid="{00000000-0005-0000-0000-00001A040000}"/>
    <cellStyle name="Normal 27" xfId="946" xr:uid="{00000000-0005-0000-0000-0000B2030000}"/>
    <cellStyle name="Normal 27 2" xfId="947" xr:uid="{00000000-0005-0000-0000-0000B3030000}"/>
    <cellStyle name="Normal 27_Sheet2" xfId="1049" xr:uid="{00000000-0005-0000-0000-000019040000}"/>
    <cellStyle name="Normal 28" xfId="948" xr:uid="{00000000-0005-0000-0000-0000B4030000}"/>
    <cellStyle name="Normal 28 2" xfId="949" xr:uid="{00000000-0005-0000-0000-0000B5030000}"/>
    <cellStyle name="Normal 28 3" xfId="1430" xr:uid="{00000000-0005-0000-0000-000096050000}"/>
    <cellStyle name="Normal 28 3 10" xfId="6759" xr:uid="{00000000-0005-0000-0000-0000671A0000}"/>
    <cellStyle name="Normal 28 3 10 3" xfId="21863" xr:uid="{00000000-0005-0000-0000-000067550000}"/>
    <cellStyle name="Normal 28 3 12" xfId="16848" xr:uid="{00000000-0005-0000-0000-0000D0410000}"/>
    <cellStyle name="Normal 28 3 2" xfId="1723" xr:uid="{00000000-0005-0000-0000-0000BB060000}"/>
    <cellStyle name="Normal 28 3 2 11" xfId="16902" xr:uid="{00000000-0005-0000-0000-000006420000}"/>
    <cellStyle name="Normal 28 3 2 2" xfId="1831" xr:uid="{00000000-0005-0000-0000-000027070000}"/>
    <cellStyle name="Normal 28 3 2 2 10" xfId="17006" xr:uid="{00000000-0005-0000-0000-00006E420000}"/>
    <cellStyle name="Normal 28 3 2 2 2" xfId="2048" xr:uid="{00000000-0005-0000-0000-000000080000}"/>
    <cellStyle name="Normal 28 3 2 2 2 2" xfId="2469" xr:uid="{00000000-0005-0000-0000-0000A5090000}"/>
    <cellStyle name="Normal 28 3 2 2 2 2 2" xfId="3308" xr:uid="{00000000-0005-0000-0000-0000EC0C0000}"/>
    <cellStyle name="Normal 28 3 2 2 2 2 2 2" xfId="4998" xr:uid="{00000000-0005-0000-0000-000086130000}"/>
    <cellStyle name="Normal 28 3 2 2 2 2 2 2 2" xfId="15071" xr:uid="{00000000-0005-0000-0000-0000DF3A0000}"/>
    <cellStyle name="Normal 28 3 2 2 2 2 2 2 2 3" xfId="30169" xr:uid="{00000000-0005-0000-0000-0000D9750000}"/>
    <cellStyle name="Normal 28 3 2 2 2 2 2 2 3" xfId="10051" xr:uid="{00000000-0005-0000-0000-000043270000}"/>
    <cellStyle name="Normal 28 3 2 2 2 2 2 2 3 3" xfId="25152" xr:uid="{00000000-0005-0000-0000-000040620000}"/>
    <cellStyle name="Normal 28 3 2 2 2 2 2 2 5" xfId="20139" xr:uid="{00000000-0005-0000-0000-0000AB4E0000}"/>
    <cellStyle name="Normal 28 3 2 2 2 2 2 3" xfId="6690" xr:uid="{00000000-0005-0000-0000-0000221A0000}"/>
    <cellStyle name="Normal 28 3 2 2 2 2 2 3 2" xfId="16742" xr:uid="{00000000-0005-0000-0000-000066410000}"/>
    <cellStyle name="Normal 28 3 2 2 2 2 2 3 3" xfId="11722" xr:uid="{00000000-0005-0000-0000-0000CA2D0000}"/>
    <cellStyle name="Normal 28 3 2 2 2 2 2 3 3 3" xfId="26823" xr:uid="{00000000-0005-0000-0000-0000C7680000}"/>
    <cellStyle name="Normal 28 3 2 2 2 2 2 3 5" xfId="21810" xr:uid="{00000000-0005-0000-0000-000032550000}"/>
    <cellStyle name="Normal 28 3 2 2 2 2 2 4" xfId="13400" xr:uid="{00000000-0005-0000-0000-000058340000}"/>
    <cellStyle name="Normal 28 3 2 2 2 2 2 4 3" xfId="28498" xr:uid="{00000000-0005-0000-0000-0000526F0000}"/>
    <cellStyle name="Normal 28 3 2 2 2 2 2 5" xfId="8379" xr:uid="{00000000-0005-0000-0000-0000BB200000}"/>
    <cellStyle name="Normal 28 3 2 2 2 2 2 5 3" xfId="23481" xr:uid="{00000000-0005-0000-0000-0000B95B0000}"/>
    <cellStyle name="Normal 28 3 2 2 2 2 2 7" xfId="18468" xr:uid="{00000000-0005-0000-0000-000024480000}"/>
    <cellStyle name="Normal 28 3 2 2 2 2 3" xfId="4161" xr:uid="{00000000-0005-0000-0000-000041100000}"/>
    <cellStyle name="Normal 28 3 2 2 2 2 3 2" xfId="14235" xr:uid="{00000000-0005-0000-0000-00009B370000}"/>
    <cellStyle name="Normal 28 3 2 2 2 2 3 2 3" xfId="29333" xr:uid="{00000000-0005-0000-0000-000095720000}"/>
    <cellStyle name="Normal 28 3 2 2 2 2 3 3" xfId="9215" xr:uid="{00000000-0005-0000-0000-0000FF230000}"/>
    <cellStyle name="Normal 28 3 2 2 2 2 3 3 3" xfId="24316" xr:uid="{00000000-0005-0000-0000-0000FC5E0000}"/>
    <cellStyle name="Normal 28 3 2 2 2 2 3 5" xfId="19303" xr:uid="{00000000-0005-0000-0000-0000674B0000}"/>
    <cellStyle name="Normal 28 3 2 2 2 2 4" xfId="5854" xr:uid="{00000000-0005-0000-0000-0000DE160000}"/>
    <cellStyle name="Normal 28 3 2 2 2 2 4 2" xfId="15906" xr:uid="{00000000-0005-0000-0000-0000223E0000}"/>
    <cellStyle name="Normal 28 3 2 2 2 2 4 3" xfId="10886" xr:uid="{00000000-0005-0000-0000-0000862A0000}"/>
    <cellStyle name="Normal 28 3 2 2 2 2 4 3 3" xfId="25987" xr:uid="{00000000-0005-0000-0000-000083650000}"/>
    <cellStyle name="Normal 28 3 2 2 2 2 4 5" xfId="20974" xr:uid="{00000000-0005-0000-0000-0000EE510000}"/>
    <cellStyle name="Normal 28 3 2 2 2 2 5" xfId="12564" xr:uid="{00000000-0005-0000-0000-000014310000}"/>
    <cellStyle name="Normal 28 3 2 2 2 2 5 3" xfId="27662" xr:uid="{00000000-0005-0000-0000-00000E6C0000}"/>
    <cellStyle name="Normal 28 3 2 2 2 2 6" xfId="7543" xr:uid="{00000000-0005-0000-0000-0000771D0000}"/>
    <cellStyle name="Normal 28 3 2 2 2 2 6 3" xfId="22645" xr:uid="{00000000-0005-0000-0000-000075580000}"/>
    <cellStyle name="Normal 28 3 2 2 2 2 8" xfId="17632" xr:uid="{00000000-0005-0000-0000-0000E0440000}"/>
    <cellStyle name="Normal 28 3 2 2 2 3" xfId="2890" xr:uid="{00000000-0005-0000-0000-00004A0B0000}"/>
    <cellStyle name="Normal 28 3 2 2 2 3 2" xfId="4580" xr:uid="{00000000-0005-0000-0000-0000E4110000}"/>
    <cellStyle name="Normal 28 3 2 2 2 3 2 2" xfId="14653" xr:uid="{00000000-0005-0000-0000-00003D390000}"/>
    <cellStyle name="Normal 28 3 2 2 2 3 2 2 3" xfId="29751" xr:uid="{00000000-0005-0000-0000-000037740000}"/>
    <cellStyle name="Normal 28 3 2 2 2 3 2 3" xfId="9633" xr:uid="{00000000-0005-0000-0000-0000A1250000}"/>
    <cellStyle name="Normal 28 3 2 2 2 3 2 3 3" xfId="24734" xr:uid="{00000000-0005-0000-0000-00009E600000}"/>
    <cellStyle name="Normal 28 3 2 2 2 3 2 5" xfId="19721" xr:uid="{00000000-0005-0000-0000-0000094D0000}"/>
    <cellStyle name="Normal 28 3 2 2 2 3 3" xfId="6272" xr:uid="{00000000-0005-0000-0000-000080180000}"/>
    <cellStyle name="Normal 28 3 2 2 2 3 3 2" xfId="16324" xr:uid="{00000000-0005-0000-0000-0000C43F0000}"/>
    <cellStyle name="Normal 28 3 2 2 2 3 3 3" xfId="11304" xr:uid="{00000000-0005-0000-0000-0000282C0000}"/>
    <cellStyle name="Normal 28 3 2 2 2 3 3 3 3" xfId="26405" xr:uid="{00000000-0005-0000-0000-000025670000}"/>
    <cellStyle name="Normal 28 3 2 2 2 3 3 5" xfId="21392" xr:uid="{00000000-0005-0000-0000-000090530000}"/>
    <cellStyle name="Normal 28 3 2 2 2 3 4" xfId="12982" xr:uid="{00000000-0005-0000-0000-0000B6320000}"/>
    <cellStyle name="Normal 28 3 2 2 2 3 4 3" xfId="28080" xr:uid="{00000000-0005-0000-0000-0000B06D0000}"/>
    <cellStyle name="Normal 28 3 2 2 2 3 5" xfId="7961" xr:uid="{00000000-0005-0000-0000-0000191F0000}"/>
    <cellStyle name="Normal 28 3 2 2 2 3 5 3" xfId="23063" xr:uid="{00000000-0005-0000-0000-0000175A0000}"/>
    <cellStyle name="Normal 28 3 2 2 2 3 7" xfId="18050" xr:uid="{00000000-0005-0000-0000-000082460000}"/>
    <cellStyle name="Normal 28 3 2 2 2 4" xfId="3743" xr:uid="{00000000-0005-0000-0000-00009F0E0000}"/>
    <cellStyle name="Normal 28 3 2 2 2 4 2" xfId="13817" xr:uid="{00000000-0005-0000-0000-0000F9350000}"/>
    <cellStyle name="Normal 28 3 2 2 2 4 2 3" xfId="28915" xr:uid="{00000000-0005-0000-0000-0000F3700000}"/>
    <cellStyle name="Normal 28 3 2 2 2 4 3" xfId="8797" xr:uid="{00000000-0005-0000-0000-00005D220000}"/>
    <cellStyle name="Normal 28 3 2 2 2 4 3 3" xfId="23898" xr:uid="{00000000-0005-0000-0000-00005A5D0000}"/>
    <cellStyle name="Normal 28 3 2 2 2 4 5" xfId="18885" xr:uid="{00000000-0005-0000-0000-0000C5490000}"/>
    <cellStyle name="Normal 28 3 2 2 2 5" xfId="5436" xr:uid="{00000000-0005-0000-0000-00003C150000}"/>
    <cellStyle name="Normal 28 3 2 2 2 5 2" xfId="15488" xr:uid="{00000000-0005-0000-0000-0000803C0000}"/>
    <cellStyle name="Normal 28 3 2 2 2 5 2 3" xfId="30586" xr:uid="{00000000-0005-0000-0000-00007A770000}"/>
    <cellStyle name="Normal 28 3 2 2 2 5 3" xfId="10468" xr:uid="{00000000-0005-0000-0000-0000E4280000}"/>
    <cellStyle name="Normal 28 3 2 2 2 5 3 3" xfId="25569" xr:uid="{00000000-0005-0000-0000-0000E1630000}"/>
    <cellStyle name="Normal 28 3 2 2 2 5 5" xfId="20556" xr:uid="{00000000-0005-0000-0000-00004C500000}"/>
    <cellStyle name="Normal 28 3 2 2 2 6" xfId="12146" xr:uid="{00000000-0005-0000-0000-0000722F0000}"/>
    <cellStyle name="Normal 28 3 2 2 2 6 3" xfId="27244" xr:uid="{00000000-0005-0000-0000-00006C6A0000}"/>
    <cellStyle name="Normal 28 3 2 2 2 7" xfId="7125" xr:uid="{00000000-0005-0000-0000-0000D51B0000}"/>
    <cellStyle name="Normal 28 3 2 2 2 7 3" xfId="22227" xr:uid="{00000000-0005-0000-0000-0000D3560000}"/>
    <cellStyle name="Normal 28 3 2 2 2 9" xfId="17214" xr:uid="{00000000-0005-0000-0000-00003E430000}"/>
    <cellStyle name="Normal 28 3 2 2 3" xfId="2261" xr:uid="{00000000-0005-0000-0000-0000D5080000}"/>
    <cellStyle name="Normal 28 3 2 2 3 2" xfId="3100" xr:uid="{00000000-0005-0000-0000-00001C0C0000}"/>
    <cellStyle name="Normal 28 3 2 2 3 2 2" xfId="4790" xr:uid="{00000000-0005-0000-0000-0000B6120000}"/>
    <cellStyle name="Normal 28 3 2 2 3 2 2 2" xfId="14863" xr:uid="{00000000-0005-0000-0000-00000F3A0000}"/>
    <cellStyle name="Normal 28 3 2 2 3 2 2 2 3" xfId="29961" xr:uid="{00000000-0005-0000-0000-000009750000}"/>
    <cellStyle name="Normal 28 3 2 2 3 2 2 3" xfId="9843" xr:uid="{00000000-0005-0000-0000-000073260000}"/>
    <cellStyle name="Normal 28 3 2 2 3 2 2 3 3" xfId="24944" xr:uid="{00000000-0005-0000-0000-000070610000}"/>
    <cellStyle name="Normal 28 3 2 2 3 2 2 5" xfId="19931" xr:uid="{00000000-0005-0000-0000-0000DB4D0000}"/>
    <cellStyle name="Normal 28 3 2 2 3 2 3" xfId="6482" xr:uid="{00000000-0005-0000-0000-000052190000}"/>
    <cellStyle name="Normal 28 3 2 2 3 2 3 2" xfId="16534" xr:uid="{00000000-0005-0000-0000-000096400000}"/>
    <cellStyle name="Normal 28 3 2 2 3 2 3 3" xfId="11514" xr:uid="{00000000-0005-0000-0000-0000FA2C0000}"/>
    <cellStyle name="Normal 28 3 2 2 3 2 3 3 3" xfId="26615" xr:uid="{00000000-0005-0000-0000-0000F7670000}"/>
    <cellStyle name="Normal 28 3 2 2 3 2 3 5" xfId="21602" xr:uid="{00000000-0005-0000-0000-000062540000}"/>
    <cellStyle name="Normal 28 3 2 2 3 2 4" xfId="13192" xr:uid="{00000000-0005-0000-0000-000088330000}"/>
    <cellStyle name="Normal 28 3 2 2 3 2 4 3" xfId="28290" xr:uid="{00000000-0005-0000-0000-0000826E0000}"/>
    <cellStyle name="Normal 28 3 2 2 3 2 5" xfId="8171" xr:uid="{00000000-0005-0000-0000-0000EB1F0000}"/>
    <cellStyle name="Normal 28 3 2 2 3 2 5 3" xfId="23273" xr:uid="{00000000-0005-0000-0000-0000E95A0000}"/>
    <cellStyle name="Normal 28 3 2 2 3 2 7" xfId="18260" xr:uid="{00000000-0005-0000-0000-000054470000}"/>
    <cellStyle name="Normal 28 3 2 2 3 3" xfId="3953" xr:uid="{00000000-0005-0000-0000-0000710F0000}"/>
    <cellStyle name="Normal 28 3 2 2 3 3 2" xfId="14027" xr:uid="{00000000-0005-0000-0000-0000CB360000}"/>
    <cellStyle name="Normal 28 3 2 2 3 3 2 3" xfId="29125" xr:uid="{00000000-0005-0000-0000-0000C5710000}"/>
    <cellStyle name="Normal 28 3 2 2 3 3 3" xfId="9007" xr:uid="{00000000-0005-0000-0000-00002F230000}"/>
    <cellStyle name="Normal 28 3 2 2 3 3 3 3" xfId="24108" xr:uid="{00000000-0005-0000-0000-00002C5E0000}"/>
    <cellStyle name="Normal 28 3 2 2 3 3 5" xfId="19095" xr:uid="{00000000-0005-0000-0000-0000974A0000}"/>
    <cellStyle name="Normal 28 3 2 2 3 4" xfId="5646" xr:uid="{00000000-0005-0000-0000-00000E160000}"/>
    <cellStyle name="Normal 28 3 2 2 3 4 2" xfId="15698" xr:uid="{00000000-0005-0000-0000-0000523D0000}"/>
    <cellStyle name="Normal 28 3 2 2 3 4 2 3" xfId="30796" xr:uid="{00000000-0005-0000-0000-00004C780000}"/>
    <cellStyle name="Normal 28 3 2 2 3 4 3" xfId="10678" xr:uid="{00000000-0005-0000-0000-0000B6290000}"/>
    <cellStyle name="Normal 28 3 2 2 3 4 3 3" xfId="25779" xr:uid="{00000000-0005-0000-0000-0000B3640000}"/>
    <cellStyle name="Normal 28 3 2 2 3 4 5" xfId="20766" xr:uid="{00000000-0005-0000-0000-00001E510000}"/>
    <cellStyle name="Normal 28 3 2 2 3 5" xfId="12356" xr:uid="{00000000-0005-0000-0000-000044300000}"/>
    <cellStyle name="Normal 28 3 2 2 3 5 3" xfId="27454" xr:uid="{00000000-0005-0000-0000-00003E6B0000}"/>
    <cellStyle name="Normal 28 3 2 2 3 6" xfId="7335" xr:uid="{00000000-0005-0000-0000-0000A71C0000}"/>
    <cellStyle name="Normal 28 3 2 2 3 6 3" xfId="22437" xr:uid="{00000000-0005-0000-0000-0000A5570000}"/>
    <cellStyle name="Normal 28 3 2 2 3 8" xfId="17424" xr:uid="{00000000-0005-0000-0000-000010440000}"/>
    <cellStyle name="Normal 28 3 2 2 4" xfId="2682" xr:uid="{00000000-0005-0000-0000-00007A0A0000}"/>
    <cellStyle name="Normal 28 3 2 2 4 2" xfId="4372" xr:uid="{00000000-0005-0000-0000-000014110000}"/>
    <cellStyle name="Normal 28 3 2 2 4 2 2" xfId="14445" xr:uid="{00000000-0005-0000-0000-00006D380000}"/>
    <cellStyle name="Normal 28 3 2 2 4 2 2 3" xfId="29543" xr:uid="{00000000-0005-0000-0000-000067730000}"/>
    <cellStyle name="Normal 28 3 2 2 4 2 3" xfId="9425" xr:uid="{00000000-0005-0000-0000-0000D1240000}"/>
    <cellStyle name="Normal 28 3 2 2 4 2 3 3" xfId="24526" xr:uid="{00000000-0005-0000-0000-0000CE5F0000}"/>
    <cellStyle name="Normal 28 3 2 2 4 2 5" xfId="19513" xr:uid="{00000000-0005-0000-0000-0000394C0000}"/>
    <cellStyle name="Normal 28 3 2 2 4 3" xfId="6064" xr:uid="{00000000-0005-0000-0000-0000B0170000}"/>
    <cellStyle name="Normal 28 3 2 2 4 3 2" xfId="16116" xr:uid="{00000000-0005-0000-0000-0000F43E0000}"/>
    <cellStyle name="Normal 28 3 2 2 4 3 3" xfId="11096" xr:uid="{00000000-0005-0000-0000-0000582B0000}"/>
    <cellStyle name="Normal 28 3 2 2 4 3 3 3" xfId="26197" xr:uid="{00000000-0005-0000-0000-000055660000}"/>
    <cellStyle name="Normal 28 3 2 2 4 3 5" xfId="21184" xr:uid="{00000000-0005-0000-0000-0000C0520000}"/>
    <cellStyle name="Normal 28 3 2 2 4 4" xfId="12774" xr:uid="{00000000-0005-0000-0000-0000E6310000}"/>
    <cellStyle name="Normal 28 3 2 2 4 4 3" xfId="27872" xr:uid="{00000000-0005-0000-0000-0000E06C0000}"/>
    <cellStyle name="Normal 28 3 2 2 4 5" xfId="7753" xr:uid="{00000000-0005-0000-0000-0000491E0000}"/>
    <cellStyle name="Normal 28 3 2 2 4 5 3" xfId="22855" xr:uid="{00000000-0005-0000-0000-000047590000}"/>
    <cellStyle name="Normal 28 3 2 2 4 7" xfId="17842" xr:uid="{00000000-0005-0000-0000-0000B2450000}"/>
    <cellStyle name="Normal 28 3 2 2 5" xfId="3535" xr:uid="{00000000-0005-0000-0000-0000CF0D0000}"/>
    <cellStyle name="Normal 28 3 2 2 5 2" xfId="13609" xr:uid="{00000000-0005-0000-0000-000029350000}"/>
    <cellStyle name="Normal 28 3 2 2 5 2 3" xfId="28707" xr:uid="{00000000-0005-0000-0000-000023700000}"/>
    <cellStyle name="Normal 28 3 2 2 5 3" xfId="8589" xr:uid="{00000000-0005-0000-0000-00008D210000}"/>
    <cellStyle name="Normal 28 3 2 2 5 3 3" xfId="23690" xr:uid="{00000000-0005-0000-0000-00008A5C0000}"/>
    <cellStyle name="Normal 28 3 2 2 5 5" xfId="18677" xr:uid="{00000000-0005-0000-0000-0000F5480000}"/>
    <cellStyle name="Normal 28 3 2 2 6" xfId="5228" xr:uid="{00000000-0005-0000-0000-00006C140000}"/>
    <cellStyle name="Normal 28 3 2 2 6 2" xfId="15280" xr:uid="{00000000-0005-0000-0000-0000B03B0000}"/>
    <cellStyle name="Normal 28 3 2 2 6 2 3" xfId="30378" xr:uid="{00000000-0005-0000-0000-0000AA760000}"/>
    <cellStyle name="Normal 28 3 2 2 6 3" xfId="10260" xr:uid="{00000000-0005-0000-0000-000014280000}"/>
    <cellStyle name="Normal 28 3 2 2 6 3 3" xfId="25361" xr:uid="{00000000-0005-0000-0000-000011630000}"/>
    <cellStyle name="Normal 28 3 2 2 6 5" xfId="20348" xr:uid="{00000000-0005-0000-0000-00007C4F0000}"/>
    <cellStyle name="Normal 28 3 2 2 7" xfId="11938" xr:uid="{00000000-0005-0000-0000-0000A22E0000}"/>
    <cellStyle name="Normal 28 3 2 2 7 3" xfId="27036" xr:uid="{00000000-0005-0000-0000-00009C690000}"/>
    <cellStyle name="Normal 28 3 2 2 8" xfId="6917" xr:uid="{00000000-0005-0000-0000-0000051B0000}"/>
    <cellStyle name="Normal 28 3 2 2 8 3" xfId="22019" xr:uid="{00000000-0005-0000-0000-000003560000}"/>
    <cellStyle name="Normal 28 3 2 3" xfId="1944" xr:uid="{00000000-0005-0000-0000-000098070000}"/>
    <cellStyle name="Normal 28 3 2 3 2" xfId="2365" xr:uid="{00000000-0005-0000-0000-00003D090000}"/>
    <cellStyle name="Normal 28 3 2 3 2 2" xfId="3204" xr:uid="{00000000-0005-0000-0000-0000840C0000}"/>
    <cellStyle name="Normal 28 3 2 3 2 2 2" xfId="4894" xr:uid="{00000000-0005-0000-0000-00001E130000}"/>
    <cellStyle name="Normal 28 3 2 3 2 2 2 2" xfId="14967" xr:uid="{00000000-0005-0000-0000-0000773A0000}"/>
    <cellStyle name="Normal 28 3 2 3 2 2 2 2 3" xfId="30065" xr:uid="{00000000-0005-0000-0000-000071750000}"/>
    <cellStyle name="Normal 28 3 2 3 2 2 2 3" xfId="9947" xr:uid="{00000000-0005-0000-0000-0000DB260000}"/>
    <cellStyle name="Normal 28 3 2 3 2 2 2 3 3" xfId="25048" xr:uid="{00000000-0005-0000-0000-0000D8610000}"/>
    <cellStyle name="Normal 28 3 2 3 2 2 2 5" xfId="20035" xr:uid="{00000000-0005-0000-0000-0000434E0000}"/>
    <cellStyle name="Normal 28 3 2 3 2 2 3" xfId="6586" xr:uid="{00000000-0005-0000-0000-0000BA190000}"/>
    <cellStyle name="Normal 28 3 2 3 2 2 3 2" xfId="16638" xr:uid="{00000000-0005-0000-0000-0000FE400000}"/>
    <cellStyle name="Normal 28 3 2 3 2 2 3 3" xfId="11618" xr:uid="{00000000-0005-0000-0000-0000622D0000}"/>
    <cellStyle name="Normal 28 3 2 3 2 2 3 3 3" xfId="26719" xr:uid="{00000000-0005-0000-0000-00005F680000}"/>
    <cellStyle name="Normal 28 3 2 3 2 2 3 5" xfId="21706" xr:uid="{00000000-0005-0000-0000-0000CA540000}"/>
    <cellStyle name="Normal 28 3 2 3 2 2 4" xfId="13296" xr:uid="{00000000-0005-0000-0000-0000F0330000}"/>
    <cellStyle name="Normal 28 3 2 3 2 2 4 3" xfId="28394" xr:uid="{00000000-0005-0000-0000-0000EA6E0000}"/>
    <cellStyle name="Normal 28 3 2 3 2 2 5" xfId="8275" xr:uid="{00000000-0005-0000-0000-000053200000}"/>
    <cellStyle name="Normal 28 3 2 3 2 2 5 3" xfId="23377" xr:uid="{00000000-0005-0000-0000-0000515B0000}"/>
    <cellStyle name="Normal 28 3 2 3 2 2 7" xfId="18364" xr:uid="{00000000-0005-0000-0000-0000BC470000}"/>
    <cellStyle name="Normal 28 3 2 3 2 3" xfId="4057" xr:uid="{00000000-0005-0000-0000-0000D90F0000}"/>
    <cellStyle name="Normal 28 3 2 3 2 3 2" xfId="14131" xr:uid="{00000000-0005-0000-0000-000033370000}"/>
    <cellStyle name="Normal 28 3 2 3 2 3 2 3" xfId="29229" xr:uid="{00000000-0005-0000-0000-00002D720000}"/>
    <cellStyle name="Normal 28 3 2 3 2 3 3" xfId="9111" xr:uid="{00000000-0005-0000-0000-000097230000}"/>
    <cellStyle name="Normal 28 3 2 3 2 3 3 3" xfId="24212" xr:uid="{00000000-0005-0000-0000-0000945E0000}"/>
    <cellStyle name="Normal 28 3 2 3 2 3 5" xfId="19199" xr:uid="{00000000-0005-0000-0000-0000FF4A0000}"/>
    <cellStyle name="Normal 28 3 2 3 2 4" xfId="5750" xr:uid="{00000000-0005-0000-0000-000076160000}"/>
    <cellStyle name="Normal 28 3 2 3 2 4 2" xfId="15802" xr:uid="{00000000-0005-0000-0000-0000BA3D0000}"/>
    <cellStyle name="Normal 28 3 2 3 2 4 2 3" xfId="30900" xr:uid="{00000000-0005-0000-0000-0000B4780000}"/>
    <cellStyle name="Normal 28 3 2 3 2 4 3" xfId="10782" xr:uid="{00000000-0005-0000-0000-00001E2A0000}"/>
    <cellStyle name="Normal 28 3 2 3 2 4 3 3" xfId="25883" xr:uid="{00000000-0005-0000-0000-00001B650000}"/>
    <cellStyle name="Normal 28 3 2 3 2 4 5" xfId="20870" xr:uid="{00000000-0005-0000-0000-000086510000}"/>
    <cellStyle name="Normal 28 3 2 3 2 5" xfId="12460" xr:uid="{00000000-0005-0000-0000-0000AC300000}"/>
    <cellStyle name="Normal 28 3 2 3 2 5 3" xfId="27558" xr:uid="{00000000-0005-0000-0000-0000A66B0000}"/>
    <cellStyle name="Normal 28 3 2 3 2 6" xfId="7439" xr:uid="{00000000-0005-0000-0000-00000F1D0000}"/>
    <cellStyle name="Normal 28 3 2 3 2 6 3" xfId="22541" xr:uid="{00000000-0005-0000-0000-00000D580000}"/>
    <cellStyle name="Normal 28 3 2 3 2 8" xfId="17528" xr:uid="{00000000-0005-0000-0000-000078440000}"/>
    <cellStyle name="Normal 28 3 2 3 3" xfId="2786" xr:uid="{00000000-0005-0000-0000-0000E20A0000}"/>
    <cellStyle name="Normal 28 3 2 3 3 2" xfId="4476" xr:uid="{00000000-0005-0000-0000-00007C110000}"/>
    <cellStyle name="Normal 28 3 2 3 3 2 2" xfId="14549" xr:uid="{00000000-0005-0000-0000-0000D5380000}"/>
    <cellStyle name="Normal 28 3 2 3 3 2 2 3" xfId="29647" xr:uid="{00000000-0005-0000-0000-0000CF730000}"/>
    <cellStyle name="Normal 28 3 2 3 3 2 3" xfId="9529" xr:uid="{00000000-0005-0000-0000-000039250000}"/>
    <cellStyle name="Normal 28 3 2 3 3 2 3 3" xfId="24630" xr:uid="{00000000-0005-0000-0000-000036600000}"/>
    <cellStyle name="Normal 28 3 2 3 3 2 5" xfId="19617" xr:uid="{00000000-0005-0000-0000-0000A14C0000}"/>
    <cellStyle name="Normal 28 3 2 3 3 3" xfId="6168" xr:uid="{00000000-0005-0000-0000-000018180000}"/>
    <cellStyle name="Normal 28 3 2 3 3 3 2" xfId="16220" xr:uid="{00000000-0005-0000-0000-00005C3F0000}"/>
    <cellStyle name="Normal 28 3 2 3 3 3 3" xfId="11200" xr:uid="{00000000-0005-0000-0000-0000C02B0000}"/>
    <cellStyle name="Normal 28 3 2 3 3 3 3 3" xfId="26301" xr:uid="{00000000-0005-0000-0000-0000BD660000}"/>
    <cellStyle name="Normal 28 3 2 3 3 3 5" xfId="21288" xr:uid="{00000000-0005-0000-0000-000028530000}"/>
    <cellStyle name="Normal 28 3 2 3 3 4" xfId="12878" xr:uid="{00000000-0005-0000-0000-00004E320000}"/>
    <cellStyle name="Normal 28 3 2 3 3 4 3" xfId="27976" xr:uid="{00000000-0005-0000-0000-0000486D0000}"/>
    <cellStyle name="Normal 28 3 2 3 3 5" xfId="7857" xr:uid="{00000000-0005-0000-0000-0000B11E0000}"/>
    <cellStyle name="Normal 28 3 2 3 3 5 3" xfId="22959" xr:uid="{00000000-0005-0000-0000-0000AF590000}"/>
    <cellStyle name="Normal 28 3 2 3 3 7" xfId="17946" xr:uid="{00000000-0005-0000-0000-00001A460000}"/>
    <cellStyle name="Normal 28 3 2 3 4" xfId="3639" xr:uid="{00000000-0005-0000-0000-0000370E0000}"/>
    <cellStyle name="Normal 28 3 2 3 4 2" xfId="13713" xr:uid="{00000000-0005-0000-0000-000091350000}"/>
    <cellStyle name="Normal 28 3 2 3 4 2 3" xfId="28811" xr:uid="{00000000-0005-0000-0000-00008B700000}"/>
    <cellStyle name="Normal 28 3 2 3 4 3" xfId="8693" xr:uid="{00000000-0005-0000-0000-0000F5210000}"/>
    <cellStyle name="Normal 28 3 2 3 4 3 3" xfId="23794" xr:uid="{00000000-0005-0000-0000-0000F25C0000}"/>
    <cellStyle name="Normal 28 3 2 3 4 5" xfId="18781" xr:uid="{00000000-0005-0000-0000-00005D490000}"/>
    <cellStyle name="Normal 28 3 2 3 5" xfId="5332" xr:uid="{00000000-0005-0000-0000-0000D4140000}"/>
    <cellStyle name="Normal 28 3 2 3 5 2" xfId="15384" xr:uid="{00000000-0005-0000-0000-0000183C0000}"/>
    <cellStyle name="Normal 28 3 2 3 5 2 3" xfId="30482" xr:uid="{00000000-0005-0000-0000-000012770000}"/>
    <cellStyle name="Normal 28 3 2 3 5 3" xfId="10364" xr:uid="{00000000-0005-0000-0000-00007C280000}"/>
    <cellStyle name="Normal 28 3 2 3 5 3 3" xfId="25465" xr:uid="{00000000-0005-0000-0000-000079630000}"/>
    <cellStyle name="Normal 28 3 2 3 5 5" xfId="20452" xr:uid="{00000000-0005-0000-0000-0000E44F0000}"/>
    <cellStyle name="Normal 28 3 2 3 6" xfId="12042" xr:uid="{00000000-0005-0000-0000-00000A2F0000}"/>
    <cellStyle name="Normal 28 3 2 3 6 3" xfId="27140" xr:uid="{00000000-0005-0000-0000-0000046A0000}"/>
    <cellStyle name="Normal 28 3 2 3 7" xfId="7021" xr:uid="{00000000-0005-0000-0000-00006D1B0000}"/>
    <cellStyle name="Normal 28 3 2 3 7 3" xfId="22123" xr:uid="{00000000-0005-0000-0000-00006B560000}"/>
    <cellStyle name="Normal 28 3 2 3 9" xfId="17110" xr:uid="{00000000-0005-0000-0000-0000D6420000}"/>
    <cellStyle name="Normal 28 3 2 4" xfId="2157" xr:uid="{00000000-0005-0000-0000-00006D080000}"/>
    <cellStyle name="Normal 28 3 2 4 2" xfId="2996" xr:uid="{00000000-0005-0000-0000-0000B40B0000}"/>
    <cellStyle name="Normal 28 3 2 4 2 2" xfId="4686" xr:uid="{00000000-0005-0000-0000-00004E120000}"/>
    <cellStyle name="Normal 28 3 2 4 2 2 2" xfId="14759" xr:uid="{00000000-0005-0000-0000-0000A7390000}"/>
    <cellStyle name="Normal 28 3 2 4 2 2 2 3" xfId="29857" xr:uid="{00000000-0005-0000-0000-0000A1740000}"/>
    <cellStyle name="Normal 28 3 2 4 2 2 3" xfId="9739" xr:uid="{00000000-0005-0000-0000-00000B260000}"/>
    <cellStyle name="Normal 28 3 2 4 2 2 3 3" xfId="24840" xr:uid="{00000000-0005-0000-0000-000008610000}"/>
    <cellStyle name="Normal 28 3 2 4 2 2 5" xfId="19827" xr:uid="{00000000-0005-0000-0000-0000734D0000}"/>
    <cellStyle name="Normal 28 3 2 4 2 3" xfId="6378" xr:uid="{00000000-0005-0000-0000-0000EA180000}"/>
    <cellStyle name="Normal 28 3 2 4 2 3 2" xfId="16430" xr:uid="{00000000-0005-0000-0000-00002E400000}"/>
    <cellStyle name="Normal 28 3 2 4 2 3 3" xfId="11410" xr:uid="{00000000-0005-0000-0000-0000922C0000}"/>
    <cellStyle name="Normal 28 3 2 4 2 3 3 3" xfId="26511" xr:uid="{00000000-0005-0000-0000-00008F670000}"/>
    <cellStyle name="Normal 28 3 2 4 2 3 5" xfId="21498" xr:uid="{00000000-0005-0000-0000-0000FA530000}"/>
    <cellStyle name="Normal 28 3 2 4 2 4" xfId="13088" xr:uid="{00000000-0005-0000-0000-000020330000}"/>
    <cellStyle name="Normal 28 3 2 4 2 4 3" xfId="28186" xr:uid="{00000000-0005-0000-0000-00001A6E0000}"/>
    <cellStyle name="Normal 28 3 2 4 2 5" xfId="8067" xr:uid="{00000000-0005-0000-0000-0000831F0000}"/>
    <cellStyle name="Normal 28 3 2 4 2 5 3" xfId="23169" xr:uid="{00000000-0005-0000-0000-0000815A0000}"/>
    <cellStyle name="Normal 28 3 2 4 2 7" xfId="18156" xr:uid="{00000000-0005-0000-0000-0000EC460000}"/>
    <cellStyle name="Normal 28 3 2 4 3" xfId="3849" xr:uid="{00000000-0005-0000-0000-0000090F0000}"/>
    <cellStyle name="Normal 28 3 2 4 3 2" xfId="13923" xr:uid="{00000000-0005-0000-0000-000063360000}"/>
    <cellStyle name="Normal 28 3 2 4 3 2 3" xfId="29021" xr:uid="{00000000-0005-0000-0000-00005D710000}"/>
    <cellStyle name="Normal 28 3 2 4 3 3" xfId="8903" xr:uid="{00000000-0005-0000-0000-0000C7220000}"/>
    <cellStyle name="Normal 28 3 2 4 3 3 3" xfId="24004" xr:uid="{00000000-0005-0000-0000-0000C45D0000}"/>
    <cellStyle name="Normal 28 3 2 4 3 5" xfId="18991" xr:uid="{00000000-0005-0000-0000-00002F4A0000}"/>
    <cellStyle name="Normal 28 3 2 4 4" xfId="5542" xr:uid="{00000000-0005-0000-0000-0000A6150000}"/>
    <cellStyle name="Normal 28 3 2 4 4 2" xfId="15594" xr:uid="{00000000-0005-0000-0000-0000EA3C0000}"/>
    <cellStyle name="Normal 28 3 2 4 4 2 3" xfId="30692" xr:uid="{00000000-0005-0000-0000-0000E4770000}"/>
    <cellStyle name="Normal 28 3 2 4 4 3" xfId="10574" xr:uid="{00000000-0005-0000-0000-00004E290000}"/>
    <cellStyle name="Normal 28 3 2 4 4 3 3" xfId="25675" xr:uid="{00000000-0005-0000-0000-00004B640000}"/>
    <cellStyle name="Normal 28 3 2 4 4 5" xfId="20662" xr:uid="{00000000-0005-0000-0000-0000B6500000}"/>
    <cellStyle name="Normal 28 3 2 4 5" xfId="12252" xr:uid="{00000000-0005-0000-0000-0000DC2F0000}"/>
    <cellStyle name="Normal 28 3 2 4 5 3" xfId="27350" xr:uid="{00000000-0005-0000-0000-0000D66A0000}"/>
    <cellStyle name="Normal 28 3 2 4 6" xfId="7231" xr:uid="{00000000-0005-0000-0000-00003F1C0000}"/>
    <cellStyle name="Normal 28 3 2 4 6 3" xfId="22333" xr:uid="{00000000-0005-0000-0000-00003D570000}"/>
    <cellStyle name="Normal 28 3 2 4 8" xfId="17320" xr:uid="{00000000-0005-0000-0000-0000A8430000}"/>
    <cellStyle name="Normal 28 3 2 5" xfId="2578" xr:uid="{00000000-0005-0000-0000-0000120A0000}"/>
    <cellStyle name="Normal 28 3 2 5 2" xfId="4268" xr:uid="{00000000-0005-0000-0000-0000AC100000}"/>
    <cellStyle name="Normal 28 3 2 5 2 2" xfId="14341" xr:uid="{00000000-0005-0000-0000-000005380000}"/>
    <cellStyle name="Normal 28 3 2 5 2 2 3" xfId="29439" xr:uid="{00000000-0005-0000-0000-0000FF720000}"/>
    <cellStyle name="Normal 28 3 2 5 2 3" xfId="9321" xr:uid="{00000000-0005-0000-0000-000069240000}"/>
    <cellStyle name="Normal 28 3 2 5 2 3 3" xfId="24422" xr:uid="{00000000-0005-0000-0000-0000665F0000}"/>
    <cellStyle name="Normal 28 3 2 5 2 5" xfId="19409" xr:uid="{00000000-0005-0000-0000-0000D14B0000}"/>
    <cellStyle name="Normal 28 3 2 5 3" xfId="5960" xr:uid="{00000000-0005-0000-0000-000048170000}"/>
    <cellStyle name="Normal 28 3 2 5 3 2" xfId="16012" xr:uid="{00000000-0005-0000-0000-00008C3E0000}"/>
    <cellStyle name="Normal 28 3 2 5 3 3" xfId="10992" xr:uid="{00000000-0005-0000-0000-0000F02A0000}"/>
    <cellStyle name="Normal 28 3 2 5 3 3 3" xfId="26093" xr:uid="{00000000-0005-0000-0000-0000ED650000}"/>
    <cellStyle name="Normal 28 3 2 5 3 5" xfId="21080" xr:uid="{00000000-0005-0000-0000-000058520000}"/>
    <cellStyle name="Normal 28 3 2 5 4" xfId="12670" xr:uid="{00000000-0005-0000-0000-00007E310000}"/>
    <cellStyle name="Normal 28 3 2 5 4 3" xfId="27768" xr:uid="{00000000-0005-0000-0000-0000786C0000}"/>
    <cellStyle name="Normal 28 3 2 5 5" xfId="7649" xr:uid="{00000000-0005-0000-0000-0000E11D0000}"/>
    <cellStyle name="Normal 28 3 2 5 5 3" xfId="22751" xr:uid="{00000000-0005-0000-0000-0000DF580000}"/>
    <cellStyle name="Normal 28 3 2 5 7" xfId="17738" xr:uid="{00000000-0005-0000-0000-00004A450000}"/>
    <cellStyle name="Normal 28 3 2 6" xfId="3431" xr:uid="{00000000-0005-0000-0000-0000670D0000}"/>
    <cellStyle name="Normal 28 3 2 6 2" xfId="13505" xr:uid="{00000000-0005-0000-0000-0000C1340000}"/>
    <cellStyle name="Normal 28 3 2 6 2 3" xfId="28603" xr:uid="{00000000-0005-0000-0000-0000BB6F0000}"/>
    <cellStyle name="Normal 28 3 2 6 3" xfId="8485" xr:uid="{00000000-0005-0000-0000-000025210000}"/>
    <cellStyle name="Normal 28 3 2 6 3 3" xfId="23586" xr:uid="{00000000-0005-0000-0000-0000225C0000}"/>
    <cellStyle name="Normal 28 3 2 6 5" xfId="18573" xr:uid="{00000000-0005-0000-0000-00008D480000}"/>
    <cellStyle name="Normal 28 3 2 7" xfId="5124" xr:uid="{00000000-0005-0000-0000-000004140000}"/>
    <cellStyle name="Normal 28 3 2 7 2" xfId="15176" xr:uid="{00000000-0005-0000-0000-0000483B0000}"/>
    <cellStyle name="Normal 28 3 2 7 2 3" xfId="30274" xr:uid="{00000000-0005-0000-0000-000042760000}"/>
    <cellStyle name="Normal 28 3 2 7 3" xfId="10156" xr:uid="{00000000-0005-0000-0000-0000AC270000}"/>
    <cellStyle name="Normal 28 3 2 7 3 3" xfId="25257" xr:uid="{00000000-0005-0000-0000-0000A9620000}"/>
    <cellStyle name="Normal 28 3 2 7 5" xfId="20244" xr:uid="{00000000-0005-0000-0000-0000144F0000}"/>
    <cellStyle name="Normal 28 3 2 8" xfId="11834" xr:uid="{00000000-0005-0000-0000-00003A2E0000}"/>
    <cellStyle name="Normal 28 3 2 8 3" xfId="26932" xr:uid="{00000000-0005-0000-0000-000034690000}"/>
    <cellStyle name="Normal 28 3 2 9" xfId="6813" xr:uid="{00000000-0005-0000-0000-00009D1A0000}"/>
    <cellStyle name="Normal 28 3 2 9 3" xfId="21915" xr:uid="{00000000-0005-0000-0000-00009B550000}"/>
    <cellStyle name="Normal 28 3 3" xfId="1777" xr:uid="{00000000-0005-0000-0000-0000F1060000}"/>
    <cellStyle name="Normal 28 3 3 10" xfId="16954" xr:uid="{00000000-0005-0000-0000-00003A420000}"/>
    <cellStyle name="Normal 28 3 3 2" xfId="1996" xr:uid="{00000000-0005-0000-0000-0000CC070000}"/>
    <cellStyle name="Normal 28 3 3 2 2" xfId="2417" xr:uid="{00000000-0005-0000-0000-000071090000}"/>
    <cellStyle name="Normal 28 3 3 2 2 2" xfId="3256" xr:uid="{00000000-0005-0000-0000-0000B80C0000}"/>
    <cellStyle name="Normal 28 3 3 2 2 2 2" xfId="4946" xr:uid="{00000000-0005-0000-0000-000052130000}"/>
    <cellStyle name="Normal 28 3 3 2 2 2 2 2" xfId="15019" xr:uid="{00000000-0005-0000-0000-0000AB3A0000}"/>
    <cellStyle name="Normal 28 3 3 2 2 2 2 2 3" xfId="30117" xr:uid="{00000000-0005-0000-0000-0000A5750000}"/>
    <cellStyle name="Normal 28 3 3 2 2 2 2 3" xfId="9999" xr:uid="{00000000-0005-0000-0000-00000F270000}"/>
    <cellStyle name="Normal 28 3 3 2 2 2 2 3 3" xfId="25100" xr:uid="{00000000-0005-0000-0000-00000C620000}"/>
    <cellStyle name="Normal 28 3 3 2 2 2 2 5" xfId="20087" xr:uid="{00000000-0005-0000-0000-0000774E0000}"/>
    <cellStyle name="Normal 28 3 3 2 2 2 3" xfId="6638" xr:uid="{00000000-0005-0000-0000-0000EE190000}"/>
    <cellStyle name="Normal 28 3 3 2 2 2 3 2" xfId="16690" xr:uid="{00000000-0005-0000-0000-000032410000}"/>
    <cellStyle name="Normal 28 3 3 2 2 2 3 3" xfId="11670" xr:uid="{00000000-0005-0000-0000-0000962D0000}"/>
    <cellStyle name="Normal 28 3 3 2 2 2 3 3 3" xfId="26771" xr:uid="{00000000-0005-0000-0000-000093680000}"/>
    <cellStyle name="Normal 28 3 3 2 2 2 3 5" xfId="21758" xr:uid="{00000000-0005-0000-0000-0000FE540000}"/>
    <cellStyle name="Normal 28 3 3 2 2 2 4" xfId="13348" xr:uid="{00000000-0005-0000-0000-000024340000}"/>
    <cellStyle name="Normal 28 3 3 2 2 2 4 3" xfId="28446" xr:uid="{00000000-0005-0000-0000-00001E6F0000}"/>
    <cellStyle name="Normal 28 3 3 2 2 2 5" xfId="8327" xr:uid="{00000000-0005-0000-0000-000087200000}"/>
    <cellStyle name="Normal 28 3 3 2 2 2 5 3" xfId="23429" xr:uid="{00000000-0005-0000-0000-0000855B0000}"/>
    <cellStyle name="Normal 28 3 3 2 2 2 7" xfId="18416" xr:uid="{00000000-0005-0000-0000-0000F0470000}"/>
    <cellStyle name="Normal 28 3 3 2 2 3" xfId="4109" xr:uid="{00000000-0005-0000-0000-00000D100000}"/>
    <cellStyle name="Normal 28 3 3 2 2 3 2" xfId="14183" xr:uid="{00000000-0005-0000-0000-000067370000}"/>
    <cellStyle name="Normal 28 3 3 2 2 3 2 3" xfId="29281" xr:uid="{00000000-0005-0000-0000-000061720000}"/>
    <cellStyle name="Normal 28 3 3 2 2 3 3" xfId="9163" xr:uid="{00000000-0005-0000-0000-0000CB230000}"/>
    <cellStyle name="Normal 28 3 3 2 2 3 3 3" xfId="24264" xr:uid="{00000000-0005-0000-0000-0000C85E0000}"/>
    <cellStyle name="Normal 28 3 3 2 2 3 5" xfId="19251" xr:uid="{00000000-0005-0000-0000-0000334B0000}"/>
    <cellStyle name="Normal 28 3 3 2 2 4" xfId="5802" xr:uid="{00000000-0005-0000-0000-0000AA160000}"/>
    <cellStyle name="Normal 28 3 3 2 2 4 2" xfId="15854" xr:uid="{00000000-0005-0000-0000-0000EE3D0000}"/>
    <cellStyle name="Normal 28 3 3 2 2 4 3" xfId="10834" xr:uid="{00000000-0005-0000-0000-0000522A0000}"/>
    <cellStyle name="Normal 28 3 3 2 2 4 3 3" xfId="25935" xr:uid="{00000000-0005-0000-0000-00004F650000}"/>
    <cellStyle name="Normal 28 3 3 2 2 4 5" xfId="20922" xr:uid="{00000000-0005-0000-0000-0000BA510000}"/>
    <cellStyle name="Normal 28 3 3 2 2 5" xfId="12512" xr:uid="{00000000-0005-0000-0000-0000E0300000}"/>
    <cellStyle name="Normal 28 3 3 2 2 5 3" xfId="27610" xr:uid="{00000000-0005-0000-0000-0000DA6B0000}"/>
    <cellStyle name="Normal 28 3 3 2 2 6" xfId="7491" xr:uid="{00000000-0005-0000-0000-0000431D0000}"/>
    <cellStyle name="Normal 28 3 3 2 2 6 3" xfId="22593" xr:uid="{00000000-0005-0000-0000-000041580000}"/>
    <cellStyle name="Normal 28 3 3 2 2 8" xfId="17580" xr:uid="{00000000-0005-0000-0000-0000AC440000}"/>
    <cellStyle name="Normal 28 3 3 2 3" xfId="2838" xr:uid="{00000000-0005-0000-0000-0000160B0000}"/>
    <cellStyle name="Normal 28 3 3 2 3 2" xfId="4528" xr:uid="{00000000-0005-0000-0000-0000B0110000}"/>
    <cellStyle name="Normal 28 3 3 2 3 2 2" xfId="14601" xr:uid="{00000000-0005-0000-0000-000009390000}"/>
    <cellStyle name="Normal 28 3 3 2 3 2 2 3" xfId="29699" xr:uid="{00000000-0005-0000-0000-000003740000}"/>
    <cellStyle name="Normal 28 3 3 2 3 2 3" xfId="9581" xr:uid="{00000000-0005-0000-0000-00006D250000}"/>
    <cellStyle name="Normal 28 3 3 2 3 2 3 3" xfId="24682" xr:uid="{00000000-0005-0000-0000-00006A600000}"/>
    <cellStyle name="Normal 28 3 3 2 3 2 5" xfId="19669" xr:uid="{00000000-0005-0000-0000-0000D54C0000}"/>
    <cellStyle name="Normal 28 3 3 2 3 3" xfId="6220" xr:uid="{00000000-0005-0000-0000-00004C180000}"/>
    <cellStyle name="Normal 28 3 3 2 3 3 2" xfId="16272" xr:uid="{00000000-0005-0000-0000-0000903F0000}"/>
    <cellStyle name="Normal 28 3 3 2 3 3 3" xfId="11252" xr:uid="{00000000-0005-0000-0000-0000F42B0000}"/>
    <cellStyle name="Normal 28 3 3 2 3 3 3 3" xfId="26353" xr:uid="{00000000-0005-0000-0000-0000F1660000}"/>
    <cellStyle name="Normal 28 3 3 2 3 3 5" xfId="21340" xr:uid="{00000000-0005-0000-0000-00005C530000}"/>
    <cellStyle name="Normal 28 3 3 2 3 4" xfId="12930" xr:uid="{00000000-0005-0000-0000-000082320000}"/>
    <cellStyle name="Normal 28 3 3 2 3 4 3" xfId="28028" xr:uid="{00000000-0005-0000-0000-00007C6D0000}"/>
    <cellStyle name="Normal 28 3 3 2 3 5" xfId="7909" xr:uid="{00000000-0005-0000-0000-0000E51E0000}"/>
    <cellStyle name="Normal 28 3 3 2 3 5 3" xfId="23011" xr:uid="{00000000-0005-0000-0000-0000E3590000}"/>
    <cellStyle name="Normal 28 3 3 2 3 7" xfId="17998" xr:uid="{00000000-0005-0000-0000-00004E460000}"/>
    <cellStyle name="Normal 28 3 3 2 4" xfId="3691" xr:uid="{00000000-0005-0000-0000-00006B0E0000}"/>
    <cellStyle name="Normal 28 3 3 2 4 2" xfId="13765" xr:uid="{00000000-0005-0000-0000-0000C5350000}"/>
    <cellStyle name="Normal 28 3 3 2 4 2 3" xfId="28863" xr:uid="{00000000-0005-0000-0000-0000BF700000}"/>
    <cellStyle name="Normal 28 3 3 2 4 3" xfId="8745" xr:uid="{00000000-0005-0000-0000-000029220000}"/>
    <cellStyle name="Normal 28 3 3 2 4 3 3" xfId="23846" xr:uid="{00000000-0005-0000-0000-0000265D0000}"/>
    <cellStyle name="Normal 28 3 3 2 4 5" xfId="18833" xr:uid="{00000000-0005-0000-0000-000091490000}"/>
    <cellStyle name="Normal 28 3 3 2 5" xfId="5384" xr:uid="{00000000-0005-0000-0000-000008150000}"/>
    <cellStyle name="Normal 28 3 3 2 5 2" xfId="15436" xr:uid="{00000000-0005-0000-0000-00004C3C0000}"/>
    <cellStyle name="Normal 28 3 3 2 5 2 3" xfId="30534" xr:uid="{00000000-0005-0000-0000-000046770000}"/>
    <cellStyle name="Normal 28 3 3 2 5 3" xfId="10416" xr:uid="{00000000-0005-0000-0000-0000B0280000}"/>
    <cellStyle name="Normal 28 3 3 2 5 3 3" xfId="25517" xr:uid="{00000000-0005-0000-0000-0000AD630000}"/>
    <cellStyle name="Normal 28 3 3 2 5 5" xfId="20504" xr:uid="{00000000-0005-0000-0000-000018500000}"/>
    <cellStyle name="Normal 28 3 3 2 6" xfId="12094" xr:uid="{00000000-0005-0000-0000-00003E2F0000}"/>
    <cellStyle name="Normal 28 3 3 2 6 3" xfId="27192" xr:uid="{00000000-0005-0000-0000-0000386A0000}"/>
    <cellStyle name="Normal 28 3 3 2 7" xfId="7073" xr:uid="{00000000-0005-0000-0000-0000A11B0000}"/>
    <cellStyle name="Normal 28 3 3 2 7 3" xfId="22175" xr:uid="{00000000-0005-0000-0000-00009F560000}"/>
    <cellStyle name="Normal 28 3 3 2 9" xfId="17162" xr:uid="{00000000-0005-0000-0000-00000A430000}"/>
    <cellStyle name="Normal 28 3 3 3" xfId="2209" xr:uid="{00000000-0005-0000-0000-0000A1080000}"/>
    <cellStyle name="Normal 28 3 3 3 2" xfId="3048" xr:uid="{00000000-0005-0000-0000-0000E80B0000}"/>
    <cellStyle name="Normal 28 3 3 3 2 2" xfId="4738" xr:uid="{00000000-0005-0000-0000-000082120000}"/>
    <cellStyle name="Normal 28 3 3 3 2 2 2" xfId="14811" xr:uid="{00000000-0005-0000-0000-0000DB390000}"/>
    <cellStyle name="Normal 28 3 3 3 2 2 2 3" xfId="29909" xr:uid="{00000000-0005-0000-0000-0000D5740000}"/>
    <cellStyle name="Normal 28 3 3 3 2 2 3" xfId="9791" xr:uid="{00000000-0005-0000-0000-00003F260000}"/>
    <cellStyle name="Normal 28 3 3 3 2 2 3 3" xfId="24892" xr:uid="{00000000-0005-0000-0000-00003C610000}"/>
    <cellStyle name="Normal 28 3 3 3 2 2 5" xfId="19879" xr:uid="{00000000-0005-0000-0000-0000A74D0000}"/>
    <cellStyle name="Normal 28 3 3 3 2 3" xfId="6430" xr:uid="{00000000-0005-0000-0000-00001E190000}"/>
    <cellStyle name="Normal 28 3 3 3 2 3 2" xfId="16482" xr:uid="{00000000-0005-0000-0000-000062400000}"/>
    <cellStyle name="Normal 28 3 3 3 2 3 3" xfId="11462" xr:uid="{00000000-0005-0000-0000-0000C62C0000}"/>
    <cellStyle name="Normal 28 3 3 3 2 3 3 3" xfId="26563" xr:uid="{00000000-0005-0000-0000-0000C3670000}"/>
    <cellStyle name="Normal 28 3 3 3 2 3 5" xfId="21550" xr:uid="{00000000-0005-0000-0000-00002E540000}"/>
    <cellStyle name="Normal 28 3 3 3 2 4" xfId="13140" xr:uid="{00000000-0005-0000-0000-000054330000}"/>
    <cellStyle name="Normal 28 3 3 3 2 4 3" xfId="28238" xr:uid="{00000000-0005-0000-0000-00004E6E0000}"/>
    <cellStyle name="Normal 28 3 3 3 2 5" xfId="8119" xr:uid="{00000000-0005-0000-0000-0000B71F0000}"/>
    <cellStyle name="Normal 28 3 3 3 2 5 3" xfId="23221" xr:uid="{00000000-0005-0000-0000-0000B55A0000}"/>
    <cellStyle name="Normal 28 3 3 3 2 7" xfId="18208" xr:uid="{00000000-0005-0000-0000-000020470000}"/>
    <cellStyle name="Normal 28 3 3 3 3" xfId="3901" xr:uid="{00000000-0005-0000-0000-00003D0F0000}"/>
    <cellStyle name="Normal 28 3 3 3 3 2" xfId="13975" xr:uid="{00000000-0005-0000-0000-000097360000}"/>
    <cellStyle name="Normal 28 3 3 3 3 2 3" xfId="29073" xr:uid="{00000000-0005-0000-0000-000091710000}"/>
    <cellStyle name="Normal 28 3 3 3 3 3" xfId="8955" xr:uid="{00000000-0005-0000-0000-0000FB220000}"/>
    <cellStyle name="Normal 28 3 3 3 3 3 3" xfId="24056" xr:uid="{00000000-0005-0000-0000-0000F85D0000}"/>
    <cellStyle name="Normal 28 3 3 3 3 5" xfId="19043" xr:uid="{00000000-0005-0000-0000-0000634A0000}"/>
    <cellStyle name="Normal 28 3 3 3 4" xfId="5594" xr:uid="{00000000-0005-0000-0000-0000DA150000}"/>
    <cellStyle name="Normal 28 3 3 3 4 2" xfId="15646" xr:uid="{00000000-0005-0000-0000-00001E3D0000}"/>
    <cellStyle name="Normal 28 3 3 3 4 2 3" xfId="30744" xr:uid="{00000000-0005-0000-0000-000018780000}"/>
    <cellStyle name="Normal 28 3 3 3 4 3" xfId="10626" xr:uid="{00000000-0005-0000-0000-000082290000}"/>
    <cellStyle name="Normal 28 3 3 3 4 3 3" xfId="25727" xr:uid="{00000000-0005-0000-0000-00007F640000}"/>
    <cellStyle name="Normal 28 3 3 3 4 5" xfId="20714" xr:uid="{00000000-0005-0000-0000-0000EA500000}"/>
    <cellStyle name="Normal 28 3 3 3 5" xfId="12304" xr:uid="{00000000-0005-0000-0000-000010300000}"/>
    <cellStyle name="Normal 28 3 3 3 5 3" xfId="27402" xr:uid="{00000000-0005-0000-0000-00000A6B0000}"/>
    <cellStyle name="Normal 28 3 3 3 6" xfId="7283" xr:uid="{00000000-0005-0000-0000-0000731C0000}"/>
    <cellStyle name="Normal 28 3 3 3 6 3" xfId="22385" xr:uid="{00000000-0005-0000-0000-000071570000}"/>
    <cellStyle name="Normal 28 3 3 3 8" xfId="17372" xr:uid="{00000000-0005-0000-0000-0000DC430000}"/>
    <cellStyle name="Normal 28 3 3 4" xfId="2630" xr:uid="{00000000-0005-0000-0000-0000460A0000}"/>
    <cellStyle name="Normal 28 3 3 4 2" xfId="4320" xr:uid="{00000000-0005-0000-0000-0000E0100000}"/>
    <cellStyle name="Normal 28 3 3 4 2 2" xfId="14393" xr:uid="{00000000-0005-0000-0000-000039380000}"/>
    <cellStyle name="Normal 28 3 3 4 2 2 3" xfId="29491" xr:uid="{00000000-0005-0000-0000-000033730000}"/>
    <cellStyle name="Normal 28 3 3 4 2 3" xfId="9373" xr:uid="{00000000-0005-0000-0000-00009D240000}"/>
    <cellStyle name="Normal 28 3 3 4 2 3 3" xfId="24474" xr:uid="{00000000-0005-0000-0000-00009A5F0000}"/>
    <cellStyle name="Normal 28 3 3 4 2 5" xfId="19461" xr:uid="{00000000-0005-0000-0000-0000054C0000}"/>
    <cellStyle name="Normal 28 3 3 4 3" xfId="6012" xr:uid="{00000000-0005-0000-0000-00007C170000}"/>
    <cellStyle name="Normal 28 3 3 4 3 2" xfId="16064" xr:uid="{00000000-0005-0000-0000-0000C03E0000}"/>
    <cellStyle name="Normal 28 3 3 4 3 3" xfId="11044" xr:uid="{00000000-0005-0000-0000-0000242B0000}"/>
    <cellStyle name="Normal 28 3 3 4 3 3 3" xfId="26145" xr:uid="{00000000-0005-0000-0000-000021660000}"/>
    <cellStyle name="Normal 28 3 3 4 3 5" xfId="21132" xr:uid="{00000000-0005-0000-0000-00008C520000}"/>
    <cellStyle name="Normal 28 3 3 4 4" xfId="12722" xr:uid="{00000000-0005-0000-0000-0000B2310000}"/>
    <cellStyle name="Normal 28 3 3 4 4 3" xfId="27820" xr:uid="{00000000-0005-0000-0000-0000AC6C0000}"/>
    <cellStyle name="Normal 28 3 3 4 5" xfId="7701" xr:uid="{00000000-0005-0000-0000-0000151E0000}"/>
    <cellStyle name="Normal 28 3 3 4 5 3" xfId="22803" xr:uid="{00000000-0005-0000-0000-000013590000}"/>
    <cellStyle name="Normal 28 3 3 4 7" xfId="17790" xr:uid="{00000000-0005-0000-0000-00007E450000}"/>
    <cellStyle name="Normal 28 3 3 5" xfId="3483" xr:uid="{00000000-0005-0000-0000-00009B0D0000}"/>
    <cellStyle name="Normal 28 3 3 5 2" xfId="13557" xr:uid="{00000000-0005-0000-0000-0000F5340000}"/>
    <cellStyle name="Normal 28 3 3 5 2 3" xfId="28655" xr:uid="{00000000-0005-0000-0000-0000EF6F0000}"/>
    <cellStyle name="Normal 28 3 3 5 3" xfId="8537" xr:uid="{00000000-0005-0000-0000-000059210000}"/>
    <cellStyle name="Normal 28 3 3 5 3 3" xfId="23638" xr:uid="{00000000-0005-0000-0000-0000565C0000}"/>
    <cellStyle name="Normal 28 3 3 5 5" xfId="18625" xr:uid="{00000000-0005-0000-0000-0000C1480000}"/>
    <cellStyle name="Normal 28 3 3 6" xfId="5176" xr:uid="{00000000-0005-0000-0000-000038140000}"/>
    <cellStyle name="Normal 28 3 3 6 2" xfId="15228" xr:uid="{00000000-0005-0000-0000-00007C3B0000}"/>
    <cellStyle name="Normal 28 3 3 6 2 3" xfId="30326" xr:uid="{00000000-0005-0000-0000-000076760000}"/>
    <cellStyle name="Normal 28 3 3 6 3" xfId="10208" xr:uid="{00000000-0005-0000-0000-0000E0270000}"/>
    <cellStyle name="Normal 28 3 3 6 3 3" xfId="25309" xr:uid="{00000000-0005-0000-0000-0000DD620000}"/>
    <cellStyle name="Normal 28 3 3 6 5" xfId="20296" xr:uid="{00000000-0005-0000-0000-0000484F0000}"/>
    <cellStyle name="Normal 28 3 3 7" xfId="11886" xr:uid="{00000000-0005-0000-0000-00006E2E0000}"/>
    <cellStyle name="Normal 28 3 3 7 3" xfId="26984" xr:uid="{00000000-0005-0000-0000-000068690000}"/>
    <cellStyle name="Normal 28 3 3 8" xfId="6865" xr:uid="{00000000-0005-0000-0000-0000D11A0000}"/>
    <cellStyle name="Normal 28 3 3 8 3" xfId="21967" xr:uid="{00000000-0005-0000-0000-0000CF550000}"/>
    <cellStyle name="Normal 28 3 4" xfId="1890" xr:uid="{00000000-0005-0000-0000-000062070000}"/>
    <cellStyle name="Normal 28 3 4 2" xfId="2313" xr:uid="{00000000-0005-0000-0000-000009090000}"/>
    <cellStyle name="Normal 28 3 4 2 2" xfId="3152" xr:uid="{00000000-0005-0000-0000-0000500C0000}"/>
    <cellStyle name="Normal 28 3 4 2 2 2" xfId="4842" xr:uid="{00000000-0005-0000-0000-0000EA120000}"/>
    <cellStyle name="Normal 28 3 4 2 2 2 2" xfId="14915" xr:uid="{00000000-0005-0000-0000-0000433A0000}"/>
    <cellStyle name="Normal 28 3 4 2 2 2 2 3" xfId="30013" xr:uid="{00000000-0005-0000-0000-00003D750000}"/>
    <cellStyle name="Normal 28 3 4 2 2 2 3" xfId="9895" xr:uid="{00000000-0005-0000-0000-0000A7260000}"/>
    <cellStyle name="Normal 28 3 4 2 2 2 3 3" xfId="24996" xr:uid="{00000000-0005-0000-0000-0000A4610000}"/>
    <cellStyle name="Normal 28 3 4 2 2 2 5" xfId="19983" xr:uid="{00000000-0005-0000-0000-00000F4E0000}"/>
    <cellStyle name="Normal 28 3 4 2 2 3" xfId="6534" xr:uid="{00000000-0005-0000-0000-000086190000}"/>
    <cellStyle name="Normal 28 3 4 2 2 3 2" xfId="16586" xr:uid="{00000000-0005-0000-0000-0000CA400000}"/>
    <cellStyle name="Normal 28 3 4 2 2 3 3" xfId="11566" xr:uid="{00000000-0005-0000-0000-00002E2D0000}"/>
    <cellStyle name="Normal 28 3 4 2 2 3 3 3" xfId="26667" xr:uid="{00000000-0005-0000-0000-00002B680000}"/>
    <cellStyle name="Normal 28 3 4 2 2 3 5" xfId="21654" xr:uid="{00000000-0005-0000-0000-000096540000}"/>
    <cellStyle name="Normal 28 3 4 2 2 4" xfId="13244" xr:uid="{00000000-0005-0000-0000-0000BC330000}"/>
    <cellStyle name="Normal 28 3 4 2 2 4 3" xfId="28342" xr:uid="{00000000-0005-0000-0000-0000B66E0000}"/>
    <cellStyle name="Normal 28 3 4 2 2 5" xfId="8223" xr:uid="{00000000-0005-0000-0000-00001F200000}"/>
    <cellStyle name="Normal 28 3 4 2 2 5 3" xfId="23325" xr:uid="{00000000-0005-0000-0000-00001D5B0000}"/>
    <cellStyle name="Normal 28 3 4 2 2 7" xfId="18312" xr:uid="{00000000-0005-0000-0000-000088470000}"/>
    <cellStyle name="Normal 28 3 4 2 3" xfId="4005" xr:uid="{00000000-0005-0000-0000-0000A50F0000}"/>
    <cellStyle name="Normal 28 3 4 2 3 2" xfId="14079" xr:uid="{00000000-0005-0000-0000-0000FF360000}"/>
    <cellStyle name="Normal 28 3 4 2 3 2 3" xfId="29177" xr:uid="{00000000-0005-0000-0000-0000F9710000}"/>
    <cellStyle name="Normal 28 3 4 2 3 3" xfId="9059" xr:uid="{00000000-0005-0000-0000-000063230000}"/>
    <cellStyle name="Normal 28 3 4 2 3 3 3" xfId="24160" xr:uid="{00000000-0005-0000-0000-0000605E0000}"/>
    <cellStyle name="Normal 28 3 4 2 3 5" xfId="19147" xr:uid="{00000000-0005-0000-0000-0000CB4A0000}"/>
    <cellStyle name="Normal 28 3 4 2 4" xfId="5698" xr:uid="{00000000-0005-0000-0000-000042160000}"/>
    <cellStyle name="Normal 28 3 4 2 4 2" xfId="15750" xr:uid="{00000000-0005-0000-0000-0000863D0000}"/>
    <cellStyle name="Normal 28 3 4 2 4 2 3" xfId="30848" xr:uid="{00000000-0005-0000-0000-000080780000}"/>
    <cellStyle name="Normal 28 3 4 2 4 3" xfId="10730" xr:uid="{00000000-0005-0000-0000-0000EA290000}"/>
    <cellStyle name="Normal 28 3 4 2 4 3 3" xfId="25831" xr:uid="{00000000-0005-0000-0000-0000E7640000}"/>
    <cellStyle name="Normal 28 3 4 2 4 5" xfId="20818" xr:uid="{00000000-0005-0000-0000-000052510000}"/>
    <cellStyle name="Normal 28 3 4 2 5" xfId="12408" xr:uid="{00000000-0005-0000-0000-000078300000}"/>
    <cellStyle name="Normal 28 3 4 2 5 3" xfId="27506" xr:uid="{00000000-0005-0000-0000-0000726B0000}"/>
    <cellStyle name="Normal 28 3 4 2 6" xfId="7387" xr:uid="{00000000-0005-0000-0000-0000DB1C0000}"/>
    <cellStyle name="Normal 28 3 4 2 6 3" xfId="22489" xr:uid="{00000000-0005-0000-0000-0000D9570000}"/>
    <cellStyle name="Normal 28 3 4 2 8" xfId="17476" xr:uid="{00000000-0005-0000-0000-000044440000}"/>
    <cellStyle name="Normal 28 3 4 3" xfId="2734" xr:uid="{00000000-0005-0000-0000-0000AE0A0000}"/>
    <cellStyle name="Normal 28 3 4 3 2" xfId="4424" xr:uid="{00000000-0005-0000-0000-000048110000}"/>
    <cellStyle name="Normal 28 3 4 3 2 2" xfId="14497" xr:uid="{00000000-0005-0000-0000-0000A1380000}"/>
    <cellStyle name="Normal 28 3 4 3 2 2 3" xfId="29595" xr:uid="{00000000-0005-0000-0000-00009B730000}"/>
    <cellStyle name="Normal 28 3 4 3 2 3" xfId="9477" xr:uid="{00000000-0005-0000-0000-000005250000}"/>
    <cellStyle name="Normal 28 3 4 3 2 3 3" xfId="24578" xr:uid="{00000000-0005-0000-0000-000002600000}"/>
    <cellStyle name="Normal 28 3 4 3 2 5" xfId="19565" xr:uid="{00000000-0005-0000-0000-00006D4C0000}"/>
    <cellStyle name="Normal 28 3 4 3 3" xfId="6116" xr:uid="{00000000-0005-0000-0000-0000E4170000}"/>
    <cellStyle name="Normal 28 3 4 3 3 2" xfId="16168" xr:uid="{00000000-0005-0000-0000-0000283F0000}"/>
    <cellStyle name="Normal 28 3 4 3 3 3" xfId="11148" xr:uid="{00000000-0005-0000-0000-00008C2B0000}"/>
    <cellStyle name="Normal 28 3 4 3 3 3 3" xfId="26249" xr:uid="{00000000-0005-0000-0000-000089660000}"/>
    <cellStyle name="Normal 28 3 4 3 3 5" xfId="21236" xr:uid="{00000000-0005-0000-0000-0000F4520000}"/>
    <cellStyle name="Normal 28 3 4 3 4" xfId="12826" xr:uid="{00000000-0005-0000-0000-00001A320000}"/>
    <cellStyle name="Normal 28 3 4 3 4 3" xfId="27924" xr:uid="{00000000-0005-0000-0000-0000146D0000}"/>
    <cellStyle name="Normal 28 3 4 3 5" xfId="7805" xr:uid="{00000000-0005-0000-0000-00007D1E0000}"/>
    <cellStyle name="Normal 28 3 4 3 5 3" xfId="22907" xr:uid="{00000000-0005-0000-0000-00007B590000}"/>
    <cellStyle name="Normal 28 3 4 3 7" xfId="17894" xr:uid="{00000000-0005-0000-0000-0000E6450000}"/>
    <cellStyle name="Normal 28 3 4 4" xfId="3587" xr:uid="{00000000-0005-0000-0000-0000030E0000}"/>
    <cellStyle name="Normal 28 3 4 4 2" xfId="13661" xr:uid="{00000000-0005-0000-0000-00005D350000}"/>
    <cellStyle name="Normal 28 3 4 4 2 3" xfId="28759" xr:uid="{00000000-0005-0000-0000-000057700000}"/>
    <cellStyle name="Normal 28 3 4 4 3" xfId="8641" xr:uid="{00000000-0005-0000-0000-0000C1210000}"/>
    <cellStyle name="Normal 28 3 4 4 3 3" xfId="23742" xr:uid="{00000000-0005-0000-0000-0000BE5C0000}"/>
    <cellStyle name="Normal 28 3 4 4 5" xfId="18729" xr:uid="{00000000-0005-0000-0000-000029490000}"/>
    <cellStyle name="Normal 28 3 4 5" xfId="5280" xr:uid="{00000000-0005-0000-0000-0000A0140000}"/>
    <cellStyle name="Normal 28 3 4 5 2" xfId="15332" xr:uid="{00000000-0005-0000-0000-0000E43B0000}"/>
    <cellStyle name="Normal 28 3 4 5 2 3" xfId="30430" xr:uid="{00000000-0005-0000-0000-0000DE760000}"/>
    <cellStyle name="Normal 28 3 4 5 3" xfId="10312" xr:uid="{00000000-0005-0000-0000-000048280000}"/>
    <cellStyle name="Normal 28 3 4 5 3 3" xfId="25413" xr:uid="{00000000-0005-0000-0000-000045630000}"/>
    <cellStyle name="Normal 28 3 4 5 5" xfId="20400" xr:uid="{00000000-0005-0000-0000-0000B04F0000}"/>
    <cellStyle name="Normal 28 3 4 6" xfId="11990" xr:uid="{00000000-0005-0000-0000-0000D62E0000}"/>
    <cellStyle name="Normal 28 3 4 6 3" xfId="27088" xr:uid="{00000000-0005-0000-0000-0000D0690000}"/>
    <cellStyle name="Normal 28 3 4 7" xfId="6969" xr:uid="{00000000-0005-0000-0000-0000391B0000}"/>
    <cellStyle name="Normal 28 3 4 7 3" xfId="22071" xr:uid="{00000000-0005-0000-0000-000037560000}"/>
    <cellStyle name="Normal 28 3 4 9" xfId="17058" xr:uid="{00000000-0005-0000-0000-0000A2420000}"/>
    <cellStyle name="Normal 28 3 5" xfId="2103" xr:uid="{00000000-0005-0000-0000-000037080000}"/>
    <cellStyle name="Normal 28 3 5 2" xfId="2944" xr:uid="{00000000-0005-0000-0000-0000800B0000}"/>
    <cellStyle name="Normal 28 3 5 2 2" xfId="4634" xr:uid="{00000000-0005-0000-0000-00001A120000}"/>
    <cellStyle name="Normal 28 3 5 2 2 2" xfId="14707" xr:uid="{00000000-0005-0000-0000-000073390000}"/>
    <cellStyle name="Normal 28 3 5 2 2 2 3" xfId="29805" xr:uid="{00000000-0005-0000-0000-00006D740000}"/>
    <cellStyle name="Normal 28 3 5 2 2 3" xfId="9687" xr:uid="{00000000-0005-0000-0000-0000D7250000}"/>
    <cellStyle name="Normal 28 3 5 2 2 3 3" xfId="24788" xr:uid="{00000000-0005-0000-0000-0000D4600000}"/>
    <cellStyle name="Normal 28 3 5 2 2 5" xfId="19775" xr:uid="{00000000-0005-0000-0000-00003F4D0000}"/>
    <cellStyle name="Normal 28 3 5 2 3" xfId="6326" xr:uid="{00000000-0005-0000-0000-0000B6180000}"/>
    <cellStyle name="Normal 28 3 5 2 3 2" xfId="16378" xr:uid="{00000000-0005-0000-0000-0000FA3F0000}"/>
    <cellStyle name="Normal 28 3 5 2 3 3" xfId="11358" xr:uid="{00000000-0005-0000-0000-00005E2C0000}"/>
    <cellStyle name="Normal 28 3 5 2 3 3 3" xfId="26459" xr:uid="{00000000-0005-0000-0000-00005B670000}"/>
    <cellStyle name="Normal 28 3 5 2 3 5" xfId="21446" xr:uid="{00000000-0005-0000-0000-0000C6530000}"/>
    <cellStyle name="Normal 28 3 5 2 4" xfId="13036" xr:uid="{00000000-0005-0000-0000-0000EC320000}"/>
    <cellStyle name="Normal 28 3 5 2 4 3" xfId="28134" xr:uid="{00000000-0005-0000-0000-0000E66D0000}"/>
    <cellStyle name="Normal 28 3 5 2 5" xfId="8015" xr:uid="{00000000-0005-0000-0000-00004F1F0000}"/>
    <cellStyle name="Normal 28 3 5 2 5 3" xfId="23117" xr:uid="{00000000-0005-0000-0000-00004D5A0000}"/>
    <cellStyle name="Normal 28 3 5 2 7" xfId="18104" xr:uid="{00000000-0005-0000-0000-0000B8460000}"/>
    <cellStyle name="Normal 28 3 5 3" xfId="3797" xr:uid="{00000000-0005-0000-0000-0000D50E0000}"/>
    <cellStyle name="Normal 28 3 5 3 2" xfId="13871" xr:uid="{00000000-0005-0000-0000-00002F360000}"/>
    <cellStyle name="Normal 28 3 5 3 2 3" xfId="28969" xr:uid="{00000000-0005-0000-0000-000029710000}"/>
    <cellStyle name="Normal 28 3 5 3 3" xfId="8851" xr:uid="{00000000-0005-0000-0000-000093220000}"/>
    <cellStyle name="Normal 28 3 5 3 3 3" xfId="23952" xr:uid="{00000000-0005-0000-0000-0000905D0000}"/>
    <cellStyle name="Normal 28 3 5 3 5" xfId="18939" xr:uid="{00000000-0005-0000-0000-0000FB490000}"/>
    <cellStyle name="Normal 28 3 5 4" xfId="5490" xr:uid="{00000000-0005-0000-0000-000072150000}"/>
    <cellStyle name="Normal 28 3 5 4 2" xfId="15542" xr:uid="{00000000-0005-0000-0000-0000B63C0000}"/>
    <cellStyle name="Normal 28 3 5 4 2 3" xfId="30640" xr:uid="{00000000-0005-0000-0000-0000B0770000}"/>
    <cellStyle name="Normal 28 3 5 4 3" xfId="10522" xr:uid="{00000000-0005-0000-0000-00001A290000}"/>
    <cellStyle name="Normal 28 3 5 4 3 3" xfId="25623" xr:uid="{00000000-0005-0000-0000-000017640000}"/>
    <cellStyle name="Normal 28 3 5 4 5" xfId="20610" xr:uid="{00000000-0005-0000-0000-000082500000}"/>
    <cellStyle name="Normal 28 3 5 5" xfId="12200" xr:uid="{00000000-0005-0000-0000-0000A82F0000}"/>
    <cellStyle name="Normal 28 3 5 5 3" xfId="27298" xr:uid="{00000000-0005-0000-0000-0000A26A0000}"/>
    <cellStyle name="Normal 28 3 5 6" xfId="7179" xr:uid="{00000000-0005-0000-0000-00000B1C0000}"/>
    <cellStyle name="Normal 28 3 5 6 3" xfId="22281" xr:uid="{00000000-0005-0000-0000-000009570000}"/>
    <cellStyle name="Normal 28 3 5 8" xfId="17268" xr:uid="{00000000-0005-0000-0000-000074430000}"/>
    <cellStyle name="Normal 28 3 6" xfId="2524" xr:uid="{00000000-0005-0000-0000-0000DC090000}"/>
    <cellStyle name="Normal 28 3 6 2" xfId="4216" xr:uid="{00000000-0005-0000-0000-000078100000}"/>
    <cellStyle name="Normal 28 3 6 2 2" xfId="14289" xr:uid="{00000000-0005-0000-0000-0000D1370000}"/>
    <cellStyle name="Normal 28 3 6 2 2 3" xfId="29387" xr:uid="{00000000-0005-0000-0000-0000CB720000}"/>
    <cellStyle name="Normal 28 3 6 2 3" xfId="9269" xr:uid="{00000000-0005-0000-0000-000035240000}"/>
    <cellStyle name="Normal 28 3 6 2 3 3" xfId="24370" xr:uid="{00000000-0005-0000-0000-0000325F0000}"/>
    <cellStyle name="Normal 28 3 6 2 5" xfId="19357" xr:uid="{00000000-0005-0000-0000-00009D4B0000}"/>
    <cellStyle name="Normal 28 3 6 3" xfId="5908" xr:uid="{00000000-0005-0000-0000-000014170000}"/>
    <cellStyle name="Normal 28 3 6 3 2" xfId="15960" xr:uid="{00000000-0005-0000-0000-0000583E0000}"/>
    <cellStyle name="Normal 28 3 6 3 3" xfId="10940" xr:uid="{00000000-0005-0000-0000-0000BC2A0000}"/>
    <cellStyle name="Normal 28 3 6 3 3 3" xfId="26041" xr:uid="{00000000-0005-0000-0000-0000B9650000}"/>
    <cellStyle name="Normal 28 3 6 3 5" xfId="21028" xr:uid="{00000000-0005-0000-0000-000024520000}"/>
    <cellStyle name="Normal 28 3 6 4" xfId="12618" xr:uid="{00000000-0005-0000-0000-00004A310000}"/>
    <cellStyle name="Normal 28 3 6 4 3" xfId="27716" xr:uid="{00000000-0005-0000-0000-0000446C0000}"/>
    <cellStyle name="Normal 28 3 6 5" xfId="7597" xr:uid="{00000000-0005-0000-0000-0000AD1D0000}"/>
    <cellStyle name="Normal 28 3 6 5 3" xfId="22699" xr:uid="{00000000-0005-0000-0000-0000AB580000}"/>
    <cellStyle name="Normal 28 3 6 7" xfId="17686" xr:uid="{00000000-0005-0000-0000-000016450000}"/>
    <cellStyle name="Normal 28 3 7" xfId="3375" xr:uid="{00000000-0005-0000-0000-00002F0D0000}"/>
    <cellStyle name="Normal 28 3 7 2" xfId="13453" xr:uid="{00000000-0005-0000-0000-00008D340000}"/>
    <cellStyle name="Normal 28 3 7 2 3" xfId="28551" xr:uid="{00000000-0005-0000-0000-0000876F0000}"/>
    <cellStyle name="Normal 28 3 7 3" xfId="8433" xr:uid="{00000000-0005-0000-0000-0000F1200000}"/>
    <cellStyle name="Normal 28 3 7 3 3" xfId="23534" xr:uid="{00000000-0005-0000-0000-0000EE5B0000}"/>
    <cellStyle name="Normal 28 3 7 5" xfId="18521" xr:uid="{00000000-0005-0000-0000-000059480000}"/>
    <cellStyle name="Normal 28 3 8" xfId="5069" xr:uid="{00000000-0005-0000-0000-0000CD130000}"/>
    <cellStyle name="Normal 28 3 8 2" xfId="15124" xr:uid="{00000000-0005-0000-0000-0000143B0000}"/>
    <cellStyle name="Normal 28 3 8 2 3" xfId="30222" xr:uid="{00000000-0005-0000-0000-00000E760000}"/>
    <cellStyle name="Normal 28 3 8 3" xfId="10104" xr:uid="{00000000-0005-0000-0000-000078270000}"/>
    <cellStyle name="Normal 28 3 8 3 3" xfId="25205" xr:uid="{00000000-0005-0000-0000-000075620000}"/>
    <cellStyle name="Normal 28 3 8 5" xfId="20192" xr:uid="{00000000-0005-0000-0000-0000E04E0000}"/>
    <cellStyle name="Normal 28 3 9" xfId="11780" xr:uid="{00000000-0005-0000-0000-0000042E0000}"/>
    <cellStyle name="Normal 28 3 9 3" xfId="26880" xr:uid="{00000000-0005-0000-0000-000000690000}"/>
    <cellStyle name="Normal 28_Sheet2" xfId="1048" xr:uid="{00000000-0005-0000-0000-000018040000}"/>
    <cellStyle name="Normal 29" xfId="950" xr:uid="{00000000-0005-0000-0000-0000B6030000}"/>
    <cellStyle name="Normal 29 2" xfId="951" xr:uid="{00000000-0005-0000-0000-0000B7030000}"/>
    <cellStyle name="Normal 29 2 3" xfId="328" xr:uid="{00000000-0005-0000-0000-000048010000}"/>
    <cellStyle name="Normal 29 2 3 2" xfId="330" xr:uid="{00000000-0005-0000-0000-00004A010000}"/>
    <cellStyle name="Normal 29_Sheet2" xfId="1047" xr:uid="{00000000-0005-0000-0000-000017040000}"/>
    <cellStyle name="Normal 3" xfId="128" xr:uid="{00000000-0005-0000-0000-000080000000}"/>
    <cellStyle name="Normal 3 2" xfId="129" xr:uid="{00000000-0005-0000-0000-000081000000}"/>
    <cellStyle name="Normal 3 2 2" xfId="779" xr:uid="{00000000-0005-0000-0000-00000B030000}"/>
    <cellStyle name="Normal 3 2 2 10" xfId="6760" xr:uid="{00000000-0005-0000-0000-0000681A0000}"/>
    <cellStyle name="Normal 3 2 2 10 3" xfId="21864" xr:uid="{00000000-0005-0000-0000-000068550000}"/>
    <cellStyle name="Normal 3 2 2 12" xfId="16849" xr:uid="{00000000-0005-0000-0000-0000D1410000}"/>
    <cellStyle name="Normal 3 2 2 13" xfId="1431" xr:uid="{00000000-0005-0000-0000-000097050000}"/>
    <cellStyle name="Normal 3 2 2 2" xfId="1724" xr:uid="{00000000-0005-0000-0000-0000BC060000}"/>
    <cellStyle name="Normal 3 2 2 2 11" xfId="16903" xr:uid="{00000000-0005-0000-0000-000007420000}"/>
    <cellStyle name="Normal 3 2 2 2 2" xfId="1832" xr:uid="{00000000-0005-0000-0000-000028070000}"/>
    <cellStyle name="Normal 3 2 2 2 2 10" xfId="17007" xr:uid="{00000000-0005-0000-0000-00006F420000}"/>
    <cellStyle name="Normal 3 2 2 2 2 2" xfId="2049" xr:uid="{00000000-0005-0000-0000-000001080000}"/>
    <cellStyle name="Normal 3 2 2 2 2 2 2" xfId="2470" xr:uid="{00000000-0005-0000-0000-0000A6090000}"/>
    <cellStyle name="Normal 3 2 2 2 2 2 2 2" xfId="3309" xr:uid="{00000000-0005-0000-0000-0000ED0C0000}"/>
    <cellStyle name="Normal 3 2 2 2 2 2 2 2 2" xfId="4999" xr:uid="{00000000-0005-0000-0000-000087130000}"/>
    <cellStyle name="Normal 3 2 2 2 2 2 2 2 2 2" xfId="15072" xr:uid="{00000000-0005-0000-0000-0000E03A0000}"/>
    <cellStyle name="Normal 3 2 2 2 2 2 2 2 2 2 3" xfId="30170" xr:uid="{00000000-0005-0000-0000-0000DA750000}"/>
    <cellStyle name="Normal 3 2 2 2 2 2 2 2 2 3" xfId="10052" xr:uid="{00000000-0005-0000-0000-000044270000}"/>
    <cellStyle name="Normal 3 2 2 2 2 2 2 2 2 3 3" xfId="25153" xr:uid="{00000000-0005-0000-0000-000041620000}"/>
    <cellStyle name="Normal 3 2 2 2 2 2 2 2 2 5" xfId="20140" xr:uid="{00000000-0005-0000-0000-0000AC4E0000}"/>
    <cellStyle name="Normal 3 2 2 2 2 2 2 2 3" xfId="6691" xr:uid="{00000000-0005-0000-0000-0000231A0000}"/>
    <cellStyle name="Normal 3 2 2 2 2 2 2 2 3 2" xfId="16743" xr:uid="{00000000-0005-0000-0000-000067410000}"/>
    <cellStyle name="Normal 3 2 2 2 2 2 2 2 3 3" xfId="11723" xr:uid="{00000000-0005-0000-0000-0000CB2D0000}"/>
    <cellStyle name="Normal 3 2 2 2 2 2 2 2 3 3 3" xfId="26824" xr:uid="{00000000-0005-0000-0000-0000C8680000}"/>
    <cellStyle name="Normal 3 2 2 2 2 2 2 2 3 5" xfId="21811" xr:uid="{00000000-0005-0000-0000-000033550000}"/>
    <cellStyle name="Normal 3 2 2 2 2 2 2 2 4" xfId="13401" xr:uid="{00000000-0005-0000-0000-000059340000}"/>
    <cellStyle name="Normal 3 2 2 2 2 2 2 2 4 3" xfId="28499" xr:uid="{00000000-0005-0000-0000-0000536F0000}"/>
    <cellStyle name="Normal 3 2 2 2 2 2 2 2 5" xfId="8380" xr:uid="{00000000-0005-0000-0000-0000BC200000}"/>
    <cellStyle name="Normal 3 2 2 2 2 2 2 2 5 3" xfId="23482" xr:uid="{00000000-0005-0000-0000-0000BA5B0000}"/>
    <cellStyle name="Normal 3 2 2 2 2 2 2 2 7" xfId="18469" xr:uid="{00000000-0005-0000-0000-000025480000}"/>
    <cellStyle name="Normal 3 2 2 2 2 2 2 3" xfId="4162" xr:uid="{00000000-0005-0000-0000-000042100000}"/>
    <cellStyle name="Normal 3 2 2 2 2 2 2 3 2" xfId="14236" xr:uid="{00000000-0005-0000-0000-00009C370000}"/>
    <cellStyle name="Normal 3 2 2 2 2 2 2 3 2 3" xfId="29334" xr:uid="{00000000-0005-0000-0000-000096720000}"/>
    <cellStyle name="Normal 3 2 2 2 2 2 2 3 3" xfId="9216" xr:uid="{00000000-0005-0000-0000-000000240000}"/>
    <cellStyle name="Normal 3 2 2 2 2 2 2 3 3 3" xfId="24317" xr:uid="{00000000-0005-0000-0000-0000FD5E0000}"/>
    <cellStyle name="Normal 3 2 2 2 2 2 2 3 5" xfId="19304" xr:uid="{00000000-0005-0000-0000-0000684B0000}"/>
    <cellStyle name="Normal 3 2 2 2 2 2 2 4" xfId="5855" xr:uid="{00000000-0005-0000-0000-0000DF160000}"/>
    <cellStyle name="Normal 3 2 2 2 2 2 2 4 2" xfId="15907" xr:uid="{00000000-0005-0000-0000-0000233E0000}"/>
    <cellStyle name="Normal 3 2 2 2 2 2 2 4 3" xfId="10887" xr:uid="{00000000-0005-0000-0000-0000872A0000}"/>
    <cellStyle name="Normal 3 2 2 2 2 2 2 4 3 3" xfId="25988" xr:uid="{00000000-0005-0000-0000-000084650000}"/>
    <cellStyle name="Normal 3 2 2 2 2 2 2 4 5" xfId="20975" xr:uid="{00000000-0005-0000-0000-0000EF510000}"/>
    <cellStyle name="Normal 3 2 2 2 2 2 2 5" xfId="12565" xr:uid="{00000000-0005-0000-0000-000015310000}"/>
    <cellStyle name="Normal 3 2 2 2 2 2 2 5 3" xfId="27663" xr:uid="{00000000-0005-0000-0000-00000F6C0000}"/>
    <cellStyle name="Normal 3 2 2 2 2 2 2 6" xfId="7544" xr:uid="{00000000-0005-0000-0000-0000781D0000}"/>
    <cellStyle name="Normal 3 2 2 2 2 2 2 6 3" xfId="22646" xr:uid="{00000000-0005-0000-0000-000076580000}"/>
    <cellStyle name="Normal 3 2 2 2 2 2 2 8" xfId="17633" xr:uid="{00000000-0005-0000-0000-0000E1440000}"/>
    <cellStyle name="Normal 3 2 2 2 2 2 3" xfId="2891" xr:uid="{00000000-0005-0000-0000-00004B0B0000}"/>
    <cellStyle name="Normal 3 2 2 2 2 2 3 2" xfId="4581" xr:uid="{00000000-0005-0000-0000-0000E5110000}"/>
    <cellStyle name="Normal 3 2 2 2 2 2 3 2 2" xfId="14654" xr:uid="{00000000-0005-0000-0000-00003E390000}"/>
    <cellStyle name="Normal 3 2 2 2 2 2 3 2 2 3" xfId="29752" xr:uid="{00000000-0005-0000-0000-000038740000}"/>
    <cellStyle name="Normal 3 2 2 2 2 2 3 2 3" xfId="9634" xr:uid="{00000000-0005-0000-0000-0000A2250000}"/>
    <cellStyle name="Normal 3 2 2 2 2 2 3 2 3 3" xfId="24735" xr:uid="{00000000-0005-0000-0000-00009F600000}"/>
    <cellStyle name="Normal 3 2 2 2 2 2 3 2 5" xfId="19722" xr:uid="{00000000-0005-0000-0000-00000A4D0000}"/>
    <cellStyle name="Normal 3 2 2 2 2 2 3 3" xfId="6273" xr:uid="{00000000-0005-0000-0000-000081180000}"/>
    <cellStyle name="Normal 3 2 2 2 2 2 3 3 2" xfId="16325" xr:uid="{00000000-0005-0000-0000-0000C53F0000}"/>
    <cellStyle name="Normal 3 2 2 2 2 2 3 3 3" xfId="11305" xr:uid="{00000000-0005-0000-0000-0000292C0000}"/>
    <cellStyle name="Normal 3 2 2 2 2 2 3 3 3 3" xfId="26406" xr:uid="{00000000-0005-0000-0000-000026670000}"/>
    <cellStyle name="Normal 3 2 2 2 2 2 3 3 5" xfId="21393" xr:uid="{00000000-0005-0000-0000-000091530000}"/>
    <cellStyle name="Normal 3 2 2 2 2 2 3 4" xfId="12983" xr:uid="{00000000-0005-0000-0000-0000B7320000}"/>
    <cellStyle name="Normal 3 2 2 2 2 2 3 4 3" xfId="28081" xr:uid="{00000000-0005-0000-0000-0000B16D0000}"/>
    <cellStyle name="Normal 3 2 2 2 2 2 3 5" xfId="7962" xr:uid="{00000000-0005-0000-0000-00001A1F0000}"/>
    <cellStyle name="Normal 3 2 2 2 2 2 3 5 3" xfId="23064" xr:uid="{00000000-0005-0000-0000-0000185A0000}"/>
    <cellStyle name="Normal 3 2 2 2 2 2 3 7" xfId="18051" xr:uid="{00000000-0005-0000-0000-000083460000}"/>
    <cellStyle name="Normal 3 2 2 2 2 2 4" xfId="3744" xr:uid="{00000000-0005-0000-0000-0000A00E0000}"/>
    <cellStyle name="Normal 3 2 2 2 2 2 4 2" xfId="13818" xr:uid="{00000000-0005-0000-0000-0000FA350000}"/>
    <cellStyle name="Normal 3 2 2 2 2 2 4 2 3" xfId="28916" xr:uid="{00000000-0005-0000-0000-0000F4700000}"/>
    <cellStyle name="Normal 3 2 2 2 2 2 4 3" xfId="8798" xr:uid="{00000000-0005-0000-0000-00005E220000}"/>
    <cellStyle name="Normal 3 2 2 2 2 2 4 3 3" xfId="23899" xr:uid="{00000000-0005-0000-0000-00005B5D0000}"/>
    <cellStyle name="Normal 3 2 2 2 2 2 4 5" xfId="18886" xr:uid="{00000000-0005-0000-0000-0000C6490000}"/>
    <cellStyle name="Normal 3 2 2 2 2 2 5" xfId="5437" xr:uid="{00000000-0005-0000-0000-00003D150000}"/>
    <cellStyle name="Normal 3 2 2 2 2 2 5 2" xfId="15489" xr:uid="{00000000-0005-0000-0000-0000813C0000}"/>
    <cellStyle name="Normal 3 2 2 2 2 2 5 2 3" xfId="30587" xr:uid="{00000000-0005-0000-0000-00007B770000}"/>
    <cellStyle name="Normal 3 2 2 2 2 2 5 3" xfId="10469" xr:uid="{00000000-0005-0000-0000-0000E5280000}"/>
    <cellStyle name="Normal 3 2 2 2 2 2 5 3 3" xfId="25570" xr:uid="{00000000-0005-0000-0000-0000E2630000}"/>
    <cellStyle name="Normal 3 2 2 2 2 2 5 5" xfId="20557" xr:uid="{00000000-0005-0000-0000-00004D500000}"/>
    <cellStyle name="Normal 3 2 2 2 2 2 6" xfId="12147" xr:uid="{00000000-0005-0000-0000-0000732F0000}"/>
    <cellStyle name="Normal 3 2 2 2 2 2 6 3" xfId="27245" xr:uid="{00000000-0005-0000-0000-00006D6A0000}"/>
    <cellStyle name="Normal 3 2 2 2 2 2 7" xfId="7126" xr:uid="{00000000-0005-0000-0000-0000D61B0000}"/>
    <cellStyle name="Normal 3 2 2 2 2 2 7 3" xfId="22228" xr:uid="{00000000-0005-0000-0000-0000D4560000}"/>
    <cellStyle name="Normal 3 2 2 2 2 2 9" xfId="17215" xr:uid="{00000000-0005-0000-0000-00003F430000}"/>
    <cellStyle name="Normal 3 2 2 2 2 3" xfId="2262" xr:uid="{00000000-0005-0000-0000-0000D6080000}"/>
    <cellStyle name="Normal 3 2 2 2 2 3 2" xfId="3101" xr:uid="{00000000-0005-0000-0000-00001D0C0000}"/>
    <cellStyle name="Normal 3 2 2 2 2 3 2 2" xfId="4791" xr:uid="{00000000-0005-0000-0000-0000B7120000}"/>
    <cellStyle name="Normal 3 2 2 2 2 3 2 2 2" xfId="14864" xr:uid="{00000000-0005-0000-0000-0000103A0000}"/>
    <cellStyle name="Normal 3 2 2 2 2 3 2 2 2 3" xfId="29962" xr:uid="{00000000-0005-0000-0000-00000A750000}"/>
    <cellStyle name="Normal 3 2 2 2 2 3 2 2 3" xfId="9844" xr:uid="{00000000-0005-0000-0000-000074260000}"/>
    <cellStyle name="Normal 3 2 2 2 2 3 2 2 3 3" xfId="24945" xr:uid="{00000000-0005-0000-0000-000071610000}"/>
    <cellStyle name="Normal 3 2 2 2 2 3 2 2 5" xfId="19932" xr:uid="{00000000-0005-0000-0000-0000DC4D0000}"/>
    <cellStyle name="Normal 3 2 2 2 2 3 2 3" xfId="6483" xr:uid="{00000000-0005-0000-0000-000053190000}"/>
    <cellStyle name="Normal 3 2 2 2 2 3 2 3 2" xfId="16535" xr:uid="{00000000-0005-0000-0000-000097400000}"/>
    <cellStyle name="Normal 3 2 2 2 2 3 2 3 3" xfId="11515" xr:uid="{00000000-0005-0000-0000-0000FB2C0000}"/>
    <cellStyle name="Normal 3 2 2 2 2 3 2 3 3 3" xfId="26616" xr:uid="{00000000-0005-0000-0000-0000F8670000}"/>
    <cellStyle name="Normal 3 2 2 2 2 3 2 3 5" xfId="21603" xr:uid="{00000000-0005-0000-0000-000063540000}"/>
    <cellStyle name="Normal 3 2 2 2 2 3 2 4" xfId="13193" xr:uid="{00000000-0005-0000-0000-000089330000}"/>
    <cellStyle name="Normal 3 2 2 2 2 3 2 4 3" xfId="28291" xr:uid="{00000000-0005-0000-0000-0000836E0000}"/>
    <cellStyle name="Normal 3 2 2 2 2 3 2 5" xfId="8172" xr:uid="{00000000-0005-0000-0000-0000EC1F0000}"/>
    <cellStyle name="Normal 3 2 2 2 2 3 2 5 3" xfId="23274" xr:uid="{00000000-0005-0000-0000-0000EA5A0000}"/>
    <cellStyle name="Normal 3 2 2 2 2 3 2 7" xfId="18261" xr:uid="{00000000-0005-0000-0000-000055470000}"/>
    <cellStyle name="Normal 3 2 2 2 2 3 3" xfId="3954" xr:uid="{00000000-0005-0000-0000-0000720F0000}"/>
    <cellStyle name="Normal 3 2 2 2 2 3 3 2" xfId="14028" xr:uid="{00000000-0005-0000-0000-0000CC360000}"/>
    <cellStyle name="Normal 3 2 2 2 2 3 3 2 3" xfId="29126" xr:uid="{00000000-0005-0000-0000-0000C6710000}"/>
    <cellStyle name="Normal 3 2 2 2 2 3 3 3" xfId="9008" xr:uid="{00000000-0005-0000-0000-000030230000}"/>
    <cellStyle name="Normal 3 2 2 2 2 3 3 3 3" xfId="24109" xr:uid="{00000000-0005-0000-0000-00002D5E0000}"/>
    <cellStyle name="Normal 3 2 2 2 2 3 3 5" xfId="19096" xr:uid="{00000000-0005-0000-0000-0000984A0000}"/>
    <cellStyle name="Normal 3 2 2 2 2 3 4" xfId="5647" xr:uid="{00000000-0005-0000-0000-00000F160000}"/>
    <cellStyle name="Normal 3 2 2 2 2 3 4 2" xfId="15699" xr:uid="{00000000-0005-0000-0000-0000533D0000}"/>
    <cellStyle name="Normal 3 2 2 2 2 3 4 2 3" xfId="30797" xr:uid="{00000000-0005-0000-0000-00004D780000}"/>
    <cellStyle name="Normal 3 2 2 2 2 3 4 3" xfId="10679" xr:uid="{00000000-0005-0000-0000-0000B7290000}"/>
    <cellStyle name="Normal 3 2 2 2 2 3 4 3 3" xfId="25780" xr:uid="{00000000-0005-0000-0000-0000B4640000}"/>
    <cellStyle name="Normal 3 2 2 2 2 3 4 5" xfId="20767" xr:uid="{00000000-0005-0000-0000-00001F510000}"/>
    <cellStyle name="Normal 3 2 2 2 2 3 5" xfId="12357" xr:uid="{00000000-0005-0000-0000-000045300000}"/>
    <cellStyle name="Normal 3 2 2 2 2 3 5 3" xfId="27455" xr:uid="{00000000-0005-0000-0000-00003F6B0000}"/>
    <cellStyle name="Normal 3 2 2 2 2 3 6" xfId="7336" xr:uid="{00000000-0005-0000-0000-0000A81C0000}"/>
    <cellStyle name="Normal 3 2 2 2 2 3 6 3" xfId="22438" xr:uid="{00000000-0005-0000-0000-0000A6570000}"/>
    <cellStyle name="Normal 3 2 2 2 2 3 8" xfId="17425" xr:uid="{00000000-0005-0000-0000-000011440000}"/>
    <cellStyle name="Normal 3 2 2 2 2 4" xfId="2683" xr:uid="{00000000-0005-0000-0000-00007B0A0000}"/>
    <cellStyle name="Normal 3 2 2 2 2 4 2" xfId="4373" xr:uid="{00000000-0005-0000-0000-000015110000}"/>
    <cellStyle name="Normal 3 2 2 2 2 4 2 2" xfId="14446" xr:uid="{00000000-0005-0000-0000-00006E380000}"/>
    <cellStyle name="Normal 3 2 2 2 2 4 2 2 3" xfId="29544" xr:uid="{00000000-0005-0000-0000-000068730000}"/>
    <cellStyle name="Normal 3 2 2 2 2 4 2 3" xfId="9426" xr:uid="{00000000-0005-0000-0000-0000D2240000}"/>
    <cellStyle name="Normal 3 2 2 2 2 4 2 3 3" xfId="24527" xr:uid="{00000000-0005-0000-0000-0000CF5F0000}"/>
    <cellStyle name="Normal 3 2 2 2 2 4 2 5" xfId="19514" xr:uid="{00000000-0005-0000-0000-00003A4C0000}"/>
    <cellStyle name="Normal 3 2 2 2 2 4 3" xfId="6065" xr:uid="{00000000-0005-0000-0000-0000B1170000}"/>
    <cellStyle name="Normal 3 2 2 2 2 4 3 2" xfId="16117" xr:uid="{00000000-0005-0000-0000-0000F53E0000}"/>
    <cellStyle name="Normal 3 2 2 2 2 4 3 3" xfId="11097" xr:uid="{00000000-0005-0000-0000-0000592B0000}"/>
    <cellStyle name="Normal 3 2 2 2 2 4 3 3 3" xfId="26198" xr:uid="{00000000-0005-0000-0000-000056660000}"/>
    <cellStyle name="Normal 3 2 2 2 2 4 3 5" xfId="21185" xr:uid="{00000000-0005-0000-0000-0000C1520000}"/>
    <cellStyle name="Normal 3 2 2 2 2 4 4" xfId="12775" xr:uid="{00000000-0005-0000-0000-0000E7310000}"/>
    <cellStyle name="Normal 3 2 2 2 2 4 4 3" xfId="27873" xr:uid="{00000000-0005-0000-0000-0000E16C0000}"/>
    <cellStyle name="Normal 3 2 2 2 2 4 5" xfId="7754" xr:uid="{00000000-0005-0000-0000-00004A1E0000}"/>
    <cellStyle name="Normal 3 2 2 2 2 4 5 3" xfId="22856" xr:uid="{00000000-0005-0000-0000-000048590000}"/>
    <cellStyle name="Normal 3 2 2 2 2 4 7" xfId="17843" xr:uid="{00000000-0005-0000-0000-0000B3450000}"/>
    <cellStyle name="Normal 3 2 2 2 2 5" xfId="3536" xr:uid="{00000000-0005-0000-0000-0000D00D0000}"/>
    <cellStyle name="Normal 3 2 2 2 2 5 2" xfId="13610" xr:uid="{00000000-0005-0000-0000-00002A350000}"/>
    <cellStyle name="Normal 3 2 2 2 2 5 2 3" xfId="28708" xr:uid="{00000000-0005-0000-0000-000024700000}"/>
    <cellStyle name="Normal 3 2 2 2 2 5 3" xfId="8590" xr:uid="{00000000-0005-0000-0000-00008E210000}"/>
    <cellStyle name="Normal 3 2 2 2 2 5 3 3" xfId="23691" xr:uid="{00000000-0005-0000-0000-00008B5C0000}"/>
    <cellStyle name="Normal 3 2 2 2 2 5 5" xfId="18678" xr:uid="{00000000-0005-0000-0000-0000F6480000}"/>
    <cellStyle name="Normal 3 2 2 2 2 6" xfId="5229" xr:uid="{00000000-0005-0000-0000-00006D140000}"/>
    <cellStyle name="Normal 3 2 2 2 2 6 2" xfId="15281" xr:uid="{00000000-0005-0000-0000-0000B13B0000}"/>
    <cellStyle name="Normal 3 2 2 2 2 6 2 3" xfId="30379" xr:uid="{00000000-0005-0000-0000-0000AB760000}"/>
    <cellStyle name="Normal 3 2 2 2 2 6 3" xfId="10261" xr:uid="{00000000-0005-0000-0000-000015280000}"/>
    <cellStyle name="Normal 3 2 2 2 2 6 3 3" xfId="25362" xr:uid="{00000000-0005-0000-0000-000012630000}"/>
    <cellStyle name="Normal 3 2 2 2 2 6 5" xfId="20349" xr:uid="{00000000-0005-0000-0000-00007D4F0000}"/>
    <cellStyle name="Normal 3 2 2 2 2 7" xfId="11939" xr:uid="{00000000-0005-0000-0000-0000A32E0000}"/>
    <cellStyle name="Normal 3 2 2 2 2 7 3" xfId="27037" xr:uid="{00000000-0005-0000-0000-00009D690000}"/>
    <cellStyle name="Normal 3 2 2 2 2 8" xfId="6918" xr:uid="{00000000-0005-0000-0000-0000061B0000}"/>
    <cellStyle name="Normal 3 2 2 2 2 8 3" xfId="22020" xr:uid="{00000000-0005-0000-0000-000004560000}"/>
    <cellStyle name="Normal 3 2 2 2 3" xfId="1945" xr:uid="{00000000-0005-0000-0000-000099070000}"/>
    <cellStyle name="Normal 3 2 2 2 3 2" xfId="2366" xr:uid="{00000000-0005-0000-0000-00003E090000}"/>
    <cellStyle name="Normal 3 2 2 2 3 2 2" xfId="3205" xr:uid="{00000000-0005-0000-0000-0000850C0000}"/>
    <cellStyle name="Normal 3 2 2 2 3 2 2 2" xfId="4895" xr:uid="{00000000-0005-0000-0000-00001F130000}"/>
    <cellStyle name="Normal 3 2 2 2 3 2 2 2 2" xfId="14968" xr:uid="{00000000-0005-0000-0000-0000783A0000}"/>
    <cellStyle name="Normal 3 2 2 2 3 2 2 2 2 3" xfId="30066" xr:uid="{00000000-0005-0000-0000-000072750000}"/>
    <cellStyle name="Normal 3 2 2 2 3 2 2 2 3" xfId="9948" xr:uid="{00000000-0005-0000-0000-0000DC260000}"/>
    <cellStyle name="Normal 3 2 2 2 3 2 2 2 3 3" xfId="25049" xr:uid="{00000000-0005-0000-0000-0000D9610000}"/>
    <cellStyle name="Normal 3 2 2 2 3 2 2 2 5" xfId="20036" xr:uid="{00000000-0005-0000-0000-0000444E0000}"/>
    <cellStyle name="Normal 3 2 2 2 3 2 2 3" xfId="6587" xr:uid="{00000000-0005-0000-0000-0000BB190000}"/>
    <cellStyle name="Normal 3 2 2 2 3 2 2 3 2" xfId="16639" xr:uid="{00000000-0005-0000-0000-0000FF400000}"/>
    <cellStyle name="Normal 3 2 2 2 3 2 2 3 3" xfId="11619" xr:uid="{00000000-0005-0000-0000-0000632D0000}"/>
    <cellStyle name="Normal 3 2 2 2 3 2 2 3 3 3" xfId="26720" xr:uid="{00000000-0005-0000-0000-000060680000}"/>
    <cellStyle name="Normal 3 2 2 2 3 2 2 3 5" xfId="21707" xr:uid="{00000000-0005-0000-0000-0000CB540000}"/>
    <cellStyle name="Normal 3 2 2 2 3 2 2 4" xfId="13297" xr:uid="{00000000-0005-0000-0000-0000F1330000}"/>
    <cellStyle name="Normal 3 2 2 2 3 2 2 4 3" xfId="28395" xr:uid="{00000000-0005-0000-0000-0000EB6E0000}"/>
    <cellStyle name="Normal 3 2 2 2 3 2 2 5" xfId="8276" xr:uid="{00000000-0005-0000-0000-000054200000}"/>
    <cellStyle name="Normal 3 2 2 2 3 2 2 5 3" xfId="23378" xr:uid="{00000000-0005-0000-0000-0000525B0000}"/>
    <cellStyle name="Normal 3 2 2 2 3 2 2 7" xfId="18365" xr:uid="{00000000-0005-0000-0000-0000BD470000}"/>
    <cellStyle name="Normal 3 2 2 2 3 2 3" xfId="4058" xr:uid="{00000000-0005-0000-0000-0000DA0F0000}"/>
    <cellStyle name="Normal 3 2 2 2 3 2 3 2" xfId="14132" xr:uid="{00000000-0005-0000-0000-000034370000}"/>
    <cellStyle name="Normal 3 2 2 2 3 2 3 2 3" xfId="29230" xr:uid="{00000000-0005-0000-0000-00002E720000}"/>
    <cellStyle name="Normal 3 2 2 2 3 2 3 3" xfId="9112" xr:uid="{00000000-0005-0000-0000-000098230000}"/>
    <cellStyle name="Normal 3 2 2 2 3 2 3 3 3" xfId="24213" xr:uid="{00000000-0005-0000-0000-0000955E0000}"/>
    <cellStyle name="Normal 3 2 2 2 3 2 3 5" xfId="19200" xr:uid="{00000000-0005-0000-0000-0000004B0000}"/>
    <cellStyle name="Normal 3 2 2 2 3 2 4" xfId="5751" xr:uid="{00000000-0005-0000-0000-000077160000}"/>
    <cellStyle name="Normal 3 2 2 2 3 2 4 2" xfId="15803" xr:uid="{00000000-0005-0000-0000-0000BB3D0000}"/>
    <cellStyle name="Normal 3 2 2 2 3 2 4 2 3" xfId="30901" xr:uid="{00000000-0005-0000-0000-0000B5780000}"/>
    <cellStyle name="Normal 3 2 2 2 3 2 4 3" xfId="10783" xr:uid="{00000000-0005-0000-0000-00001F2A0000}"/>
    <cellStyle name="Normal 3 2 2 2 3 2 4 3 3" xfId="25884" xr:uid="{00000000-0005-0000-0000-00001C650000}"/>
    <cellStyle name="Normal 3 2 2 2 3 2 4 5" xfId="20871" xr:uid="{00000000-0005-0000-0000-000087510000}"/>
    <cellStyle name="Normal 3 2 2 2 3 2 5" xfId="12461" xr:uid="{00000000-0005-0000-0000-0000AD300000}"/>
    <cellStyle name="Normal 3 2 2 2 3 2 5 3" xfId="27559" xr:uid="{00000000-0005-0000-0000-0000A76B0000}"/>
    <cellStyle name="Normal 3 2 2 2 3 2 6" xfId="7440" xr:uid="{00000000-0005-0000-0000-0000101D0000}"/>
    <cellStyle name="Normal 3 2 2 2 3 2 6 3" xfId="22542" xr:uid="{00000000-0005-0000-0000-00000E580000}"/>
    <cellStyle name="Normal 3 2 2 2 3 2 8" xfId="17529" xr:uid="{00000000-0005-0000-0000-000079440000}"/>
    <cellStyle name="Normal 3 2 2 2 3 3" xfId="2787" xr:uid="{00000000-0005-0000-0000-0000E30A0000}"/>
    <cellStyle name="Normal 3 2 2 2 3 3 2" xfId="4477" xr:uid="{00000000-0005-0000-0000-00007D110000}"/>
    <cellStyle name="Normal 3 2 2 2 3 3 2 2" xfId="14550" xr:uid="{00000000-0005-0000-0000-0000D6380000}"/>
    <cellStyle name="Normal 3 2 2 2 3 3 2 2 3" xfId="29648" xr:uid="{00000000-0005-0000-0000-0000D0730000}"/>
    <cellStyle name="Normal 3 2 2 2 3 3 2 3" xfId="9530" xr:uid="{00000000-0005-0000-0000-00003A250000}"/>
    <cellStyle name="Normal 3 2 2 2 3 3 2 3 3" xfId="24631" xr:uid="{00000000-0005-0000-0000-000037600000}"/>
    <cellStyle name="Normal 3 2 2 2 3 3 2 5" xfId="19618" xr:uid="{00000000-0005-0000-0000-0000A24C0000}"/>
    <cellStyle name="Normal 3 2 2 2 3 3 3" xfId="6169" xr:uid="{00000000-0005-0000-0000-000019180000}"/>
    <cellStyle name="Normal 3 2 2 2 3 3 3 2" xfId="16221" xr:uid="{00000000-0005-0000-0000-00005D3F0000}"/>
    <cellStyle name="Normal 3 2 2 2 3 3 3 3" xfId="11201" xr:uid="{00000000-0005-0000-0000-0000C12B0000}"/>
    <cellStyle name="Normal 3 2 2 2 3 3 3 3 3" xfId="26302" xr:uid="{00000000-0005-0000-0000-0000BE660000}"/>
    <cellStyle name="Normal 3 2 2 2 3 3 3 5" xfId="21289" xr:uid="{00000000-0005-0000-0000-000029530000}"/>
    <cellStyle name="Normal 3 2 2 2 3 3 4" xfId="12879" xr:uid="{00000000-0005-0000-0000-00004F320000}"/>
    <cellStyle name="Normal 3 2 2 2 3 3 4 3" xfId="27977" xr:uid="{00000000-0005-0000-0000-0000496D0000}"/>
    <cellStyle name="Normal 3 2 2 2 3 3 5" xfId="7858" xr:uid="{00000000-0005-0000-0000-0000B21E0000}"/>
    <cellStyle name="Normal 3 2 2 2 3 3 5 3" xfId="22960" xr:uid="{00000000-0005-0000-0000-0000B0590000}"/>
    <cellStyle name="Normal 3 2 2 2 3 3 7" xfId="17947" xr:uid="{00000000-0005-0000-0000-00001B460000}"/>
    <cellStyle name="Normal 3 2 2 2 3 4" xfId="3640" xr:uid="{00000000-0005-0000-0000-0000380E0000}"/>
    <cellStyle name="Normal 3 2 2 2 3 4 2" xfId="13714" xr:uid="{00000000-0005-0000-0000-000092350000}"/>
    <cellStyle name="Normal 3 2 2 2 3 4 2 3" xfId="28812" xr:uid="{00000000-0005-0000-0000-00008C700000}"/>
    <cellStyle name="Normal 3 2 2 2 3 4 3" xfId="8694" xr:uid="{00000000-0005-0000-0000-0000F6210000}"/>
    <cellStyle name="Normal 3 2 2 2 3 4 3 3" xfId="23795" xr:uid="{00000000-0005-0000-0000-0000F35C0000}"/>
    <cellStyle name="Normal 3 2 2 2 3 4 5" xfId="18782" xr:uid="{00000000-0005-0000-0000-00005E490000}"/>
    <cellStyle name="Normal 3 2 2 2 3 5" xfId="5333" xr:uid="{00000000-0005-0000-0000-0000D5140000}"/>
    <cellStyle name="Normal 3 2 2 2 3 5 2" xfId="15385" xr:uid="{00000000-0005-0000-0000-0000193C0000}"/>
    <cellStyle name="Normal 3 2 2 2 3 5 2 3" xfId="30483" xr:uid="{00000000-0005-0000-0000-000013770000}"/>
    <cellStyle name="Normal 3 2 2 2 3 5 3" xfId="10365" xr:uid="{00000000-0005-0000-0000-00007D280000}"/>
    <cellStyle name="Normal 3 2 2 2 3 5 3 3" xfId="25466" xr:uid="{00000000-0005-0000-0000-00007A630000}"/>
    <cellStyle name="Normal 3 2 2 2 3 5 5" xfId="20453" xr:uid="{00000000-0005-0000-0000-0000E54F0000}"/>
    <cellStyle name="Normal 3 2 2 2 3 6" xfId="12043" xr:uid="{00000000-0005-0000-0000-00000B2F0000}"/>
    <cellStyle name="Normal 3 2 2 2 3 6 3" xfId="27141" xr:uid="{00000000-0005-0000-0000-0000056A0000}"/>
    <cellStyle name="Normal 3 2 2 2 3 7" xfId="7022" xr:uid="{00000000-0005-0000-0000-00006E1B0000}"/>
    <cellStyle name="Normal 3 2 2 2 3 7 3" xfId="22124" xr:uid="{00000000-0005-0000-0000-00006C560000}"/>
    <cellStyle name="Normal 3 2 2 2 3 9" xfId="17111" xr:uid="{00000000-0005-0000-0000-0000D7420000}"/>
    <cellStyle name="Normal 3 2 2 2 4" xfId="2158" xr:uid="{00000000-0005-0000-0000-00006E080000}"/>
    <cellStyle name="Normal 3 2 2 2 4 2" xfId="2997" xr:uid="{00000000-0005-0000-0000-0000B50B0000}"/>
    <cellStyle name="Normal 3 2 2 2 4 2 2" xfId="4687" xr:uid="{00000000-0005-0000-0000-00004F120000}"/>
    <cellStyle name="Normal 3 2 2 2 4 2 2 2" xfId="14760" xr:uid="{00000000-0005-0000-0000-0000A8390000}"/>
    <cellStyle name="Normal 3 2 2 2 4 2 2 2 3" xfId="29858" xr:uid="{00000000-0005-0000-0000-0000A2740000}"/>
    <cellStyle name="Normal 3 2 2 2 4 2 2 3" xfId="9740" xr:uid="{00000000-0005-0000-0000-00000C260000}"/>
    <cellStyle name="Normal 3 2 2 2 4 2 2 3 3" xfId="24841" xr:uid="{00000000-0005-0000-0000-000009610000}"/>
    <cellStyle name="Normal 3 2 2 2 4 2 2 5" xfId="19828" xr:uid="{00000000-0005-0000-0000-0000744D0000}"/>
    <cellStyle name="Normal 3 2 2 2 4 2 3" xfId="6379" xr:uid="{00000000-0005-0000-0000-0000EB180000}"/>
    <cellStyle name="Normal 3 2 2 2 4 2 3 2" xfId="16431" xr:uid="{00000000-0005-0000-0000-00002F400000}"/>
    <cellStyle name="Normal 3 2 2 2 4 2 3 3" xfId="11411" xr:uid="{00000000-0005-0000-0000-0000932C0000}"/>
    <cellStyle name="Normal 3 2 2 2 4 2 3 3 3" xfId="26512" xr:uid="{00000000-0005-0000-0000-000090670000}"/>
    <cellStyle name="Normal 3 2 2 2 4 2 3 5" xfId="21499" xr:uid="{00000000-0005-0000-0000-0000FB530000}"/>
    <cellStyle name="Normal 3 2 2 2 4 2 4" xfId="13089" xr:uid="{00000000-0005-0000-0000-000021330000}"/>
    <cellStyle name="Normal 3 2 2 2 4 2 4 3" xfId="28187" xr:uid="{00000000-0005-0000-0000-00001B6E0000}"/>
    <cellStyle name="Normal 3 2 2 2 4 2 5" xfId="8068" xr:uid="{00000000-0005-0000-0000-0000841F0000}"/>
    <cellStyle name="Normal 3 2 2 2 4 2 5 3" xfId="23170" xr:uid="{00000000-0005-0000-0000-0000825A0000}"/>
    <cellStyle name="Normal 3 2 2 2 4 2 7" xfId="18157" xr:uid="{00000000-0005-0000-0000-0000ED460000}"/>
    <cellStyle name="Normal 3 2 2 2 4 3" xfId="3850" xr:uid="{00000000-0005-0000-0000-00000A0F0000}"/>
    <cellStyle name="Normal 3 2 2 2 4 3 2" xfId="13924" xr:uid="{00000000-0005-0000-0000-000064360000}"/>
    <cellStyle name="Normal 3 2 2 2 4 3 2 3" xfId="29022" xr:uid="{00000000-0005-0000-0000-00005E710000}"/>
    <cellStyle name="Normal 3 2 2 2 4 3 3" xfId="8904" xr:uid="{00000000-0005-0000-0000-0000C8220000}"/>
    <cellStyle name="Normal 3 2 2 2 4 3 3 3" xfId="24005" xr:uid="{00000000-0005-0000-0000-0000C55D0000}"/>
    <cellStyle name="Normal 3 2 2 2 4 3 5" xfId="18992" xr:uid="{00000000-0005-0000-0000-0000304A0000}"/>
    <cellStyle name="Normal 3 2 2 2 4 4" xfId="5543" xr:uid="{00000000-0005-0000-0000-0000A7150000}"/>
    <cellStyle name="Normal 3 2 2 2 4 4 2" xfId="15595" xr:uid="{00000000-0005-0000-0000-0000EB3C0000}"/>
    <cellStyle name="Normal 3 2 2 2 4 4 2 3" xfId="30693" xr:uid="{00000000-0005-0000-0000-0000E5770000}"/>
    <cellStyle name="Normal 3 2 2 2 4 4 3" xfId="10575" xr:uid="{00000000-0005-0000-0000-00004F290000}"/>
    <cellStyle name="Normal 3 2 2 2 4 4 3 3" xfId="25676" xr:uid="{00000000-0005-0000-0000-00004C640000}"/>
    <cellStyle name="Normal 3 2 2 2 4 4 5" xfId="20663" xr:uid="{00000000-0005-0000-0000-0000B7500000}"/>
    <cellStyle name="Normal 3 2 2 2 4 5" xfId="12253" xr:uid="{00000000-0005-0000-0000-0000DD2F0000}"/>
    <cellStyle name="Normal 3 2 2 2 4 5 3" xfId="27351" xr:uid="{00000000-0005-0000-0000-0000D76A0000}"/>
    <cellStyle name="Normal 3 2 2 2 4 6" xfId="7232" xr:uid="{00000000-0005-0000-0000-0000401C0000}"/>
    <cellStyle name="Normal 3 2 2 2 4 6 3" xfId="22334" xr:uid="{00000000-0005-0000-0000-00003E570000}"/>
    <cellStyle name="Normal 3 2 2 2 4 8" xfId="17321" xr:uid="{00000000-0005-0000-0000-0000A9430000}"/>
    <cellStyle name="Normal 3 2 2 2 5" xfId="2579" xr:uid="{00000000-0005-0000-0000-0000130A0000}"/>
    <cellStyle name="Normal 3 2 2 2 5 2" xfId="4269" xr:uid="{00000000-0005-0000-0000-0000AD100000}"/>
    <cellStyle name="Normal 3 2 2 2 5 2 2" xfId="14342" xr:uid="{00000000-0005-0000-0000-000006380000}"/>
    <cellStyle name="Normal 3 2 2 2 5 2 2 3" xfId="29440" xr:uid="{00000000-0005-0000-0000-000000730000}"/>
    <cellStyle name="Normal 3 2 2 2 5 2 3" xfId="9322" xr:uid="{00000000-0005-0000-0000-00006A240000}"/>
    <cellStyle name="Normal 3 2 2 2 5 2 3 3" xfId="24423" xr:uid="{00000000-0005-0000-0000-0000675F0000}"/>
    <cellStyle name="Normal 3 2 2 2 5 2 5" xfId="19410" xr:uid="{00000000-0005-0000-0000-0000D24B0000}"/>
    <cellStyle name="Normal 3 2 2 2 5 3" xfId="5961" xr:uid="{00000000-0005-0000-0000-000049170000}"/>
    <cellStyle name="Normal 3 2 2 2 5 3 2" xfId="16013" xr:uid="{00000000-0005-0000-0000-00008D3E0000}"/>
    <cellStyle name="Normal 3 2 2 2 5 3 3" xfId="10993" xr:uid="{00000000-0005-0000-0000-0000F12A0000}"/>
    <cellStyle name="Normal 3 2 2 2 5 3 3 3" xfId="26094" xr:uid="{00000000-0005-0000-0000-0000EE650000}"/>
    <cellStyle name="Normal 3 2 2 2 5 3 5" xfId="21081" xr:uid="{00000000-0005-0000-0000-000059520000}"/>
    <cellStyle name="Normal 3 2 2 2 5 4" xfId="12671" xr:uid="{00000000-0005-0000-0000-00007F310000}"/>
    <cellStyle name="Normal 3 2 2 2 5 4 3" xfId="27769" xr:uid="{00000000-0005-0000-0000-0000796C0000}"/>
    <cellStyle name="Normal 3 2 2 2 5 5" xfId="7650" xr:uid="{00000000-0005-0000-0000-0000E21D0000}"/>
    <cellStyle name="Normal 3 2 2 2 5 5 3" xfId="22752" xr:uid="{00000000-0005-0000-0000-0000E0580000}"/>
    <cellStyle name="Normal 3 2 2 2 5 7" xfId="17739" xr:uid="{00000000-0005-0000-0000-00004B450000}"/>
    <cellStyle name="Normal 3 2 2 2 6" xfId="3432" xr:uid="{00000000-0005-0000-0000-0000680D0000}"/>
    <cellStyle name="Normal 3 2 2 2 6 2" xfId="13506" xr:uid="{00000000-0005-0000-0000-0000C2340000}"/>
    <cellStyle name="Normal 3 2 2 2 6 2 3" xfId="28604" xr:uid="{00000000-0005-0000-0000-0000BC6F0000}"/>
    <cellStyle name="Normal 3 2 2 2 6 3" xfId="8486" xr:uid="{00000000-0005-0000-0000-000026210000}"/>
    <cellStyle name="Normal 3 2 2 2 6 3 3" xfId="23587" xr:uid="{00000000-0005-0000-0000-0000235C0000}"/>
    <cellStyle name="Normal 3 2 2 2 6 5" xfId="18574" xr:uid="{00000000-0005-0000-0000-00008E480000}"/>
    <cellStyle name="Normal 3 2 2 2 7" xfId="5125" xr:uid="{00000000-0005-0000-0000-000005140000}"/>
    <cellStyle name="Normal 3 2 2 2 7 2" xfId="15177" xr:uid="{00000000-0005-0000-0000-0000493B0000}"/>
    <cellStyle name="Normal 3 2 2 2 7 2 3" xfId="30275" xr:uid="{00000000-0005-0000-0000-000043760000}"/>
    <cellStyle name="Normal 3 2 2 2 7 3" xfId="10157" xr:uid="{00000000-0005-0000-0000-0000AD270000}"/>
    <cellStyle name="Normal 3 2 2 2 7 3 3" xfId="25258" xr:uid="{00000000-0005-0000-0000-0000AA620000}"/>
    <cellStyle name="Normal 3 2 2 2 7 5" xfId="20245" xr:uid="{00000000-0005-0000-0000-0000154F0000}"/>
    <cellStyle name="Normal 3 2 2 2 8" xfId="11835" xr:uid="{00000000-0005-0000-0000-00003B2E0000}"/>
    <cellStyle name="Normal 3 2 2 2 8 3" xfId="26933" xr:uid="{00000000-0005-0000-0000-000035690000}"/>
    <cellStyle name="Normal 3 2 2 2 9" xfId="6814" xr:uid="{00000000-0005-0000-0000-00009E1A0000}"/>
    <cellStyle name="Normal 3 2 2 2 9 3" xfId="21916" xr:uid="{00000000-0005-0000-0000-00009C550000}"/>
    <cellStyle name="Normal 3 2 2 3" xfId="1778" xr:uid="{00000000-0005-0000-0000-0000F2060000}"/>
    <cellStyle name="Normal 3 2 2 3 10" xfId="16955" xr:uid="{00000000-0005-0000-0000-00003B420000}"/>
    <cellStyle name="Normal 3 2 2 3 2" xfId="1997" xr:uid="{00000000-0005-0000-0000-0000CD070000}"/>
    <cellStyle name="Normal 3 2 2 3 2 2" xfId="2418" xr:uid="{00000000-0005-0000-0000-000072090000}"/>
    <cellStyle name="Normal 3 2 2 3 2 2 2" xfId="3257" xr:uid="{00000000-0005-0000-0000-0000B90C0000}"/>
    <cellStyle name="Normal 3 2 2 3 2 2 2 2" xfId="4947" xr:uid="{00000000-0005-0000-0000-000053130000}"/>
    <cellStyle name="Normal 3 2 2 3 2 2 2 2 2" xfId="15020" xr:uid="{00000000-0005-0000-0000-0000AC3A0000}"/>
    <cellStyle name="Normal 3 2 2 3 2 2 2 2 2 3" xfId="30118" xr:uid="{00000000-0005-0000-0000-0000A6750000}"/>
    <cellStyle name="Normal 3 2 2 3 2 2 2 2 3" xfId="10000" xr:uid="{00000000-0005-0000-0000-000010270000}"/>
    <cellStyle name="Normal 3 2 2 3 2 2 2 2 3 3" xfId="25101" xr:uid="{00000000-0005-0000-0000-00000D620000}"/>
    <cellStyle name="Normal 3 2 2 3 2 2 2 2 5" xfId="20088" xr:uid="{00000000-0005-0000-0000-0000784E0000}"/>
    <cellStyle name="Normal 3 2 2 3 2 2 2 3" xfId="6639" xr:uid="{00000000-0005-0000-0000-0000EF190000}"/>
    <cellStyle name="Normal 3 2 2 3 2 2 2 3 2" xfId="16691" xr:uid="{00000000-0005-0000-0000-000033410000}"/>
    <cellStyle name="Normal 3 2 2 3 2 2 2 3 3" xfId="11671" xr:uid="{00000000-0005-0000-0000-0000972D0000}"/>
    <cellStyle name="Normal 3 2 2 3 2 2 2 3 3 3" xfId="26772" xr:uid="{00000000-0005-0000-0000-000094680000}"/>
    <cellStyle name="Normal 3 2 2 3 2 2 2 3 5" xfId="21759" xr:uid="{00000000-0005-0000-0000-0000FF540000}"/>
    <cellStyle name="Normal 3 2 2 3 2 2 2 4" xfId="13349" xr:uid="{00000000-0005-0000-0000-000025340000}"/>
    <cellStyle name="Normal 3 2 2 3 2 2 2 4 3" xfId="28447" xr:uid="{00000000-0005-0000-0000-00001F6F0000}"/>
    <cellStyle name="Normal 3 2 2 3 2 2 2 5" xfId="8328" xr:uid="{00000000-0005-0000-0000-000088200000}"/>
    <cellStyle name="Normal 3 2 2 3 2 2 2 5 3" xfId="23430" xr:uid="{00000000-0005-0000-0000-0000865B0000}"/>
    <cellStyle name="Normal 3 2 2 3 2 2 2 7" xfId="18417" xr:uid="{00000000-0005-0000-0000-0000F1470000}"/>
    <cellStyle name="Normal 3 2 2 3 2 2 3" xfId="4110" xr:uid="{00000000-0005-0000-0000-00000E100000}"/>
    <cellStyle name="Normal 3 2 2 3 2 2 3 2" xfId="14184" xr:uid="{00000000-0005-0000-0000-000068370000}"/>
    <cellStyle name="Normal 3 2 2 3 2 2 3 2 3" xfId="29282" xr:uid="{00000000-0005-0000-0000-000062720000}"/>
    <cellStyle name="Normal 3 2 2 3 2 2 3 3" xfId="9164" xr:uid="{00000000-0005-0000-0000-0000CC230000}"/>
    <cellStyle name="Normal 3 2 2 3 2 2 3 3 3" xfId="24265" xr:uid="{00000000-0005-0000-0000-0000C95E0000}"/>
    <cellStyle name="Normal 3 2 2 3 2 2 3 5" xfId="19252" xr:uid="{00000000-0005-0000-0000-0000344B0000}"/>
    <cellStyle name="Normal 3 2 2 3 2 2 4" xfId="5803" xr:uid="{00000000-0005-0000-0000-0000AB160000}"/>
    <cellStyle name="Normal 3 2 2 3 2 2 4 2" xfId="15855" xr:uid="{00000000-0005-0000-0000-0000EF3D0000}"/>
    <cellStyle name="Normal 3 2 2 3 2 2 4 3" xfId="10835" xr:uid="{00000000-0005-0000-0000-0000532A0000}"/>
    <cellStyle name="Normal 3 2 2 3 2 2 4 3 3" xfId="25936" xr:uid="{00000000-0005-0000-0000-000050650000}"/>
    <cellStyle name="Normal 3 2 2 3 2 2 4 5" xfId="20923" xr:uid="{00000000-0005-0000-0000-0000BB510000}"/>
    <cellStyle name="Normal 3 2 2 3 2 2 5" xfId="12513" xr:uid="{00000000-0005-0000-0000-0000E1300000}"/>
    <cellStyle name="Normal 3 2 2 3 2 2 5 3" xfId="27611" xr:uid="{00000000-0005-0000-0000-0000DB6B0000}"/>
    <cellStyle name="Normal 3 2 2 3 2 2 6" xfId="7492" xr:uid="{00000000-0005-0000-0000-0000441D0000}"/>
    <cellStyle name="Normal 3 2 2 3 2 2 6 3" xfId="22594" xr:uid="{00000000-0005-0000-0000-000042580000}"/>
    <cellStyle name="Normal 3 2 2 3 2 2 8" xfId="17581" xr:uid="{00000000-0005-0000-0000-0000AD440000}"/>
    <cellStyle name="Normal 3 2 2 3 2 3" xfId="2839" xr:uid="{00000000-0005-0000-0000-0000170B0000}"/>
    <cellStyle name="Normal 3 2 2 3 2 3 2" xfId="4529" xr:uid="{00000000-0005-0000-0000-0000B1110000}"/>
    <cellStyle name="Normal 3 2 2 3 2 3 2 2" xfId="14602" xr:uid="{00000000-0005-0000-0000-00000A390000}"/>
    <cellStyle name="Normal 3 2 2 3 2 3 2 2 3" xfId="29700" xr:uid="{00000000-0005-0000-0000-000004740000}"/>
    <cellStyle name="Normal 3 2 2 3 2 3 2 3" xfId="9582" xr:uid="{00000000-0005-0000-0000-00006E250000}"/>
    <cellStyle name="Normal 3 2 2 3 2 3 2 3 3" xfId="24683" xr:uid="{00000000-0005-0000-0000-00006B600000}"/>
    <cellStyle name="Normal 3 2 2 3 2 3 2 5" xfId="19670" xr:uid="{00000000-0005-0000-0000-0000D64C0000}"/>
    <cellStyle name="Normal 3 2 2 3 2 3 3" xfId="6221" xr:uid="{00000000-0005-0000-0000-00004D180000}"/>
    <cellStyle name="Normal 3 2 2 3 2 3 3 2" xfId="16273" xr:uid="{00000000-0005-0000-0000-0000913F0000}"/>
    <cellStyle name="Normal 3 2 2 3 2 3 3 3" xfId="11253" xr:uid="{00000000-0005-0000-0000-0000F52B0000}"/>
    <cellStyle name="Normal 3 2 2 3 2 3 3 3 3" xfId="26354" xr:uid="{00000000-0005-0000-0000-0000F2660000}"/>
    <cellStyle name="Normal 3 2 2 3 2 3 3 5" xfId="21341" xr:uid="{00000000-0005-0000-0000-00005D530000}"/>
    <cellStyle name="Normal 3 2 2 3 2 3 4" xfId="12931" xr:uid="{00000000-0005-0000-0000-000083320000}"/>
    <cellStyle name="Normal 3 2 2 3 2 3 4 3" xfId="28029" xr:uid="{00000000-0005-0000-0000-00007D6D0000}"/>
    <cellStyle name="Normal 3 2 2 3 2 3 5" xfId="7910" xr:uid="{00000000-0005-0000-0000-0000E61E0000}"/>
    <cellStyle name="Normal 3 2 2 3 2 3 5 3" xfId="23012" xr:uid="{00000000-0005-0000-0000-0000E4590000}"/>
    <cellStyle name="Normal 3 2 2 3 2 3 7" xfId="17999" xr:uid="{00000000-0005-0000-0000-00004F460000}"/>
    <cellStyle name="Normal 3 2 2 3 2 4" xfId="3692" xr:uid="{00000000-0005-0000-0000-00006C0E0000}"/>
    <cellStyle name="Normal 3 2 2 3 2 4 2" xfId="13766" xr:uid="{00000000-0005-0000-0000-0000C6350000}"/>
    <cellStyle name="Normal 3 2 2 3 2 4 2 3" xfId="28864" xr:uid="{00000000-0005-0000-0000-0000C0700000}"/>
    <cellStyle name="Normal 3 2 2 3 2 4 3" xfId="8746" xr:uid="{00000000-0005-0000-0000-00002A220000}"/>
    <cellStyle name="Normal 3 2 2 3 2 4 3 3" xfId="23847" xr:uid="{00000000-0005-0000-0000-0000275D0000}"/>
    <cellStyle name="Normal 3 2 2 3 2 4 5" xfId="18834" xr:uid="{00000000-0005-0000-0000-000092490000}"/>
    <cellStyle name="Normal 3 2 2 3 2 5" xfId="5385" xr:uid="{00000000-0005-0000-0000-000009150000}"/>
    <cellStyle name="Normal 3 2 2 3 2 5 2" xfId="15437" xr:uid="{00000000-0005-0000-0000-00004D3C0000}"/>
    <cellStyle name="Normal 3 2 2 3 2 5 2 3" xfId="30535" xr:uid="{00000000-0005-0000-0000-000047770000}"/>
    <cellStyle name="Normal 3 2 2 3 2 5 3" xfId="10417" xr:uid="{00000000-0005-0000-0000-0000B1280000}"/>
    <cellStyle name="Normal 3 2 2 3 2 5 3 3" xfId="25518" xr:uid="{00000000-0005-0000-0000-0000AE630000}"/>
    <cellStyle name="Normal 3 2 2 3 2 5 5" xfId="20505" xr:uid="{00000000-0005-0000-0000-000019500000}"/>
    <cellStyle name="Normal 3 2 2 3 2 6" xfId="12095" xr:uid="{00000000-0005-0000-0000-00003F2F0000}"/>
    <cellStyle name="Normal 3 2 2 3 2 6 3" xfId="27193" xr:uid="{00000000-0005-0000-0000-0000396A0000}"/>
    <cellStyle name="Normal 3 2 2 3 2 7" xfId="7074" xr:uid="{00000000-0005-0000-0000-0000A21B0000}"/>
    <cellStyle name="Normal 3 2 2 3 2 7 3" xfId="22176" xr:uid="{00000000-0005-0000-0000-0000A0560000}"/>
    <cellStyle name="Normal 3 2 2 3 2 9" xfId="17163" xr:uid="{00000000-0005-0000-0000-00000B430000}"/>
    <cellStyle name="Normal 3 2 2 3 3" xfId="2210" xr:uid="{00000000-0005-0000-0000-0000A2080000}"/>
    <cellStyle name="Normal 3 2 2 3 3 2" xfId="3049" xr:uid="{00000000-0005-0000-0000-0000E90B0000}"/>
    <cellStyle name="Normal 3 2 2 3 3 2 2" xfId="4739" xr:uid="{00000000-0005-0000-0000-000083120000}"/>
    <cellStyle name="Normal 3 2 2 3 3 2 2 2" xfId="14812" xr:uid="{00000000-0005-0000-0000-0000DC390000}"/>
    <cellStyle name="Normal 3 2 2 3 3 2 2 2 3" xfId="29910" xr:uid="{00000000-0005-0000-0000-0000D6740000}"/>
    <cellStyle name="Normal 3 2 2 3 3 2 2 3" xfId="9792" xr:uid="{00000000-0005-0000-0000-000040260000}"/>
    <cellStyle name="Normal 3 2 2 3 3 2 2 3 3" xfId="24893" xr:uid="{00000000-0005-0000-0000-00003D610000}"/>
    <cellStyle name="Normal 3 2 2 3 3 2 2 5" xfId="19880" xr:uid="{00000000-0005-0000-0000-0000A84D0000}"/>
    <cellStyle name="Normal 3 2 2 3 3 2 3" xfId="6431" xr:uid="{00000000-0005-0000-0000-00001F190000}"/>
    <cellStyle name="Normal 3 2 2 3 3 2 3 2" xfId="16483" xr:uid="{00000000-0005-0000-0000-000063400000}"/>
    <cellStyle name="Normal 3 2 2 3 3 2 3 3" xfId="11463" xr:uid="{00000000-0005-0000-0000-0000C72C0000}"/>
    <cellStyle name="Normal 3 2 2 3 3 2 3 3 3" xfId="26564" xr:uid="{00000000-0005-0000-0000-0000C4670000}"/>
    <cellStyle name="Normal 3 2 2 3 3 2 3 5" xfId="21551" xr:uid="{00000000-0005-0000-0000-00002F540000}"/>
    <cellStyle name="Normal 3 2 2 3 3 2 4" xfId="13141" xr:uid="{00000000-0005-0000-0000-000055330000}"/>
    <cellStyle name="Normal 3 2 2 3 3 2 4 3" xfId="28239" xr:uid="{00000000-0005-0000-0000-00004F6E0000}"/>
    <cellStyle name="Normal 3 2 2 3 3 2 5" xfId="8120" xr:uid="{00000000-0005-0000-0000-0000B81F0000}"/>
    <cellStyle name="Normal 3 2 2 3 3 2 5 3" xfId="23222" xr:uid="{00000000-0005-0000-0000-0000B65A0000}"/>
    <cellStyle name="Normal 3 2 2 3 3 2 7" xfId="18209" xr:uid="{00000000-0005-0000-0000-000021470000}"/>
    <cellStyle name="Normal 3 2 2 3 3 3" xfId="3902" xr:uid="{00000000-0005-0000-0000-00003E0F0000}"/>
    <cellStyle name="Normal 3 2 2 3 3 3 2" xfId="13976" xr:uid="{00000000-0005-0000-0000-000098360000}"/>
    <cellStyle name="Normal 3 2 2 3 3 3 2 3" xfId="29074" xr:uid="{00000000-0005-0000-0000-000092710000}"/>
    <cellStyle name="Normal 3 2 2 3 3 3 3" xfId="8956" xr:uid="{00000000-0005-0000-0000-0000FC220000}"/>
    <cellStyle name="Normal 3 2 2 3 3 3 3 3" xfId="24057" xr:uid="{00000000-0005-0000-0000-0000F95D0000}"/>
    <cellStyle name="Normal 3 2 2 3 3 3 5" xfId="19044" xr:uid="{00000000-0005-0000-0000-0000644A0000}"/>
    <cellStyle name="Normal 3 2 2 3 3 4" xfId="5595" xr:uid="{00000000-0005-0000-0000-0000DB150000}"/>
    <cellStyle name="Normal 3 2 2 3 3 4 2" xfId="15647" xr:uid="{00000000-0005-0000-0000-00001F3D0000}"/>
    <cellStyle name="Normal 3 2 2 3 3 4 2 3" xfId="30745" xr:uid="{00000000-0005-0000-0000-000019780000}"/>
    <cellStyle name="Normal 3 2 2 3 3 4 3" xfId="10627" xr:uid="{00000000-0005-0000-0000-000083290000}"/>
    <cellStyle name="Normal 3 2 2 3 3 4 3 3" xfId="25728" xr:uid="{00000000-0005-0000-0000-000080640000}"/>
    <cellStyle name="Normal 3 2 2 3 3 4 5" xfId="20715" xr:uid="{00000000-0005-0000-0000-0000EB500000}"/>
    <cellStyle name="Normal 3 2 2 3 3 5" xfId="12305" xr:uid="{00000000-0005-0000-0000-000011300000}"/>
    <cellStyle name="Normal 3 2 2 3 3 5 3" xfId="27403" xr:uid="{00000000-0005-0000-0000-00000B6B0000}"/>
    <cellStyle name="Normal 3 2 2 3 3 6" xfId="7284" xr:uid="{00000000-0005-0000-0000-0000741C0000}"/>
    <cellStyle name="Normal 3 2 2 3 3 6 3" xfId="22386" xr:uid="{00000000-0005-0000-0000-000072570000}"/>
    <cellStyle name="Normal 3 2 2 3 3 8" xfId="17373" xr:uid="{00000000-0005-0000-0000-0000DD430000}"/>
    <cellStyle name="Normal 3 2 2 3 4" xfId="2631" xr:uid="{00000000-0005-0000-0000-0000470A0000}"/>
    <cellStyle name="Normal 3 2 2 3 4 2" xfId="4321" xr:uid="{00000000-0005-0000-0000-0000E1100000}"/>
    <cellStyle name="Normal 3 2 2 3 4 2 2" xfId="14394" xr:uid="{00000000-0005-0000-0000-00003A380000}"/>
    <cellStyle name="Normal 3 2 2 3 4 2 2 3" xfId="29492" xr:uid="{00000000-0005-0000-0000-000034730000}"/>
    <cellStyle name="Normal 3 2 2 3 4 2 3" xfId="9374" xr:uid="{00000000-0005-0000-0000-00009E240000}"/>
    <cellStyle name="Normal 3 2 2 3 4 2 3 3" xfId="24475" xr:uid="{00000000-0005-0000-0000-00009B5F0000}"/>
    <cellStyle name="Normal 3 2 2 3 4 2 5" xfId="19462" xr:uid="{00000000-0005-0000-0000-0000064C0000}"/>
    <cellStyle name="Normal 3 2 2 3 4 3" xfId="6013" xr:uid="{00000000-0005-0000-0000-00007D170000}"/>
    <cellStyle name="Normal 3 2 2 3 4 3 2" xfId="16065" xr:uid="{00000000-0005-0000-0000-0000C13E0000}"/>
    <cellStyle name="Normal 3 2 2 3 4 3 3" xfId="11045" xr:uid="{00000000-0005-0000-0000-0000252B0000}"/>
    <cellStyle name="Normal 3 2 2 3 4 3 3 3" xfId="26146" xr:uid="{00000000-0005-0000-0000-000022660000}"/>
    <cellStyle name="Normal 3 2 2 3 4 3 5" xfId="21133" xr:uid="{00000000-0005-0000-0000-00008D520000}"/>
    <cellStyle name="Normal 3 2 2 3 4 4" xfId="12723" xr:uid="{00000000-0005-0000-0000-0000B3310000}"/>
    <cellStyle name="Normal 3 2 2 3 4 4 3" xfId="27821" xr:uid="{00000000-0005-0000-0000-0000AD6C0000}"/>
    <cellStyle name="Normal 3 2 2 3 4 5" xfId="7702" xr:uid="{00000000-0005-0000-0000-0000161E0000}"/>
    <cellStyle name="Normal 3 2 2 3 4 5 3" xfId="22804" xr:uid="{00000000-0005-0000-0000-000014590000}"/>
    <cellStyle name="Normal 3 2 2 3 4 7" xfId="17791" xr:uid="{00000000-0005-0000-0000-00007F450000}"/>
    <cellStyle name="Normal 3 2 2 3 5" xfId="3484" xr:uid="{00000000-0005-0000-0000-00009C0D0000}"/>
    <cellStyle name="Normal 3 2 2 3 5 2" xfId="13558" xr:uid="{00000000-0005-0000-0000-0000F6340000}"/>
    <cellStyle name="Normal 3 2 2 3 5 2 3" xfId="28656" xr:uid="{00000000-0005-0000-0000-0000F06F0000}"/>
    <cellStyle name="Normal 3 2 2 3 5 3" xfId="8538" xr:uid="{00000000-0005-0000-0000-00005A210000}"/>
    <cellStyle name="Normal 3 2 2 3 5 3 3" xfId="23639" xr:uid="{00000000-0005-0000-0000-0000575C0000}"/>
    <cellStyle name="Normal 3 2 2 3 5 5" xfId="18626" xr:uid="{00000000-0005-0000-0000-0000C2480000}"/>
    <cellStyle name="Normal 3 2 2 3 6" xfId="5177" xr:uid="{00000000-0005-0000-0000-000039140000}"/>
    <cellStyle name="Normal 3 2 2 3 6 2" xfId="15229" xr:uid="{00000000-0005-0000-0000-00007D3B0000}"/>
    <cellStyle name="Normal 3 2 2 3 6 2 3" xfId="30327" xr:uid="{00000000-0005-0000-0000-000077760000}"/>
    <cellStyle name="Normal 3 2 2 3 6 3" xfId="10209" xr:uid="{00000000-0005-0000-0000-0000E1270000}"/>
    <cellStyle name="Normal 3 2 2 3 6 3 3" xfId="25310" xr:uid="{00000000-0005-0000-0000-0000DE620000}"/>
    <cellStyle name="Normal 3 2 2 3 6 5" xfId="20297" xr:uid="{00000000-0005-0000-0000-0000494F0000}"/>
    <cellStyle name="Normal 3 2 2 3 7" xfId="11887" xr:uid="{00000000-0005-0000-0000-00006F2E0000}"/>
    <cellStyle name="Normal 3 2 2 3 7 3" xfId="26985" xr:uid="{00000000-0005-0000-0000-000069690000}"/>
    <cellStyle name="Normal 3 2 2 3 8" xfId="6866" xr:uid="{00000000-0005-0000-0000-0000D21A0000}"/>
    <cellStyle name="Normal 3 2 2 3 8 3" xfId="21968" xr:uid="{00000000-0005-0000-0000-0000D0550000}"/>
    <cellStyle name="Normal 3 2 2 4" xfId="1891" xr:uid="{00000000-0005-0000-0000-000063070000}"/>
    <cellStyle name="Normal 3 2 2 4 2" xfId="2314" xr:uid="{00000000-0005-0000-0000-00000A090000}"/>
    <cellStyle name="Normal 3 2 2 4 2 2" xfId="3153" xr:uid="{00000000-0005-0000-0000-0000510C0000}"/>
    <cellStyle name="Normal 3 2 2 4 2 2 2" xfId="4843" xr:uid="{00000000-0005-0000-0000-0000EB120000}"/>
    <cellStyle name="Normal 3 2 2 4 2 2 2 2" xfId="14916" xr:uid="{00000000-0005-0000-0000-0000443A0000}"/>
    <cellStyle name="Normal 3 2 2 4 2 2 2 2 3" xfId="30014" xr:uid="{00000000-0005-0000-0000-00003E750000}"/>
    <cellStyle name="Normal 3 2 2 4 2 2 2 3" xfId="9896" xr:uid="{00000000-0005-0000-0000-0000A8260000}"/>
    <cellStyle name="Normal 3 2 2 4 2 2 2 3 3" xfId="24997" xr:uid="{00000000-0005-0000-0000-0000A5610000}"/>
    <cellStyle name="Normal 3 2 2 4 2 2 2 5" xfId="19984" xr:uid="{00000000-0005-0000-0000-0000104E0000}"/>
    <cellStyle name="Normal 3 2 2 4 2 2 3" xfId="6535" xr:uid="{00000000-0005-0000-0000-000087190000}"/>
    <cellStyle name="Normal 3 2 2 4 2 2 3 2" xfId="16587" xr:uid="{00000000-0005-0000-0000-0000CB400000}"/>
    <cellStyle name="Normal 3 2 2 4 2 2 3 3" xfId="11567" xr:uid="{00000000-0005-0000-0000-00002F2D0000}"/>
    <cellStyle name="Normal 3 2 2 4 2 2 3 3 3" xfId="26668" xr:uid="{00000000-0005-0000-0000-00002C680000}"/>
    <cellStyle name="Normal 3 2 2 4 2 2 3 5" xfId="21655" xr:uid="{00000000-0005-0000-0000-000097540000}"/>
    <cellStyle name="Normal 3 2 2 4 2 2 4" xfId="13245" xr:uid="{00000000-0005-0000-0000-0000BD330000}"/>
    <cellStyle name="Normal 3 2 2 4 2 2 4 3" xfId="28343" xr:uid="{00000000-0005-0000-0000-0000B76E0000}"/>
    <cellStyle name="Normal 3 2 2 4 2 2 5" xfId="8224" xr:uid="{00000000-0005-0000-0000-000020200000}"/>
    <cellStyle name="Normal 3 2 2 4 2 2 5 3" xfId="23326" xr:uid="{00000000-0005-0000-0000-00001E5B0000}"/>
    <cellStyle name="Normal 3 2 2 4 2 2 7" xfId="18313" xr:uid="{00000000-0005-0000-0000-000089470000}"/>
    <cellStyle name="Normal 3 2 2 4 2 3" xfId="4006" xr:uid="{00000000-0005-0000-0000-0000A60F0000}"/>
    <cellStyle name="Normal 3 2 2 4 2 3 2" xfId="14080" xr:uid="{00000000-0005-0000-0000-000000370000}"/>
    <cellStyle name="Normal 3 2 2 4 2 3 2 3" xfId="29178" xr:uid="{00000000-0005-0000-0000-0000FA710000}"/>
    <cellStyle name="Normal 3 2 2 4 2 3 3" xfId="9060" xr:uid="{00000000-0005-0000-0000-000064230000}"/>
    <cellStyle name="Normal 3 2 2 4 2 3 3 3" xfId="24161" xr:uid="{00000000-0005-0000-0000-0000615E0000}"/>
    <cellStyle name="Normal 3 2 2 4 2 3 5" xfId="19148" xr:uid="{00000000-0005-0000-0000-0000CC4A0000}"/>
    <cellStyle name="Normal 3 2 2 4 2 4" xfId="5699" xr:uid="{00000000-0005-0000-0000-000043160000}"/>
    <cellStyle name="Normal 3 2 2 4 2 4 2" xfId="15751" xr:uid="{00000000-0005-0000-0000-0000873D0000}"/>
    <cellStyle name="Normal 3 2 2 4 2 4 2 3" xfId="30849" xr:uid="{00000000-0005-0000-0000-000081780000}"/>
    <cellStyle name="Normal 3 2 2 4 2 4 3" xfId="10731" xr:uid="{00000000-0005-0000-0000-0000EB290000}"/>
    <cellStyle name="Normal 3 2 2 4 2 4 3 3" xfId="25832" xr:uid="{00000000-0005-0000-0000-0000E8640000}"/>
    <cellStyle name="Normal 3 2 2 4 2 4 5" xfId="20819" xr:uid="{00000000-0005-0000-0000-000053510000}"/>
    <cellStyle name="Normal 3 2 2 4 2 5" xfId="12409" xr:uid="{00000000-0005-0000-0000-000079300000}"/>
    <cellStyle name="Normal 3 2 2 4 2 5 3" xfId="27507" xr:uid="{00000000-0005-0000-0000-0000736B0000}"/>
    <cellStyle name="Normal 3 2 2 4 2 6" xfId="7388" xr:uid="{00000000-0005-0000-0000-0000DC1C0000}"/>
    <cellStyle name="Normal 3 2 2 4 2 6 3" xfId="22490" xr:uid="{00000000-0005-0000-0000-0000DA570000}"/>
    <cellStyle name="Normal 3 2 2 4 2 8" xfId="17477" xr:uid="{00000000-0005-0000-0000-000045440000}"/>
    <cellStyle name="Normal 3 2 2 4 3" xfId="2735" xr:uid="{00000000-0005-0000-0000-0000AF0A0000}"/>
    <cellStyle name="Normal 3 2 2 4 3 2" xfId="4425" xr:uid="{00000000-0005-0000-0000-000049110000}"/>
    <cellStyle name="Normal 3 2 2 4 3 2 2" xfId="14498" xr:uid="{00000000-0005-0000-0000-0000A2380000}"/>
    <cellStyle name="Normal 3 2 2 4 3 2 2 3" xfId="29596" xr:uid="{00000000-0005-0000-0000-00009C730000}"/>
    <cellStyle name="Normal 3 2 2 4 3 2 3" xfId="9478" xr:uid="{00000000-0005-0000-0000-000006250000}"/>
    <cellStyle name="Normal 3 2 2 4 3 2 3 3" xfId="24579" xr:uid="{00000000-0005-0000-0000-000003600000}"/>
    <cellStyle name="Normal 3 2 2 4 3 2 5" xfId="19566" xr:uid="{00000000-0005-0000-0000-00006E4C0000}"/>
    <cellStyle name="Normal 3 2 2 4 3 3" xfId="6117" xr:uid="{00000000-0005-0000-0000-0000E5170000}"/>
    <cellStyle name="Normal 3 2 2 4 3 3 2" xfId="16169" xr:uid="{00000000-0005-0000-0000-0000293F0000}"/>
    <cellStyle name="Normal 3 2 2 4 3 3 3" xfId="11149" xr:uid="{00000000-0005-0000-0000-00008D2B0000}"/>
    <cellStyle name="Normal 3 2 2 4 3 3 3 3" xfId="26250" xr:uid="{00000000-0005-0000-0000-00008A660000}"/>
    <cellStyle name="Normal 3 2 2 4 3 3 5" xfId="21237" xr:uid="{00000000-0005-0000-0000-0000F5520000}"/>
    <cellStyle name="Normal 3 2 2 4 3 4" xfId="12827" xr:uid="{00000000-0005-0000-0000-00001B320000}"/>
    <cellStyle name="Normal 3 2 2 4 3 4 3" xfId="27925" xr:uid="{00000000-0005-0000-0000-0000156D0000}"/>
    <cellStyle name="Normal 3 2 2 4 3 5" xfId="7806" xr:uid="{00000000-0005-0000-0000-00007E1E0000}"/>
    <cellStyle name="Normal 3 2 2 4 3 5 3" xfId="22908" xr:uid="{00000000-0005-0000-0000-00007C590000}"/>
    <cellStyle name="Normal 3 2 2 4 3 7" xfId="17895" xr:uid="{00000000-0005-0000-0000-0000E7450000}"/>
    <cellStyle name="Normal 3 2 2 4 4" xfId="3588" xr:uid="{00000000-0005-0000-0000-0000040E0000}"/>
    <cellStyle name="Normal 3 2 2 4 4 2" xfId="13662" xr:uid="{00000000-0005-0000-0000-00005E350000}"/>
    <cellStyle name="Normal 3 2 2 4 4 2 3" xfId="28760" xr:uid="{00000000-0005-0000-0000-000058700000}"/>
    <cellStyle name="Normal 3 2 2 4 4 3" xfId="8642" xr:uid="{00000000-0005-0000-0000-0000C2210000}"/>
    <cellStyle name="Normal 3 2 2 4 4 3 3" xfId="23743" xr:uid="{00000000-0005-0000-0000-0000BF5C0000}"/>
    <cellStyle name="Normal 3 2 2 4 4 5" xfId="18730" xr:uid="{00000000-0005-0000-0000-00002A490000}"/>
    <cellStyle name="Normal 3 2 2 4 5" xfId="5281" xr:uid="{00000000-0005-0000-0000-0000A1140000}"/>
    <cellStyle name="Normal 3 2 2 4 5 2" xfId="15333" xr:uid="{00000000-0005-0000-0000-0000E53B0000}"/>
    <cellStyle name="Normal 3 2 2 4 5 2 3" xfId="30431" xr:uid="{00000000-0005-0000-0000-0000DF760000}"/>
    <cellStyle name="Normal 3 2 2 4 5 3" xfId="10313" xr:uid="{00000000-0005-0000-0000-000049280000}"/>
    <cellStyle name="Normal 3 2 2 4 5 3 3" xfId="25414" xr:uid="{00000000-0005-0000-0000-000046630000}"/>
    <cellStyle name="Normal 3 2 2 4 5 5" xfId="20401" xr:uid="{00000000-0005-0000-0000-0000B14F0000}"/>
    <cellStyle name="Normal 3 2 2 4 6" xfId="11991" xr:uid="{00000000-0005-0000-0000-0000D72E0000}"/>
    <cellStyle name="Normal 3 2 2 4 6 3" xfId="27089" xr:uid="{00000000-0005-0000-0000-0000D1690000}"/>
    <cellStyle name="Normal 3 2 2 4 7" xfId="6970" xr:uid="{00000000-0005-0000-0000-00003A1B0000}"/>
    <cellStyle name="Normal 3 2 2 4 7 3" xfId="22072" xr:uid="{00000000-0005-0000-0000-000038560000}"/>
    <cellStyle name="Normal 3 2 2 4 9" xfId="17059" xr:uid="{00000000-0005-0000-0000-0000A3420000}"/>
    <cellStyle name="Normal 3 2 2 5" xfId="2104" xr:uid="{00000000-0005-0000-0000-000038080000}"/>
    <cellStyle name="Normal 3 2 2 5 2" xfId="2945" xr:uid="{00000000-0005-0000-0000-0000810B0000}"/>
    <cellStyle name="Normal 3 2 2 5 2 2" xfId="4635" xr:uid="{00000000-0005-0000-0000-00001B120000}"/>
    <cellStyle name="Normal 3 2 2 5 2 2 2" xfId="14708" xr:uid="{00000000-0005-0000-0000-000074390000}"/>
    <cellStyle name="Normal 3 2 2 5 2 2 2 3" xfId="29806" xr:uid="{00000000-0005-0000-0000-00006E740000}"/>
    <cellStyle name="Normal 3 2 2 5 2 2 3" xfId="9688" xr:uid="{00000000-0005-0000-0000-0000D8250000}"/>
    <cellStyle name="Normal 3 2 2 5 2 2 3 3" xfId="24789" xr:uid="{00000000-0005-0000-0000-0000D5600000}"/>
    <cellStyle name="Normal 3 2 2 5 2 2 5" xfId="19776" xr:uid="{00000000-0005-0000-0000-0000404D0000}"/>
    <cellStyle name="Normal 3 2 2 5 2 3" xfId="6327" xr:uid="{00000000-0005-0000-0000-0000B7180000}"/>
    <cellStyle name="Normal 3 2 2 5 2 3 2" xfId="16379" xr:uid="{00000000-0005-0000-0000-0000FB3F0000}"/>
    <cellStyle name="Normal 3 2 2 5 2 3 3" xfId="11359" xr:uid="{00000000-0005-0000-0000-00005F2C0000}"/>
    <cellStyle name="Normal 3 2 2 5 2 3 3 3" xfId="26460" xr:uid="{00000000-0005-0000-0000-00005C670000}"/>
    <cellStyle name="Normal 3 2 2 5 2 3 5" xfId="21447" xr:uid="{00000000-0005-0000-0000-0000C7530000}"/>
    <cellStyle name="Normal 3 2 2 5 2 4" xfId="13037" xr:uid="{00000000-0005-0000-0000-0000ED320000}"/>
    <cellStyle name="Normal 3 2 2 5 2 4 3" xfId="28135" xr:uid="{00000000-0005-0000-0000-0000E76D0000}"/>
    <cellStyle name="Normal 3 2 2 5 2 5" xfId="8016" xr:uid="{00000000-0005-0000-0000-0000501F0000}"/>
    <cellStyle name="Normal 3 2 2 5 2 5 3" xfId="23118" xr:uid="{00000000-0005-0000-0000-00004E5A0000}"/>
    <cellStyle name="Normal 3 2 2 5 2 7" xfId="18105" xr:uid="{00000000-0005-0000-0000-0000B9460000}"/>
    <cellStyle name="Normal 3 2 2 5 3" xfId="3798" xr:uid="{00000000-0005-0000-0000-0000D60E0000}"/>
    <cellStyle name="Normal 3 2 2 5 3 2" xfId="13872" xr:uid="{00000000-0005-0000-0000-000030360000}"/>
    <cellStyle name="Normal 3 2 2 5 3 2 3" xfId="28970" xr:uid="{00000000-0005-0000-0000-00002A710000}"/>
    <cellStyle name="Normal 3 2 2 5 3 3" xfId="8852" xr:uid="{00000000-0005-0000-0000-000094220000}"/>
    <cellStyle name="Normal 3 2 2 5 3 3 3" xfId="23953" xr:uid="{00000000-0005-0000-0000-0000915D0000}"/>
    <cellStyle name="Normal 3 2 2 5 3 5" xfId="18940" xr:uid="{00000000-0005-0000-0000-0000FC490000}"/>
    <cellStyle name="Normal 3 2 2 5 4" xfId="5491" xr:uid="{00000000-0005-0000-0000-000073150000}"/>
    <cellStyle name="Normal 3 2 2 5 4 2" xfId="15543" xr:uid="{00000000-0005-0000-0000-0000B73C0000}"/>
    <cellStyle name="Normal 3 2 2 5 4 2 3" xfId="30641" xr:uid="{00000000-0005-0000-0000-0000B1770000}"/>
    <cellStyle name="Normal 3 2 2 5 4 3" xfId="10523" xr:uid="{00000000-0005-0000-0000-00001B290000}"/>
    <cellStyle name="Normal 3 2 2 5 4 3 3" xfId="25624" xr:uid="{00000000-0005-0000-0000-000018640000}"/>
    <cellStyle name="Normal 3 2 2 5 4 5" xfId="20611" xr:uid="{00000000-0005-0000-0000-000083500000}"/>
    <cellStyle name="Normal 3 2 2 5 5" xfId="12201" xr:uid="{00000000-0005-0000-0000-0000A92F0000}"/>
    <cellStyle name="Normal 3 2 2 5 5 3" xfId="27299" xr:uid="{00000000-0005-0000-0000-0000A36A0000}"/>
    <cellStyle name="Normal 3 2 2 5 6" xfId="7180" xr:uid="{00000000-0005-0000-0000-00000C1C0000}"/>
    <cellStyle name="Normal 3 2 2 5 6 3" xfId="22282" xr:uid="{00000000-0005-0000-0000-00000A570000}"/>
    <cellStyle name="Normal 3 2 2 5 8" xfId="17269" xr:uid="{00000000-0005-0000-0000-000075430000}"/>
    <cellStyle name="Normal 3 2 2 6" xfId="2525" xr:uid="{00000000-0005-0000-0000-0000DD090000}"/>
    <cellStyle name="Normal 3 2 2 6 2" xfId="4217" xr:uid="{00000000-0005-0000-0000-000079100000}"/>
    <cellStyle name="Normal 3 2 2 6 2 2" xfId="14290" xr:uid="{00000000-0005-0000-0000-0000D2370000}"/>
    <cellStyle name="Normal 3 2 2 6 2 2 3" xfId="29388" xr:uid="{00000000-0005-0000-0000-0000CC720000}"/>
    <cellStyle name="Normal 3 2 2 6 2 3" xfId="9270" xr:uid="{00000000-0005-0000-0000-000036240000}"/>
    <cellStyle name="Normal 3 2 2 6 2 3 3" xfId="24371" xr:uid="{00000000-0005-0000-0000-0000335F0000}"/>
    <cellStyle name="Normal 3 2 2 6 2 5" xfId="19358" xr:uid="{00000000-0005-0000-0000-00009E4B0000}"/>
    <cellStyle name="Normal 3 2 2 6 3" xfId="5909" xr:uid="{00000000-0005-0000-0000-000015170000}"/>
    <cellStyle name="Normal 3 2 2 6 3 2" xfId="15961" xr:uid="{00000000-0005-0000-0000-0000593E0000}"/>
    <cellStyle name="Normal 3 2 2 6 3 3" xfId="10941" xr:uid="{00000000-0005-0000-0000-0000BD2A0000}"/>
    <cellStyle name="Normal 3 2 2 6 3 3 3" xfId="26042" xr:uid="{00000000-0005-0000-0000-0000BA650000}"/>
    <cellStyle name="Normal 3 2 2 6 3 5" xfId="21029" xr:uid="{00000000-0005-0000-0000-000025520000}"/>
    <cellStyle name="Normal 3 2 2 6 4" xfId="12619" xr:uid="{00000000-0005-0000-0000-00004B310000}"/>
    <cellStyle name="Normal 3 2 2 6 4 3" xfId="27717" xr:uid="{00000000-0005-0000-0000-0000456C0000}"/>
    <cellStyle name="Normal 3 2 2 6 5" xfId="7598" xr:uid="{00000000-0005-0000-0000-0000AE1D0000}"/>
    <cellStyle name="Normal 3 2 2 6 5 3" xfId="22700" xr:uid="{00000000-0005-0000-0000-0000AC580000}"/>
    <cellStyle name="Normal 3 2 2 6 7" xfId="17687" xr:uid="{00000000-0005-0000-0000-000017450000}"/>
    <cellStyle name="Normal 3 2 2 7" xfId="3376" xr:uid="{00000000-0005-0000-0000-0000300D0000}"/>
    <cellStyle name="Normal 3 2 2 7 2" xfId="13454" xr:uid="{00000000-0005-0000-0000-00008E340000}"/>
    <cellStyle name="Normal 3 2 2 7 2 3" xfId="28552" xr:uid="{00000000-0005-0000-0000-0000886F0000}"/>
    <cellStyle name="Normal 3 2 2 7 3" xfId="8434" xr:uid="{00000000-0005-0000-0000-0000F2200000}"/>
    <cellStyle name="Normal 3 2 2 7 3 3" xfId="23535" xr:uid="{00000000-0005-0000-0000-0000EF5B0000}"/>
    <cellStyle name="Normal 3 2 2 7 5" xfId="18522" xr:uid="{00000000-0005-0000-0000-00005A480000}"/>
    <cellStyle name="Normal 3 2 2 8" xfId="5070" xr:uid="{00000000-0005-0000-0000-0000CE130000}"/>
    <cellStyle name="Normal 3 2 2 8 2" xfId="15125" xr:uid="{00000000-0005-0000-0000-0000153B0000}"/>
    <cellStyle name="Normal 3 2 2 8 2 3" xfId="30223" xr:uid="{00000000-0005-0000-0000-00000F760000}"/>
    <cellStyle name="Normal 3 2 2 8 3" xfId="10105" xr:uid="{00000000-0005-0000-0000-000079270000}"/>
    <cellStyle name="Normal 3 2 2 8 3 3" xfId="25206" xr:uid="{00000000-0005-0000-0000-000076620000}"/>
    <cellStyle name="Normal 3 2 2 8 5" xfId="20193" xr:uid="{00000000-0005-0000-0000-0000E14E0000}"/>
    <cellStyle name="Normal 3 2 2 9" xfId="11781" xr:uid="{00000000-0005-0000-0000-0000052E0000}"/>
    <cellStyle name="Normal 3 2 2 9 3" xfId="26881" xr:uid="{00000000-0005-0000-0000-000001690000}"/>
    <cellStyle name="Normal 3 2 3" xfId="618" xr:uid="{00000000-0005-0000-0000-00006A020000}"/>
    <cellStyle name="Normal 3 2 5" xfId="953" xr:uid="{00000000-0005-0000-0000-0000B9030000}"/>
    <cellStyle name="Normal 3 3" xfId="514" xr:uid="{00000000-0005-0000-0000-000002020000}"/>
    <cellStyle name="Normal 3 3 10" xfId="6761" xr:uid="{00000000-0005-0000-0000-0000691A0000}"/>
    <cellStyle name="Normal 3 3 10 3" xfId="21865" xr:uid="{00000000-0005-0000-0000-000069550000}"/>
    <cellStyle name="Normal 3 3 12" xfId="16850" xr:uid="{00000000-0005-0000-0000-0000D2410000}"/>
    <cellStyle name="Normal 3 3 14" xfId="1432" xr:uid="{00000000-0005-0000-0000-000098050000}"/>
    <cellStyle name="Normal 3 3 2" xfId="1725" xr:uid="{00000000-0005-0000-0000-0000BD060000}"/>
    <cellStyle name="Normal 3 3 2 11" xfId="16904" xr:uid="{00000000-0005-0000-0000-000008420000}"/>
    <cellStyle name="Normal 3 3 2 2" xfId="1833" xr:uid="{00000000-0005-0000-0000-000029070000}"/>
    <cellStyle name="Normal 3 3 2 2 10" xfId="17008" xr:uid="{00000000-0005-0000-0000-000070420000}"/>
    <cellStyle name="Normal 3 3 2 2 2" xfId="2050" xr:uid="{00000000-0005-0000-0000-000002080000}"/>
    <cellStyle name="Normal 3 3 2 2 2 2" xfId="2471" xr:uid="{00000000-0005-0000-0000-0000A7090000}"/>
    <cellStyle name="Normal 3 3 2 2 2 2 2" xfId="3310" xr:uid="{00000000-0005-0000-0000-0000EE0C0000}"/>
    <cellStyle name="Normal 3 3 2 2 2 2 2 2" xfId="5000" xr:uid="{00000000-0005-0000-0000-000088130000}"/>
    <cellStyle name="Normal 3 3 2 2 2 2 2 2 2" xfId="15073" xr:uid="{00000000-0005-0000-0000-0000E13A0000}"/>
    <cellStyle name="Normal 3 3 2 2 2 2 2 2 2 3" xfId="30171" xr:uid="{00000000-0005-0000-0000-0000DB750000}"/>
    <cellStyle name="Normal 3 3 2 2 2 2 2 2 3" xfId="10053" xr:uid="{00000000-0005-0000-0000-000045270000}"/>
    <cellStyle name="Normal 3 3 2 2 2 2 2 2 3 3" xfId="25154" xr:uid="{00000000-0005-0000-0000-000042620000}"/>
    <cellStyle name="Normal 3 3 2 2 2 2 2 2 5" xfId="20141" xr:uid="{00000000-0005-0000-0000-0000AD4E0000}"/>
    <cellStyle name="Normal 3 3 2 2 2 2 2 3" xfId="6692" xr:uid="{00000000-0005-0000-0000-0000241A0000}"/>
    <cellStyle name="Normal 3 3 2 2 2 2 2 3 2" xfId="16744" xr:uid="{00000000-0005-0000-0000-000068410000}"/>
    <cellStyle name="Normal 3 3 2 2 2 2 2 3 3" xfId="11724" xr:uid="{00000000-0005-0000-0000-0000CC2D0000}"/>
    <cellStyle name="Normal 3 3 2 2 2 2 2 3 3 3" xfId="26825" xr:uid="{00000000-0005-0000-0000-0000C9680000}"/>
    <cellStyle name="Normal 3 3 2 2 2 2 2 3 5" xfId="21812" xr:uid="{00000000-0005-0000-0000-000034550000}"/>
    <cellStyle name="Normal 3 3 2 2 2 2 2 4" xfId="13402" xr:uid="{00000000-0005-0000-0000-00005A340000}"/>
    <cellStyle name="Normal 3 3 2 2 2 2 2 4 3" xfId="28500" xr:uid="{00000000-0005-0000-0000-0000546F0000}"/>
    <cellStyle name="Normal 3 3 2 2 2 2 2 5" xfId="8381" xr:uid="{00000000-0005-0000-0000-0000BD200000}"/>
    <cellStyle name="Normal 3 3 2 2 2 2 2 5 3" xfId="23483" xr:uid="{00000000-0005-0000-0000-0000BB5B0000}"/>
    <cellStyle name="Normal 3 3 2 2 2 2 2 7" xfId="18470" xr:uid="{00000000-0005-0000-0000-000026480000}"/>
    <cellStyle name="Normal 3 3 2 2 2 2 3" xfId="4163" xr:uid="{00000000-0005-0000-0000-000043100000}"/>
    <cellStyle name="Normal 3 3 2 2 2 2 3 2" xfId="14237" xr:uid="{00000000-0005-0000-0000-00009D370000}"/>
    <cellStyle name="Normal 3 3 2 2 2 2 3 2 3" xfId="29335" xr:uid="{00000000-0005-0000-0000-000097720000}"/>
    <cellStyle name="Normal 3 3 2 2 2 2 3 3" xfId="9217" xr:uid="{00000000-0005-0000-0000-000001240000}"/>
    <cellStyle name="Normal 3 3 2 2 2 2 3 3 3" xfId="24318" xr:uid="{00000000-0005-0000-0000-0000FE5E0000}"/>
    <cellStyle name="Normal 3 3 2 2 2 2 3 5" xfId="19305" xr:uid="{00000000-0005-0000-0000-0000694B0000}"/>
    <cellStyle name="Normal 3 3 2 2 2 2 4" xfId="5856" xr:uid="{00000000-0005-0000-0000-0000E0160000}"/>
    <cellStyle name="Normal 3 3 2 2 2 2 4 2" xfId="15908" xr:uid="{00000000-0005-0000-0000-0000243E0000}"/>
    <cellStyle name="Normal 3 3 2 2 2 2 4 3" xfId="10888" xr:uid="{00000000-0005-0000-0000-0000882A0000}"/>
    <cellStyle name="Normal 3 3 2 2 2 2 4 3 3" xfId="25989" xr:uid="{00000000-0005-0000-0000-000085650000}"/>
    <cellStyle name="Normal 3 3 2 2 2 2 4 5" xfId="20976" xr:uid="{00000000-0005-0000-0000-0000F0510000}"/>
    <cellStyle name="Normal 3 3 2 2 2 2 5" xfId="12566" xr:uid="{00000000-0005-0000-0000-000016310000}"/>
    <cellStyle name="Normal 3 3 2 2 2 2 5 3" xfId="27664" xr:uid="{00000000-0005-0000-0000-0000106C0000}"/>
    <cellStyle name="Normal 3 3 2 2 2 2 6" xfId="7545" xr:uid="{00000000-0005-0000-0000-0000791D0000}"/>
    <cellStyle name="Normal 3 3 2 2 2 2 6 3" xfId="22647" xr:uid="{00000000-0005-0000-0000-000077580000}"/>
    <cellStyle name="Normal 3 3 2 2 2 2 8" xfId="17634" xr:uid="{00000000-0005-0000-0000-0000E2440000}"/>
    <cellStyle name="Normal 3 3 2 2 2 3" xfId="2892" xr:uid="{00000000-0005-0000-0000-00004C0B0000}"/>
    <cellStyle name="Normal 3 3 2 2 2 3 2" xfId="4582" xr:uid="{00000000-0005-0000-0000-0000E6110000}"/>
    <cellStyle name="Normal 3 3 2 2 2 3 2 2" xfId="14655" xr:uid="{00000000-0005-0000-0000-00003F390000}"/>
    <cellStyle name="Normal 3 3 2 2 2 3 2 2 3" xfId="29753" xr:uid="{00000000-0005-0000-0000-000039740000}"/>
    <cellStyle name="Normal 3 3 2 2 2 3 2 3" xfId="9635" xr:uid="{00000000-0005-0000-0000-0000A3250000}"/>
    <cellStyle name="Normal 3 3 2 2 2 3 2 3 3" xfId="24736" xr:uid="{00000000-0005-0000-0000-0000A0600000}"/>
    <cellStyle name="Normal 3 3 2 2 2 3 2 5" xfId="19723" xr:uid="{00000000-0005-0000-0000-00000B4D0000}"/>
    <cellStyle name="Normal 3 3 2 2 2 3 3" xfId="6274" xr:uid="{00000000-0005-0000-0000-000082180000}"/>
    <cellStyle name="Normal 3 3 2 2 2 3 3 2" xfId="16326" xr:uid="{00000000-0005-0000-0000-0000C63F0000}"/>
    <cellStyle name="Normal 3 3 2 2 2 3 3 3" xfId="11306" xr:uid="{00000000-0005-0000-0000-00002A2C0000}"/>
    <cellStyle name="Normal 3 3 2 2 2 3 3 3 3" xfId="26407" xr:uid="{00000000-0005-0000-0000-000027670000}"/>
    <cellStyle name="Normal 3 3 2 2 2 3 3 5" xfId="21394" xr:uid="{00000000-0005-0000-0000-000092530000}"/>
    <cellStyle name="Normal 3 3 2 2 2 3 4" xfId="12984" xr:uid="{00000000-0005-0000-0000-0000B8320000}"/>
    <cellStyle name="Normal 3 3 2 2 2 3 4 3" xfId="28082" xr:uid="{00000000-0005-0000-0000-0000B26D0000}"/>
    <cellStyle name="Normal 3 3 2 2 2 3 5" xfId="7963" xr:uid="{00000000-0005-0000-0000-00001B1F0000}"/>
    <cellStyle name="Normal 3 3 2 2 2 3 5 3" xfId="23065" xr:uid="{00000000-0005-0000-0000-0000195A0000}"/>
    <cellStyle name="Normal 3 3 2 2 2 3 7" xfId="18052" xr:uid="{00000000-0005-0000-0000-000084460000}"/>
    <cellStyle name="Normal 3 3 2 2 2 4" xfId="3745" xr:uid="{00000000-0005-0000-0000-0000A10E0000}"/>
    <cellStyle name="Normal 3 3 2 2 2 4 2" xfId="13819" xr:uid="{00000000-0005-0000-0000-0000FB350000}"/>
    <cellStyle name="Normal 3 3 2 2 2 4 2 3" xfId="28917" xr:uid="{00000000-0005-0000-0000-0000F5700000}"/>
    <cellStyle name="Normal 3 3 2 2 2 4 3" xfId="8799" xr:uid="{00000000-0005-0000-0000-00005F220000}"/>
    <cellStyle name="Normal 3 3 2 2 2 4 3 3" xfId="23900" xr:uid="{00000000-0005-0000-0000-00005C5D0000}"/>
    <cellStyle name="Normal 3 3 2 2 2 4 5" xfId="18887" xr:uid="{00000000-0005-0000-0000-0000C7490000}"/>
    <cellStyle name="Normal 3 3 2 2 2 5" xfId="5438" xr:uid="{00000000-0005-0000-0000-00003E150000}"/>
    <cellStyle name="Normal 3 3 2 2 2 5 2" xfId="15490" xr:uid="{00000000-0005-0000-0000-0000823C0000}"/>
    <cellStyle name="Normal 3 3 2 2 2 5 2 3" xfId="30588" xr:uid="{00000000-0005-0000-0000-00007C770000}"/>
    <cellStyle name="Normal 3 3 2 2 2 5 3" xfId="10470" xr:uid="{00000000-0005-0000-0000-0000E6280000}"/>
    <cellStyle name="Normal 3 3 2 2 2 5 3 3" xfId="25571" xr:uid="{00000000-0005-0000-0000-0000E3630000}"/>
    <cellStyle name="Normal 3 3 2 2 2 5 5" xfId="20558" xr:uid="{00000000-0005-0000-0000-00004E500000}"/>
    <cellStyle name="Normal 3 3 2 2 2 6" xfId="12148" xr:uid="{00000000-0005-0000-0000-0000742F0000}"/>
    <cellStyle name="Normal 3 3 2 2 2 6 3" xfId="27246" xr:uid="{00000000-0005-0000-0000-00006E6A0000}"/>
    <cellStyle name="Normal 3 3 2 2 2 7" xfId="7127" xr:uid="{00000000-0005-0000-0000-0000D71B0000}"/>
    <cellStyle name="Normal 3 3 2 2 2 7 3" xfId="22229" xr:uid="{00000000-0005-0000-0000-0000D5560000}"/>
    <cellStyle name="Normal 3 3 2 2 2 9" xfId="17216" xr:uid="{00000000-0005-0000-0000-000040430000}"/>
    <cellStyle name="Normal 3 3 2 2 3" xfId="2263" xr:uid="{00000000-0005-0000-0000-0000D7080000}"/>
    <cellStyle name="Normal 3 3 2 2 3 2" xfId="3102" xr:uid="{00000000-0005-0000-0000-00001E0C0000}"/>
    <cellStyle name="Normal 3 3 2 2 3 2 2" xfId="4792" xr:uid="{00000000-0005-0000-0000-0000B8120000}"/>
    <cellStyle name="Normal 3 3 2 2 3 2 2 2" xfId="14865" xr:uid="{00000000-0005-0000-0000-0000113A0000}"/>
    <cellStyle name="Normal 3 3 2 2 3 2 2 2 3" xfId="29963" xr:uid="{00000000-0005-0000-0000-00000B750000}"/>
    <cellStyle name="Normal 3 3 2 2 3 2 2 3" xfId="9845" xr:uid="{00000000-0005-0000-0000-000075260000}"/>
    <cellStyle name="Normal 3 3 2 2 3 2 2 3 3" xfId="24946" xr:uid="{00000000-0005-0000-0000-000072610000}"/>
    <cellStyle name="Normal 3 3 2 2 3 2 2 5" xfId="19933" xr:uid="{00000000-0005-0000-0000-0000DD4D0000}"/>
    <cellStyle name="Normal 3 3 2 2 3 2 3" xfId="6484" xr:uid="{00000000-0005-0000-0000-000054190000}"/>
    <cellStyle name="Normal 3 3 2 2 3 2 3 2" xfId="16536" xr:uid="{00000000-0005-0000-0000-000098400000}"/>
    <cellStyle name="Normal 3 3 2 2 3 2 3 3" xfId="11516" xr:uid="{00000000-0005-0000-0000-0000FC2C0000}"/>
    <cellStyle name="Normal 3 3 2 2 3 2 3 3 3" xfId="26617" xr:uid="{00000000-0005-0000-0000-0000F9670000}"/>
    <cellStyle name="Normal 3 3 2 2 3 2 3 5" xfId="21604" xr:uid="{00000000-0005-0000-0000-000064540000}"/>
    <cellStyle name="Normal 3 3 2 2 3 2 4" xfId="13194" xr:uid="{00000000-0005-0000-0000-00008A330000}"/>
    <cellStyle name="Normal 3 3 2 2 3 2 4 3" xfId="28292" xr:uid="{00000000-0005-0000-0000-0000846E0000}"/>
    <cellStyle name="Normal 3 3 2 2 3 2 5" xfId="8173" xr:uid="{00000000-0005-0000-0000-0000ED1F0000}"/>
    <cellStyle name="Normal 3 3 2 2 3 2 5 3" xfId="23275" xr:uid="{00000000-0005-0000-0000-0000EB5A0000}"/>
    <cellStyle name="Normal 3 3 2 2 3 2 7" xfId="18262" xr:uid="{00000000-0005-0000-0000-000056470000}"/>
    <cellStyle name="Normal 3 3 2 2 3 3" xfId="3955" xr:uid="{00000000-0005-0000-0000-0000730F0000}"/>
    <cellStyle name="Normal 3 3 2 2 3 3 2" xfId="14029" xr:uid="{00000000-0005-0000-0000-0000CD360000}"/>
    <cellStyle name="Normal 3 3 2 2 3 3 2 3" xfId="29127" xr:uid="{00000000-0005-0000-0000-0000C7710000}"/>
    <cellStyle name="Normal 3 3 2 2 3 3 3" xfId="9009" xr:uid="{00000000-0005-0000-0000-000031230000}"/>
    <cellStyle name="Normal 3 3 2 2 3 3 3 3" xfId="24110" xr:uid="{00000000-0005-0000-0000-00002E5E0000}"/>
    <cellStyle name="Normal 3 3 2 2 3 3 5" xfId="19097" xr:uid="{00000000-0005-0000-0000-0000994A0000}"/>
    <cellStyle name="Normal 3 3 2 2 3 4" xfId="5648" xr:uid="{00000000-0005-0000-0000-000010160000}"/>
    <cellStyle name="Normal 3 3 2 2 3 4 2" xfId="15700" xr:uid="{00000000-0005-0000-0000-0000543D0000}"/>
    <cellStyle name="Normal 3 3 2 2 3 4 2 3" xfId="30798" xr:uid="{00000000-0005-0000-0000-00004E780000}"/>
    <cellStyle name="Normal 3 3 2 2 3 4 3" xfId="10680" xr:uid="{00000000-0005-0000-0000-0000B8290000}"/>
    <cellStyle name="Normal 3 3 2 2 3 4 3 3" xfId="25781" xr:uid="{00000000-0005-0000-0000-0000B5640000}"/>
    <cellStyle name="Normal 3 3 2 2 3 4 5" xfId="20768" xr:uid="{00000000-0005-0000-0000-000020510000}"/>
    <cellStyle name="Normal 3 3 2 2 3 5" xfId="12358" xr:uid="{00000000-0005-0000-0000-000046300000}"/>
    <cellStyle name="Normal 3 3 2 2 3 5 3" xfId="27456" xr:uid="{00000000-0005-0000-0000-0000406B0000}"/>
    <cellStyle name="Normal 3 3 2 2 3 6" xfId="7337" xr:uid="{00000000-0005-0000-0000-0000A91C0000}"/>
    <cellStyle name="Normal 3 3 2 2 3 6 3" xfId="22439" xr:uid="{00000000-0005-0000-0000-0000A7570000}"/>
    <cellStyle name="Normal 3 3 2 2 3 8" xfId="17426" xr:uid="{00000000-0005-0000-0000-000012440000}"/>
    <cellStyle name="Normal 3 3 2 2 4" xfId="2684" xr:uid="{00000000-0005-0000-0000-00007C0A0000}"/>
    <cellStyle name="Normal 3 3 2 2 4 2" xfId="4374" xr:uid="{00000000-0005-0000-0000-000016110000}"/>
    <cellStyle name="Normal 3 3 2 2 4 2 2" xfId="14447" xr:uid="{00000000-0005-0000-0000-00006F380000}"/>
    <cellStyle name="Normal 3 3 2 2 4 2 2 3" xfId="29545" xr:uid="{00000000-0005-0000-0000-000069730000}"/>
    <cellStyle name="Normal 3 3 2 2 4 2 3" xfId="9427" xr:uid="{00000000-0005-0000-0000-0000D3240000}"/>
    <cellStyle name="Normal 3 3 2 2 4 2 3 3" xfId="24528" xr:uid="{00000000-0005-0000-0000-0000D05F0000}"/>
    <cellStyle name="Normal 3 3 2 2 4 2 5" xfId="19515" xr:uid="{00000000-0005-0000-0000-00003B4C0000}"/>
    <cellStyle name="Normal 3 3 2 2 4 3" xfId="6066" xr:uid="{00000000-0005-0000-0000-0000B2170000}"/>
    <cellStyle name="Normal 3 3 2 2 4 3 2" xfId="16118" xr:uid="{00000000-0005-0000-0000-0000F63E0000}"/>
    <cellStyle name="Normal 3 3 2 2 4 3 3" xfId="11098" xr:uid="{00000000-0005-0000-0000-00005A2B0000}"/>
    <cellStyle name="Normal 3 3 2 2 4 3 3 3" xfId="26199" xr:uid="{00000000-0005-0000-0000-000057660000}"/>
    <cellStyle name="Normal 3 3 2 2 4 3 5" xfId="21186" xr:uid="{00000000-0005-0000-0000-0000C2520000}"/>
    <cellStyle name="Normal 3 3 2 2 4 4" xfId="12776" xr:uid="{00000000-0005-0000-0000-0000E8310000}"/>
    <cellStyle name="Normal 3 3 2 2 4 4 3" xfId="27874" xr:uid="{00000000-0005-0000-0000-0000E26C0000}"/>
    <cellStyle name="Normal 3 3 2 2 4 5" xfId="7755" xr:uid="{00000000-0005-0000-0000-00004B1E0000}"/>
    <cellStyle name="Normal 3 3 2 2 4 5 3" xfId="22857" xr:uid="{00000000-0005-0000-0000-000049590000}"/>
    <cellStyle name="Normal 3 3 2 2 4 7" xfId="17844" xr:uid="{00000000-0005-0000-0000-0000B4450000}"/>
    <cellStyle name="Normal 3 3 2 2 5" xfId="3537" xr:uid="{00000000-0005-0000-0000-0000D10D0000}"/>
    <cellStyle name="Normal 3 3 2 2 5 2" xfId="13611" xr:uid="{00000000-0005-0000-0000-00002B350000}"/>
    <cellStyle name="Normal 3 3 2 2 5 2 3" xfId="28709" xr:uid="{00000000-0005-0000-0000-000025700000}"/>
    <cellStyle name="Normal 3 3 2 2 5 3" xfId="8591" xr:uid="{00000000-0005-0000-0000-00008F210000}"/>
    <cellStyle name="Normal 3 3 2 2 5 3 3" xfId="23692" xr:uid="{00000000-0005-0000-0000-00008C5C0000}"/>
    <cellStyle name="Normal 3 3 2 2 5 5" xfId="18679" xr:uid="{00000000-0005-0000-0000-0000F7480000}"/>
    <cellStyle name="Normal 3 3 2 2 6" xfId="5230" xr:uid="{00000000-0005-0000-0000-00006E140000}"/>
    <cellStyle name="Normal 3 3 2 2 6 2" xfId="15282" xr:uid="{00000000-0005-0000-0000-0000B23B0000}"/>
    <cellStyle name="Normal 3 3 2 2 6 2 3" xfId="30380" xr:uid="{00000000-0005-0000-0000-0000AC760000}"/>
    <cellStyle name="Normal 3 3 2 2 6 3" xfId="10262" xr:uid="{00000000-0005-0000-0000-000016280000}"/>
    <cellStyle name="Normal 3 3 2 2 6 3 3" xfId="25363" xr:uid="{00000000-0005-0000-0000-000013630000}"/>
    <cellStyle name="Normal 3 3 2 2 6 5" xfId="20350" xr:uid="{00000000-0005-0000-0000-00007E4F0000}"/>
    <cellStyle name="Normal 3 3 2 2 7" xfId="11940" xr:uid="{00000000-0005-0000-0000-0000A42E0000}"/>
    <cellStyle name="Normal 3 3 2 2 7 3" xfId="27038" xr:uid="{00000000-0005-0000-0000-00009E690000}"/>
    <cellStyle name="Normal 3 3 2 2 8" xfId="6919" xr:uid="{00000000-0005-0000-0000-0000071B0000}"/>
    <cellStyle name="Normal 3 3 2 2 8 3" xfId="22021" xr:uid="{00000000-0005-0000-0000-000005560000}"/>
    <cellStyle name="Normal 3 3 2 3" xfId="1946" xr:uid="{00000000-0005-0000-0000-00009A070000}"/>
    <cellStyle name="Normal 3 3 2 3 2" xfId="2367" xr:uid="{00000000-0005-0000-0000-00003F090000}"/>
    <cellStyle name="Normal 3 3 2 3 2 2" xfId="3206" xr:uid="{00000000-0005-0000-0000-0000860C0000}"/>
    <cellStyle name="Normal 3 3 2 3 2 2 2" xfId="4896" xr:uid="{00000000-0005-0000-0000-000020130000}"/>
    <cellStyle name="Normal 3 3 2 3 2 2 2 2" xfId="14969" xr:uid="{00000000-0005-0000-0000-0000793A0000}"/>
    <cellStyle name="Normal 3 3 2 3 2 2 2 2 3" xfId="30067" xr:uid="{00000000-0005-0000-0000-000073750000}"/>
    <cellStyle name="Normal 3 3 2 3 2 2 2 3" xfId="9949" xr:uid="{00000000-0005-0000-0000-0000DD260000}"/>
    <cellStyle name="Normal 3 3 2 3 2 2 2 3 3" xfId="25050" xr:uid="{00000000-0005-0000-0000-0000DA610000}"/>
    <cellStyle name="Normal 3 3 2 3 2 2 2 5" xfId="20037" xr:uid="{00000000-0005-0000-0000-0000454E0000}"/>
    <cellStyle name="Normal 3 3 2 3 2 2 3" xfId="6588" xr:uid="{00000000-0005-0000-0000-0000BC190000}"/>
    <cellStyle name="Normal 3 3 2 3 2 2 3 2" xfId="16640" xr:uid="{00000000-0005-0000-0000-000000410000}"/>
    <cellStyle name="Normal 3 3 2 3 2 2 3 3" xfId="11620" xr:uid="{00000000-0005-0000-0000-0000642D0000}"/>
    <cellStyle name="Normal 3 3 2 3 2 2 3 3 3" xfId="26721" xr:uid="{00000000-0005-0000-0000-000061680000}"/>
    <cellStyle name="Normal 3 3 2 3 2 2 3 5" xfId="21708" xr:uid="{00000000-0005-0000-0000-0000CC540000}"/>
    <cellStyle name="Normal 3 3 2 3 2 2 4" xfId="13298" xr:uid="{00000000-0005-0000-0000-0000F2330000}"/>
    <cellStyle name="Normal 3 3 2 3 2 2 4 3" xfId="28396" xr:uid="{00000000-0005-0000-0000-0000EC6E0000}"/>
    <cellStyle name="Normal 3 3 2 3 2 2 5" xfId="8277" xr:uid="{00000000-0005-0000-0000-000055200000}"/>
    <cellStyle name="Normal 3 3 2 3 2 2 5 3" xfId="23379" xr:uid="{00000000-0005-0000-0000-0000535B0000}"/>
    <cellStyle name="Normal 3 3 2 3 2 2 7" xfId="18366" xr:uid="{00000000-0005-0000-0000-0000BE470000}"/>
    <cellStyle name="Normal 3 3 2 3 2 3" xfId="4059" xr:uid="{00000000-0005-0000-0000-0000DB0F0000}"/>
    <cellStyle name="Normal 3 3 2 3 2 3 2" xfId="14133" xr:uid="{00000000-0005-0000-0000-000035370000}"/>
    <cellStyle name="Normal 3 3 2 3 2 3 2 3" xfId="29231" xr:uid="{00000000-0005-0000-0000-00002F720000}"/>
    <cellStyle name="Normal 3 3 2 3 2 3 3" xfId="9113" xr:uid="{00000000-0005-0000-0000-000099230000}"/>
    <cellStyle name="Normal 3 3 2 3 2 3 3 3" xfId="24214" xr:uid="{00000000-0005-0000-0000-0000965E0000}"/>
    <cellStyle name="Normal 3 3 2 3 2 3 5" xfId="19201" xr:uid="{00000000-0005-0000-0000-0000014B0000}"/>
    <cellStyle name="Normal 3 3 2 3 2 4" xfId="5752" xr:uid="{00000000-0005-0000-0000-000078160000}"/>
    <cellStyle name="Normal 3 3 2 3 2 4 2" xfId="15804" xr:uid="{00000000-0005-0000-0000-0000BC3D0000}"/>
    <cellStyle name="Normal 3 3 2 3 2 4 2 3" xfId="30902" xr:uid="{00000000-0005-0000-0000-0000B6780000}"/>
    <cellStyle name="Normal 3 3 2 3 2 4 3" xfId="10784" xr:uid="{00000000-0005-0000-0000-0000202A0000}"/>
    <cellStyle name="Normal 3 3 2 3 2 4 3 3" xfId="25885" xr:uid="{00000000-0005-0000-0000-00001D650000}"/>
    <cellStyle name="Normal 3 3 2 3 2 4 5" xfId="20872" xr:uid="{00000000-0005-0000-0000-000088510000}"/>
    <cellStyle name="Normal 3 3 2 3 2 5" xfId="12462" xr:uid="{00000000-0005-0000-0000-0000AE300000}"/>
    <cellStyle name="Normal 3 3 2 3 2 5 3" xfId="27560" xr:uid="{00000000-0005-0000-0000-0000A86B0000}"/>
    <cellStyle name="Normal 3 3 2 3 2 6" xfId="7441" xr:uid="{00000000-0005-0000-0000-0000111D0000}"/>
    <cellStyle name="Normal 3 3 2 3 2 6 3" xfId="22543" xr:uid="{00000000-0005-0000-0000-00000F580000}"/>
    <cellStyle name="Normal 3 3 2 3 2 8" xfId="17530" xr:uid="{00000000-0005-0000-0000-00007A440000}"/>
    <cellStyle name="Normal 3 3 2 3 3" xfId="2788" xr:uid="{00000000-0005-0000-0000-0000E40A0000}"/>
    <cellStyle name="Normal 3 3 2 3 3 2" xfId="4478" xr:uid="{00000000-0005-0000-0000-00007E110000}"/>
    <cellStyle name="Normal 3 3 2 3 3 2 2" xfId="14551" xr:uid="{00000000-0005-0000-0000-0000D7380000}"/>
    <cellStyle name="Normal 3 3 2 3 3 2 2 3" xfId="29649" xr:uid="{00000000-0005-0000-0000-0000D1730000}"/>
    <cellStyle name="Normal 3 3 2 3 3 2 3" xfId="9531" xr:uid="{00000000-0005-0000-0000-00003B250000}"/>
    <cellStyle name="Normal 3 3 2 3 3 2 3 3" xfId="24632" xr:uid="{00000000-0005-0000-0000-000038600000}"/>
    <cellStyle name="Normal 3 3 2 3 3 2 5" xfId="19619" xr:uid="{00000000-0005-0000-0000-0000A34C0000}"/>
    <cellStyle name="Normal 3 3 2 3 3 3" xfId="6170" xr:uid="{00000000-0005-0000-0000-00001A180000}"/>
    <cellStyle name="Normal 3 3 2 3 3 3 2" xfId="16222" xr:uid="{00000000-0005-0000-0000-00005E3F0000}"/>
    <cellStyle name="Normal 3 3 2 3 3 3 3" xfId="11202" xr:uid="{00000000-0005-0000-0000-0000C22B0000}"/>
    <cellStyle name="Normal 3 3 2 3 3 3 3 3" xfId="26303" xr:uid="{00000000-0005-0000-0000-0000BF660000}"/>
    <cellStyle name="Normal 3 3 2 3 3 3 5" xfId="21290" xr:uid="{00000000-0005-0000-0000-00002A530000}"/>
    <cellStyle name="Normal 3 3 2 3 3 4" xfId="12880" xr:uid="{00000000-0005-0000-0000-000050320000}"/>
    <cellStyle name="Normal 3 3 2 3 3 4 3" xfId="27978" xr:uid="{00000000-0005-0000-0000-00004A6D0000}"/>
    <cellStyle name="Normal 3 3 2 3 3 5" xfId="7859" xr:uid="{00000000-0005-0000-0000-0000B31E0000}"/>
    <cellStyle name="Normal 3 3 2 3 3 5 3" xfId="22961" xr:uid="{00000000-0005-0000-0000-0000B1590000}"/>
    <cellStyle name="Normal 3 3 2 3 3 7" xfId="17948" xr:uid="{00000000-0005-0000-0000-00001C460000}"/>
    <cellStyle name="Normal 3 3 2 3 4" xfId="3641" xr:uid="{00000000-0005-0000-0000-0000390E0000}"/>
    <cellStyle name="Normal 3 3 2 3 4 2" xfId="13715" xr:uid="{00000000-0005-0000-0000-000093350000}"/>
    <cellStyle name="Normal 3 3 2 3 4 2 3" xfId="28813" xr:uid="{00000000-0005-0000-0000-00008D700000}"/>
    <cellStyle name="Normal 3 3 2 3 4 3" xfId="8695" xr:uid="{00000000-0005-0000-0000-0000F7210000}"/>
    <cellStyle name="Normal 3 3 2 3 4 3 3" xfId="23796" xr:uid="{00000000-0005-0000-0000-0000F45C0000}"/>
    <cellStyle name="Normal 3 3 2 3 4 5" xfId="18783" xr:uid="{00000000-0005-0000-0000-00005F490000}"/>
    <cellStyle name="Normal 3 3 2 3 5" xfId="5334" xr:uid="{00000000-0005-0000-0000-0000D6140000}"/>
    <cellStyle name="Normal 3 3 2 3 5 2" xfId="15386" xr:uid="{00000000-0005-0000-0000-00001A3C0000}"/>
    <cellStyle name="Normal 3 3 2 3 5 2 3" xfId="30484" xr:uid="{00000000-0005-0000-0000-000014770000}"/>
    <cellStyle name="Normal 3 3 2 3 5 3" xfId="10366" xr:uid="{00000000-0005-0000-0000-00007E280000}"/>
    <cellStyle name="Normal 3 3 2 3 5 3 3" xfId="25467" xr:uid="{00000000-0005-0000-0000-00007B630000}"/>
    <cellStyle name="Normal 3 3 2 3 5 5" xfId="20454" xr:uid="{00000000-0005-0000-0000-0000E64F0000}"/>
    <cellStyle name="Normal 3 3 2 3 6" xfId="12044" xr:uid="{00000000-0005-0000-0000-00000C2F0000}"/>
    <cellStyle name="Normal 3 3 2 3 6 3" xfId="27142" xr:uid="{00000000-0005-0000-0000-0000066A0000}"/>
    <cellStyle name="Normal 3 3 2 3 7" xfId="7023" xr:uid="{00000000-0005-0000-0000-00006F1B0000}"/>
    <cellStyle name="Normal 3 3 2 3 7 3" xfId="22125" xr:uid="{00000000-0005-0000-0000-00006D560000}"/>
    <cellStyle name="Normal 3 3 2 3 9" xfId="17112" xr:uid="{00000000-0005-0000-0000-0000D8420000}"/>
    <cellStyle name="Normal 3 3 2 4" xfId="2159" xr:uid="{00000000-0005-0000-0000-00006F080000}"/>
    <cellStyle name="Normal 3 3 2 4 2" xfId="2998" xr:uid="{00000000-0005-0000-0000-0000B60B0000}"/>
    <cellStyle name="Normal 3 3 2 4 2 2" xfId="4688" xr:uid="{00000000-0005-0000-0000-000050120000}"/>
    <cellStyle name="Normal 3 3 2 4 2 2 2" xfId="14761" xr:uid="{00000000-0005-0000-0000-0000A9390000}"/>
    <cellStyle name="Normal 3 3 2 4 2 2 2 3" xfId="29859" xr:uid="{00000000-0005-0000-0000-0000A3740000}"/>
    <cellStyle name="Normal 3 3 2 4 2 2 3" xfId="9741" xr:uid="{00000000-0005-0000-0000-00000D260000}"/>
    <cellStyle name="Normal 3 3 2 4 2 2 3 3" xfId="24842" xr:uid="{00000000-0005-0000-0000-00000A610000}"/>
    <cellStyle name="Normal 3 3 2 4 2 2 5" xfId="19829" xr:uid="{00000000-0005-0000-0000-0000754D0000}"/>
    <cellStyle name="Normal 3 3 2 4 2 3" xfId="6380" xr:uid="{00000000-0005-0000-0000-0000EC180000}"/>
    <cellStyle name="Normal 3 3 2 4 2 3 2" xfId="16432" xr:uid="{00000000-0005-0000-0000-000030400000}"/>
    <cellStyle name="Normal 3 3 2 4 2 3 3" xfId="11412" xr:uid="{00000000-0005-0000-0000-0000942C0000}"/>
    <cellStyle name="Normal 3 3 2 4 2 3 3 3" xfId="26513" xr:uid="{00000000-0005-0000-0000-000091670000}"/>
    <cellStyle name="Normal 3 3 2 4 2 3 5" xfId="21500" xr:uid="{00000000-0005-0000-0000-0000FC530000}"/>
    <cellStyle name="Normal 3 3 2 4 2 4" xfId="13090" xr:uid="{00000000-0005-0000-0000-000022330000}"/>
    <cellStyle name="Normal 3 3 2 4 2 4 3" xfId="28188" xr:uid="{00000000-0005-0000-0000-00001C6E0000}"/>
    <cellStyle name="Normal 3 3 2 4 2 5" xfId="8069" xr:uid="{00000000-0005-0000-0000-0000851F0000}"/>
    <cellStyle name="Normal 3 3 2 4 2 5 3" xfId="23171" xr:uid="{00000000-0005-0000-0000-0000835A0000}"/>
    <cellStyle name="Normal 3 3 2 4 2 7" xfId="18158" xr:uid="{00000000-0005-0000-0000-0000EE460000}"/>
    <cellStyle name="Normal 3 3 2 4 3" xfId="3851" xr:uid="{00000000-0005-0000-0000-00000B0F0000}"/>
    <cellStyle name="Normal 3 3 2 4 3 2" xfId="13925" xr:uid="{00000000-0005-0000-0000-000065360000}"/>
    <cellStyle name="Normal 3 3 2 4 3 2 3" xfId="29023" xr:uid="{00000000-0005-0000-0000-00005F710000}"/>
    <cellStyle name="Normal 3 3 2 4 3 3" xfId="8905" xr:uid="{00000000-0005-0000-0000-0000C9220000}"/>
    <cellStyle name="Normal 3 3 2 4 3 3 3" xfId="24006" xr:uid="{00000000-0005-0000-0000-0000C65D0000}"/>
    <cellStyle name="Normal 3 3 2 4 3 5" xfId="18993" xr:uid="{00000000-0005-0000-0000-0000314A0000}"/>
    <cellStyle name="Normal 3 3 2 4 4" xfId="5544" xr:uid="{00000000-0005-0000-0000-0000A8150000}"/>
    <cellStyle name="Normal 3 3 2 4 4 2" xfId="15596" xr:uid="{00000000-0005-0000-0000-0000EC3C0000}"/>
    <cellStyle name="Normal 3 3 2 4 4 2 3" xfId="30694" xr:uid="{00000000-0005-0000-0000-0000E6770000}"/>
    <cellStyle name="Normal 3 3 2 4 4 3" xfId="10576" xr:uid="{00000000-0005-0000-0000-000050290000}"/>
    <cellStyle name="Normal 3 3 2 4 4 3 3" xfId="25677" xr:uid="{00000000-0005-0000-0000-00004D640000}"/>
    <cellStyle name="Normal 3 3 2 4 4 5" xfId="20664" xr:uid="{00000000-0005-0000-0000-0000B8500000}"/>
    <cellStyle name="Normal 3 3 2 4 5" xfId="12254" xr:uid="{00000000-0005-0000-0000-0000DE2F0000}"/>
    <cellStyle name="Normal 3 3 2 4 5 3" xfId="27352" xr:uid="{00000000-0005-0000-0000-0000D86A0000}"/>
    <cellStyle name="Normal 3 3 2 4 6" xfId="7233" xr:uid="{00000000-0005-0000-0000-0000411C0000}"/>
    <cellStyle name="Normal 3 3 2 4 6 3" xfId="22335" xr:uid="{00000000-0005-0000-0000-00003F570000}"/>
    <cellStyle name="Normal 3 3 2 4 8" xfId="17322" xr:uid="{00000000-0005-0000-0000-0000AA430000}"/>
    <cellStyle name="Normal 3 3 2 5" xfId="2580" xr:uid="{00000000-0005-0000-0000-0000140A0000}"/>
    <cellStyle name="Normal 3 3 2 5 2" xfId="4270" xr:uid="{00000000-0005-0000-0000-0000AE100000}"/>
    <cellStyle name="Normal 3 3 2 5 2 2" xfId="14343" xr:uid="{00000000-0005-0000-0000-000007380000}"/>
    <cellStyle name="Normal 3 3 2 5 2 2 3" xfId="29441" xr:uid="{00000000-0005-0000-0000-000001730000}"/>
    <cellStyle name="Normal 3 3 2 5 2 3" xfId="9323" xr:uid="{00000000-0005-0000-0000-00006B240000}"/>
    <cellStyle name="Normal 3 3 2 5 2 3 3" xfId="24424" xr:uid="{00000000-0005-0000-0000-0000685F0000}"/>
    <cellStyle name="Normal 3 3 2 5 2 5" xfId="19411" xr:uid="{00000000-0005-0000-0000-0000D34B0000}"/>
    <cellStyle name="Normal 3 3 2 5 3" xfId="5962" xr:uid="{00000000-0005-0000-0000-00004A170000}"/>
    <cellStyle name="Normal 3 3 2 5 3 2" xfId="16014" xr:uid="{00000000-0005-0000-0000-00008E3E0000}"/>
    <cellStyle name="Normal 3 3 2 5 3 3" xfId="10994" xr:uid="{00000000-0005-0000-0000-0000F22A0000}"/>
    <cellStyle name="Normal 3 3 2 5 3 3 3" xfId="26095" xr:uid="{00000000-0005-0000-0000-0000EF650000}"/>
    <cellStyle name="Normal 3 3 2 5 3 5" xfId="21082" xr:uid="{00000000-0005-0000-0000-00005A520000}"/>
    <cellStyle name="Normal 3 3 2 5 4" xfId="12672" xr:uid="{00000000-0005-0000-0000-000080310000}"/>
    <cellStyle name="Normal 3 3 2 5 4 3" xfId="27770" xr:uid="{00000000-0005-0000-0000-00007A6C0000}"/>
    <cellStyle name="Normal 3 3 2 5 5" xfId="7651" xr:uid="{00000000-0005-0000-0000-0000E31D0000}"/>
    <cellStyle name="Normal 3 3 2 5 5 3" xfId="22753" xr:uid="{00000000-0005-0000-0000-0000E1580000}"/>
    <cellStyle name="Normal 3 3 2 5 7" xfId="17740" xr:uid="{00000000-0005-0000-0000-00004C450000}"/>
    <cellStyle name="Normal 3 3 2 6" xfId="3433" xr:uid="{00000000-0005-0000-0000-0000690D0000}"/>
    <cellStyle name="Normal 3 3 2 6 2" xfId="13507" xr:uid="{00000000-0005-0000-0000-0000C3340000}"/>
    <cellStyle name="Normal 3 3 2 6 2 3" xfId="28605" xr:uid="{00000000-0005-0000-0000-0000BD6F0000}"/>
    <cellStyle name="Normal 3 3 2 6 3" xfId="8487" xr:uid="{00000000-0005-0000-0000-000027210000}"/>
    <cellStyle name="Normal 3 3 2 6 3 3" xfId="23588" xr:uid="{00000000-0005-0000-0000-0000245C0000}"/>
    <cellStyle name="Normal 3 3 2 6 5" xfId="18575" xr:uid="{00000000-0005-0000-0000-00008F480000}"/>
    <cellStyle name="Normal 3 3 2 7" xfId="5126" xr:uid="{00000000-0005-0000-0000-000006140000}"/>
    <cellStyle name="Normal 3 3 2 7 2" xfId="15178" xr:uid="{00000000-0005-0000-0000-00004A3B0000}"/>
    <cellStyle name="Normal 3 3 2 7 2 3" xfId="30276" xr:uid="{00000000-0005-0000-0000-000044760000}"/>
    <cellStyle name="Normal 3 3 2 7 3" xfId="10158" xr:uid="{00000000-0005-0000-0000-0000AE270000}"/>
    <cellStyle name="Normal 3 3 2 7 3 3" xfId="25259" xr:uid="{00000000-0005-0000-0000-0000AB620000}"/>
    <cellStyle name="Normal 3 3 2 7 5" xfId="20246" xr:uid="{00000000-0005-0000-0000-0000164F0000}"/>
    <cellStyle name="Normal 3 3 2 8" xfId="11836" xr:uid="{00000000-0005-0000-0000-00003C2E0000}"/>
    <cellStyle name="Normal 3 3 2 8 3" xfId="26934" xr:uid="{00000000-0005-0000-0000-000036690000}"/>
    <cellStyle name="Normal 3 3 2 9" xfId="6815" xr:uid="{00000000-0005-0000-0000-00009F1A0000}"/>
    <cellStyle name="Normal 3 3 2 9 3" xfId="21917" xr:uid="{00000000-0005-0000-0000-00009D550000}"/>
    <cellStyle name="Normal 3 3 3" xfId="1779" xr:uid="{00000000-0005-0000-0000-0000F3060000}"/>
    <cellStyle name="Normal 3 3 3 10" xfId="16956" xr:uid="{00000000-0005-0000-0000-00003C420000}"/>
    <cellStyle name="Normal 3 3 3 2" xfId="1998" xr:uid="{00000000-0005-0000-0000-0000CE070000}"/>
    <cellStyle name="Normal 3 3 3 2 2" xfId="2419" xr:uid="{00000000-0005-0000-0000-000073090000}"/>
    <cellStyle name="Normal 3 3 3 2 2 2" xfId="3258" xr:uid="{00000000-0005-0000-0000-0000BA0C0000}"/>
    <cellStyle name="Normal 3 3 3 2 2 2 2" xfId="4948" xr:uid="{00000000-0005-0000-0000-000054130000}"/>
    <cellStyle name="Normal 3 3 3 2 2 2 2 2" xfId="15021" xr:uid="{00000000-0005-0000-0000-0000AD3A0000}"/>
    <cellStyle name="Normal 3 3 3 2 2 2 2 2 3" xfId="30119" xr:uid="{00000000-0005-0000-0000-0000A7750000}"/>
    <cellStyle name="Normal 3 3 3 2 2 2 2 3" xfId="10001" xr:uid="{00000000-0005-0000-0000-000011270000}"/>
    <cellStyle name="Normal 3 3 3 2 2 2 2 3 3" xfId="25102" xr:uid="{00000000-0005-0000-0000-00000E620000}"/>
    <cellStyle name="Normal 3 3 3 2 2 2 2 5" xfId="20089" xr:uid="{00000000-0005-0000-0000-0000794E0000}"/>
    <cellStyle name="Normal 3 3 3 2 2 2 3" xfId="6640" xr:uid="{00000000-0005-0000-0000-0000F0190000}"/>
    <cellStyle name="Normal 3 3 3 2 2 2 3 2" xfId="16692" xr:uid="{00000000-0005-0000-0000-000034410000}"/>
    <cellStyle name="Normal 3 3 3 2 2 2 3 3" xfId="11672" xr:uid="{00000000-0005-0000-0000-0000982D0000}"/>
    <cellStyle name="Normal 3 3 3 2 2 2 3 3 3" xfId="26773" xr:uid="{00000000-0005-0000-0000-000095680000}"/>
    <cellStyle name="Normal 3 3 3 2 2 2 3 5" xfId="21760" xr:uid="{00000000-0005-0000-0000-000000550000}"/>
    <cellStyle name="Normal 3 3 3 2 2 2 4" xfId="13350" xr:uid="{00000000-0005-0000-0000-000026340000}"/>
    <cellStyle name="Normal 3 3 3 2 2 2 4 3" xfId="28448" xr:uid="{00000000-0005-0000-0000-0000206F0000}"/>
    <cellStyle name="Normal 3 3 3 2 2 2 5" xfId="8329" xr:uid="{00000000-0005-0000-0000-000089200000}"/>
    <cellStyle name="Normal 3 3 3 2 2 2 5 3" xfId="23431" xr:uid="{00000000-0005-0000-0000-0000875B0000}"/>
    <cellStyle name="Normal 3 3 3 2 2 2 7" xfId="18418" xr:uid="{00000000-0005-0000-0000-0000F2470000}"/>
    <cellStyle name="Normal 3 3 3 2 2 3" xfId="4111" xr:uid="{00000000-0005-0000-0000-00000F100000}"/>
    <cellStyle name="Normal 3 3 3 2 2 3 2" xfId="14185" xr:uid="{00000000-0005-0000-0000-000069370000}"/>
    <cellStyle name="Normal 3 3 3 2 2 3 2 3" xfId="29283" xr:uid="{00000000-0005-0000-0000-000063720000}"/>
    <cellStyle name="Normal 3 3 3 2 2 3 3" xfId="9165" xr:uid="{00000000-0005-0000-0000-0000CD230000}"/>
    <cellStyle name="Normal 3 3 3 2 2 3 3 3" xfId="24266" xr:uid="{00000000-0005-0000-0000-0000CA5E0000}"/>
    <cellStyle name="Normal 3 3 3 2 2 3 5" xfId="19253" xr:uid="{00000000-0005-0000-0000-0000354B0000}"/>
    <cellStyle name="Normal 3 3 3 2 2 4" xfId="5804" xr:uid="{00000000-0005-0000-0000-0000AC160000}"/>
    <cellStyle name="Normal 3 3 3 2 2 4 2" xfId="15856" xr:uid="{00000000-0005-0000-0000-0000F03D0000}"/>
    <cellStyle name="Normal 3 3 3 2 2 4 3" xfId="10836" xr:uid="{00000000-0005-0000-0000-0000542A0000}"/>
    <cellStyle name="Normal 3 3 3 2 2 4 3 3" xfId="25937" xr:uid="{00000000-0005-0000-0000-000051650000}"/>
    <cellStyle name="Normal 3 3 3 2 2 4 5" xfId="20924" xr:uid="{00000000-0005-0000-0000-0000BC510000}"/>
    <cellStyle name="Normal 3 3 3 2 2 5" xfId="12514" xr:uid="{00000000-0005-0000-0000-0000E2300000}"/>
    <cellStyle name="Normal 3 3 3 2 2 5 3" xfId="27612" xr:uid="{00000000-0005-0000-0000-0000DC6B0000}"/>
    <cellStyle name="Normal 3 3 3 2 2 6" xfId="7493" xr:uid="{00000000-0005-0000-0000-0000451D0000}"/>
    <cellStyle name="Normal 3 3 3 2 2 6 3" xfId="22595" xr:uid="{00000000-0005-0000-0000-000043580000}"/>
    <cellStyle name="Normal 3 3 3 2 2 8" xfId="17582" xr:uid="{00000000-0005-0000-0000-0000AE440000}"/>
    <cellStyle name="Normal 3 3 3 2 3" xfId="2840" xr:uid="{00000000-0005-0000-0000-0000180B0000}"/>
    <cellStyle name="Normal 3 3 3 2 3 2" xfId="4530" xr:uid="{00000000-0005-0000-0000-0000B2110000}"/>
    <cellStyle name="Normal 3 3 3 2 3 2 2" xfId="14603" xr:uid="{00000000-0005-0000-0000-00000B390000}"/>
    <cellStyle name="Normal 3 3 3 2 3 2 2 3" xfId="29701" xr:uid="{00000000-0005-0000-0000-000005740000}"/>
    <cellStyle name="Normal 3 3 3 2 3 2 3" xfId="9583" xr:uid="{00000000-0005-0000-0000-00006F250000}"/>
    <cellStyle name="Normal 3 3 3 2 3 2 3 3" xfId="24684" xr:uid="{00000000-0005-0000-0000-00006C600000}"/>
    <cellStyle name="Normal 3 3 3 2 3 2 5" xfId="19671" xr:uid="{00000000-0005-0000-0000-0000D74C0000}"/>
    <cellStyle name="Normal 3 3 3 2 3 3" xfId="6222" xr:uid="{00000000-0005-0000-0000-00004E180000}"/>
    <cellStyle name="Normal 3 3 3 2 3 3 2" xfId="16274" xr:uid="{00000000-0005-0000-0000-0000923F0000}"/>
    <cellStyle name="Normal 3 3 3 2 3 3 3" xfId="11254" xr:uid="{00000000-0005-0000-0000-0000F62B0000}"/>
    <cellStyle name="Normal 3 3 3 2 3 3 3 3" xfId="26355" xr:uid="{00000000-0005-0000-0000-0000F3660000}"/>
    <cellStyle name="Normal 3 3 3 2 3 3 5" xfId="21342" xr:uid="{00000000-0005-0000-0000-00005E530000}"/>
    <cellStyle name="Normal 3 3 3 2 3 4" xfId="12932" xr:uid="{00000000-0005-0000-0000-000084320000}"/>
    <cellStyle name="Normal 3 3 3 2 3 4 3" xfId="28030" xr:uid="{00000000-0005-0000-0000-00007E6D0000}"/>
    <cellStyle name="Normal 3 3 3 2 3 5" xfId="7911" xr:uid="{00000000-0005-0000-0000-0000E71E0000}"/>
    <cellStyle name="Normal 3 3 3 2 3 5 3" xfId="23013" xr:uid="{00000000-0005-0000-0000-0000E5590000}"/>
    <cellStyle name="Normal 3 3 3 2 3 7" xfId="18000" xr:uid="{00000000-0005-0000-0000-000050460000}"/>
    <cellStyle name="Normal 3 3 3 2 4" xfId="3693" xr:uid="{00000000-0005-0000-0000-00006D0E0000}"/>
    <cellStyle name="Normal 3 3 3 2 4 2" xfId="13767" xr:uid="{00000000-0005-0000-0000-0000C7350000}"/>
    <cellStyle name="Normal 3 3 3 2 4 2 3" xfId="28865" xr:uid="{00000000-0005-0000-0000-0000C1700000}"/>
    <cellStyle name="Normal 3 3 3 2 4 3" xfId="8747" xr:uid="{00000000-0005-0000-0000-00002B220000}"/>
    <cellStyle name="Normal 3 3 3 2 4 3 3" xfId="23848" xr:uid="{00000000-0005-0000-0000-0000285D0000}"/>
    <cellStyle name="Normal 3 3 3 2 4 5" xfId="18835" xr:uid="{00000000-0005-0000-0000-000093490000}"/>
    <cellStyle name="Normal 3 3 3 2 5" xfId="5386" xr:uid="{00000000-0005-0000-0000-00000A150000}"/>
    <cellStyle name="Normal 3 3 3 2 5 2" xfId="15438" xr:uid="{00000000-0005-0000-0000-00004E3C0000}"/>
    <cellStyle name="Normal 3 3 3 2 5 2 3" xfId="30536" xr:uid="{00000000-0005-0000-0000-000048770000}"/>
    <cellStyle name="Normal 3 3 3 2 5 3" xfId="10418" xr:uid="{00000000-0005-0000-0000-0000B2280000}"/>
    <cellStyle name="Normal 3 3 3 2 5 3 3" xfId="25519" xr:uid="{00000000-0005-0000-0000-0000AF630000}"/>
    <cellStyle name="Normal 3 3 3 2 5 5" xfId="20506" xr:uid="{00000000-0005-0000-0000-00001A500000}"/>
    <cellStyle name="Normal 3 3 3 2 6" xfId="12096" xr:uid="{00000000-0005-0000-0000-0000402F0000}"/>
    <cellStyle name="Normal 3 3 3 2 6 3" xfId="27194" xr:uid="{00000000-0005-0000-0000-00003A6A0000}"/>
    <cellStyle name="Normal 3 3 3 2 7" xfId="7075" xr:uid="{00000000-0005-0000-0000-0000A31B0000}"/>
    <cellStyle name="Normal 3 3 3 2 7 3" xfId="22177" xr:uid="{00000000-0005-0000-0000-0000A1560000}"/>
    <cellStyle name="Normal 3 3 3 2 9" xfId="17164" xr:uid="{00000000-0005-0000-0000-00000C430000}"/>
    <cellStyle name="Normal 3 3 3 3" xfId="2211" xr:uid="{00000000-0005-0000-0000-0000A3080000}"/>
    <cellStyle name="Normal 3 3 3 3 2" xfId="3050" xr:uid="{00000000-0005-0000-0000-0000EA0B0000}"/>
    <cellStyle name="Normal 3 3 3 3 2 2" xfId="4740" xr:uid="{00000000-0005-0000-0000-000084120000}"/>
    <cellStyle name="Normal 3 3 3 3 2 2 2" xfId="14813" xr:uid="{00000000-0005-0000-0000-0000DD390000}"/>
    <cellStyle name="Normal 3 3 3 3 2 2 2 3" xfId="29911" xr:uid="{00000000-0005-0000-0000-0000D7740000}"/>
    <cellStyle name="Normal 3 3 3 3 2 2 3" xfId="9793" xr:uid="{00000000-0005-0000-0000-000041260000}"/>
    <cellStyle name="Normal 3 3 3 3 2 2 3 3" xfId="24894" xr:uid="{00000000-0005-0000-0000-00003E610000}"/>
    <cellStyle name="Normal 3 3 3 3 2 2 5" xfId="19881" xr:uid="{00000000-0005-0000-0000-0000A94D0000}"/>
    <cellStyle name="Normal 3 3 3 3 2 3" xfId="6432" xr:uid="{00000000-0005-0000-0000-000020190000}"/>
    <cellStyle name="Normal 3 3 3 3 2 3 2" xfId="16484" xr:uid="{00000000-0005-0000-0000-000064400000}"/>
    <cellStyle name="Normal 3 3 3 3 2 3 3" xfId="11464" xr:uid="{00000000-0005-0000-0000-0000C82C0000}"/>
    <cellStyle name="Normal 3 3 3 3 2 3 3 3" xfId="26565" xr:uid="{00000000-0005-0000-0000-0000C5670000}"/>
    <cellStyle name="Normal 3 3 3 3 2 3 5" xfId="21552" xr:uid="{00000000-0005-0000-0000-000030540000}"/>
    <cellStyle name="Normal 3 3 3 3 2 4" xfId="13142" xr:uid="{00000000-0005-0000-0000-000056330000}"/>
    <cellStyle name="Normal 3 3 3 3 2 4 3" xfId="28240" xr:uid="{00000000-0005-0000-0000-0000506E0000}"/>
    <cellStyle name="Normal 3 3 3 3 2 5" xfId="8121" xr:uid="{00000000-0005-0000-0000-0000B91F0000}"/>
    <cellStyle name="Normal 3 3 3 3 2 5 3" xfId="23223" xr:uid="{00000000-0005-0000-0000-0000B75A0000}"/>
    <cellStyle name="Normal 3 3 3 3 2 7" xfId="18210" xr:uid="{00000000-0005-0000-0000-000022470000}"/>
    <cellStyle name="Normal 3 3 3 3 3" xfId="3903" xr:uid="{00000000-0005-0000-0000-00003F0F0000}"/>
    <cellStyle name="Normal 3 3 3 3 3 2" xfId="13977" xr:uid="{00000000-0005-0000-0000-000099360000}"/>
    <cellStyle name="Normal 3 3 3 3 3 2 3" xfId="29075" xr:uid="{00000000-0005-0000-0000-000093710000}"/>
    <cellStyle name="Normal 3 3 3 3 3 3" xfId="8957" xr:uid="{00000000-0005-0000-0000-0000FD220000}"/>
    <cellStyle name="Normal 3 3 3 3 3 3 3" xfId="24058" xr:uid="{00000000-0005-0000-0000-0000FA5D0000}"/>
    <cellStyle name="Normal 3 3 3 3 3 5" xfId="19045" xr:uid="{00000000-0005-0000-0000-0000654A0000}"/>
    <cellStyle name="Normal 3 3 3 3 4" xfId="5596" xr:uid="{00000000-0005-0000-0000-0000DC150000}"/>
    <cellStyle name="Normal 3 3 3 3 4 2" xfId="15648" xr:uid="{00000000-0005-0000-0000-0000203D0000}"/>
    <cellStyle name="Normal 3 3 3 3 4 2 3" xfId="30746" xr:uid="{00000000-0005-0000-0000-00001A780000}"/>
    <cellStyle name="Normal 3 3 3 3 4 3" xfId="10628" xr:uid="{00000000-0005-0000-0000-000084290000}"/>
    <cellStyle name="Normal 3 3 3 3 4 3 3" xfId="25729" xr:uid="{00000000-0005-0000-0000-000081640000}"/>
    <cellStyle name="Normal 3 3 3 3 4 5" xfId="20716" xr:uid="{00000000-0005-0000-0000-0000EC500000}"/>
    <cellStyle name="Normal 3 3 3 3 5" xfId="12306" xr:uid="{00000000-0005-0000-0000-000012300000}"/>
    <cellStyle name="Normal 3 3 3 3 5 3" xfId="27404" xr:uid="{00000000-0005-0000-0000-00000C6B0000}"/>
    <cellStyle name="Normal 3 3 3 3 6" xfId="7285" xr:uid="{00000000-0005-0000-0000-0000751C0000}"/>
    <cellStyle name="Normal 3 3 3 3 6 3" xfId="22387" xr:uid="{00000000-0005-0000-0000-000073570000}"/>
    <cellStyle name="Normal 3 3 3 3 8" xfId="17374" xr:uid="{00000000-0005-0000-0000-0000DE430000}"/>
    <cellStyle name="Normal 3 3 3 4" xfId="2632" xr:uid="{00000000-0005-0000-0000-0000480A0000}"/>
    <cellStyle name="Normal 3 3 3 4 2" xfId="4322" xr:uid="{00000000-0005-0000-0000-0000E2100000}"/>
    <cellStyle name="Normal 3 3 3 4 2 2" xfId="14395" xr:uid="{00000000-0005-0000-0000-00003B380000}"/>
    <cellStyle name="Normal 3 3 3 4 2 2 3" xfId="29493" xr:uid="{00000000-0005-0000-0000-000035730000}"/>
    <cellStyle name="Normal 3 3 3 4 2 3" xfId="9375" xr:uid="{00000000-0005-0000-0000-00009F240000}"/>
    <cellStyle name="Normal 3 3 3 4 2 3 3" xfId="24476" xr:uid="{00000000-0005-0000-0000-00009C5F0000}"/>
    <cellStyle name="Normal 3 3 3 4 2 5" xfId="19463" xr:uid="{00000000-0005-0000-0000-0000074C0000}"/>
    <cellStyle name="Normal 3 3 3 4 3" xfId="6014" xr:uid="{00000000-0005-0000-0000-00007E170000}"/>
    <cellStyle name="Normal 3 3 3 4 3 2" xfId="16066" xr:uid="{00000000-0005-0000-0000-0000C23E0000}"/>
    <cellStyle name="Normal 3 3 3 4 3 3" xfId="11046" xr:uid="{00000000-0005-0000-0000-0000262B0000}"/>
    <cellStyle name="Normal 3 3 3 4 3 3 3" xfId="26147" xr:uid="{00000000-0005-0000-0000-000023660000}"/>
    <cellStyle name="Normal 3 3 3 4 3 5" xfId="21134" xr:uid="{00000000-0005-0000-0000-00008E520000}"/>
    <cellStyle name="Normal 3 3 3 4 4" xfId="12724" xr:uid="{00000000-0005-0000-0000-0000B4310000}"/>
    <cellStyle name="Normal 3 3 3 4 4 3" xfId="27822" xr:uid="{00000000-0005-0000-0000-0000AE6C0000}"/>
    <cellStyle name="Normal 3 3 3 4 5" xfId="7703" xr:uid="{00000000-0005-0000-0000-0000171E0000}"/>
    <cellStyle name="Normal 3 3 3 4 5 3" xfId="22805" xr:uid="{00000000-0005-0000-0000-000015590000}"/>
    <cellStyle name="Normal 3 3 3 4 7" xfId="17792" xr:uid="{00000000-0005-0000-0000-000080450000}"/>
    <cellStyle name="Normal 3 3 3 5" xfId="3485" xr:uid="{00000000-0005-0000-0000-00009D0D0000}"/>
    <cellStyle name="Normal 3 3 3 5 2" xfId="13559" xr:uid="{00000000-0005-0000-0000-0000F7340000}"/>
    <cellStyle name="Normal 3 3 3 5 2 3" xfId="28657" xr:uid="{00000000-0005-0000-0000-0000F16F0000}"/>
    <cellStyle name="Normal 3 3 3 5 3" xfId="8539" xr:uid="{00000000-0005-0000-0000-00005B210000}"/>
    <cellStyle name="Normal 3 3 3 5 3 3" xfId="23640" xr:uid="{00000000-0005-0000-0000-0000585C0000}"/>
    <cellStyle name="Normal 3 3 3 5 5" xfId="18627" xr:uid="{00000000-0005-0000-0000-0000C3480000}"/>
    <cellStyle name="Normal 3 3 3 6" xfId="5178" xr:uid="{00000000-0005-0000-0000-00003A140000}"/>
    <cellStyle name="Normal 3 3 3 6 2" xfId="15230" xr:uid="{00000000-0005-0000-0000-00007E3B0000}"/>
    <cellStyle name="Normal 3 3 3 6 2 3" xfId="30328" xr:uid="{00000000-0005-0000-0000-000078760000}"/>
    <cellStyle name="Normal 3 3 3 6 3" xfId="10210" xr:uid="{00000000-0005-0000-0000-0000E2270000}"/>
    <cellStyle name="Normal 3 3 3 6 3 3" xfId="25311" xr:uid="{00000000-0005-0000-0000-0000DF620000}"/>
    <cellStyle name="Normal 3 3 3 6 5" xfId="20298" xr:uid="{00000000-0005-0000-0000-00004A4F0000}"/>
    <cellStyle name="Normal 3 3 3 7" xfId="11888" xr:uid="{00000000-0005-0000-0000-0000702E0000}"/>
    <cellStyle name="Normal 3 3 3 7 3" xfId="26986" xr:uid="{00000000-0005-0000-0000-00006A690000}"/>
    <cellStyle name="Normal 3 3 3 8" xfId="6867" xr:uid="{00000000-0005-0000-0000-0000D31A0000}"/>
    <cellStyle name="Normal 3 3 3 8 3" xfId="21969" xr:uid="{00000000-0005-0000-0000-0000D1550000}"/>
    <cellStyle name="Normal 3 3 4" xfId="1892" xr:uid="{00000000-0005-0000-0000-000064070000}"/>
    <cellStyle name="Normal 3 3 4 2" xfId="2315" xr:uid="{00000000-0005-0000-0000-00000B090000}"/>
    <cellStyle name="Normal 3 3 4 2 2" xfId="3154" xr:uid="{00000000-0005-0000-0000-0000520C0000}"/>
    <cellStyle name="Normal 3 3 4 2 2 2" xfId="4844" xr:uid="{00000000-0005-0000-0000-0000EC120000}"/>
    <cellStyle name="Normal 3 3 4 2 2 2 2" xfId="14917" xr:uid="{00000000-0005-0000-0000-0000453A0000}"/>
    <cellStyle name="Normal 3 3 4 2 2 2 2 3" xfId="30015" xr:uid="{00000000-0005-0000-0000-00003F750000}"/>
    <cellStyle name="Normal 3 3 4 2 2 2 3" xfId="9897" xr:uid="{00000000-0005-0000-0000-0000A9260000}"/>
    <cellStyle name="Normal 3 3 4 2 2 2 3 3" xfId="24998" xr:uid="{00000000-0005-0000-0000-0000A6610000}"/>
    <cellStyle name="Normal 3 3 4 2 2 2 5" xfId="19985" xr:uid="{00000000-0005-0000-0000-0000114E0000}"/>
    <cellStyle name="Normal 3 3 4 2 2 3" xfId="6536" xr:uid="{00000000-0005-0000-0000-000088190000}"/>
    <cellStyle name="Normal 3 3 4 2 2 3 2" xfId="16588" xr:uid="{00000000-0005-0000-0000-0000CC400000}"/>
    <cellStyle name="Normal 3 3 4 2 2 3 3" xfId="11568" xr:uid="{00000000-0005-0000-0000-0000302D0000}"/>
    <cellStyle name="Normal 3 3 4 2 2 3 3 3" xfId="26669" xr:uid="{00000000-0005-0000-0000-00002D680000}"/>
    <cellStyle name="Normal 3 3 4 2 2 3 5" xfId="21656" xr:uid="{00000000-0005-0000-0000-000098540000}"/>
    <cellStyle name="Normal 3 3 4 2 2 4" xfId="13246" xr:uid="{00000000-0005-0000-0000-0000BE330000}"/>
    <cellStyle name="Normal 3 3 4 2 2 4 3" xfId="28344" xr:uid="{00000000-0005-0000-0000-0000B86E0000}"/>
    <cellStyle name="Normal 3 3 4 2 2 5" xfId="8225" xr:uid="{00000000-0005-0000-0000-000021200000}"/>
    <cellStyle name="Normal 3 3 4 2 2 5 3" xfId="23327" xr:uid="{00000000-0005-0000-0000-00001F5B0000}"/>
    <cellStyle name="Normal 3 3 4 2 2 7" xfId="18314" xr:uid="{00000000-0005-0000-0000-00008A470000}"/>
    <cellStyle name="Normal 3 3 4 2 3" xfId="4007" xr:uid="{00000000-0005-0000-0000-0000A70F0000}"/>
    <cellStyle name="Normal 3 3 4 2 3 2" xfId="14081" xr:uid="{00000000-0005-0000-0000-000001370000}"/>
    <cellStyle name="Normal 3 3 4 2 3 2 3" xfId="29179" xr:uid="{00000000-0005-0000-0000-0000FB710000}"/>
    <cellStyle name="Normal 3 3 4 2 3 3" xfId="9061" xr:uid="{00000000-0005-0000-0000-000065230000}"/>
    <cellStyle name="Normal 3 3 4 2 3 3 3" xfId="24162" xr:uid="{00000000-0005-0000-0000-0000625E0000}"/>
    <cellStyle name="Normal 3 3 4 2 3 5" xfId="19149" xr:uid="{00000000-0005-0000-0000-0000CD4A0000}"/>
    <cellStyle name="Normal 3 3 4 2 4" xfId="5700" xr:uid="{00000000-0005-0000-0000-000044160000}"/>
    <cellStyle name="Normal 3 3 4 2 4 2" xfId="15752" xr:uid="{00000000-0005-0000-0000-0000883D0000}"/>
    <cellStyle name="Normal 3 3 4 2 4 2 3" xfId="30850" xr:uid="{00000000-0005-0000-0000-000082780000}"/>
    <cellStyle name="Normal 3 3 4 2 4 3" xfId="10732" xr:uid="{00000000-0005-0000-0000-0000EC290000}"/>
    <cellStyle name="Normal 3 3 4 2 4 3 3" xfId="25833" xr:uid="{00000000-0005-0000-0000-0000E9640000}"/>
    <cellStyle name="Normal 3 3 4 2 4 5" xfId="20820" xr:uid="{00000000-0005-0000-0000-000054510000}"/>
    <cellStyle name="Normal 3 3 4 2 5" xfId="12410" xr:uid="{00000000-0005-0000-0000-00007A300000}"/>
    <cellStyle name="Normal 3 3 4 2 5 3" xfId="27508" xr:uid="{00000000-0005-0000-0000-0000746B0000}"/>
    <cellStyle name="Normal 3 3 4 2 6" xfId="7389" xr:uid="{00000000-0005-0000-0000-0000DD1C0000}"/>
    <cellStyle name="Normal 3 3 4 2 6 3" xfId="22491" xr:uid="{00000000-0005-0000-0000-0000DB570000}"/>
    <cellStyle name="Normal 3 3 4 2 8" xfId="17478" xr:uid="{00000000-0005-0000-0000-000046440000}"/>
    <cellStyle name="Normal 3 3 4 3" xfId="2736" xr:uid="{00000000-0005-0000-0000-0000B00A0000}"/>
    <cellStyle name="Normal 3 3 4 3 2" xfId="4426" xr:uid="{00000000-0005-0000-0000-00004A110000}"/>
    <cellStyle name="Normal 3 3 4 3 2 2" xfId="14499" xr:uid="{00000000-0005-0000-0000-0000A3380000}"/>
    <cellStyle name="Normal 3 3 4 3 2 2 3" xfId="29597" xr:uid="{00000000-0005-0000-0000-00009D730000}"/>
    <cellStyle name="Normal 3 3 4 3 2 3" xfId="9479" xr:uid="{00000000-0005-0000-0000-000007250000}"/>
    <cellStyle name="Normal 3 3 4 3 2 3 3" xfId="24580" xr:uid="{00000000-0005-0000-0000-000004600000}"/>
    <cellStyle name="Normal 3 3 4 3 2 5" xfId="19567" xr:uid="{00000000-0005-0000-0000-00006F4C0000}"/>
    <cellStyle name="Normal 3 3 4 3 3" xfId="6118" xr:uid="{00000000-0005-0000-0000-0000E6170000}"/>
    <cellStyle name="Normal 3 3 4 3 3 2" xfId="16170" xr:uid="{00000000-0005-0000-0000-00002A3F0000}"/>
    <cellStyle name="Normal 3 3 4 3 3 3" xfId="11150" xr:uid="{00000000-0005-0000-0000-00008E2B0000}"/>
    <cellStyle name="Normal 3 3 4 3 3 3 3" xfId="26251" xr:uid="{00000000-0005-0000-0000-00008B660000}"/>
    <cellStyle name="Normal 3 3 4 3 3 5" xfId="21238" xr:uid="{00000000-0005-0000-0000-0000F6520000}"/>
    <cellStyle name="Normal 3 3 4 3 4" xfId="12828" xr:uid="{00000000-0005-0000-0000-00001C320000}"/>
    <cellStyle name="Normal 3 3 4 3 4 3" xfId="27926" xr:uid="{00000000-0005-0000-0000-0000166D0000}"/>
    <cellStyle name="Normal 3 3 4 3 5" xfId="7807" xr:uid="{00000000-0005-0000-0000-00007F1E0000}"/>
    <cellStyle name="Normal 3 3 4 3 5 3" xfId="22909" xr:uid="{00000000-0005-0000-0000-00007D590000}"/>
    <cellStyle name="Normal 3 3 4 3 7" xfId="17896" xr:uid="{00000000-0005-0000-0000-0000E8450000}"/>
    <cellStyle name="Normal 3 3 4 4" xfId="3589" xr:uid="{00000000-0005-0000-0000-0000050E0000}"/>
    <cellStyle name="Normal 3 3 4 4 2" xfId="13663" xr:uid="{00000000-0005-0000-0000-00005F350000}"/>
    <cellStyle name="Normal 3 3 4 4 2 3" xfId="28761" xr:uid="{00000000-0005-0000-0000-000059700000}"/>
    <cellStyle name="Normal 3 3 4 4 3" xfId="8643" xr:uid="{00000000-0005-0000-0000-0000C3210000}"/>
    <cellStyle name="Normal 3 3 4 4 3 3" xfId="23744" xr:uid="{00000000-0005-0000-0000-0000C05C0000}"/>
    <cellStyle name="Normal 3 3 4 4 5" xfId="18731" xr:uid="{00000000-0005-0000-0000-00002B490000}"/>
    <cellStyle name="Normal 3 3 4 5" xfId="5282" xr:uid="{00000000-0005-0000-0000-0000A2140000}"/>
    <cellStyle name="Normal 3 3 4 5 2" xfId="15334" xr:uid="{00000000-0005-0000-0000-0000E63B0000}"/>
    <cellStyle name="Normal 3 3 4 5 2 3" xfId="30432" xr:uid="{00000000-0005-0000-0000-0000E0760000}"/>
    <cellStyle name="Normal 3 3 4 5 3" xfId="10314" xr:uid="{00000000-0005-0000-0000-00004A280000}"/>
    <cellStyle name="Normal 3 3 4 5 3 3" xfId="25415" xr:uid="{00000000-0005-0000-0000-000047630000}"/>
    <cellStyle name="Normal 3 3 4 5 5" xfId="20402" xr:uid="{00000000-0005-0000-0000-0000B24F0000}"/>
    <cellStyle name="Normal 3 3 4 6" xfId="11992" xr:uid="{00000000-0005-0000-0000-0000D82E0000}"/>
    <cellStyle name="Normal 3 3 4 6 3" xfId="27090" xr:uid="{00000000-0005-0000-0000-0000D2690000}"/>
    <cellStyle name="Normal 3 3 4 7" xfId="6971" xr:uid="{00000000-0005-0000-0000-00003B1B0000}"/>
    <cellStyle name="Normal 3 3 4 7 3" xfId="22073" xr:uid="{00000000-0005-0000-0000-000039560000}"/>
    <cellStyle name="Normal 3 3 4 9" xfId="17060" xr:uid="{00000000-0005-0000-0000-0000A4420000}"/>
    <cellStyle name="Normal 3 3 5" xfId="2105" xr:uid="{00000000-0005-0000-0000-000039080000}"/>
    <cellStyle name="Normal 3 3 5 2" xfId="2946" xr:uid="{00000000-0005-0000-0000-0000820B0000}"/>
    <cellStyle name="Normal 3 3 5 2 2" xfId="4636" xr:uid="{00000000-0005-0000-0000-00001C120000}"/>
    <cellStyle name="Normal 3 3 5 2 2 2" xfId="14709" xr:uid="{00000000-0005-0000-0000-000075390000}"/>
    <cellStyle name="Normal 3 3 5 2 2 2 3" xfId="29807" xr:uid="{00000000-0005-0000-0000-00006F740000}"/>
    <cellStyle name="Normal 3 3 5 2 2 3" xfId="9689" xr:uid="{00000000-0005-0000-0000-0000D9250000}"/>
    <cellStyle name="Normal 3 3 5 2 2 3 3" xfId="24790" xr:uid="{00000000-0005-0000-0000-0000D6600000}"/>
    <cellStyle name="Normal 3 3 5 2 2 5" xfId="19777" xr:uid="{00000000-0005-0000-0000-0000414D0000}"/>
    <cellStyle name="Normal 3 3 5 2 3" xfId="6328" xr:uid="{00000000-0005-0000-0000-0000B8180000}"/>
    <cellStyle name="Normal 3 3 5 2 3 2" xfId="16380" xr:uid="{00000000-0005-0000-0000-0000FC3F0000}"/>
    <cellStyle name="Normal 3 3 5 2 3 3" xfId="11360" xr:uid="{00000000-0005-0000-0000-0000602C0000}"/>
    <cellStyle name="Normal 3 3 5 2 3 3 3" xfId="26461" xr:uid="{00000000-0005-0000-0000-00005D670000}"/>
    <cellStyle name="Normal 3 3 5 2 3 5" xfId="21448" xr:uid="{00000000-0005-0000-0000-0000C8530000}"/>
    <cellStyle name="Normal 3 3 5 2 4" xfId="13038" xr:uid="{00000000-0005-0000-0000-0000EE320000}"/>
    <cellStyle name="Normal 3 3 5 2 4 3" xfId="28136" xr:uid="{00000000-0005-0000-0000-0000E86D0000}"/>
    <cellStyle name="Normal 3 3 5 2 5" xfId="8017" xr:uid="{00000000-0005-0000-0000-0000511F0000}"/>
    <cellStyle name="Normal 3 3 5 2 5 3" xfId="23119" xr:uid="{00000000-0005-0000-0000-00004F5A0000}"/>
    <cellStyle name="Normal 3 3 5 2 7" xfId="18106" xr:uid="{00000000-0005-0000-0000-0000BA460000}"/>
    <cellStyle name="Normal 3 3 5 3" xfId="3799" xr:uid="{00000000-0005-0000-0000-0000D70E0000}"/>
    <cellStyle name="Normal 3 3 5 3 2" xfId="13873" xr:uid="{00000000-0005-0000-0000-000031360000}"/>
    <cellStyle name="Normal 3 3 5 3 2 3" xfId="28971" xr:uid="{00000000-0005-0000-0000-00002B710000}"/>
    <cellStyle name="Normal 3 3 5 3 3" xfId="8853" xr:uid="{00000000-0005-0000-0000-000095220000}"/>
    <cellStyle name="Normal 3 3 5 3 3 3" xfId="23954" xr:uid="{00000000-0005-0000-0000-0000925D0000}"/>
    <cellStyle name="Normal 3 3 5 3 5" xfId="18941" xr:uid="{00000000-0005-0000-0000-0000FD490000}"/>
    <cellStyle name="Normal 3 3 5 4" xfId="5492" xr:uid="{00000000-0005-0000-0000-000074150000}"/>
    <cellStyle name="Normal 3 3 5 4 2" xfId="15544" xr:uid="{00000000-0005-0000-0000-0000B83C0000}"/>
    <cellStyle name="Normal 3 3 5 4 2 3" xfId="30642" xr:uid="{00000000-0005-0000-0000-0000B2770000}"/>
    <cellStyle name="Normal 3 3 5 4 3" xfId="10524" xr:uid="{00000000-0005-0000-0000-00001C290000}"/>
    <cellStyle name="Normal 3 3 5 4 3 3" xfId="25625" xr:uid="{00000000-0005-0000-0000-000019640000}"/>
    <cellStyle name="Normal 3 3 5 4 5" xfId="20612" xr:uid="{00000000-0005-0000-0000-000084500000}"/>
    <cellStyle name="Normal 3 3 5 5" xfId="12202" xr:uid="{00000000-0005-0000-0000-0000AA2F0000}"/>
    <cellStyle name="Normal 3 3 5 5 3" xfId="27300" xr:uid="{00000000-0005-0000-0000-0000A46A0000}"/>
    <cellStyle name="Normal 3 3 5 6" xfId="7181" xr:uid="{00000000-0005-0000-0000-00000D1C0000}"/>
    <cellStyle name="Normal 3 3 5 6 3" xfId="22283" xr:uid="{00000000-0005-0000-0000-00000B570000}"/>
    <cellStyle name="Normal 3 3 5 8" xfId="17270" xr:uid="{00000000-0005-0000-0000-000076430000}"/>
    <cellStyle name="Normal 3 3 6" xfId="2526" xr:uid="{00000000-0005-0000-0000-0000DE090000}"/>
    <cellStyle name="Normal 3 3 6 2" xfId="4218" xr:uid="{00000000-0005-0000-0000-00007A100000}"/>
    <cellStyle name="Normal 3 3 6 2 2" xfId="14291" xr:uid="{00000000-0005-0000-0000-0000D3370000}"/>
    <cellStyle name="Normal 3 3 6 2 2 3" xfId="29389" xr:uid="{00000000-0005-0000-0000-0000CD720000}"/>
    <cellStyle name="Normal 3 3 6 2 3" xfId="9271" xr:uid="{00000000-0005-0000-0000-000037240000}"/>
    <cellStyle name="Normal 3 3 6 2 3 3" xfId="24372" xr:uid="{00000000-0005-0000-0000-0000345F0000}"/>
    <cellStyle name="Normal 3 3 6 2 5" xfId="19359" xr:uid="{00000000-0005-0000-0000-00009F4B0000}"/>
    <cellStyle name="Normal 3 3 6 3" xfId="5910" xr:uid="{00000000-0005-0000-0000-000016170000}"/>
    <cellStyle name="Normal 3 3 6 3 2" xfId="15962" xr:uid="{00000000-0005-0000-0000-00005A3E0000}"/>
    <cellStyle name="Normal 3 3 6 3 3" xfId="10942" xr:uid="{00000000-0005-0000-0000-0000BE2A0000}"/>
    <cellStyle name="Normal 3 3 6 3 3 3" xfId="26043" xr:uid="{00000000-0005-0000-0000-0000BB650000}"/>
    <cellStyle name="Normal 3 3 6 3 5" xfId="21030" xr:uid="{00000000-0005-0000-0000-000026520000}"/>
    <cellStyle name="Normal 3 3 6 4" xfId="12620" xr:uid="{00000000-0005-0000-0000-00004C310000}"/>
    <cellStyle name="Normal 3 3 6 4 3" xfId="27718" xr:uid="{00000000-0005-0000-0000-0000466C0000}"/>
    <cellStyle name="Normal 3 3 6 5" xfId="7599" xr:uid="{00000000-0005-0000-0000-0000AF1D0000}"/>
    <cellStyle name="Normal 3 3 6 5 3" xfId="22701" xr:uid="{00000000-0005-0000-0000-0000AD580000}"/>
    <cellStyle name="Normal 3 3 6 7" xfId="17688" xr:uid="{00000000-0005-0000-0000-000018450000}"/>
    <cellStyle name="Normal 3 3 7" xfId="3377" xr:uid="{00000000-0005-0000-0000-0000310D0000}"/>
    <cellStyle name="Normal 3 3 7 2" xfId="13455" xr:uid="{00000000-0005-0000-0000-00008F340000}"/>
    <cellStyle name="Normal 3 3 7 2 3" xfId="28553" xr:uid="{00000000-0005-0000-0000-0000896F0000}"/>
    <cellStyle name="Normal 3 3 7 3" xfId="8435" xr:uid="{00000000-0005-0000-0000-0000F3200000}"/>
    <cellStyle name="Normal 3 3 7 3 3" xfId="23536" xr:uid="{00000000-0005-0000-0000-0000F05B0000}"/>
    <cellStyle name="Normal 3 3 7 5" xfId="18523" xr:uid="{00000000-0005-0000-0000-00005B480000}"/>
    <cellStyle name="Normal 3 3 8" xfId="5071" xr:uid="{00000000-0005-0000-0000-0000CF130000}"/>
    <cellStyle name="Normal 3 3 8 2" xfId="15126" xr:uid="{00000000-0005-0000-0000-0000163B0000}"/>
    <cellStyle name="Normal 3 3 8 2 3" xfId="30224" xr:uid="{00000000-0005-0000-0000-000010760000}"/>
    <cellStyle name="Normal 3 3 8 3" xfId="10106" xr:uid="{00000000-0005-0000-0000-00007A270000}"/>
    <cellStyle name="Normal 3 3 8 3 3" xfId="25207" xr:uid="{00000000-0005-0000-0000-000077620000}"/>
    <cellStyle name="Normal 3 3 8 5" xfId="20194" xr:uid="{00000000-0005-0000-0000-0000E24E0000}"/>
    <cellStyle name="Normal 3 3 9" xfId="11782" xr:uid="{00000000-0005-0000-0000-0000062E0000}"/>
    <cellStyle name="Normal 3 3 9 3" xfId="26882" xr:uid="{00000000-0005-0000-0000-000002690000}"/>
    <cellStyle name="Normal 3 4" xfId="1109" xr:uid="{00000000-0005-0000-0000-000055040000}"/>
    <cellStyle name="Normal 3 6" xfId="952" xr:uid="{00000000-0005-0000-0000-0000B8030000}"/>
    <cellStyle name="Normal 3 7" xfId="411" xr:uid="{00000000-0005-0000-0000-00009B010000}"/>
    <cellStyle name="Normal 30" xfId="954" xr:uid="{00000000-0005-0000-0000-0000BA030000}"/>
    <cellStyle name="Normal 30 2" xfId="955" xr:uid="{00000000-0005-0000-0000-0000BB030000}"/>
    <cellStyle name="Normal 30 3" xfId="1433" xr:uid="{00000000-0005-0000-0000-000099050000}"/>
    <cellStyle name="Normal 30 3 10" xfId="6762" xr:uid="{00000000-0005-0000-0000-00006A1A0000}"/>
    <cellStyle name="Normal 30 3 10 3" xfId="21866" xr:uid="{00000000-0005-0000-0000-00006A550000}"/>
    <cellStyle name="Normal 30 3 12" xfId="16851" xr:uid="{00000000-0005-0000-0000-0000D3410000}"/>
    <cellStyle name="Normal 30 3 2" xfId="1726" xr:uid="{00000000-0005-0000-0000-0000BE060000}"/>
    <cellStyle name="Normal 30 3 2 11" xfId="16905" xr:uid="{00000000-0005-0000-0000-000009420000}"/>
    <cellStyle name="Normal 30 3 2 2" xfId="1834" xr:uid="{00000000-0005-0000-0000-00002A070000}"/>
    <cellStyle name="Normal 30 3 2 2 10" xfId="17009" xr:uid="{00000000-0005-0000-0000-000071420000}"/>
    <cellStyle name="Normal 30 3 2 2 2" xfId="2051" xr:uid="{00000000-0005-0000-0000-000003080000}"/>
    <cellStyle name="Normal 30 3 2 2 2 2" xfId="2472" xr:uid="{00000000-0005-0000-0000-0000A8090000}"/>
    <cellStyle name="Normal 30 3 2 2 2 2 2" xfId="3311" xr:uid="{00000000-0005-0000-0000-0000EF0C0000}"/>
    <cellStyle name="Normal 30 3 2 2 2 2 2 2" xfId="5001" xr:uid="{00000000-0005-0000-0000-000089130000}"/>
    <cellStyle name="Normal 30 3 2 2 2 2 2 2 2" xfId="15074" xr:uid="{00000000-0005-0000-0000-0000E23A0000}"/>
    <cellStyle name="Normal 30 3 2 2 2 2 2 2 2 3" xfId="30172" xr:uid="{00000000-0005-0000-0000-0000DC750000}"/>
    <cellStyle name="Normal 30 3 2 2 2 2 2 2 3" xfId="10054" xr:uid="{00000000-0005-0000-0000-000046270000}"/>
    <cellStyle name="Normal 30 3 2 2 2 2 2 2 3 3" xfId="25155" xr:uid="{00000000-0005-0000-0000-000043620000}"/>
    <cellStyle name="Normal 30 3 2 2 2 2 2 2 5" xfId="20142" xr:uid="{00000000-0005-0000-0000-0000AE4E0000}"/>
    <cellStyle name="Normal 30 3 2 2 2 2 2 3" xfId="6693" xr:uid="{00000000-0005-0000-0000-0000251A0000}"/>
    <cellStyle name="Normal 30 3 2 2 2 2 2 3 2" xfId="16745" xr:uid="{00000000-0005-0000-0000-000069410000}"/>
    <cellStyle name="Normal 30 3 2 2 2 2 2 3 3" xfId="11725" xr:uid="{00000000-0005-0000-0000-0000CD2D0000}"/>
    <cellStyle name="Normal 30 3 2 2 2 2 2 3 3 3" xfId="26826" xr:uid="{00000000-0005-0000-0000-0000CA680000}"/>
    <cellStyle name="Normal 30 3 2 2 2 2 2 3 5" xfId="21813" xr:uid="{00000000-0005-0000-0000-000035550000}"/>
    <cellStyle name="Normal 30 3 2 2 2 2 2 4" xfId="13403" xr:uid="{00000000-0005-0000-0000-00005B340000}"/>
    <cellStyle name="Normal 30 3 2 2 2 2 2 4 3" xfId="28501" xr:uid="{00000000-0005-0000-0000-0000556F0000}"/>
    <cellStyle name="Normal 30 3 2 2 2 2 2 5" xfId="8382" xr:uid="{00000000-0005-0000-0000-0000BE200000}"/>
    <cellStyle name="Normal 30 3 2 2 2 2 2 5 3" xfId="23484" xr:uid="{00000000-0005-0000-0000-0000BC5B0000}"/>
    <cellStyle name="Normal 30 3 2 2 2 2 2 7" xfId="18471" xr:uid="{00000000-0005-0000-0000-000027480000}"/>
    <cellStyle name="Normal 30 3 2 2 2 2 3" xfId="4164" xr:uid="{00000000-0005-0000-0000-000044100000}"/>
    <cellStyle name="Normal 30 3 2 2 2 2 3 2" xfId="14238" xr:uid="{00000000-0005-0000-0000-00009E370000}"/>
    <cellStyle name="Normal 30 3 2 2 2 2 3 2 3" xfId="29336" xr:uid="{00000000-0005-0000-0000-000098720000}"/>
    <cellStyle name="Normal 30 3 2 2 2 2 3 3" xfId="9218" xr:uid="{00000000-0005-0000-0000-000002240000}"/>
    <cellStyle name="Normal 30 3 2 2 2 2 3 3 3" xfId="24319" xr:uid="{00000000-0005-0000-0000-0000FF5E0000}"/>
    <cellStyle name="Normal 30 3 2 2 2 2 3 5" xfId="19306" xr:uid="{00000000-0005-0000-0000-00006A4B0000}"/>
    <cellStyle name="Normal 30 3 2 2 2 2 4" xfId="5857" xr:uid="{00000000-0005-0000-0000-0000E1160000}"/>
    <cellStyle name="Normal 30 3 2 2 2 2 4 2" xfId="15909" xr:uid="{00000000-0005-0000-0000-0000253E0000}"/>
    <cellStyle name="Normal 30 3 2 2 2 2 4 3" xfId="10889" xr:uid="{00000000-0005-0000-0000-0000892A0000}"/>
    <cellStyle name="Normal 30 3 2 2 2 2 4 3 3" xfId="25990" xr:uid="{00000000-0005-0000-0000-000086650000}"/>
    <cellStyle name="Normal 30 3 2 2 2 2 4 5" xfId="20977" xr:uid="{00000000-0005-0000-0000-0000F1510000}"/>
    <cellStyle name="Normal 30 3 2 2 2 2 5" xfId="12567" xr:uid="{00000000-0005-0000-0000-000017310000}"/>
    <cellStyle name="Normal 30 3 2 2 2 2 5 3" xfId="27665" xr:uid="{00000000-0005-0000-0000-0000116C0000}"/>
    <cellStyle name="Normal 30 3 2 2 2 2 6" xfId="7546" xr:uid="{00000000-0005-0000-0000-00007A1D0000}"/>
    <cellStyle name="Normal 30 3 2 2 2 2 6 3" xfId="22648" xr:uid="{00000000-0005-0000-0000-000078580000}"/>
    <cellStyle name="Normal 30 3 2 2 2 2 8" xfId="17635" xr:uid="{00000000-0005-0000-0000-0000E3440000}"/>
    <cellStyle name="Normal 30 3 2 2 2 3" xfId="2893" xr:uid="{00000000-0005-0000-0000-00004D0B0000}"/>
    <cellStyle name="Normal 30 3 2 2 2 3 2" xfId="4583" xr:uid="{00000000-0005-0000-0000-0000E7110000}"/>
    <cellStyle name="Normal 30 3 2 2 2 3 2 2" xfId="14656" xr:uid="{00000000-0005-0000-0000-000040390000}"/>
    <cellStyle name="Normal 30 3 2 2 2 3 2 2 3" xfId="29754" xr:uid="{00000000-0005-0000-0000-00003A740000}"/>
    <cellStyle name="Normal 30 3 2 2 2 3 2 3" xfId="9636" xr:uid="{00000000-0005-0000-0000-0000A4250000}"/>
    <cellStyle name="Normal 30 3 2 2 2 3 2 3 3" xfId="24737" xr:uid="{00000000-0005-0000-0000-0000A1600000}"/>
    <cellStyle name="Normal 30 3 2 2 2 3 2 5" xfId="19724" xr:uid="{00000000-0005-0000-0000-00000C4D0000}"/>
    <cellStyle name="Normal 30 3 2 2 2 3 3" xfId="6275" xr:uid="{00000000-0005-0000-0000-000083180000}"/>
    <cellStyle name="Normal 30 3 2 2 2 3 3 2" xfId="16327" xr:uid="{00000000-0005-0000-0000-0000C73F0000}"/>
    <cellStyle name="Normal 30 3 2 2 2 3 3 3" xfId="11307" xr:uid="{00000000-0005-0000-0000-00002B2C0000}"/>
    <cellStyle name="Normal 30 3 2 2 2 3 3 3 3" xfId="26408" xr:uid="{00000000-0005-0000-0000-000028670000}"/>
    <cellStyle name="Normal 30 3 2 2 2 3 3 5" xfId="21395" xr:uid="{00000000-0005-0000-0000-000093530000}"/>
    <cellStyle name="Normal 30 3 2 2 2 3 4" xfId="12985" xr:uid="{00000000-0005-0000-0000-0000B9320000}"/>
    <cellStyle name="Normal 30 3 2 2 2 3 4 3" xfId="28083" xr:uid="{00000000-0005-0000-0000-0000B36D0000}"/>
    <cellStyle name="Normal 30 3 2 2 2 3 5" xfId="7964" xr:uid="{00000000-0005-0000-0000-00001C1F0000}"/>
    <cellStyle name="Normal 30 3 2 2 2 3 5 3" xfId="23066" xr:uid="{00000000-0005-0000-0000-00001A5A0000}"/>
    <cellStyle name="Normal 30 3 2 2 2 3 7" xfId="18053" xr:uid="{00000000-0005-0000-0000-000085460000}"/>
    <cellStyle name="Normal 30 3 2 2 2 4" xfId="3746" xr:uid="{00000000-0005-0000-0000-0000A20E0000}"/>
    <cellStyle name="Normal 30 3 2 2 2 4 2" xfId="13820" xr:uid="{00000000-0005-0000-0000-0000FC350000}"/>
    <cellStyle name="Normal 30 3 2 2 2 4 2 3" xfId="28918" xr:uid="{00000000-0005-0000-0000-0000F6700000}"/>
    <cellStyle name="Normal 30 3 2 2 2 4 3" xfId="8800" xr:uid="{00000000-0005-0000-0000-000060220000}"/>
    <cellStyle name="Normal 30 3 2 2 2 4 3 3" xfId="23901" xr:uid="{00000000-0005-0000-0000-00005D5D0000}"/>
    <cellStyle name="Normal 30 3 2 2 2 4 5" xfId="18888" xr:uid="{00000000-0005-0000-0000-0000C8490000}"/>
    <cellStyle name="Normal 30 3 2 2 2 5" xfId="5439" xr:uid="{00000000-0005-0000-0000-00003F150000}"/>
    <cellStyle name="Normal 30 3 2 2 2 5 2" xfId="15491" xr:uid="{00000000-0005-0000-0000-0000833C0000}"/>
    <cellStyle name="Normal 30 3 2 2 2 5 2 3" xfId="30589" xr:uid="{00000000-0005-0000-0000-00007D770000}"/>
    <cellStyle name="Normal 30 3 2 2 2 5 3" xfId="10471" xr:uid="{00000000-0005-0000-0000-0000E7280000}"/>
    <cellStyle name="Normal 30 3 2 2 2 5 3 3" xfId="25572" xr:uid="{00000000-0005-0000-0000-0000E4630000}"/>
    <cellStyle name="Normal 30 3 2 2 2 5 5" xfId="20559" xr:uid="{00000000-0005-0000-0000-00004F500000}"/>
    <cellStyle name="Normal 30 3 2 2 2 6" xfId="12149" xr:uid="{00000000-0005-0000-0000-0000752F0000}"/>
    <cellStyle name="Normal 30 3 2 2 2 6 3" xfId="27247" xr:uid="{00000000-0005-0000-0000-00006F6A0000}"/>
    <cellStyle name="Normal 30 3 2 2 2 7" xfId="7128" xr:uid="{00000000-0005-0000-0000-0000D81B0000}"/>
    <cellStyle name="Normal 30 3 2 2 2 7 3" xfId="22230" xr:uid="{00000000-0005-0000-0000-0000D6560000}"/>
    <cellStyle name="Normal 30 3 2 2 2 9" xfId="17217" xr:uid="{00000000-0005-0000-0000-000041430000}"/>
    <cellStyle name="Normal 30 3 2 2 3" xfId="2264" xr:uid="{00000000-0005-0000-0000-0000D8080000}"/>
    <cellStyle name="Normal 30 3 2 2 3 2" xfId="3103" xr:uid="{00000000-0005-0000-0000-00001F0C0000}"/>
    <cellStyle name="Normal 30 3 2 2 3 2 2" xfId="4793" xr:uid="{00000000-0005-0000-0000-0000B9120000}"/>
    <cellStyle name="Normal 30 3 2 2 3 2 2 2" xfId="14866" xr:uid="{00000000-0005-0000-0000-0000123A0000}"/>
    <cellStyle name="Normal 30 3 2 2 3 2 2 2 3" xfId="29964" xr:uid="{00000000-0005-0000-0000-00000C750000}"/>
    <cellStyle name="Normal 30 3 2 2 3 2 2 3" xfId="9846" xr:uid="{00000000-0005-0000-0000-000076260000}"/>
    <cellStyle name="Normal 30 3 2 2 3 2 2 3 3" xfId="24947" xr:uid="{00000000-0005-0000-0000-000073610000}"/>
    <cellStyle name="Normal 30 3 2 2 3 2 2 5" xfId="19934" xr:uid="{00000000-0005-0000-0000-0000DE4D0000}"/>
    <cellStyle name="Normal 30 3 2 2 3 2 3" xfId="6485" xr:uid="{00000000-0005-0000-0000-000055190000}"/>
    <cellStyle name="Normal 30 3 2 2 3 2 3 2" xfId="16537" xr:uid="{00000000-0005-0000-0000-000099400000}"/>
    <cellStyle name="Normal 30 3 2 2 3 2 3 3" xfId="11517" xr:uid="{00000000-0005-0000-0000-0000FD2C0000}"/>
    <cellStyle name="Normal 30 3 2 2 3 2 3 3 3" xfId="26618" xr:uid="{00000000-0005-0000-0000-0000FA670000}"/>
    <cellStyle name="Normal 30 3 2 2 3 2 3 5" xfId="21605" xr:uid="{00000000-0005-0000-0000-000065540000}"/>
    <cellStyle name="Normal 30 3 2 2 3 2 4" xfId="13195" xr:uid="{00000000-0005-0000-0000-00008B330000}"/>
    <cellStyle name="Normal 30 3 2 2 3 2 4 3" xfId="28293" xr:uid="{00000000-0005-0000-0000-0000856E0000}"/>
    <cellStyle name="Normal 30 3 2 2 3 2 5" xfId="8174" xr:uid="{00000000-0005-0000-0000-0000EE1F0000}"/>
    <cellStyle name="Normal 30 3 2 2 3 2 5 3" xfId="23276" xr:uid="{00000000-0005-0000-0000-0000EC5A0000}"/>
    <cellStyle name="Normal 30 3 2 2 3 2 7" xfId="18263" xr:uid="{00000000-0005-0000-0000-000057470000}"/>
    <cellStyle name="Normal 30 3 2 2 3 3" xfId="3956" xr:uid="{00000000-0005-0000-0000-0000740F0000}"/>
    <cellStyle name="Normal 30 3 2 2 3 3 2" xfId="14030" xr:uid="{00000000-0005-0000-0000-0000CE360000}"/>
    <cellStyle name="Normal 30 3 2 2 3 3 2 3" xfId="29128" xr:uid="{00000000-0005-0000-0000-0000C8710000}"/>
    <cellStyle name="Normal 30 3 2 2 3 3 3" xfId="9010" xr:uid="{00000000-0005-0000-0000-000032230000}"/>
    <cellStyle name="Normal 30 3 2 2 3 3 3 3" xfId="24111" xr:uid="{00000000-0005-0000-0000-00002F5E0000}"/>
    <cellStyle name="Normal 30 3 2 2 3 3 5" xfId="19098" xr:uid="{00000000-0005-0000-0000-00009A4A0000}"/>
    <cellStyle name="Normal 30 3 2 2 3 4" xfId="5649" xr:uid="{00000000-0005-0000-0000-000011160000}"/>
    <cellStyle name="Normal 30 3 2 2 3 4 2" xfId="15701" xr:uid="{00000000-0005-0000-0000-0000553D0000}"/>
    <cellStyle name="Normal 30 3 2 2 3 4 2 3" xfId="30799" xr:uid="{00000000-0005-0000-0000-00004F780000}"/>
    <cellStyle name="Normal 30 3 2 2 3 4 3" xfId="10681" xr:uid="{00000000-0005-0000-0000-0000B9290000}"/>
    <cellStyle name="Normal 30 3 2 2 3 4 3 3" xfId="25782" xr:uid="{00000000-0005-0000-0000-0000B6640000}"/>
    <cellStyle name="Normal 30 3 2 2 3 4 5" xfId="20769" xr:uid="{00000000-0005-0000-0000-000021510000}"/>
    <cellStyle name="Normal 30 3 2 2 3 5" xfId="12359" xr:uid="{00000000-0005-0000-0000-000047300000}"/>
    <cellStyle name="Normal 30 3 2 2 3 5 3" xfId="27457" xr:uid="{00000000-0005-0000-0000-0000416B0000}"/>
    <cellStyle name="Normal 30 3 2 2 3 6" xfId="7338" xr:uid="{00000000-0005-0000-0000-0000AA1C0000}"/>
    <cellStyle name="Normal 30 3 2 2 3 6 3" xfId="22440" xr:uid="{00000000-0005-0000-0000-0000A8570000}"/>
    <cellStyle name="Normal 30 3 2 2 3 8" xfId="17427" xr:uid="{00000000-0005-0000-0000-000013440000}"/>
    <cellStyle name="Normal 30 3 2 2 4" xfId="2685" xr:uid="{00000000-0005-0000-0000-00007D0A0000}"/>
    <cellStyle name="Normal 30 3 2 2 4 2" xfId="4375" xr:uid="{00000000-0005-0000-0000-000017110000}"/>
    <cellStyle name="Normal 30 3 2 2 4 2 2" xfId="14448" xr:uid="{00000000-0005-0000-0000-000070380000}"/>
    <cellStyle name="Normal 30 3 2 2 4 2 2 3" xfId="29546" xr:uid="{00000000-0005-0000-0000-00006A730000}"/>
    <cellStyle name="Normal 30 3 2 2 4 2 3" xfId="9428" xr:uid="{00000000-0005-0000-0000-0000D4240000}"/>
    <cellStyle name="Normal 30 3 2 2 4 2 3 3" xfId="24529" xr:uid="{00000000-0005-0000-0000-0000D15F0000}"/>
    <cellStyle name="Normal 30 3 2 2 4 2 5" xfId="19516" xr:uid="{00000000-0005-0000-0000-00003C4C0000}"/>
    <cellStyle name="Normal 30 3 2 2 4 3" xfId="6067" xr:uid="{00000000-0005-0000-0000-0000B3170000}"/>
    <cellStyle name="Normal 30 3 2 2 4 3 2" xfId="16119" xr:uid="{00000000-0005-0000-0000-0000F73E0000}"/>
    <cellStyle name="Normal 30 3 2 2 4 3 3" xfId="11099" xr:uid="{00000000-0005-0000-0000-00005B2B0000}"/>
    <cellStyle name="Normal 30 3 2 2 4 3 3 3" xfId="26200" xr:uid="{00000000-0005-0000-0000-000058660000}"/>
    <cellStyle name="Normal 30 3 2 2 4 3 5" xfId="21187" xr:uid="{00000000-0005-0000-0000-0000C3520000}"/>
    <cellStyle name="Normal 30 3 2 2 4 4" xfId="12777" xr:uid="{00000000-0005-0000-0000-0000E9310000}"/>
    <cellStyle name="Normal 30 3 2 2 4 4 3" xfId="27875" xr:uid="{00000000-0005-0000-0000-0000E36C0000}"/>
    <cellStyle name="Normal 30 3 2 2 4 5" xfId="7756" xr:uid="{00000000-0005-0000-0000-00004C1E0000}"/>
    <cellStyle name="Normal 30 3 2 2 4 5 3" xfId="22858" xr:uid="{00000000-0005-0000-0000-00004A590000}"/>
    <cellStyle name="Normal 30 3 2 2 4 7" xfId="17845" xr:uid="{00000000-0005-0000-0000-0000B5450000}"/>
    <cellStyle name="Normal 30 3 2 2 5" xfId="3538" xr:uid="{00000000-0005-0000-0000-0000D20D0000}"/>
    <cellStyle name="Normal 30 3 2 2 5 2" xfId="13612" xr:uid="{00000000-0005-0000-0000-00002C350000}"/>
    <cellStyle name="Normal 30 3 2 2 5 2 3" xfId="28710" xr:uid="{00000000-0005-0000-0000-000026700000}"/>
    <cellStyle name="Normal 30 3 2 2 5 3" xfId="8592" xr:uid="{00000000-0005-0000-0000-000090210000}"/>
    <cellStyle name="Normal 30 3 2 2 5 3 3" xfId="23693" xr:uid="{00000000-0005-0000-0000-00008D5C0000}"/>
    <cellStyle name="Normal 30 3 2 2 5 5" xfId="18680" xr:uid="{00000000-0005-0000-0000-0000F8480000}"/>
    <cellStyle name="Normal 30 3 2 2 6" xfId="5231" xr:uid="{00000000-0005-0000-0000-00006F140000}"/>
    <cellStyle name="Normal 30 3 2 2 6 2" xfId="15283" xr:uid="{00000000-0005-0000-0000-0000B33B0000}"/>
    <cellStyle name="Normal 30 3 2 2 6 2 3" xfId="30381" xr:uid="{00000000-0005-0000-0000-0000AD760000}"/>
    <cellStyle name="Normal 30 3 2 2 6 3" xfId="10263" xr:uid="{00000000-0005-0000-0000-000017280000}"/>
    <cellStyle name="Normal 30 3 2 2 6 3 3" xfId="25364" xr:uid="{00000000-0005-0000-0000-000014630000}"/>
    <cellStyle name="Normal 30 3 2 2 6 5" xfId="20351" xr:uid="{00000000-0005-0000-0000-00007F4F0000}"/>
    <cellStyle name="Normal 30 3 2 2 7" xfId="11941" xr:uid="{00000000-0005-0000-0000-0000A52E0000}"/>
    <cellStyle name="Normal 30 3 2 2 7 3" xfId="27039" xr:uid="{00000000-0005-0000-0000-00009F690000}"/>
    <cellStyle name="Normal 30 3 2 2 8" xfId="6920" xr:uid="{00000000-0005-0000-0000-0000081B0000}"/>
    <cellStyle name="Normal 30 3 2 2 8 3" xfId="22022" xr:uid="{00000000-0005-0000-0000-000006560000}"/>
    <cellStyle name="Normal 30 3 2 3" xfId="1947" xr:uid="{00000000-0005-0000-0000-00009B070000}"/>
    <cellStyle name="Normal 30 3 2 3 2" xfId="2368" xr:uid="{00000000-0005-0000-0000-000040090000}"/>
    <cellStyle name="Normal 30 3 2 3 2 2" xfId="3207" xr:uid="{00000000-0005-0000-0000-0000870C0000}"/>
    <cellStyle name="Normal 30 3 2 3 2 2 2" xfId="4897" xr:uid="{00000000-0005-0000-0000-000021130000}"/>
    <cellStyle name="Normal 30 3 2 3 2 2 2 2" xfId="14970" xr:uid="{00000000-0005-0000-0000-00007A3A0000}"/>
    <cellStyle name="Normal 30 3 2 3 2 2 2 2 3" xfId="30068" xr:uid="{00000000-0005-0000-0000-000074750000}"/>
    <cellStyle name="Normal 30 3 2 3 2 2 2 3" xfId="9950" xr:uid="{00000000-0005-0000-0000-0000DE260000}"/>
    <cellStyle name="Normal 30 3 2 3 2 2 2 3 3" xfId="25051" xr:uid="{00000000-0005-0000-0000-0000DB610000}"/>
    <cellStyle name="Normal 30 3 2 3 2 2 2 5" xfId="20038" xr:uid="{00000000-0005-0000-0000-0000464E0000}"/>
    <cellStyle name="Normal 30 3 2 3 2 2 3" xfId="6589" xr:uid="{00000000-0005-0000-0000-0000BD190000}"/>
    <cellStyle name="Normal 30 3 2 3 2 2 3 2" xfId="16641" xr:uid="{00000000-0005-0000-0000-000001410000}"/>
    <cellStyle name="Normal 30 3 2 3 2 2 3 3" xfId="11621" xr:uid="{00000000-0005-0000-0000-0000652D0000}"/>
    <cellStyle name="Normal 30 3 2 3 2 2 3 3 3" xfId="26722" xr:uid="{00000000-0005-0000-0000-000062680000}"/>
    <cellStyle name="Normal 30 3 2 3 2 2 3 5" xfId="21709" xr:uid="{00000000-0005-0000-0000-0000CD540000}"/>
    <cellStyle name="Normal 30 3 2 3 2 2 4" xfId="13299" xr:uid="{00000000-0005-0000-0000-0000F3330000}"/>
    <cellStyle name="Normal 30 3 2 3 2 2 4 3" xfId="28397" xr:uid="{00000000-0005-0000-0000-0000ED6E0000}"/>
    <cellStyle name="Normal 30 3 2 3 2 2 5" xfId="8278" xr:uid="{00000000-0005-0000-0000-000056200000}"/>
    <cellStyle name="Normal 30 3 2 3 2 2 5 3" xfId="23380" xr:uid="{00000000-0005-0000-0000-0000545B0000}"/>
    <cellStyle name="Normal 30 3 2 3 2 2 7" xfId="18367" xr:uid="{00000000-0005-0000-0000-0000BF470000}"/>
    <cellStyle name="Normal 30 3 2 3 2 3" xfId="4060" xr:uid="{00000000-0005-0000-0000-0000DC0F0000}"/>
    <cellStyle name="Normal 30 3 2 3 2 3 2" xfId="14134" xr:uid="{00000000-0005-0000-0000-000036370000}"/>
    <cellStyle name="Normal 30 3 2 3 2 3 2 3" xfId="29232" xr:uid="{00000000-0005-0000-0000-000030720000}"/>
    <cellStyle name="Normal 30 3 2 3 2 3 3" xfId="9114" xr:uid="{00000000-0005-0000-0000-00009A230000}"/>
    <cellStyle name="Normal 30 3 2 3 2 3 3 3" xfId="24215" xr:uid="{00000000-0005-0000-0000-0000975E0000}"/>
    <cellStyle name="Normal 30 3 2 3 2 3 5" xfId="19202" xr:uid="{00000000-0005-0000-0000-0000024B0000}"/>
    <cellStyle name="Normal 30 3 2 3 2 4" xfId="5753" xr:uid="{00000000-0005-0000-0000-000079160000}"/>
    <cellStyle name="Normal 30 3 2 3 2 4 2" xfId="15805" xr:uid="{00000000-0005-0000-0000-0000BD3D0000}"/>
    <cellStyle name="Normal 30 3 2 3 2 4 2 3" xfId="30903" xr:uid="{00000000-0005-0000-0000-0000B7780000}"/>
    <cellStyle name="Normal 30 3 2 3 2 4 3" xfId="10785" xr:uid="{00000000-0005-0000-0000-0000212A0000}"/>
    <cellStyle name="Normal 30 3 2 3 2 4 3 3" xfId="25886" xr:uid="{00000000-0005-0000-0000-00001E650000}"/>
    <cellStyle name="Normal 30 3 2 3 2 4 5" xfId="20873" xr:uid="{00000000-0005-0000-0000-000089510000}"/>
    <cellStyle name="Normal 30 3 2 3 2 5" xfId="12463" xr:uid="{00000000-0005-0000-0000-0000AF300000}"/>
    <cellStyle name="Normal 30 3 2 3 2 5 3" xfId="27561" xr:uid="{00000000-0005-0000-0000-0000A96B0000}"/>
    <cellStyle name="Normal 30 3 2 3 2 6" xfId="7442" xr:uid="{00000000-0005-0000-0000-0000121D0000}"/>
    <cellStyle name="Normal 30 3 2 3 2 6 3" xfId="22544" xr:uid="{00000000-0005-0000-0000-000010580000}"/>
    <cellStyle name="Normal 30 3 2 3 2 8" xfId="17531" xr:uid="{00000000-0005-0000-0000-00007B440000}"/>
    <cellStyle name="Normal 30 3 2 3 3" xfId="2789" xr:uid="{00000000-0005-0000-0000-0000E50A0000}"/>
    <cellStyle name="Normal 30 3 2 3 3 2" xfId="4479" xr:uid="{00000000-0005-0000-0000-00007F110000}"/>
    <cellStyle name="Normal 30 3 2 3 3 2 2" xfId="14552" xr:uid="{00000000-0005-0000-0000-0000D8380000}"/>
    <cellStyle name="Normal 30 3 2 3 3 2 2 3" xfId="29650" xr:uid="{00000000-0005-0000-0000-0000D2730000}"/>
    <cellStyle name="Normal 30 3 2 3 3 2 3" xfId="9532" xr:uid="{00000000-0005-0000-0000-00003C250000}"/>
    <cellStyle name="Normal 30 3 2 3 3 2 3 3" xfId="24633" xr:uid="{00000000-0005-0000-0000-000039600000}"/>
    <cellStyle name="Normal 30 3 2 3 3 2 5" xfId="19620" xr:uid="{00000000-0005-0000-0000-0000A44C0000}"/>
    <cellStyle name="Normal 30 3 2 3 3 3" xfId="6171" xr:uid="{00000000-0005-0000-0000-00001B180000}"/>
    <cellStyle name="Normal 30 3 2 3 3 3 2" xfId="16223" xr:uid="{00000000-0005-0000-0000-00005F3F0000}"/>
    <cellStyle name="Normal 30 3 2 3 3 3 3" xfId="11203" xr:uid="{00000000-0005-0000-0000-0000C32B0000}"/>
    <cellStyle name="Normal 30 3 2 3 3 3 3 3" xfId="26304" xr:uid="{00000000-0005-0000-0000-0000C0660000}"/>
    <cellStyle name="Normal 30 3 2 3 3 3 5" xfId="21291" xr:uid="{00000000-0005-0000-0000-00002B530000}"/>
    <cellStyle name="Normal 30 3 2 3 3 4" xfId="12881" xr:uid="{00000000-0005-0000-0000-000051320000}"/>
    <cellStyle name="Normal 30 3 2 3 3 4 3" xfId="27979" xr:uid="{00000000-0005-0000-0000-00004B6D0000}"/>
    <cellStyle name="Normal 30 3 2 3 3 5" xfId="7860" xr:uid="{00000000-0005-0000-0000-0000B41E0000}"/>
    <cellStyle name="Normal 30 3 2 3 3 5 3" xfId="22962" xr:uid="{00000000-0005-0000-0000-0000B2590000}"/>
    <cellStyle name="Normal 30 3 2 3 3 7" xfId="17949" xr:uid="{00000000-0005-0000-0000-00001D460000}"/>
    <cellStyle name="Normal 30 3 2 3 4" xfId="3642" xr:uid="{00000000-0005-0000-0000-00003A0E0000}"/>
    <cellStyle name="Normal 30 3 2 3 4 2" xfId="13716" xr:uid="{00000000-0005-0000-0000-000094350000}"/>
    <cellStyle name="Normal 30 3 2 3 4 2 3" xfId="28814" xr:uid="{00000000-0005-0000-0000-00008E700000}"/>
    <cellStyle name="Normal 30 3 2 3 4 3" xfId="8696" xr:uid="{00000000-0005-0000-0000-0000F8210000}"/>
    <cellStyle name="Normal 30 3 2 3 4 3 3" xfId="23797" xr:uid="{00000000-0005-0000-0000-0000F55C0000}"/>
    <cellStyle name="Normal 30 3 2 3 4 5" xfId="18784" xr:uid="{00000000-0005-0000-0000-000060490000}"/>
    <cellStyle name="Normal 30 3 2 3 5" xfId="5335" xr:uid="{00000000-0005-0000-0000-0000D7140000}"/>
    <cellStyle name="Normal 30 3 2 3 5 2" xfId="15387" xr:uid="{00000000-0005-0000-0000-00001B3C0000}"/>
    <cellStyle name="Normal 30 3 2 3 5 2 3" xfId="30485" xr:uid="{00000000-0005-0000-0000-000015770000}"/>
    <cellStyle name="Normal 30 3 2 3 5 3" xfId="10367" xr:uid="{00000000-0005-0000-0000-00007F280000}"/>
    <cellStyle name="Normal 30 3 2 3 5 3 3" xfId="25468" xr:uid="{00000000-0005-0000-0000-00007C630000}"/>
    <cellStyle name="Normal 30 3 2 3 5 5" xfId="20455" xr:uid="{00000000-0005-0000-0000-0000E74F0000}"/>
    <cellStyle name="Normal 30 3 2 3 6" xfId="12045" xr:uid="{00000000-0005-0000-0000-00000D2F0000}"/>
    <cellStyle name="Normal 30 3 2 3 6 3" xfId="27143" xr:uid="{00000000-0005-0000-0000-0000076A0000}"/>
    <cellStyle name="Normal 30 3 2 3 7" xfId="7024" xr:uid="{00000000-0005-0000-0000-0000701B0000}"/>
    <cellStyle name="Normal 30 3 2 3 7 3" xfId="22126" xr:uid="{00000000-0005-0000-0000-00006E560000}"/>
    <cellStyle name="Normal 30 3 2 3 9" xfId="17113" xr:uid="{00000000-0005-0000-0000-0000D9420000}"/>
    <cellStyle name="Normal 30 3 2 4" xfId="2160" xr:uid="{00000000-0005-0000-0000-000070080000}"/>
    <cellStyle name="Normal 30 3 2 4 2" xfId="2999" xr:uid="{00000000-0005-0000-0000-0000B70B0000}"/>
    <cellStyle name="Normal 30 3 2 4 2 2" xfId="4689" xr:uid="{00000000-0005-0000-0000-000051120000}"/>
    <cellStyle name="Normal 30 3 2 4 2 2 2" xfId="14762" xr:uid="{00000000-0005-0000-0000-0000AA390000}"/>
    <cellStyle name="Normal 30 3 2 4 2 2 2 3" xfId="29860" xr:uid="{00000000-0005-0000-0000-0000A4740000}"/>
    <cellStyle name="Normal 30 3 2 4 2 2 3" xfId="9742" xr:uid="{00000000-0005-0000-0000-00000E260000}"/>
    <cellStyle name="Normal 30 3 2 4 2 2 3 3" xfId="24843" xr:uid="{00000000-0005-0000-0000-00000B610000}"/>
    <cellStyle name="Normal 30 3 2 4 2 2 5" xfId="19830" xr:uid="{00000000-0005-0000-0000-0000764D0000}"/>
    <cellStyle name="Normal 30 3 2 4 2 3" xfId="6381" xr:uid="{00000000-0005-0000-0000-0000ED180000}"/>
    <cellStyle name="Normal 30 3 2 4 2 3 2" xfId="16433" xr:uid="{00000000-0005-0000-0000-000031400000}"/>
    <cellStyle name="Normal 30 3 2 4 2 3 3" xfId="11413" xr:uid="{00000000-0005-0000-0000-0000952C0000}"/>
    <cellStyle name="Normal 30 3 2 4 2 3 3 3" xfId="26514" xr:uid="{00000000-0005-0000-0000-000092670000}"/>
    <cellStyle name="Normal 30 3 2 4 2 3 5" xfId="21501" xr:uid="{00000000-0005-0000-0000-0000FD530000}"/>
    <cellStyle name="Normal 30 3 2 4 2 4" xfId="13091" xr:uid="{00000000-0005-0000-0000-000023330000}"/>
    <cellStyle name="Normal 30 3 2 4 2 4 3" xfId="28189" xr:uid="{00000000-0005-0000-0000-00001D6E0000}"/>
    <cellStyle name="Normal 30 3 2 4 2 5" xfId="8070" xr:uid="{00000000-0005-0000-0000-0000861F0000}"/>
    <cellStyle name="Normal 30 3 2 4 2 5 3" xfId="23172" xr:uid="{00000000-0005-0000-0000-0000845A0000}"/>
    <cellStyle name="Normal 30 3 2 4 2 7" xfId="18159" xr:uid="{00000000-0005-0000-0000-0000EF460000}"/>
    <cellStyle name="Normal 30 3 2 4 3" xfId="3852" xr:uid="{00000000-0005-0000-0000-00000C0F0000}"/>
    <cellStyle name="Normal 30 3 2 4 3 2" xfId="13926" xr:uid="{00000000-0005-0000-0000-000066360000}"/>
    <cellStyle name="Normal 30 3 2 4 3 2 3" xfId="29024" xr:uid="{00000000-0005-0000-0000-000060710000}"/>
    <cellStyle name="Normal 30 3 2 4 3 3" xfId="8906" xr:uid="{00000000-0005-0000-0000-0000CA220000}"/>
    <cellStyle name="Normal 30 3 2 4 3 3 3" xfId="24007" xr:uid="{00000000-0005-0000-0000-0000C75D0000}"/>
    <cellStyle name="Normal 30 3 2 4 3 5" xfId="18994" xr:uid="{00000000-0005-0000-0000-0000324A0000}"/>
    <cellStyle name="Normal 30 3 2 4 4" xfId="5545" xr:uid="{00000000-0005-0000-0000-0000A9150000}"/>
    <cellStyle name="Normal 30 3 2 4 4 2" xfId="15597" xr:uid="{00000000-0005-0000-0000-0000ED3C0000}"/>
    <cellStyle name="Normal 30 3 2 4 4 2 3" xfId="30695" xr:uid="{00000000-0005-0000-0000-0000E7770000}"/>
    <cellStyle name="Normal 30 3 2 4 4 3" xfId="10577" xr:uid="{00000000-0005-0000-0000-000051290000}"/>
    <cellStyle name="Normal 30 3 2 4 4 3 3" xfId="25678" xr:uid="{00000000-0005-0000-0000-00004E640000}"/>
    <cellStyle name="Normal 30 3 2 4 4 5" xfId="20665" xr:uid="{00000000-0005-0000-0000-0000B9500000}"/>
    <cellStyle name="Normal 30 3 2 4 5" xfId="12255" xr:uid="{00000000-0005-0000-0000-0000DF2F0000}"/>
    <cellStyle name="Normal 30 3 2 4 5 3" xfId="27353" xr:uid="{00000000-0005-0000-0000-0000D96A0000}"/>
    <cellStyle name="Normal 30 3 2 4 6" xfId="7234" xr:uid="{00000000-0005-0000-0000-0000421C0000}"/>
    <cellStyle name="Normal 30 3 2 4 6 3" xfId="22336" xr:uid="{00000000-0005-0000-0000-000040570000}"/>
    <cellStyle name="Normal 30 3 2 4 8" xfId="17323" xr:uid="{00000000-0005-0000-0000-0000AB430000}"/>
    <cellStyle name="Normal 30 3 2 5" xfId="2581" xr:uid="{00000000-0005-0000-0000-0000150A0000}"/>
    <cellStyle name="Normal 30 3 2 5 2" xfId="4271" xr:uid="{00000000-0005-0000-0000-0000AF100000}"/>
    <cellStyle name="Normal 30 3 2 5 2 2" xfId="14344" xr:uid="{00000000-0005-0000-0000-000008380000}"/>
    <cellStyle name="Normal 30 3 2 5 2 2 3" xfId="29442" xr:uid="{00000000-0005-0000-0000-000002730000}"/>
    <cellStyle name="Normal 30 3 2 5 2 3" xfId="9324" xr:uid="{00000000-0005-0000-0000-00006C240000}"/>
    <cellStyle name="Normal 30 3 2 5 2 3 3" xfId="24425" xr:uid="{00000000-0005-0000-0000-0000695F0000}"/>
    <cellStyle name="Normal 30 3 2 5 2 5" xfId="19412" xr:uid="{00000000-0005-0000-0000-0000D44B0000}"/>
    <cellStyle name="Normal 30 3 2 5 3" xfId="5963" xr:uid="{00000000-0005-0000-0000-00004B170000}"/>
    <cellStyle name="Normal 30 3 2 5 3 2" xfId="16015" xr:uid="{00000000-0005-0000-0000-00008F3E0000}"/>
    <cellStyle name="Normal 30 3 2 5 3 3" xfId="10995" xr:uid="{00000000-0005-0000-0000-0000F32A0000}"/>
    <cellStyle name="Normal 30 3 2 5 3 3 3" xfId="26096" xr:uid="{00000000-0005-0000-0000-0000F0650000}"/>
    <cellStyle name="Normal 30 3 2 5 3 5" xfId="21083" xr:uid="{00000000-0005-0000-0000-00005B520000}"/>
    <cellStyle name="Normal 30 3 2 5 4" xfId="12673" xr:uid="{00000000-0005-0000-0000-000081310000}"/>
    <cellStyle name="Normal 30 3 2 5 4 3" xfId="27771" xr:uid="{00000000-0005-0000-0000-00007B6C0000}"/>
    <cellStyle name="Normal 30 3 2 5 5" xfId="7652" xr:uid="{00000000-0005-0000-0000-0000E41D0000}"/>
    <cellStyle name="Normal 30 3 2 5 5 3" xfId="22754" xr:uid="{00000000-0005-0000-0000-0000E2580000}"/>
    <cellStyle name="Normal 30 3 2 5 7" xfId="17741" xr:uid="{00000000-0005-0000-0000-00004D450000}"/>
    <cellStyle name="Normal 30 3 2 6" xfId="3434" xr:uid="{00000000-0005-0000-0000-00006A0D0000}"/>
    <cellStyle name="Normal 30 3 2 6 2" xfId="13508" xr:uid="{00000000-0005-0000-0000-0000C4340000}"/>
    <cellStyle name="Normal 30 3 2 6 2 3" xfId="28606" xr:uid="{00000000-0005-0000-0000-0000BE6F0000}"/>
    <cellStyle name="Normal 30 3 2 6 3" xfId="8488" xr:uid="{00000000-0005-0000-0000-000028210000}"/>
    <cellStyle name="Normal 30 3 2 6 3 3" xfId="23589" xr:uid="{00000000-0005-0000-0000-0000255C0000}"/>
    <cellStyle name="Normal 30 3 2 6 5" xfId="18576" xr:uid="{00000000-0005-0000-0000-000090480000}"/>
    <cellStyle name="Normal 30 3 2 7" xfId="5127" xr:uid="{00000000-0005-0000-0000-000007140000}"/>
    <cellStyle name="Normal 30 3 2 7 2" xfId="15179" xr:uid="{00000000-0005-0000-0000-00004B3B0000}"/>
    <cellStyle name="Normal 30 3 2 7 2 3" xfId="30277" xr:uid="{00000000-0005-0000-0000-000045760000}"/>
    <cellStyle name="Normal 30 3 2 7 3" xfId="10159" xr:uid="{00000000-0005-0000-0000-0000AF270000}"/>
    <cellStyle name="Normal 30 3 2 7 3 3" xfId="25260" xr:uid="{00000000-0005-0000-0000-0000AC620000}"/>
    <cellStyle name="Normal 30 3 2 7 5" xfId="20247" xr:uid="{00000000-0005-0000-0000-0000174F0000}"/>
    <cellStyle name="Normal 30 3 2 8" xfId="11837" xr:uid="{00000000-0005-0000-0000-00003D2E0000}"/>
    <cellStyle name="Normal 30 3 2 8 3" xfId="26935" xr:uid="{00000000-0005-0000-0000-000037690000}"/>
    <cellStyle name="Normal 30 3 2 9" xfId="6816" xr:uid="{00000000-0005-0000-0000-0000A01A0000}"/>
    <cellStyle name="Normal 30 3 2 9 3" xfId="21918" xr:uid="{00000000-0005-0000-0000-00009E550000}"/>
    <cellStyle name="Normal 30 3 3" xfId="1780" xr:uid="{00000000-0005-0000-0000-0000F4060000}"/>
    <cellStyle name="Normal 30 3 3 10" xfId="16957" xr:uid="{00000000-0005-0000-0000-00003D420000}"/>
    <cellStyle name="Normal 30 3 3 2" xfId="1999" xr:uid="{00000000-0005-0000-0000-0000CF070000}"/>
    <cellStyle name="Normal 30 3 3 2 2" xfId="2420" xr:uid="{00000000-0005-0000-0000-000074090000}"/>
    <cellStyle name="Normal 30 3 3 2 2 2" xfId="3259" xr:uid="{00000000-0005-0000-0000-0000BB0C0000}"/>
    <cellStyle name="Normal 30 3 3 2 2 2 2" xfId="4949" xr:uid="{00000000-0005-0000-0000-000055130000}"/>
    <cellStyle name="Normal 30 3 3 2 2 2 2 2" xfId="15022" xr:uid="{00000000-0005-0000-0000-0000AE3A0000}"/>
    <cellStyle name="Normal 30 3 3 2 2 2 2 2 3" xfId="30120" xr:uid="{00000000-0005-0000-0000-0000A8750000}"/>
    <cellStyle name="Normal 30 3 3 2 2 2 2 3" xfId="10002" xr:uid="{00000000-0005-0000-0000-000012270000}"/>
    <cellStyle name="Normal 30 3 3 2 2 2 2 3 3" xfId="25103" xr:uid="{00000000-0005-0000-0000-00000F620000}"/>
    <cellStyle name="Normal 30 3 3 2 2 2 2 5" xfId="20090" xr:uid="{00000000-0005-0000-0000-00007A4E0000}"/>
    <cellStyle name="Normal 30 3 3 2 2 2 3" xfId="6641" xr:uid="{00000000-0005-0000-0000-0000F1190000}"/>
    <cellStyle name="Normal 30 3 3 2 2 2 3 2" xfId="16693" xr:uid="{00000000-0005-0000-0000-000035410000}"/>
    <cellStyle name="Normal 30 3 3 2 2 2 3 3" xfId="11673" xr:uid="{00000000-0005-0000-0000-0000992D0000}"/>
    <cellStyle name="Normal 30 3 3 2 2 2 3 3 3" xfId="26774" xr:uid="{00000000-0005-0000-0000-000096680000}"/>
    <cellStyle name="Normal 30 3 3 2 2 2 3 5" xfId="21761" xr:uid="{00000000-0005-0000-0000-000001550000}"/>
    <cellStyle name="Normal 30 3 3 2 2 2 4" xfId="13351" xr:uid="{00000000-0005-0000-0000-000027340000}"/>
    <cellStyle name="Normal 30 3 3 2 2 2 4 3" xfId="28449" xr:uid="{00000000-0005-0000-0000-0000216F0000}"/>
    <cellStyle name="Normal 30 3 3 2 2 2 5" xfId="8330" xr:uid="{00000000-0005-0000-0000-00008A200000}"/>
    <cellStyle name="Normal 30 3 3 2 2 2 5 3" xfId="23432" xr:uid="{00000000-0005-0000-0000-0000885B0000}"/>
    <cellStyle name="Normal 30 3 3 2 2 2 7" xfId="18419" xr:uid="{00000000-0005-0000-0000-0000F3470000}"/>
    <cellStyle name="Normal 30 3 3 2 2 3" xfId="4112" xr:uid="{00000000-0005-0000-0000-000010100000}"/>
    <cellStyle name="Normal 30 3 3 2 2 3 2" xfId="14186" xr:uid="{00000000-0005-0000-0000-00006A370000}"/>
    <cellStyle name="Normal 30 3 3 2 2 3 2 3" xfId="29284" xr:uid="{00000000-0005-0000-0000-000064720000}"/>
    <cellStyle name="Normal 30 3 3 2 2 3 3" xfId="9166" xr:uid="{00000000-0005-0000-0000-0000CE230000}"/>
    <cellStyle name="Normal 30 3 3 2 2 3 3 3" xfId="24267" xr:uid="{00000000-0005-0000-0000-0000CB5E0000}"/>
    <cellStyle name="Normal 30 3 3 2 2 3 5" xfId="19254" xr:uid="{00000000-0005-0000-0000-0000364B0000}"/>
    <cellStyle name="Normal 30 3 3 2 2 4" xfId="5805" xr:uid="{00000000-0005-0000-0000-0000AD160000}"/>
    <cellStyle name="Normal 30 3 3 2 2 4 2" xfId="15857" xr:uid="{00000000-0005-0000-0000-0000F13D0000}"/>
    <cellStyle name="Normal 30 3 3 2 2 4 3" xfId="10837" xr:uid="{00000000-0005-0000-0000-0000552A0000}"/>
    <cellStyle name="Normal 30 3 3 2 2 4 3 3" xfId="25938" xr:uid="{00000000-0005-0000-0000-000052650000}"/>
    <cellStyle name="Normal 30 3 3 2 2 4 5" xfId="20925" xr:uid="{00000000-0005-0000-0000-0000BD510000}"/>
    <cellStyle name="Normal 30 3 3 2 2 5" xfId="12515" xr:uid="{00000000-0005-0000-0000-0000E3300000}"/>
    <cellStyle name="Normal 30 3 3 2 2 5 3" xfId="27613" xr:uid="{00000000-0005-0000-0000-0000DD6B0000}"/>
    <cellStyle name="Normal 30 3 3 2 2 6" xfId="7494" xr:uid="{00000000-0005-0000-0000-0000461D0000}"/>
    <cellStyle name="Normal 30 3 3 2 2 6 3" xfId="22596" xr:uid="{00000000-0005-0000-0000-000044580000}"/>
    <cellStyle name="Normal 30 3 3 2 2 8" xfId="17583" xr:uid="{00000000-0005-0000-0000-0000AF440000}"/>
    <cellStyle name="Normal 30 3 3 2 3" xfId="2841" xr:uid="{00000000-0005-0000-0000-0000190B0000}"/>
    <cellStyle name="Normal 30 3 3 2 3 2" xfId="4531" xr:uid="{00000000-0005-0000-0000-0000B3110000}"/>
    <cellStyle name="Normal 30 3 3 2 3 2 2" xfId="14604" xr:uid="{00000000-0005-0000-0000-00000C390000}"/>
    <cellStyle name="Normal 30 3 3 2 3 2 2 3" xfId="29702" xr:uid="{00000000-0005-0000-0000-000006740000}"/>
    <cellStyle name="Normal 30 3 3 2 3 2 3" xfId="9584" xr:uid="{00000000-0005-0000-0000-000070250000}"/>
    <cellStyle name="Normal 30 3 3 2 3 2 3 3" xfId="24685" xr:uid="{00000000-0005-0000-0000-00006D600000}"/>
    <cellStyle name="Normal 30 3 3 2 3 2 5" xfId="19672" xr:uid="{00000000-0005-0000-0000-0000D84C0000}"/>
    <cellStyle name="Normal 30 3 3 2 3 3" xfId="6223" xr:uid="{00000000-0005-0000-0000-00004F180000}"/>
    <cellStyle name="Normal 30 3 3 2 3 3 2" xfId="16275" xr:uid="{00000000-0005-0000-0000-0000933F0000}"/>
    <cellStyle name="Normal 30 3 3 2 3 3 3" xfId="11255" xr:uid="{00000000-0005-0000-0000-0000F72B0000}"/>
    <cellStyle name="Normal 30 3 3 2 3 3 3 3" xfId="26356" xr:uid="{00000000-0005-0000-0000-0000F4660000}"/>
    <cellStyle name="Normal 30 3 3 2 3 3 5" xfId="21343" xr:uid="{00000000-0005-0000-0000-00005F530000}"/>
    <cellStyle name="Normal 30 3 3 2 3 4" xfId="12933" xr:uid="{00000000-0005-0000-0000-000085320000}"/>
    <cellStyle name="Normal 30 3 3 2 3 4 3" xfId="28031" xr:uid="{00000000-0005-0000-0000-00007F6D0000}"/>
    <cellStyle name="Normal 30 3 3 2 3 5" xfId="7912" xr:uid="{00000000-0005-0000-0000-0000E81E0000}"/>
    <cellStyle name="Normal 30 3 3 2 3 5 3" xfId="23014" xr:uid="{00000000-0005-0000-0000-0000E6590000}"/>
    <cellStyle name="Normal 30 3 3 2 3 7" xfId="18001" xr:uid="{00000000-0005-0000-0000-000051460000}"/>
    <cellStyle name="Normal 30 3 3 2 4" xfId="3694" xr:uid="{00000000-0005-0000-0000-00006E0E0000}"/>
    <cellStyle name="Normal 30 3 3 2 4 2" xfId="13768" xr:uid="{00000000-0005-0000-0000-0000C8350000}"/>
    <cellStyle name="Normal 30 3 3 2 4 2 3" xfId="28866" xr:uid="{00000000-0005-0000-0000-0000C2700000}"/>
    <cellStyle name="Normal 30 3 3 2 4 3" xfId="8748" xr:uid="{00000000-0005-0000-0000-00002C220000}"/>
    <cellStyle name="Normal 30 3 3 2 4 3 3" xfId="23849" xr:uid="{00000000-0005-0000-0000-0000295D0000}"/>
    <cellStyle name="Normal 30 3 3 2 4 5" xfId="18836" xr:uid="{00000000-0005-0000-0000-000094490000}"/>
    <cellStyle name="Normal 30 3 3 2 5" xfId="5387" xr:uid="{00000000-0005-0000-0000-00000B150000}"/>
    <cellStyle name="Normal 30 3 3 2 5 2" xfId="15439" xr:uid="{00000000-0005-0000-0000-00004F3C0000}"/>
    <cellStyle name="Normal 30 3 3 2 5 2 3" xfId="30537" xr:uid="{00000000-0005-0000-0000-000049770000}"/>
    <cellStyle name="Normal 30 3 3 2 5 3" xfId="10419" xr:uid="{00000000-0005-0000-0000-0000B3280000}"/>
    <cellStyle name="Normal 30 3 3 2 5 3 3" xfId="25520" xr:uid="{00000000-0005-0000-0000-0000B0630000}"/>
    <cellStyle name="Normal 30 3 3 2 5 5" xfId="20507" xr:uid="{00000000-0005-0000-0000-00001B500000}"/>
    <cellStyle name="Normal 30 3 3 2 6" xfId="12097" xr:uid="{00000000-0005-0000-0000-0000412F0000}"/>
    <cellStyle name="Normal 30 3 3 2 6 3" xfId="27195" xr:uid="{00000000-0005-0000-0000-00003B6A0000}"/>
    <cellStyle name="Normal 30 3 3 2 7" xfId="7076" xr:uid="{00000000-0005-0000-0000-0000A41B0000}"/>
    <cellStyle name="Normal 30 3 3 2 7 3" xfId="22178" xr:uid="{00000000-0005-0000-0000-0000A2560000}"/>
    <cellStyle name="Normal 30 3 3 2 9" xfId="17165" xr:uid="{00000000-0005-0000-0000-00000D430000}"/>
    <cellStyle name="Normal 30 3 3 3" xfId="2212" xr:uid="{00000000-0005-0000-0000-0000A4080000}"/>
    <cellStyle name="Normal 30 3 3 3 2" xfId="3051" xr:uid="{00000000-0005-0000-0000-0000EB0B0000}"/>
    <cellStyle name="Normal 30 3 3 3 2 2" xfId="4741" xr:uid="{00000000-0005-0000-0000-000085120000}"/>
    <cellStyle name="Normal 30 3 3 3 2 2 2" xfId="14814" xr:uid="{00000000-0005-0000-0000-0000DE390000}"/>
    <cellStyle name="Normal 30 3 3 3 2 2 2 3" xfId="29912" xr:uid="{00000000-0005-0000-0000-0000D8740000}"/>
    <cellStyle name="Normal 30 3 3 3 2 2 3" xfId="9794" xr:uid="{00000000-0005-0000-0000-000042260000}"/>
    <cellStyle name="Normal 30 3 3 3 2 2 3 3" xfId="24895" xr:uid="{00000000-0005-0000-0000-00003F610000}"/>
    <cellStyle name="Normal 30 3 3 3 2 2 5" xfId="19882" xr:uid="{00000000-0005-0000-0000-0000AA4D0000}"/>
    <cellStyle name="Normal 30 3 3 3 2 3" xfId="6433" xr:uid="{00000000-0005-0000-0000-000021190000}"/>
    <cellStyle name="Normal 30 3 3 3 2 3 2" xfId="16485" xr:uid="{00000000-0005-0000-0000-000065400000}"/>
    <cellStyle name="Normal 30 3 3 3 2 3 3" xfId="11465" xr:uid="{00000000-0005-0000-0000-0000C92C0000}"/>
    <cellStyle name="Normal 30 3 3 3 2 3 3 3" xfId="26566" xr:uid="{00000000-0005-0000-0000-0000C6670000}"/>
    <cellStyle name="Normal 30 3 3 3 2 3 5" xfId="21553" xr:uid="{00000000-0005-0000-0000-000031540000}"/>
    <cellStyle name="Normal 30 3 3 3 2 4" xfId="13143" xr:uid="{00000000-0005-0000-0000-000057330000}"/>
    <cellStyle name="Normal 30 3 3 3 2 4 3" xfId="28241" xr:uid="{00000000-0005-0000-0000-0000516E0000}"/>
    <cellStyle name="Normal 30 3 3 3 2 5" xfId="8122" xr:uid="{00000000-0005-0000-0000-0000BA1F0000}"/>
    <cellStyle name="Normal 30 3 3 3 2 5 3" xfId="23224" xr:uid="{00000000-0005-0000-0000-0000B85A0000}"/>
    <cellStyle name="Normal 30 3 3 3 2 7" xfId="18211" xr:uid="{00000000-0005-0000-0000-000023470000}"/>
    <cellStyle name="Normal 30 3 3 3 3" xfId="3904" xr:uid="{00000000-0005-0000-0000-0000400F0000}"/>
    <cellStyle name="Normal 30 3 3 3 3 2" xfId="13978" xr:uid="{00000000-0005-0000-0000-00009A360000}"/>
    <cellStyle name="Normal 30 3 3 3 3 2 3" xfId="29076" xr:uid="{00000000-0005-0000-0000-000094710000}"/>
    <cellStyle name="Normal 30 3 3 3 3 3" xfId="8958" xr:uid="{00000000-0005-0000-0000-0000FE220000}"/>
    <cellStyle name="Normal 30 3 3 3 3 3 3" xfId="24059" xr:uid="{00000000-0005-0000-0000-0000FB5D0000}"/>
    <cellStyle name="Normal 30 3 3 3 3 5" xfId="19046" xr:uid="{00000000-0005-0000-0000-0000664A0000}"/>
    <cellStyle name="Normal 30 3 3 3 4" xfId="5597" xr:uid="{00000000-0005-0000-0000-0000DD150000}"/>
    <cellStyle name="Normal 30 3 3 3 4 2" xfId="15649" xr:uid="{00000000-0005-0000-0000-0000213D0000}"/>
    <cellStyle name="Normal 30 3 3 3 4 2 3" xfId="30747" xr:uid="{00000000-0005-0000-0000-00001B780000}"/>
    <cellStyle name="Normal 30 3 3 3 4 3" xfId="10629" xr:uid="{00000000-0005-0000-0000-000085290000}"/>
    <cellStyle name="Normal 30 3 3 3 4 3 3" xfId="25730" xr:uid="{00000000-0005-0000-0000-000082640000}"/>
    <cellStyle name="Normal 30 3 3 3 4 5" xfId="20717" xr:uid="{00000000-0005-0000-0000-0000ED500000}"/>
    <cellStyle name="Normal 30 3 3 3 5" xfId="12307" xr:uid="{00000000-0005-0000-0000-000013300000}"/>
    <cellStyle name="Normal 30 3 3 3 5 3" xfId="27405" xr:uid="{00000000-0005-0000-0000-00000D6B0000}"/>
    <cellStyle name="Normal 30 3 3 3 6" xfId="7286" xr:uid="{00000000-0005-0000-0000-0000761C0000}"/>
    <cellStyle name="Normal 30 3 3 3 6 3" xfId="22388" xr:uid="{00000000-0005-0000-0000-000074570000}"/>
    <cellStyle name="Normal 30 3 3 3 8" xfId="17375" xr:uid="{00000000-0005-0000-0000-0000DF430000}"/>
    <cellStyle name="Normal 30 3 3 4" xfId="2633" xr:uid="{00000000-0005-0000-0000-0000490A0000}"/>
    <cellStyle name="Normal 30 3 3 4 2" xfId="4323" xr:uid="{00000000-0005-0000-0000-0000E3100000}"/>
    <cellStyle name="Normal 30 3 3 4 2 2" xfId="14396" xr:uid="{00000000-0005-0000-0000-00003C380000}"/>
    <cellStyle name="Normal 30 3 3 4 2 2 3" xfId="29494" xr:uid="{00000000-0005-0000-0000-000036730000}"/>
    <cellStyle name="Normal 30 3 3 4 2 3" xfId="9376" xr:uid="{00000000-0005-0000-0000-0000A0240000}"/>
    <cellStyle name="Normal 30 3 3 4 2 3 3" xfId="24477" xr:uid="{00000000-0005-0000-0000-00009D5F0000}"/>
    <cellStyle name="Normal 30 3 3 4 2 5" xfId="19464" xr:uid="{00000000-0005-0000-0000-0000084C0000}"/>
    <cellStyle name="Normal 30 3 3 4 3" xfId="6015" xr:uid="{00000000-0005-0000-0000-00007F170000}"/>
    <cellStyle name="Normal 30 3 3 4 3 2" xfId="16067" xr:uid="{00000000-0005-0000-0000-0000C33E0000}"/>
    <cellStyle name="Normal 30 3 3 4 3 3" xfId="11047" xr:uid="{00000000-0005-0000-0000-0000272B0000}"/>
    <cellStyle name="Normal 30 3 3 4 3 3 3" xfId="26148" xr:uid="{00000000-0005-0000-0000-000024660000}"/>
    <cellStyle name="Normal 30 3 3 4 3 5" xfId="21135" xr:uid="{00000000-0005-0000-0000-00008F520000}"/>
    <cellStyle name="Normal 30 3 3 4 4" xfId="12725" xr:uid="{00000000-0005-0000-0000-0000B5310000}"/>
    <cellStyle name="Normal 30 3 3 4 4 3" xfId="27823" xr:uid="{00000000-0005-0000-0000-0000AF6C0000}"/>
    <cellStyle name="Normal 30 3 3 4 5" xfId="7704" xr:uid="{00000000-0005-0000-0000-0000181E0000}"/>
    <cellStyle name="Normal 30 3 3 4 5 3" xfId="22806" xr:uid="{00000000-0005-0000-0000-000016590000}"/>
    <cellStyle name="Normal 30 3 3 4 7" xfId="17793" xr:uid="{00000000-0005-0000-0000-000081450000}"/>
    <cellStyle name="Normal 30 3 3 5" xfId="3486" xr:uid="{00000000-0005-0000-0000-00009E0D0000}"/>
    <cellStyle name="Normal 30 3 3 5 2" xfId="13560" xr:uid="{00000000-0005-0000-0000-0000F8340000}"/>
    <cellStyle name="Normal 30 3 3 5 2 3" xfId="28658" xr:uid="{00000000-0005-0000-0000-0000F26F0000}"/>
    <cellStyle name="Normal 30 3 3 5 3" xfId="8540" xr:uid="{00000000-0005-0000-0000-00005C210000}"/>
    <cellStyle name="Normal 30 3 3 5 3 3" xfId="23641" xr:uid="{00000000-0005-0000-0000-0000595C0000}"/>
    <cellStyle name="Normal 30 3 3 5 5" xfId="18628" xr:uid="{00000000-0005-0000-0000-0000C4480000}"/>
    <cellStyle name="Normal 30 3 3 6" xfId="5179" xr:uid="{00000000-0005-0000-0000-00003B140000}"/>
    <cellStyle name="Normal 30 3 3 6 2" xfId="15231" xr:uid="{00000000-0005-0000-0000-00007F3B0000}"/>
    <cellStyle name="Normal 30 3 3 6 2 3" xfId="30329" xr:uid="{00000000-0005-0000-0000-000079760000}"/>
    <cellStyle name="Normal 30 3 3 6 3" xfId="10211" xr:uid="{00000000-0005-0000-0000-0000E3270000}"/>
    <cellStyle name="Normal 30 3 3 6 3 3" xfId="25312" xr:uid="{00000000-0005-0000-0000-0000E0620000}"/>
    <cellStyle name="Normal 30 3 3 6 5" xfId="20299" xr:uid="{00000000-0005-0000-0000-00004B4F0000}"/>
    <cellStyle name="Normal 30 3 3 7" xfId="11889" xr:uid="{00000000-0005-0000-0000-0000712E0000}"/>
    <cellStyle name="Normal 30 3 3 7 3" xfId="26987" xr:uid="{00000000-0005-0000-0000-00006B690000}"/>
    <cellStyle name="Normal 30 3 3 8" xfId="6868" xr:uid="{00000000-0005-0000-0000-0000D41A0000}"/>
    <cellStyle name="Normal 30 3 3 8 3" xfId="21970" xr:uid="{00000000-0005-0000-0000-0000D2550000}"/>
    <cellStyle name="Normal 30 3 4" xfId="1893" xr:uid="{00000000-0005-0000-0000-000065070000}"/>
    <cellStyle name="Normal 30 3 4 2" xfId="2316" xr:uid="{00000000-0005-0000-0000-00000C090000}"/>
    <cellStyle name="Normal 30 3 4 2 2" xfId="3155" xr:uid="{00000000-0005-0000-0000-0000530C0000}"/>
    <cellStyle name="Normal 30 3 4 2 2 2" xfId="4845" xr:uid="{00000000-0005-0000-0000-0000ED120000}"/>
    <cellStyle name="Normal 30 3 4 2 2 2 2" xfId="14918" xr:uid="{00000000-0005-0000-0000-0000463A0000}"/>
    <cellStyle name="Normal 30 3 4 2 2 2 2 3" xfId="30016" xr:uid="{00000000-0005-0000-0000-000040750000}"/>
    <cellStyle name="Normal 30 3 4 2 2 2 3" xfId="9898" xr:uid="{00000000-0005-0000-0000-0000AA260000}"/>
    <cellStyle name="Normal 30 3 4 2 2 2 3 3" xfId="24999" xr:uid="{00000000-0005-0000-0000-0000A7610000}"/>
    <cellStyle name="Normal 30 3 4 2 2 2 5" xfId="19986" xr:uid="{00000000-0005-0000-0000-0000124E0000}"/>
    <cellStyle name="Normal 30 3 4 2 2 3" xfId="6537" xr:uid="{00000000-0005-0000-0000-000089190000}"/>
    <cellStyle name="Normal 30 3 4 2 2 3 2" xfId="16589" xr:uid="{00000000-0005-0000-0000-0000CD400000}"/>
    <cellStyle name="Normal 30 3 4 2 2 3 3" xfId="11569" xr:uid="{00000000-0005-0000-0000-0000312D0000}"/>
    <cellStyle name="Normal 30 3 4 2 2 3 3 3" xfId="26670" xr:uid="{00000000-0005-0000-0000-00002E680000}"/>
    <cellStyle name="Normal 30 3 4 2 2 3 5" xfId="21657" xr:uid="{00000000-0005-0000-0000-000099540000}"/>
    <cellStyle name="Normal 30 3 4 2 2 4" xfId="13247" xr:uid="{00000000-0005-0000-0000-0000BF330000}"/>
    <cellStyle name="Normal 30 3 4 2 2 4 3" xfId="28345" xr:uid="{00000000-0005-0000-0000-0000B96E0000}"/>
    <cellStyle name="Normal 30 3 4 2 2 5" xfId="8226" xr:uid="{00000000-0005-0000-0000-000022200000}"/>
    <cellStyle name="Normal 30 3 4 2 2 5 3" xfId="23328" xr:uid="{00000000-0005-0000-0000-0000205B0000}"/>
    <cellStyle name="Normal 30 3 4 2 2 7" xfId="18315" xr:uid="{00000000-0005-0000-0000-00008B470000}"/>
    <cellStyle name="Normal 30 3 4 2 3" xfId="4008" xr:uid="{00000000-0005-0000-0000-0000A80F0000}"/>
    <cellStyle name="Normal 30 3 4 2 3 2" xfId="14082" xr:uid="{00000000-0005-0000-0000-000002370000}"/>
    <cellStyle name="Normal 30 3 4 2 3 2 3" xfId="29180" xr:uid="{00000000-0005-0000-0000-0000FC710000}"/>
    <cellStyle name="Normal 30 3 4 2 3 3" xfId="9062" xr:uid="{00000000-0005-0000-0000-000066230000}"/>
    <cellStyle name="Normal 30 3 4 2 3 3 3" xfId="24163" xr:uid="{00000000-0005-0000-0000-0000635E0000}"/>
    <cellStyle name="Normal 30 3 4 2 3 5" xfId="19150" xr:uid="{00000000-0005-0000-0000-0000CE4A0000}"/>
    <cellStyle name="Normal 30 3 4 2 4" xfId="5701" xr:uid="{00000000-0005-0000-0000-000045160000}"/>
    <cellStyle name="Normal 30 3 4 2 4 2" xfId="15753" xr:uid="{00000000-0005-0000-0000-0000893D0000}"/>
    <cellStyle name="Normal 30 3 4 2 4 2 3" xfId="30851" xr:uid="{00000000-0005-0000-0000-000083780000}"/>
    <cellStyle name="Normal 30 3 4 2 4 3" xfId="10733" xr:uid="{00000000-0005-0000-0000-0000ED290000}"/>
    <cellStyle name="Normal 30 3 4 2 4 3 3" xfId="25834" xr:uid="{00000000-0005-0000-0000-0000EA640000}"/>
    <cellStyle name="Normal 30 3 4 2 4 5" xfId="20821" xr:uid="{00000000-0005-0000-0000-000055510000}"/>
    <cellStyle name="Normal 30 3 4 2 5" xfId="12411" xr:uid="{00000000-0005-0000-0000-00007B300000}"/>
    <cellStyle name="Normal 30 3 4 2 5 3" xfId="27509" xr:uid="{00000000-0005-0000-0000-0000756B0000}"/>
    <cellStyle name="Normal 30 3 4 2 6" xfId="7390" xr:uid="{00000000-0005-0000-0000-0000DE1C0000}"/>
    <cellStyle name="Normal 30 3 4 2 6 3" xfId="22492" xr:uid="{00000000-0005-0000-0000-0000DC570000}"/>
    <cellStyle name="Normal 30 3 4 2 8" xfId="17479" xr:uid="{00000000-0005-0000-0000-000047440000}"/>
    <cellStyle name="Normal 30 3 4 3" xfId="2737" xr:uid="{00000000-0005-0000-0000-0000B10A0000}"/>
    <cellStyle name="Normal 30 3 4 3 2" xfId="4427" xr:uid="{00000000-0005-0000-0000-00004B110000}"/>
    <cellStyle name="Normal 30 3 4 3 2 2" xfId="14500" xr:uid="{00000000-0005-0000-0000-0000A4380000}"/>
    <cellStyle name="Normal 30 3 4 3 2 2 3" xfId="29598" xr:uid="{00000000-0005-0000-0000-00009E730000}"/>
    <cellStyle name="Normal 30 3 4 3 2 3" xfId="9480" xr:uid="{00000000-0005-0000-0000-000008250000}"/>
    <cellStyle name="Normal 30 3 4 3 2 3 3" xfId="24581" xr:uid="{00000000-0005-0000-0000-000005600000}"/>
    <cellStyle name="Normal 30 3 4 3 2 5" xfId="19568" xr:uid="{00000000-0005-0000-0000-0000704C0000}"/>
    <cellStyle name="Normal 30 3 4 3 3" xfId="6119" xr:uid="{00000000-0005-0000-0000-0000E7170000}"/>
    <cellStyle name="Normal 30 3 4 3 3 2" xfId="16171" xr:uid="{00000000-0005-0000-0000-00002B3F0000}"/>
    <cellStyle name="Normal 30 3 4 3 3 3" xfId="11151" xr:uid="{00000000-0005-0000-0000-00008F2B0000}"/>
    <cellStyle name="Normal 30 3 4 3 3 3 3" xfId="26252" xr:uid="{00000000-0005-0000-0000-00008C660000}"/>
    <cellStyle name="Normal 30 3 4 3 3 5" xfId="21239" xr:uid="{00000000-0005-0000-0000-0000F7520000}"/>
    <cellStyle name="Normal 30 3 4 3 4" xfId="12829" xr:uid="{00000000-0005-0000-0000-00001D320000}"/>
    <cellStyle name="Normal 30 3 4 3 4 3" xfId="27927" xr:uid="{00000000-0005-0000-0000-0000176D0000}"/>
    <cellStyle name="Normal 30 3 4 3 5" xfId="7808" xr:uid="{00000000-0005-0000-0000-0000801E0000}"/>
    <cellStyle name="Normal 30 3 4 3 5 3" xfId="22910" xr:uid="{00000000-0005-0000-0000-00007E590000}"/>
    <cellStyle name="Normal 30 3 4 3 7" xfId="17897" xr:uid="{00000000-0005-0000-0000-0000E9450000}"/>
    <cellStyle name="Normal 30 3 4 4" xfId="3590" xr:uid="{00000000-0005-0000-0000-0000060E0000}"/>
    <cellStyle name="Normal 30 3 4 4 2" xfId="13664" xr:uid="{00000000-0005-0000-0000-000060350000}"/>
    <cellStyle name="Normal 30 3 4 4 2 3" xfId="28762" xr:uid="{00000000-0005-0000-0000-00005A700000}"/>
    <cellStyle name="Normal 30 3 4 4 3" xfId="8644" xr:uid="{00000000-0005-0000-0000-0000C4210000}"/>
    <cellStyle name="Normal 30 3 4 4 3 3" xfId="23745" xr:uid="{00000000-0005-0000-0000-0000C15C0000}"/>
    <cellStyle name="Normal 30 3 4 4 5" xfId="18732" xr:uid="{00000000-0005-0000-0000-00002C490000}"/>
    <cellStyle name="Normal 30 3 4 5" xfId="5283" xr:uid="{00000000-0005-0000-0000-0000A3140000}"/>
    <cellStyle name="Normal 30 3 4 5 2" xfId="15335" xr:uid="{00000000-0005-0000-0000-0000E73B0000}"/>
    <cellStyle name="Normal 30 3 4 5 2 3" xfId="30433" xr:uid="{00000000-0005-0000-0000-0000E1760000}"/>
    <cellStyle name="Normal 30 3 4 5 3" xfId="10315" xr:uid="{00000000-0005-0000-0000-00004B280000}"/>
    <cellStyle name="Normal 30 3 4 5 3 3" xfId="25416" xr:uid="{00000000-0005-0000-0000-000048630000}"/>
    <cellStyle name="Normal 30 3 4 5 5" xfId="20403" xr:uid="{00000000-0005-0000-0000-0000B34F0000}"/>
    <cellStyle name="Normal 30 3 4 6" xfId="11993" xr:uid="{00000000-0005-0000-0000-0000D92E0000}"/>
    <cellStyle name="Normal 30 3 4 6 3" xfId="27091" xr:uid="{00000000-0005-0000-0000-0000D3690000}"/>
    <cellStyle name="Normal 30 3 4 7" xfId="6972" xr:uid="{00000000-0005-0000-0000-00003C1B0000}"/>
    <cellStyle name="Normal 30 3 4 7 3" xfId="22074" xr:uid="{00000000-0005-0000-0000-00003A560000}"/>
    <cellStyle name="Normal 30 3 4 9" xfId="17061" xr:uid="{00000000-0005-0000-0000-0000A5420000}"/>
    <cellStyle name="Normal 30 3 5" xfId="2106" xr:uid="{00000000-0005-0000-0000-00003A080000}"/>
    <cellStyle name="Normal 30 3 5 2" xfId="2947" xr:uid="{00000000-0005-0000-0000-0000830B0000}"/>
    <cellStyle name="Normal 30 3 5 2 2" xfId="4637" xr:uid="{00000000-0005-0000-0000-00001D120000}"/>
    <cellStyle name="Normal 30 3 5 2 2 2" xfId="14710" xr:uid="{00000000-0005-0000-0000-000076390000}"/>
    <cellStyle name="Normal 30 3 5 2 2 2 3" xfId="29808" xr:uid="{00000000-0005-0000-0000-000070740000}"/>
    <cellStyle name="Normal 30 3 5 2 2 3" xfId="9690" xr:uid="{00000000-0005-0000-0000-0000DA250000}"/>
    <cellStyle name="Normal 30 3 5 2 2 3 3" xfId="24791" xr:uid="{00000000-0005-0000-0000-0000D7600000}"/>
    <cellStyle name="Normal 30 3 5 2 2 5" xfId="19778" xr:uid="{00000000-0005-0000-0000-0000424D0000}"/>
    <cellStyle name="Normal 30 3 5 2 3" xfId="6329" xr:uid="{00000000-0005-0000-0000-0000B9180000}"/>
    <cellStyle name="Normal 30 3 5 2 3 2" xfId="16381" xr:uid="{00000000-0005-0000-0000-0000FD3F0000}"/>
    <cellStyle name="Normal 30 3 5 2 3 3" xfId="11361" xr:uid="{00000000-0005-0000-0000-0000612C0000}"/>
    <cellStyle name="Normal 30 3 5 2 3 3 3" xfId="26462" xr:uid="{00000000-0005-0000-0000-00005E670000}"/>
    <cellStyle name="Normal 30 3 5 2 3 5" xfId="21449" xr:uid="{00000000-0005-0000-0000-0000C9530000}"/>
    <cellStyle name="Normal 30 3 5 2 4" xfId="13039" xr:uid="{00000000-0005-0000-0000-0000EF320000}"/>
    <cellStyle name="Normal 30 3 5 2 4 3" xfId="28137" xr:uid="{00000000-0005-0000-0000-0000E96D0000}"/>
    <cellStyle name="Normal 30 3 5 2 5" xfId="8018" xr:uid="{00000000-0005-0000-0000-0000521F0000}"/>
    <cellStyle name="Normal 30 3 5 2 5 3" xfId="23120" xr:uid="{00000000-0005-0000-0000-0000505A0000}"/>
    <cellStyle name="Normal 30 3 5 2 7" xfId="18107" xr:uid="{00000000-0005-0000-0000-0000BB460000}"/>
    <cellStyle name="Normal 30 3 5 3" xfId="3800" xr:uid="{00000000-0005-0000-0000-0000D80E0000}"/>
    <cellStyle name="Normal 30 3 5 3 2" xfId="13874" xr:uid="{00000000-0005-0000-0000-000032360000}"/>
    <cellStyle name="Normal 30 3 5 3 2 3" xfId="28972" xr:uid="{00000000-0005-0000-0000-00002C710000}"/>
    <cellStyle name="Normal 30 3 5 3 3" xfId="8854" xr:uid="{00000000-0005-0000-0000-000096220000}"/>
    <cellStyle name="Normal 30 3 5 3 3 3" xfId="23955" xr:uid="{00000000-0005-0000-0000-0000935D0000}"/>
    <cellStyle name="Normal 30 3 5 3 5" xfId="18942" xr:uid="{00000000-0005-0000-0000-0000FE490000}"/>
    <cellStyle name="Normal 30 3 5 4" xfId="5493" xr:uid="{00000000-0005-0000-0000-000075150000}"/>
    <cellStyle name="Normal 30 3 5 4 2" xfId="15545" xr:uid="{00000000-0005-0000-0000-0000B93C0000}"/>
    <cellStyle name="Normal 30 3 5 4 2 3" xfId="30643" xr:uid="{00000000-0005-0000-0000-0000B3770000}"/>
    <cellStyle name="Normal 30 3 5 4 3" xfId="10525" xr:uid="{00000000-0005-0000-0000-00001D290000}"/>
    <cellStyle name="Normal 30 3 5 4 3 3" xfId="25626" xr:uid="{00000000-0005-0000-0000-00001A640000}"/>
    <cellStyle name="Normal 30 3 5 4 5" xfId="20613" xr:uid="{00000000-0005-0000-0000-000085500000}"/>
    <cellStyle name="Normal 30 3 5 5" xfId="12203" xr:uid="{00000000-0005-0000-0000-0000AB2F0000}"/>
    <cellStyle name="Normal 30 3 5 5 3" xfId="27301" xr:uid="{00000000-0005-0000-0000-0000A56A0000}"/>
    <cellStyle name="Normal 30 3 5 6" xfId="7182" xr:uid="{00000000-0005-0000-0000-00000E1C0000}"/>
    <cellStyle name="Normal 30 3 5 6 3" xfId="22284" xr:uid="{00000000-0005-0000-0000-00000C570000}"/>
    <cellStyle name="Normal 30 3 5 8" xfId="17271" xr:uid="{00000000-0005-0000-0000-000077430000}"/>
    <cellStyle name="Normal 30 3 6" xfId="2527" xr:uid="{00000000-0005-0000-0000-0000DF090000}"/>
    <cellStyle name="Normal 30 3 6 2" xfId="4219" xr:uid="{00000000-0005-0000-0000-00007B100000}"/>
    <cellStyle name="Normal 30 3 6 2 2" xfId="14292" xr:uid="{00000000-0005-0000-0000-0000D4370000}"/>
    <cellStyle name="Normal 30 3 6 2 2 3" xfId="29390" xr:uid="{00000000-0005-0000-0000-0000CE720000}"/>
    <cellStyle name="Normal 30 3 6 2 3" xfId="9272" xr:uid="{00000000-0005-0000-0000-000038240000}"/>
    <cellStyle name="Normal 30 3 6 2 3 3" xfId="24373" xr:uid="{00000000-0005-0000-0000-0000355F0000}"/>
    <cellStyle name="Normal 30 3 6 2 5" xfId="19360" xr:uid="{00000000-0005-0000-0000-0000A04B0000}"/>
    <cellStyle name="Normal 30 3 6 3" xfId="5911" xr:uid="{00000000-0005-0000-0000-000017170000}"/>
    <cellStyle name="Normal 30 3 6 3 2" xfId="15963" xr:uid="{00000000-0005-0000-0000-00005B3E0000}"/>
    <cellStyle name="Normal 30 3 6 3 3" xfId="10943" xr:uid="{00000000-0005-0000-0000-0000BF2A0000}"/>
    <cellStyle name="Normal 30 3 6 3 3 3" xfId="26044" xr:uid="{00000000-0005-0000-0000-0000BC650000}"/>
    <cellStyle name="Normal 30 3 6 3 5" xfId="21031" xr:uid="{00000000-0005-0000-0000-000027520000}"/>
    <cellStyle name="Normal 30 3 6 4" xfId="12621" xr:uid="{00000000-0005-0000-0000-00004D310000}"/>
    <cellStyle name="Normal 30 3 6 4 3" xfId="27719" xr:uid="{00000000-0005-0000-0000-0000476C0000}"/>
    <cellStyle name="Normal 30 3 6 5" xfId="7600" xr:uid="{00000000-0005-0000-0000-0000B01D0000}"/>
    <cellStyle name="Normal 30 3 6 5 3" xfId="22702" xr:uid="{00000000-0005-0000-0000-0000AE580000}"/>
    <cellStyle name="Normal 30 3 6 7" xfId="17689" xr:uid="{00000000-0005-0000-0000-000019450000}"/>
    <cellStyle name="Normal 30 3 7" xfId="3378" xr:uid="{00000000-0005-0000-0000-0000320D0000}"/>
    <cellStyle name="Normal 30 3 7 2" xfId="13456" xr:uid="{00000000-0005-0000-0000-000090340000}"/>
    <cellStyle name="Normal 30 3 7 2 3" xfId="28554" xr:uid="{00000000-0005-0000-0000-00008A6F0000}"/>
    <cellStyle name="Normal 30 3 7 3" xfId="8436" xr:uid="{00000000-0005-0000-0000-0000F4200000}"/>
    <cellStyle name="Normal 30 3 7 3 3" xfId="23537" xr:uid="{00000000-0005-0000-0000-0000F15B0000}"/>
    <cellStyle name="Normal 30 3 7 5" xfId="18524" xr:uid="{00000000-0005-0000-0000-00005C480000}"/>
    <cellStyle name="Normal 30 3 8" xfId="5072" xr:uid="{00000000-0005-0000-0000-0000D0130000}"/>
    <cellStyle name="Normal 30 3 8 2" xfId="15127" xr:uid="{00000000-0005-0000-0000-0000173B0000}"/>
    <cellStyle name="Normal 30 3 8 2 3" xfId="30225" xr:uid="{00000000-0005-0000-0000-000011760000}"/>
    <cellStyle name="Normal 30 3 8 3" xfId="10107" xr:uid="{00000000-0005-0000-0000-00007B270000}"/>
    <cellStyle name="Normal 30 3 8 3 3" xfId="25208" xr:uid="{00000000-0005-0000-0000-000078620000}"/>
    <cellStyle name="Normal 30 3 8 5" xfId="20195" xr:uid="{00000000-0005-0000-0000-0000E34E0000}"/>
    <cellStyle name="Normal 30 3 9" xfId="11783" xr:uid="{00000000-0005-0000-0000-0000072E0000}"/>
    <cellStyle name="Normal 30 3 9 3" xfId="26883" xr:uid="{00000000-0005-0000-0000-000003690000}"/>
    <cellStyle name="Normal 30_Sheet2" xfId="1046" xr:uid="{00000000-0005-0000-0000-000016040000}"/>
    <cellStyle name="Normal 31" xfId="956" xr:uid="{00000000-0005-0000-0000-0000BC030000}"/>
    <cellStyle name="Normal 32" xfId="957" xr:uid="{00000000-0005-0000-0000-0000BD030000}"/>
    <cellStyle name="Normal 33" xfId="958" xr:uid="{00000000-0005-0000-0000-0000BE030000}"/>
    <cellStyle name="Normal 34" xfId="959" xr:uid="{00000000-0005-0000-0000-0000BF030000}"/>
    <cellStyle name="Normal 35" xfId="960" xr:uid="{00000000-0005-0000-0000-0000C0030000}"/>
    <cellStyle name="Normal 35 2" xfId="1434" xr:uid="{00000000-0005-0000-0000-00009A050000}"/>
    <cellStyle name="Normal 36" xfId="961" xr:uid="{00000000-0005-0000-0000-0000C1030000}"/>
    <cellStyle name="Normal 36 2" xfId="1435" xr:uid="{00000000-0005-0000-0000-00009B050000}"/>
    <cellStyle name="Normal 37" xfId="962" xr:uid="{00000000-0005-0000-0000-0000C2030000}"/>
    <cellStyle name="Normal 37 2" xfId="1436" xr:uid="{00000000-0005-0000-0000-00009C050000}"/>
    <cellStyle name="Normal 38" xfId="963" xr:uid="{00000000-0005-0000-0000-0000C3030000}"/>
    <cellStyle name="Normal 38 2" xfId="1437" xr:uid="{00000000-0005-0000-0000-00009D050000}"/>
    <cellStyle name="Normal 39" xfId="964" xr:uid="{00000000-0005-0000-0000-0000C4030000}"/>
    <cellStyle name="Normal 39 2" xfId="1438" xr:uid="{00000000-0005-0000-0000-00009E050000}"/>
    <cellStyle name="Normal 4" xfId="130" xr:uid="{00000000-0005-0000-0000-000082000000}"/>
    <cellStyle name="Normal 4 2" xfId="333" xr:uid="{00000000-0005-0000-0000-00004D010000}"/>
    <cellStyle name="Normal 4 2 10" xfId="6763" xr:uid="{00000000-0005-0000-0000-00006B1A0000}"/>
    <cellStyle name="Normal 4 2 10 3" xfId="21867" xr:uid="{00000000-0005-0000-0000-00006B550000}"/>
    <cellStyle name="Normal 4 2 12" xfId="16852" xr:uid="{00000000-0005-0000-0000-0000D4410000}"/>
    <cellStyle name="Normal 4 2 13" xfId="1439" xr:uid="{00000000-0005-0000-0000-00009F050000}"/>
    <cellStyle name="Normal 4 2 2" xfId="1727" xr:uid="{00000000-0005-0000-0000-0000BF060000}"/>
    <cellStyle name="Normal 4 2 2 11" xfId="16906" xr:uid="{00000000-0005-0000-0000-00000A420000}"/>
    <cellStyle name="Normal 4 2 2 2" xfId="1835" xr:uid="{00000000-0005-0000-0000-00002B070000}"/>
    <cellStyle name="Normal 4 2 2 2 10" xfId="17010" xr:uid="{00000000-0005-0000-0000-000072420000}"/>
    <cellStyle name="Normal 4 2 2 2 2" xfId="2052" xr:uid="{00000000-0005-0000-0000-000004080000}"/>
    <cellStyle name="Normal 4 2 2 2 2 2" xfId="2473" xr:uid="{00000000-0005-0000-0000-0000A9090000}"/>
    <cellStyle name="Normal 4 2 2 2 2 2 2" xfId="3312" xr:uid="{00000000-0005-0000-0000-0000F00C0000}"/>
    <cellStyle name="Normal 4 2 2 2 2 2 2 2" xfId="5002" xr:uid="{00000000-0005-0000-0000-00008A130000}"/>
    <cellStyle name="Normal 4 2 2 2 2 2 2 2 2" xfId="15075" xr:uid="{00000000-0005-0000-0000-0000E33A0000}"/>
    <cellStyle name="Normal 4 2 2 2 2 2 2 2 2 3" xfId="30173" xr:uid="{00000000-0005-0000-0000-0000DD750000}"/>
    <cellStyle name="Normal 4 2 2 2 2 2 2 2 3" xfId="10055" xr:uid="{00000000-0005-0000-0000-000047270000}"/>
    <cellStyle name="Normal 4 2 2 2 2 2 2 2 3 3" xfId="25156" xr:uid="{00000000-0005-0000-0000-000044620000}"/>
    <cellStyle name="Normal 4 2 2 2 2 2 2 2 5" xfId="20143" xr:uid="{00000000-0005-0000-0000-0000AF4E0000}"/>
    <cellStyle name="Normal 4 2 2 2 2 2 2 3" xfId="6694" xr:uid="{00000000-0005-0000-0000-0000261A0000}"/>
    <cellStyle name="Normal 4 2 2 2 2 2 2 3 2" xfId="16746" xr:uid="{00000000-0005-0000-0000-00006A410000}"/>
    <cellStyle name="Normal 4 2 2 2 2 2 2 3 3" xfId="11726" xr:uid="{00000000-0005-0000-0000-0000CE2D0000}"/>
    <cellStyle name="Normal 4 2 2 2 2 2 2 3 3 3" xfId="26827" xr:uid="{00000000-0005-0000-0000-0000CB680000}"/>
    <cellStyle name="Normal 4 2 2 2 2 2 2 3 5" xfId="21814" xr:uid="{00000000-0005-0000-0000-000036550000}"/>
    <cellStyle name="Normal 4 2 2 2 2 2 2 4" xfId="13404" xr:uid="{00000000-0005-0000-0000-00005C340000}"/>
    <cellStyle name="Normal 4 2 2 2 2 2 2 4 3" xfId="28502" xr:uid="{00000000-0005-0000-0000-0000566F0000}"/>
    <cellStyle name="Normal 4 2 2 2 2 2 2 5" xfId="8383" xr:uid="{00000000-0005-0000-0000-0000BF200000}"/>
    <cellStyle name="Normal 4 2 2 2 2 2 2 5 3" xfId="23485" xr:uid="{00000000-0005-0000-0000-0000BD5B0000}"/>
    <cellStyle name="Normal 4 2 2 2 2 2 2 7" xfId="18472" xr:uid="{00000000-0005-0000-0000-000028480000}"/>
    <cellStyle name="Normal 4 2 2 2 2 2 3" xfId="4165" xr:uid="{00000000-0005-0000-0000-000045100000}"/>
    <cellStyle name="Normal 4 2 2 2 2 2 3 2" xfId="14239" xr:uid="{00000000-0005-0000-0000-00009F370000}"/>
    <cellStyle name="Normal 4 2 2 2 2 2 3 2 3" xfId="29337" xr:uid="{00000000-0005-0000-0000-000099720000}"/>
    <cellStyle name="Normal 4 2 2 2 2 2 3 3" xfId="9219" xr:uid="{00000000-0005-0000-0000-000003240000}"/>
    <cellStyle name="Normal 4 2 2 2 2 2 3 3 3" xfId="24320" xr:uid="{00000000-0005-0000-0000-0000005F0000}"/>
    <cellStyle name="Normal 4 2 2 2 2 2 3 5" xfId="19307" xr:uid="{00000000-0005-0000-0000-00006B4B0000}"/>
    <cellStyle name="Normal 4 2 2 2 2 2 4" xfId="5858" xr:uid="{00000000-0005-0000-0000-0000E2160000}"/>
    <cellStyle name="Normal 4 2 2 2 2 2 4 2" xfId="15910" xr:uid="{00000000-0005-0000-0000-0000263E0000}"/>
    <cellStyle name="Normal 4 2 2 2 2 2 4 3" xfId="10890" xr:uid="{00000000-0005-0000-0000-00008A2A0000}"/>
    <cellStyle name="Normal 4 2 2 2 2 2 4 3 3" xfId="25991" xr:uid="{00000000-0005-0000-0000-000087650000}"/>
    <cellStyle name="Normal 4 2 2 2 2 2 4 5" xfId="20978" xr:uid="{00000000-0005-0000-0000-0000F2510000}"/>
    <cellStyle name="Normal 4 2 2 2 2 2 5" xfId="12568" xr:uid="{00000000-0005-0000-0000-000018310000}"/>
    <cellStyle name="Normal 4 2 2 2 2 2 5 3" xfId="27666" xr:uid="{00000000-0005-0000-0000-0000126C0000}"/>
    <cellStyle name="Normal 4 2 2 2 2 2 6" xfId="7547" xr:uid="{00000000-0005-0000-0000-00007B1D0000}"/>
    <cellStyle name="Normal 4 2 2 2 2 2 6 3" xfId="22649" xr:uid="{00000000-0005-0000-0000-000079580000}"/>
    <cellStyle name="Normal 4 2 2 2 2 2 8" xfId="17636" xr:uid="{00000000-0005-0000-0000-0000E4440000}"/>
    <cellStyle name="Normal 4 2 2 2 2 3" xfId="2894" xr:uid="{00000000-0005-0000-0000-00004E0B0000}"/>
    <cellStyle name="Normal 4 2 2 2 2 3 2" xfId="4584" xr:uid="{00000000-0005-0000-0000-0000E8110000}"/>
    <cellStyle name="Normal 4 2 2 2 2 3 2 2" xfId="14657" xr:uid="{00000000-0005-0000-0000-000041390000}"/>
    <cellStyle name="Normal 4 2 2 2 2 3 2 2 3" xfId="29755" xr:uid="{00000000-0005-0000-0000-00003B740000}"/>
    <cellStyle name="Normal 4 2 2 2 2 3 2 3" xfId="9637" xr:uid="{00000000-0005-0000-0000-0000A5250000}"/>
    <cellStyle name="Normal 4 2 2 2 2 3 2 3 3" xfId="24738" xr:uid="{00000000-0005-0000-0000-0000A2600000}"/>
    <cellStyle name="Normal 4 2 2 2 2 3 2 5" xfId="19725" xr:uid="{00000000-0005-0000-0000-00000D4D0000}"/>
    <cellStyle name="Normal 4 2 2 2 2 3 3" xfId="6276" xr:uid="{00000000-0005-0000-0000-000084180000}"/>
    <cellStyle name="Normal 4 2 2 2 2 3 3 2" xfId="16328" xr:uid="{00000000-0005-0000-0000-0000C83F0000}"/>
    <cellStyle name="Normal 4 2 2 2 2 3 3 3" xfId="11308" xr:uid="{00000000-0005-0000-0000-00002C2C0000}"/>
    <cellStyle name="Normal 4 2 2 2 2 3 3 3 3" xfId="26409" xr:uid="{00000000-0005-0000-0000-000029670000}"/>
    <cellStyle name="Normal 4 2 2 2 2 3 3 5" xfId="21396" xr:uid="{00000000-0005-0000-0000-000094530000}"/>
    <cellStyle name="Normal 4 2 2 2 2 3 4" xfId="12986" xr:uid="{00000000-0005-0000-0000-0000BA320000}"/>
    <cellStyle name="Normal 4 2 2 2 2 3 4 3" xfId="28084" xr:uid="{00000000-0005-0000-0000-0000B46D0000}"/>
    <cellStyle name="Normal 4 2 2 2 2 3 5" xfId="7965" xr:uid="{00000000-0005-0000-0000-00001D1F0000}"/>
    <cellStyle name="Normal 4 2 2 2 2 3 5 3" xfId="23067" xr:uid="{00000000-0005-0000-0000-00001B5A0000}"/>
    <cellStyle name="Normal 4 2 2 2 2 3 7" xfId="18054" xr:uid="{00000000-0005-0000-0000-000086460000}"/>
    <cellStyle name="Normal 4 2 2 2 2 4" xfId="3747" xr:uid="{00000000-0005-0000-0000-0000A30E0000}"/>
    <cellStyle name="Normal 4 2 2 2 2 4 2" xfId="13821" xr:uid="{00000000-0005-0000-0000-0000FD350000}"/>
    <cellStyle name="Normal 4 2 2 2 2 4 2 3" xfId="28919" xr:uid="{00000000-0005-0000-0000-0000F7700000}"/>
    <cellStyle name="Normal 4 2 2 2 2 4 3" xfId="8801" xr:uid="{00000000-0005-0000-0000-000061220000}"/>
    <cellStyle name="Normal 4 2 2 2 2 4 3 3" xfId="23902" xr:uid="{00000000-0005-0000-0000-00005E5D0000}"/>
    <cellStyle name="Normal 4 2 2 2 2 4 5" xfId="18889" xr:uid="{00000000-0005-0000-0000-0000C9490000}"/>
    <cellStyle name="Normal 4 2 2 2 2 5" xfId="5440" xr:uid="{00000000-0005-0000-0000-000040150000}"/>
    <cellStyle name="Normal 4 2 2 2 2 5 2" xfId="15492" xr:uid="{00000000-0005-0000-0000-0000843C0000}"/>
    <cellStyle name="Normal 4 2 2 2 2 5 2 3" xfId="30590" xr:uid="{00000000-0005-0000-0000-00007E770000}"/>
    <cellStyle name="Normal 4 2 2 2 2 5 3" xfId="10472" xr:uid="{00000000-0005-0000-0000-0000E8280000}"/>
    <cellStyle name="Normal 4 2 2 2 2 5 3 3" xfId="25573" xr:uid="{00000000-0005-0000-0000-0000E5630000}"/>
    <cellStyle name="Normal 4 2 2 2 2 5 5" xfId="20560" xr:uid="{00000000-0005-0000-0000-000050500000}"/>
    <cellStyle name="Normal 4 2 2 2 2 6" xfId="12150" xr:uid="{00000000-0005-0000-0000-0000762F0000}"/>
    <cellStyle name="Normal 4 2 2 2 2 6 3" xfId="27248" xr:uid="{00000000-0005-0000-0000-0000706A0000}"/>
    <cellStyle name="Normal 4 2 2 2 2 7" xfId="7129" xr:uid="{00000000-0005-0000-0000-0000D91B0000}"/>
    <cellStyle name="Normal 4 2 2 2 2 7 3" xfId="22231" xr:uid="{00000000-0005-0000-0000-0000D7560000}"/>
    <cellStyle name="Normal 4 2 2 2 2 9" xfId="17218" xr:uid="{00000000-0005-0000-0000-000042430000}"/>
    <cellStyle name="Normal 4 2 2 2 3" xfId="2265" xr:uid="{00000000-0005-0000-0000-0000D9080000}"/>
    <cellStyle name="Normal 4 2 2 2 3 2" xfId="3104" xr:uid="{00000000-0005-0000-0000-0000200C0000}"/>
    <cellStyle name="Normal 4 2 2 2 3 2 2" xfId="4794" xr:uid="{00000000-0005-0000-0000-0000BA120000}"/>
    <cellStyle name="Normal 4 2 2 2 3 2 2 2" xfId="14867" xr:uid="{00000000-0005-0000-0000-0000133A0000}"/>
    <cellStyle name="Normal 4 2 2 2 3 2 2 2 3" xfId="29965" xr:uid="{00000000-0005-0000-0000-00000D750000}"/>
    <cellStyle name="Normal 4 2 2 2 3 2 2 3" xfId="9847" xr:uid="{00000000-0005-0000-0000-000077260000}"/>
    <cellStyle name="Normal 4 2 2 2 3 2 2 3 3" xfId="24948" xr:uid="{00000000-0005-0000-0000-000074610000}"/>
    <cellStyle name="Normal 4 2 2 2 3 2 2 5" xfId="19935" xr:uid="{00000000-0005-0000-0000-0000DF4D0000}"/>
    <cellStyle name="Normal 4 2 2 2 3 2 3" xfId="6486" xr:uid="{00000000-0005-0000-0000-000056190000}"/>
    <cellStyle name="Normal 4 2 2 2 3 2 3 2" xfId="16538" xr:uid="{00000000-0005-0000-0000-00009A400000}"/>
    <cellStyle name="Normal 4 2 2 2 3 2 3 3" xfId="11518" xr:uid="{00000000-0005-0000-0000-0000FE2C0000}"/>
    <cellStyle name="Normal 4 2 2 2 3 2 3 3 3" xfId="26619" xr:uid="{00000000-0005-0000-0000-0000FB670000}"/>
    <cellStyle name="Normal 4 2 2 2 3 2 3 5" xfId="21606" xr:uid="{00000000-0005-0000-0000-000066540000}"/>
    <cellStyle name="Normal 4 2 2 2 3 2 4" xfId="13196" xr:uid="{00000000-0005-0000-0000-00008C330000}"/>
    <cellStyle name="Normal 4 2 2 2 3 2 4 3" xfId="28294" xr:uid="{00000000-0005-0000-0000-0000866E0000}"/>
    <cellStyle name="Normal 4 2 2 2 3 2 5" xfId="8175" xr:uid="{00000000-0005-0000-0000-0000EF1F0000}"/>
    <cellStyle name="Normal 4 2 2 2 3 2 5 3" xfId="23277" xr:uid="{00000000-0005-0000-0000-0000ED5A0000}"/>
    <cellStyle name="Normal 4 2 2 2 3 2 7" xfId="18264" xr:uid="{00000000-0005-0000-0000-000058470000}"/>
    <cellStyle name="Normal 4 2 2 2 3 3" xfId="3957" xr:uid="{00000000-0005-0000-0000-0000750F0000}"/>
    <cellStyle name="Normal 4 2 2 2 3 3 2" xfId="14031" xr:uid="{00000000-0005-0000-0000-0000CF360000}"/>
    <cellStyle name="Normal 4 2 2 2 3 3 2 3" xfId="29129" xr:uid="{00000000-0005-0000-0000-0000C9710000}"/>
    <cellStyle name="Normal 4 2 2 2 3 3 3" xfId="9011" xr:uid="{00000000-0005-0000-0000-000033230000}"/>
    <cellStyle name="Normal 4 2 2 2 3 3 3 3" xfId="24112" xr:uid="{00000000-0005-0000-0000-0000305E0000}"/>
    <cellStyle name="Normal 4 2 2 2 3 3 5" xfId="19099" xr:uid="{00000000-0005-0000-0000-00009B4A0000}"/>
    <cellStyle name="Normal 4 2 2 2 3 4" xfId="5650" xr:uid="{00000000-0005-0000-0000-000012160000}"/>
    <cellStyle name="Normal 4 2 2 2 3 4 2" xfId="15702" xr:uid="{00000000-0005-0000-0000-0000563D0000}"/>
    <cellStyle name="Normal 4 2 2 2 3 4 2 3" xfId="30800" xr:uid="{00000000-0005-0000-0000-000050780000}"/>
    <cellStyle name="Normal 4 2 2 2 3 4 3" xfId="10682" xr:uid="{00000000-0005-0000-0000-0000BA290000}"/>
    <cellStyle name="Normal 4 2 2 2 3 4 3 3" xfId="25783" xr:uid="{00000000-0005-0000-0000-0000B7640000}"/>
    <cellStyle name="Normal 4 2 2 2 3 4 5" xfId="20770" xr:uid="{00000000-0005-0000-0000-000022510000}"/>
    <cellStyle name="Normal 4 2 2 2 3 5" xfId="12360" xr:uid="{00000000-0005-0000-0000-000048300000}"/>
    <cellStyle name="Normal 4 2 2 2 3 5 3" xfId="27458" xr:uid="{00000000-0005-0000-0000-0000426B0000}"/>
    <cellStyle name="Normal 4 2 2 2 3 6" xfId="7339" xr:uid="{00000000-0005-0000-0000-0000AB1C0000}"/>
    <cellStyle name="Normal 4 2 2 2 3 6 3" xfId="22441" xr:uid="{00000000-0005-0000-0000-0000A9570000}"/>
    <cellStyle name="Normal 4 2 2 2 3 8" xfId="17428" xr:uid="{00000000-0005-0000-0000-000014440000}"/>
    <cellStyle name="Normal 4 2 2 2 4" xfId="2686" xr:uid="{00000000-0005-0000-0000-00007E0A0000}"/>
    <cellStyle name="Normal 4 2 2 2 4 2" xfId="4376" xr:uid="{00000000-0005-0000-0000-000018110000}"/>
    <cellStyle name="Normal 4 2 2 2 4 2 2" xfId="14449" xr:uid="{00000000-0005-0000-0000-000071380000}"/>
    <cellStyle name="Normal 4 2 2 2 4 2 2 3" xfId="29547" xr:uid="{00000000-0005-0000-0000-00006B730000}"/>
    <cellStyle name="Normal 4 2 2 2 4 2 3" xfId="9429" xr:uid="{00000000-0005-0000-0000-0000D5240000}"/>
    <cellStyle name="Normal 4 2 2 2 4 2 3 3" xfId="24530" xr:uid="{00000000-0005-0000-0000-0000D25F0000}"/>
    <cellStyle name="Normal 4 2 2 2 4 2 5" xfId="19517" xr:uid="{00000000-0005-0000-0000-00003D4C0000}"/>
    <cellStyle name="Normal 4 2 2 2 4 3" xfId="6068" xr:uid="{00000000-0005-0000-0000-0000B4170000}"/>
    <cellStyle name="Normal 4 2 2 2 4 3 2" xfId="16120" xr:uid="{00000000-0005-0000-0000-0000F83E0000}"/>
    <cellStyle name="Normal 4 2 2 2 4 3 3" xfId="11100" xr:uid="{00000000-0005-0000-0000-00005C2B0000}"/>
    <cellStyle name="Normal 4 2 2 2 4 3 3 3" xfId="26201" xr:uid="{00000000-0005-0000-0000-000059660000}"/>
    <cellStyle name="Normal 4 2 2 2 4 3 5" xfId="21188" xr:uid="{00000000-0005-0000-0000-0000C4520000}"/>
    <cellStyle name="Normal 4 2 2 2 4 4" xfId="12778" xr:uid="{00000000-0005-0000-0000-0000EA310000}"/>
    <cellStyle name="Normal 4 2 2 2 4 4 3" xfId="27876" xr:uid="{00000000-0005-0000-0000-0000E46C0000}"/>
    <cellStyle name="Normal 4 2 2 2 4 5" xfId="7757" xr:uid="{00000000-0005-0000-0000-00004D1E0000}"/>
    <cellStyle name="Normal 4 2 2 2 4 5 3" xfId="22859" xr:uid="{00000000-0005-0000-0000-00004B590000}"/>
    <cellStyle name="Normal 4 2 2 2 4 7" xfId="17846" xr:uid="{00000000-0005-0000-0000-0000B6450000}"/>
    <cellStyle name="Normal 4 2 2 2 5" xfId="3539" xr:uid="{00000000-0005-0000-0000-0000D30D0000}"/>
    <cellStyle name="Normal 4 2 2 2 5 2" xfId="13613" xr:uid="{00000000-0005-0000-0000-00002D350000}"/>
    <cellStyle name="Normal 4 2 2 2 5 2 3" xfId="28711" xr:uid="{00000000-0005-0000-0000-000027700000}"/>
    <cellStyle name="Normal 4 2 2 2 5 3" xfId="8593" xr:uid="{00000000-0005-0000-0000-000091210000}"/>
    <cellStyle name="Normal 4 2 2 2 5 3 3" xfId="23694" xr:uid="{00000000-0005-0000-0000-00008E5C0000}"/>
    <cellStyle name="Normal 4 2 2 2 5 5" xfId="18681" xr:uid="{00000000-0005-0000-0000-0000F9480000}"/>
    <cellStyle name="Normal 4 2 2 2 6" xfId="5232" xr:uid="{00000000-0005-0000-0000-000070140000}"/>
    <cellStyle name="Normal 4 2 2 2 6 2" xfId="15284" xr:uid="{00000000-0005-0000-0000-0000B43B0000}"/>
    <cellStyle name="Normal 4 2 2 2 6 2 3" xfId="30382" xr:uid="{00000000-0005-0000-0000-0000AE760000}"/>
    <cellStyle name="Normal 4 2 2 2 6 3" xfId="10264" xr:uid="{00000000-0005-0000-0000-000018280000}"/>
    <cellStyle name="Normal 4 2 2 2 6 3 3" xfId="25365" xr:uid="{00000000-0005-0000-0000-000015630000}"/>
    <cellStyle name="Normal 4 2 2 2 6 5" xfId="20352" xr:uid="{00000000-0005-0000-0000-0000804F0000}"/>
    <cellStyle name="Normal 4 2 2 2 7" xfId="11942" xr:uid="{00000000-0005-0000-0000-0000A62E0000}"/>
    <cellStyle name="Normal 4 2 2 2 7 3" xfId="27040" xr:uid="{00000000-0005-0000-0000-0000A0690000}"/>
    <cellStyle name="Normal 4 2 2 2 8" xfId="6921" xr:uid="{00000000-0005-0000-0000-0000091B0000}"/>
    <cellStyle name="Normal 4 2 2 2 8 3" xfId="22023" xr:uid="{00000000-0005-0000-0000-000007560000}"/>
    <cellStyle name="Normal 4 2 2 3" xfId="1948" xr:uid="{00000000-0005-0000-0000-00009C070000}"/>
    <cellStyle name="Normal 4 2 2 3 2" xfId="2369" xr:uid="{00000000-0005-0000-0000-000041090000}"/>
    <cellStyle name="Normal 4 2 2 3 2 2" xfId="3208" xr:uid="{00000000-0005-0000-0000-0000880C0000}"/>
    <cellStyle name="Normal 4 2 2 3 2 2 2" xfId="4898" xr:uid="{00000000-0005-0000-0000-000022130000}"/>
    <cellStyle name="Normal 4 2 2 3 2 2 2 2" xfId="14971" xr:uid="{00000000-0005-0000-0000-00007B3A0000}"/>
    <cellStyle name="Normal 4 2 2 3 2 2 2 2 3" xfId="30069" xr:uid="{00000000-0005-0000-0000-000075750000}"/>
    <cellStyle name="Normal 4 2 2 3 2 2 2 3" xfId="9951" xr:uid="{00000000-0005-0000-0000-0000DF260000}"/>
    <cellStyle name="Normal 4 2 2 3 2 2 2 3 3" xfId="25052" xr:uid="{00000000-0005-0000-0000-0000DC610000}"/>
    <cellStyle name="Normal 4 2 2 3 2 2 2 5" xfId="20039" xr:uid="{00000000-0005-0000-0000-0000474E0000}"/>
    <cellStyle name="Normal 4 2 2 3 2 2 3" xfId="6590" xr:uid="{00000000-0005-0000-0000-0000BE190000}"/>
    <cellStyle name="Normal 4 2 2 3 2 2 3 2" xfId="16642" xr:uid="{00000000-0005-0000-0000-000002410000}"/>
    <cellStyle name="Normal 4 2 2 3 2 2 3 3" xfId="11622" xr:uid="{00000000-0005-0000-0000-0000662D0000}"/>
    <cellStyle name="Normal 4 2 2 3 2 2 3 3 3" xfId="26723" xr:uid="{00000000-0005-0000-0000-000063680000}"/>
    <cellStyle name="Normal 4 2 2 3 2 2 3 5" xfId="21710" xr:uid="{00000000-0005-0000-0000-0000CE540000}"/>
    <cellStyle name="Normal 4 2 2 3 2 2 4" xfId="13300" xr:uid="{00000000-0005-0000-0000-0000F4330000}"/>
    <cellStyle name="Normal 4 2 2 3 2 2 4 3" xfId="28398" xr:uid="{00000000-0005-0000-0000-0000EE6E0000}"/>
    <cellStyle name="Normal 4 2 2 3 2 2 5" xfId="8279" xr:uid="{00000000-0005-0000-0000-000057200000}"/>
    <cellStyle name="Normal 4 2 2 3 2 2 5 3" xfId="23381" xr:uid="{00000000-0005-0000-0000-0000555B0000}"/>
    <cellStyle name="Normal 4 2 2 3 2 2 7" xfId="18368" xr:uid="{00000000-0005-0000-0000-0000C0470000}"/>
    <cellStyle name="Normal 4 2 2 3 2 3" xfId="4061" xr:uid="{00000000-0005-0000-0000-0000DD0F0000}"/>
    <cellStyle name="Normal 4 2 2 3 2 3 2" xfId="14135" xr:uid="{00000000-0005-0000-0000-000037370000}"/>
    <cellStyle name="Normal 4 2 2 3 2 3 2 3" xfId="29233" xr:uid="{00000000-0005-0000-0000-000031720000}"/>
    <cellStyle name="Normal 4 2 2 3 2 3 3" xfId="9115" xr:uid="{00000000-0005-0000-0000-00009B230000}"/>
    <cellStyle name="Normal 4 2 2 3 2 3 3 3" xfId="24216" xr:uid="{00000000-0005-0000-0000-0000985E0000}"/>
    <cellStyle name="Normal 4 2 2 3 2 3 5" xfId="19203" xr:uid="{00000000-0005-0000-0000-0000034B0000}"/>
    <cellStyle name="Normal 4 2 2 3 2 4" xfId="5754" xr:uid="{00000000-0005-0000-0000-00007A160000}"/>
    <cellStyle name="Normal 4 2 2 3 2 4 2" xfId="15806" xr:uid="{00000000-0005-0000-0000-0000BE3D0000}"/>
    <cellStyle name="Normal 4 2 2 3 2 4 2 3" xfId="30904" xr:uid="{00000000-0005-0000-0000-0000B8780000}"/>
    <cellStyle name="Normal 4 2 2 3 2 4 3" xfId="10786" xr:uid="{00000000-0005-0000-0000-0000222A0000}"/>
    <cellStyle name="Normal 4 2 2 3 2 4 3 3" xfId="25887" xr:uid="{00000000-0005-0000-0000-00001F650000}"/>
    <cellStyle name="Normal 4 2 2 3 2 4 5" xfId="20874" xr:uid="{00000000-0005-0000-0000-00008A510000}"/>
    <cellStyle name="Normal 4 2 2 3 2 5" xfId="12464" xr:uid="{00000000-0005-0000-0000-0000B0300000}"/>
    <cellStyle name="Normal 4 2 2 3 2 5 3" xfId="27562" xr:uid="{00000000-0005-0000-0000-0000AA6B0000}"/>
    <cellStyle name="Normal 4 2 2 3 2 6" xfId="7443" xr:uid="{00000000-0005-0000-0000-0000131D0000}"/>
    <cellStyle name="Normal 4 2 2 3 2 6 3" xfId="22545" xr:uid="{00000000-0005-0000-0000-000011580000}"/>
    <cellStyle name="Normal 4 2 2 3 2 8" xfId="17532" xr:uid="{00000000-0005-0000-0000-00007C440000}"/>
    <cellStyle name="Normal 4 2 2 3 3" xfId="2790" xr:uid="{00000000-0005-0000-0000-0000E60A0000}"/>
    <cellStyle name="Normal 4 2 2 3 3 2" xfId="4480" xr:uid="{00000000-0005-0000-0000-000080110000}"/>
    <cellStyle name="Normal 4 2 2 3 3 2 2" xfId="14553" xr:uid="{00000000-0005-0000-0000-0000D9380000}"/>
    <cellStyle name="Normal 4 2 2 3 3 2 2 3" xfId="29651" xr:uid="{00000000-0005-0000-0000-0000D3730000}"/>
    <cellStyle name="Normal 4 2 2 3 3 2 3" xfId="9533" xr:uid="{00000000-0005-0000-0000-00003D250000}"/>
    <cellStyle name="Normal 4 2 2 3 3 2 3 3" xfId="24634" xr:uid="{00000000-0005-0000-0000-00003A600000}"/>
    <cellStyle name="Normal 4 2 2 3 3 2 5" xfId="19621" xr:uid="{00000000-0005-0000-0000-0000A54C0000}"/>
    <cellStyle name="Normal 4 2 2 3 3 3" xfId="6172" xr:uid="{00000000-0005-0000-0000-00001C180000}"/>
    <cellStyle name="Normal 4 2 2 3 3 3 2" xfId="16224" xr:uid="{00000000-0005-0000-0000-0000603F0000}"/>
    <cellStyle name="Normal 4 2 2 3 3 3 3" xfId="11204" xr:uid="{00000000-0005-0000-0000-0000C42B0000}"/>
    <cellStyle name="Normal 4 2 2 3 3 3 3 3" xfId="26305" xr:uid="{00000000-0005-0000-0000-0000C1660000}"/>
    <cellStyle name="Normal 4 2 2 3 3 3 5" xfId="21292" xr:uid="{00000000-0005-0000-0000-00002C530000}"/>
    <cellStyle name="Normal 4 2 2 3 3 4" xfId="12882" xr:uid="{00000000-0005-0000-0000-000052320000}"/>
    <cellStyle name="Normal 4 2 2 3 3 4 3" xfId="27980" xr:uid="{00000000-0005-0000-0000-00004C6D0000}"/>
    <cellStyle name="Normal 4 2 2 3 3 5" xfId="7861" xr:uid="{00000000-0005-0000-0000-0000B51E0000}"/>
    <cellStyle name="Normal 4 2 2 3 3 5 3" xfId="22963" xr:uid="{00000000-0005-0000-0000-0000B3590000}"/>
    <cellStyle name="Normal 4 2 2 3 3 7" xfId="17950" xr:uid="{00000000-0005-0000-0000-00001E460000}"/>
    <cellStyle name="Normal 4 2 2 3 4" xfId="3643" xr:uid="{00000000-0005-0000-0000-00003B0E0000}"/>
    <cellStyle name="Normal 4 2 2 3 4 2" xfId="13717" xr:uid="{00000000-0005-0000-0000-000095350000}"/>
    <cellStyle name="Normal 4 2 2 3 4 2 3" xfId="28815" xr:uid="{00000000-0005-0000-0000-00008F700000}"/>
    <cellStyle name="Normal 4 2 2 3 4 3" xfId="8697" xr:uid="{00000000-0005-0000-0000-0000F9210000}"/>
    <cellStyle name="Normal 4 2 2 3 4 3 3" xfId="23798" xr:uid="{00000000-0005-0000-0000-0000F65C0000}"/>
    <cellStyle name="Normal 4 2 2 3 4 5" xfId="18785" xr:uid="{00000000-0005-0000-0000-000061490000}"/>
    <cellStyle name="Normal 4 2 2 3 5" xfId="5336" xr:uid="{00000000-0005-0000-0000-0000D8140000}"/>
    <cellStyle name="Normal 4 2 2 3 5 2" xfId="15388" xr:uid="{00000000-0005-0000-0000-00001C3C0000}"/>
    <cellStyle name="Normal 4 2 2 3 5 2 3" xfId="30486" xr:uid="{00000000-0005-0000-0000-000016770000}"/>
    <cellStyle name="Normal 4 2 2 3 5 3" xfId="10368" xr:uid="{00000000-0005-0000-0000-000080280000}"/>
    <cellStyle name="Normal 4 2 2 3 5 3 3" xfId="25469" xr:uid="{00000000-0005-0000-0000-00007D630000}"/>
    <cellStyle name="Normal 4 2 2 3 5 5" xfId="20456" xr:uid="{00000000-0005-0000-0000-0000E84F0000}"/>
    <cellStyle name="Normal 4 2 2 3 6" xfId="12046" xr:uid="{00000000-0005-0000-0000-00000E2F0000}"/>
    <cellStyle name="Normal 4 2 2 3 6 3" xfId="27144" xr:uid="{00000000-0005-0000-0000-0000086A0000}"/>
    <cellStyle name="Normal 4 2 2 3 7" xfId="7025" xr:uid="{00000000-0005-0000-0000-0000711B0000}"/>
    <cellStyle name="Normal 4 2 2 3 7 3" xfId="22127" xr:uid="{00000000-0005-0000-0000-00006F560000}"/>
    <cellStyle name="Normal 4 2 2 3 9" xfId="17114" xr:uid="{00000000-0005-0000-0000-0000DA420000}"/>
    <cellStyle name="Normal 4 2 2 4" xfId="2161" xr:uid="{00000000-0005-0000-0000-000071080000}"/>
    <cellStyle name="Normal 4 2 2 4 2" xfId="3000" xr:uid="{00000000-0005-0000-0000-0000B80B0000}"/>
    <cellStyle name="Normal 4 2 2 4 2 2" xfId="4690" xr:uid="{00000000-0005-0000-0000-000052120000}"/>
    <cellStyle name="Normal 4 2 2 4 2 2 2" xfId="14763" xr:uid="{00000000-0005-0000-0000-0000AB390000}"/>
    <cellStyle name="Normal 4 2 2 4 2 2 2 3" xfId="29861" xr:uid="{00000000-0005-0000-0000-0000A5740000}"/>
    <cellStyle name="Normal 4 2 2 4 2 2 3" xfId="9743" xr:uid="{00000000-0005-0000-0000-00000F260000}"/>
    <cellStyle name="Normal 4 2 2 4 2 2 3 3" xfId="24844" xr:uid="{00000000-0005-0000-0000-00000C610000}"/>
    <cellStyle name="Normal 4 2 2 4 2 2 5" xfId="19831" xr:uid="{00000000-0005-0000-0000-0000774D0000}"/>
    <cellStyle name="Normal 4 2 2 4 2 3" xfId="6382" xr:uid="{00000000-0005-0000-0000-0000EE180000}"/>
    <cellStyle name="Normal 4 2 2 4 2 3 2" xfId="16434" xr:uid="{00000000-0005-0000-0000-000032400000}"/>
    <cellStyle name="Normal 4 2 2 4 2 3 3" xfId="11414" xr:uid="{00000000-0005-0000-0000-0000962C0000}"/>
    <cellStyle name="Normal 4 2 2 4 2 3 3 3" xfId="26515" xr:uid="{00000000-0005-0000-0000-000093670000}"/>
    <cellStyle name="Normal 4 2 2 4 2 3 5" xfId="21502" xr:uid="{00000000-0005-0000-0000-0000FE530000}"/>
    <cellStyle name="Normal 4 2 2 4 2 4" xfId="13092" xr:uid="{00000000-0005-0000-0000-000024330000}"/>
    <cellStyle name="Normal 4 2 2 4 2 4 3" xfId="28190" xr:uid="{00000000-0005-0000-0000-00001E6E0000}"/>
    <cellStyle name="Normal 4 2 2 4 2 5" xfId="8071" xr:uid="{00000000-0005-0000-0000-0000871F0000}"/>
    <cellStyle name="Normal 4 2 2 4 2 5 3" xfId="23173" xr:uid="{00000000-0005-0000-0000-0000855A0000}"/>
    <cellStyle name="Normal 4 2 2 4 2 7" xfId="18160" xr:uid="{00000000-0005-0000-0000-0000F0460000}"/>
    <cellStyle name="Normal 4 2 2 4 3" xfId="3853" xr:uid="{00000000-0005-0000-0000-00000D0F0000}"/>
    <cellStyle name="Normal 4 2 2 4 3 2" xfId="13927" xr:uid="{00000000-0005-0000-0000-000067360000}"/>
    <cellStyle name="Normal 4 2 2 4 3 2 3" xfId="29025" xr:uid="{00000000-0005-0000-0000-000061710000}"/>
    <cellStyle name="Normal 4 2 2 4 3 3" xfId="8907" xr:uid="{00000000-0005-0000-0000-0000CB220000}"/>
    <cellStyle name="Normal 4 2 2 4 3 3 3" xfId="24008" xr:uid="{00000000-0005-0000-0000-0000C85D0000}"/>
    <cellStyle name="Normal 4 2 2 4 3 5" xfId="18995" xr:uid="{00000000-0005-0000-0000-0000334A0000}"/>
    <cellStyle name="Normal 4 2 2 4 4" xfId="5546" xr:uid="{00000000-0005-0000-0000-0000AA150000}"/>
    <cellStyle name="Normal 4 2 2 4 4 2" xfId="15598" xr:uid="{00000000-0005-0000-0000-0000EE3C0000}"/>
    <cellStyle name="Normal 4 2 2 4 4 2 3" xfId="30696" xr:uid="{00000000-0005-0000-0000-0000E8770000}"/>
    <cellStyle name="Normal 4 2 2 4 4 3" xfId="10578" xr:uid="{00000000-0005-0000-0000-000052290000}"/>
    <cellStyle name="Normal 4 2 2 4 4 3 3" xfId="25679" xr:uid="{00000000-0005-0000-0000-00004F640000}"/>
    <cellStyle name="Normal 4 2 2 4 4 5" xfId="20666" xr:uid="{00000000-0005-0000-0000-0000BA500000}"/>
    <cellStyle name="Normal 4 2 2 4 5" xfId="12256" xr:uid="{00000000-0005-0000-0000-0000E02F0000}"/>
    <cellStyle name="Normal 4 2 2 4 5 3" xfId="27354" xr:uid="{00000000-0005-0000-0000-0000DA6A0000}"/>
    <cellStyle name="Normal 4 2 2 4 6" xfId="7235" xr:uid="{00000000-0005-0000-0000-0000431C0000}"/>
    <cellStyle name="Normal 4 2 2 4 6 3" xfId="22337" xr:uid="{00000000-0005-0000-0000-000041570000}"/>
    <cellStyle name="Normal 4 2 2 4 8" xfId="17324" xr:uid="{00000000-0005-0000-0000-0000AC430000}"/>
    <cellStyle name="Normal 4 2 2 5" xfId="2582" xr:uid="{00000000-0005-0000-0000-0000160A0000}"/>
    <cellStyle name="Normal 4 2 2 5 2" xfId="4272" xr:uid="{00000000-0005-0000-0000-0000B0100000}"/>
    <cellStyle name="Normal 4 2 2 5 2 2" xfId="14345" xr:uid="{00000000-0005-0000-0000-000009380000}"/>
    <cellStyle name="Normal 4 2 2 5 2 2 3" xfId="29443" xr:uid="{00000000-0005-0000-0000-000003730000}"/>
    <cellStyle name="Normal 4 2 2 5 2 3" xfId="9325" xr:uid="{00000000-0005-0000-0000-00006D240000}"/>
    <cellStyle name="Normal 4 2 2 5 2 3 3" xfId="24426" xr:uid="{00000000-0005-0000-0000-00006A5F0000}"/>
    <cellStyle name="Normal 4 2 2 5 2 5" xfId="19413" xr:uid="{00000000-0005-0000-0000-0000D54B0000}"/>
    <cellStyle name="Normal 4 2 2 5 3" xfId="5964" xr:uid="{00000000-0005-0000-0000-00004C170000}"/>
    <cellStyle name="Normal 4 2 2 5 3 2" xfId="16016" xr:uid="{00000000-0005-0000-0000-0000903E0000}"/>
    <cellStyle name="Normal 4 2 2 5 3 3" xfId="10996" xr:uid="{00000000-0005-0000-0000-0000F42A0000}"/>
    <cellStyle name="Normal 4 2 2 5 3 3 3" xfId="26097" xr:uid="{00000000-0005-0000-0000-0000F1650000}"/>
    <cellStyle name="Normal 4 2 2 5 3 5" xfId="21084" xr:uid="{00000000-0005-0000-0000-00005C520000}"/>
    <cellStyle name="Normal 4 2 2 5 4" xfId="12674" xr:uid="{00000000-0005-0000-0000-000082310000}"/>
    <cellStyle name="Normal 4 2 2 5 4 3" xfId="27772" xr:uid="{00000000-0005-0000-0000-00007C6C0000}"/>
    <cellStyle name="Normal 4 2 2 5 5" xfId="7653" xr:uid="{00000000-0005-0000-0000-0000E51D0000}"/>
    <cellStyle name="Normal 4 2 2 5 5 3" xfId="22755" xr:uid="{00000000-0005-0000-0000-0000E3580000}"/>
    <cellStyle name="Normal 4 2 2 5 7" xfId="17742" xr:uid="{00000000-0005-0000-0000-00004E450000}"/>
    <cellStyle name="Normal 4 2 2 6" xfId="3435" xr:uid="{00000000-0005-0000-0000-00006B0D0000}"/>
    <cellStyle name="Normal 4 2 2 6 2" xfId="13509" xr:uid="{00000000-0005-0000-0000-0000C5340000}"/>
    <cellStyle name="Normal 4 2 2 6 2 3" xfId="28607" xr:uid="{00000000-0005-0000-0000-0000BF6F0000}"/>
    <cellStyle name="Normal 4 2 2 6 3" xfId="8489" xr:uid="{00000000-0005-0000-0000-000029210000}"/>
    <cellStyle name="Normal 4 2 2 6 3 3" xfId="23590" xr:uid="{00000000-0005-0000-0000-0000265C0000}"/>
    <cellStyle name="Normal 4 2 2 6 5" xfId="18577" xr:uid="{00000000-0005-0000-0000-000091480000}"/>
    <cellStyle name="Normal 4 2 2 7" xfId="5128" xr:uid="{00000000-0005-0000-0000-000008140000}"/>
    <cellStyle name="Normal 4 2 2 7 2" xfId="15180" xr:uid="{00000000-0005-0000-0000-00004C3B0000}"/>
    <cellStyle name="Normal 4 2 2 7 2 3" xfId="30278" xr:uid="{00000000-0005-0000-0000-000046760000}"/>
    <cellStyle name="Normal 4 2 2 7 3" xfId="10160" xr:uid="{00000000-0005-0000-0000-0000B0270000}"/>
    <cellStyle name="Normal 4 2 2 7 3 3" xfId="25261" xr:uid="{00000000-0005-0000-0000-0000AD620000}"/>
    <cellStyle name="Normal 4 2 2 7 5" xfId="20248" xr:uid="{00000000-0005-0000-0000-0000184F0000}"/>
    <cellStyle name="Normal 4 2 2 8" xfId="11838" xr:uid="{00000000-0005-0000-0000-00003E2E0000}"/>
    <cellStyle name="Normal 4 2 2 8 3" xfId="26936" xr:uid="{00000000-0005-0000-0000-000038690000}"/>
    <cellStyle name="Normal 4 2 2 9" xfId="6817" xr:uid="{00000000-0005-0000-0000-0000A11A0000}"/>
    <cellStyle name="Normal 4 2 2 9 3" xfId="21919" xr:uid="{00000000-0005-0000-0000-00009F550000}"/>
    <cellStyle name="Normal 4 2 3" xfId="1781" xr:uid="{00000000-0005-0000-0000-0000F5060000}"/>
    <cellStyle name="Normal 4 2 3 10" xfId="16958" xr:uid="{00000000-0005-0000-0000-00003E420000}"/>
    <cellStyle name="Normal 4 2 3 2" xfId="2000" xr:uid="{00000000-0005-0000-0000-0000D0070000}"/>
    <cellStyle name="Normal 4 2 3 2 2" xfId="2421" xr:uid="{00000000-0005-0000-0000-000075090000}"/>
    <cellStyle name="Normal 4 2 3 2 2 2" xfId="3260" xr:uid="{00000000-0005-0000-0000-0000BC0C0000}"/>
    <cellStyle name="Normal 4 2 3 2 2 2 2" xfId="4950" xr:uid="{00000000-0005-0000-0000-000056130000}"/>
    <cellStyle name="Normal 4 2 3 2 2 2 2 2" xfId="15023" xr:uid="{00000000-0005-0000-0000-0000AF3A0000}"/>
    <cellStyle name="Normal 4 2 3 2 2 2 2 2 3" xfId="30121" xr:uid="{00000000-0005-0000-0000-0000A9750000}"/>
    <cellStyle name="Normal 4 2 3 2 2 2 2 3" xfId="10003" xr:uid="{00000000-0005-0000-0000-000013270000}"/>
    <cellStyle name="Normal 4 2 3 2 2 2 2 3 3" xfId="25104" xr:uid="{00000000-0005-0000-0000-000010620000}"/>
    <cellStyle name="Normal 4 2 3 2 2 2 2 5" xfId="20091" xr:uid="{00000000-0005-0000-0000-00007B4E0000}"/>
    <cellStyle name="Normal 4 2 3 2 2 2 3" xfId="6642" xr:uid="{00000000-0005-0000-0000-0000F2190000}"/>
    <cellStyle name="Normal 4 2 3 2 2 2 3 2" xfId="16694" xr:uid="{00000000-0005-0000-0000-000036410000}"/>
    <cellStyle name="Normal 4 2 3 2 2 2 3 3" xfId="11674" xr:uid="{00000000-0005-0000-0000-00009A2D0000}"/>
    <cellStyle name="Normal 4 2 3 2 2 2 3 3 3" xfId="26775" xr:uid="{00000000-0005-0000-0000-000097680000}"/>
    <cellStyle name="Normal 4 2 3 2 2 2 3 5" xfId="21762" xr:uid="{00000000-0005-0000-0000-000002550000}"/>
    <cellStyle name="Normal 4 2 3 2 2 2 4" xfId="13352" xr:uid="{00000000-0005-0000-0000-000028340000}"/>
    <cellStyle name="Normal 4 2 3 2 2 2 4 3" xfId="28450" xr:uid="{00000000-0005-0000-0000-0000226F0000}"/>
    <cellStyle name="Normal 4 2 3 2 2 2 5" xfId="8331" xr:uid="{00000000-0005-0000-0000-00008B200000}"/>
    <cellStyle name="Normal 4 2 3 2 2 2 5 3" xfId="23433" xr:uid="{00000000-0005-0000-0000-0000895B0000}"/>
    <cellStyle name="Normal 4 2 3 2 2 2 7" xfId="18420" xr:uid="{00000000-0005-0000-0000-0000F4470000}"/>
    <cellStyle name="Normal 4 2 3 2 2 3" xfId="4113" xr:uid="{00000000-0005-0000-0000-000011100000}"/>
    <cellStyle name="Normal 4 2 3 2 2 3 2" xfId="14187" xr:uid="{00000000-0005-0000-0000-00006B370000}"/>
    <cellStyle name="Normal 4 2 3 2 2 3 2 3" xfId="29285" xr:uid="{00000000-0005-0000-0000-000065720000}"/>
    <cellStyle name="Normal 4 2 3 2 2 3 3" xfId="9167" xr:uid="{00000000-0005-0000-0000-0000CF230000}"/>
    <cellStyle name="Normal 4 2 3 2 2 3 3 3" xfId="24268" xr:uid="{00000000-0005-0000-0000-0000CC5E0000}"/>
    <cellStyle name="Normal 4 2 3 2 2 3 5" xfId="19255" xr:uid="{00000000-0005-0000-0000-0000374B0000}"/>
    <cellStyle name="Normal 4 2 3 2 2 4" xfId="5806" xr:uid="{00000000-0005-0000-0000-0000AE160000}"/>
    <cellStyle name="Normal 4 2 3 2 2 4 2" xfId="15858" xr:uid="{00000000-0005-0000-0000-0000F23D0000}"/>
    <cellStyle name="Normal 4 2 3 2 2 4 3" xfId="10838" xr:uid="{00000000-0005-0000-0000-0000562A0000}"/>
    <cellStyle name="Normal 4 2 3 2 2 4 3 3" xfId="25939" xr:uid="{00000000-0005-0000-0000-000053650000}"/>
    <cellStyle name="Normal 4 2 3 2 2 4 5" xfId="20926" xr:uid="{00000000-0005-0000-0000-0000BE510000}"/>
    <cellStyle name="Normal 4 2 3 2 2 5" xfId="12516" xr:uid="{00000000-0005-0000-0000-0000E4300000}"/>
    <cellStyle name="Normal 4 2 3 2 2 5 3" xfId="27614" xr:uid="{00000000-0005-0000-0000-0000DE6B0000}"/>
    <cellStyle name="Normal 4 2 3 2 2 6" xfId="7495" xr:uid="{00000000-0005-0000-0000-0000471D0000}"/>
    <cellStyle name="Normal 4 2 3 2 2 6 3" xfId="22597" xr:uid="{00000000-0005-0000-0000-000045580000}"/>
    <cellStyle name="Normal 4 2 3 2 2 8" xfId="17584" xr:uid="{00000000-0005-0000-0000-0000B0440000}"/>
    <cellStyle name="Normal 4 2 3 2 3" xfId="2842" xr:uid="{00000000-0005-0000-0000-00001A0B0000}"/>
    <cellStyle name="Normal 4 2 3 2 3 2" xfId="4532" xr:uid="{00000000-0005-0000-0000-0000B4110000}"/>
    <cellStyle name="Normal 4 2 3 2 3 2 2" xfId="14605" xr:uid="{00000000-0005-0000-0000-00000D390000}"/>
    <cellStyle name="Normal 4 2 3 2 3 2 2 3" xfId="29703" xr:uid="{00000000-0005-0000-0000-000007740000}"/>
    <cellStyle name="Normal 4 2 3 2 3 2 3" xfId="9585" xr:uid="{00000000-0005-0000-0000-000071250000}"/>
    <cellStyle name="Normal 4 2 3 2 3 2 3 3" xfId="24686" xr:uid="{00000000-0005-0000-0000-00006E600000}"/>
    <cellStyle name="Normal 4 2 3 2 3 2 5" xfId="19673" xr:uid="{00000000-0005-0000-0000-0000D94C0000}"/>
    <cellStyle name="Normal 4 2 3 2 3 3" xfId="6224" xr:uid="{00000000-0005-0000-0000-000050180000}"/>
    <cellStyle name="Normal 4 2 3 2 3 3 2" xfId="16276" xr:uid="{00000000-0005-0000-0000-0000943F0000}"/>
    <cellStyle name="Normal 4 2 3 2 3 3 3" xfId="11256" xr:uid="{00000000-0005-0000-0000-0000F82B0000}"/>
    <cellStyle name="Normal 4 2 3 2 3 3 3 3" xfId="26357" xr:uid="{00000000-0005-0000-0000-0000F5660000}"/>
    <cellStyle name="Normal 4 2 3 2 3 3 5" xfId="21344" xr:uid="{00000000-0005-0000-0000-000060530000}"/>
    <cellStyle name="Normal 4 2 3 2 3 4" xfId="12934" xr:uid="{00000000-0005-0000-0000-000086320000}"/>
    <cellStyle name="Normal 4 2 3 2 3 4 3" xfId="28032" xr:uid="{00000000-0005-0000-0000-0000806D0000}"/>
    <cellStyle name="Normal 4 2 3 2 3 5" xfId="7913" xr:uid="{00000000-0005-0000-0000-0000E91E0000}"/>
    <cellStyle name="Normal 4 2 3 2 3 5 3" xfId="23015" xr:uid="{00000000-0005-0000-0000-0000E7590000}"/>
    <cellStyle name="Normal 4 2 3 2 3 7" xfId="18002" xr:uid="{00000000-0005-0000-0000-000052460000}"/>
    <cellStyle name="Normal 4 2 3 2 4" xfId="3695" xr:uid="{00000000-0005-0000-0000-00006F0E0000}"/>
    <cellStyle name="Normal 4 2 3 2 4 2" xfId="13769" xr:uid="{00000000-0005-0000-0000-0000C9350000}"/>
    <cellStyle name="Normal 4 2 3 2 4 2 3" xfId="28867" xr:uid="{00000000-0005-0000-0000-0000C3700000}"/>
    <cellStyle name="Normal 4 2 3 2 4 3" xfId="8749" xr:uid="{00000000-0005-0000-0000-00002D220000}"/>
    <cellStyle name="Normal 4 2 3 2 4 3 3" xfId="23850" xr:uid="{00000000-0005-0000-0000-00002A5D0000}"/>
    <cellStyle name="Normal 4 2 3 2 4 5" xfId="18837" xr:uid="{00000000-0005-0000-0000-000095490000}"/>
    <cellStyle name="Normal 4 2 3 2 5" xfId="5388" xr:uid="{00000000-0005-0000-0000-00000C150000}"/>
    <cellStyle name="Normal 4 2 3 2 5 2" xfId="15440" xr:uid="{00000000-0005-0000-0000-0000503C0000}"/>
    <cellStyle name="Normal 4 2 3 2 5 2 3" xfId="30538" xr:uid="{00000000-0005-0000-0000-00004A770000}"/>
    <cellStyle name="Normal 4 2 3 2 5 3" xfId="10420" xr:uid="{00000000-0005-0000-0000-0000B4280000}"/>
    <cellStyle name="Normal 4 2 3 2 5 3 3" xfId="25521" xr:uid="{00000000-0005-0000-0000-0000B1630000}"/>
    <cellStyle name="Normal 4 2 3 2 5 5" xfId="20508" xr:uid="{00000000-0005-0000-0000-00001C500000}"/>
    <cellStyle name="Normal 4 2 3 2 6" xfId="12098" xr:uid="{00000000-0005-0000-0000-0000422F0000}"/>
    <cellStyle name="Normal 4 2 3 2 6 3" xfId="27196" xr:uid="{00000000-0005-0000-0000-00003C6A0000}"/>
    <cellStyle name="Normal 4 2 3 2 7" xfId="7077" xr:uid="{00000000-0005-0000-0000-0000A51B0000}"/>
    <cellStyle name="Normal 4 2 3 2 7 3" xfId="22179" xr:uid="{00000000-0005-0000-0000-0000A3560000}"/>
    <cellStyle name="Normal 4 2 3 2 9" xfId="17166" xr:uid="{00000000-0005-0000-0000-00000E430000}"/>
    <cellStyle name="Normal 4 2 3 3" xfId="2213" xr:uid="{00000000-0005-0000-0000-0000A5080000}"/>
    <cellStyle name="Normal 4 2 3 3 2" xfId="3052" xr:uid="{00000000-0005-0000-0000-0000EC0B0000}"/>
    <cellStyle name="Normal 4 2 3 3 2 2" xfId="4742" xr:uid="{00000000-0005-0000-0000-000086120000}"/>
    <cellStyle name="Normal 4 2 3 3 2 2 2" xfId="14815" xr:uid="{00000000-0005-0000-0000-0000DF390000}"/>
    <cellStyle name="Normal 4 2 3 3 2 2 2 3" xfId="29913" xr:uid="{00000000-0005-0000-0000-0000D9740000}"/>
    <cellStyle name="Normal 4 2 3 3 2 2 3" xfId="9795" xr:uid="{00000000-0005-0000-0000-000043260000}"/>
    <cellStyle name="Normal 4 2 3 3 2 2 3 3" xfId="24896" xr:uid="{00000000-0005-0000-0000-000040610000}"/>
    <cellStyle name="Normal 4 2 3 3 2 2 5" xfId="19883" xr:uid="{00000000-0005-0000-0000-0000AB4D0000}"/>
    <cellStyle name="Normal 4 2 3 3 2 3" xfId="6434" xr:uid="{00000000-0005-0000-0000-000022190000}"/>
    <cellStyle name="Normal 4 2 3 3 2 3 2" xfId="16486" xr:uid="{00000000-0005-0000-0000-000066400000}"/>
    <cellStyle name="Normal 4 2 3 3 2 3 3" xfId="11466" xr:uid="{00000000-0005-0000-0000-0000CA2C0000}"/>
    <cellStyle name="Normal 4 2 3 3 2 3 3 3" xfId="26567" xr:uid="{00000000-0005-0000-0000-0000C7670000}"/>
    <cellStyle name="Normal 4 2 3 3 2 3 5" xfId="21554" xr:uid="{00000000-0005-0000-0000-000032540000}"/>
    <cellStyle name="Normal 4 2 3 3 2 4" xfId="13144" xr:uid="{00000000-0005-0000-0000-000058330000}"/>
    <cellStyle name="Normal 4 2 3 3 2 4 3" xfId="28242" xr:uid="{00000000-0005-0000-0000-0000526E0000}"/>
    <cellStyle name="Normal 4 2 3 3 2 5" xfId="8123" xr:uid="{00000000-0005-0000-0000-0000BB1F0000}"/>
    <cellStyle name="Normal 4 2 3 3 2 5 3" xfId="23225" xr:uid="{00000000-0005-0000-0000-0000B95A0000}"/>
    <cellStyle name="Normal 4 2 3 3 2 7" xfId="18212" xr:uid="{00000000-0005-0000-0000-000024470000}"/>
    <cellStyle name="Normal 4 2 3 3 3" xfId="3905" xr:uid="{00000000-0005-0000-0000-0000410F0000}"/>
    <cellStyle name="Normal 4 2 3 3 3 2" xfId="13979" xr:uid="{00000000-0005-0000-0000-00009B360000}"/>
    <cellStyle name="Normal 4 2 3 3 3 2 3" xfId="29077" xr:uid="{00000000-0005-0000-0000-000095710000}"/>
    <cellStyle name="Normal 4 2 3 3 3 3" xfId="8959" xr:uid="{00000000-0005-0000-0000-0000FF220000}"/>
    <cellStyle name="Normal 4 2 3 3 3 3 3" xfId="24060" xr:uid="{00000000-0005-0000-0000-0000FC5D0000}"/>
    <cellStyle name="Normal 4 2 3 3 3 5" xfId="19047" xr:uid="{00000000-0005-0000-0000-0000674A0000}"/>
    <cellStyle name="Normal 4 2 3 3 4" xfId="5598" xr:uid="{00000000-0005-0000-0000-0000DE150000}"/>
    <cellStyle name="Normal 4 2 3 3 4 2" xfId="15650" xr:uid="{00000000-0005-0000-0000-0000223D0000}"/>
    <cellStyle name="Normal 4 2 3 3 4 2 3" xfId="30748" xr:uid="{00000000-0005-0000-0000-00001C780000}"/>
    <cellStyle name="Normal 4 2 3 3 4 3" xfId="10630" xr:uid="{00000000-0005-0000-0000-000086290000}"/>
    <cellStyle name="Normal 4 2 3 3 4 3 3" xfId="25731" xr:uid="{00000000-0005-0000-0000-000083640000}"/>
    <cellStyle name="Normal 4 2 3 3 4 5" xfId="20718" xr:uid="{00000000-0005-0000-0000-0000EE500000}"/>
    <cellStyle name="Normal 4 2 3 3 5" xfId="12308" xr:uid="{00000000-0005-0000-0000-000014300000}"/>
    <cellStyle name="Normal 4 2 3 3 5 3" xfId="27406" xr:uid="{00000000-0005-0000-0000-00000E6B0000}"/>
    <cellStyle name="Normal 4 2 3 3 6" xfId="7287" xr:uid="{00000000-0005-0000-0000-0000771C0000}"/>
    <cellStyle name="Normal 4 2 3 3 6 3" xfId="22389" xr:uid="{00000000-0005-0000-0000-000075570000}"/>
    <cellStyle name="Normal 4 2 3 3 8" xfId="17376" xr:uid="{00000000-0005-0000-0000-0000E0430000}"/>
    <cellStyle name="Normal 4 2 3 4" xfId="2634" xr:uid="{00000000-0005-0000-0000-00004A0A0000}"/>
    <cellStyle name="Normal 4 2 3 4 2" xfId="4324" xr:uid="{00000000-0005-0000-0000-0000E4100000}"/>
    <cellStyle name="Normal 4 2 3 4 2 2" xfId="14397" xr:uid="{00000000-0005-0000-0000-00003D380000}"/>
    <cellStyle name="Normal 4 2 3 4 2 2 3" xfId="29495" xr:uid="{00000000-0005-0000-0000-000037730000}"/>
    <cellStyle name="Normal 4 2 3 4 2 3" xfId="9377" xr:uid="{00000000-0005-0000-0000-0000A1240000}"/>
    <cellStyle name="Normal 4 2 3 4 2 3 3" xfId="24478" xr:uid="{00000000-0005-0000-0000-00009E5F0000}"/>
    <cellStyle name="Normal 4 2 3 4 2 5" xfId="19465" xr:uid="{00000000-0005-0000-0000-0000094C0000}"/>
    <cellStyle name="Normal 4 2 3 4 3" xfId="6016" xr:uid="{00000000-0005-0000-0000-000080170000}"/>
    <cellStyle name="Normal 4 2 3 4 3 2" xfId="16068" xr:uid="{00000000-0005-0000-0000-0000C43E0000}"/>
    <cellStyle name="Normal 4 2 3 4 3 3" xfId="11048" xr:uid="{00000000-0005-0000-0000-0000282B0000}"/>
    <cellStyle name="Normal 4 2 3 4 3 3 3" xfId="26149" xr:uid="{00000000-0005-0000-0000-000025660000}"/>
    <cellStyle name="Normal 4 2 3 4 3 5" xfId="21136" xr:uid="{00000000-0005-0000-0000-000090520000}"/>
    <cellStyle name="Normal 4 2 3 4 4" xfId="12726" xr:uid="{00000000-0005-0000-0000-0000B6310000}"/>
    <cellStyle name="Normal 4 2 3 4 4 3" xfId="27824" xr:uid="{00000000-0005-0000-0000-0000B06C0000}"/>
    <cellStyle name="Normal 4 2 3 4 5" xfId="7705" xr:uid="{00000000-0005-0000-0000-0000191E0000}"/>
    <cellStyle name="Normal 4 2 3 4 5 3" xfId="22807" xr:uid="{00000000-0005-0000-0000-000017590000}"/>
    <cellStyle name="Normal 4 2 3 4 7" xfId="17794" xr:uid="{00000000-0005-0000-0000-000082450000}"/>
    <cellStyle name="Normal 4 2 3 5" xfId="3487" xr:uid="{00000000-0005-0000-0000-00009F0D0000}"/>
    <cellStyle name="Normal 4 2 3 5 2" xfId="13561" xr:uid="{00000000-0005-0000-0000-0000F9340000}"/>
    <cellStyle name="Normal 4 2 3 5 2 3" xfId="28659" xr:uid="{00000000-0005-0000-0000-0000F36F0000}"/>
    <cellStyle name="Normal 4 2 3 5 3" xfId="8541" xr:uid="{00000000-0005-0000-0000-00005D210000}"/>
    <cellStyle name="Normal 4 2 3 5 3 3" xfId="23642" xr:uid="{00000000-0005-0000-0000-00005A5C0000}"/>
    <cellStyle name="Normal 4 2 3 5 5" xfId="18629" xr:uid="{00000000-0005-0000-0000-0000C5480000}"/>
    <cellStyle name="Normal 4 2 3 6" xfId="5180" xr:uid="{00000000-0005-0000-0000-00003C140000}"/>
    <cellStyle name="Normal 4 2 3 6 2" xfId="15232" xr:uid="{00000000-0005-0000-0000-0000803B0000}"/>
    <cellStyle name="Normal 4 2 3 6 2 3" xfId="30330" xr:uid="{00000000-0005-0000-0000-00007A760000}"/>
    <cellStyle name="Normal 4 2 3 6 3" xfId="10212" xr:uid="{00000000-0005-0000-0000-0000E4270000}"/>
    <cellStyle name="Normal 4 2 3 6 3 3" xfId="25313" xr:uid="{00000000-0005-0000-0000-0000E1620000}"/>
    <cellStyle name="Normal 4 2 3 6 5" xfId="20300" xr:uid="{00000000-0005-0000-0000-00004C4F0000}"/>
    <cellStyle name="Normal 4 2 3 7" xfId="11890" xr:uid="{00000000-0005-0000-0000-0000722E0000}"/>
    <cellStyle name="Normal 4 2 3 7 3" xfId="26988" xr:uid="{00000000-0005-0000-0000-00006C690000}"/>
    <cellStyle name="Normal 4 2 3 8" xfId="6869" xr:uid="{00000000-0005-0000-0000-0000D51A0000}"/>
    <cellStyle name="Normal 4 2 3 8 3" xfId="21971" xr:uid="{00000000-0005-0000-0000-0000D3550000}"/>
    <cellStyle name="Normal 4 2 4" xfId="1894" xr:uid="{00000000-0005-0000-0000-000066070000}"/>
    <cellStyle name="Normal 4 2 4 2" xfId="2317" xr:uid="{00000000-0005-0000-0000-00000D090000}"/>
    <cellStyle name="Normal 4 2 4 2 2" xfId="3156" xr:uid="{00000000-0005-0000-0000-0000540C0000}"/>
    <cellStyle name="Normal 4 2 4 2 2 2" xfId="4846" xr:uid="{00000000-0005-0000-0000-0000EE120000}"/>
    <cellStyle name="Normal 4 2 4 2 2 2 2" xfId="14919" xr:uid="{00000000-0005-0000-0000-0000473A0000}"/>
    <cellStyle name="Normal 4 2 4 2 2 2 2 3" xfId="30017" xr:uid="{00000000-0005-0000-0000-000041750000}"/>
    <cellStyle name="Normal 4 2 4 2 2 2 3" xfId="9899" xr:uid="{00000000-0005-0000-0000-0000AB260000}"/>
    <cellStyle name="Normal 4 2 4 2 2 2 3 3" xfId="25000" xr:uid="{00000000-0005-0000-0000-0000A8610000}"/>
    <cellStyle name="Normal 4 2 4 2 2 2 5" xfId="19987" xr:uid="{00000000-0005-0000-0000-0000134E0000}"/>
    <cellStyle name="Normal 4 2 4 2 2 3" xfId="6538" xr:uid="{00000000-0005-0000-0000-00008A190000}"/>
    <cellStyle name="Normal 4 2 4 2 2 3 2" xfId="16590" xr:uid="{00000000-0005-0000-0000-0000CE400000}"/>
    <cellStyle name="Normal 4 2 4 2 2 3 3" xfId="11570" xr:uid="{00000000-0005-0000-0000-0000322D0000}"/>
    <cellStyle name="Normal 4 2 4 2 2 3 3 3" xfId="26671" xr:uid="{00000000-0005-0000-0000-00002F680000}"/>
    <cellStyle name="Normal 4 2 4 2 2 3 5" xfId="21658" xr:uid="{00000000-0005-0000-0000-00009A540000}"/>
    <cellStyle name="Normal 4 2 4 2 2 4" xfId="13248" xr:uid="{00000000-0005-0000-0000-0000C0330000}"/>
    <cellStyle name="Normal 4 2 4 2 2 4 3" xfId="28346" xr:uid="{00000000-0005-0000-0000-0000BA6E0000}"/>
    <cellStyle name="Normal 4 2 4 2 2 5" xfId="8227" xr:uid="{00000000-0005-0000-0000-000023200000}"/>
    <cellStyle name="Normal 4 2 4 2 2 5 3" xfId="23329" xr:uid="{00000000-0005-0000-0000-0000215B0000}"/>
    <cellStyle name="Normal 4 2 4 2 2 7" xfId="18316" xr:uid="{00000000-0005-0000-0000-00008C470000}"/>
    <cellStyle name="Normal 4 2 4 2 3" xfId="4009" xr:uid="{00000000-0005-0000-0000-0000A90F0000}"/>
    <cellStyle name="Normal 4 2 4 2 3 2" xfId="14083" xr:uid="{00000000-0005-0000-0000-000003370000}"/>
    <cellStyle name="Normal 4 2 4 2 3 2 3" xfId="29181" xr:uid="{00000000-0005-0000-0000-0000FD710000}"/>
    <cellStyle name="Normal 4 2 4 2 3 3" xfId="9063" xr:uid="{00000000-0005-0000-0000-000067230000}"/>
    <cellStyle name="Normal 4 2 4 2 3 3 3" xfId="24164" xr:uid="{00000000-0005-0000-0000-0000645E0000}"/>
    <cellStyle name="Normal 4 2 4 2 3 5" xfId="19151" xr:uid="{00000000-0005-0000-0000-0000CF4A0000}"/>
    <cellStyle name="Normal 4 2 4 2 4" xfId="5702" xr:uid="{00000000-0005-0000-0000-000046160000}"/>
    <cellStyle name="Normal 4 2 4 2 4 2" xfId="15754" xr:uid="{00000000-0005-0000-0000-00008A3D0000}"/>
    <cellStyle name="Normal 4 2 4 2 4 2 3" xfId="30852" xr:uid="{00000000-0005-0000-0000-000084780000}"/>
    <cellStyle name="Normal 4 2 4 2 4 3" xfId="10734" xr:uid="{00000000-0005-0000-0000-0000EE290000}"/>
    <cellStyle name="Normal 4 2 4 2 4 3 3" xfId="25835" xr:uid="{00000000-0005-0000-0000-0000EB640000}"/>
    <cellStyle name="Normal 4 2 4 2 4 5" xfId="20822" xr:uid="{00000000-0005-0000-0000-000056510000}"/>
    <cellStyle name="Normal 4 2 4 2 5" xfId="12412" xr:uid="{00000000-0005-0000-0000-00007C300000}"/>
    <cellStyle name="Normal 4 2 4 2 5 3" xfId="27510" xr:uid="{00000000-0005-0000-0000-0000766B0000}"/>
    <cellStyle name="Normal 4 2 4 2 6" xfId="7391" xr:uid="{00000000-0005-0000-0000-0000DF1C0000}"/>
    <cellStyle name="Normal 4 2 4 2 6 3" xfId="22493" xr:uid="{00000000-0005-0000-0000-0000DD570000}"/>
    <cellStyle name="Normal 4 2 4 2 8" xfId="17480" xr:uid="{00000000-0005-0000-0000-000048440000}"/>
    <cellStyle name="Normal 4 2 4 3" xfId="2738" xr:uid="{00000000-0005-0000-0000-0000B20A0000}"/>
    <cellStyle name="Normal 4 2 4 3 2" xfId="4428" xr:uid="{00000000-0005-0000-0000-00004C110000}"/>
    <cellStyle name="Normal 4 2 4 3 2 2" xfId="14501" xr:uid="{00000000-0005-0000-0000-0000A5380000}"/>
    <cellStyle name="Normal 4 2 4 3 2 2 3" xfId="29599" xr:uid="{00000000-0005-0000-0000-00009F730000}"/>
    <cellStyle name="Normal 4 2 4 3 2 3" xfId="9481" xr:uid="{00000000-0005-0000-0000-000009250000}"/>
    <cellStyle name="Normal 4 2 4 3 2 3 3" xfId="24582" xr:uid="{00000000-0005-0000-0000-000006600000}"/>
    <cellStyle name="Normal 4 2 4 3 2 5" xfId="19569" xr:uid="{00000000-0005-0000-0000-0000714C0000}"/>
    <cellStyle name="Normal 4 2 4 3 3" xfId="6120" xr:uid="{00000000-0005-0000-0000-0000E8170000}"/>
    <cellStyle name="Normal 4 2 4 3 3 2" xfId="16172" xr:uid="{00000000-0005-0000-0000-00002C3F0000}"/>
    <cellStyle name="Normal 4 2 4 3 3 3" xfId="11152" xr:uid="{00000000-0005-0000-0000-0000902B0000}"/>
    <cellStyle name="Normal 4 2 4 3 3 3 3" xfId="26253" xr:uid="{00000000-0005-0000-0000-00008D660000}"/>
    <cellStyle name="Normal 4 2 4 3 3 5" xfId="21240" xr:uid="{00000000-0005-0000-0000-0000F8520000}"/>
    <cellStyle name="Normal 4 2 4 3 4" xfId="12830" xr:uid="{00000000-0005-0000-0000-00001E320000}"/>
    <cellStyle name="Normal 4 2 4 3 4 3" xfId="27928" xr:uid="{00000000-0005-0000-0000-0000186D0000}"/>
    <cellStyle name="Normal 4 2 4 3 5" xfId="7809" xr:uid="{00000000-0005-0000-0000-0000811E0000}"/>
    <cellStyle name="Normal 4 2 4 3 5 3" xfId="22911" xr:uid="{00000000-0005-0000-0000-00007F590000}"/>
    <cellStyle name="Normal 4 2 4 3 7" xfId="17898" xr:uid="{00000000-0005-0000-0000-0000EA450000}"/>
    <cellStyle name="Normal 4 2 4 4" xfId="3591" xr:uid="{00000000-0005-0000-0000-0000070E0000}"/>
    <cellStyle name="Normal 4 2 4 4 2" xfId="13665" xr:uid="{00000000-0005-0000-0000-000061350000}"/>
    <cellStyle name="Normal 4 2 4 4 2 3" xfId="28763" xr:uid="{00000000-0005-0000-0000-00005B700000}"/>
    <cellStyle name="Normal 4 2 4 4 3" xfId="8645" xr:uid="{00000000-0005-0000-0000-0000C5210000}"/>
    <cellStyle name="Normal 4 2 4 4 3 3" xfId="23746" xr:uid="{00000000-0005-0000-0000-0000C25C0000}"/>
    <cellStyle name="Normal 4 2 4 4 5" xfId="18733" xr:uid="{00000000-0005-0000-0000-00002D490000}"/>
    <cellStyle name="Normal 4 2 4 5" xfId="5284" xr:uid="{00000000-0005-0000-0000-0000A4140000}"/>
    <cellStyle name="Normal 4 2 4 5 2" xfId="15336" xr:uid="{00000000-0005-0000-0000-0000E83B0000}"/>
    <cellStyle name="Normal 4 2 4 5 2 3" xfId="30434" xr:uid="{00000000-0005-0000-0000-0000E2760000}"/>
    <cellStyle name="Normal 4 2 4 5 3" xfId="10316" xr:uid="{00000000-0005-0000-0000-00004C280000}"/>
    <cellStyle name="Normal 4 2 4 5 3 3" xfId="25417" xr:uid="{00000000-0005-0000-0000-000049630000}"/>
    <cellStyle name="Normal 4 2 4 5 5" xfId="20404" xr:uid="{00000000-0005-0000-0000-0000B44F0000}"/>
    <cellStyle name="Normal 4 2 4 6" xfId="11994" xr:uid="{00000000-0005-0000-0000-0000DA2E0000}"/>
    <cellStyle name="Normal 4 2 4 6 3" xfId="27092" xr:uid="{00000000-0005-0000-0000-0000D4690000}"/>
    <cellStyle name="Normal 4 2 4 7" xfId="6973" xr:uid="{00000000-0005-0000-0000-00003D1B0000}"/>
    <cellStyle name="Normal 4 2 4 7 3" xfId="22075" xr:uid="{00000000-0005-0000-0000-00003B560000}"/>
    <cellStyle name="Normal 4 2 4 9" xfId="17062" xr:uid="{00000000-0005-0000-0000-0000A6420000}"/>
    <cellStyle name="Normal 4 2 5" xfId="2107" xr:uid="{00000000-0005-0000-0000-00003B080000}"/>
    <cellStyle name="Normal 4 2 5 2" xfId="2948" xr:uid="{00000000-0005-0000-0000-0000840B0000}"/>
    <cellStyle name="Normal 4 2 5 2 2" xfId="4638" xr:uid="{00000000-0005-0000-0000-00001E120000}"/>
    <cellStyle name="Normal 4 2 5 2 2 2" xfId="14711" xr:uid="{00000000-0005-0000-0000-000077390000}"/>
    <cellStyle name="Normal 4 2 5 2 2 2 3" xfId="29809" xr:uid="{00000000-0005-0000-0000-000071740000}"/>
    <cellStyle name="Normal 4 2 5 2 2 3" xfId="9691" xr:uid="{00000000-0005-0000-0000-0000DB250000}"/>
    <cellStyle name="Normal 4 2 5 2 2 3 3" xfId="24792" xr:uid="{00000000-0005-0000-0000-0000D8600000}"/>
    <cellStyle name="Normal 4 2 5 2 2 5" xfId="19779" xr:uid="{00000000-0005-0000-0000-0000434D0000}"/>
    <cellStyle name="Normal 4 2 5 2 3" xfId="6330" xr:uid="{00000000-0005-0000-0000-0000BA180000}"/>
    <cellStyle name="Normal 4 2 5 2 3 2" xfId="16382" xr:uid="{00000000-0005-0000-0000-0000FE3F0000}"/>
    <cellStyle name="Normal 4 2 5 2 3 3" xfId="11362" xr:uid="{00000000-0005-0000-0000-0000622C0000}"/>
    <cellStyle name="Normal 4 2 5 2 3 3 3" xfId="26463" xr:uid="{00000000-0005-0000-0000-00005F670000}"/>
    <cellStyle name="Normal 4 2 5 2 3 5" xfId="21450" xr:uid="{00000000-0005-0000-0000-0000CA530000}"/>
    <cellStyle name="Normal 4 2 5 2 4" xfId="13040" xr:uid="{00000000-0005-0000-0000-0000F0320000}"/>
    <cellStyle name="Normal 4 2 5 2 4 3" xfId="28138" xr:uid="{00000000-0005-0000-0000-0000EA6D0000}"/>
    <cellStyle name="Normal 4 2 5 2 5" xfId="8019" xr:uid="{00000000-0005-0000-0000-0000531F0000}"/>
    <cellStyle name="Normal 4 2 5 2 5 3" xfId="23121" xr:uid="{00000000-0005-0000-0000-0000515A0000}"/>
    <cellStyle name="Normal 4 2 5 2 7" xfId="18108" xr:uid="{00000000-0005-0000-0000-0000BC460000}"/>
    <cellStyle name="Normal 4 2 5 3" xfId="3801" xr:uid="{00000000-0005-0000-0000-0000D90E0000}"/>
    <cellStyle name="Normal 4 2 5 3 2" xfId="13875" xr:uid="{00000000-0005-0000-0000-000033360000}"/>
    <cellStyle name="Normal 4 2 5 3 2 3" xfId="28973" xr:uid="{00000000-0005-0000-0000-00002D710000}"/>
    <cellStyle name="Normal 4 2 5 3 3" xfId="8855" xr:uid="{00000000-0005-0000-0000-000097220000}"/>
    <cellStyle name="Normal 4 2 5 3 3 3" xfId="23956" xr:uid="{00000000-0005-0000-0000-0000945D0000}"/>
    <cellStyle name="Normal 4 2 5 3 5" xfId="18943" xr:uid="{00000000-0005-0000-0000-0000FF490000}"/>
    <cellStyle name="Normal 4 2 5 4" xfId="5494" xr:uid="{00000000-0005-0000-0000-000076150000}"/>
    <cellStyle name="Normal 4 2 5 4 2" xfId="15546" xr:uid="{00000000-0005-0000-0000-0000BA3C0000}"/>
    <cellStyle name="Normal 4 2 5 4 2 3" xfId="30644" xr:uid="{00000000-0005-0000-0000-0000B4770000}"/>
    <cellStyle name="Normal 4 2 5 4 3" xfId="10526" xr:uid="{00000000-0005-0000-0000-00001E290000}"/>
    <cellStyle name="Normal 4 2 5 4 3 3" xfId="25627" xr:uid="{00000000-0005-0000-0000-00001B640000}"/>
    <cellStyle name="Normal 4 2 5 4 5" xfId="20614" xr:uid="{00000000-0005-0000-0000-000086500000}"/>
    <cellStyle name="Normal 4 2 5 5" xfId="12204" xr:uid="{00000000-0005-0000-0000-0000AC2F0000}"/>
    <cellStyle name="Normal 4 2 5 5 3" xfId="27302" xr:uid="{00000000-0005-0000-0000-0000A66A0000}"/>
    <cellStyle name="Normal 4 2 5 6" xfId="7183" xr:uid="{00000000-0005-0000-0000-00000F1C0000}"/>
    <cellStyle name="Normal 4 2 5 6 3" xfId="22285" xr:uid="{00000000-0005-0000-0000-00000D570000}"/>
    <cellStyle name="Normal 4 2 5 8" xfId="17272" xr:uid="{00000000-0005-0000-0000-000078430000}"/>
    <cellStyle name="Normal 4 2 6" xfId="2528" xr:uid="{00000000-0005-0000-0000-0000E0090000}"/>
    <cellStyle name="Normal 4 2 6 2" xfId="4220" xr:uid="{00000000-0005-0000-0000-00007C100000}"/>
    <cellStyle name="Normal 4 2 6 2 2" xfId="14293" xr:uid="{00000000-0005-0000-0000-0000D5370000}"/>
    <cellStyle name="Normal 4 2 6 2 2 3" xfId="29391" xr:uid="{00000000-0005-0000-0000-0000CF720000}"/>
    <cellStyle name="Normal 4 2 6 2 3" xfId="9273" xr:uid="{00000000-0005-0000-0000-000039240000}"/>
    <cellStyle name="Normal 4 2 6 2 3 3" xfId="24374" xr:uid="{00000000-0005-0000-0000-0000365F0000}"/>
    <cellStyle name="Normal 4 2 6 2 5" xfId="19361" xr:uid="{00000000-0005-0000-0000-0000A14B0000}"/>
    <cellStyle name="Normal 4 2 6 3" xfId="5912" xr:uid="{00000000-0005-0000-0000-000018170000}"/>
    <cellStyle name="Normal 4 2 6 3 2" xfId="15964" xr:uid="{00000000-0005-0000-0000-00005C3E0000}"/>
    <cellStyle name="Normal 4 2 6 3 3" xfId="10944" xr:uid="{00000000-0005-0000-0000-0000C02A0000}"/>
    <cellStyle name="Normal 4 2 6 3 3 3" xfId="26045" xr:uid="{00000000-0005-0000-0000-0000BD650000}"/>
    <cellStyle name="Normal 4 2 6 3 5" xfId="21032" xr:uid="{00000000-0005-0000-0000-000028520000}"/>
    <cellStyle name="Normal 4 2 6 4" xfId="12622" xr:uid="{00000000-0005-0000-0000-00004E310000}"/>
    <cellStyle name="Normal 4 2 6 4 3" xfId="27720" xr:uid="{00000000-0005-0000-0000-0000486C0000}"/>
    <cellStyle name="Normal 4 2 6 5" xfId="7601" xr:uid="{00000000-0005-0000-0000-0000B11D0000}"/>
    <cellStyle name="Normal 4 2 6 5 3" xfId="22703" xr:uid="{00000000-0005-0000-0000-0000AF580000}"/>
    <cellStyle name="Normal 4 2 6 7" xfId="17690" xr:uid="{00000000-0005-0000-0000-00001A450000}"/>
    <cellStyle name="Normal 4 2 7" xfId="3379" xr:uid="{00000000-0005-0000-0000-0000330D0000}"/>
    <cellStyle name="Normal 4 2 7 2" xfId="13457" xr:uid="{00000000-0005-0000-0000-000091340000}"/>
    <cellStyle name="Normal 4 2 7 2 3" xfId="28555" xr:uid="{00000000-0005-0000-0000-00008B6F0000}"/>
    <cellStyle name="Normal 4 2 7 3" xfId="8437" xr:uid="{00000000-0005-0000-0000-0000F5200000}"/>
    <cellStyle name="Normal 4 2 7 3 3" xfId="23538" xr:uid="{00000000-0005-0000-0000-0000F25B0000}"/>
    <cellStyle name="Normal 4 2 7 5" xfId="18525" xr:uid="{00000000-0005-0000-0000-00005D480000}"/>
    <cellStyle name="Normal 4 2 8" xfId="5073" xr:uid="{00000000-0005-0000-0000-0000D1130000}"/>
    <cellStyle name="Normal 4 2 8 2" xfId="15128" xr:uid="{00000000-0005-0000-0000-0000183B0000}"/>
    <cellStyle name="Normal 4 2 8 2 3" xfId="30226" xr:uid="{00000000-0005-0000-0000-000012760000}"/>
    <cellStyle name="Normal 4 2 8 3" xfId="10108" xr:uid="{00000000-0005-0000-0000-00007C270000}"/>
    <cellStyle name="Normal 4 2 8 3 3" xfId="25209" xr:uid="{00000000-0005-0000-0000-000079620000}"/>
    <cellStyle name="Normal 4 2 8 5" xfId="20196" xr:uid="{00000000-0005-0000-0000-0000E44E0000}"/>
    <cellStyle name="Normal 4 2 9" xfId="11784" xr:uid="{00000000-0005-0000-0000-0000082E0000}"/>
    <cellStyle name="Normal 4 2 9 3" xfId="26884" xr:uid="{00000000-0005-0000-0000-000004690000}"/>
    <cellStyle name="Normal 4 3" xfId="780" xr:uid="{00000000-0005-0000-0000-00000C030000}"/>
    <cellStyle name="Normal 4 3 2" xfId="1098" xr:uid="{00000000-0005-0000-0000-00004A040000}"/>
    <cellStyle name="Normal 4 5" xfId="965" xr:uid="{00000000-0005-0000-0000-0000C5030000}"/>
    <cellStyle name="Normal 40" xfId="966" xr:uid="{00000000-0005-0000-0000-0000C6030000}"/>
    <cellStyle name="Normal 40 2" xfId="1440" xr:uid="{00000000-0005-0000-0000-0000A0050000}"/>
    <cellStyle name="Normal 40 2 10" xfId="6764" xr:uid="{00000000-0005-0000-0000-00006C1A0000}"/>
    <cellStyle name="Normal 40 2 10 3" xfId="21868" xr:uid="{00000000-0005-0000-0000-00006C550000}"/>
    <cellStyle name="Normal 40 2 12" xfId="16853" xr:uid="{00000000-0005-0000-0000-0000D5410000}"/>
    <cellStyle name="Normal 40 2 2" xfId="1728" xr:uid="{00000000-0005-0000-0000-0000C0060000}"/>
    <cellStyle name="Normal 40 2 2 11" xfId="16907" xr:uid="{00000000-0005-0000-0000-00000B420000}"/>
    <cellStyle name="Normal 40 2 2 2" xfId="1836" xr:uid="{00000000-0005-0000-0000-00002C070000}"/>
    <cellStyle name="Normal 40 2 2 2 10" xfId="17011" xr:uid="{00000000-0005-0000-0000-000073420000}"/>
    <cellStyle name="Normal 40 2 2 2 2" xfId="2053" xr:uid="{00000000-0005-0000-0000-000005080000}"/>
    <cellStyle name="Normal 40 2 2 2 2 2" xfId="2474" xr:uid="{00000000-0005-0000-0000-0000AA090000}"/>
    <cellStyle name="Normal 40 2 2 2 2 2 2" xfId="3313" xr:uid="{00000000-0005-0000-0000-0000F10C0000}"/>
    <cellStyle name="Normal 40 2 2 2 2 2 2 2" xfId="5003" xr:uid="{00000000-0005-0000-0000-00008B130000}"/>
    <cellStyle name="Normal 40 2 2 2 2 2 2 2 2" xfId="15076" xr:uid="{00000000-0005-0000-0000-0000E43A0000}"/>
    <cellStyle name="Normal 40 2 2 2 2 2 2 2 2 3" xfId="30174" xr:uid="{00000000-0005-0000-0000-0000DE750000}"/>
    <cellStyle name="Normal 40 2 2 2 2 2 2 2 3" xfId="10056" xr:uid="{00000000-0005-0000-0000-000048270000}"/>
    <cellStyle name="Normal 40 2 2 2 2 2 2 2 3 3" xfId="25157" xr:uid="{00000000-0005-0000-0000-000045620000}"/>
    <cellStyle name="Normal 40 2 2 2 2 2 2 2 5" xfId="20144" xr:uid="{00000000-0005-0000-0000-0000B04E0000}"/>
    <cellStyle name="Normal 40 2 2 2 2 2 2 3" xfId="6695" xr:uid="{00000000-0005-0000-0000-0000271A0000}"/>
    <cellStyle name="Normal 40 2 2 2 2 2 2 3 2" xfId="16747" xr:uid="{00000000-0005-0000-0000-00006B410000}"/>
    <cellStyle name="Normal 40 2 2 2 2 2 2 3 3" xfId="11727" xr:uid="{00000000-0005-0000-0000-0000CF2D0000}"/>
    <cellStyle name="Normal 40 2 2 2 2 2 2 3 3 3" xfId="26828" xr:uid="{00000000-0005-0000-0000-0000CC680000}"/>
    <cellStyle name="Normal 40 2 2 2 2 2 2 3 5" xfId="21815" xr:uid="{00000000-0005-0000-0000-000037550000}"/>
    <cellStyle name="Normal 40 2 2 2 2 2 2 4" xfId="13405" xr:uid="{00000000-0005-0000-0000-00005D340000}"/>
    <cellStyle name="Normal 40 2 2 2 2 2 2 4 3" xfId="28503" xr:uid="{00000000-0005-0000-0000-0000576F0000}"/>
    <cellStyle name="Normal 40 2 2 2 2 2 2 5" xfId="8384" xr:uid="{00000000-0005-0000-0000-0000C0200000}"/>
    <cellStyle name="Normal 40 2 2 2 2 2 2 5 3" xfId="23486" xr:uid="{00000000-0005-0000-0000-0000BE5B0000}"/>
    <cellStyle name="Normal 40 2 2 2 2 2 2 7" xfId="18473" xr:uid="{00000000-0005-0000-0000-000029480000}"/>
    <cellStyle name="Normal 40 2 2 2 2 2 3" xfId="4166" xr:uid="{00000000-0005-0000-0000-000046100000}"/>
    <cellStyle name="Normal 40 2 2 2 2 2 3 2" xfId="14240" xr:uid="{00000000-0005-0000-0000-0000A0370000}"/>
    <cellStyle name="Normal 40 2 2 2 2 2 3 2 3" xfId="29338" xr:uid="{00000000-0005-0000-0000-00009A720000}"/>
    <cellStyle name="Normal 40 2 2 2 2 2 3 3" xfId="9220" xr:uid="{00000000-0005-0000-0000-000004240000}"/>
    <cellStyle name="Normal 40 2 2 2 2 2 3 3 3" xfId="24321" xr:uid="{00000000-0005-0000-0000-0000015F0000}"/>
    <cellStyle name="Normal 40 2 2 2 2 2 3 5" xfId="19308" xr:uid="{00000000-0005-0000-0000-00006C4B0000}"/>
    <cellStyle name="Normal 40 2 2 2 2 2 4" xfId="5859" xr:uid="{00000000-0005-0000-0000-0000E3160000}"/>
    <cellStyle name="Normal 40 2 2 2 2 2 4 2" xfId="15911" xr:uid="{00000000-0005-0000-0000-0000273E0000}"/>
    <cellStyle name="Normal 40 2 2 2 2 2 4 3" xfId="10891" xr:uid="{00000000-0005-0000-0000-00008B2A0000}"/>
    <cellStyle name="Normal 40 2 2 2 2 2 4 3 3" xfId="25992" xr:uid="{00000000-0005-0000-0000-000088650000}"/>
    <cellStyle name="Normal 40 2 2 2 2 2 4 5" xfId="20979" xr:uid="{00000000-0005-0000-0000-0000F3510000}"/>
    <cellStyle name="Normal 40 2 2 2 2 2 5" xfId="12569" xr:uid="{00000000-0005-0000-0000-000019310000}"/>
    <cellStyle name="Normal 40 2 2 2 2 2 5 3" xfId="27667" xr:uid="{00000000-0005-0000-0000-0000136C0000}"/>
    <cellStyle name="Normal 40 2 2 2 2 2 6" xfId="7548" xr:uid="{00000000-0005-0000-0000-00007C1D0000}"/>
    <cellStyle name="Normal 40 2 2 2 2 2 6 3" xfId="22650" xr:uid="{00000000-0005-0000-0000-00007A580000}"/>
    <cellStyle name="Normal 40 2 2 2 2 2 8" xfId="17637" xr:uid="{00000000-0005-0000-0000-0000E5440000}"/>
    <cellStyle name="Normal 40 2 2 2 2 3" xfId="2895" xr:uid="{00000000-0005-0000-0000-00004F0B0000}"/>
    <cellStyle name="Normal 40 2 2 2 2 3 2" xfId="4585" xr:uid="{00000000-0005-0000-0000-0000E9110000}"/>
    <cellStyle name="Normal 40 2 2 2 2 3 2 2" xfId="14658" xr:uid="{00000000-0005-0000-0000-000042390000}"/>
    <cellStyle name="Normal 40 2 2 2 2 3 2 2 3" xfId="29756" xr:uid="{00000000-0005-0000-0000-00003C740000}"/>
    <cellStyle name="Normal 40 2 2 2 2 3 2 3" xfId="9638" xr:uid="{00000000-0005-0000-0000-0000A6250000}"/>
    <cellStyle name="Normal 40 2 2 2 2 3 2 3 3" xfId="24739" xr:uid="{00000000-0005-0000-0000-0000A3600000}"/>
    <cellStyle name="Normal 40 2 2 2 2 3 2 5" xfId="19726" xr:uid="{00000000-0005-0000-0000-00000E4D0000}"/>
    <cellStyle name="Normal 40 2 2 2 2 3 3" xfId="6277" xr:uid="{00000000-0005-0000-0000-000085180000}"/>
    <cellStyle name="Normal 40 2 2 2 2 3 3 2" xfId="16329" xr:uid="{00000000-0005-0000-0000-0000C93F0000}"/>
    <cellStyle name="Normal 40 2 2 2 2 3 3 3" xfId="11309" xr:uid="{00000000-0005-0000-0000-00002D2C0000}"/>
    <cellStyle name="Normal 40 2 2 2 2 3 3 3 3" xfId="26410" xr:uid="{00000000-0005-0000-0000-00002A670000}"/>
    <cellStyle name="Normal 40 2 2 2 2 3 3 5" xfId="21397" xr:uid="{00000000-0005-0000-0000-000095530000}"/>
    <cellStyle name="Normal 40 2 2 2 2 3 4" xfId="12987" xr:uid="{00000000-0005-0000-0000-0000BB320000}"/>
    <cellStyle name="Normal 40 2 2 2 2 3 4 3" xfId="28085" xr:uid="{00000000-0005-0000-0000-0000B56D0000}"/>
    <cellStyle name="Normal 40 2 2 2 2 3 5" xfId="7966" xr:uid="{00000000-0005-0000-0000-00001E1F0000}"/>
    <cellStyle name="Normal 40 2 2 2 2 3 5 3" xfId="23068" xr:uid="{00000000-0005-0000-0000-00001C5A0000}"/>
    <cellStyle name="Normal 40 2 2 2 2 3 7" xfId="18055" xr:uid="{00000000-0005-0000-0000-000087460000}"/>
    <cellStyle name="Normal 40 2 2 2 2 4" xfId="3748" xr:uid="{00000000-0005-0000-0000-0000A40E0000}"/>
    <cellStyle name="Normal 40 2 2 2 2 4 2" xfId="13822" xr:uid="{00000000-0005-0000-0000-0000FE350000}"/>
    <cellStyle name="Normal 40 2 2 2 2 4 2 3" xfId="28920" xr:uid="{00000000-0005-0000-0000-0000F8700000}"/>
    <cellStyle name="Normal 40 2 2 2 2 4 3" xfId="8802" xr:uid="{00000000-0005-0000-0000-000062220000}"/>
    <cellStyle name="Normal 40 2 2 2 2 4 3 3" xfId="23903" xr:uid="{00000000-0005-0000-0000-00005F5D0000}"/>
    <cellStyle name="Normal 40 2 2 2 2 4 5" xfId="18890" xr:uid="{00000000-0005-0000-0000-0000CA490000}"/>
    <cellStyle name="Normal 40 2 2 2 2 5" xfId="5441" xr:uid="{00000000-0005-0000-0000-000041150000}"/>
    <cellStyle name="Normal 40 2 2 2 2 5 2" xfId="15493" xr:uid="{00000000-0005-0000-0000-0000853C0000}"/>
    <cellStyle name="Normal 40 2 2 2 2 5 2 3" xfId="30591" xr:uid="{00000000-0005-0000-0000-00007F770000}"/>
    <cellStyle name="Normal 40 2 2 2 2 5 3" xfId="10473" xr:uid="{00000000-0005-0000-0000-0000E9280000}"/>
    <cellStyle name="Normal 40 2 2 2 2 5 3 3" xfId="25574" xr:uid="{00000000-0005-0000-0000-0000E6630000}"/>
    <cellStyle name="Normal 40 2 2 2 2 5 5" xfId="20561" xr:uid="{00000000-0005-0000-0000-000051500000}"/>
    <cellStyle name="Normal 40 2 2 2 2 6" xfId="12151" xr:uid="{00000000-0005-0000-0000-0000772F0000}"/>
    <cellStyle name="Normal 40 2 2 2 2 6 3" xfId="27249" xr:uid="{00000000-0005-0000-0000-0000716A0000}"/>
    <cellStyle name="Normal 40 2 2 2 2 7" xfId="7130" xr:uid="{00000000-0005-0000-0000-0000DA1B0000}"/>
    <cellStyle name="Normal 40 2 2 2 2 7 3" xfId="22232" xr:uid="{00000000-0005-0000-0000-0000D8560000}"/>
    <cellStyle name="Normal 40 2 2 2 2 9" xfId="17219" xr:uid="{00000000-0005-0000-0000-000043430000}"/>
    <cellStyle name="Normal 40 2 2 2 3" xfId="2266" xr:uid="{00000000-0005-0000-0000-0000DA080000}"/>
    <cellStyle name="Normal 40 2 2 2 3 2" xfId="3105" xr:uid="{00000000-0005-0000-0000-0000210C0000}"/>
    <cellStyle name="Normal 40 2 2 2 3 2 2" xfId="4795" xr:uid="{00000000-0005-0000-0000-0000BB120000}"/>
    <cellStyle name="Normal 40 2 2 2 3 2 2 2" xfId="14868" xr:uid="{00000000-0005-0000-0000-0000143A0000}"/>
    <cellStyle name="Normal 40 2 2 2 3 2 2 2 3" xfId="29966" xr:uid="{00000000-0005-0000-0000-00000E750000}"/>
    <cellStyle name="Normal 40 2 2 2 3 2 2 3" xfId="9848" xr:uid="{00000000-0005-0000-0000-000078260000}"/>
    <cellStyle name="Normal 40 2 2 2 3 2 2 3 3" xfId="24949" xr:uid="{00000000-0005-0000-0000-000075610000}"/>
    <cellStyle name="Normal 40 2 2 2 3 2 2 5" xfId="19936" xr:uid="{00000000-0005-0000-0000-0000E04D0000}"/>
    <cellStyle name="Normal 40 2 2 2 3 2 3" xfId="6487" xr:uid="{00000000-0005-0000-0000-000057190000}"/>
    <cellStyle name="Normal 40 2 2 2 3 2 3 2" xfId="16539" xr:uid="{00000000-0005-0000-0000-00009B400000}"/>
    <cellStyle name="Normal 40 2 2 2 3 2 3 3" xfId="11519" xr:uid="{00000000-0005-0000-0000-0000FF2C0000}"/>
    <cellStyle name="Normal 40 2 2 2 3 2 3 3 3" xfId="26620" xr:uid="{00000000-0005-0000-0000-0000FC670000}"/>
    <cellStyle name="Normal 40 2 2 2 3 2 3 5" xfId="21607" xr:uid="{00000000-0005-0000-0000-000067540000}"/>
    <cellStyle name="Normal 40 2 2 2 3 2 4" xfId="13197" xr:uid="{00000000-0005-0000-0000-00008D330000}"/>
    <cellStyle name="Normal 40 2 2 2 3 2 4 3" xfId="28295" xr:uid="{00000000-0005-0000-0000-0000876E0000}"/>
    <cellStyle name="Normal 40 2 2 2 3 2 5" xfId="8176" xr:uid="{00000000-0005-0000-0000-0000F01F0000}"/>
    <cellStyle name="Normal 40 2 2 2 3 2 5 3" xfId="23278" xr:uid="{00000000-0005-0000-0000-0000EE5A0000}"/>
    <cellStyle name="Normal 40 2 2 2 3 2 7" xfId="18265" xr:uid="{00000000-0005-0000-0000-000059470000}"/>
    <cellStyle name="Normal 40 2 2 2 3 3" xfId="3958" xr:uid="{00000000-0005-0000-0000-0000760F0000}"/>
    <cellStyle name="Normal 40 2 2 2 3 3 2" xfId="14032" xr:uid="{00000000-0005-0000-0000-0000D0360000}"/>
    <cellStyle name="Normal 40 2 2 2 3 3 2 3" xfId="29130" xr:uid="{00000000-0005-0000-0000-0000CA710000}"/>
    <cellStyle name="Normal 40 2 2 2 3 3 3" xfId="9012" xr:uid="{00000000-0005-0000-0000-000034230000}"/>
    <cellStyle name="Normal 40 2 2 2 3 3 3 3" xfId="24113" xr:uid="{00000000-0005-0000-0000-0000315E0000}"/>
    <cellStyle name="Normal 40 2 2 2 3 3 5" xfId="19100" xr:uid="{00000000-0005-0000-0000-00009C4A0000}"/>
    <cellStyle name="Normal 40 2 2 2 3 4" xfId="5651" xr:uid="{00000000-0005-0000-0000-000013160000}"/>
    <cellStyle name="Normal 40 2 2 2 3 4 2" xfId="15703" xr:uid="{00000000-0005-0000-0000-0000573D0000}"/>
    <cellStyle name="Normal 40 2 2 2 3 4 2 3" xfId="30801" xr:uid="{00000000-0005-0000-0000-000051780000}"/>
    <cellStyle name="Normal 40 2 2 2 3 4 3" xfId="10683" xr:uid="{00000000-0005-0000-0000-0000BB290000}"/>
    <cellStyle name="Normal 40 2 2 2 3 4 3 3" xfId="25784" xr:uid="{00000000-0005-0000-0000-0000B8640000}"/>
    <cellStyle name="Normal 40 2 2 2 3 4 5" xfId="20771" xr:uid="{00000000-0005-0000-0000-000023510000}"/>
    <cellStyle name="Normal 40 2 2 2 3 5" xfId="12361" xr:uid="{00000000-0005-0000-0000-000049300000}"/>
    <cellStyle name="Normal 40 2 2 2 3 5 3" xfId="27459" xr:uid="{00000000-0005-0000-0000-0000436B0000}"/>
    <cellStyle name="Normal 40 2 2 2 3 6" xfId="7340" xr:uid="{00000000-0005-0000-0000-0000AC1C0000}"/>
    <cellStyle name="Normal 40 2 2 2 3 6 3" xfId="22442" xr:uid="{00000000-0005-0000-0000-0000AA570000}"/>
    <cellStyle name="Normal 40 2 2 2 3 8" xfId="17429" xr:uid="{00000000-0005-0000-0000-000015440000}"/>
    <cellStyle name="Normal 40 2 2 2 4" xfId="2687" xr:uid="{00000000-0005-0000-0000-00007F0A0000}"/>
    <cellStyle name="Normal 40 2 2 2 4 2" xfId="4377" xr:uid="{00000000-0005-0000-0000-000019110000}"/>
    <cellStyle name="Normal 40 2 2 2 4 2 2" xfId="14450" xr:uid="{00000000-0005-0000-0000-000072380000}"/>
    <cellStyle name="Normal 40 2 2 2 4 2 2 3" xfId="29548" xr:uid="{00000000-0005-0000-0000-00006C730000}"/>
    <cellStyle name="Normal 40 2 2 2 4 2 3" xfId="9430" xr:uid="{00000000-0005-0000-0000-0000D6240000}"/>
    <cellStyle name="Normal 40 2 2 2 4 2 3 3" xfId="24531" xr:uid="{00000000-0005-0000-0000-0000D35F0000}"/>
    <cellStyle name="Normal 40 2 2 2 4 2 5" xfId="19518" xr:uid="{00000000-0005-0000-0000-00003E4C0000}"/>
    <cellStyle name="Normal 40 2 2 2 4 3" xfId="6069" xr:uid="{00000000-0005-0000-0000-0000B5170000}"/>
    <cellStyle name="Normal 40 2 2 2 4 3 2" xfId="16121" xr:uid="{00000000-0005-0000-0000-0000F93E0000}"/>
    <cellStyle name="Normal 40 2 2 2 4 3 3" xfId="11101" xr:uid="{00000000-0005-0000-0000-00005D2B0000}"/>
    <cellStyle name="Normal 40 2 2 2 4 3 3 3" xfId="26202" xr:uid="{00000000-0005-0000-0000-00005A660000}"/>
    <cellStyle name="Normal 40 2 2 2 4 3 5" xfId="21189" xr:uid="{00000000-0005-0000-0000-0000C5520000}"/>
    <cellStyle name="Normal 40 2 2 2 4 4" xfId="12779" xr:uid="{00000000-0005-0000-0000-0000EB310000}"/>
    <cellStyle name="Normal 40 2 2 2 4 4 3" xfId="27877" xr:uid="{00000000-0005-0000-0000-0000E56C0000}"/>
    <cellStyle name="Normal 40 2 2 2 4 5" xfId="7758" xr:uid="{00000000-0005-0000-0000-00004E1E0000}"/>
    <cellStyle name="Normal 40 2 2 2 4 5 3" xfId="22860" xr:uid="{00000000-0005-0000-0000-00004C590000}"/>
    <cellStyle name="Normal 40 2 2 2 4 7" xfId="17847" xr:uid="{00000000-0005-0000-0000-0000B7450000}"/>
    <cellStyle name="Normal 40 2 2 2 5" xfId="3540" xr:uid="{00000000-0005-0000-0000-0000D40D0000}"/>
    <cellStyle name="Normal 40 2 2 2 5 2" xfId="13614" xr:uid="{00000000-0005-0000-0000-00002E350000}"/>
    <cellStyle name="Normal 40 2 2 2 5 2 3" xfId="28712" xr:uid="{00000000-0005-0000-0000-000028700000}"/>
    <cellStyle name="Normal 40 2 2 2 5 3" xfId="8594" xr:uid="{00000000-0005-0000-0000-000092210000}"/>
    <cellStyle name="Normal 40 2 2 2 5 3 3" xfId="23695" xr:uid="{00000000-0005-0000-0000-00008F5C0000}"/>
    <cellStyle name="Normal 40 2 2 2 5 5" xfId="18682" xr:uid="{00000000-0005-0000-0000-0000FA480000}"/>
    <cellStyle name="Normal 40 2 2 2 6" xfId="5233" xr:uid="{00000000-0005-0000-0000-000071140000}"/>
    <cellStyle name="Normal 40 2 2 2 6 2" xfId="15285" xr:uid="{00000000-0005-0000-0000-0000B53B0000}"/>
    <cellStyle name="Normal 40 2 2 2 6 2 3" xfId="30383" xr:uid="{00000000-0005-0000-0000-0000AF760000}"/>
    <cellStyle name="Normal 40 2 2 2 6 3" xfId="10265" xr:uid="{00000000-0005-0000-0000-000019280000}"/>
    <cellStyle name="Normal 40 2 2 2 6 3 3" xfId="25366" xr:uid="{00000000-0005-0000-0000-000016630000}"/>
    <cellStyle name="Normal 40 2 2 2 6 5" xfId="20353" xr:uid="{00000000-0005-0000-0000-0000814F0000}"/>
    <cellStyle name="Normal 40 2 2 2 7" xfId="11943" xr:uid="{00000000-0005-0000-0000-0000A72E0000}"/>
    <cellStyle name="Normal 40 2 2 2 7 3" xfId="27041" xr:uid="{00000000-0005-0000-0000-0000A1690000}"/>
    <cellStyle name="Normal 40 2 2 2 8" xfId="6922" xr:uid="{00000000-0005-0000-0000-00000A1B0000}"/>
    <cellStyle name="Normal 40 2 2 2 8 3" xfId="22024" xr:uid="{00000000-0005-0000-0000-000008560000}"/>
    <cellStyle name="Normal 40 2 2 3" xfId="1949" xr:uid="{00000000-0005-0000-0000-00009D070000}"/>
    <cellStyle name="Normal 40 2 2 3 2" xfId="2370" xr:uid="{00000000-0005-0000-0000-000042090000}"/>
    <cellStyle name="Normal 40 2 2 3 2 2" xfId="3209" xr:uid="{00000000-0005-0000-0000-0000890C0000}"/>
    <cellStyle name="Normal 40 2 2 3 2 2 2" xfId="4899" xr:uid="{00000000-0005-0000-0000-000023130000}"/>
    <cellStyle name="Normal 40 2 2 3 2 2 2 2" xfId="14972" xr:uid="{00000000-0005-0000-0000-00007C3A0000}"/>
    <cellStyle name="Normal 40 2 2 3 2 2 2 2 3" xfId="30070" xr:uid="{00000000-0005-0000-0000-000076750000}"/>
    <cellStyle name="Normal 40 2 2 3 2 2 2 3" xfId="9952" xr:uid="{00000000-0005-0000-0000-0000E0260000}"/>
    <cellStyle name="Normal 40 2 2 3 2 2 2 3 3" xfId="25053" xr:uid="{00000000-0005-0000-0000-0000DD610000}"/>
    <cellStyle name="Normal 40 2 2 3 2 2 2 5" xfId="20040" xr:uid="{00000000-0005-0000-0000-0000484E0000}"/>
    <cellStyle name="Normal 40 2 2 3 2 2 3" xfId="6591" xr:uid="{00000000-0005-0000-0000-0000BF190000}"/>
    <cellStyle name="Normal 40 2 2 3 2 2 3 2" xfId="16643" xr:uid="{00000000-0005-0000-0000-000003410000}"/>
    <cellStyle name="Normal 40 2 2 3 2 2 3 3" xfId="11623" xr:uid="{00000000-0005-0000-0000-0000672D0000}"/>
    <cellStyle name="Normal 40 2 2 3 2 2 3 3 3" xfId="26724" xr:uid="{00000000-0005-0000-0000-000064680000}"/>
    <cellStyle name="Normal 40 2 2 3 2 2 3 5" xfId="21711" xr:uid="{00000000-0005-0000-0000-0000CF540000}"/>
    <cellStyle name="Normal 40 2 2 3 2 2 4" xfId="13301" xr:uid="{00000000-0005-0000-0000-0000F5330000}"/>
    <cellStyle name="Normal 40 2 2 3 2 2 4 3" xfId="28399" xr:uid="{00000000-0005-0000-0000-0000EF6E0000}"/>
    <cellStyle name="Normal 40 2 2 3 2 2 5" xfId="8280" xr:uid="{00000000-0005-0000-0000-000058200000}"/>
    <cellStyle name="Normal 40 2 2 3 2 2 5 3" xfId="23382" xr:uid="{00000000-0005-0000-0000-0000565B0000}"/>
    <cellStyle name="Normal 40 2 2 3 2 2 7" xfId="18369" xr:uid="{00000000-0005-0000-0000-0000C1470000}"/>
    <cellStyle name="Normal 40 2 2 3 2 3" xfId="4062" xr:uid="{00000000-0005-0000-0000-0000DE0F0000}"/>
    <cellStyle name="Normal 40 2 2 3 2 3 2" xfId="14136" xr:uid="{00000000-0005-0000-0000-000038370000}"/>
    <cellStyle name="Normal 40 2 2 3 2 3 2 3" xfId="29234" xr:uid="{00000000-0005-0000-0000-000032720000}"/>
    <cellStyle name="Normal 40 2 2 3 2 3 3" xfId="9116" xr:uid="{00000000-0005-0000-0000-00009C230000}"/>
    <cellStyle name="Normal 40 2 2 3 2 3 3 3" xfId="24217" xr:uid="{00000000-0005-0000-0000-0000995E0000}"/>
    <cellStyle name="Normal 40 2 2 3 2 3 5" xfId="19204" xr:uid="{00000000-0005-0000-0000-0000044B0000}"/>
    <cellStyle name="Normal 40 2 2 3 2 4" xfId="5755" xr:uid="{00000000-0005-0000-0000-00007B160000}"/>
    <cellStyle name="Normal 40 2 2 3 2 4 2" xfId="15807" xr:uid="{00000000-0005-0000-0000-0000BF3D0000}"/>
    <cellStyle name="Normal 40 2 2 3 2 4 2 3" xfId="30905" xr:uid="{00000000-0005-0000-0000-0000B9780000}"/>
    <cellStyle name="Normal 40 2 2 3 2 4 3" xfId="10787" xr:uid="{00000000-0005-0000-0000-0000232A0000}"/>
    <cellStyle name="Normal 40 2 2 3 2 4 3 3" xfId="25888" xr:uid="{00000000-0005-0000-0000-000020650000}"/>
    <cellStyle name="Normal 40 2 2 3 2 4 5" xfId="20875" xr:uid="{00000000-0005-0000-0000-00008B510000}"/>
    <cellStyle name="Normal 40 2 2 3 2 5" xfId="12465" xr:uid="{00000000-0005-0000-0000-0000B1300000}"/>
    <cellStyle name="Normal 40 2 2 3 2 5 3" xfId="27563" xr:uid="{00000000-0005-0000-0000-0000AB6B0000}"/>
    <cellStyle name="Normal 40 2 2 3 2 6" xfId="7444" xr:uid="{00000000-0005-0000-0000-0000141D0000}"/>
    <cellStyle name="Normal 40 2 2 3 2 6 3" xfId="22546" xr:uid="{00000000-0005-0000-0000-000012580000}"/>
    <cellStyle name="Normal 40 2 2 3 2 8" xfId="17533" xr:uid="{00000000-0005-0000-0000-00007D440000}"/>
    <cellStyle name="Normal 40 2 2 3 3" xfId="2791" xr:uid="{00000000-0005-0000-0000-0000E70A0000}"/>
    <cellStyle name="Normal 40 2 2 3 3 2" xfId="4481" xr:uid="{00000000-0005-0000-0000-000081110000}"/>
    <cellStyle name="Normal 40 2 2 3 3 2 2" xfId="14554" xr:uid="{00000000-0005-0000-0000-0000DA380000}"/>
    <cellStyle name="Normal 40 2 2 3 3 2 2 3" xfId="29652" xr:uid="{00000000-0005-0000-0000-0000D4730000}"/>
    <cellStyle name="Normal 40 2 2 3 3 2 3" xfId="9534" xr:uid="{00000000-0005-0000-0000-00003E250000}"/>
    <cellStyle name="Normal 40 2 2 3 3 2 3 3" xfId="24635" xr:uid="{00000000-0005-0000-0000-00003B600000}"/>
    <cellStyle name="Normal 40 2 2 3 3 2 5" xfId="19622" xr:uid="{00000000-0005-0000-0000-0000A64C0000}"/>
    <cellStyle name="Normal 40 2 2 3 3 3" xfId="6173" xr:uid="{00000000-0005-0000-0000-00001D180000}"/>
    <cellStyle name="Normal 40 2 2 3 3 3 2" xfId="16225" xr:uid="{00000000-0005-0000-0000-0000613F0000}"/>
    <cellStyle name="Normal 40 2 2 3 3 3 3" xfId="11205" xr:uid="{00000000-0005-0000-0000-0000C52B0000}"/>
    <cellStyle name="Normal 40 2 2 3 3 3 3 3" xfId="26306" xr:uid="{00000000-0005-0000-0000-0000C2660000}"/>
    <cellStyle name="Normal 40 2 2 3 3 3 5" xfId="21293" xr:uid="{00000000-0005-0000-0000-00002D530000}"/>
    <cellStyle name="Normal 40 2 2 3 3 4" xfId="12883" xr:uid="{00000000-0005-0000-0000-000053320000}"/>
    <cellStyle name="Normal 40 2 2 3 3 4 3" xfId="27981" xr:uid="{00000000-0005-0000-0000-00004D6D0000}"/>
    <cellStyle name="Normal 40 2 2 3 3 5" xfId="7862" xr:uid="{00000000-0005-0000-0000-0000B61E0000}"/>
    <cellStyle name="Normal 40 2 2 3 3 5 3" xfId="22964" xr:uid="{00000000-0005-0000-0000-0000B4590000}"/>
    <cellStyle name="Normal 40 2 2 3 3 7" xfId="17951" xr:uid="{00000000-0005-0000-0000-00001F460000}"/>
    <cellStyle name="Normal 40 2 2 3 4" xfId="3644" xr:uid="{00000000-0005-0000-0000-00003C0E0000}"/>
    <cellStyle name="Normal 40 2 2 3 4 2" xfId="13718" xr:uid="{00000000-0005-0000-0000-000096350000}"/>
    <cellStyle name="Normal 40 2 2 3 4 2 3" xfId="28816" xr:uid="{00000000-0005-0000-0000-000090700000}"/>
    <cellStyle name="Normal 40 2 2 3 4 3" xfId="8698" xr:uid="{00000000-0005-0000-0000-0000FA210000}"/>
    <cellStyle name="Normal 40 2 2 3 4 3 3" xfId="23799" xr:uid="{00000000-0005-0000-0000-0000F75C0000}"/>
    <cellStyle name="Normal 40 2 2 3 4 5" xfId="18786" xr:uid="{00000000-0005-0000-0000-000062490000}"/>
    <cellStyle name="Normal 40 2 2 3 5" xfId="5337" xr:uid="{00000000-0005-0000-0000-0000D9140000}"/>
    <cellStyle name="Normal 40 2 2 3 5 2" xfId="15389" xr:uid="{00000000-0005-0000-0000-00001D3C0000}"/>
    <cellStyle name="Normal 40 2 2 3 5 2 3" xfId="30487" xr:uid="{00000000-0005-0000-0000-000017770000}"/>
    <cellStyle name="Normal 40 2 2 3 5 3" xfId="10369" xr:uid="{00000000-0005-0000-0000-000081280000}"/>
    <cellStyle name="Normal 40 2 2 3 5 3 3" xfId="25470" xr:uid="{00000000-0005-0000-0000-00007E630000}"/>
    <cellStyle name="Normal 40 2 2 3 5 5" xfId="20457" xr:uid="{00000000-0005-0000-0000-0000E94F0000}"/>
    <cellStyle name="Normal 40 2 2 3 6" xfId="12047" xr:uid="{00000000-0005-0000-0000-00000F2F0000}"/>
    <cellStyle name="Normal 40 2 2 3 6 3" xfId="27145" xr:uid="{00000000-0005-0000-0000-0000096A0000}"/>
    <cellStyle name="Normal 40 2 2 3 7" xfId="7026" xr:uid="{00000000-0005-0000-0000-0000721B0000}"/>
    <cellStyle name="Normal 40 2 2 3 7 3" xfId="22128" xr:uid="{00000000-0005-0000-0000-000070560000}"/>
    <cellStyle name="Normal 40 2 2 3 9" xfId="17115" xr:uid="{00000000-0005-0000-0000-0000DB420000}"/>
    <cellStyle name="Normal 40 2 2 4" xfId="2162" xr:uid="{00000000-0005-0000-0000-000072080000}"/>
    <cellStyle name="Normal 40 2 2 4 2" xfId="3001" xr:uid="{00000000-0005-0000-0000-0000B90B0000}"/>
    <cellStyle name="Normal 40 2 2 4 2 2" xfId="4691" xr:uid="{00000000-0005-0000-0000-000053120000}"/>
    <cellStyle name="Normal 40 2 2 4 2 2 2" xfId="14764" xr:uid="{00000000-0005-0000-0000-0000AC390000}"/>
    <cellStyle name="Normal 40 2 2 4 2 2 2 3" xfId="29862" xr:uid="{00000000-0005-0000-0000-0000A6740000}"/>
    <cellStyle name="Normal 40 2 2 4 2 2 3" xfId="9744" xr:uid="{00000000-0005-0000-0000-000010260000}"/>
    <cellStyle name="Normal 40 2 2 4 2 2 3 3" xfId="24845" xr:uid="{00000000-0005-0000-0000-00000D610000}"/>
    <cellStyle name="Normal 40 2 2 4 2 2 5" xfId="19832" xr:uid="{00000000-0005-0000-0000-0000784D0000}"/>
    <cellStyle name="Normal 40 2 2 4 2 3" xfId="6383" xr:uid="{00000000-0005-0000-0000-0000EF180000}"/>
    <cellStyle name="Normal 40 2 2 4 2 3 2" xfId="16435" xr:uid="{00000000-0005-0000-0000-000033400000}"/>
    <cellStyle name="Normal 40 2 2 4 2 3 3" xfId="11415" xr:uid="{00000000-0005-0000-0000-0000972C0000}"/>
    <cellStyle name="Normal 40 2 2 4 2 3 3 3" xfId="26516" xr:uid="{00000000-0005-0000-0000-000094670000}"/>
    <cellStyle name="Normal 40 2 2 4 2 3 5" xfId="21503" xr:uid="{00000000-0005-0000-0000-0000FF530000}"/>
    <cellStyle name="Normal 40 2 2 4 2 4" xfId="13093" xr:uid="{00000000-0005-0000-0000-000025330000}"/>
    <cellStyle name="Normal 40 2 2 4 2 4 3" xfId="28191" xr:uid="{00000000-0005-0000-0000-00001F6E0000}"/>
    <cellStyle name="Normal 40 2 2 4 2 5" xfId="8072" xr:uid="{00000000-0005-0000-0000-0000881F0000}"/>
    <cellStyle name="Normal 40 2 2 4 2 5 3" xfId="23174" xr:uid="{00000000-0005-0000-0000-0000865A0000}"/>
    <cellStyle name="Normal 40 2 2 4 2 7" xfId="18161" xr:uid="{00000000-0005-0000-0000-0000F1460000}"/>
    <cellStyle name="Normal 40 2 2 4 3" xfId="3854" xr:uid="{00000000-0005-0000-0000-00000E0F0000}"/>
    <cellStyle name="Normal 40 2 2 4 3 2" xfId="13928" xr:uid="{00000000-0005-0000-0000-000068360000}"/>
    <cellStyle name="Normal 40 2 2 4 3 2 3" xfId="29026" xr:uid="{00000000-0005-0000-0000-000062710000}"/>
    <cellStyle name="Normal 40 2 2 4 3 3" xfId="8908" xr:uid="{00000000-0005-0000-0000-0000CC220000}"/>
    <cellStyle name="Normal 40 2 2 4 3 3 3" xfId="24009" xr:uid="{00000000-0005-0000-0000-0000C95D0000}"/>
    <cellStyle name="Normal 40 2 2 4 3 5" xfId="18996" xr:uid="{00000000-0005-0000-0000-0000344A0000}"/>
    <cellStyle name="Normal 40 2 2 4 4" xfId="5547" xr:uid="{00000000-0005-0000-0000-0000AB150000}"/>
    <cellStyle name="Normal 40 2 2 4 4 2" xfId="15599" xr:uid="{00000000-0005-0000-0000-0000EF3C0000}"/>
    <cellStyle name="Normal 40 2 2 4 4 2 3" xfId="30697" xr:uid="{00000000-0005-0000-0000-0000E9770000}"/>
    <cellStyle name="Normal 40 2 2 4 4 3" xfId="10579" xr:uid="{00000000-0005-0000-0000-000053290000}"/>
    <cellStyle name="Normal 40 2 2 4 4 3 3" xfId="25680" xr:uid="{00000000-0005-0000-0000-000050640000}"/>
    <cellStyle name="Normal 40 2 2 4 4 5" xfId="20667" xr:uid="{00000000-0005-0000-0000-0000BB500000}"/>
    <cellStyle name="Normal 40 2 2 4 5" xfId="12257" xr:uid="{00000000-0005-0000-0000-0000E12F0000}"/>
    <cellStyle name="Normal 40 2 2 4 5 3" xfId="27355" xr:uid="{00000000-0005-0000-0000-0000DB6A0000}"/>
    <cellStyle name="Normal 40 2 2 4 6" xfId="7236" xr:uid="{00000000-0005-0000-0000-0000441C0000}"/>
    <cellStyle name="Normal 40 2 2 4 6 3" xfId="22338" xr:uid="{00000000-0005-0000-0000-000042570000}"/>
    <cellStyle name="Normal 40 2 2 4 8" xfId="17325" xr:uid="{00000000-0005-0000-0000-0000AD430000}"/>
    <cellStyle name="Normal 40 2 2 5" xfId="2583" xr:uid="{00000000-0005-0000-0000-0000170A0000}"/>
    <cellStyle name="Normal 40 2 2 5 2" xfId="4273" xr:uid="{00000000-0005-0000-0000-0000B1100000}"/>
    <cellStyle name="Normal 40 2 2 5 2 2" xfId="14346" xr:uid="{00000000-0005-0000-0000-00000A380000}"/>
    <cellStyle name="Normal 40 2 2 5 2 2 3" xfId="29444" xr:uid="{00000000-0005-0000-0000-000004730000}"/>
    <cellStyle name="Normal 40 2 2 5 2 3" xfId="9326" xr:uid="{00000000-0005-0000-0000-00006E240000}"/>
    <cellStyle name="Normal 40 2 2 5 2 3 3" xfId="24427" xr:uid="{00000000-0005-0000-0000-00006B5F0000}"/>
    <cellStyle name="Normal 40 2 2 5 2 5" xfId="19414" xr:uid="{00000000-0005-0000-0000-0000D64B0000}"/>
    <cellStyle name="Normal 40 2 2 5 3" xfId="5965" xr:uid="{00000000-0005-0000-0000-00004D170000}"/>
    <cellStyle name="Normal 40 2 2 5 3 2" xfId="16017" xr:uid="{00000000-0005-0000-0000-0000913E0000}"/>
    <cellStyle name="Normal 40 2 2 5 3 3" xfId="10997" xr:uid="{00000000-0005-0000-0000-0000F52A0000}"/>
    <cellStyle name="Normal 40 2 2 5 3 3 3" xfId="26098" xr:uid="{00000000-0005-0000-0000-0000F2650000}"/>
    <cellStyle name="Normal 40 2 2 5 3 5" xfId="21085" xr:uid="{00000000-0005-0000-0000-00005D520000}"/>
    <cellStyle name="Normal 40 2 2 5 4" xfId="12675" xr:uid="{00000000-0005-0000-0000-000083310000}"/>
    <cellStyle name="Normal 40 2 2 5 4 3" xfId="27773" xr:uid="{00000000-0005-0000-0000-00007D6C0000}"/>
    <cellStyle name="Normal 40 2 2 5 5" xfId="7654" xr:uid="{00000000-0005-0000-0000-0000E61D0000}"/>
    <cellStyle name="Normal 40 2 2 5 5 3" xfId="22756" xr:uid="{00000000-0005-0000-0000-0000E4580000}"/>
    <cellStyle name="Normal 40 2 2 5 7" xfId="17743" xr:uid="{00000000-0005-0000-0000-00004F450000}"/>
    <cellStyle name="Normal 40 2 2 6" xfId="3436" xr:uid="{00000000-0005-0000-0000-00006C0D0000}"/>
    <cellStyle name="Normal 40 2 2 6 2" xfId="13510" xr:uid="{00000000-0005-0000-0000-0000C6340000}"/>
    <cellStyle name="Normal 40 2 2 6 2 3" xfId="28608" xr:uid="{00000000-0005-0000-0000-0000C06F0000}"/>
    <cellStyle name="Normal 40 2 2 6 3" xfId="8490" xr:uid="{00000000-0005-0000-0000-00002A210000}"/>
    <cellStyle name="Normal 40 2 2 6 3 3" xfId="23591" xr:uid="{00000000-0005-0000-0000-0000275C0000}"/>
    <cellStyle name="Normal 40 2 2 6 5" xfId="18578" xr:uid="{00000000-0005-0000-0000-000092480000}"/>
    <cellStyle name="Normal 40 2 2 7" xfId="5129" xr:uid="{00000000-0005-0000-0000-000009140000}"/>
    <cellStyle name="Normal 40 2 2 7 2" xfId="15181" xr:uid="{00000000-0005-0000-0000-00004D3B0000}"/>
    <cellStyle name="Normal 40 2 2 7 2 3" xfId="30279" xr:uid="{00000000-0005-0000-0000-000047760000}"/>
    <cellStyle name="Normal 40 2 2 7 3" xfId="10161" xr:uid="{00000000-0005-0000-0000-0000B1270000}"/>
    <cellStyle name="Normal 40 2 2 7 3 3" xfId="25262" xr:uid="{00000000-0005-0000-0000-0000AE620000}"/>
    <cellStyle name="Normal 40 2 2 7 5" xfId="20249" xr:uid="{00000000-0005-0000-0000-0000194F0000}"/>
    <cellStyle name="Normal 40 2 2 8" xfId="11839" xr:uid="{00000000-0005-0000-0000-00003F2E0000}"/>
    <cellStyle name="Normal 40 2 2 8 3" xfId="26937" xr:uid="{00000000-0005-0000-0000-000039690000}"/>
    <cellStyle name="Normal 40 2 2 9" xfId="6818" xr:uid="{00000000-0005-0000-0000-0000A21A0000}"/>
    <cellStyle name="Normal 40 2 2 9 3" xfId="21920" xr:uid="{00000000-0005-0000-0000-0000A0550000}"/>
    <cellStyle name="Normal 40 2 3" xfId="1782" xr:uid="{00000000-0005-0000-0000-0000F6060000}"/>
    <cellStyle name="Normal 40 2 3 10" xfId="16959" xr:uid="{00000000-0005-0000-0000-00003F420000}"/>
    <cellStyle name="Normal 40 2 3 2" xfId="2001" xr:uid="{00000000-0005-0000-0000-0000D1070000}"/>
    <cellStyle name="Normal 40 2 3 2 2" xfId="2422" xr:uid="{00000000-0005-0000-0000-000076090000}"/>
    <cellStyle name="Normal 40 2 3 2 2 2" xfId="3261" xr:uid="{00000000-0005-0000-0000-0000BD0C0000}"/>
    <cellStyle name="Normal 40 2 3 2 2 2 2" xfId="4951" xr:uid="{00000000-0005-0000-0000-000057130000}"/>
    <cellStyle name="Normal 40 2 3 2 2 2 2 2" xfId="15024" xr:uid="{00000000-0005-0000-0000-0000B03A0000}"/>
    <cellStyle name="Normal 40 2 3 2 2 2 2 2 3" xfId="30122" xr:uid="{00000000-0005-0000-0000-0000AA750000}"/>
    <cellStyle name="Normal 40 2 3 2 2 2 2 3" xfId="10004" xr:uid="{00000000-0005-0000-0000-000014270000}"/>
    <cellStyle name="Normal 40 2 3 2 2 2 2 3 3" xfId="25105" xr:uid="{00000000-0005-0000-0000-000011620000}"/>
    <cellStyle name="Normal 40 2 3 2 2 2 2 5" xfId="20092" xr:uid="{00000000-0005-0000-0000-00007C4E0000}"/>
    <cellStyle name="Normal 40 2 3 2 2 2 3" xfId="6643" xr:uid="{00000000-0005-0000-0000-0000F3190000}"/>
    <cellStyle name="Normal 40 2 3 2 2 2 3 2" xfId="16695" xr:uid="{00000000-0005-0000-0000-000037410000}"/>
    <cellStyle name="Normal 40 2 3 2 2 2 3 3" xfId="11675" xr:uid="{00000000-0005-0000-0000-00009B2D0000}"/>
    <cellStyle name="Normal 40 2 3 2 2 2 3 3 3" xfId="26776" xr:uid="{00000000-0005-0000-0000-000098680000}"/>
    <cellStyle name="Normal 40 2 3 2 2 2 3 5" xfId="21763" xr:uid="{00000000-0005-0000-0000-000003550000}"/>
    <cellStyle name="Normal 40 2 3 2 2 2 4" xfId="13353" xr:uid="{00000000-0005-0000-0000-000029340000}"/>
    <cellStyle name="Normal 40 2 3 2 2 2 4 3" xfId="28451" xr:uid="{00000000-0005-0000-0000-0000236F0000}"/>
    <cellStyle name="Normal 40 2 3 2 2 2 5" xfId="8332" xr:uid="{00000000-0005-0000-0000-00008C200000}"/>
    <cellStyle name="Normal 40 2 3 2 2 2 5 3" xfId="23434" xr:uid="{00000000-0005-0000-0000-00008A5B0000}"/>
    <cellStyle name="Normal 40 2 3 2 2 2 7" xfId="18421" xr:uid="{00000000-0005-0000-0000-0000F5470000}"/>
    <cellStyle name="Normal 40 2 3 2 2 3" xfId="4114" xr:uid="{00000000-0005-0000-0000-000012100000}"/>
    <cellStyle name="Normal 40 2 3 2 2 3 2" xfId="14188" xr:uid="{00000000-0005-0000-0000-00006C370000}"/>
    <cellStyle name="Normal 40 2 3 2 2 3 2 3" xfId="29286" xr:uid="{00000000-0005-0000-0000-000066720000}"/>
    <cellStyle name="Normal 40 2 3 2 2 3 3" xfId="9168" xr:uid="{00000000-0005-0000-0000-0000D0230000}"/>
    <cellStyle name="Normal 40 2 3 2 2 3 3 3" xfId="24269" xr:uid="{00000000-0005-0000-0000-0000CD5E0000}"/>
    <cellStyle name="Normal 40 2 3 2 2 3 5" xfId="19256" xr:uid="{00000000-0005-0000-0000-0000384B0000}"/>
    <cellStyle name="Normal 40 2 3 2 2 4" xfId="5807" xr:uid="{00000000-0005-0000-0000-0000AF160000}"/>
    <cellStyle name="Normal 40 2 3 2 2 4 2" xfId="15859" xr:uid="{00000000-0005-0000-0000-0000F33D0000}"/>
    <cellStyle name="Normal 40 2 3 2 2 4 3" xfId="10839" xr:uid="{00000000-0005-0000-0000-0000572A0000}"/>
    <cellStyle name="Normal 40 2 3 2 2 4 3 3" xfId="25940" xr:uid="{00000000-0005-0000-0000-000054650000}"/>
    <cellStyle name="Normal 40 2 3 2 2 4 5" xfId="20927" xr:uid="{00000000-0005-0000-0000-0000BF510000}"/>
    <cellStyle name="Normal 40 2 3 2 2 5" xfId="12517" xr:uid="{00000000-0005-0000-0000-0000E5300000}"/>
    <cellStyle name="Normal 40 2 3 2 2 5 3" xfId="27615" xr:uid="{00000000-0005-0000-0000-0000DF6B0000}"/>
    <cellStyle name="Normal 40 2 3 2 2 6" xfId="7496" xr:uid="{00000000-0005-0000-0000-0000481D0000}"/>
    <cellStyle name="Normal 40 2 3 2 2 6 3" xfId="22598" xr:uid="{00000000-0005-0000-0000-000046580000}"/>
    <cellStyle name="Normal 40 2 3 2 2 8" xfId="17585" xr:uid="{00000000-0005-0000-0000-0000B1440000}"/>
    <cellStyle name="Normal 40 2 3 2 3" xfId="2843" xr:uid="{00000000-0005-0000-0000-00001B0B0000}"/>
    <cellStyle name="Normal 40 2 3 2 3 2" xfId="4533" xr:uid="{00000000-0005-0000-0000-0000B5110000}"/>
    <cellStyle name="Normal 40 2 3 2 3 2 2" xfId="14606" xr:uid="{00000000-0005-0000-0000-00000E390000}"/>
    <cellStyle name="Normal 40 2 3 2 3 2 2 3" xfId="29704" xr:uid="{00000000-0005-0000-0000-000008740000}"/>
    <cellStyle name="Normal 40 2 3 2 3 2 3" xfId="9586" xr:uid="{00000000-0005-0000-0000-000072250000}"/>
    <cellStyle name="Normal 40 2 3 2 3 2 3 3" xfId="24687" xr:uid="{00000000-0005-0000-0000-00006F600000}"/>
    <cellStyle name="Normal 40 2 3 2 3 2 5" xfId="19674" xr:uid="{00000000-0005-0000-0000-0000DA4C0000}"/>
    <cellStyle name="Normal 40 2 3 2 3 3" xfId="6225" xr:uid="{00000000-0005-0000-0000-000051180000}"/>
    <cellStyle name="Normal 40 2 3 2 3 3 2" xfId="16277" xr:uid="{00000000-0005-0000-0000-0000953F0000}"/>
    <cellStyle name="Normal 40 2 3 2 3 3 3" xfId="11257" xr:uid="{00000000-0005-0000-0000-0000F92B0000}"/>
    <cellStyle name="Normal 40 2 3 2 3 3 3 3" xfId="26358" xr:uid="{00000000-0005-0000-0000-0000F6660000}"/>
    <cellStyle name="Normal 40 2 3 2 3 3 5" xfId="21345" xr:uid="{00000000-0005-0000-0000-000061530000}"/>
    <cellStyle name="Normal 40 2 3 2 3 4" xfId="12935" xr:uid="{00000000-0005-0000-0000-000087320000}"/>
    <cellStyle name="Normal 40 2 3 2 3 4 3" xfId="28033" xr:uid="{00000000-0005-0000-0000-0000816D0000}"/>
    <cellStyle name="Normal 40 2 3 2 3 5" xfId="7914" xr:uid="{00000000-0005-0000-0000-0000EA1E0000}"/>
    <cellStyle name="Normal 40 2 3 2 3 5 3" xfId="23016" xr:uid="{00000000-0005-0000-0000-0000E8590000}"/>
    <cellStyle name="Normal 40 2 3 2 3 7" xfId="18003" xr:uid="{00000000-0005-0000-0000-000053460000}"/>
    <cellStyle name="Normal 40 2 3 2 4" xfId="3696" xr:uid="{00000000-0005-0000-0000-0000700E0000}"/>
    <cellStyle name="Normal 40 2 3 2 4 2" xfId="13770" xr:uid="{00000000-0005-0000-0000-0000CA350000}"/>
    <cellStyle name="Normal 40 2 3 2 4 2 3" xfId="28868" xr:uid="{00000000-0005-0000-0000-0000C4700000}"/>
    <cellStyle name="Normal 40 2 3 2 4 3" xfId="8750" xr:uid="{00000000-0005-0000-0000-00002E220000}"/>
    <cellStyle name="Normal 40 2 3 2 4 3 3" xfId="23851" xr:uid="{00000000-0005-0000-0000-00002B5D0000}"/>
    <cellStyle name="Normal 40 2 3 2 4 5" xfId="18838" xr:uid="{00000000-0005-0000-0000-000096490000}"/>
    <cellStyle name="Normal 40 2 3 2 5" xfId="5389" xr:uid="{00000000-0005-0000-0000-00000D150000}"/>
    <cellStyle name="Normal 40 2 3 2 5 2" xfId="15441" xr:uid="{00000000-0005-0000-0000-0000513C0000}"/>
    <cellStyle name="Normal 40 2 3 2 5 2 3" xfId="30539" xr:uid="{00000000-0005-0000-0000-00004B770000}"/>
    <cellStyle name="Normal 40 2 3 2 5 3" xfId="10421" xr:uid="{00000000-0005-0000-0000-0000B5280000}"/>
    <cellStyle name="Normal 40 2 3 2 5 3 3" xfId="25522" xr:uid="{00000000-0005-0000-0000-0000B2630000}"/>
    <cellStyle name="Normal 40 2 3 2 5 5" xfId="20509" xr:uid="{00000000-0005-0000-0000-00001D500000}"/>
    <cellStyle name="Normal 40 2 3 2 6" xfId="12099" xr:uid="{00000000-0005-0000-0000-0000432F0000}"/>
    <cellStyle name="Normal 40 2 3 2 6 3" xfId="27197" xr:uid="{00000000-0005-0000-0000-00003D6A0000}"/>
    <cellStyle name="Normal 40 2 3 2 7" xfId="7078" xr:uid="{00000000-0005-0000-0000-0000A61B0000}"/>
    <cellStyle name="Normal 40 2 3 2 7 3" xfId="22180" xr:uid="{00000000-0005-0000-0000-0000A4560000}"/>
    <cellStyle name="Normal 40 2 3 2 9" xfId="17167" xr:uid="{00000000-0005-0000-0000-00000F430000}"/>
    <cellStyle name="Normal 40 2 3 3" xfId="2214" xr:uid="{00000000-0005-0000-0000-0000A6080000}"/>
    <cellStyle name="Normal 40 2 3 3 2" xfId="3053" xr:uid="{00000000-0005-0000-0000-0000ED0B0000}"/>
    <cellStyle name="Normal 40 2 3 3 2 2" xfId="4743" xr:uid="{00000000-0005-0000-0000-000087120000}"/>
    <cellStyle name="Normal 40 2 3 3 2 2 2" xfId="14816" xr:uid="{00000000-0005-0000-0000-0000E0390000}"/>
    <cellStyle name="Normal 40 2 3 3 2 2 2 3" xfId="29914" xr:uid="{00000000-0005-0000-0000-0000DA740000}"/>
    <cellStyle name="Normal 40 2 3 3 2 2 3" xfId="9796" xr:uid="{00000000-0005-0000-0000-000044260000}"/>
    <cellStyle name="Normal 40 2 3 3 2 2 3 3" xfId="24897" xr:uid="{00000000-0005-0000-0000-000041610000}"/>
    <cellStyle name="Normal 40 2 3 3 2 2 5" xfId="19884" xr:uid="{00000000-0005-0000-0000-0000AC4D0000}"/>
    <cellStyle name="Normal 40 2 3 3 2 3" xfId="6435" xr:uid="{00000000-0005-0000-0000-000023190000}"/>
    <cellStyle name="Normal 40 2 3 3 2 3 2" xfId="16487" xr:uid="{00000000-0005-0000-0000-000067400000}"/>
    <cellStyle name="Normal 40 2 3 3 2 3 3" xfId="11467" xr:uid="{00000000-0005-0000-0000-0000CB2C0000}"/>
    <cellStyle name="Normal 40 2 3 3 2 3 3 3" xfId="26568" xr:uid="{00000000-0005-0000-0000-0000C8670000}"/>
    <cellStyle name="Normal 40 2 3 3 2 3 5" xfId="21555" xr:uid="{00000000-0005-0000-0000-000033540000}"/>
    <cellStyle name="Normal 40 2 3 3 2 4" xfId="13145" xr:uid="{00000000-0005-0000-0000-000059330000}"/>
    <cellStyle name="Normal 40 2 3 3 2 4 3" xfId="28243" xr:uid="{00000000-0005-0000-0000-0000536E0000}"/>
    <cellStyle name="Normal 40 2 3 3 2 5" xfId="8124" xr:uid="{00000000-0005-0000-0000-0000BC1F0000}"/>
    <cellStyle name="Normal 40 2 3 3 2 5 3" xfId="23226" xr:uid="{00000000-0005-0000-0000-0000BA5A0000}"/>
    <cellStyle name="Normal 40 2 3 3 2 7" xfId="18213" xr:uid="{00000000-0005-0000-0000-000025470000}"/>
    <cellStyle name="Normal 40 2 3 3 3" xfId="3906" xr:uid="{00000000-0005-0000-0000-0000420F0000}"/>
    <cellStyle name="Normal 40 2 3 3 3 2" xfId="13980" xr:uid="{00000000-0005-0000-0000-00009C360000}"/>
    <cellStyle name="Normal 40 2 3 3 3 2 3" xfId="29078" xr:uid="{00000000-0005-0000-0000-000096710000}"/>
    <cellStyle name="Normal 40 2 3 3 3 3" xfId="8960" xr:uid="{00000000-0005-0000-0000-000000230000}"/>
    <cellStyle name="Normal 40 2 3 3 3 3 3" xfId="24061" xr:uid="{00000000-0005-0000-0000-0000FD5D0000}"/>
    <cellStyle name="Normal 40 2 3 3 3 5" xfId="19048" xr:uid="{00000000-0005-0000-0000-0000684A0000}"/>
    <cellStyle name="Normal 40 2 3 3 4" xfId="5599" xr:uid="{00000000-0005-0000-0000-0000DF150000}"/>
    <cellStyle name="Normal 40 2 3 3 4 2" xfId="15651" xr:uid="{00000000-0005-0000-0000-0000233D0000}"/>
    <cellStyle name="Normal 40 2 3 3 4 2 3" xfId="30749" xr:uid="{00000000-0005-0000-0000-00001D780000}"/>
    <cellStyle name="Normal 40 2 3 3 4 3" xfId="10631" xr:uid="{00000000-0005-0000-0000-000087290000}"/>
    <cellStyle name="Normal 40 2 3 3 4 3 3" xfId="25732" xr:uid="{00000000-0005-0000-0000-000084640000}"/>
    <cellStyle name="Normal 40 2 3 3 4 5" xfId="20719" xr:uid="{00000000-0005-0000-0000-0000EF500000}"/>
    <cellStyle name="Normal 40 2 3 3 5" xfId="12309" xr:uid="{00000000-0005-0000-0000-000015300000}"/>
    <cellStyle name="Normal 40 2 3 3 5 3" xfId="27407" xr:uid="{00000000-0005-0000-0000-00000F6B0000}"/>
    <cellStyle name="Normal 40 2 3 3 6" xfId="7288" xr:uid="{00000000-0005-0000-0000-0000781C0000}"/>
    <cellStyle name="Normal 40 2 3 3 6 3" xfId="22390" xr:uid="{00000000-0005-0000-0000-000076570000}"/>
    <cellStyle name="Normal 40 2 3 3 8" xfId="17377" xr:uid="{00000000-0005-0000-0000-0000E1430000}"/>
    <cellStyle name="Normal 40 2 3 4" xfId="2635" xr:uid="{00000000-0005-0000-0000-00004B0A0000}"/>
    <cellStyle name="Normal 40 2 3 4 2" xfId="4325" xr:uid="{00000000-0005-0000-0000-0000E5100000}"/>
    <cellStyle name="Normal 40 2 3 4 2 2" xfId="14398" xr:uid="{00000000-0005-0000-0000-00003E380000}"/>
    <cellStyle name="Normal 40 2 3 4 2 2 3" xfId="29496" xr:uid="{00000000-0005-0000-0000-000038730000}"/>
    <cellStyle name="Normal 40 2 3 4 2 3" xfId="9378" xr:uid="{00000000-0005-0000-0000-0000A2240000}"/>
    <cellStyle name="Normal 40 2 3 4 2 3 3" xfId="24479" xr:uid="{00000000-0005-0000-0000-00009F5F0000}"/>
    <cellStyle name="Normal 40 2 3 4 2 5" xfId="19466" xr:uid="{00000000-0005-0000-0000-00000A4C0000}"/>
    <cellStyle name="Normal 40 2 3 4 3" xfId="6017" xr:uid="{00000000-0005-0000-0000-000081170000}"/>
    <cellStyle name="Normal 40 2 3 4 3 2" xfId="16069" xr:uid="{00000000-0005-0000-0000-0000C53E0000}"/>
    <cellStyle name="Normal 40 2 3 4 3 3" xfId="11049" xr:uid="{00000000-0005-0000-0000-0000292B0000}"/>
    <cellStyle name="Normal 40 2 3 4 3 3 3" xfId="26150" xr:uid="{00000000-0005-0000-0000-000026660000}"/>
    <cellStyle name="Normal 40 2 3 4 3 5" xfId="21137" xr:uid="{00000000-0005-0000-0000-000091520000}"/>
    <cellStyle name="Normal 40 2 3 4 4" xfId="12727" xr:uid="{00000000-0005-0000-0000-0000B7310000}"/>
    <cellStyle name="Normal 40 2 3 4 4 3" xfId="27825" xr:uid="{00000000-0005-0000-0000-0000B16C0000}"/>
    <cellStyle name="Normal 40 2 3 4 5" xfId="7706" xr:uid="{00000000-0005-0000-0000-00001A1E0000}"/>
    <cellStyle name="Normal 40 2 3 4 5 3" xfId="22808" xr:uid="{00000000-0005-0000-0000-000018590000}"/>
    <cellStyle name="Normal 40 2 3 4 7" xfId="17795" xr:uid="{00000000-0005-0000-0000-000083450000}"/>
    <cellStyle name="Normal 40 2 3 5" xfId="3488" xr:uid="{00000000-0005-0000-0000-0000A00D0000}"/>
    <cellStyle name="Normal 40 2 3 5 2" xfId="13562" xr:uid="{00000000-0005-0000-0000-0000FA340000}"/>
    <cellStyle name="Normal 40 2 3 5 2 3" xfId="28660" xr:uid="{00000000-0005-0000-0000-0000F46F0000}"/>
    <cellStyle name="Normal 40 2 3 5 3" xfId="8542" xr:uid="{00000000-0005-0000-0000-00005E210000}"/>
    <cellStyle name="Normal 40 2 3 5 3 3" xfId="23643" xr:uid="{00000000-0005-0000-0000-00005B5C0000}"/>
    <cellStyle name="Normal 40 2 3 5 5" xfId="18630" xr:uid="{00000000-0005-0000-0000-0000C6480000}"/>
    <cellStyle name="Normal 40 2 3 6" xfId="5181" xr:uid="{00000000-0005-0000-0000-00003D140000}"/>
    <cellStyle name="Normal 40 2 3 6 2" xfId="15233" xr:uid="{00000000-0005-0000-0000-0000813B0000}"/>
    <cellStyle name="Normal 40 2 3 6 2 3" xfId="30331" xr:uid="{00000000-0005-0000-0000-00007B760000}"/>
    <cellStyle name="Normal 40 2 3 6 3" xfId="10213" xr:uid="{00000000-0005-0000-0000-0000E5270000}"/>
    <cellStyle name="Normal 40 2 3 6 3 3" xfId="25314" xr:uid="{00000000-0005-0000-0000-0000E2620000}"/>
    <cellStyle name="Normal 40 2 3 6 5" xfId="20301" xr:uid="{00000000-0005-0000-0000-00004D4F0000}"/>
    <cellStyle name="Normal 40 2 3 7" xfId="11891" xr:uid="{00000000-0005-0000-0000-0000732E0000}"/>
    <cellStyle name="Normal 40 2 3 7 3" xfId="26989" xr:uid="{00000000-0005-0000-0000-00006D690000}"/>
    <cellStyle name="Normal 40 2 3 8" xfId="6870" xr:uid="{00000000-0005-0000-0000-0000D61A0000}"/>
    <cellStyle name="Normal 40 2 3 8 3" xfId="21972" xr:uid="{00000000-0005-0000-0000-0000D4550000}"/>
    <cellStyle name="Normal 40 2 4" xfId="1895" xr:uid="{00000000-0005-0000-0000-000067070000}"/>
    <cellStyle name="Normal 40 2 4 2" xfId="2318" xr:uid="{00000000-0005-0000-0000-00000E090000}"/>
    <cellStyle name="Normal 40 2 4 2 2" xfId="3157" xr:uid="{00000000-0005-0000-0000-0000550C0000}"/>
    <cellStyle name="Normal 40 2 4 2 2 2" xfId="4847" xr:uid="{00000000-0005-0000-0000-0000EF120000}"/>
    <cellStyle name="Normal 40 2 4 2 2 2 2" xfId="14920" xr:uid="{00000000-0005-0000-0000-0000483A0000}"/>
    <cellStyle name="Normal 40 2 4 2 2 2 2 3" xfId="30018" xr:uid="{00000000-0005-0000-0000-000042750000}"/>
    <cellStyle name="Normal 40 2 4 2 2 2 3" xfId="9900" xr:uid="{00000000-0005-0000-0000-0000AC260000}"/>
    <cellStyle name="Normal 40 2 4 2 2 2 3 3" xfId="25001" xr:uid="{00000000-0005-0000-0000-0000A9610000}"/>
    <cellStyle name="Normal 40 2 4 2 2 2 5" xfId="19988" xr:uid="{00000000-0005-0000-0000-0000144E0000}"/>
    <cellStyle name="Normal 40 2 4 2 2 3" xfId="6539" xr:uid="{00000000-0005-0000-0000-00008B190000}"/>
    <cellStyle name="Normal 40 2 4 2 2 3 2" xfId="16591" xr:uid="{00000000-0005-0000-0000-0000CF400000}"/>
    <cellStyle name="Normal 40 2 4 2 2 3 3" xfId="11571" xr:uid="{00000000-0005-0000-0000-0000332D0000}"/>
    <cellStyle name="Normal 40 2 4 2 2 3 3 3" xfId="26672" xr:uid="{00000000-0005-0000-0000-000030680000}"/>
    <cellStyle name="Normal 40 2 4 2 2 3 5" xfId="21659" xr:uid="{00000000-0005-0000-0000-00009B540000}"/>
    <cellStyle name="Normal 40 2 4 2 2 4" xfId="13249" xr:uid="{00000000-0005-0000-0000-0000C1330000}"/>
    <cellStyle name="Normal 40 2 4 2 2 4 3" xfId="28347" xr:uid="{00000000-0005-0000-0000-0000BB6E0000}"/>
    <cellStyle name="Normal 40 2 4 2 2 5" xfId="8228" xr:uid="{00000000-0005-0000-0000-000024200000}"/>
    <cellStyle name="Normal 40 2 4 2 2 5 3" xfId="23330" xr:uid="{00000000-0005-0000-0000-0000225B0000}"/>
    <cellStyle name="Normal 40 2 4 2 2 7" xfId="18317" xr:uid="{00000000-0005-0000-0000-00008D470000}"/>
    <cellStyle name="Normal 40 2 4 2 3" xfId="4010" xr:uid="{00000000-0005-0000-0000-0000AA0F0000}"/>
    <cellStyle name="Normal 40 2 4 2 3 2" xfId="14084" xr:uid="{00000000-0005-0000-0000-000004370000}"/>
    <cellStyle name="Normal 40 2 4 2 3 2 3" xfId="29182" xr:uid="{00000000-0005-0000-0000-0000FE710000}"/>
    <cellStyle name="Normal 40 2 4 2 3 3" xfId="9064" xr:uid="{00000000-0005-0000-0000-000068230000}"/>
    <cellStyle name="Normal 40 2 4 2 3 3 3" xfId="24165" xr:uid="{00000000-0005-0000-0000-0000655E0000}"/>
    <cellStyle name="Normal 40 2 4 2 3 5" xfId="19152" xr:uid="{00000000-0005-0000-0000-0000D04A0000}"/>
    <cellStyle name="Normal 40 2 4 2 4" xfId="5703" xr:uid="{00000000-0005-0000-0000-000047160000}"/>
    <cellStyle name="Normal 40 2 4 2 4 2" xfId="15755" xr:uid="{00000000-0005-0000-0000-00008B3D0000}"/>
    <cellStyle name="Normal 40 2 4 2 4 2 3" xfId="30853" xr:uid="{00000000-0005-0000-0000-000085780000}"/>
    <cellStyle name="Normal 40 2 4 2 4 3" xfId="10735" xr:uid="{00000000-0005-0000-0000-0000EF290000}"/>
    <cellStyle name="Normal 40 2 4 2 4 3 3" xfId="25836" xr:uid="{00000000-0005-0000-0000-0000EC640000}"/>
    <cellStyle name="Normal 40 2 4 2 4 5" xfId="20823" xr:uid="{00000000-0005-0000-0000-000057510000}"/>
    <cellStyle name="Normal 40 2 4 2 5" xfId="12413" xr:uid="{00000000-0005-0000-0000-00007D300000}"/>
    <cellStyle name="Normal 40 2 4 2 5 3" xfId="27511" xr:uid="{00000000-0005-0000-0000-0000776B0000}"/>
    <cellStyle name="Normal 40 2 4 2 6" xfId="7392" xr:uid="{00000000-0005-0000-0000-0000E01C0000}"/>
    <cellStyle name="Normal 40 2 4 2 6 3" xfId="22494" xr:uid="{00000000-0005-0000-0000-0000DE570000}"/>
    <cellStyle name="Normal 40 2 4 2 8" xfId="17481" xr:uid="{00000000-0005-0000-0000-000049440000}"/>
    <cellStyle name="Normal 40 2 4 3" xfId="2739" xr:uid="{00000000-0005-0000-0000-0000B30A0000}"/>
    <cellStyle name="Normal 40 2 4 3 2" xfId="4429" xr:uid="{00000000-0005-0000-0000-00004D110000}"/>
    <cellStyle name="Normal 40 2 4 3 2 2" xfId="14502" xr:uid="{00000000-0005-0000-0000-0000A6380000}"/>
    <cellStyle name="Normal 40 2 4 3 2 2 3" xfId="29600" xr:uid="{00000000-0005-0000-0000-0000A0730000}"/>
    <cellStyle name="Normal 40 2 4 3 2 3" xfId="9482" xr:uid="{00000000-0005-0000-0000-00000A250000}"/>
    <cellStyle name="Normal 40 2 4 3 2 3 3" xfId="24583" xr:uid="{00000000-0005-0000-0000-000007600000}"/>
    <cellStyle name="Normal 40 2 4 3 2 5" xfId="19570" xr:uid="{00000000-0005-0000-0000-0000724C0000}"/>
    <cellStyle name="Normal 40 2 4 3 3" xfId="6121" xr:uid="{00000000-0005-0000-0000-0000E9170000}"/>
    <cellStyle name="Normal 40 2 4 3 3 2" xfId="16173" xr:uid="{00000000-0005-0000-0000-00002D3F0000}"/>
    <cellStyle name="Normal 40 2 4 3 3 3" xfId="11153" xr:uid="{00000000-0005-0000-0000-0000912B0000}"/>
    <cellStyle name="Normal 40 2 4 3 3 3 3" xfId="26254" xr:uid="{00000000-0005-0000-0000-00008E660000}"/>
    <cellStyle name="Normal 40 2 4 3 3 5" xfId="21241" xr:uid="{00000000-0005-0000-0000-0000F9520000}"/>
    <cellStyle name="Normal 40 2 4 3 4" xfId="12831" xr:uid="{00000000-0005-0000-0000-00001F320000}"/>
    <cellStyle name="Normal 40 2 4 3 4 3" xfId="27929" xr:uid="{00000000-0005-0000-0000-0000196D0000}"/>
    <cellStyle name="Normal 40 2 4 3 5" xfId="7810" xr:uid="{00000000-0005-0000-0000-0000821E0000}"/>
    <cellStyle name="Normal 40 2 4 3 5 3" xfId="22912" xr:uid="{00000000-0005-0000-0000-000080590000}"/>
    <cellStyle name="Normal 40 2 4 3 7" xfId="17899" xr:uid="{00000000-0005-0000-0000-0000EB450000}"/>
    <cellStyle name="Normal 40 2 4 4" xfId="3592" xr:uid="{00000000-0005-0000-0000-0000080E0000}"/>
    <cellStyle name="Normal 40 2 4 4 2" xfId="13666" xr:uid="{00000000-0005-0000-0000-000062350000}"/>
    <cellStyle name="Normal 40 2 4 4 2 3" xfId="28764" xr:uid="{00000000-0005-0000-0000-00005C700000}"/>
    <cellStyle name="Normal 40 2 4 4 3" xfId="8646" xr:uid="{00000000-0005-0000-0000-0000C6210000}"/>
    <cellStyle name="Normal 40 2 4 4 3 3" xfId="23747" xr:uid="{00000000-0005-0000-0000-0000C35C0000}"/>
    <cellStyle name="Normal 40 2 4 4 5" xfId="18734" xr:uid="{00000000-0005-0000-0000-00002E490000}"/>
    <cellStyle name="Normal 40 2 4 5" xfId="5285" xr:uid="{00000000-0005-0000-0000-0000A5140000}"/>
    <cellStyle name="Normal 40 2 4 5 2" xfId="15337" xr:uid="{00000000-0005-0000-0000-0000E93B0000}"/>
    <cellStyle name="Normal 40 2 4 5 2 3" xfId="30435" xr:uid="{00000000-0005-0000-0000-0000E3760000}"/>
    <cellStyle name="Normal 40 2 4 5 3" xfId="10317" xr:uid="{00000000-0005-0000-0000-00004D280000}"/>
    <cellStyle name="Normal 40 2 4 5 3 3" xfId="25418" xr:uid="{00000000-0005-0000-0000-00004A630000}"/>
    <cellStyle name="Normal 40 2 4 5 5" xfId="20405" xr:uid="{00000000-0005-0000-0000-0000B54F0000}"/>
    <cellStyle name="Normal 40 2 4 6" xfId="11995" xr:uid="{00000000-0005-0000-0000-0000DB2E0000}"/>
    <cellStyle name="Normal 40 2 4 6 3" xfId="27093" xr:uid="{00000000-0005-0000-0000-0000D5690000}"/>
    <cellStyle name="Normal 40 2 4 7" xfId="6974" xr:uid="{00000000-0005-0000-0000-00003E1B0000}"/>
    <cellStyle name="Normal 40 2 4 7 3" xfId="22076" xr:uid="{00000000-0005-0000-0000-00003C560000}"/>
    <cellStyle name="Normal 40 2 4 9" xfId="17063" xr:uid="{00000000-0005-0000-0000-0000A7420000}"/>
    <cellStyle name="Normal 40 2 5" xfId="2108" xr:uid="{00000000-0005-0000-0000-00003C080000}"/>
    <cellStyle name="Normal 40 2 5 2" xfId="2949" xr:uid="{00000000-0005-0000-0000-0000850B0000}"/>
    <cellStyle name="Normal 40 2 5 2 2" xfId="4639" xr:uid="{00000000-0005-0000-0000-00001F120000}"/>
    <cellStyle name="Normal 40 2 5 2 2 2" xfId="14712" xr:uid="{00000000-0005-0000-0000-000078390000}"/>
    <cellStyle name="Normal 40 2 5 2 2 2 3" xfId="29810" xr:uid="{00000000-0005-0000-0000-000072740000}"/>
    <cellStyle name="Normal 40 2 5 2 2 3" xfId="9692" xr:uid="{00000000-0005-0000-0000-0000DC250000}"/>
    <cellStyle name="Normal 40 2 5 2 2 3 3" xfId="24793" xr:uid="{00000000-0005-0000-0000-0000D9600000}"/>
    <cellStyle name="Normal 40 2 5 2 2 5" xfId="19780" xr:uid="{00000000-0005-0000-0000-0000444D0000}"/>
    <cellStyle name="Normal 40 2 5 2 3" xfId="6331" xr:uid="{00000000-0005-0000-0000-0000BB180000}"/>
    <cellStyle name="Normal 40 2 5 2 3 2" xfId="16383" xr:uid="{00000000-0005-0000-0000-0000FF3F0000}"/>
    <cellStyle name="Normal 40 2 5 2 3 3" xfId="11363" xr:uid="{00000000-0005-0000-0000-0000632C0000}"/>
    <cellStyle name="Normal 40 2 5 2 3 3 3" xfId="26464" xr:uid="{00000000-0005-0000-0000-000060670000}"/>
    <cellStyle name="Normal 40 2 5 2 3 5" xfId="21451" xr:uid="{00000000-0005-0000-0000-0000CB530000}"/>
    <cellStyle name="Normal 40 2 5 2 4" xfId="13041" xr:uid="{00000000-0005-0000-0000-0000F1320000}"/>
    <cellStyle name="Normal 40 2 5 2 4 3" xfId="28139" xr:uid="{00000000-0005-0000-0000-0000EB6D0000}"/>
    <cellStyle name="Normal 40 2 5 2 5" xfId="8020" xr:uid="{00000000-0005-0000-0000-0000541F0000}"/>
    <cellStyle name="Normal 40 2 5 2 5 3" xfId="23122" xr:uid="{00000000-0005-0000-0000-0000525A0000}"/>
    <cellStyle name="Normal 40 2 5 2 7" xfId="18109" xr:uid="{00000000-0005-0000-0000-0000BD460000}"/>
    <cellStyle name="Normal 40 2 5 3" xfId="3802" xr:uid="{00000000-0005-0000-0000-0000DA0E0000}"/>
    <cellStyle name="Normal 40 2 5 3 2" xfId="13876" xr:uid="{00000000-0005-0000-0000-000034360000}"/>
    <cellStyle name="Normal 40 2 5 3 2 3" xfId="28974" xr:uid="{00000000-0005-0000-0000-00002E710000}"/>
    <cellStyle name="Normal 40 2 5 3 3" xfId="8856" xr:uid="{00000000-0005-0000-0000-000098220000}"/>
    <cellStyle name="Normal 40 2 5 3 3 3" xfId="23957" xr:uid="{00000000-0005-0000-0000-0000955D0000}"/>
    <cellStyle name="Normal 40 2 5 3 5" xfId="18944" xr:uid="{00000000-0005-0000-0000-0000004A0000}"/>
    <cellStyle name="Normal 40 2 5 4" xfId="5495" xr:uid="{00000000-0005-0000-0000-000077150000}"/>
    <cellStyle name="Normal 40 2 5 4 2" xfId="15547" xr:uid="{00000000-0005-0000-0000-0000BB3C0000}"/>
    <cellStyle name="Normal 40 2 5 4 2 3" xfId="30645" xr:uid="{00000000-0005-0000-0000-0000B5770000}"/>
    <cellStyle name="Normal 40 2 5 4 3" xfId="10527" xr:uid="{00000000-0005-0000-0000-00001F290000}"/>
    <cellStyle name="Normal 40 2 5 4 3 3" xfId="25628" xr:uid="{00000000-0005-0000-0000-00001C640000}"/>
    <cellStyle name="Normal 40 2 5 4 5" xfId="20615" xr:uid="{00000000-0005-0000-0000-000087500000}"/>
    <cellStyle name="Normal 40 2 5 5" xfId="12205" xr:uid="{00000000-0005-0000-0000-0000AD2F0000}"/>
    <cellStyle name="Normal 40 2 5 5 3" xfId="27303" xr:uid="{00000000-0005-0000-0000-0000A76A0000}"/>
    <cellStyle name="Normal 40 2 5 6" xfId="7184" xr:uid="{00000000-0005-0000-0000-0000101C0000}"/>
    <cellStyle name="Normal 40 2 5 6 3" xfId="22286" xr:uid="{00000000-0005-0000-0000-00000E570000}"/>
    <cellStyle name="Normal 40 2 5 8" xfId="17273" xr:uid="{00000000-0005-0000-0000-000079430000}"/>
    <cellStyle name="Normal 40 2 6" xfId="2529" xr:uid="{00000000-0005-0000-0000-0000E1090000}"/>
    <cellStyle name="Normal 40 2 6 2" xfId="4221" xr:uid="{00000000-0005-0000-0000-00007D100000}"/>
    <cellStyle name="Normal 40 2 6 2 2" xfId="14294" xr:uid="{00000000-0005-0000-0000-0000D6370000}"/>
    <cellStyle name="Normal 40 2 6 2 2 3" xfId="29392" xr:uid="{00000000-0005-0000-0000-0000D0720000}"/>
    <cellStyle name="Normal 40 2 6 2 3" xfId="9274" xr:uid="{00000000-0005-0000-0000-00003A240000}"/>
    <cellStyle name="Normal 40 2 6 2 3 3" xfId="24375" xr:uid="{00000000-0005-0000-0000-0000375F0000}"/>
    <cellStyle name="Normal 40 2 6 2 5" xfId="19362" xr:uid="{00000000-0005-0000-0000-0000A24B0000}"/>
    <cellStyle name="Normal 40 2 6 3" xfId="5913" xr:uid="{00000000-0005-0000-0000-000019170000}"/>
    <cellStyle name="Normal 40 2 6 3 2" xfId="15965" xr:uid="{00000000-0005-0000-0000-00005D3E0000}"/>
    <cellStyle name="Normal 40 2 6 3 3" xfId="10945" xr:uid="{00000000-0005-0000-0000-0000C12A0000}"/>
    <cellStyle name="Normal 40 2 6 3 3 3" xfId="26046" xr:uid="{00000000-0005-0000-0000-0000BE650000}"/>
    <cellStyle name="Normal 40 2 6 3 5" xfId="21033" xr:uid="{00000000-0005-0000-0000-000029520000}"/>
    <cellStyle name="Normal 40 2 6 4" xfId="12623" xr:uid="{00000000-0005-0000-0000-00004F310000}"/>
    <cellStyle name="Normal 40 2 6 4 3" xfId="27721" xr:uid="{00000000-0005-0000-0000-0000496C0000}"/>
    <cellStyle name="Normal 40 2 6 5" xfId="7602" xr:uid="{00000000-0005-0000-0000-0000B21D0000}"/>
    <cellStyle name="Normal 40 2 6 5 3" xfId="22704" xr:uid="{00000000-0005-0000-0000-0000B0580000}"/>
    <cellStyle name="Normal 40 2 6 7" xfId="17691" xr:uid="{00000000-0005-0000-0000-00001B450000}"/>
    <cellStyle name="Normal 40 2 7" xfId="3380" xr:uid="{00000000-0005-0000-0000-0000340D0000}"/>
    <cellStyle name="Normal 40 2 7 2" xfId="13458" xr:uid="{00000000-0005-0000-0000-000092340000}"/>
    <cellStyle name="Normal 40 2 7 2 3" xfId="28556" xr:uid="{00000000-0005-0000-0000-00008C6F0000}"/>
    <cellStyle name="Normal 40 2 7 3" xfId="8438" xr:uid="{00000000-0005-0000-0000-0000F6200000}"/>
    <cellStyle name="Normal 40 2 7 3 3" xfId="23539" xr:uid="{00000000-0005-0000-0000-0000F35B0000}"/>
    <cellStyle name="Normal 40 2 7 5" xfId="18526" xr:uid="{00000000-0005-0000-0000-00005E480000}"/>
    <cellStyle name="Normal 40 2 8" xfId="5074" xr:uid="{00000000-0005-0000-0000-0000D2130000}"/>
    <cellStyle name="Normal 40 2 8 2" xfId="15129" xr:uid="{00000000-0005-0000-0000-0000193B0000}"/>
    <cellStyle name="Normal 40 2 8 2 3" xfId="30227" xr:uid="{00000000-0005-0000-0000-000013760000}"/>
    <cellStyle name="Normal 40 2 8 3" xfId="10109" xr:uid="{00000000-0005-0000-0000-00007D270000}"/>
    <cellStyle name="Normal 40 2 8 3 3" xfId="25210" xr:uid="{00000000-0005-0000-0000-00007A620000}"/>
    <cellStyle name="Normal 40 2 8 5" xfId="20197" xr:uid="{00000000-0005-0000-0000-0000E54E0000}"/>
    <cellStyle name="Normal 40 2 9" xfId="11785" xr:uid="{00000000-0005-0000-0000-0000092E0000}"/>
    <cellStyle name="Normal 40 2 9 3" xfId="26885" xr:uid="{00000000-0005-0000-0000-000005690000}"/>
    <cellStyle name="Normal 41" xfId="967" xr:uid="{00000000-0005-0000-0000-0000C7030000}"/>
    <cellStyle name="Normal 41 2" xfId="1441" xr:uid="{00000000-0005-0000-0000-0000A1050000}"/>
    <cellStyle name="Normal 41 2 10" xfId="6765" xr:uid="{00000000-0005-0000-0000-00006D1A0000}"/>
    <cellStyle name="Normal 41 2 10 3" xfId="21869" xr:uid="{00000000-0005-0000-0000-00006D550000}"/>
    <cellStyle name="Normal 41 2 12" xfId="16854" xr:uid="{00000000-0005-0000-0000-0000D6410000}"/>
    <cellStyle name="Normal 41 2 2" xfId="1729" xr:uid="{00000000-0005-0000-0000-0000C1060000}"/>
    <cellStyle name="Normal 41 2 2 11" xfId="16908" xr:uid="{00000000-0005-0000-0000-00000C420000}"/>
    <cellStyle name="Normal 41 2 2 2" xfId="1837" xr:uid="{00000000-0005-0000-0000-00002D070000}"/>
    <cellStyle name="Normal 41 2 2 2 10" xfId="17012" xr:uid="{00000000-0005-0000-0000-000074420000}"/>
    <cellStyle name="Normal 41 2 2 2 2" xfId="2054" xr:uid="{00000000-0005-0000-0000-000006080000}"/>
    <cellStyle name="Normal 41 2 2 2 2 2" xfId="2475" xr:uid="{00000000-0005-0000-0000-0000AB090000}"/>
    <cellStyle name="Normal 41 2 2 2 2 2 2" xfId="3314" xr:uid="{00000000-0005-0000-0000-0000F20C0000}"/>
    <cellStyle name="Normal 41 2 2 2 2 2 2 2" xfId="5004" xr:uid="{00000000-0005-0000-0000-00008C130000}"/>
    <cellStyle name="Normal 41 2 2 2 2 2 2 2 2" xfId="15077" xr:uid="{00000000-0005-0000-0000-0000E53A0000}"/>
    <cellStyle name="Normal 41 2 2 2 2 2 2 2 2 3" xfId="30175" xr:uid="{00000000-0005-0000-0000-0000DF750000}"/>
    <cellStyle name="Normal 41 2 2 2 2 2 2 2 3" xfId="10057" xr:uid="{00000000-0005-0000-0000-000049270000}"/>
    <cellStyle name="Normal 41 2 2 2 2 2 2 2 3 3" xfId="25158" xr:uid="{00000000-0005-0000-0000-000046620000}"/>
    <cellStyle name="Normal 41 2 2 2 2 2 2 2 5" xfId="20145" xr:uid="{00000000-0005-0000-0000-0000B14E0000}"/>
    <cellStyle name="Normal 41 2 2 2 2 2 2 3" xfId="6696" xr:uid="{00000000-0005-0000-0000-0000281A0000}"/>
    <cellStyle name="Normal 41 2 2 2 2 2 2 3 2" xfId="16748" xr:uid="{00000000-0005-0000-0000-00006C410000}"/>
    <cellStyle name="Normal 41 2 2 2 2 2 2 3 3" xfId="11728" xr:uid="{00000000-0005-0000-0000-0000D02D0000}"/>
    <cellStyle name="Normal 41 2 2 2 2 2 2 3 3 3" xfId="26829" xr:uid="{00000000-0005-0000-0000-0000CD680000}"/>
    <cellStyle name="Normal 41 2 2 2 2 2 2 3 5" xfId="21816" xr:uid="{00000000-0005-0000-0000-000038550000}"/>
    <cellStyle name="Normal 41 2 2 2 2 2 2 4" xfId="13406" xr:uid="{00000000-0005-0000-0000-00005E340000}"/>
    <cellStyle name="Normal 41 2 2 2 2 2 2 4 3" xfId="28504" xr:uid="{00000000-0005-0000-0000-0000586F0000}"/>
    <cellStyle name="Normal 41 2 2 2 2 2 2 5" xfId="8385" xr:uid="{00000000-0005-0000-0000-0000C1200000}"/>
    <cellStyle name="Normal 41 2 2 2 2 2 2 5 3" xfId="23487" xr:uid="{00000000-0005-0000-0000-0000BF5B0000}"/>
    <cellStyle name="Normal 41 2 2 2 2 2 2 7" xfId="18474" xr:uid="{00000000-0005-0000-0000-00002A480000}"/>
    <cellStyle name="Normal 41 2 2 2 2 2 3" xfId="4167" xr:uid="{00000000-0005-0000-0000-000047100000}"/>
    <cellStyle name="Normal 41 2 2 2 2 2 3 2" xfId="14241" xr:uid="{00000000-0005-0000-0000-0000A1370000}"/>
    <cellStyle name="Normal 41 2 2 2 2 2 3 2 3" xfId="29339" xr:uid="{00000000-0005-0000-0000-00009B720000}"/>
    <cellStyle name="Normal 41 2 2 2 2 2 3 3" xfId="9221" xr:uid="{00000000-0005-0000-0000-000005240000}"/>
    <cellStyle name="Normal 41 2 2 2 2 2 3 3 3" xfId="24322" xr:uid="{00000000-0005-0000-0000-0000025F0000}"/>
    <cellStyle name="Normal 41 2 2 2 2 2 3 5" xfId="19309" xr:uid="{00000000-0005-0000-0000-00006D4B0000}"/>
    <cellStyle name="Normal 41 2 2 2 2 2 4" xfId="5860" xr:uid="{00000000-0005-0000-0000-0000E4160000}"/>
    <cellStyle name="Normal 41 2 2 2 2 2 4 2" xfId="15912" xr:uid="{00000000-0005-0000-0000-0000283E0000}"/>
    <cellStyle name="Normal 41 2 2 2 2 2 4 3" xfId="10892" xr:uid="{00000000-0005-0000-0000-00008C2A0000}"/>
    <cellStyle name="Normal 41 2 2 2 2 2 4 3 3" xfId="25993" xr:uid="{00000000-0005-0000-0000-000089650000}"/>
    <cellStyle name="Normal 41 2 2 2 2 2 4 5" xfId="20980" xr:uid="{00000000-0005-0000-0000-0000F4510000}"/>
    <cellStyle name="Normal 41 2 2 2 2 2 5" xfId="12570" xr:uid="{00000000-0005-0000-0000-00001A310000}"/>
    <cellStyle name="Normal 41 2 2 2 2 2 5 3" xfId="27668" xr:uid="{00000000-0005-0000-0000-0000146C0000}"/>
    <cellStyle name="Normal 41 2 2 2 2 2 6" xfId="7549" xr:uid="{00000000-0005-0000-0000-00007D1D0000}"/>
    <cellStyle name="Normal 41 2 2 2 2 2 6 3" xfId="22651" xr:uid="{00000000-0005-0000-0000-00007B580000}"/>
    <cellStyle name="Normal 41 2 2 2 2 2 8" xfId="17638" xr:uid="{00000000-0005-0000-0000-0000E6440000}"/>
    <cellStyle name="Normal 41 2 2 2 2 3" xfId="2896" xr:uid="{00000000-0005-0000-0000-0000500B0000}"/>
    <cellStyle name="Normal 41 2 2 2 2 3 2" xfId="4586" xr:uid="{00000000-0005-0000-0000-0000EA110000}"/>
    <cellStyle name="Normal 41 2 2 2 2 3 2 2" xfId="14659" xr:uid="{00000000-0005-0000-0000-000043390000}"/>
    <cellStyle name="Normal 41 2 2 2 2 3 2 2 3" xfId="29757" xr:uid="{00000000-0005-0000-0000-00003D740000}"/>
    <cellStyle name="Normal 41 2 2 2 2 3 2 3" xfId="9639" xr:uid="{00000000-0005-0000-0000-0000A7250000}"/>
    <cellStyle name="Normal 41 2 2 2 2 3 2 3 3" xfId="24740" xr:uid="{00000000-0005-0000-0000-0000A4600000}"/>
    <cellStyle name="Normal 41 2 2 2 2 3 2 5" xfId="19727" xr:uid="{00000000-0005-0000-0000-00000F4D0000}"/>
    <cellStyle name="Normal 41 2 2 2 2 3 3" xfId="6278" xr:uid="{00000000-0005-0000-0000-000086180000}"/>
    <cellStyle name="Normal 41 2 2 2 2 3 3 2" xfId="16330" xr:uid="{00000000-0005-0000-0000-0000CA3F0000}"/>
    <cellStyle name="Normal 41 2 2 2 2 3 3 3" xfId="11310" xr:uid="{00000000-0005-0000-0000-00002E2C0000}"/>
    <cellStyle name="Normal 41 2 2 2 2 3 3 3 3" xfId="26411" xr:uid="{00000000-0005-0000-0000-00002B670000}"/>
    <cellStyle name="Normal 41 2 2 2 2 3 3 5" xfId="21398" xr:uid="{00000000-0005-0000-0000-000096530000}"/>
    <cellStyle name="Normal 41 2 2 2 2 3 4" xfId="12988" xr:uid="{00000000-0005-0000-0000-0000BC320000}"/>
    <cellStyle name="Normal 41 2 2 2 2 3 4 3" xfId="28086" xr:uid="{00000000-0005-0000-0000-0000B66D0000}"/>
    <cellStyle name="Normal 41 2 2 2 2 3 5" xfId="7967" xr:uid="{00000000-0005-0000-0000-00001F1F0000}"/>
    <cellStyle name="Normal 41 2 2 2 2 3 5 3" xfId="23069" xr:uid="{00000000-0005-0000-0000-00001D5A0000}"/>
    <cellStyle name="Normal 41 2 2 2 2 3 7" xfId="18056" xr:uid="{00000000-0005-0000-0000-000088460000}"/>
    <cellStyle name="Normal 41 2 2 2 2 4" xfId="3749" xr:uid="{00000000-0005-0000-0000-0000A50E0000}"/>
    <cellStyle name="Normal 41 2 2 2 2 4 2" xfId="13823" xr:uid="{00000000-0005-0000-0000-0000FF350000}"/>
    <cellStyle name="Normal 41 2 2 2 2 4 2 3" xfId="28921" xr:uid="{00000000-0005-0000-0000-0000F9700000}"/>
    <cellStyle name="Normal 41 2 2 2 2 4 3" xfId="8803" xr:uid="{00000000-0005-0000-0000-000063220000}"/>
    <cellStyle name="Normal 41 2 2 2 2 4 3 3" xfId="23904" xr:uid="{00000000-0005-0000-0000-0000605D0000}"/>
    <cellStyle name="Normal 41 2 2 2 2 4 5" xfId="18891" xr:uid="{00000000-0005-0000-0000-0000CB490000}"/>
    <cellStyle name="Normal 41 2 2 2 2 5" xfId="5442" xr:uid="{00000000-0005-0000-0000-000042150000}"/>
    <cellStyle name="Normal 41 2 2 2 2 5 2" xfId="15494" xr:uid="{00000000-0005-0000-0000-0000863C0000}"/>
    <cellStyle name="Normal 41 2 2 2 2 5 2 3" xfId="30592" xr:uid="{00000000-0005-0000-0000-000080770000}"/>
    <cellStyle name="Normal 41 2 2 2 2 5 3" xfId="10474" xr:uid="{00000000-0005-0000-0000-0000EA280000}"/>
    <cellStyle name="Normal 41 2 2 2 2 5 3 3" xfId="25575" xr:uid="{00000000-0005-0000-0000-0000E7630000}"/>
    <cellStyle name="Normal 41 2 2 2 2 5 5" xfId="20562" xr:uid="{00000000-0005-0000-0000-000052500000}"/>
    <cellStyle name="Normal 41 2 2 2 2 6" xfId="12152" xr:uid="{00000000-0005-0000-0000-0000782F0000}"/>
    <cellStyle name="Normal 41 2 2 2 2 6 3" xfId="27250" xr:uid="{00000000-0005-0000-0000-0000726A0000}"/>
    <cellStyle name="Normal 41 2 2 2 2 7" xfId="7131" xr:uid="{00000000-0005-0000-0000-0000DB1B0000}"/>
    <cellStyle name="Normal 41 2 2 2 2 7 3" xfId="22233" xr:uid="{00000000-0005-0000-0000-0000D9560000}"/>
    <cellStyle name="Normal 41 2 2 2 2 9" xfId="17220" xr:uid="{00000000-0005-0000-0000-000044430000}"/>
    <cellStyle name="Normal 41 2 2 2 3" xfId="2267" xr:uid="{00000000-0005-0000-0000-0000DB080000}"/>
    <cellStyle name="Normal 41 2 2 2 3 2" xfId="3106" xr:uid="{00000000-0005-0000-0000-0000220C0000}"/>
    <cellStyle name="Normal 41 2 2 2 3 2 2" xfId="4796" xr:uid="{00000000-0005-0000-0000-0000BC120000}"/>
    <cellStyle name="Normal 41 2 2 2 3 2 2 2" xfId="14869" xr:uid="{00000000-0005-0000-0000-0000153A0000}"/>
    <cellStyle name="Normal 41 2 2 2 3 2 2 2 3" xfId="29967" xr:uid="{00000000-0005-0000-0000-00000F750000}"/>
    <cellStyle name="Normal 41 2 2 2 3 2 2 3" xfId="9849" xr:uid="{00000000-0005-0000-0000-000079260000}"/>
    <cellStyle name="Normal 41 2 2 2 3 2 2 3 3" xfId="24950" xr:uid="{00000000-0005-0000-0000-000076610000}"/>
    <cellStyle name="Normal 41 2 2 2 3 2 2 5" xfId="19937" xr:uid="{00000000-0005-0000-0000-0000E14D0000}"/>
    <cellStyle name="Normal 41 2 2 2 3 2 3" xfId="6488" xr:uid="{00000000-0005-0000-0000-000058190000}"/>
    <cellStyle name="Normal 41 2 2 2 3 2 3 2" xfId="16540" xr:uid="{00000000-0005-0000-0000-00009C400000}"/>
    <cellStyle name="Normal 41 2 2 2 3 2 3 3" xfId="11520" xr:uid="{00000000-0005-0000-0000-0000002D0000}"/>
    <cellStyle name="Normal 41 2 2 2 3 2 3 3 3" xfId="26621" xr:uid="{00000000-0005-0000-0000-0000FD670000}"/>
    <cellStyle name="Normal 41 2 2 2 3 2 3 5" xfId="21608" xr:uid="{00000000-0005-0000-0000-000068540000}"/>
    <cellStyle name="Normal 41 2 2 2 3 2 4" xfId="13198" xr:uid="{00000000-0005-0000-0000-00008E330000}"/>
    <cellStyle name="Normal 41 2 2 2 3 2 4 3" xfId="28296" xr:uid="{00000000-0005-0000-0000-0000886E0000}"/>
    <cellStyle name="Normal 41 2 2 2 3 2 5" xfId="8177" xr:uid="{00000000-0005-0000-0000-0000F11F0000}"/>
    <cellStyle name="Normal 41 2 2 2 3 2 5 3" xfId="23279" xr:uid="{00000000-0005-0000-0000-0000EF5A0000}"/>
    <cellStyle name="Normal 41 2 2 2 3 2 7" xfId="18266" xr:uid="{00000000-0005-0000-0000-00005A470000}"/>
    <cellStyle name="Normal 41 2 2 2 3 3" xfId="3959" xr:uid="{00000000-0005-0000-0000-0000770F0000}"/>
    <cellStyle name="Normal 41 2 2 2 3 3 2" xfId="14033" xr:uid="{00000000-0005-0000-0000-0000D1360000}"/>
    <cellStyle name="Normal 41 2 2 2 3 3 2 3" xfId="29131" xr:uid="{00000000-0005-0000-0000-0000CB710000}"/>
    <cellStyle name="Normal 41 2 2 2 3 3 3" xfId="9013" xr:uid="{00000000-0005-0000-0000-000035230000}"/>
    <cellStyle name="Normal 41 2 2 2 3 3 3 3" xfId="24114" xr:uid="{00000000-0005-0000-0000-0000325E0000}"/>
    <cellStyle name="Normal 41 2 2 2 3 3 5" xfId="19101" xr:uid="{00000000-0005-0000-0000-00009D4A0000}"/>
    <cellStyle name="Normal 41 2 2 2 3 4" xfId="5652" xr:uid="{00000000-0005-0000-0000-000014160000}"/>
    <cellStyle name="Normal 41 2 2 2 3 4 2" xfId="15704" xr:uid="{00000000-0005-0000-0000-0000583D0000}"/>
    <cellStyle name="Normal 41 2 2 2 3 4 2 3" xfId="30802" xr:uid="{00000000-0005-0000-0000-000052780000}"/>
    <cellStyle name="Normal 41 2 2 2 3 4 3" xfId="10684" xr:uid="{00000000-0005-0000-0000-0000BC290000}"/>
    <cellStyle name="Normal 41 2 2 2 3 4 3 3" xfId="25785" xr:uid="{00000000-0005-0000-0000-0000B9640000}"/>
    <cellStyle name="Normal 41 2 2 2 3 4 5" xfId="20772" xr:uid="{00000000-0005-0000-0000-000024510000}"/>
    <cellStyle name="Normal 41 2 2 2 3 5" xfId="12362" xr:uid="{00000000-0005-0000-0000-00004A300000}"/>
    <cellStyle name="Normal 41 2 2 2 3 5 3" xfId="27460" xr:uid="{00000000-0005-0000-0000-0000446B0000}"/>
    <cellStyle name="Normal 41 2 2 2 3 6" xfId="7341" xr:uid="{00000000-0005-0000-0000-0000AD1C0000}"/>
    <cellStyle name="Normal 41 2 2 2 3 6 3" xfId="22443" xr:uid="{00000000-0005-0000-0000-0000AB570000}"/>
    <cellStyle name="Normal 41 2 2 2 3 8" xfId="17430" xr:uid="{00000000-0005-0000-0000-000016440000}"/>
    <cellStyle name="Normal 41 2 2 2 4" xfId="2688" xr:uid="{00000000-0005-0000-0000-0000800A0000}"/>
    <cellStyle name="Normal 41 2 2 2 4 2" xfId="4378" xr:uid="{00000000-0005-0000-0000-00001A110000}"/>
    <cellStyle name="Normal 41 2 2 2 4 2 2" xfId="14451" xr:uid="{00000000-0005-0000-0000-000073380000}"/>
    <cellStyle name="Normal 41 2 2 2 4 2 2 3" xfId="29549" xr:uid="{00000000-0005-0000-0000-00006D730000}"/>
    <cellStyle name="Normal 41 2 2 2 4 2 3" xfId="9431" xr:uid="{00000000-0005-0000-0000-0000D7240000}"/>
    <cellStyle name="Normal 41 2 2 2 4 2 3 3" xfId="24532" xr:uid="{00000000-0005-0000-0000-0000D45F0000}"/>
    <cellStyle name="Normal 41 2 2 2 4 2 5" xfId="19519" xr:uid="{00000000-0005-0000-0000-00003F4C0000}"/>
    <cellStyle name="Normal 41 2 2 2 4 3" xfId="6070" xr:uid="{00000000-0005-0000-0000-0000B6170000}"/>
    <cellStyle name="Normal 41 2 2 2 4 3 2" xfId="16122" xr:uid="{00000000-0005-0000-0000-0000FA3E0000}"/>
    <cellStyle name="Normal 41 2 2 2 4 3 3" xfId="11102" xr:uid="{00000000-0005-0000-0000-00005E2B0000}"/>
    <cellStyle name="Normal 41 2 2 2 4 3 3 3" xfId="26203" xr:uid="{00000000-0005-0000-0000-00005B660000}"/>
    <cellStyle name="Normal 41 2 2 2 4 3 5" xfId="21190" xr:uid="{00000000-0005-0000-0000-0000C6520000}"/>
    <cellStyle name="Normal 41 2 2 2 4 4" xfId="12780" xr:uid="{00000000-0005-0000-0000-0000EC310000}"/>
    <cellStyle name="Normal 41 2 2 2 4 4 3" xfId="27878" xr:uid="{00000000-0005-0000-0000-0000E66C0000}"/>
    <cellStyle name="Normal 41 2 2 2 4 5" xfId="7759" xr:uid="{00000000-0005-0000-0000-00004F1E0000}"/>
    <cellStyle name="Normal 41 2 2 2 4 5 3" xfId="22861" xr:uid="{00000000-0005-0000-0000-00004D590000}"/>
    <cellStyle name="Normal 41 2 2 2 4 7" xfId="17848" xr:uid="{00000000-0005-0000-0000-0000B8450000}"/>
    <cellStyle name="Normal 41 2 2 2 5" xfId="3541" xr:uid="{00000000-0005-0000-0000-0000D50D0000}"/>
    <cellStyle name="Normal 41 2 2 2 5 2" xfId="13615" xr:uid="{00000000-0005-0000-0000-00002F350000}"/>
    <cellStyle name="Normal 41 2 2 2 5 2 3" xfId="28713" xr:uid="{00000000-0005-0000-0000-000029700000}"/>
    <cellStyle name="Normal 41 2 2 2 5 3" xfId="8595" xr:uid="{00000000-0005-0000-0000-000093210000}"/>
    <cellStyle name="Normal 41 2 2 2 5 3 3" xfId="23696" xr:uid="{00000000-0005-0000-0000-0000905C0000}"/>
    <cellStyle name="Normal 41 2 2 2 5 5" xfId="18683" xr:uid="{00000000-0005-0000-0000-0000FB480000}"/>
    <cellStyle name="Normal 41 2 2 2 6" xfId="5234" xr:uid="{00000000-0005-0000-0000-000072140000}"/>
    <cellStyle name="Normal 41 2 2 2 6 2" xfId="15286" xr:uid="{00000000-0005-0000-0000-0000B63B0000}"/>
    <cellStyle name="Normal 41 2 2 2 6 2 3" xfId="30384" xr:uid="{00000000-0005-0000-0000-0000B0760000}"/>
    <cellStyle name="Normal 41 2 2 2 6 3" xfId="10266" xr:uid="{00000000-0005-0000-0000-00001A280000}"/>
    <cellStyle name="Normal 41 2 2 2 6 3 3" xfId="25367" xr:uid="{00000000-0005-0000-0000-000017630000}"/>
    <cellStyle name="Normal 41 2 2 2 6 5" xfId="20354" xr:uid="{00000000-0005-0000-0000-0000824F0000}"/>
    <cellStyle name="Normal 41 2 2 2 7" xfId="11944" xr:uid="{00000000-0005-0000-0000-0000A82E0000}"/>
    <cellStyle name="Normal 41 2 2 2 7 3" xfId="27042" xr:uid="{00000000-0005-0000-0000-0000A2690000}"/>
    <cellStyle name="Normal 41 2 2 2 8" xfId="6923" xr:uid="{00000000-0005-0000-0000-00000B1B0000}"/>
    <cellStyle name="Normal 41 2 2 2 8 3" xfId="22025" xr:uid="{00000000-0005-0000-0000-000009560000}"/>
    <cellStyle name="Normal 41 2 2 3" xfId="1950" xr:uid="{00000000-0005-0000-0000-00009E070000}"/>
    <cellStyle name="Normal 41 2 2 3 2" xfId="2371" xr:uid="{00000000-0005-0000-0000-000043090000}"/>
    <cellStyle name="Normal 41 2 2 3 2 2" xfId="3210" xr:uid="{00000000-0005-0000-0000-00008A0C0000}"/>
    <cellStyle name="Normal 41 2 2 3 2 2 2" xfId="4900" xr:uid="{00000000-0005-0000-0000-000024130000}"/>
    <cellStyle name="Normal 41 2 2 3 2 2 2 2" xfId="14973" xr:uid="{00000000-0005-0000-0000-00007D3A0000}"/>
    <cellStyle name="Normal 41 2 2 3 2 2 2 2 3" xfId="30071" xr:uid="{00000000-0005-0000-0000-000077750000}"/>
    <cellStyle name="Normal 41 2 2 3 2 2 2 3" xfId="9953" xr:uid="{00000000-0005-0000-0000-0000E1260000}"/>
    <cellStyle name="Normal 41 2 2 3 2 2 2 3 3" xfId="25054" xr:uid="{00000000-0005-0000-0000-0000DE610000}"/>
    <cellStyle name="Normal 41 2 2 3 2 2 2 5" xfId="20041" xr:uid="{00000000-0005-0000-0000-0000494E0000}"/>
    <cellStyle name="Normal 41 2 2 3 2 2 3" xfId="6592" xr:uid="{00000000-0005-0000-0000-0000C0190000}"/>
    <cellStyle name="Normal 41 2 2 3 2 2 3 2" xfId="16644" xr:uid="{00000000-0005-0000-0000-000004410000}"/>
    <cellStyle name="Normal 41 2 2 3 2 2 3 3" xfId="11624" xr:uid="{00000000-0005-0000-0000-0000682D0000}"/>
    <cellStyle name="Normal 41 2 2 3 2 2 3 3 3" xfId="26725" xr:uid="{00000000-0005-0000-0000-000065680000}"/>
    <cellStyle name="Normal 41 2 2 3 2 2 3 5" xfId="21712" xr:uid="{00000000-0005-0000-0000-0000D0540000}"/>
    <cellStyle name="Normal 41 2 2 3 2 2 4" xfId="13302" xr:uid="{00000000-0005-0000-0000-0000F6330000}"/>
    <cellStyle name="Normal 41 2 2 3 2 2 4 3" xfId="28400" xr:uid="{00000000-0005-0000-0000-0000F06E0000}"/>
    <cellStyle name="Normal 41 2 2 3 2 2 5" xfId="8281" xr:uid="{00000000-0005-0000-0000-000059200000}"/>
    <cellStyle name="Normal 41 2 2 3 2 2 5 3" xfId="23383" xr:uid="{00000000-0005-0000-0000-0000575B0000}"/>
    <cellStyle name="Normal 41 2 2 3 2 2 7" xfId="18370" xr:uid="{00000000-0005-0000-0000-0000C2470000}"/>
    <cellStyle name="Normal 41 2 2 3 2 3" xfId="4063" xr:uid="{00000000-0005-0000-0000-0000DF0F0000}"/>
    <cellStyle name="Normal 41 2 2 3 2 3 2" xfId="14137" xr:uid="{00000000-0005-0000-0000-000039370000}"/>
    <cellStyle name="Normal 41 2 2 3 2 3 2 3" xfId="29235" xr:uid="{00000000-0005-0000-0000-000033720000}"/>
    <cellStyle name="Normal 41 2 2 3 2 3 3" xfId="9117" xr:uid="{00000000-0005-0000-0000-00009D230000}"/>
    <cellStyle name="Normal 41 2 2 3 2 3 3 3" xfId="24218" xr:uid="{00000000-0005-0000-0000-00009A5E0000}"/>
    <cellStyle name="Normal 41 2 2 3 2 3 5" xfId="19205" xr:uid="{00000000-0005-0000-0000-0000054B0000}"/>
    <cellStyle name="Normal 41 2 2 3 2 4" xfId="5756" xr:uid="{00000000-0005-0000-0000-00007C160000}"/>
    <cellStyle name="Normal 41 2 2 3 2 4 2" xfId="15808" xr:uid="{00000000-0005-0000-0000-0000C03D0000}"/>
    <cellStyle name="Normal 41 2 2 3 2 4 2 3" xfId="30906" xr:uid="{00000000-0005-0000-0000-0000BA780000}"/>
    <cellStyle name="Normal 41 2 2 3 2 4 3" xfId="10788" xr:uid="{00000000-0005-0000-0000-0000242A0000}"/>
    <cellStyle name="Normal 41 2 2 3 2 4 3 3" xfId="25889" xr:uid="{00000000-0005-0000-0000-000021650000}"/>
    <cellStyle name="Normal 41 2 2 3 2 4 5" xfId="20876" xr:uid="{00000000-0005-0000-0000-00008C510000}"/>
    <cellStyle name="Normal 41 2 2 3 2 5" xfId="12466" xr:uid="{00000000-0005-0000-0000-0000B2300000}"/>
    <cellStyle name="Normal 41 2 2 3 2 5 3" xfId="27564" xr:uid="{00000000-0005-0000-0000-0000AC6B0000}"/>
    <cellStyle name="Normal 41 2 2 3 2 6" xfId="7445" xr:uid="{00000000-0005-0000-0000-0000151D0000}"/>
    <cellStyle name="Normal 41 2 2 3 2 6 3" xfId="22547" xr:uid="{00000000-0005-0000-0000-000013580000}"/>
    <cellStyle name="Normal 41 2 2 3 2 8" xfId="17534" xr:uid="{00000000-0005-0000-0000-00007E440000}"/>
    <cellStyle name="Normal 41 2 2 3 3" xfId="2792" xr:uid="{00000000-0005-0000-0000-0000E80A0000}"/>
    <cellStyle name="Normal 41 2 2 3 3 2" xfId="4482" xr:uid="{00000000-0005-0000-0000-000082110000}"/>
    <cellStyle name="Normal 41 2 2 3 3 2 2" xfId="14555" xr:uid="{00000000-0005-0000-0000-0000DB380000}"/>
    <cellStyle name="Normal 41 2 2 3 3 2 2 3" xfId="29653" xr:uid="{00000000-0005-0000-0000-0000D5730000}"/>
    <cellStyle name="Normal 41 2 2 3 3 2 3" xfId="9535" xr:uid="{00000000-0005-0000-0000-00003F250000}"/>
    <cellStyle name="Normal 41 2 2 3 3 2 3 3" xfId="24636" xr:uid="{00000000-0005-0000-0000-00003C600000}"/>
    <cellStyle name="Normal 41 2 2 3 3 2 5" xfId="19623" xr:uid="{00000000-0005-0000-0000-0000A74C0000}"/>
    <cellStyle name="Normal 41 2 2 3 3 3" xfId="6174" xr:uid="{00000000-0005-0000-0000-00001E180000}"/>
    <cellStyle name="Normal 41 2 2 3 3 3 2" xfId="16226" xr:uid="{00000000-0005-0000-0000-0000623F0000}"/>
    <cellStyle name="Normal 41 2 2 3 3 3 3" xfId="11206" xr:uid="{00000000-0005-0000-0000-0000C62B0000}"/>
    <cellStyle name="Normal 41 2 2 3 3 3 3 3" xfId="26307" xr:uid="{00000000-0005-0000-0000-0000C3660000}"/>
    <cellStyle name="Normal 41 2 2 3 3 3 5" xfId="21294" xr:uid="{00000000-0005-0000-0000-00002E530000}"/>
    <cellStyle name="Normal 41 2 2 3 3 4" xfId="12884" xr:uid="{00000000-0005-0000-0000-000054320000}"/>
    <cellStyle name="Normal 41 2 2 3 3 4 3" xfId="27982" xr:uid="{00000000-0005-0000-0000-00004E6D0000}"/>
    <cellStyle name="Normal 41 2 2 3 3 5" xfId="7863" xr:uid="{00000000-0005-0000-0000-0000B71E0000}"/>
    <cellStyle name="Normal 41 2 2 3 3 5 3" xfId="22965" xr:uid="{00000000-0005-0000-0000-0000B5590000}"/>
    <cellStyle name="Normal 41 2 2 3 3 7" xfId="17952" xr:uid="{00000000-0005-0000-0000-000020460000}"/>
    <cellStyle name="Normal 41 2 2 3 4" xfId="3645" xr:uid="{00000000-0005-0000-0000-00003D0E0000}"/>
    <cellStyle name="Normal 41 2 2 3 4 2" xfId="13719" xr:uid="{00000000-0005-0000-0000-000097350000}"/>
    <cellStyle name="Normal 41 2 2 3 4 2 3" xfId="28817" xr:uid="{00000000-0005-0000-0000-000091700000}"/>
    <cellStyle name="Normal 41 2 2 3 4 3" xfId="8699" xr:uid="{00000000-0005-0000-0000-0000FB210000}"/>
    <cellStyle name="Normal 41 2 2 3 4 3 3" xfId="23800" xr:uid="{00000000-0005-0000-0000-0000F85C0000}"/>
    <cellStyle name="Normal 41 2 2 3 4 5" xfId="18787" xr:uid="{00000000-0005-0000-0000-000063490000}"/>
    <cellStyle name="Normal 41 2 2 3 5" xfId="5338" xr:uid="{00000000-0005-0000-0000-0000DA140000}"/>
    <cellStyle name="Normal 41 2 2 3 5 2" xfId="15390" xr:uid="{00000000-0005-0000-0000-00001E3C0000}"/>
    <cellStyle name="Normal 41 2 2 3 5 2 3" xfId="30488" xr:uid="{00000000-0005-0000-0000-000018770000}"/>
    <cellStyle name="Normal 41 2 2 3 5 3" xfId="10370" xr:uid="{00000000-0005-0000-0000-000082280000}"/>
    <cellStyle name="Normal 41 2 2 3 5 3 3" xfId="25471" xr:uid="{00000000-0005-0000-0000-00007F630000}"/>
    <cellStyle name="Normal 41 2 2 3 5 5" xfId="20458" xr:uid="{00000000-0005-0000-0000-0000EA4F0000}"/>
    <cellStyle name="Normal 41 2 2 3 6" xfId="12048" xr:uid="{00000000-0005-0000-0000-0000102F0000}"/>
    <cellStyle name="Normal 41 2 2 3 6 3" xfId="27146" xr:uid="{00000000-0005-0000-0000-00000A6A0000}"/>
    <cellStyle name="Normal 41 2 2 3 7" xfId="7027" xr:uid="{00000000-0005-0000-0000-0000731B0000}"/>
    <cellStyle name="Normal 41 2 2 3 7 3" xfId="22129" xr:uid="{00000000-0005-0000-0000-000071560000}"/>
    <cellStyle name="Normal 41 2 2 3 9" xfId="17116" xr:uid="{00000000-0005-0000-0000-0000DC420000}"/>
    <cellStyle name="Normal 41 2 2 4" xfId="2163" xr:uid="{00000000-0005-0000-0000-000073080000}"/>
    <cellStyle name="Normal 41 2 2 4 2" xfId="3002" xr:uid="{00000000-0005-0000-0000-0000BA0B0000}"/>
    <cellStyle name="Normal 41 2 2 4 2 2" xfId="4692" xr:uid="{00000000-0005-0000-0000-000054120000}"/>
    <cellStyle name="Normal 41 2 2 4 2 2 2" xfId="14765" xr:uid="{00000000-0005-0000-0000-0000AD390000}"/>
    <cellStyle name="Normal 41 2 2 4 2 2 2 3" xfId="29863" xr:uid="{00000000-0005-0000-0000-0000A7740000}"/>
    <cellStyle name="Normal 41 2 2 4 2 2 3" xfId="9745" xr:uid="{00000000-0005-0000-0000-000011260000}"/>
    <cellStyle name="Normal 41 2 2 4 2 2 3 3" xfId="24846" xr:uid="{00000000-0005-0000-0000-00000E610000}"/>
    <cellStyle name="Normal 41 2 2 4 2 2 5" xfId="19833" xr:uid="{00000000-0005-0000-0000-0000794D0000}"/>
    <cellStyle name="Normal 41 2 2 4 2 3" xfId="6384" xr:uid="{00000000-0005-0000-0000-0000F0180000}"/>
    <cellStyle name="Normal 41 2 2 4 2 3 2" xfId="16436" xr:uid="{00000000-0005-0000-0000-000034400000}"/>
    <cellStyle name="Normal 41 2 2 4 2 3 3" xfId="11416" xr:uid="{00000000-0005-0000-0000-0000982C0000}"/>
    <cellStyle name="Normal 41 2 2 4 2 3 3 3" xfId="26517" xr:uid="{00000000-0005-0000-0000-000095670000}"/>
    <cellStyle name="Normal 41 2 2 4 2 3 5" xfId="21504" xr:uid="{00000000-0005-0000-0000-000000540000}"/>
    <cellStyle name="Normal 41 2 2 4 2 4" xfId="13094" xr:uid="{00000000-0005-0000-0000-000026330000}"/>
    <cellStyle name="Normal 41 2 2 4 2 4 3" xfId="28192" xr:uid="{00000000-0005-0000-0000-0000206E0000}"/>
    <cellStyle name="Normal 41 2 2 4 2 5" xfId="8073" xr:uid="{00000000-0005-0000-0000-0000891F0000}"/>
    <cellStyle name="Normal 41 2 2 4 2 5 3" xfId="23175" xr:uid="{00000000-0005-0000-0000-0000875A0000}"/>
    <cellStyle name="Normal 41 2 2 4 2 7" xfId="18162" xr:uid="{00000000-0005-0000-0000-0000F2460000}"/>
    <cellStyle name="Normal 41 2 2 4 3" xfId="3855" xr:uid="{00000000-0005-0000-0000-00000F0F0000}"/>
    <cellStyle name="Normal 41 2 2 4 3 2" xfId="13929" xr:uid="{00000000-0005-0000-0000-000069360000}"/>
    <cellStyle name="Normal 41 2 2 4 3 2 3" xfId="29027" xr:uid="{00000000-0005-0000-0000-000063710000}"/>
    <cellStyle name="Normal 41 2 2 4 3 3" xfId="8909" xr:uid="{00000000-0005-0000-0000-0000CD220000}"/>
    <cellStyle name="Normal 41 2 2 4 3 3 3" xfId="24010" xr:uid="{00000000-0005-0000-0000-0000CA5D0000}"/>
    <cellStyle name="Normal 41 2 2 4 3 5" xfId="18997" xr:uid="{00000000-0005-0000-0000-0000354A0000}"/>
    <cellStyle name="Normal 41 2 2 4 4" xfId="5548" xr:uid="{00000000-0005-0000-0000-0000AC150000}"/>
    <cellStyle name="Normal 41 2 2 4 4 2" xfId="15600" xr:uid="{00000000-0005-0000-0000-0000F03C0000}"/>
    <cellStyle name="Normal 41 2 2 4 4 2 3" xfId="30698" xr:uid="{00000000-0005-0000-0000-0000EA770000}"/>
    <cellStyle name="Normal 41 2 2 4 4 3" xfId="10580" xr:uid="{00000000-0005-0000-0000-000054290000}"/>
    <cellStyle name="Normal 41 2 2 4 4 3 3" xfId="25681" xr:uid="{00000000-0005-0000-0000-000051640000}"/>
    <cellStyle name="Normal 41 2 2 4 4 5" xfId="20668" xr:uid="{00000000-0005-0000-0000-0000BC500000}"/>
    <cellStyle name="Normal 41 2 2 4 5" xfId="12258" xr:uid="{00000000-0005-0000-0000-0000E22F0000}"/>
    <cellStyle name="Normal 41 2 2 4 5 3" xfId="27356" xr:uid="{00000000-0005-0000-0000-0000DC6A0000}"/>
    <cellStyle name="Normal 41 2 2 4 6" xfId="7237" xr:uid="{00000000-0005-0000-0000-0000451C0000}"/>
    <cellStyle name="Normal 41 2 2 4 6 3" xfId="22339" xr:uid="{00000000-0005-0000-0000-000043570000}"/>
    <cellStyle name="Normal 41 2 2 4 8" xfId="17326" xr:uid="{00000000-0005-0000-0000-0000AE430000}"/>
    <cellStyle name="Normal 41 2 2 5" xfId="2584" xr:uid="{00000000-0005-0000-0000-0000180A0000}"/>
    <cellStyle name="Normal 41 2 2 5 2" xfId="4274" xr:uid="{00000000-0005-0000-0000-0000B2100000}"/>
    <cellStyle name="Normal 41 2 2 5 2 2" xfId="14347" xr:uid="{00000000-0005-0000-0000-00000B380000}"/>
    <cellStyle name="Normal 41 2 2 5 2 2 3" xfId="29445" xr:uid="{00000000-0005-0000-0000-000005730000}"/>
    <cellStyle name="Normal 41 2 2 5 2 3" xfId="9327" xr:uid="{00000000-0005-0000-0000-00006F240000}"/>
    <cellStyle name="Normal 41 2 2 5 2 3 3" xfId="24428" xr:uid="{00000000-0005-0000-0000-00006C5F0000}"/>
    <cellStyle name="Normal 41 2 2 5 2 5" xfId="19415" xr:uid="{00000000-0005-0000-0000-0000D74B0000}"/>
    <cellStyle name="Normal 41 2 2 5 3" xfId="5966" xr:uid="{00000000-0005-0000-0000-00004E170000}"/>
    <cellStyle name="Normal 41 2 2 5 3 2" xfId="16018" xr:uid="{00000000-0005-0000-0000-0000923E0000}"/>
    <cellStyle name="Normal 41 2 2 5 3 3" xfId="10998" xr:uid="{00000000-0005-0000-0000-0000F62A0000}"/>
    <cellStyle name="Normal 41 2 2 5 3 3 3" xfId="26099" xr:uid="{00000000-0005-0000-0000-0000F3650000}"/>
    <cellStyle name="Normal 41 2 2 5 3 5" xfId="21086" xr:uid="{00000000-0005-0000-0000-00005E520000}"/>
    <cellStyle name="Normal 41 2 2 5 4" xfId="12676" xr:uid="{00000000-0005-0000-0000-000084310000}"/>
    <cellStyle name="Normal 41 2 2 5 4 3" xfId="27774" xr:uid="{00000000-0005-0000-0000-00007E6C0000}"/>
    <cellStyle name="Normal 41 2 2 5 5" xfId="7655" xr:uid="{00000000-0005-0000-0000-0000E71D0000}"/>
    <cellStyle name="Normal 41 2 2 5 5 3" xfId="22757" xr:uid="{00000000-0005-0000-0000-0000E5580000}"/>
    <cellStyle name="Normal 41 2 2 5 7" xfId="17744" xr:uid="{00000000-0005-0000-0000-000050450000}"/>
    <cellStyle name="Normal 41 2 2 6" xfId="3437" xr:uid="{00000000-0005-0000-0000-00006D0D0000}"/>
    <cellStyle name="Normal 41 2 2 6 2" xfId="13511" xr:uid="{00000000-0005-0000-0000-0000C7340000}"/>
    <cellStyle name="Normal 41 2 2 6 2 3" xfId="28609" xr:uid="{00000000-0005-0000-0000-0000C16F0000}"/>
    <cellStyle name="Normal 41 2 2 6 3" xfId="8491" xr:uid="{00000000-0005-0000-0000-00002B210000}"/>
    <cellStyle name="Normal 41 2 2 6 3 3" xfId="23592" xr:uid="{00000000-0005-0000-0000-0000285C0000}"/>
    <cellStyle name="Normal 41 2 2 6 5" xfId="18579" xr:uid="{00000000-0005-0000-0000-000093480000}"/>
    <cellStyle name="Normal 41 2 2 7" xfId="5130" xr:uid="{00000000-0005-0000-0000-00000A140000}"/>
    <cellStyle name="Normal 41 2 2 7 2" xfId="15182" xr:uid="{00000000-0005-0000-0000-00004E3B0000}"/>
    <cellStyle name="Normal 41 2 2 7 2 3" xfId="30280" xr:uid="{00000000-0005-0000-0000-000048760000}"/>
    <cellStyle name="Normal 41 2 2 7 3" xfId="10162" xr:uid="{00000000-0005-0000-0000-0000B2270000}"/>
    <cellStyle name="Normal 41 2 2 7 3 3" xfId="25263" xr:uid="{00000000-0005-0000-0000-0000AF620000}"/>
    <cellStyle name="Normal 41 2 2 7 5" xfId="20250" xr:uid="{00000000-0005-0000-0000-00001A4F0000}"/>
    <cellStyle name="Normal 41 2 2 8" xfId="11840" xr:uid="{00000000-0005-0000-0000-0000402E0000}"/>
    <cellStyle name="Normal 41 2 2 8 3" xfId="26938" xr:uid="{00000000-0005-0000-0000-00003A690000}"/>
    <cellStyle name="Normal 41 2 2 9" xfId="6819" xr:uid="{00000000-0005-0000-0000-0000A31A0000}"/>
    <cellStyle name="Normal 41 2 2 9 3" xfId="21921" xr:uid="{00000000-0005-0000-0000-0000A1550000}"/>
    <cellStyle name="Normal 41 2 3" xfId="1783" xr:uid="{00000000-0005-0000-0000-0000F7060000}"/>
    <cellStyle name="Normal 41 2 3 10" xfId="16960" xr:uid="{00000000-0005-0000-0000-000040420000}"/>
    <cellStyle name="Normal 41 2 3 2" xfId="2002" xr:uid="{00000000-0005-0000-0000-0000D2070000}"/>
    <cellStyle name="Normal 41 2 3 2 2" xfId="2423" xr:uid="{00000000-0005-0000-0000-000077090000}"/>
    <cellStyle name="Normal 41 2 3 2 2 2" xfId="3262" xr:uid="{00000000-0005-0000-0000-0000BE0C0000}"/>
    <cellStyle name="Normal 41 2 3 2 2 2 2" xfId="4952" xr:uid="{00000000-0005-0000-0000-000058130000}"/>
    <cellStyle name="Normal 41 2 3 2 2 2 2 2" xfId="15025" xr:uid="{00000000-0005-0000-0000-0000B13A0000}"/>
    <cellStyle name="Normal 41 2 3 2 2 2 2 2 3" xfId="30123" xr:uid="{00000000-0005-0000-0000-0000AB750000}"/>
    <cellStyle name="Normal 41 2 3 2 2 2 2 3" xfId="10005" xr:uid="{00000000-0005-0000-0000-000015270000}"/>
    <cellStyle name="Normal 41 2 3 2 2 2 2 3 3" xfId="25106" xr:uid="{00000000-0005-0000-0000-000012620000}"/>
    <cellStyle name="Normal 41 2 3 2 2 2 2 5" xfId="20093" xr:uid="{00000000-0005-0000-0000-00007D4E0000}"/>
    <cellStyle name="Normal 41 2 3 2 2 2 3" xfId="6644" xr:uid="{00000000-0005-0000-0000-0000F4190000}"/>
    <cellStyle name="Normal 41 2 3 2 2 2 3 2" xfId="16696" xr:uid="{00000000-0005-0000-0000-000038410000}"/>
    <cellStyle name="Normal 41 2 3 2 2 2 3 3" xfId="11676" xr:uid="{00000000-0005-0000-0000-00009C2D0000}"/>
    <cellStyle name="Normal 41 2 3 2 2 2 3 3 3" xfId="26777" xr:uid="{00000000-0005-0000-0000-000099680000}"/>
    <cellStyle name="Normal 41 2 3 2 2 2 3 5" xfId="21764" xr:uid="{00000000-0005-0000-0000-000004550000}"/>
    <cellStyle name="Normal 41 2 3 2 2 2 4" xfId="13354" xr:uid="{00000000-0005-0000-0000-00002A340000}"/>
    <cellStyle name="Normal 41 2 3 2 2 2 4 3" xfId="28452" xr:uid="{00000000-0005-0000-0000-0000246F0000}"/>
    <cellStyle name="Normal 41 2 3 2 2 2 5" xfId="8333" xr:uid="{00000000-0005-0000-0000-00008D200000}"/>
    <cellStyle name="Normal 41 2 3 2 2 2 5 3" xfId="23435" xr:uid="{00000000-0005-0000-0000-00008B5B0000}"/>
    <cellStyle name="Normal 41 2 3 2 2 2 7" xfId="18422" xr:uid="{00000000-0005-0000-0000-0000F6470000}"/>
    <cellStyle name="Normal 41 2 3 2 2 3" xfId="4115" xr:uid="{00000000-0005-0000-0000-000013100000}"/>
    <cellStyle name="Normal 41 2 3 2 2 3 2" xfId="14189" xr:uid="{00000000-0005-0000-0000-00006D370000}"/>
    <cellStyle name="Normal 41 2 3 2 2 3 2 3" xfId="29287" xr:uid="{00000000-0005-0000-0000-000067720000}"/>
    <cellStyle name="Normal 41 2 3 2 2 3 3" xfId="9169" xr:uid="{00000000-0005-0000-0000-0000D1230000}"/>
    <cellStyle name="Normal 41 2 3 2 2 3 3 3" xfId="24270" xr:uid="{00000000-0005-0000-0000-0000CE5E0000}"/>
    <cellStyle name="Normal 41 2 3 2 2 3 5" xfId="19257" xr:uid="{00000000-0005-0000-0000-0000394B0000}"/>
    <cellStyle name="Normal 41 2 3 2 2 4" xfId="5808" xr:uid="{00000000-0005-0000-0000-0000B0160000}"/>
    <cellStyle name="Normal 41 2 3 2 2 4 2" xfId="15860" xr:uid="{00000000-0005-0000-0000-0000F43D0000}"/>
    <cellStyle name="Normal 41 2 3 2 2 4 3" xfId="10840" xr:uid="{00000000-0005-0000-0000-0000582A0000}"/>
    <cellStyle name="Normal 41 2 3 2 2 4 3 3" xfId="25941" xr:uid="{00000000-0005-0000-0000-000055650000}"/>
    <cellStyle name="Normal 41 2 3 2 2 4 5" xfId="20928" xr:uid="{00000000-0005-0000-0000-0000C0510000}"/>
    <cellStyle name="Normal 41 2 3 2 2 5" xfId="12518" xr:uid="{00000000-0005-0000-0000-0000E6300000}"/>
    <cellStyle name="Normal 41 2 3 2 2 5 3" xfId="27616" xr:uid="{00000000-0005-0000-0000-0000E06B0000}"/>
    <cellStyle name="Normal 41 2 3 2 2 6" xfId="7497" xr:uid="{00000000-0005-0000-0000-0000491D0000}"/>
    <cellStyle name="Normal 41 2 3 2 2 6 3" xfId="22599" xr:uid="{00000000-0005-0000-0000-000047580000}"/>
    <cellStyle name="Normal 41 2 3 2 2 8" xfId="17586" xr:uid="{00000000-0005-0000-0000-0000B2440000}"/>
    <cellStyle name="Normal 41 2 3 2 3" xfId="2844" xr:uid="{00000000-0005-0000-0000-00001C0B0000}"/>
    <cellStyle name="Normal 41 2 3 2 3 2" xfId="4534" xr:uid="{00000000-0005-0000-0000-0000B6110000}"/>
    <cellStyle name="Normal 41 2 3 2 3 2 2" xfId="14607" xr:uid="{00000000-0005-0000-0000-00000F390000}"/>
    <cellStyle name="Normal 41 2 3 2 3 2 2 3" xfId="29705" xr:uid="{00000000-0005-0000-0000-000009740000}"/>
    <cellStyle name="Normal 41 2 3 2 3 2 3" xfId="9587" xr:uid="{00000000-0005-0000-0000-000073250000}"/>
    <cellStyle name="Normal 41 2 3 2 3 2 3 3" xfId="24688" xr:uid="{00000000-0005-0000-0000-000070600000}"/>
    <cellStyle name="Normal 41 2 3 2 3 2 5" xfId="19675" xr:uid="{00000000-0005-0000-0000-0000DB4C0000}"/>
    <cellStyle name="Normal 41 2 3 2 3 3" xfId="6226" xr:uid="{00000000-0005-0000-0000-000052180000}"/>
    <cellStyle name="Normal 41 2 3 2 3 3 2" xfId="16278" xr:uid="{00000000-0005-0000-0000-0000963F0000}"/>
    <cellStyle name="Normal 41 2 3 2 3 3 3" xfId="11258" xr:uid="{00000000-0005-0000-0000-0000FA2B0000}"/>
    <cellStyle name="Normal 41 2 3 2 3 3 3 3" xfId="26359" xr:uid="{00000000-0005-0000-0000-0000F7660000}"/>
    <cellStyle name="Normal 41 2 3 2 3 3 5" xfId="21346" xr:uid="{00000000-0005-0000-0000-000062530000}"/>
    <cellStyle name="Normal 41 2 3 2 3 4" xfId="12936" xr:uid="{00000000-0005-0000-0000-000088320000}"/>
    <cellStyle name="Normal 41 2 3 2 3 4 3" xfId="28034" xr:uid="{00000000-0005-0000-0000-0000826D0000}"/>
    <cellStyle name="Normal 41 2 3 2 3 5" xfId="7915" xr:uid="{00000000-0005-0000-0000-0000EB1E0000}"/>
    <cellStyle name="Normal 41 2 3 2 3 5 3" xfId="23017" xr:uid="{00000000-0005-0000-0000-0000E9590000}"/>
    <cellStyle name="Normal 41 2 3 2 3 7" xfId="18004" xr:uid="{00000000-0005-0000-0000-000054460000}"/>
    <cellStyle name="Normal 41 2 3 2 4" xfId="3697" xr:uid="{00000000-0005-0000-0000-0000710E0000}"/>
    <cellStyle name="Normal 41 2 3 2 4 2" xfId="13771" xr:uid="{00000000-0005-0000-0000-0000CB350000}"/>
    <cellStyle name="Normal 41 2 3 2 4 2 3" xfId="28869" xr:uid="{00000000-0005-0000-0000-0000C5700000}"/>
    <cellStyle name="Normal 41 2 3 2 4 3" xfId="8751" xr:uid="{00000000-0005-0000-0000-00002F220000}"/>
    <cellStyle name="Normal 41 2 3 2 4 3 3" xfId="23852" xr:uid="{00000000-0005-0000-0000-00002C5D0000}"/>
    <cellStyle name="Normal 41 2 3 2 4 5" xfId="18839" xr:uid="{00000000-0005-0000-0000-000097490000}"/>
    <cellStyle name="Normal 41 2 3 2 5" xfId="5390" xr:uid="{00000000-0005-0000-0000-00000E150000}"/>
    <cellStyle name="Normal 41 2 3 2 5 2" xfId="15442" xr:uid="{00000000-0005-0000-0000-0000523C0000}"/>
    <cellStyle name="Normal 41 2 3 2 5 2 3" xfId="30540" xr:uid="{00000000-0005-0000-0000-00004C770000}"/>
    <cellStyle name="Normal 41 2 3 2 5 3" xfId="10422" xr:uid="{00000000-0005-0000-0000-0000B6280000}"/>
    <cellStyle name="Normal 41 2 3 2 5 3 3" xfId="25523" xr:uid="{00000000-0005-0000-0000-0000B3630000}"/>
    <cellStyle name="Normal 41 2 3 2 5 5" xfId="20510" xr:uid="{00000000-0005-0000-0000-00001E500000}"/>
    <cellStyle name="Normal 41 2 3 2 6" xfId="12100" xr:uid="{00000000-0005-0000-0000-0000442F0000}"/>
    <cellStyle name="Normal 41 2 3 2 6 3" xfId="27198" xr:uid="{00000000-0005-0000-0000-00003E6A0000}"/>
    <cellStyle name="Normal 41 2 3 2 7" xfId="7079" xr:uid="{00000000-0005-0000-0000-0000A71B0000}"/>
    <cellStyle name="Normal 41 2 3 2 7 3" xfId="22181" xr:uid="{00000000-0005-0000-0000-0000A5560000}"/>
    <cellStyle name="Normal 41 2 3 2 9" xfId="17168" xr:uid="{00000000-0005-0000-0000-000010430000}"/>
    <cellStyle name="Normal 41 2 3 3" xfId="2215" xr:uid="{00000000-0005-0000-0000-0000A7080000}"/>
    <cellStyle name="Normal 41 2 3 3 2" xfId="3054" xr:uid="{00000000-0005-0000-0000-0000EE0B0000}"/>
    <cellStyle name="Normal 41 2 3 3 2 2" xfId="4744" xr:uid="{00000000-0005-0000-0000-000088120000}"/>
    <cellStyle name="Normal 41 2 3 3 2 2 2" xfId="14817" xr:uid="{00000000-0005-0000-0000-0000E1390000}"/>
    <cellStyle name="Normal 41 2 3 3 2 2 2 3" xfId="29915" xr:uid="{00000000-0005-0000-0000-0000DB740000}"/>
    <cellStyle name="Normal 41 2 3 3 2 2 3" xfId="9797" xr:uid="{00000000-0005-0000-0000-000045260000}"/>
    <cellStyle name="Normal 41 2 3 3 2 2 3 3" xfId="24898" xr:uid="{00000000-0005-0000-0000-000042610000}"/>
    <cellStyle name="Normal 41 2 3 3 2 2 5" xfId="19885" xr:uid="{00000000-0005-0000-0000-0000AD4D0000}"/>
    <cellStyle name="Normal 41 2 3 3 2 3" xfId="6436" xr:uid="{00000000-0005-0000-0000-000024190000}"/>
    <cellStyle name="Normal 41 2 3 3 2 3 2" xfId="16488" xr:uid="{00000000-0005-0000-0000-000068400000}"/>
    <cellStyle name="Normal 41 2 3 3 2 3 3" xfId="11468" xr:uid="{00000000-0005-0000-0000-0000CC2C0000}"/>
    <cellStyle name="Normal 41 2 3 3 2 3 3 3" xfId="26569" xr:uid="{00000000-0005-0000-0000-0000C9670000}"/>
    <cellStyle name="Normal 41 2 3 3 2 3 5" xfId="21556" xr:uid="{00000000-0005-0000-0000-000034540000}"/>
    <cellStyle name="Normal 41 2 3 3 2 4" xfId="13146" xr:uid="{00000000-0005-0000-0000-00005A330000}"/>
    <cellStyle name="Normal 41 2 3 3 2 4 3" xfId="28244" xr:uid="{00000000-0005-0000-0000-0000546E0000}"/>
    <cellStyle name="Normal 41 2 3 3 2 5" xfId="8125" xr:uid="{00000000-0005-0000-0000-0000BD1F0000}"/>
    <cellStyle name="Normal 41 2 3 3 2 5 3" xfId="23227" xr:uid="{00000000-0005-0000-0000-0000BB5A0000}"/>
    <cellStyle name="Normal 41 2 3 3 2 7" xfId="18214" xr:uid="{00000000-0005-0000-0000-000026470000}"/>
    <cellStyle name="Normal 41 2 3 3 3" xfId="3907" xr:uid="{00000000-0005-0000-0000-0000430F0000}"/>
    <cellStyle name="Normal 41 2 3 3 3 2" xfId="13981" xr:uid="{00000000-0005-0000-0000-00009D360000}"/>
    <cellStyle name="Normal 41 2 3 3 3 2 3" xfId="29079" xr:uid="{00000000-0005-0000-0000-000097710000}"/>
    <cellStyle name="Normal 41 2 3 3 3 3" xfId="8961" xr:uid="{00000000-0005-0000-0000-000001230000}"/>
    <cellStyle name="Normal 41 2 3 3 3 3 3" xfId="24062" xr:uid="{00000000-0005-0000-0000-0000FE5D0000}"/>
    <cellStyle name="Normal 41 2 3 3 3 5" xfId="19049" xr:uid="{00000000-0005-0000-0000-0000694A0000}"/>
    <cellStyle name="Normal 41 2 3 3 4" xfId="5600" xr:uid="{00000000-0005-0000-0000-0000E0150000}"/>
    <cellStyle name="Normal 41 2 3 3 4 2" xfId="15652" xr:uid="{00000000-0005-0000-0000-0000243D0000}"/>
    <cellStyle name="Normal 41 2 3 3 4 2 3" xfId="30750" xr:uid="{00000000-0005-0000-0000-00001E780000}"/>
    <cellStyle name="Normal 41 2 3 3 4 3" xfId="10632" xr:uid="{00000000-0005-0000-0000-000088290000}"/>
    <cellStyle name="Normal 41 2 3 3 4 3 3" xfId="25733" xr:uid="{00000000-0005-0000-0000-000085640000}"/>
    <cellStyle name="Normal 41 2 3 3 4 5" xfId="20720" xr:uid="{00000000-0005-0000-0000-0000F0500000}"/>
    <cellStyle name="Normal 41 2 3 3 5" xfId="12310" xr:uid="{00000000-0005-0000-0000-000016300000}"/>
    <cellStyle name="Normal 41 2 3 3 5 3" xfId="27408" xr:uid="{00000000-0005-0000-0000-0000106B0000}"/>
    <cellStyle name="Normal 41 2 3 3 6" xfId="7289" xr:uid="{00000000-0005-0000-0000-0000791C0000}"/>
    <cellStyle name="Normal 41 2 3 3 6 3" xfId="22391" xr:uid="{00000000-0005-0000-0000-000077570000}"/>
    <cellStyle name="Normal 41 2 3 3 8" xfId="17378" xr:uid="{00000000-0005-0000-0000-0000E2430000}"/>
    <cellStyle name="Normal 41 2 3 4" xfId="2636" xr:uid="{00000000-0005-0000-0000-00004C0A0000}"/>
    <cellStyle name="Normal 41 2 3 4 2" xfId="4326" xr:uid="{00000000-0005-0000-0000-0000E6100000}"/>
    <cellStyle name="Normal 41 2 3 4 2 2" xfId="14399" xr:uid="{00000000-0005-0000-0000-00003F380000}"/>
    <cellStyle name="Normal 41 2 3 4 2 2 3" xfId="29497" xr:uid="{00000000-0005-0000-0000-000039730000}"/>
    <cellStyle name="Normal 41 2 3 4 2 3" xfId="9379" xr:uid="{00000000-0005-0000-0000-0000A3240000}"/>
    <cellStyle name="Normal 41 2 3 4 2 3 3" xfId="24480" xr:uid="{00000000-0005-0000-0000-0000A05F0000}"/>
    <cellStyle name="Normal 41 2 3 4 2 5" xfId="19467" xr:uid="{00000000-0005-0000-0000-00000B4C0000}"/>
    <cellStyle name="Normal 41 2 3 4 3" xfId="6018" xr:uid="{00000000-0005-0000-0000-000082170000}"/>
    <cellStyle name="Normal 41 2 3 4 3 2" xfId="16070" xr:uid="{00000000-0005-0000-0000-0000C63E0000}"/>
    <cellStyle name="Normal 41 2 3 4 3 3" xfId="11050" xr:uid="{00000000-0005-0000-0000-00002A2B0000}"/>
    <cellStyle name="Normal 41 2 3 4 3 3 3" xfId="26151" xr:uid="{00000000-0005-0000-0000-000027660000}"/>
    <cellStyle name="Normal 41 2 3 4 3 5" xfId="21138" xr:uid="{00000000-0005-0000-0000-000092520000}"/>
    <cellStyle name="Normal 41 2 3 4 4" xfId="12728" xr:uid="{00000000-0005-0000-0000-0000B8310000}"/>
    <cellStyle name="Normal 41 2 3 4 4 3" xfId="27826" xr:uid="{00000000-0005-0000-0000-0000B26C0000}"/>
    <cellStyle name="Normal 41 2 3 4 5" xfId="7707" xr:uid="{00000000-0005-0000-0000-00001B1E0000}"/>
    <cellStyle name="Normal 41 2 3 4 5 3" xfId="22809" xr:uid="{00000000-0005-0000-0000-000019590000}"/>
    <cellStyle name="Normal 41 2 3 4 7" xfId="17796" xr:uid="{00000000-0005-0000-0000-000084450000}"/>
    <cellStyle name="Normal 41 2 3 5" xfId="3489" xr:uid="{00000000-0005-0000-0000-0000A10D0000}"/>
    <cellStyle name="Normal 41 2 3 5 2" xfId="13563" xr:uid="{00000000-0005-0000-0000-0000FB340000}"/>
    <cellStyle name="Normal 41 2 3 5 2 3" xfId="28661" xr:uid="{00000000-0005-0000-0000-0000F56F0000}"/>
    <cellStyle name="Normal 41 2 3 5 3" xfId="8543" xr:uid="{00000000-0005-0000-0000-00005F210000}"/>
    <cellStyle name="Normal 41 2 3 5 3 3" xfId="23644" xr:uid="{00000000-0005-0000-0000-00005C5C0000}"/>
    <cellStyle name="Normal 41 2 3 5 5" xfId="18631" xr:uid="{00000000-0005-0000-0000-0000C7480000}"/>
    <cellStyle name="Normal 41 2 3 6" xfId="5182" xr:uid="{00000000-0005-0000-0000-00003E140000}"/>
    <cellStyle name="Normal 41 2 3 6 2" xfId="15234" xr:uid="{00000000-0005-0000-0000-0000823B0000}"/>
    <cellStyle name="Normal 41 2 3 6 2 3" xfId="30332" xr:uid="{00000000-0005-0000-0000-00007C760000}"/>
    <cellStyle name="Normal 41 2 3 6 3" xfId="10214" xr:uid="{00000000-0005-0000-0000-0000E6270000}"/>
    <cellStyle name="Normal 41 2 3 6 3 3" xfId="25315" xr:uid="{00000000-0005-0000-0000-0000E3620000}"/>
    <cellStyle name="Normal 41 2 3 6 5" xfId="20302" xr:uid="{00000000-0005-0000-0000-00004E4F0000}"/>
    <cellStyle name="Normal 41 2 3 7" xfId="11892" xr:uid="{00000000-0005-0000-0000-0000742E0000}"/>
    <cellStyle name="Normal 41 2 3 7 3" xfId="26990" xr:uid="{00000000-0005-0000-0000-00006E690000}"/>
    <cellStyle name="Normal 41 2 3 8" xfId="6871" xr:uid="{00000000-0005-0000-0000-0000D71A0000}"/>
    <cellStyle name="Normal 41 2 3 8 3" xfId="21973" xr:uid="{00000000-0005-0000-0000-0000D5550000}"/>
    <cellStyle name="Normal 41 2 4" xfId="1896" xr:uid="{00000000-0005-0000-0000-000068070000}"/>
    <cellStyle name="Normal 41 2 4 2" xfId="2319" xr:uid="{00000000-0005-0000-0000-00000F090000}"/>
    <cellStyle name="Normal 41 2 4 2 2" xfId="3158" xr:uid="{00000000-0005-0000-0000-0000560C0000}"/>
    <cellStyle name="Normal 41 2 4 2 2 2" xfId="4848" xr:uid="{00000000-0005-0000-0000-0000F0120000}"/>
    <cellStyle name="Normal 41 2 4 2 2 2 2" xfId="14921" xr:uid="{00000000-0005-0000-0000-0000493A0000}"/>
    <cellStyle name="Normal 41 2 4 2 2 2 2 3" xfId="30019" xr:uid="{00000000-0005-0000-0000-000043750000}"/>
    <cellStyle name="Normal 41 2 4 2 2 2 3" xfId="9901" xr:uid="{00000000-0005-0000-0000-0000AD260000}"/>
    <cellStyle name="Normal 41 2 4 2 2 2 3 3" xfId="25002" xr:uid="{00000000-0005-0000-0000-0000AA610000}"/>
    <cellStyle name="Normal 41 2 4 2 2 2 5" xfId="19989" xr:uid="{00000000-0005-0000-0000-0000154E0000}"/>
    <cellStyle name="Normal 41 2 4 2 2 3" xfId="6540" xr:uid="{00000000-0005-0000-0000-00008C190000}"/>
    <cellStyle name="Normal 41 2 4 2 2 3 2" xfId="16592" xr:uid="{00000000-0005-0000-0000-0000D0400000}"/>
    <cellStyle name="Normal 41 2 4 2 2 3 3" xfId="11572" xr:uid="{00000000-0005-0000-0000-0000342D0000}"/>
    <cellStyle name="Normal 41 2 4 2 2 3 3 3" xfId="26673" xr:uid="{00000000-0005-0000-0000-000031680000}"/>
    <cellStyle name="Normal 41 2 4 2 2 3 5" xfId="21660" xr:uid="{00000000-0005-0000-0000-00009C540000}"/>
    <cellStyle name="Normal 41 2 4 2 2 4" xfId="13250" xr:uid="{00000000-0005-0000-0000-0000C2330000}"/>
    <cellStyle name="Normal 41 2 4 2 2 4 3" xfId="28348" xr:uid="{00000000-0005-0000-0000-0000BC6E0000}"/>
    <cellStyle name="Normal 41 2 4 2 2 5" xfId="8229" xr:uid="{00000000-0005-0000-0000-000025200000}"/>
    <cellStyle name="Normal 41 2 4 2 2 5 3" xfId="23331" xr:uid="{00000000-0005-0000-0000-0000235B0000}"/>
    <cellStyle name="Normal 41 2 4 2 2 7" xfId="18318" xr:uid="{00000000-0005-0000-0000-00008E470000}"/>
    <cellStyle name="Normal 41 2 4 2 3" xfId="4011" xr:uid="{00000000-0005-0000-0000-0000AB0F0000}"/>
    <cellStyle name="Normal 41 2 4 2 3 2" xfId="14085" xr:uid="{00000000-0005-0000-0000-000005370000}"/>
    <cellStyle name="Normal 41 2 4 2 3 2 3" xfId="29183" xr:uid="{00000000-0005-0000-0000-0000FF710000}"/>
    <cellStyle name="Normal 41 2 4 2 3 3" xfId="9065" xr:uid="{00000000-0005-0000-0000-000069230000}"/>
    <cellStyle name="Normal 41 2 4 2 3 3 3" xfId="24166" xr:uid="{00000000-0005-0000-0000-0000665E0000}"/>
    <cellStyle name="Normal 41 2 4 2 3 5" xfId="19153" xr:uid="{00000000-0005-0000-0000-0000D14A0000}"/>
    <cellStyle name="Normal 41 2 4 2 4" xfId="5704" xr:uid="{00000000-0005-0000-0000-000048160000}"/>
    <cellStyle name="Normal 41 2 4 2 4 2" xfId="15756" xr:uid="{00000000-0005-0000-0000-00008C3D0000}"/>
    <cellStyle name="Normal 41 2 4 2 4 2 3" xfId="30854" xr:uid="{00000000-0005-0000-0000-000086780000}"/>
    <cellStyle name="Normal 41 2 4 2 4 3" xfId="10736" xr:uid="{00000000-0005-0000-0000-0000F0290000}"/>
    <cellStyle name="Normal 41 2 4 2 4 3 3" xfId="25837" xr:uid="{00000000-0005-0000-0000-0000ED640000}"/>
    <cellStyle name="Normal 41 2 4 2 4 5" xfId="20824" xr:uid="{00000000-0005-0000-0000-000058510000}"/>
    <cellStyle name="Normal 41 2 4 2 5" xfId="12414" xr:uid="{00000000-0005-0000-0000-00007E300000}"/>
    <cellStyle name="Normal 41 2 4 2 5 3" xfId="27512" xr:uid="{00000000-0005-0000-0000-0000786B0000}"/>
    <cellStyle name="Normal 41 2 4 2 6" xfId="7393" xr:uid="{00000000-0005-0000-0000-0000E11C0000}"/>
    <cellStyle name="Normal 41 2 4 2 6 3" xfId="22495" xr:uid="{00000000-0005-0000-0000-0000DF570000}"/>
    <cellStyle name="Normal 41 2 4 2 8" xfId="17482" xr:uid="{00000000-0005-0000-0000-00004A440000}"/>
    <cellStyle name="Normal 41 2 4 3" xfId="2740" xr:uid="{00000000-0005-0000-0000-0000B40A0000}"/>
    <cellStyle name="Normal 41 2 4 3 2" xfId="4430" xr:uid="{00000000-0005-0000-0000-00004E110000}"/>
    <cellStyle name="Normal 41 2 4 3 2 2" xfId="14503" xr:uid="{00000000-0005-0000-0000-0000A7380000}"/>
    <cellStyle name="Normal 41 2 4 3 2 2 3" xfId="29601" xr:uid="{00000000-0005-0000-0000-0000A1730000}"/>
    <cellStyle name="Normal 41 2 4 3 2 3" xfId="9483" xr:uid="{00000000-0005-0000-0000-00000B250000}"/>
    <cellStyle name="Normal 41 2 4 3 2 3 3" xfId="24584" xr:uid="{00000000-0005-0000-0000-000008600000}"/>
    <cellStyle name="Normal 41 2 4 3 2 5" xfId="19571" xr:uid="{00000000-0005-0000-0000-0000734C0000}"/>
    <cellStyle name="Normal 41 2 4 3 3" xfId="6122" xr:uid="{00000000-0005-0000-0000-0000EA170000}"/>
    <cellStyle name="Normal 41 2 4 3 3 2" xfId="16174" xr:uid="{00000000-0005-0000-0000-00002E3F0000}"/>
    <cellStyle name="Normal 41 2 4 3 3 3" xfId="11154" xr:uid="{00000000-0005-0000-0000-0000922B0000}"/>
    <cellStyle name="Normal 41 2 4 3 3 3 3" xfId="26255" xr:uid="{00000000-0005-0000-0000-00008F660000}"/>
    <cellStyle name="Normal 41 2 4 3 3 5" xfId="21242" xr:uid="{00000000-0005-0000-0000-0000FA520000}"/>
    <cellStyle name="Normal 41 2 4 3 4" xfId="12832" xr:uid="{00000000-0005-0000-0000-000020320000}"/>
    <cellStyle name="Normal 41 2 4 3 4 3" xfId="27930" xr:uid="{00000000-0005-0000-0000-00001A6D0000}"/>
    <cellStyle name="Normal 41 2 4 3 5" xfId="7811" xr:uid="{00000000-0005-0000-0000-0000831E0000}"/>
    <cellStyle name="Normal 41 2 4 3 5 3" xfId="22913" xr:uid="{00000000-0005-0000-0000-000081590000}"/>
    <cellStyle name="Normal 41 2 4 3 7" xfId="17900" xr:uid="{00000000-0005-0000-0000-0000EC450000}"/>
    <cellStyle name="Normal 41 2 4 4" xfId="3593" xr:uid="{00000000-0005-0000-0000-0000090E0000}"/>
    <cellStyle name="Normal 41 2 4 4 2" xfId="13667" xr:uid="{00000000-0005-0000-0000-000063350000}"/>
    <cellStyle name="Normal 41 2 4 4 2 3" xfId="28765" xr:uid="{00000000-0005-0000-0000-00005D700000}"/>
    <cellStyle name="Normal 41 2 4 4 3" xfId="8647" xr:uid="{00000000-0005-0000-0000-0000C7210000}"/>
    <cellStyle name="Normal 41 2 4 4 3 3" xfId="23748" xr:uid="{00000000-0005-0000-0000-0000C45C0000}"/>
    <cellStyle name="Normal 41 2 4 4 5" xfId="18735" xr:uid="{00000000-0005-0000-0000-00002F490000}"/>
    <cellStyle name="Normal 41 2 4 5" xfId="5286" xr:uid="{00000000-0005-0000-0000-0000A6140000}"/>
    <cellStyle name="Normal 41 2 4 5 2" xfId="15338" xr:uid="{00000000-0005-0000-0000-0000EA3B0000}"/>
    <cellStyle name="Normal 41 2 4 5 2 3" xfId="30436" xr:uid="{00000000-0005-0000-0000-0000E4760000}"/>
    <cellStyle name="Normal 41 2 4 5 3" xfId="10318" xr:uid="{00000000-0005-0000-0000-00004E280000}"/>
    <cellStyle name="Normal 41 2 4 5 3 3" xfId="25419" xr:uid="{00000000-0005-0000-0000-00004B630000}"/>
    <cellStyle name="Normal 41 2 4 5 5" xfId="20406" xr:uid="{00000000-0005-0000-0000-0000B64F0000}"/>
    <cellStyle name="Normal 41 2 4 6" xfId="11996" xr:uid="{00000000-0005-0000-0000-0000DC2E0000}"/>
    <cellStyle name="Normal 41 2 4 6 3" xfId="27094" xr:uid="{00000000-0005-0000-0000-0000D6690000}"/>
    <cellStyle name="Normal 41 2 4 7" xfId="6975" xr:uid="{00000000-0005-0000-0000-00003F1B0000}"/>
    <cellStyle name="Normal 41 2 4 7 3" xfId="22077" xr:uid="{00000000-0005-0000-0000-00003D560000}"/>
    <cellStyle name="Normal 41 2 4 9" xfId="17064" xr:uid="{00000000-0005-0000-0000-0000A8420000}"/>
    <cellStyle name="Normal 41 2 5" xfId="2109" xr:uid="{00000000-0005-0000-0000-00003D080000}"/>
    <cellStyle name="Normal 41 2 5 2" xfId="2950" xr:uid="{00000000-0005-0000-0000-0000860B0000}"/>
    <cellStyle name="Normal 41 2 5 2 2" xfId="4640" xr:uid="{00000000-0005-0000-0000-000020120000}"/>
    <cellStyle name="Normal 41 2 5 2 2 2" xfId="14713" xr:uid="{00000000-0005-0000-0000-000079390000}"/>
    <cellStyle name="Normal 41 2 5 2 2 2 3" xfId="29811" xr:uid="{00000000-0005-0000-0000-000073740000}"/>
    <cellStyle name="Normal 41 2 5 2 2 3" xfId="9693" xr:uid="{00000000-0005-0000-0000-0000DD250000}"/>
    <cellStyle name="Normal 41 2 5 2 2 3 3" xfId="24794" xr:uid="{00000000-0005-0000-0000-0000DA600000}"/>
    <cellStyle name="Normal 41 2 5 2 2 5" xfId="19781" xr:uid="{00000000-0005-0000-0000-0000454D0000}"/>
    <cellStyle name="Normal 41 2 5 2 3" xfId="6332" xr:uid="{00000000-0005-0000-0000-0000BC180000}"/>
    <cellStyle name="Normal 41 2 5 2 3 2" xfId="16384" xr:uid="{00000000-0005-0000-0000-000000400000}"/>
    <cellStyle name="Normal 41 2 5 2 3 3" xfId="11364" xr:uid="{00000000-0005-0000-0000-0000642C0000}"/>
    <cellStyle name="Normal 41 2 5 2 3 3 3" xfId="26465" xr:uid="{00000000-0005-0000-0000-000061670000}"/>
    <cellStyle name="Normal 41 2 5 2 3 5" xfId="21452" xr:uid="{00000000-0005-0000-0000-0000CC530000}"/>
    <cellStyle name="Normal 41 2 5 2 4" xfId="13042" xr:uid="{00000000-0005-0000-0000-0000F2320000}"/>
    <cellStyle name="Normal 41 2 5 2 4 3" xfId="28140" xr:uid="{00000000-0005-0000-0000-0000EC6D0000}"/>
    <cellStyle name="Normal 41 2 5 2 5" xfId="8021" xr:uid="{00000000-0005-0000-0000-0000551F0000}"/>
    <cellStyle name="Normal 41 2 5 2 5 3" xfId="23123" xr:uid="{00000000-0005-0000-0000-0000535A0000}"/>
    <cellStyle name="Normal 41 2 5 2 7" xfId="18110" xr:uid="{00000000-0005-0000-0000-0000BE460000}"/>
    <cellStyle name="Normal 41 2 5 3" xfId="3803" xr:uid="{00000000-0005-0000-0000-0000DB0E0000}"/>
    <cellStyle name="Normal 41 2 5 3 2" xfId="13877" xr:uid="{00000000-0005-0000-0000-000035360000}"/>
    <cellStyle name="Normal 41 2 5 3 2 3" xfId="28975" xr:uid="{00000000-0005-0000-0000-00002F710000}"/>
    <cellStyle name="Normal 41 2 5 3 3" xfId="8857" xr:uid="{00000000-0005-0000-0000-000099220000}"/>
    <cellStyle name="Normal 41 2 5 3 3 3" xfId="23958" xr:uid="{00000000-0005-0000-0000-0000965D0000}"/>
    <cellStyle name="Normal 41 2 5 3 5" xfId="18945" xr:uid="{00000000-0005-0000-0000-0000014A0000}"/>
    <cellStyle name="Normal 41 2 5 4" xfId="5496" xr:uid="{00000000-0005-0000-0000-000078150000}"/>
    <cellStyle name="Normal 41 2 5 4 2" xfId="15548" xr:uid="{00000000-0005-0000-0000-0000BC3C0000}"/>
    <cellStyle name="Normal 41 2 5 4 2 3" xfId="30646" xr:uid="{00000000-0005-0000-0000-0000B6770000}"/>
    <cellStyle name="Normal 41 2 5 4 3" xfId="10528" xr:uid="{00000000-0005-0000-0000-000020290000}"/>
    <cellStyle name="Normal 41 2 5 4 3 3" xfId="25629" xr:uid="{00000000-0005-0000-0000-00001D640000}"/>
    <cellStyle name="Normal 41 2 5 4 5" xfId="20616" xr:uid="{00000000-0005-0000-0000-000088500000}"/>
    <cellStyle name="Normal 41 2 5 5" xfId="12206" xr:uid="{00000000-0005-0000-0000-0000AE2F0000}"/>
    <cellStyle name="Normal 41 2 5 5 3" xfId="27304" xr:uid="{00000000-0005-0000-0000-0000A86A0000}"/>
    <cellStyle name="Normal 41 2 5 6" xfId="7185" xr:uid="{00000000-0005-0000-0000-0000111C0000}"/>
    <cellStyle name="Normal 41 2 5 6 3" xfId="22287" xr:uid="{00000000-0005-0000-0000-00000F570000}"/>
    <cellStyle name="Normal 41 2 5 8" xfId="17274" xr:uid="{00000000-0005-0000-0000-00007A430000}"/>
    <cellStyle name="Normal 41 2 6" xfId="2530" xr:uid="{00000000-0005-0000-0000-0000E2090000}"/>
    <cellStyle name="Normal 41 2 6 2" xfId="4222" xr:uid="{00000000-0005-0000-0000-00007E100000}"/>
    <cellStyle name="Normal 41 2 6 2 2" xfId="14295" xr:uid="{00000000-0005-0000-0000-0000D7370000}"/>
    <cellStyle name="Normal 41 2 6 2 2 3" xfId="29393" xr:uid="{00000000-0005-0000-0000-0000D1720000}"/>
    <cellStyle name="Normal 41 2 6 2 3" xfId="9275" xr:uid="{00000000-0005-0000-0000-00003B240000}"/>
    <cellStyle name="Normal 41 2 6 2 3 3" xfId="24376" xr:uid="{00000000-0005-0000-0000-0000385F0000}"/>
    <cellStyle name="Normal 41 2 6 2 5" xfId="19363" xr:uid="{00000000-0005-0000-0000-0000A34B0000}"/>
    <cellStyle name="Normal 41 2 6 3" xfId="5914" xr:uid="{00000000-0005-0000-0000-00001A170000}"/>
    <cellStyle name="Normal 41 2 6 3 2" xfId="15966" xr:uid="{00000000-0005-0000-0000-00005E3E0000}"/>
    <cellStyle name="Normal 41 2 6 3 3" xfId="10946" xr:uid="{00000000-0005-0000-0000-0000C22A0000}"/>
    <cellStyle name="Normal 41 2 6 3 3 3" xfId="26047" xr:uid="{00000000-0005-0000-0000-0000BF650000}"/>
    <cellStyle name="Normal 41 2 6 3 5" xfId="21034" xr:uid="{00000000-0005-0000-0000-00002A520000}"/>
    <cellStyle name="Normal 41 2 6 4" xfId="12624" xr:uid="{00000000-0005-0000-0000-000050310000}"/>
    <cellStyle name="Normal 41 2 6 4 3" xfId="27722" xr:uid="{00000000-0005-0000-0000-00004A6C0000}"/>
    <cellStyle name="Normal 41 2 6 5" xfId="7603" xr:uid="{00000000-0005-0000-0000-0000B31D0000}"/>
    <cellStyle name="Normal 41 2 6 5 3" xfId="22705" xr:uid="{00000000-0005-0000-0000-0000B1580000}"/>
    <cellStyle name="Normal 41 2 6 7" xfId="17692" xr:uid="{00000000-0005-0000-0000-00001C450000}"/>
    <cellStyle name="Normal 41 2 7" xfId="3381" xr:uid="{00000000-0005-0000-0000-0000350D0000}"/>
    <cellStyle name="Normal 41 2 7 2" xfId="13459" xr:uid="{00000000-0005-0000-0000-000093340000}"/>
    <cellStyle name="Normal 41 2 7 2 3" xfId="28557" xr:uid="{00000000-0005-0000-0000-00008D6F0000}"/>
    <cellStyle name="Normal 41 2 7 3" xfId="8439" xr:uid="{00000000-0005-0000-0000-0000F7200000}"/>
    <cellStyle name="Normal 41 2 7 3 3" xfId="23540" xr:uid="{00000000-0005-0000-0000-0000F45B0000}"/>
    <cellStyle name="Normal 41 2 7 5" xfId="18527" xr:uid="{00000000-0005-0000-0000-00005F480000}"/>
    <cellStyle name="Normal 41 2 8" xfId="5075" xr:uid="{00000000-0005-0000-0000-0000D3130000}"/>
    <cellStyle name="Normal 41 2 8 2" xfId="15130" xr:uid="{00000000-0005-0000-0000-00001A3B0000}"/>
    <cellStyle name="Normal 41 2 8 2 3" xfId="30228" xr:uid="{00000000-0005-0000-0000-000014760000}"/>
    <cellStyle name="Normal 41 2 8 3" xfId="10110" xr:uid="{00000000-0005-0000-0000-00007E270000}"/>
    <cellStyle name="Normal 41 2 8 3 3" xfId="25211" xr:uid="{00000000-0005-0000-0000-00007B620000}"/>
    <cellStyle name="Normal 41 2 8 5" xfId="20198" xr:uid="{00000000-0005-0000-0000-0000E64E0000}"/>
    <cellStyle name="Normal 41 2 9" xfId="11786" xr:uid="{00000000-0005-0000-0000-00000A2E0000}"/>
    <cellStyle name="Normal 41 2 9 3" xfId="26886" xr:uid="{00000000-0005-0000-0000-000006690000}"/>
    <cellStyle name="Normal 42" xfId="968" xr:uid="{00000000-0005-0000-0000-0000C8030000}"/>
    <cellStyle name="Normal 42 2" xfId="1442" xr:uid="{00000000-0005-0000-0000-0000A2050000}"/>
    <cellStyle name="Normal 42 2 10" xfId="6766" xr:uid="{00000000-0005-0000-0000-00006E1A0000}"/>
    <cellStyle name="Normal 42 2 10 3" xfId="21870" xr:uid="{00000000-0005-0000-0000-00006E550000}"/>
    <cellStyle name="Normal 42 2 12" xfId="16855" xr:uid="{00000000-0005-0000-0000-0000D7410000}"/>
    <cellStyle name="Normal 42 2 2" xfId="1730" xr:uid="{00000000-0005-0000-0000-0000C2060000}"/>
    <cellStyle name="Normal 42 2 2 11" xfId="16909" xr:uid="{00000000-0005-0000-0000-00000D420000}"/>
    <cellStyle name="Normal 42 2 2 2" xfId="1838" xr:uid="{00000000-0005-0000-0000-00002E070000}"/>
    <cellStyle name="Normal 42 2 2 2 10" xfId="17013" xr:uid="{00000000-0005-0000-0000-000075420000}"/>
    <cellStyle name="Normal 42 2 2 2 2" xfId="2055" xr:uid="{00000000-0005-0000-0000-000007080000}"/>
    <cellStyle name="Normal 42 2 2 2 2 2" xfId="2476" xr:uid="{00000000-0005-0000-0000-0000AC090000}"/>
    <cellStyle name="Normal 42 2 2 2 2 2 2" xfId="3315" xr:uid="{00000000-0005-0000-0000-0000F30C0000}"/>
    <cellStyle name="Normal 42 2 2 2 2 2 2 2" xfId="5005" xr:uid="{00000000-0005-0000-0000-00008D130000}"/>
    <cellStyle name="Normal 42 2 2 2 2 2 2 2 2" xfId="15078" xr:uid="{00000000-0005-0000-0000-0000E63A0000}"/>
    <cellStyle name="Normal 42 2 2 2 2 2 2 2 2 3" xfId="30176" xr:uid="{00000000-0005-0000-0000-0000E0750000}"/>
    <cellStyle name="Normal 42 2 2 2 2 2 2 2 3" xfId="10058" xr:uid="{00000000-0005-0000-0000-00004A270000}"/>
    <cellStyle name="Normal 42 2 2 2 2 2 2 2 3 3" xfId="25159" xr:uid="{00000000-0005-0000-0000-000047620000}"/>
    <cellStyle name="Normal 42 2 2 2 2 2 2 2 5" xfId="20146" xr:uid="{00000000-0005-0000-0000-0000B24E0000}"/>
    <cellStyle name="Normal 42 2 2 2 2 2 2 3" xfId="6697" xr:uid="{00000000-0005-0000-0000-0000291A0000}"/>
    <cellStyle name="Normal 42 2 2 2 2 2 2 3 2" xfId="16749" xr:uid="{00000000-0005-0000-0000-00006D410000}"/>
    <cellStyle name="Normal 42 2 2 2 2 2 2 3 3" xfId="11729" xr:uid="{00000000-0005-0000-0000-0000D12D0000}"/>
    <cellStyle name="Normal 42 2 2 2 2 2 2 3 3 3" xfId="26830" xr:uid="{00000000-0005-0000-0000-0000CE680000}"/>
    <cellStyle name="Normal 42 2 2 2 2 2 2 3 5" xfId="21817" xr:uid="{00000000-0005-0000-0000-000039550000}"/>
    <cellStyle name="Normal 42 2 2 2 2 2 2 4" xfId="13407" xr:uid="{00000000-0005-0000-0000-00005F340000}"/>
    <cellStyle name="Normal 42 2 2 2 2 2 2 4 3" xfId="28505" xr:uid="{00000000-0005-0000-0000-0000596F0000}"/>
    <cellStyle name="Normal 42 2 2 2 2 2 2 5" xfId="8386" xr:uid="{00000000-0005-0000-0000-0000C2200000}"/>
    <cellStyle name="Normal 42 2 2 2 2 2 2 5 3" xfId="23488" xr:uid="{00000000-0005-0000-0000-0000C05B0000}"/>
    <cellStyle name="Normal 42 2 2 2 2 2 2 7" xfId="18475" xr:uid="{00000000-0005-0000-0000-00002B480000}"/>
    <cellStyle name="Normal 42 2 2 2 2 2 3" xfId="4168" xr:uid="{00000000-0005-0000-0000-000048100000}"/>
    <cellStyle name="Normal 42 2 2 2 2 2 3 2" xfId="14242" xr:uid="{00000000-0005-0000-0000-0000A2370000}"/>
    <cellStyle name="Normal 42 2 2 2 2 2 3 2 3" xfId="29340" xr:uid="{00000000-0005-0000-0000-00009C720000}"/>
    <cellStyle name="Normal 42 2 2 2 2 2 3 3" xfId="9222" xr:uid="{00000000-0005-0000-0000-000006240000}"/>
    <cellStyle name="Normal 42 2 2 2 2 2 3 3 3" xfId="24323" xr:uid="{00000000-0005-0000-0000-0000035F0000}"/>
    <cellStyle name="Normal 42 2 2 2 2 2 3 5" xfId="19310" xr:uid="{00000000-0005-0000-0000-00006E4B0000}"/>
    <cellStyle name="Normal 42 2 2 2 2 2 4" xfId="5861" xr:uid="{00000000-0005-0000-0000-0000E5160000}"/>
    <cellStyle name="Normal 42 2 2 2 2 2 4 2" xfId="15913" xr:uid="{00000000-0005-0000-0000-0000293E0000}"/>
    <cellStyle name="Normal 42 2 2 2 2 2 4 3" xfId="10893" xr:uid="{00000000-0005-0000-0000-00008D2A0000}"/>
    <cellStyle name="Normal 42 2 2 2 2 2 4 3 3" xfId="25994" xr:uid="{00000000-0005-0000-0000-00008A650000}"/>
    <cellStyle name="Normal 42 2 2 2 2 2 4 5" xfId="20981" xr:uid="{00000000-0005-0000-0000-0000F5510000}"/>
    <cellStyle name="Normal 42 2 2 2 2 2 5" xfId="12571" xr:uid="{00000000-0005-0000-0000-00001B310000}"/>
    <cellStyle name="Normal 42 2 2 2 2 2 5 3" xfId="27669" xr:uid="{00000000-0005-0000-0000-0000156C0000}"/>
    <cellStyle name="Normal 42 2 2 2 2 2 6" xfId="7550" xr:uid="{00000000-0005-0000-0000-00007E1D0000}"/>
    <cellStyle name="Normal 42 2 2 2 2 2 6 3" xfId="22652" xr:uid="{00000000-0005-0000-0000-00007C580000}"/>
    <cellStyle name="Normal 42 2 2 2 2 2 8" xfId="17639" xr:uid="{00000000-0005-0000-0000-0000E7440000}"/>
    <cellStyle name="Normal 42 2 2 2 2 3" xfId="2897" xr:uid="{00000000-0005-0000-0000-0000510B0000}"/>
    <cellStyle name="Normal 42 2 2 2 2 3 2" xfId="4587" xr:uid="{00000000-0005-0000-0000-0000EB110000}"/>
    <cellStyle name="Normal 42 2 2 2 2 3 2 2" xfId="14660" xr:uid="{00000000-0005-0000-0000-000044390000}"/>
    <cellStyle name="Normal 42 2 2 2 2 3 2 2 3" xfId="29758" xr:uid="{00000000-0005-0000-0000-00003E740000}"/>
    <cellStyle name="Normal 42 2 2 2 2 3 2 3" xfId="9640" xr:uid="{00000000-0005-0000-0000-0000A8250000}"/>
    <cellStyle name="Normal 42 2 2 2 2 3 2 3 3" xfId="24741" xr:uid="{00000000-0005-0000-0000-0000A5600000}"/>
    <cellStyle name="Normal 42 2 2 2 2 3 2 5" xfId="19728" xr:uid="{00000000-0005-0000-0000-0000104D0000}"/>
    <cellStyle name="Normal 42 2 2 2 2 3 3" xfId="6279" xr:uid="{00000000-0005-0000-0000-000087180000}"/>
    <cellStyle name="Normal 42 2 2 2 2 3 3 2" xfId="16331" xr:uid="{00000000-0005-0000-0000-0000CB3F0000}"/>
    <cellStyle name="Normal 42 2 2 2 2 3 3 3" xfId="11311" xr:uid="{00000000-0005-0000-0000-00002F2C0000}"/>
    <cellStyle name="Normal 42 2 2 2 2 3 3 3 3" xfId="26412" xr:uid="{00000000-0005-0000-0000-00002C670000}"/>
    <cellStyle name="Normal 42 2 2 2 2 3 3 5" xfId="21399" xr:uid="{00000000-0005-0000-0000-000097530000}"/>
    <cellStyle name="Normal 42 2 2 2 2 3 4" xfId="12989" xr:uid="{00000000-0005-0000-0000-0000BD320000}"/>
    <cellStyle name="Normal 42 2 2 2 2 3 4 3" xfId="28087" xr:uid="{00000000-0005-0000-0000-0000B76D0000}"/>
    <cellStyle name="Normal 42 2 2 2 2 3 5" xfId="7968" xr:uid="{00000000-0005-0000-0000-0000201F0000}"/>
    <cellStyle name="Normal 42 2 2 2 2 3 5 3" xfId="23070" xr:uid="{00000000-0005-0000-0000-00001E5A0000}"/>
    <cellStyle name="Normal 42 2 2 2 2 3 7" xfId="18057" xr:uid="{00000000-0005-0000-0000-000089460000}"/>
    <cellStyle name="Normal 42 2 2 2 2 4" xfId="3750" xr:uid="{00000000-0005-0000-0000-0000A60E0000}"/>
    <cellStyle name="Normal 42 2 2 2 2 4 2" xfId="13824" xr:uid="{00000000-0005-0000-0000-000000360000}"/>
    <cellStyle name="Normal 42 2 2 2 2 4 2 3" xfId="28922" xr:uid="{00000000-0005-0000-0000-0000FA700000}"/>
    <cellStyle name="Normal 42 2 2 2 2 4 3" xfId="8804" xr:uid="{00000000-0005-0000-0000-000064220000}"/>
    <cellStyle name="Normal 42 2 2 2 2 4 3 3" xfId="23905" xr:uid="{00000000-0005-0000-0000-0000615D0000}"/>
    <cellStyle name="Normal 42 2 2 2 2 4 5" xfId="18892" xr:uid="{00000000-0005-0000-0000-0000CC490000}"/>
    <cellStyle name="Normal 42 2 2 2 2 5" xfId="5443" xr:uid="{00000000-0005-0000-0000-000043150000}"/>
    <cellStyle name="Normal 42 2 2 2 2 5 2" xfId="15495" xr:uid="{00000000-0005-0000-0000-0000873C0000}"/>
    <cellStyle name="Normal 42 2 2 2 2 5 2 3" xfId="30593" xr:uid="{00000000-0005-0000-0000-000081770000}"/>
    <cellStyle name="Normal 42 2 2 2 2 5 3" xfId="10475" xr:uid="{00000000-0005-0000-0000-0000EB280000}"/>
    <cellStyle name="Normal 42 2 2 2 2 5 3 3" xfId="25576" xr:uid="{00000000-0005-0000-0000-0000E8630000}"/>
    <cellStyle name="Normal 42 2 2 2 2 5 5" xfId="20563" xr:uid="{00000000-0005-0000-0000-000053500000}"/>
    <cellStyle name="Normal 42 2 2 2 2 6" xfId="12153" xr:uid="{00000000-0005-0000-0000-0000792F0000}"/>
    <cellStyle name="Normal 42 2 2 2 2 6 3" xfId="27251" xr:uid="{00000000-0005-0000-0000-0000736A0000}"/>
    <cellStyle name="Normal 42 2 2 2 2 7" xfId="7132" xr:uid="{00000000-0005-0000-0000-0000DC1B0000}"/>
    <cellStyle name="Normal 42 2 2 2 2 7 3" xfId="22234" xr:uid="{00000000-0005-0000-0000-0000DA560000}"/>
    <cellStyle name="Normal 42 2 2 2 2 9" xfId="17221" xr:uid="{00000000-0005-0000-0000-000045430000}"/>
    <cellStyle name="Normal 42 2 2 2 3" xfId="2268" xr:uid="{00000000-0005-0000-0000-0000DC080000}"/>
    <cellStyle name="Normal 42 2 2 2 3 2" xfId="3107" xr:uid="{00000000-0005-0000-0000-0000230C0000}"/>
    <cellStyle name="Normal 42 2 2 2 3 2 2" xfId="4797" xr:uid="{00000000-0005-0000-0000-0000BD120000}"/>
    <cellStyle name="Normal 42 2 2 2 3 2 2 2" xfId="14870" xr:uid="{00000000-0005-0000-0000-0000163A0000}"/>
    <cellStyle name="Normal 42 2 2 2 3 2 2 2 3" xfId="29968" xr:uid="{00000000-0005-0000-0000-000010750000}"/>
    <cellStyle name="Normal 42 2 2 2 3 2 2 3" xfId="9850" xr:uid="{00000000-0005-0000-0000-00007A260000}"/>
    <cellStyle name="Normal 42 2 2 2 3 2 2 3 3" xfId="24951" xr:uid="{00000000-0005-0000-0000-000077610000}"/>
    <cellStyle name="Normal 42 2 2 2 3 2 2 5" xfId="19938" xr:uid="{00000000-0005-0000-0000-0000E24D0000}"/>
    <cellStyle name="Normal 42 2 2 2 3 2 3" xfId="6489" xr:uid="{00000000-0005-0000-0000-000059190000}"/>
    <cellStyle name="Normal 42 2 2 2 3 2 3 2" xfId="16541" xr:uid="{00000000-0005-0000-0000-00009D400000}"/>
    <cellStyle name="Normal 42 2 2 2 3 2 3 3" xfId="11521" xr:uid="{00000000-0005-0000-0000-0000012D0000}"/>
    <cellStyle name="Normal 42 2 2 2 3 2 3 3 3" xfId="26622" xr:uid="{00000000-0005-0000-0000-0000FE670000}"/>
    <cellStyle name="Normal 42 2 2 2 3 2 3 5" xfId="21609" xr:uid="{00000000-0005-0000-0000-000069540000}"/>
    <cellStyle name="Normal 42 2 2 2 3 2 4" xfId="13199" xr:uid="{00000000-0005-0000-0000-00008F330000}"/>
    <cellStyle name="Normal 42 2 2 2 3 2 4 3" xfId="28297" xr:uid="{00000000-0005-0000-0000-0000896E0000}"/>
    <cellStyle name="Normal 42 2 2 2 3 2 5" xfId="8178" xr:uid="{00000000-0005-0000-0000-0000F21F0000}"/>
    <cellStyle name="Normal 42 2 2 2 3 2 5 3" xfId="23280" xr:uid="{00000000-0005-0000-0000-0000F05A0000}"/>
    <cellStyle name="Normal 42 2 2 2 3 2 7" xfId="18267" xr:uid="{00000000-0005-0000-0000-00005B470000}"/>
    <cellStyle name="Normal 42 2 2 2 3 3" xfId="3960" xr:uid="{00000000-0005-0000-0000-0000780F0000}"/>
    <cellStyle name="Normal 42 2 2 2 3 3 2" xfId="14034" xr:uid="{00000000-0005-0000-0000-0000D2360000}"/>
    <cellStyle name="Normal 42 2 2 2 3 3 2 3" xfId="29132" xr:uid="{00000000-0005-0000-0000-0000CC710000}"/>
    <cellStyle name="Normal 42 2 2 2 3 3 3" xfId="9014" xr:uid="{00000000-0005-0000-0000-000036230000}"/>
    <cellStyle name="Normal 42 2 2 2 3 3 3 3" xfId="24115" xr:uid="{00000000-0005-0000-0000-0000335E0000}"/>
    <cellStyle name="Normal 42 2 2 2 3 3 5" xfId="19102" xr:uid="{00000000-0005-0000-0000-00009E4A0000}"/>
    <cellStyle name="Normal 42 2 2 2 3 4" xfId="5653" xr:uid="{00000000-0005-0000-0000-000015160000}"/>
    <cellStyle name="Normal 42 2 2 2 3 4 2" xfId="15705" xr:uid="{00000000-0005-0000-0000-0000593D0000}"/>
    <cellStyle name="Normal 42 2 2 2 3 4 2 3" xfId="30803" xr:uid="{00000000-0005-0000-0000-000053780000}"/>
    <cellStyle name="Normal 42 2 2 2 3 4 3" xfId="10685" xr:uid="{00000000-0005-0000-0000-0000BD290000}"/>
    <cellStyle name="Normal 42 2 2 2 3 4 3 3" xfId="25786" xr:uid="{00000000-0005-0000-0000-0000BA640000}"/>
    <cellStyle name="Normal 42 2 2 2 3 4 5" xfId="20773" xr:uid="{00000000-0005-0000-0000-000025510000}"/>
    <cellStyle name="Normal 42 2 2 2 3 5" xfId="12363" xr:uid="{00000000-0005-0000-0000-00004B300000}"/>
    <cellStyle name="Normal 42 2 2 2 3 5 3" xfId="27461" xr:uid="{00000000-0005-0000-0000-0000456B0000}"/>
    <cellStyle name="Normal 42 2 2 2 3 6" xfId="7342" xr:uid="{00000000-0005-0000-0000-0000AE1C0000}"/>
    <cellStyle name="Normal 42 2 2 2 3 6 3" xfId="22444" xr:uid="{00000000-0005-0000-0000-0000AC570000}"/>
    <cellStyle name="Normal 42 2 2 2 3 8" xfId="17431" xr:uid="{00000000-0005-0000-0000-000017440000}"/>
    <cellStyle name="Normal 42 2 2 2 4" xfId="2689" xr:uid="{00000000-0005-0000-0000-0000810A0000}"/>
    <cellStyle name="Normal 42 2 2 2 4 2" xfId="4379" xr:uid="{00000000-0005-0000-0000-00001B110000}"/>
    <cellStyle name="Normal 42 2 2 2 4 2 2" xfId="14452" xr:uid="{00000000-0005-0000-0000-000074380000}"/>
    <cellStyle name="Normal 42 2 2 2 4 2 2 3" xfId="29550" xr:uid="{00000000-0005-0000-0000-00006E730000}"/>
    <cellStyle name="Normal 42 2 2 2 4 2 3" xfId="9432" xr:uid="{00000000-0005-0000-0000-0000D8240000}"/>
    <cellStyle name="Normal 42 2 2 2 4 2 3 3" xfId="24533" xr:uid="{00000000-0005-0000-0000-0000D55F0000}"/>
    <cellStyle name="Normal 42 2 2 2 4 2 5" xfId="19520" xr:uid="{00000000-0005-0000-0000-0000404C0000}"/>
    <cellStyle name="Normal 42 2 2 2 4 3" xfId="6071" xr:uid="{00000000-0005-0000-0000-0000B7170000}"/>
    <cellStyle name="Normal 42 2 2 2 4 3 2" xfId="16123" xr:uid="{00000000-0005-0000-0000-0000FB3E0000}"/>
    <cellStyle name="Normal 42 2 2 2 4 3 3" xfId="11103" xr:uid="{00000000-0005-0000-0000-00005F2B0000}"/>
    <cellStyle name="Normal 42 2 2 2 4 3 3 3" xfId="26204" xr:uid="{00000000-0005-0000-0000-00005C660000}"/>
    <cellStyle name="Normal 42 2 2 2 4 3 5" xfId="21191" xr:uid="{00000000-0005-0000-0000-0000C7520000}"/>
    <cellStyle name="Normal 42 2 2 2 4 4" xfId="12781" xr:uid="{00000000-0005-0000-0000-0000ED310000}"/>
    <cellStyle name="Normal 42 2 2 2 4 4 3" xfId="27879" xr:uid="{00000000-0005-0000-0000-0000E76C0000}"/>
    <cellStyle name="Normal 42 2 2 2 4 5" xfId="7760" xr:uid="{00000000-0005-0000-0000-0000501E0000}"/>
    <cellStyle name="Normal 42 2 2 2 4 5 3" xfId="22862" xr:uid="{00000000-0005-0000-0000-00004E590000}"/>
    <cellStyle name="Normal 42 2 2 2 4 7" xfId="17849" xr:uid="{00000000-0005-0000-0000-0000B9450000}"/>
    <cellStyle name="Normal 42 2 2 2 5" xfId="3542" xr:uid="{00000000-0005-0000-0000-0000D60D0000}"/>
    <cellStyle name="Normal 42 2 2 2 5 2" xfId="13616" xr:uid="{00000000-0005-0000-0000-000030350000}"/>
    <cellStyle name="Normal 42 2 2 2 5 2 3" xfId="28714" xr:uid="{00000000-0005-0000-0000-00002A700000}"/>
    <cellStyle name="Normal 42 2 2 2 5 3" xfId="8596" xr:uid="{00000000-0005-0000-0000-000094210000}"/>
    <cellStyle name="Normal 42 2 2 2 5 3 3" xfId="23697" xr:uid="{00000000-0005-0000-0000-0000915C0000}"/>
    <cellStyle name="Normal 42 2 2 2 5 5" xfId="18684" xr:uid="{00000000-0005-0000-0000-0000FC480000}"/>
    <cellStyle name="Normal 42 2 2 2 6" xfId="5235" xr:uid="{00000000-0005-0000-0000-000073140000}"/>
    <cellStyle name="Normal 42 2 2 2 6 2" xfId="15287" xr:uid="{00000000-0005-0000-0000-0000B73B0000}"/>
    <cellStyle name="Normal 42 2 2 2 6 2 3" xfId="30385" xr:uid="{00000000-0005-0000-0000-0000B1760000}"/>
    <cellStyle name="Normal 42 2 2 2 6 3" xfId="10267" xr:uid="{00000000-0005-0000-0000-00001B280000}"/>
    <cellStyle name="Normal 42 2 2 2 6 3 3" xfId="25368" xr:uid="{00000000-0005-0000-0000-000018630000}"/>
    <cellStyle name="Normal 42 2 2 2 6 5" xfId="20355" xr:uid="{00000000-0005-0000-0000-0000834F0000}"/>
    <cellStyle name="Normal 42 2 2 2 7" xfId="11945" xr:uid="{00000000-0005-0000-0000-0000A92E0000}"/>
    <cellStyle name="Normal 42 2 2 2 7 3" xfId="27043" xr:uid="{00000000-0005-0000-0000-0000A3690000}"/>
    <cellStyle name="Normal 42 2 2 2 8" xfId="6924" xr:uid="{00000000-0005-0000-0000-00000C1B0000}"/>
    <cellStyle name="Normal 42 2 2 2 8 3" xfId="22026" xr:uid="{00000000-0005-0000-0000-00000A560000}"/>
    <cellStyle name="Normal 42 2 2 3" xfId="1951" xr:uid="{00000000-0005-0000-0000-00009F070000}"/>
    <cellStyle name="Normal 42 2 2 3 2" xfId="2372" xr:uid="{00000000-0005-0000-0000-000044090000}"/>
    <cellStyle name="Normal 42 2 2 3 2 2" xfId="3211" xr:uid="{00000000-0005-0000-0000-00008B0C0000}"/>
    <cellStyle name="Normal 42 2 2 3 2 2 2" xfId="4901" xr:uid="{00000000-0005-0000-0000-000025130000}"/>
    <cellStyle name="Normal 42 2 2 3 2 2 2 2" xfId="14974" xr:uid="{00000000-0005-0000-0000-00007E3A0000}"/>
    <cellStyle name="Normal 42 2 2 3 2 2 2 2 3" xfId="30072" xr:uid="{00000000-0005-0000-0000-000078750000}"/>
    <cellStyle name="Normal 42 2 2 3 2 2 2 3" xfId="9954" xr:uid="{00000000-0005-0000-0000-0000E2260000}"/>
    <cellStyle name="Normal 42 2 2 3 2 2 2 3 3" xfId="25055" xr:uid="{00000000-0005-0000-0000-0000DF610000}"/>
    <cellStyle name="Normal 42 2 2 3 2 2 2 5" xfId="20042" xr:uid="{00000000-0005-0000-0000-00004A4E0000}"/>
    <cellStyle name="Normal 42 2 2 3 2 2 3" xfId="6593" xr:uid="{00000000-0005-0000-0000-0000C1190000}"/>
    <cellStyle name="Normal 42 2 2 3 2 2 3 2" xfId="16645" xr:uid="{00000000-0005-0000-0000-000005410000}"/>
    <cellStyle name="Normal 42 2 2 3 2 2 3 3" xfId="11625" xr:uid="{00000000-0005-0000-0000-0000692D0000}"/>
    <cellStyle name="Normal 42 2 2 3 2 2 3 3 3" xfId="26726" xr:uid="{00000000-0005-0000-0000-000066680000}"/>
    <cellStyle name="Normal 42 2 2 3 2 2 3 5" xfId="21713" xr:uid="{00000000-0005-0000-0000-0000D1540000}"/>
    <cellStyle name="Normal 42 2 2 3 2 2 4" xfId="13303" xr:uid="{00000000-0005-0000-0000-0000F7330000}"/>
    <cellStyle name="Normal 42 2 2 3 2 2 4 3" xfId="28401" xr:uid="{00000000-0005-0000-0000-0000F16E0000}"/>
    <cellStyle name="Normal 42 2 2 3 2 2 5" xfId="8282" xr:uid="{00000000-0005-0000-0000-00005A200000}"/>
    <cellStyle name="Normal 42 2 2 3 2 2 5 3" xfId="23384" xr:uid="{00000000-0005-0000-0000-0000585B0000}"/>
    <cellStyle name="Normal 42 2 2 3 2 2 7" xfId="18371" xr:uid="{00000000-0005-0000-0000-0000C3470000}"/>
    <cellStyle name="Normal 42 2 2 3 2 3" xfId="4064" xr:uid="{00000000-0005-0000-0000-0000E00F0000}"/>
    <cellStyle name="Normal 42 2 2 3 2 3 2" xfId="14138" xr:uid="{00000000-0005-0000-0000-00003A370000}"/>
    <cellStyle name="Normal 42 2 2 3 2 3 2 3" xfId="29236" xr:uid="{00000000-0005-0000-0000-000034720000}"/>
    <cellStyle name="Normal 42 2 2 3 2 3 3" xfId="9118" xr:uid="{00000000-0005-0000-0000-00009E230000}"/>
    <cellStyle name="Normal 42 2 2 3 2 3 3 3" xfId="24219" xr:uid="{00000000-0005-0000-0000-00009B5E0000}"/>
    <cellStyle name="Normal 42 2 2 3 2 3 5" xfId="19206" xr:uid="{00000000-0005-0000-0000-0000064B0000}"/>
    <cellStyle name="Normal 42 2 2 3 2 4" xfId="5757" xr:uid="{00000000-0005-0000-0000-00007D160000}"/>
    <cellStyle name="Normal 42 2 2 3 2 4 2" xfId="15809" xr:uid="{00000000-0005-0000-0000-0000C13D0000}"/>
    <cellStyle name="Normal 42 2 2 3 2 4 2 3" xfId="30907" xr:uid="{00000000-0005-0000-0000-0000BB780000}"/>
    <cellStyle name="Normal 42 2 2 3 2 4 3" xfId="10789" xr:uid="{00000000-0005-0000-0000-0000252A0000}"/>
    <cellStyle name="Normal 42 2 2 3 2 4 3 3" xfId="25890" xr:uid="{00000000-0005-0000-0000-000022650000}"/>
    <cellStyle name="Normal 42 2 2 3 2 4 5" xfId="20877" xr:uid="{00000000-0005-0000-0000-00008D510000}"/>
    <cellStyle name="Normal 42 2 2 3 2 5" xfId="12467" xr:uid="{00000000-0005-0000-0000-0000B3300000}"/>
    <cellStyle name="Normal 42 2 2 3 2 5 3" xfId="27565" xr:uid="{00000000-0005-0000-0000-0000AD6B0000}"/>
    <cellStyle name="Normal 42 2 2 3 2 6" xfId="7446" xr:uid="{00000000-0005-0000-0000-0000161D0000}"/>
    <cellStyle name="Normal 42 2 2 3 2 6 3" xfId="22548" xr:uid="{00000000-0005-0000-0000-000014580000}"/>
    <cellStyle name="Normal 42 2 2 3 2 8" xfId="17535" xr:uid="{00000000-0005-0000-0000-00007F440000}"/>
    <cellStyle name="Normal 42 2 2 3 3" xfId="2793" xr:uid="{00000000-0005-0000-0000-0000E90A0000}"/>
    <cellStyle name="Normal 42 2 2 3 3 2" xfId="4483" xr:uid="{00000000-0005-0000-0000-000083110000}"/>
    <cellStyle name="Normal 42 2 2 3 3 2 2" xfId="14556" xr:uid="{00000000-0005-0000-0000-0000DC380000}"/>
    <cellStyle name="Normal 42 2 2 3 3 2 2 3" xfId="29654" xr:uid="{00000000-0005-0000-0000-0000D6730000}"/>
    <cellStyle name="Normal 42 2 2 3 3 2 3" xfId="9536" xr:uid="{00000000-0005-0000-0000-000040250000}"/>
    <cellStyle name="Normal 42 2 2 3 3 2 3 3" xfId="24637" xr:uid="{00000000-0005-0000-0000-00003D600000}"/>
    <cellStyle name="Normal 42 2 2 3 3 2 5" xfId="19624" xr:uid="{00000000-0005-0000-0000-0000A84C0000}"/>
    <cellStyle name="Normal 42 2 2 3 3 3" xfId="6175" xr:uid="{00000000-0005-0000-0000-00001F180000}"/>
    <cellStyle name="Normal 42 2 2 3 3 3 2" xfId="16227" xr:uid="{00000000-0005-0000-0000-0000633F0000}"/>
    <cellStyle name="Normal 42 2 2 3 3 3 3" xfId="11207" xr:uid="{00000000-0005-0000-0000-0000C72B0000}"/>
    <cellStyle name="Normal 42 2 2 3 3 3 3 3" xfId="26308" xr:uid="{00000000-0005-0000-0000-0000C4660000}"/>
    <cellStyle name="Normal 42 2 2 3 3 3 5" xfId="21295" xr:uid="{00000000-0005-0000-0000-00002F530000}"/>
    <cellStyle name="Normal 42 2 2 3 3 4" xfId="12885" xr:uid="{00000000-0005-0000-0000-000055320000}"/>
    <cellStyle name="Normal 42 2 2 3 3 4 3" xfId="27983" xr:uid="{00000000-0005-0000-0000-00004F6D0000}"/>
    <cellStyle name="Normal 42 2 2 3 3 5" xfId="7864" xr:uid="{00000000-0005-0000-0000-0000B81E0000}"/>
    <cellStyle name="Normal 42 2 2 3 3 5 3" xfId="22966" xr:uid="{00000000-0005-0000-0000-0000B6590000}"/>
    <cellStyle name="Normal 42 2 2 3 3 7" xfId="17953" xr:uid="{00000000-0005-0000-0000-000021460000}"/>
    <cellStyle name="Normal 42 2 2 3 4" xfId="3646" xr:uid="{00000000-0005-0000-0000-00003E0E0000}"/>
    <cellStyle name="Normal 42 2 2 3 4 2" xfId="13720" xr:uid="{00000000-0005-0000-0000-000098350000}"/>
    <cellStyle name="Normal 42 2 2 3 4 2 3" xfId="28818" xr:uid="{00000000-0005-0000-0000-000092700000}"/>
    <cellStyle name="Normal 42 2 2 3 4 3" xfId="8700" xr:uid="{00000000-0005-0000-0000-0000FC210000}"/>
    <cellStyle name="Normal 42 2 2 3 4 3 3" xfId="23801" xr:uid="{00000000-0005-0000-0000-0000F95C0000}"/>
    <cellStyle name="Normal 42 2 2 3 4 5" xfId="18788" xr:uid="{00000000-0005-0000-0000-000064490000}"/>
    <cellStyle name="Normal 42 2 2 3 5" xfId="5339" xr:uid="{00000000-0005-0000-0000-0000DB140000}"/>
    <cellStyle name="Normal 42 2 2 3 5 2" xfId="15391" xr:uid="{00000000-0005-0000-0000-00001F3C0000}"/>
    <cellStyle name="Normal 42 2 2 3 5 2 3" xfId="30489" xr:uid="{00000000-0005-0000-0000-000019770000}"/>
    <cellStyle name="Normal 42 2 2 3 5 3" xfId="10371" xr:uid="{00000000-0005-0000-0000-000083280000}"/>
    <cellStyle name="Normal 42 2 2 3 5 3 3" xfId="25472" xr:uid="{00000000-0005-0000-0000-000080630000}"/>
    <cellStyle name="Normal 42 2 2 3 5 5" xfId="20459" xr:uid="{00000000-0005-0000-0000-0000EB4F0000}"/>
    <cellStyle name="Normal 42 2 2 3 6" xfId="12049" xr:uid="{00000000-0005-0000-0000-0000112F0000}"/>
    <cellStyle name="Normal 42 2 2 3 6 3" xfId="27147" xr:uid="{00000000-0005-0000-0000-00000B6A0000}"/>
    <cellStyle name="Normal 42 2 2 3 7" xfId="7028" xr:uid="{00000000-0005-0000-0000-0000741B0000}"/>
    <cellStyle name="Normal 42 2 2 3 7 3" xfId="22130" xr:uid="{00000000-0005-0000-0000-000072560000}"/>
    <cellStyle name="Normal 42 2 2 3 9" xfId="17117" xr:uid="{00000000-0005-0000-0000-0000DD420000}"/>
    <cellStyle name="Normal 42 2 2 4" xfId="2164" xr:uid="{00000000-0005-0000-0000-000074080000}"/>
    <cellStyle name="Normal 42 2 2 4 2" xfId="3003" xr:uid="{00000000-0005-0000-0000-0000BB0B0000}"/>
    <cellStyle name="Normal 42 2 2 4 2 2" xfId="4693" xr:uid="{00000000-0005-0000-0000-000055120000}"/>
    <cellStyle name="Normal 42 2 2 4 2 2 2" xfId="14766" xr:uid="{00000000-0005-0000-0000-0000AE390000}"/>
    <cellStyle name="Normal 42 2 2 4 2 2 2 3" xfId="29864" xr:uid="{00000000-0005-0000-0000-0000A8740000}"/>
    <cellStyle name="Normal 42 2 2 4 2 2 3" xfId="9746" xr:uid="{00000000-0005-0000-0000-000012260000}"/>
    <cellStyle name="Normal 42 2 2 4 2 2 3 3" xfId="24847" xr:uid="{00000000-0005-0000-0000-00000F610000}"/>
    <cellStyle name="Normal 42 2 2 4 2 2 5" xfId="19834" xr:uid="{00000000-0005-0000-0000-00007A4D0000}"/>
    <cellStyle name="Normal 42 2 2 4 2 3" xfId="6385" xr:uid="{00000000-0005-0000-0000-0000F1180000}"/>
    <cellStyle name="Normal 42 2 2 4 2 3 2" xfId="16437" xr:uid="{00000000-0005-0000-0000-000035400000}"/>
    <cellStyle name="Normal 42 2 2 4 2 3 3" xfId="11417" xr:uid="{00000000-0005-0000-0000-0000992C0000}"/>
    <cellStyle name="Normal 42 2 2 4 2 3 3 3" xfId="26518" xr:uid="{00000000-0005-0000-0000-000096670000}"/>
    <cellStyle name="Normal 42 2 2 4 2 3 5" xfId="21505" xr:uid="{00000000-0005-0000-0000-000001540000}"/>
    <cellStyle name="Normal 42 2 2 4 2 4" xfId="13095" xr:uid="{00000000-0005-0000-0000-000027330000}"/>
    <cellStyle name="Normal 42 2 2 4 2 4 3" xfId="28193" xr:uid="{00000000-0005-0000-0000-0000216E0000}"/>
    <cellStyle name="Normal 42 2 2 4 2 5" xfId="8074" xr:uid="{00000000-0005-0000-0000-00008A1F0000}"/>
    <cellStyle name="Normal 42 2 2 4 2 5 3" xfId="23176" xr:uid="{00000000-0005-0000-0000-0000885A0000}"/>
    <cellStyle name="Normal 42 2 2 4 2 7" xfId="18163" xr:uid="{00000000-0005-0000-0000-0000F3460000}"/>
    <cellStyle name="Normal 42 2 2 4 3" xfId="3856" xr:uid="{00000000-0005-0000-0000-0000100F0000}"/>
    <cellStyle name="Normal 42 2 2 4 3 2" xfId="13930" xr:uid="{00000000-0005-0000-0000-00006A360000}"/>
    <cellStyle name="Normal 42 2 2 4 3 2 3" xfId="29028" xr:uid="{00000000-0005-0000-0000-000064710000}"/>
    <cellStyle name="Normal 42 2 2 4 3 3" xfId="8910" xr:uid="{00000000-0005-0000-0000-0000CE220000}"/>
    <cellStyle name="Normal 42 2 2 4 3 3 3" xfId="24011" xr:uid="{00000000-0005-0000-0000-0000CB5D0000}"/>
    <cellStyle name="Normal 42 2 2 4 3 5" xfId="18998" xr:uid="{00000000-0005-0000-0000-0000364A0000}"/>
    <cellStyle name="Normal 42 2 2 4 4" xfId="5549" xr:uid="{00000000-0005-0000-0000-0000AD150000}"/>
    <cellStyle name="Normal 42 2 2 4 4 2" xfId="15601" xr:uid="{00000000-0005-0000-0000-0000F13C0000}"/>
    <cellStyle name="Normal 42 2 2 4 4 2 3" xfId="30699" xr:uid="{00000000-0005-0000-0000-0000EB770000}"/>
    <cellStyle name="Normal 42 2 2 4 4 3" xfId="10581" xr:uid="{00000000-0005-0000-0000-000055290000}"/>
    <cellStyle name="Normal 42 2 2 4 4 3 3" xfId="25682" xr:uid="{00000000-0005-0000-0000-000052640000}"/>
    <cellStyle name="Normal 42 2 2 4 4 5" xfId="20669" xr:uid="{00000000-0005-0000-0000-0000BD500000}"/>
    <cellStyle name="Normal 42 2 2 4 5" xfId="12259" xr:uid="{00000000-0005-0000-0000-0000E32F0000}"/>
    <cellStyle name="Normal 42 2 2 4 5 3" xfId="27357" xr:uid="{00000000-0005-0000-0000-0000DD6A0000}"/>
    <cellStyle name="Normal 42 2 2 4 6" xfId="7238" xr:uid="{00000000-0005-0000-0000-0000461C0000}"/>
    <cellStyle name="Normal 42 2 2 4 6 3" xfId="22340" xr:uid="{00000000-0005-0000-0000-000044570000}"/>
    <cellStyle name="Normal 42 2 2 4 8" xfId="17327" xr:uid="{00000000-0005-0000-0000-0000AF430000}"/>
    <cellStyle name="Normal 42 2 2 5" xfId="2585" xr:uid="{00000000-0005-0000-0000-0000190A0000}"/>
    <cellStyle name="Normal 42 2 2 5 2" xfId="4275" xr:uid="{00000000-0005-0000-0000-0000B3100000}"/>
    <cellStyle name="Normal 42 2 2 5 2 2" xfId="14348" xr:uid="{00000000-0005-0000-0000-00000C380000}"/>
    <cellStyle name="Normal 42 2 2 5 2 2 3" xfId="29446" xr:uid="{00000000-0005-0000-0000-000006730000}"/>
    <cellStyle name="Normal 42 2 2 5 2 3" xfId="9328" xr:uid="{00000000-0005-0000-0000-000070240000}"/>
    <cellStyle name="Normal 42 2 2 5 2 3 3" xfId="24429" xr:uid="{00000000-0005-0000-0000-00006D5F0000}"/>
    <cellStyle name="Normal 42 2 2 5 2 5" xfId="19416" xr:uid="{00000000-0005-0000-0000-0000D84B0000}"/>
    <cellStyle name="Normal 42 2 2 5 3" xfId="5967" xr:uid="{00000000-0005-0000-0000-00004F170000}"/>
    <cellStyle name="Normal 42 2 2 5 3 2" xfId="16019" xr:uid="{00000000-0005-0000-0000-0000933E0000}"/>
    <cellStyle name="Normal 42 2 2 5 3 3" xfId="10999" xr:uid="{00000000-0005-0000-0000-0000F72A0000}"/>
    <cellStyle name="Normal 42 2 2 5 3 3 3" xfId="26100" xr:uid="{00000000-0005-0000-0000-0000F4650000}"/>
    <cellStyle name="Normal 42 2 2 5 3 5" xfId="21087" xr:uid="{00000000-0005-0000-0000-00005F520000}"/>
    <cellStyle name="Normal 42 2 2 5 4" xfId="12677" xr:uid="{00000000-0005-0000-0000-000085310000}"/>
    <cellStyle name="Normal 42 2 2 5 4 3" xfId="27775" xr:uid="{00000000-0005-0000-0000-00007F6C0000}"/>
    <cellStyle name="Normal 42 2 2 5 5" xfId="7656" xr:uid="{00000000-0005-0000-0000-0000E81D0000}"/>
    <cellStyle name="Normal 42 2 2 5 5 3" xfId="22758" xr:uid="{00000000-0005-0000-0000-0000E6580000}"/>
    <cellStyle name="Normal 42 2 2 5 7" xfId="17745" xr:uid="{00000000-0005-0000-0000-000051450000}"/>
    <cellStyle name="Normal 42 2 2 6" xfId="3438" xr:uid="{00000000-0005-0000-0000-00006E0D0000}"/>
    <cellStyle name="Normal 42 2 2 6 2" xfId="13512" xr:uid="{00000000-0005-0000-0000-0000C8340000}"/>
    <cellStyle name="Normal 42 2 2 6 2 3" xfId="28610" xr:uid="{00000000-0005-0000-0000-0000C26F0000}"/>
    <cellStyle name="Normal 42 2 2 6 3" xfId="8492" xr:uid="{00000000-0005-0000-0000-00002C210000}"/>
    <cellStyle name="Normal 42 2 2 6 3 3" xfId="23593" xr:uid="{00000000-0005-0000-0000-0000295C0000}"/>
    <cellStyle name="Normal 42 2 2 6 5" xfId="18580" xr:uid="{00000000-0005-0000-0000-000094480000}"/>
    <cellStyle name="Normal 42 2 2 7" xfId="5131" xr:uid="{00000000-0005-0000-0000-00000B140000}"/>
    <cellStyle name="Normal 42 2 2 7 2" xfId="15183" xr:uid="{00000000-0005-0000-0000-00004F3B0000}"/>
    <cellStyle name="Normal 42 2 2 7 2 3" xfId="30281" xr:uid="{00000000-0005-0000-0000-000049760000}"/>
    <cellStyle name="Normal 42 2 2 7 3" xfId="10163" xr:uid="{00000000-0005-0000-0000-0000B3270000}"/>
    <cellStyle name="Normal 42 2 2 7 3 3" xfId="25264" xr:uid="{00000000-0005-0000-0000-0000B0620000}"/>
    <cellStyle name="Normal 42 2 2 7 5" xfId="20251" xr:uid="{00000000-0005-0000-0000-00001B4F0000}"/>
    <cellStyle name="Normal 42 2 2 8" xfId="11841" xr:uid="{00000000-0005-0000-0000-0000412E0000}"/>
    <cellStyle name="Normal 42 2 2 8 3" xfId="26939" xr:uid="{00000000-0005-0000-0000-00003B690000}"/>
    <cellStyle name="Normal 42 2 2 9" xfId="6820" xr:uid="{00000000-0005-0000-0000-0000A41A0000}"/>
    <cellStyle name="Normal 42 2 2 9 3" xfId="21922" xr:uid="{00000000-0005-0000-0000-0000A2550000}"/>
    <cellStyle name="Normal 42 2 3" xfId="1784" xr:uid="{00000000-0005-0000-0000-0000F8060000}"/>
    <cellStyle name="Normal 42 2 3 10" xfId="16961" xr:uid="{00000000-0005-0000-0000-000041420000}"/>
    <cellStyle name="Normal 42 2 3 2" xfId="2003" xr:uid="{00000000-0005-0000-0000-0000D3070000}"/>
    <cellStyle name="Normal 42 2 3 2 2" xfId="2424" xr:uid="{00000000-0005-0000-0000-000078090000}"/>
    <cellStyle name="Normal 42 2 3 2 2 2" xfId="3263" xr:uid="{00000000-0005-0000-0000-0000BF0C0000}"/>
    <cellStyle name="Normal 42 2 3 2 2 2 2" xfId="4953" xr:uid="{00000000-0005-0000-0000-000059130000}"/>
    <cellStyle name="Normal 42 2 3 2 2 2 2 2" xfId="15026" xr:uid="{00000000-0005-0000-0000-0000B23A0000}"/>
    <cellStyle name="Normal 42 2 3 2 2 2 2 2 3" xfId="30124" xr:uid="{00000000-0005-0000-0000-0000AC750000}"/>
    <cellStyle name="Normal 42 2 3 2 2 2 2 3" xfId="10006" xr:uid="{00000000-0005-0000-0000-000016270000}"/>
    <cellStyle name="Normal 42 2 3 2 2 2 2 3 3" xfId="25107" xr:uid="{00000000-0005-0000-0000-000013620000}"/>
    <cellStyle name="Normal 42 2 3 2 2 2 2 5" xfId="20094" xr:uid="{00000000-0005-0000-0000-00007E4E0000}"/>
    <cellStyle name="Normal 42 2 3 2 2 2 3" xfId="6645" xr:uid="{00000000-0005-0000-0000-0000F5190000}"/>
    <cellStyle name="Normal 42 2 3 2 2 2 3 2" xfId="16697" xr:uid="{00000000-0005-0000-0000-000039410000}"/>
    <cellStyle name="Normal 42 2 3 2 2 2 3 3" xfId="11677" xr:uid="{00000000-0005-0000-0000-00009D2D0000}"/>
    <cellStyle name="Normal 42 2 3 2 2 2 3 3 3" xfId="26778" xr:uid="{00000000-0005-0000-0000-00009A680000}"/>
    <cellStyle name="Normal 42 2 3 2 2 2 3 5" xfId="21765" xr:uid="{00000000-0005-0000-0000-000005550000}"/>
    <cellStyle name="Normal 42 2 3 2 2 2 4" xfId="13355" xr:uid="{00000000-0005-0000-0000-00002B340000}"/>
    <cellStyle name="Normal 42 2 3 2 2 2 4 3" xfId="28453" xr:uid="{00000000-0005-0000-0000-0000256F0000}"/>
    <cellStyle name="Normal 42 2 3 2 2 2 5" xfId="8334" xr:uid="{00000000-0005-0000-0000-00008E200000}"/>
    <cellStyle name="Normal 42 2 3 2 2 2 5 3" xfId="23436" xr:uid="{00000000-0005-0000-0000-00008C5B0000}"/>
    <cellStyle name="Normal 42 2 3 2 2 2 7" xfId="18423" xr:uid="{00000000-0005-0000-0000-0000F7470000}"/>
    <cellStyle name="Normal 42 2 3 2 2 3" xfId="4116" xr:uid="{00000000-0005-0000-0000-000014100000}"/>
    <cellStyle name="Normal 42 2 3 2 2 3 2" xfId="14190" xr:uid="{00000000-0005-0000-0000-00006E370000}"/>
    <cellStyle name="Normal 42 2 3 2 2 3 2 3" xfId="29288" xr:uid="{00000000-0005-0000-0000-000068720000}"/>
    <cellStyle name="Normal 42 2 3 2 2 3 3" xfId="9170" xr:uid="{00000000-0005-0000-0000-0000D2230000}"/>
    <cellStyle name="Normal 42 2 3 2 2 3 3 3" xfId="24271" xr:uid="{00000000-0005-0000-0000-0000CF5E0000}"/>
    <cellStyle name="Normal 42 2 3 2 2 3 5" xfId="19258" xr:uid="{00000000-0005-0000-0000-00003A4B0000}"/>
    <cellStyle name="Normal 42 2 3 2 2 4" xfId="5809" xr:uid="{00000000-0005-0000-0000-0000B1160000}"/>
    <cellStyle name="Normal 42 2 3 2 2 4 2" xfId="15861" xr:uid="{00000000-0005-0000-0000-0000F53D0000}"/>
    <cellStyle name="Normal 42 2 3 2 2 4 3" xfId="10841" xr:uid="{00000000-0005-0000-0000-0000592A0000}"/>
    <cellStyle name="Normal 42 2 3 2 2 4 3 3" xfId="25942" xr:uid="{00000000-0005-0000-0000-000056650000}"/>
    <cellStyle name="Normal 42 2 3 2 2 4 5" xfId="20929" xr:uid="{00000000-0005-0000-0000-0000C1510000}"/>
    <cellStyle name="Normal 42 2 3 2 2 5" xfId="12519" xr:uid="{00000000-0005-0000-0000-0000E7300000}"/>
    <cellStyle name="Normal 42 2 3 2 2 5 3" xfId="27617" xr:uid="{00000000-0005-0000-0000-0000E16B0000}"/>
    <cellStyle name="Normal 42 2 3 2 2 6" xfId="7498" xr:uid="{00000000-0005-0000-0000-00004A1D0000}"/>
    <cellStyle name="Normal 42 2 3 2 2 6 3" xfId="22600" xr:uid="{00000000-0005-0000-0000-000048580000}"/>
    <cellStyle name="Normal 42 2 3 2 2 8" xfId="17587" xr:uid="{00000000-0005-0000-0000-0000B3440000}"/>
    <cellStyle name="Normal 42 2 3 2 3" xfId="2845" xr:uid="{00000000-0005-0000-0000-00001D0B0000}"/>
    <cellStyle name="Normal 42 2 3 2 3 2" xfId="4535" xr:uid="{00000000-0005-0000-0000-0000B7110000}"/>
    <cellStyle name="Normal 42 2 3 2 3 2 2" xfId="14608" xr:uid="{00000000-0005-0000-0000-000010390000}"/>
    <cellStyle name="Normal 42 2 3 2 3 2 2 3" xfId="29706" xr:uid="{00000000-0005-0000-0000-00000A740000}"/>
    <cellStyle name="Normal 42 2 3 2 3 2 3" xfId="9588" xr:uid="{00000000-0005-0000-0000-000074250000}"/>
    <cellStyle name="Normal 42 2 3 2 3 2 3 3" xfId="24689" xr:uid="{00000000-0005-0000-0000-000071600000}"/>
    <cellStyle name="Normal 42 2 3 2 3 2 5" xfId="19676" xr:uid="{00000000-0005-0000-0000-0000DC4C0000}"/>
    <cellStyle name="Normal 42 2 3 2 3 3" xfId="6227" xr:uid="{00000000-0005-0000-0000-000053180000}"/>
    <cellStyle name="Normal 42 2 3 2 3 3 2" xfId="16279" xr:uid="{00000000-0005-0000-0000-0000973F0000}"/>
    <cellStyle name="Normal 42 2 3 2 3 3 3" xfId="11259" xr:uid="{00000000-0005-0000-0000-0000FB2B0000}"/>
    <cellStyle name="Normal 42 2 3 2 3 3 3 3" xfId="26360" xr:uid="{00000000-0005-0000-0000-0000F8660000}"/>
    <cellStyle name="Normal 42 2 3 2 3 3 5" xfId="21347" xr:uid="{00000000-0005-0000-0000-000063530000}"/>
    <cellStyle name="Normal 42 2 3 2 3 4" xfId="12937" xr:uid="{00000000-0005-0000-0000-000089320000}"/>
    <cellStyle name="Normal 42 2 3 2 3 4 3" xfId="28035" xr:uid="{00000000-0005-0000-0000-0000836D0000}"/>
    <cellStyle name="Normal 42 2 3 2 3 5" xfId="7916" xr:uid="{00000000-0005-0000-0000-0000EC1E0000}"/>
    <cellStyle name="Normal 42 2 3 2 3 5 3" xfId="23018" xr:uid="{00000000-0005-0000-0000-0000EA590000}"/>
    <cellStyle name="Normal 42 2 3 2 3 7" xfId="18005" xr:uid="{00000000-0005-0000-0000-000055460000}"/>
    <cellStyle name="Normal 42 2 3 2 4" xfId="3698" xr:uid="{00000000-0005-0000-0000-0000720E0000}"/>
    <cellStyle name="Normal 42 2 3 2 4 2" xfId="13772" xr:uid="{00000000-0005-0000-0000-0000CC350000}"/>
    <cellStyle name="Normal 42 2 3 2 4 2 3" xfId="28870" xr:uid="{00000000-0005-0000-0000-0000C6700000}"/>
    <cellStyle name="Normal 42 2 3 2 4 3" xfId="8752" xr:uid="{00000000-0005-0000-0000-000030220000}"/>
    <cellStyle name="Normal 42 2 3 2 4 3 3" xfId="23853" xr:uid="{00000000-0005-0000-0000-00002D5D0000}"/>
    <cellStyle name="Normal 42 2 3 2 4 5" xfId="18840" xr:uid="{00000000-0005-0000-0000-000098490000}"/>
    <cellStyle name="Normal 42 2 3 2 5" xfId="5391" xr:uid="{00000000-0005-0000-0000-00000F150000}"/>
    <cellStyle name="Normal 42 2 3 2 5 2" xfId="15443" xr:uid="{00000000-0005-0000-0000-0000533C0000}"/>
    <cellStyle name="Normal 42 2 3 2 5 2 3" xfId="30541" xr:uid="{00000000-0005-0000-0000-00004D770000}"/>
    <cellStyle name="Normal 42 2 3 2 5 3" xfId="10423" xr:uid="{00000000-0005-0000-0000-0000B7280000}"/>
    <cellStyle name="Normal 42 2 3 2 5 3 3" xfId="25524" xr:uid="{00000000-0005-0000-0000-0000B4630000}"/>
    <cellStyle name="Normal 42 2 3 2 5 5" xfId="20511" xr:uid="{00000000-0005-0000-0000-00001F500000}"/>
    <cellStyle name="Normal 42 2 3 2 6" xfId="12101" xr:uid="{00000000-0005-0000-0000-0000452F0000}"/>
    <cellStyle name="Normal 42 2 3 2 6 3" xfId="27199" xr:uid="{00000000-0005-0000-0000-00003F6A0000}"/>
    <cellStyle name="Normal 42 2 3 2 7" xfId="7080" xr:uid="{00000000-0005-0000-0000-0000A81B0000}"/>
    <cellStyle name="Normal 42 2 3 2 7 3" xfId="22182" xr:uid="{00000000-0005-0000-0000-0000A6560000}"/>
    <cellStyle name="Normal 42 2 3 2 9" xfId="17169" xr:uid="{00000000-0005-0000-0000-000011430000}"/>
    <cellStyle name="Normal 42 2 3 3" xfId="2216" xr:uid="{00000000-0005-0000-0000-0000A8080000}"/>
    <cellStyle name="Normal 42 2 3 3 2" xfId="3055" xr:uid="{00000000-0005-0000-0000-0000EF0B0000}"/>
    <cellStyle name="Normal 42 2 3 3 2 2" xfId="4745" xr:uid="{00000000-0005-0000-0000-000089120000}"/>
    <cellStyle name="Normal 42 2 3 3 2 2 2" xfId="14818" xr:uid="{00000000-0005-0000-0000-0000E2390000}"/>
    <cellStyle name="Normal 42 2 3 3 2 2 2 3" xfId="29916" xr:uid="{00000000-0005-0000-0000-0000DC740000}"/>
    <cellStyle name="Normal 42 2 3 3 2 2 3" xfId="9798" xr:uid="{00000000-0005-0000-0000-000046260000}"/>
    <cellStyle name="Normal 42 2 3 3 2 2 3 3" xfId="24899" xr:uid="{00000000-0005-0000-0000-000043610000}"/>
    <cellStyle name="Normal 42 2 3 3 2 2 5" xfId="19886" xr:uid="{00000000-0005-0000-0000-0000AE4D0000}"/>
    <cellStyle name="Normal 42 2 3 3 2 3" xfId="6437" xr:uid="{00000000-0005-0000-0000-000025190000}"/>
    <cellStyle name="Normal 42 2 3 3 2 3 2" xfId="16489" xr:uid="{00000000-0005-0000-0000-000069400000}"/>
    <cellStyle name="Normal 42 2 3 3 2 3 3" xfId="11469" xr:uid="{00000000-0005-0000-0000-0000CD2C0000}"/>
    <cellStyle name="Normal 42 2 3 3 2 3 3 3" xfId="26570" xr:uid="{00000000-0005-0000-0000-0000CA670000}"/>
    <cellStyle name="Normal 42 2 3 3 2 3 5" xfId="21557" xr:uid="{00000000-0005-0000-0000-000035540000}"/>
    <cellStyle name="Normal 42 2 3 3 2 4" xfId="13147" xr:uid="{00000000-0005-0000-0000-00005B330000}"/>
    <cellStyle name="Normal 42 2 3 3 2 4 3" xfId="28245" xr:uid="{00000000-0005-0000-0000-0000556E0000}"/>
    <cellStyle name="Normal 42 2 3 3 2 5" xfId="8126" xr:uid="{00000000-0005-0000-0000-0000BE1F0000}"/>
    <cellStyle name="Normal 42 2 3 3 2 5 3" xfId="23228" xr:uid="{00000000-0005-0000-0000-0000BC5A0000}"/>
    <cellStyle name="Normal 42 2 3 3 2 7" xfId="18215" xr:uid="{00000000-0005-0000-0000-000027470000}"/>
    <cellStyle name="Normal 42 2 3 3 3" xfId="3908" xr:uid="{00000000-0005-0000-0000-0000440F0000}"/>
    <cellStyle name="Normal 42 2 3 3 3 2" xfId="13982" xr:uid="{00000000-0005-0000-0000-00009E360000}"/>
    <cellStyle name="Normal 42 2 3 3 3 2 3" xfId="29080" xr:uid="{00000000-0005-0000-0000-000098710000}"/>
    <cellStyle name="Normal 42 2 3 3 3 3" xfId="8962" xr:uid="{00000000-0005-0000-0000-000002230000}"/>
    <cellStyle name="Normal 42 2 3 3 3 3 3" xfId="24063" xr:uid="{00000000-0005-0000-0000-0000FF5D0000}"/>
    <cellStyle name="Normal 42 2 3 3 3 5" xfId="19050" xr:uid="{00000000-0005-0000-0000-00006A4A0000}"/>
    <cellStyle name="Normal 42 2 3 3 4" xfId="5601" xr:uid="{00000000-0005-0000-0000-0000E1150000}"/>
    <cellStyle name="Normal 42 2 3 3 4 2" xfId="15653" xr:uid="{00000000-0005-0000-0000-0000253D0000}"/>
    <cellStyle name="Normal 42 2 3 3 4 2 3" xfId="30751" xr:uid="{00000000-0005-0000-0000-00001F780000}"/>
    <cellStyle name="Normal 42 2 3 3 4 3" xfId="10633" xr:uid="{00000000-0005-0000-0000-000089290000}"/>
    <cellStyle name="Normal 42 2 3 3 4 3 3" xfId="25734" xr:uid="{00000000-0005-0000-0000-000086640000}"/>
    <cellStyle name="Normal 42 2 3 3 4 5" xfId="20721" xr:uid="{00000000-0005-0000-0000-0000F1500000}"/>
    <cellStyle name="Normal 42 2 3 3 5" xfId="12311" xr:uid="{00000000-0005-0000-0000-000017300000}"/>
    <cellStyle name="Normal 42 2 3 3 5 3" xfId="27409" xr:uid="{00000000-0005-0000-0000-0000116B0000}"/>
    <cellStyle name="Normal 42 2 3 3 6" xfId="7290" xr:uid="{00000000-0005-0000-0000-00007A1C0000}"/>
    <cellStyle name="Normal 42 2 3 3 6 3" xfId="22392" xr:uid="{00000000-0005-0000-0000-000078570000}"/>
    <cellStyle name="Normal 42 2 3 3 8" xfId="17379" xr:uid="{00000000-0005-0000-0000-0000E3430000}"/>
    <cellStyle name="Normal 42 2 3 4" xfId="2637" xr:uid="{00000000-0005-0000-0000-00004D0A0000}"/>
    <cellStyle name="Normal 42 2 3 4 2" xfId="4327" xr:uid="{00000000-0005-0000-0000-0000E7100000}"/>
    <cellStyle name="Normal 42 2 3 4 2 2" xfId="14400" xr:uid="{00000000-0005-0000-0000-000040380000}"/>
    <cellStyle name="Normal 42 2 3 4 2 2 3" xfId="29498" xr:uid="{00000000-0005-0000-0000-00003A730000}"/>
    <cellStyle name="Normal 42 2 3 4 2 3" xfId="9380" xr:uid="{00000000-0005-0000-0000-0000A4240000}"/>
    <cellStyle name="Normal 42 2 3 4 2 3 3" xfId="24481" xr:uid="{00000000-0005-0000-0000-0000A15F0000}"/>
    <cellStyle name="Normal 42 2 3 4 2 5" xfId="19468" xr:uid="{00000000-0005-0000-0000-00000C4C0000}"/>
    <cellStyle name="Normal 42 2 3 4 3" xfId="6019" xr:uid="{00000000-0005-0000-0000-000083170000}"/>
    <cellStyle name="Normal 42 2 3 4 3 2" xfId="16071" xr:uid="{00000000-0005-0000-0000-0000C73E0000}"/>
    <cellStyle name="Normal 42 2 3 4 3 3" xfId="11051" xr:uid="{00000000-0005-0000-0000-00002B2B0000}"/>
    <cellStyle name="Normal 42 2 3 4 3 3 3" xfId="26152" xr:uid="{00000000-0005-0000-0000-000028660000}"/>
    <cellStyle name="Normal 42 2 3 4 3 5" xfId="21139" xr:uid="{00000000-0005-0000-0000-000093520000}"/>
    <cellStyle name="Normal 42 2 3 4 4" xfId="12729" xr:uid="{00000000-0005-0000-0000-0000B9310000}"/>
    <cellStyle name="Normal 42 2 3 4 4 3" xfId="27827" xr:uid="{00000000-0005-0000-0000-0000B36C0000}"/>
    <cellStyle name="Normal 42 2 3 4 5" xfId="7708" xr:uid="{00000000-0005-0000-0000-00001C1E0000}"/>
    <cellStyle name="Normal 42 2 3 4 5 3" xfId="22810" xr:uid="{00000000-0005-0000-0000-00001A590000}"/>
    <cellStyle name="Normal 42 2 3 4 7" xfId="17797" xr:uid="{00000000-0005-0000-0000-000085450000}"/>
    <cellStyle name="Normal 42 2 3 5" xfId="3490" xr:uid="{00000000-0005-0000-0000-0000A20D0000}"/>
    <cellStyle name="Normal 42 2 3 5 2" xfId="13564" xr:uid="{00000000-0005-0000-0000-0000FC340000}"/>
    <cellStyle name="Normal 42 2 3 5 2 3" xfId="28662" xr:uid="{00000000-0005-0000-0000-0000F66F0000}"/>
    <cellStyle name="Normal 42 2 3 5 3" xfId="8544" xr:uid="{00000000-0005-0000-0000-000060210000}"/>
    <cellStyle name="Normal 42 2 3 5 3 3" xfId="23645" xr:uid="{00000000-0005-0000-0000-00005D5C0000}"/>
    <cellStyle name="Normal 42 2 3 5 5" xfId="18632" xr:uid="{00000000-0005-0000-0000-0000C8480000}"/>
    <cellStyle name="Normal 42 2 3 6" xfId="5183" xr:uid="{00000000-0005-0000-0000-00003F140000}"/>
    <cellStyle name="Normal 42 2 3 6 2" xfId="15235" xr:uid="{00000000-0005-0000-0000-0000833B0000}"/>
    <cellStyle name="Normal 42 2 3 6 2 3" xfId="30333" xr:uid="{00000000-0005-0000-0000-00007D760000}"/>
    <cellStyle name="Normal 42 2 3 6 3" xfId="10215" xr:uid="{00000000-0005-0000-0000-0000E7270000}"/>
    <cellStyle name="Normal 42 2 3 6 3 3" xfId="25316" xr:uid="{00000000-0005-0000-0000-0000E4620000}"/>
    <cellStyle name="Normal 42 2 3 6 5" xfId="20303" xr:uid="{00000000-0005-0000-0000-00004F4F0000}"/>
    <cellStyle name="Normal 42 2 3 7" xfId="11893" xr:uid="{00000000-0005-0000-0000-0000752E0000}"/>
    <cellStyle name="Normal 42 2 3 7 3" xfId="26991" xr:uid="{00000000-0005-0000-0000-00006F690000}"/>
    <cellStyle name="Normal 42 2 3 8" xfId="6872" xr:uid="{00000000-0005-0000-0000-0000D81A0000}"/>
    <cellStyle name="Normal 42 2 3 8 3" xfId="21974" xr:uid="{00000000-0005-0000-0000-0000D6550000}"/>
    <cellStyle name="Normal 42 2 4" xfId="1897" xr:uid="{00000000-0005-0000-0000-000069070000}"/>
    <cellStyle name="Normal 42 2 4 2" xfId="2320" xr:uid="{00000000-0005-0000-0000-000010090000}"/>
    <cellStyle name="Normal 42 2 4 2 2" xfId="3159" xr:uid="{00000000-0005-0000-0000-0000570C0000}"/>
    <cellStyle name="Normal 42 2 4 2 2 2" xfId="4849" xr:uid="{00000000-0005-0000-0000-0000F1120000}"/>
    <cellStyle name="Normal 42 2 4 2 2 2 2" xfId="14922" xr:uid="{00000000-0005-0000-0000-00004A3A0000}"/>
    <cellStyle name="Normal 42 2 4 2 2 2 2 3" xfId="30020" xr:uid="{00000000-0005-0000-0000-000044750000}"/>
    <cellStyle name="Normal 42 2 4 2 2 2 3" xfId="9902" xr:uid="{00000000-0005-0000-0000-0000AE260000}"/>
    <cellStyle name="Normal 42 2 4 2 2 2 3 3" xfId="25003" xr:uid="{00000000-0005-0000-0000-0000AB610000}"/>
    <cellStyle name="Normal 42 2 4 2 2 2 5" xfId="19990" xr:uid="{00000000-0005-0000-0000-0000164E0000}"/>
    <cellStyle name="Normal 42 2 4 2 2 3" xfId="6541" xr:uid="{00000000-0005-0000-0000-00008D190000}"/>
    <cellStyle name="Normal 42 2 4 2 2 3 2" xfId="16593" xr:uid="{00000000-0005-0000-0000-0000D1400000}"/>
    <cellStyle name="Normal 42 2 4 2 2 3 3" xfId="11573" xr:uid="{00000000-0005-0000-0000-0000352D0000}"/>
    <cellStyle name="Normal 42 2 4 2 2 3 3 3" xfId="26674" xr:uid="{00000000-0005-0000-0000-000032680000}"/>
    <cellStyle name="Normal 42 2 4 2 2 3 5" xfId="21661" xr:uid="{00000000-0005-0000-0000-00009D540000}"/>
    <cellStyle name="Normal 42 2 4 2 2 4" xfId="13251" xr:uid="{00000000-0005-0000-0000-0000C3330000}"/>
    <cellStyle name="Normal 42 2 4 2 2 4 3" xfId="28349" xr:uid="{00000000-0005-0000-0000-0000BD6E0000}"/>
    <cellStyle name="Normal 42 2 4 2 2 5" xfId="8230" xr:uid="{00000000-0005-0000-0000-000026200000}"/>
    <cellStyle name="Normal 42 2 4 2 2 5 3" xfId="23332" xr:uid="{00000000-0005-0000-0000-0000245B0000}"/>
    <cellStyle name="Normal 42 2 4 2 2 7" xfId="18319" xr:uid="{00000000-0005-0000-0000-00008F470000}"/>
    <cellStyle name="Normal 42 2 4 2 3" xfId="4012" xr:uid="{00000000-0005-0000-0000-0000AC0F0000}"/>
    <cellStyle name="Normal 42 2 4 2 3 2" xfId="14086" xr:uid="{00000000-0005-0000-0000-000006370000}"/>
    <cellStyle name="Normal 42 2 4 2 3 2 3" xfId="29184" xr:uid="{00000000-0005-0000-0000-000000720000}"/>
    <cellStyle name="Normal 42 2 4 2 3 3" xfId="9066" xr:uid="{00000000-0005-0000-0000-00006A230000}"/>
    <cellStyle name="Normal 42 2 4 2 3 3 3" xfId="24167" xr:uid="{00000000-0005-0000-0000-0000675E0000}"/>
    <cellStyle name="Normal 42 2 4 2 3 5" xfId="19154" xr:uid="{00000000-0005-0000-0000-0000D24A0000}"/>
    <cellStyle name="Normal 42 2 4 2 4" xfId="5705" xr:uid="{00000000-0005-0000-0000-000049160000}"/>
    <cellStyle name="Normal 42 2 4 2 4 2" xfId="15757" xr:uid="{00000000-0005-0000-0000-00008D3D0000}"/>
    <cellStyle name="Normal 42 2 4 2 4 2 3" xfId="30855" xr:uid="{00000000-0005-0000-0000-000087780000}"/>
    <cellStyle name="Normal 42 2 4 2 4 3" xfId="10737" xr:uid="{00000000-0005-0000-0000-0000F1290000}"/>
    <cellStyle name="Normal 42 2 4 2 4 3 3" xfId="25838" xr:uid="{00000000-0005-0000-0000-0000EE640000}"/>
    <cellStyle name="Normal 42 2 4 2 4 5" xfId="20825" xr:uid="{00000000-0005-0000-0000-000059510000}"/>
    <cellStyle name="Normal 42 2 4 2 5" xfId="12415" xr:uid="{00000000-0005-0000-0000-00007F300000}"/>
    <cellStyle name="Normal 42 2 4 2 5 3" xfId="27513" xr:uid="{00000000-0005-0000-0000-0000796B0000}"/>
    <cellStyle name="Normal 42 2 4 2 6" xfId="7394" xr:uid="{00000000-0005-0000-0000-0000E21C0000}"/>
    <cellStyle name="Normal 42 2 4 2 6 3" xfId="22496" xr:uid="{00000000-0005-0000-0000-0000E0570000}"/>
    <cellStyle name="Normal 42 2 4 2 8" xfId="17483" xr:uid="{00000000-0005-0000-0000-00004B440000}"/>
    <cellStyle name="Normal 42 2 4 3" xfId="2741" xr:uid="{00000000-0005-0000-0000-0000B50A0000}"/>
    <cellStyle name="Normal 42 2 4 3 2" xfId="4431" xr:uid="{00000000-0005-0000-0000-00004F110000}"/>
    <cellStyle name="Normal 42 2 4 3 2 2" xfId="14504" xr:uid="{00000000-0005-0000-0000-0000A8380000}"/>
    <cellStyle name="Normal 42 2 4 3 2 2 3" xfId="29602" xr:uid="{00000000-0005-0000-0000-0000A2730000}"/>
    <cellStyle name="Normal 42 2 4 3 2 3" xfId="9484" xr:uid="{00000000-0005-0000-0000-00000C250000}"/>
    <cellStyle name="Normal 42 2 4 3 2 3 3" xfId="24585" xr:uid="{00000000-0005-0000-0000-000009600000}"/>
    <cellStyle name="Normal 42 2 4 3 2 5" xfId="19572" xr:uid="{00000000-0005-0000-0000-0000744C0000}"/>
    <cellStyle name="Normal 42 2 4 3 3" xfId="6123" xr:uid="{00000000-0005-0000-0000-0000EB170000}"/>
    <cellStyle name="Normal 42 2 4 3 3 2" xfId="16175" xr:uid="{00000000-0005-0000-0000-00002F3F0000}"/>
    <cellStyle name="Normal 42 2 4 3 3 3" xfId="11155" xr:uid="{00000000-0005-0000-0000-0000932B0000}"/>
    <cellStyle name="Normal 42 2 4 3 3 3 3" xfId="26256" xr:uid="{00000000-0005-0000-0000-000090660000}"/>
    <cellStyle name="Normal 42 2 4 3 3 5" xfId="21243" xr:uid="{00000000-0005-0000-0000-0000FB520000}"/>
    <cellStyle name="Normal 42 2 4 3 4" xfId="12833" xr:uid="{00000000-0005-0000-0000-000021320000}"/>
    <cellStyle name="Normal 42 2 4 3 4 3" xfId="27931" xr:uid="{00000000-0005-0000-0000-00001B6D0000}"/>
    <cellStyle name="Normal 42 2 4 3 5" xfId="7812" xr:uid="{00000000-0005-0000-0000-0000841E0000}"/>
    <cellStyle name="Normal 42 2 4 3 5 3" xfId="22914" xr:uid="{00000000-0005-0000-0000-000082590000}"/>
    <cellStyle name="Normal 42 2 4 3 7" xfId="17901" xr:uid="{00000000-0005-0000-0000-0000ED450000}"/>
    <cellStyle name="Normal 42 2 4 4" xfId="3594" xr:uid="{00000000-0005-0000-0000-00000A0E0000}"/>
    <cellStyle name="Normal 42 2 4 4 2" xfId="13668" xr:uid="{00000000-0005-0000-0000-000064350000}"/>
    <cellStyle name="Normal 42 2 4 4 2 3" xfId="28766" xr:uid="{00000000-0005-0000-0000-00005E700000}"/>
    <cellStyle name="Normal 42 2 4 4 3" xfId="8648" xr:uid="{00000000-0005-0000-0000-0000C8210000}"/>
    <cellStyle name="Normal 42 2 4 4 3 3" xfId="23749" xr:uid="{00000000-0005-0000-0000-0000C55C0000}"/>
    <cellStyle name="Normal 42 2 4 4 5" xfId="18736" xr:uid="{00000000-0005-0000-0000-000030490000}"/>
    <cellStyle name="Normal 42 2 4 5" xfId="5287" xr:uid="{00000000-0005-0000-0000-0000A7140000}"/>
    <cellStyle name="Normal 42 2 4 5 2" xfId="15339" xr:uid="{00000000-0005-0000-0000-0000EB3B0000}"/>
    <cellStyle name="Normal 42 2 4 5 2 3" xfId="30437" xr:uid="{00000000-0005-0000-0000-0000E5760000}"/>
    <cellStyle name="Normal 42 2 4 5 3" xfId="10319" xr:uid="{00000000-0005-0000-0000-00004F280000}"/>
    <cellStyle name="Normal 42 2 4 5 3 3" xfId="25420" xr:uid="{00000000-0005-0000-0000-00004C630000}"/>
    <cellStyle name="Normal 42 2 4 5 5" xfId="20407" xr:uid="{00000000-0005-0000-0000-0000B74F0000}"/>
    <cellStyle name="Normal 42 2 4 6" xfId="11997" xr:uid="{00000000-0005-0000-0000-0000DD2E0000}"/>
    <cellStyle name="Normal 42 2 4 6 3" xfId="27095" xr:uid="{00000000-0005-0000-0000-0000D7690000}"/>
    <cellStyle name="Normal 42 2 4 7" xfId="6976" xr:uid="{00000000-0005-0000-0000-0000401B0000}"/>
    <cellStyle name="Normal 42 2 4 7 3" xfId="22078" xr:uid="{00000000-0005-0000-0000-00003E560000}"/>
    <cellStyle name="Normal 42 2 4 9" xfId="17065" xr:uid="{00000000-0005-0000-0000-0000A9420000}"/>
    <cellStyle name="Normal 42 2 5" xfId="2110" xr:uid="{00000000-0005-0000-0000-00003E080000}"/>
    <cellStyle name="Normal 42 2 5 2" xfId="2951" xr:uid="{00000000-0005-0000-0000-0000870B0000}"/>
    <cellStyle name="Normal 42 2 5 2 2" xfId="4641" xr:uid="{00000000-0005-0000-0000-000021120000}"/>
    <cellStyle name="Normal 42 2 5 2 2 2" xfId="14714" xr:uid="{00000000-0005-0000-0000-00007A390000}"/>
    <cellStyle name="Normal 42 2 5 2 2 2 3" xfId="29812" xr:uid="{00000000-0005-0000-0000-000074740000}"/>
    <cellStyle name="Normal 42 2 5 2 2 3" xfId="9694" xr:uid="{00000000-0005-0000-0000-0000DE250000}"/>
    <cellStyle name="Normal 42 2 5 2 2 3 3" xfId="24795" xr:uid="{00000000-0005-0000-0000-0000DB600000}"/>
    <cellStyle name="Normal 42 2 5 2 2 5" xfId="19782" xr:uid="{00000000-0005-0000-0000-0000464D0000}"/>
    <cellStyle name="Normal 42 2 5 2 3" xfId="6333" xr:uid="{00000000-0005-0000-0000-0000BD180000}"/>
    <cellStyle name="Normal 42 2 5 2 3 2" xfId="16385" xr:uid="{00000000-0005-0000-0000-000001400000}"/>
    <cellStyle name="Normal 42 2 5 2 3 3" xfId="11365" xr:uid="{00000000-0005-0000-0000-0000652C0000}"/>
    <cellStyle name="Normal 42 2 5 2 3 3 3" xfId="26466" xr:uid="{00000000-0005-0000-0000-000062670000}"/>
    <cellStyle name="Normal 42 2 5 2 3 5" xfId="21453" xr:uid="{00000000-0005-0000-0000-0000CD530000}"/>
    <cellStyle name="Normal 42 2 5 2 4" xfId="13043" xr:uid="{00000000-0005-0000-0000-0000F3320000}"/>
    <cellStyle name="Normal 42 2 5 2 4 3" xfId="28141" xr:uid="{00000000-0005-0000-0000-0000ED6D0000}"/>
    <cellStyle name="Normal 42 2 5 2 5" xfId="8022" xr:uid="{00000000-0005-0000-0000-0000561F0000}"/>
    <cellStyle name="Normal 42 2 5 2 5 3" xfId="23124" xr:uid="{00000000-0005-0000-0000-0000545A0000}"/>
    <cellStyle name="Normal 42 2 5 2 7" xfId="18111" xr:uid="{00000000-0005-0000-0000-0000BF460000}"/>
    <cellStyle name="Normal 42 2 5 3" xfId="3804" xr:uid="{00000000-0005-0000-0000-0000DC0E0000}"/>
    <cellStyle name="Normal 42 2 5 3 2" xfId="13878" xr:uid="{00000000-0005-0000-0000-000036360000}"/>
    <cellStyle name="Normal 42 2 5 3 2 3" xfId="28976" xr:uid="{00000000-0005-0000-0000-000030710000}"/>
    <cellStyle name="Normal 42 2 5 3 3" xfId="8858" xr:uid="{00000000-0005-0000-0000-00009A220000}"/>
    <cellStyle name="Normal 42 2 5 3 3 3" xfId="23959" xr:uid="{00000000-0005-0000-0000-0000975D0000}"/>
    <cellStyle name="Normal 42 2 5 3 5" xfId="18946" xr:uid="{00000000-0005-0000-0000-0000024A0000}"/>
    <cellStyle name="Normal 42 2 5 4" xfId="5497" xr:uid="{00000000-0005-0000-0000-000079150000}"/>
    <cellStyle name="Normal 42 2 5 4 2" xfId="15549" xr:uid="{00000000-0005-0000-0000-0000BD3C0000}"/>
    <cellStyle name="Normal 42 2 5 4 2 3" xfId="30647" xr:uid="{00000000-0005-0000-0000-0000B7770000}"/>
    <cellStyle name="Normal 42 2 5 4 3" xfId="10529" xr:uid="{00000000-0005-0000-0000-000021290000}"/>
    <cellStyle name="Normal 42 2 5 4 3 3" xfId="25630" xr:uid="{00000000-0005-0000-0000-00001E640000}"/>
    <cellStyle name="Normal 42 2 5 4 5" xfId="20617" xr:uid="{00000000-0005-0000-0000-000089500000}"/>
    <cellStyle name="Normal 42 2 5 5" xfId="12207" xr:uid="{00000000-0005-0000-0000-0000AF2F0000}"/>
    <cellStyle name="Normal 42 2 5 5 3" xfId="27305" xr:uid="{00000000-0005-0000-0000-0000A96A0000}"/>
    <cellStyle name="Normal 42 2 5 6" xfId="7186" xr:uid="{00000000-0005-0000-0000-0000121C0000}"/>
    <cellStyle name="Normal 42 2 5 6 3" xfId="22288" xr:uid="{00000000-0005-0000-0000-000010570000}"/>
    <cellStyle name="Normal 42 2 5 8" xfId="17275" xr:uid="{00000000-0005-0000-0000-00007B430000}"/>
    <cellStyle name="Normal 42 2 6" xfId="2531" xr:uid="{00000000-0005-0000-0000-0000E3090000}"/>
    <cellStyle name="Normal 42 2 6 2" xfId="4223" xr:uid="{00000000-0005-0000-0000-00007F100000}"/>
    <cellStyle name="Normal 42 2 6 2 2" xfId="14296" xr:uid="{00000000-0005-0000-0000-0000D8370000}"/>
    <cellStyle name="Normal 42 2 6 2 2 3" xfId="29394" xr:uid="{00000000-0005-0000-0000-0000D2720000}"/>
    <cellStyle name="Normal 42 2 6 2 3" xfId="9276" xr:uid="{00000000-0005-0000-0000-00003C240000}"/>
    <cellStyle name="Normal 42 2 6 2 3 3" xfId="24377" xr:uid="{00000000-0005-0000-0000-0000395F0000}"/>
    <cellStyle name="Normal 42 2 6 2 5" xfId="19364" xr:uid="{00000000-0005-0000-0000-0000A44B0000}"/>
    <cellStyle name="Normal 42 2 6 3" xfId="5915" xr:uid="{00000000-0005-0000-0000-00001B170000}"/>
    <cellStyle name="Normal 42 2 6 3 2" xfId="15967" xr:uid="{00000000-0005-0000-0000-00005F3E0000}"/>
    <cellStyle name="Normal 42 2 6 3 3" xfId="10947" xr:uid="{00000000-0005-0000-0000-0000C32A0000}"/>
    <cellStyle name="Normal 42 2 6 3 3 3" xfId="26048" xr:uid="{00000000-0005-0000-0000-0000C0650000}"/>
    <cellStyle name="Normal 42 2 6 3 5" xfId="21035" xr:uid="{00000000-0005-0000-0000-00002B520000}"/>
    <cellStyle name="Normal 42 2 6 4" xfId="12625" xr:uid="{00000000-0005-0000-0000-000051310000}"/>
    <cellStyle name="Normal 42 2 6 4 3" xfId="27723" xr:uid="{00000000-0005-0000-0000-00004B6C0000}"/>
    <cellStyle name="Normal 42 2 6 5" xfId="7604" xr:uid="{00000000-0005-0000-0000-0000B41D0000}"/>
    <cellStyle name="Normal 42 2 6 5 3" xfId="22706" xr:uid="{00000000-0005-0000-0000-0000B2580000}"/>
    <cellStyle name="Normal 42 2 6 7" xfId="17693" xr:uid="{00000000-0005-0000-0000-00001D450000}"/>
    <cellStyle name="Normal 42 2 7" xfId="3382" xr:uid="{00000000-0005-0000-0000-0000360D0000}"/>
    <cellStyle name="Normal 42 2 7 2" xfId="13460" xr:uid="{00000000-0005-0000-0000-000094340000}"/>
    <cellStyle name="Normal 42 2 7 2 3" xfId="28558" xr:uid="{00000000-0005-0000-0000-00008E6F0000}"/>
    <cellStyle name="Normal 42 2 7 3" xfId="8440" xr:uid="{00000000-0005-0000-0000-0000F8200000}"/>
    <cellStyle name="Normal 42 2 7 3 3" xfId="23541" xr:uid="{00000000-0005-0000-0000-0000F55B0000}"/>
    <cellStyle name="Normal 42 2 7 5" xfId="18528" xr:uid="{00000000-0005-0000-0000-000060480000}"/>
    <cellStyle name="Normal 42 2 8" xfId="5076" xr:uid="{00000000-0005-0000-0000-0000D4130000}"/>
    <cellStyle name="Normal 42 2 8 2" xfId="15131" xr:uid="{00000000-0005-0000-0000-00001B3B0000}"/>
    <cellStyle name="Normal 42 2 8 2 3" xfId="30229" xr:uid="{00000000-0005-0000-0000-000015760000}"/>
    <cellStyle name="Normal 42 2 8 3" xfId="10111" xr:uid="{00000000-0005-0000-0000-00007F270000}"/>
    <cellStyle name="Normal 42 2 8 3 3" xfId="25212" xr:uid="{00000000-0005-0000-0000-00007C620000}"/>
    <cellStyle name="Normal 42 2 8 5" xfId="20199" xr:uid="{00000000-0005-0000-0000-0000E74E0000}"/>
    <cellStyle name="Normal 42 2 9" xfId="11787" xr:uid="{00000000-0005-0000-0000-00000B2E0000}"/>
    <cellStyle name="Normal 42 2 9 3" xfId="26887" xr:uid="{00000000-0005-0000-0000-000007690000}"/>
    <cellStyle name="Normal 43" xfId="969" xr:uid="{00000000-0005-0000-0000-0000C9030000}"/>
    <cellStyle name="Normal 43 2" xfId="1443" xr:uid="{00000000-0005-0000-0000-0000A3050000}"/>
    <cellStyle name="Normal 43 2 10" xfId="6767" xr:uid="{00000000-0005-0000-0000-00006F1A0000}"/>
    <cellStyle name="Normal 43 2 10 3" xfId="21871" xr:uid="{00000000-0005-0000-0000-00006F550000}"/>
    <cellStyle name="Normal 43 2 12" xfId="16856" xr:uid="{00000000-0005-0000-0000-0000D8410000}"/>
    <cellStyle name="Normal 43 2 2" xfId="1731" xr:uid="{00000000-0005-0000-0000-0000C3060000}"/>
    <cellStyle name="Normal 43 2 2 11" xfId="16910" xr:uid="{00000000-0005-0000-0000-00000E420000}"/>
    <cellStyle name="Normal 43 2 2 2" xfId="1839" xr:uid="{00000000-0005-0000-0000-00002F070000}"/>
    <cellStyle name="Normal 43 2 2 2 10" xfId="17014" xr:uid="{00000000-0005-0000-0000-000076420000}"/>
    <cellStyle name="Normal 43 2 2 2 2" xfId="2056" xr:uid="{00000000-0005-0000-0000-000008080000}"/>
    <cellStyle name="Normal 43 2 2 2 2 2" xfId="2477" xr:uid="{00000000-0005-0000-0000-0000AD090000}"/>
    <cellStyle name="Normal 43 2 2 2 2 2 2" xfId="3316" xr:uid="{00000000-0005-0000-0000-0000F40C0000}"/>
    <cellStyle name="Normal 43 2 2 2 2 2 2 2" xfId="5006" xr:uid="{00000000-0005-0000-0000-00008E130000}"/>
    <cellStyle name="Normal 43 2 2 2 2 2 2 2 2" xfId="15079" xr:uid="{00000000-0005-0000-0000-0000E73A0000}"/>
    <cellStyle name="Normal 43 2 2 2 2 2 2 2 2 3" xfId="30177" xr:uid="{00000000-0005-0000-0000-0000E1750000}"/>
    <cellStyle name="Normal 43 2 2 2 2 2 2 2 3" xfId="10059" xr:uid="{00000000-0005-0000-0000-00004B270000}"/>
    <cellStyle name="Normal 43 2 2 2 2 2 2 2 3 3" xfId="25160" xr:uid="{00000000-0005-0000-0000-000048620000}"/>
    <cellStyle name="Normal 43 2 2 2 2 2 2 2 5" xfId="20147" xr:uid="{00000000-0005-0000-0000-0000B34E0000}"/>
    <cellStyle name="Normal 43 2 2 2 2 2 2 3" xfId="6698" xr:uid="{00000000-0005-0000-0000-00002A1A0000}"/>
    <cellStyle name="Normal 43 2 2 2 2 2 2 3 2" xfId="16750" xr:uid="{00000000-0005-0000-0000-00006E410000}"/>
    <cellStyle name="Normal 43 2 2 2 2 2 2 3 3" xfId="11730" xr:uid="{00000000-0005-0000-0000-0000D22D0000}"/>
    <cellStyle name="Normal 43 2 2 2 2 2 2 3 3 3" xfId="26831" xr:uid="{00000000-0005-0000-0000-0000CF680000}"/>
    <cellStyle name="Normal 43 2 2 2 2 2 2 3 5" xfId="21818" xr:uid="{00000000-0005-0000-0000-00003A550000}"/>
    <cellStyle name="Normal 43 2 2 2 2 2 2 4" xfId="13408" xr:uid="{00000000-0005-0000-0000-000060340000}"/>
    <cellStyle name="Normal 43 2 2 2 2 2 2 4 3" xfId="28506" xr:uid="{00000000-0005-0000-0000-00005A6F0000}"/>
    <cellStyle name="Normal 43 2 2 2 2 2 2 5" xfId="8387" xr:uid="{00000000-0005-0000-0000-0000C3200000}"/>
    <cellStyle name="Normal 43 2 2 2 2 2 2 5 3" xfId="23489" xr:uid="{00000000-0005-0000-0000-0000C15B0000}"/>
    <cellStyle name="Normal 43 2 2 2 2 2 2 7" xfId="18476" xr:uid="{00000000-0005-0000-0000-00002C480000}"/>
    <cellStyle name="Normal 43 2 2 2 2 2 3" xfId="4169" xr:uid="{00000000-0005-0000-0000-000049100000}"/>
    <cellStyle name="Normal 43 2 2 2 2 2 3 2" xfId="14243" xr:uid="{00000000-0005-0000-0000-0000A3370000}"/>
    <cellStyle name="Normal 43 2 2 2 2 2 3 2 3" xfId="29341" xr:uid="{00000000-0005-0000-0000-00009D720000}"/>
    <cellStyle name="Normal 43 2 2 2 2 2 3 3" xfId="9223" xr:uid="{00000000-0005-0000-0000-000007240000}"/>
    <cellStyle name="Normal 43 2 2 2 2 2 3 3 3" xfId="24324" xr:uid="{00000000-0005-0000-0000-0000045F0000}"/>
    <cellStyle name="Normal 43 2 2 2 2 2 3 5" xfId="19311" xr:uid="{00000000-0005-0000-0000-00006F4B0000}"/>
    <cellStyle name="Normal 43 2 2 2 2 2 4" xfId="5862" xr:uid="{00000000-0005-0000-0000-0000E6160000}"/>
    <cellStyle name="Normal 43 2 2 2 2 2 4 2" xfId="15914" xr:uid="{00000000-0005-0000-0000-00002A3E0000}"/>
    <cellStyle name="Normal 43 2 2 2 2 2 4 3" xfId="10894" xr:uid="{00000000-0005-0000-0000-00008E2A0000}"/>
    <cellStyle name="Normal 43 2 2 2 2 2 4 3 3" xfId="25995" xr:uid="{00000000-0005-0000-0000-00008B650000}"/>
    <cellStyle name="Normal 43 2 2 2 2 2 4 5" xfId="20982" xr:uid="{00000000-0005-0000-0000-0000F6510000}"/>
    <cellStyle name="Normal 43 2 2 2 2 2 5" xfId="12572" xr:uid="{00000000-0005-0000-0000-00001C310000}"/>
    <cellStyle name="Normal 43 2 2 2 2 2 5 3" xfId="27670" xr:uid="{00000000-0005-0000-0000-0000166C0000}"/>
    <cellStyle name="Normal 43 2 2 2 2 2 6" xfId="7551" xr:uid="{00000000-0005-0000-0000-00007F1D0000}"/>
    <cellStyle name="Normal 43 2 2 2 2 2 6 3" xfId="22653" xr:uid="{00000000-0005-0000-0000-00007D580000}"/>
    <cellStyle name="Normal 43 2 2 2 2 2 8" xfId="17640" xr:uid="{00000000-0005-0000-0000-0000E8440000}"/>
    <cellStyle name="Normal 43 2 2 2 2 3" xfId="2898" xr:uid="{00000000-0005-0000-0000-0000520B0000}"/>
    <cellStyle name="Normal 43 2 2 2 2 3 2" xfId="4588" xr:uid="{00000000-0005-0000-0000-0000EC110000}"/>
    <cellStyle name="Normal 43 2 2 2 2 3 2 2" xfId="14661" xr:uid="{00000000-0005-0000-0000-000045390000}"/>
    <cellStyle name="Normal 43 2 2 2 2 3 2 2 3" xfId="29759" xr:uid="{00000000-0005-0000-0000-00003F740000}"/>
    <cellStyle name="Normal 43 2 2 2 2 3 2 3" xfId="9641" xr:uid="{00000000-0005-0000-0000-0000A9250000}"/>
    <cellStyle name="Normal 43 2 2 2 2 3 2 3 3" xfId="24742" xr:uid="{00000000-0005-0000-0000-0000A6600000}"/>
    <cellStyle name="Normal 43 2 2 2 2 3 2 5" xfId="19729" xr:uid="{00000000-0005-0000-0000-0000114D0000}"/>
    <cellStyle name="Normal 43 2 2 2 2 3 3" xfId="6280" xr:uid="{00000000-0005-0000-0000-000088180000}"/>
    <cellStyle name="Normal 43 2 2 2 2 3 3 2" xfId="16332" xr:uid="{00000000-0005-0000-0000-0000CC3F0000}"/>
    <cellStyle name="Normal 43 2 2 2 2 3 3 3" xfId="11312" xr:uid="{00000000-0005-0000-0000-0000302C0000}"/>
    <cellStyle name="Normal 43 2 2 2 2 3 3 3 3" xfId="26413" xr:uid="{00000000-0005-0000-0000-00002D670000}"/>
    <cellStyle name="Normal 43 2 2 2 2 3 3 5" xfId="21400" xr:uid="{00000000-0005-0000-0000-000098530000}"/>
    <cellStyle name="Normal 43 2 2 2 2 3 4" xfId="12990" xr:uid="{00000000-0005-0000-0000-0000BE320000}"/>
    <cellStyle name="Normal 43 2 2 2 2 3 4 3" xfId="28088" xr:uid="{00000000-0005-0000-0000-0000B86D0000}"/>
    <cellStyle name="Normal 43 2 2 2 2 3 5" xfId="7969" xr:uid="{00000000-0005-0000-0000-0000211F0000}"/>
    <cellStyle name="Normal 43 2 2 2 2 3 5 3" xfId="23071" xr:uid="{00000000-0005-0000-0000-00001F5A0000}"/>
    <cellStyle name="Normal 43 2 2 2 2 3 7" xfId="18058" xr:uid="{00000000-0005-0000-0000-00008A460000}"/>
    <cellStyle name="Normal 43 2 2 2 2 4" xfId="3751" xr:uid="{00000000-0005-0000-0000-0000A70E0000}"/>
    <cellStyle name="Normal 43 2 2 2 2 4 2" xfId="13825" xr:uid="{00000000-0005-0000-0000-000001360000}"/>
    <cellStyle name="Normal 43 2 2 2 2 4 2 3" xfId="28923" xr:uid="{00000000-0005-0000-0000-0000FB700000}"/>
    <cellStyle name="Normal 43 2 2 2 2 4 3" xfId="8805" xr:uid="{00000000-0005-0000-0000-000065220000}"/>
    <cellStyle name="Normal 43 2 2 2 2 4 3 3" xfId="23906" xr:uid="{00000000-0005-0000-0000-0000625D0000}"/>
    <cellStyle name="Normal 43 2 2 2 2 4 5" xfId="18893" xr:uid="{00000000-0005-0000-0000-0000CD490000}"/>
    <cellStyle name="Normal 43 2 2 2 2 5" xfId="5444" xr:uid="{00000000-0005-0000-0000-000044150000}"/>
    <cellStyle name="Normal 43 2 2 2 2 5 2" xfId="15496" xr:uid="{00000000-0005-0000-0000-0000883C0000}"/>
    <cellStyle name="Normal 43 2 2 2 2 5 2 3" xfId="30594" xr:uid="{00000000-0005-0000-0000-000082770000}"/>
    <cellStyle name="Normal 43 2 2 2 2 5 3" xfId="10476" xr:uid="{00000000-0005-0000-0000-0000EC280000}"/>
    <cellStyle name="Normal 43 2 2 2 2 5 3 3" xfId="25577" xr:uid="{00000000-0005-0000-0000-0000E9630000}"/>
    <cellStyle name="Normal 43 2 2 2 2 5 5" xfId="20564" xr:uid="{00000000-0005-0000-0000-000054500000}"/>
    <cellStyle name="Normal 43 2 2 2 2 6" xfId="12154" xr:uid="{00000000-0005-0000-0000-00007A2F0000}"/>
    <cellStyle name="Normal 43 2 2 2 2 6 3" xfId="27252" xr:uid="{00000000-0005-0000-0000-0000746A0000}"/>
    <cellStyle name="Normal 43 2 2 2 2 7" xfId="7133" xr:uid="{00000000-0005-0000-0000-0000DD1B0000}"/>
    <cellStyle name="Normal 43 2 2 2 2 7 3" xfId="22235" xr:uid="{00000000-0005-0000-0000-0000DB560000}"/>
    <cellStyle name="Normal 43 2 2 2 2 9" xfId="17222" xr:uid="{00000000-0005-0000-0000-000046430000}"/>
    <cellStyle name="Normal 43 2 2 2 3" xfId="2269" xr:uid="{00000000-0005-0000-0000-0000DD080000}"/>
    <cellStyle name="Normal 43 2 2 2 3 2" xfId="3108" xr:uid="{00000000-0005-0000-0000-0000240C0000}"/>
    <cellStyle name="Normal 43 2 2 2 3 2 2" xfId="4798" xr:uid="{00000000-0005-0000-0000-0000BE120000}"/>
    <cellStyle name="Normal 43 2 2 2 3 2 2 2" xfId="14871" xr:uid="{00000000-0005-0000-0000-0000173A0000}"/>
    <cellStyle name="Normal 43 2 2 2 3 2 2 2 3" xfId="29969" xr:uid="{00000000-0005-0000-0000-000011750000}"/>
    <cellStyle name="Normal 43 2 2 2 3 2 2 3" xfId="9851" xr:uid="{00000000-0005-0000-0000-00007B260000}"/>
    <cellStyle name="Normal 43 2 2 2 3 2 2 3 3" xfId="24952" xr:uid="{00000000-0005-0000-0000-000078610000}"/>
    <cellStyle name="Normal 43 2 2 2 3 2 2 5" xfId="19939" xr:uid="{00000000-0005-0000-0000-0000E34D0000}"/>
    <cellStyle name="Normal 43 2 2 2 3 2 3" xfId="6490" xr:uid="{00000000-0005-0000-0000-00005A190000}"/>
    <cellStyle name="Normal 43 2 2 2 3 2 3 2" xfId="16542" xr:uid="{00000000-0005-0000-0000-00009E400000}"/>
    <cellStyle name="Normal 43 2 2 2 3 2 3 3" xfId="11522" xr:uid="{00000000-0005-0000-0000-0000022D0000}"/>
    <cellStyle name="Normal 43 2 2 2 3 2 3 3 3" xfId="26623" xr:uid="{00000000-0005-0000-0000-0000FF670000}"/>
    <cellStyle name="Normal 43 2 2 2 3 2 3 5" xfId="21610" xr:uid="{00000000-0005-0000-0000-00006A540000}"/>
    <cellStyle name="Normal 43 2 2 2 3 2 4" xfId="13200" xr:uid="{00000000-0005-0000-0000-000090330000}"/>
    <cellStyle name="Normal 43 2 2 2 3 2 4 3" xfId="28298" xr:uid="{00000000-0005-0000-0000-00008A6E0000}"/>
    <cellStyle name="Normal 43 2 2 2 3 2 5" xfId="8179" xr:uid="{00000000-0005-0000-0000-0000F31F0000}"/>
    <cellStyle name="Normal 43 2 2 2 3 2 5 3" xfId="23281" xr:uid="{00000000-0005-0000-0000-0000F15A0000}"/>
    <cellStyle name="Normal 43 2 2 2 3 2 7" xfId="18268" xr:uid="{00000000-0005-0000-0000-00005C470000}"/>
    <cellStyle name="Normal 43 2 2 2 3 3" xfId="3961" xr:uid="{00000000-0005-0000-0000-0000790F0000}"/>
    <cellStyle name="Normal 43 2 2 2 3 3 2" xfId="14035" xr:uid="{00000000-0005-0000-0000-0000D3360000}"/>
    <cellStyle name="Normal 43 2 2 2 3 3 2 3" xfId="29133" xr:uid="{00000000-0005-0000-0000-0000CD710000}"/>
    <cellStyle name="Normal 43 2 2 2 3 3 3" xfId="9015" xr:uid="{00000000-0005-0000-0000-000037230000}"/>
    <cellStyle name="Normal 43 2 2 2 3 3 3 3" xfId="24116" xr:uid="{00000000-0005-0000-0000-0000345E0000}"/>
    <cellStyle name="Normal 43 2 2 2 3 3 5" xfId="19103" xr:uid="{00000000-0005-0000-0000-00009F4A0000}"/>
    <cellStyle name="Normal 43 2 2 2 3 4" xfId="5654" xr:uid="{00000000-0005-0000-0000-000016160000}"/>
    <cellStyle name="Normal 43 2 2 2 3 4 2" xfId="15706" xr:uid="{00000000-0005-0000-0000-00005A3D0000}"/>
    <cellStyle name="Normal 43 2 2 2 3 4 2 3" xfId="30804" xr:uid="{00000000-0005-0000-0000-000054780000}"/>
    <cellStyle name="Normal 43 2 2 2 3 4 3" xfId="10686" xr:uid="{00000000-0005-0000-0000-0000BE290000}"/>
    <cellStyle name="Normal 43 2 2 2 3 4 3 3" xfId="25787" xr:uid="{00000000-0005-0000-0000-0000BB640000}"/>
    <cellStyle name="Normal 43 2 2 2 3 4 5" xfId="20774" xr:uid="{00000000-0005-0000-0000-000026510000}"/>
    <cellStyle name="Normal 43 2 2 2 3 5" xfId="12364" xr:uid="{00000000-0005-0000-0000-00004C300000}"/>
    <cellStyle name="Normal 43 2 2 2 3 5 3" xfId="27462" xr:uid="{00000000-0005-0000-0000-0000466B0000}"/>
    <cellStyle name="Normal 43 2 2 2 3 6" xfId="7343" xr:uid="{00000000-0005-0000-0000-0000AF1C0000}"/>
    <cellStyle name="Normal 43 2 2 2 3 6 3" xfId="22445" xr:uid="{00000000-0005-0000-0000-0000AD570000}"/>
    <cellStyle name="Normal 43 2 2 2 3 8" xfId="17432" xr:uid="{00000000-0005-0000-0000-000018440000}"/>
    <cellStyle name="Normal 43 2 2 2 4" xfId="2690" xr:uid="{00000000-0005-0000-0000-0000820A0000}"/>
    <cellStyle name="Normal 43 2 2 2 4 2" xfId="4380" xr:uid="{00000000-0005-0000-0000-00001C110000}"/>
    <cellStyle name="Normal 43 2 2 2 4 2 2" xfId="14453" xr:uid="{00000000-0005-0000-0000-000075380000}"/>
    <cellStyle name="Normal 43 2 2 2 4 2 2 3" xfId="29551" xr:uid="{00000000-0005-0000-0000-00006F730000}"/>
    <cellStyle name="Normal 43 2 2 2 4 2 3" xfId="9433" xr:uid="{00000000-0005-0000-0000-0000D9240000}"/>
    <cellStyle name="Normal 43 2 2 2 4 2 3 3" xfId="24534" xr:uid="{00000000-0005-0000-0000-0000D65F0000}"/>
    <cellStyle name="Normal 43 2 2 2 4 2 5" xfId="19521" xr:uid="{00000000-0005-0000-0000-0000414C0000}"/>
    <cellStyle name="Normal 43 2 2 2 4 3" xfId="6072" xr:uid="{00000000-0005-0000-0000-0000B8170000}"/>
    <cellStyle name="Normal 43 2 2 2 4 3 2" xfId="16124" xr:uid="{00000000-0005-0000-0000-0000FC3E0000}"/>
    <cellStyle name="Normal 43 2 2 2 4 3 3" xfId="11104" xr:uid="{00000000-0005-0000-0000-0000602B0000}"/>
    <cellStyle name="Normal 43 2 2 2 4 3 3 3" xfId="26205" xr:uid="{00000000-0005-0000-0000-00005D660000}"/>
    <cellStyle name="Normal 43 2 2 2 4 3 5" xfId="21192" xr:uid="{00000000-0005-0000-0000-0000C8520000}"/>
    <cellStyle name="Normal 43 2 2 2 4 4" xfId="12782" xr:uid="{00000000-0005-0000-0000-0000EE310000}"/>
    <cellStyle name="Normal 43 2 2 2 4 4 3" xfId="27880" xr:uid="{00000000-0005-0000-0000-0000E86C0000}"/>
    <cellStyle name="Normal 43 2 2 2 4 5" xfId="7761" xr:uid="{00000000-0005-0000-0000-0000511E0000}"/>
    <cellStyle name="Normal 43 2 2 2 4 5 3" xfId="22863" xr:uid="{00000000-0005-0000-0000-00004F590000}"/>
    <cellStyle name="Normal 43 2 2 2 4 7" xfId="17850" xr:uid="{00000000-0005-0000-0000-0000BA450000}"/>
    <cellStyle name="Normal 43 2 2 2 5" xfId="3543" xr:uid="{00000000-0005-0000-0000-0000D70D0000}"/>
    <cellStyle name="Normal 43 2 2 2 5 2" xfId="13617" xr:uid="{00000000-0005-0000-0000-000031350000}"/>
    <cellStyle name="Normal 43 2 2 2 5 2 3" xfId="28715" xr:uid="{00000000-0005-0000-0000-00002B700000}"/>
    <cellStyle name="Normal 43 2 2 2 5 3" xfId="8597" xr:uid="{00000000-0005-0000-0000-000095210000}"/>
    <cellStyle name="Normal 43 2 2 2 5 3 3" xfId="23698" xr:uid="{00000000-0005-0000-0000-0000925C0000}"/>
    <cellStyle name="Normal 43 2 2 2 5 5" xfId="18685" xr:uid="{00000000-0005-0000-0000-0000FD480000}"/>
    <cellStyle name="Normal 43 2 2 2 6" xfId="5236" xr:uid="{00000000-0005-0000-0000-000074140000}"/>
    <cellStyle name="Normal 43 2 2 2 6 2" xfId="15288" xr:uid="{00000000-0005-0000-0000-0000B83B0000}"/>
    <cellStyle name="Normal 43 2 2 2 6 2 3" xfId="30386" xr:uid="{00000000-0005-0000-0000-0000B2760000}"/>
    <cellStyle name="Normal 43 2 2 2 6 3" xfId="10268" xr:uid="{00000000-0005-0000-0000-00001C280000}"/>
    <cellStyle name="Normal 43 2 2 2 6 3 3" xfId="25369" xr:uid="{00000000-0005-0000-0000-000019630000}"/>
    <cellStyle name="Normal 43 2 2 2 6 5" xfId="20356" xr:uid="{00000000-0005-0000-0000-0000844F0000}"/>
    <cellStyle name="Normal 43 2 2 2 7" xfId="11946" xr:uid="{00000000-0005-0000-0000-0000AA2E0000}"/>
    <cellStyle name="Normal 43 2 2 2 7 3" xfId="27044" xr:uid="{00000000-0005-0000-0000-0000A4690000}"/>
    <cellStyle name="Normal 43 2 2 2 8" xfId="6925" xr:uid="{00000000-0005-0000-0000-00000D1B0000}"/>
    <cellStyle name="Normal 43 2 2 2 8 3" xfId="22027" xr:uid="{00000000-0005-0000-0000-00000B560000}"/>
    <cellStyle name="Normal 43 2 2 3" xfId="1952" xr:uid="{00000000-0005-0000-0000-0000A0070000}"/>
    <cellStyle name="Normal 43 2 2 3 2" xfId="2373" xr:uid="{00000000-0005-0000-0000-000045090000}"/>
    <cellStyle name="Normal 43 2 2 3 2 2" xfId="3212" xr:uid="{00000000-0005-0000-0000-00008C0C0000}"/>
    <cellStyle name="Normal 43 2 2 3 2 2 2" xfId="4902" xr:uid="{00000000-0005-0000-0000-000026130000}"/>
    <cellStyle name="Normal 43 2 2 3 2 2 2 2" xfId="14975" xr:uid="{00000000-0005-0000-0000-00007F3A0000}"/>
    <cellStyle name="Normal 43 2 2 3 2 2 2 2 3" xfId="30073" xr:uid="{00000000-0005-0000-0000-000079750000}"/>
    <cellStyle name="Normal 43 2 2 3 2 2 2 3" xfId="9955" xr:uid="{00000000-0005-0000-0000-0000E3260000}"/>
    <cellStyle name="Normal 43 2 2 3 2 2 2 3 3" xfId="25056" xr:uid="{00000000-0005-0000-0000-0000E0610000}"/>
    <cellStyle name="Normal 43 2 2 3 2 2 2 5" xfId="20043" xr:uid="{00000000-0005-0000-0000-00004B4E0000}"/>
    <cellStyle name="Normal 43 2 2 3 2 2 3" xfId="6594" xr:uid="{00000000-0005-0000-0000-0000C2190000}"/>
    <cellStyle name="Normal 43 2 2 3 2 2 3 2" xfId="16646" xr:uid="{00000000-0005-0000-0000-000006410000}"/>
    <cellStyle name="Normal 43 2 2 3 2 2 3 3" xfId="11626" xr:uid="{00000000-0005-0000-0000-00006A2D0000}"/>
    <cellStyle name="Normal 43 2 2 3 2 2 3 3 3" xfId="26727" xr:uid="{00000000-0005-0000-0000-000067680000}"/>
    <cellStyle name="Normal 43 2 2 3 2 2 3 5" xfId="21714" xr:uid="{00000000-0005-0000-0000-0000D2540000}"/>
    <cellStyle name="Normal 43 2 2 3 2 2 4" xfId="13304" xr:uid="{00000000-0005-0000-0000-0000F8330000}"/>
    <cellStyle name="Normal 43 2 2 3 2 2 4 3" xfId="28402" xr:uid="{00000000-0005-0000-0000-0000F26E0000}"/>
    <cellStyle name="Normal 43 2 2 3 2 2 5" xfId="8283" xr:uid="{00000000-0005-0000-0000-00005B200000}"/>
    <cellStyle name="Normal 43 2 2 3 2 2 5 3" xfId="23385" xr:uid="{00000000-0005-0000-0000-0000595B0000}"/>
    <cellStyle name="Normal 43 2 2 3 2 2 7" xfId="18372" xr:uid="{00000000-0005-0000-0000-0000C4470000}"/>
    <cellStyle name="Normal 43 2 2 3 2 3" xfId="4065" xr:uid="{00000000-0005-0000-0000-0000E10F0000}"/>
    <cellStyle name="Normal 43 2 2 3 2 3 2" xfId="14139" xr:uid="{00000000-0005-0000-0000-00003B370000}"/>
    <cellStyle name="Normal 43 2 2 3 2 3 2 3" xfId="29237" xr:uid="{00000000-0005-0000-0000-000035720000}"/>
    <cellStyle name="Normal 43 2 2 3 2 3 3" xfId="9119" xr:uid="{00000000-0005-0000-0000-00009F230000}"/>
    <cellStyle name="Normal 43 2 2 3 2 3 3 3" xfId="24220" xr:uid="{00000000-0005-0000-0000-00009C5E0000}"/>
    <cellStyle name="Normal 43 2 2 3 2 3 5" xfId="19207" xr:uid="{00000000-0005-0000-0000-0000074B0000}"/>
    <cellStyle name="Normal 43 2 2 3 2 4" xfId="5758" xr:uid="{00000000-0005-0000-0000-00007E160000}"/>
    <cellStyle name="Normal 43 2 2 3 2 4 2" xfId="15810" xr:uid="{00000000-0005-0000-0000-0000C23D0000}"/>
    <cellStyle name="Normal 43 2 2 3 2 4 2 3" xfId="30908" xr:uid="{00000000-0005-0000-0000-0000BC780000}"/>
    <cellStyle name="Normal 43 2 2 3 2 4 3" xfId="10790" xr:uid="{00000000-0005-0000-0000-0000262A0000}"/>
    <cellStyle name="Normal 43 2 2 3 2 4 3 3" xfId="25891" xr:uid="{00000000-0005-0000-0000-000023650000}"/>
    <cellStyle name="Normal 43 2 2 3 2 4 5" xfId="20878" xr:uid="{00000000-0005-0000-0000-00008E510000}"/>
    <cellStyle name="Normal 43 2 2 3 2 5" xfId="12468" xr:uid="{00000000-0005-0000-0000-0000B4300000}"/>
    <cellStyle name="Normal 43 2 2 3 2 5 3" xfId="27566" xr:uid="{00000000-0005-0000-0000-0000AE6B0000}"/>
    <cellStyle name="Normal 43 2 2 3 2 6" xfId="7447" xr:uid="{00000000-0005-0000-0000-0000171D0000}"/>
    <cellStyle name="Normal 43 2 2 3 2 6 3" xfId="22549" xr:uid="{00000000-0005-0000-0000-000015580000}"/>
    <cellStyle name="Normal 43 2 2 3 2 8" xfId="17536" xr:uid="{00000000-0005-0000-0000-000080440000}"/>
    <cellStyle name="Normal 43 2 2 3 3" xfId="2794" xr:uid="{00000000-0005-0000-0000-0000EA0A0000}"/>
    <cellStyle name="Normal 43 2 2 3 3 2" xfId="4484" xr:uid="{00000000-0005-0000-0000-000084110000}"/>
    <cellStyle name="Normal 43 2 2 3 3 2 2" xfId="14557" xr:uid="{00000000-0005-0000-0000-0000DD380000}"/>
    <cellStyle name="Normal 43 2 2 3 3 2 2 3" xfId="29655" xr:uid="{00000000-0005-0000-0000-0000D7730000}"/>
    <cellStyle name="Normal 43 2 2 3 3 2 3" xfId="9537" xr:uid="{00000000-0005-0000-0000-000041250000}"/>
    <cellStyle name="Normal 43 2 2 3 3 2 3 3" xfId="24638" xr:uid="{00000000-0005-0000-0000-00003E600000}"/>
    <cellStyle name="Normal 43 2 2 3 3 2 5" xfId="19625" xr:uid="{00000000-0005-0000-0000-0000A94C0000}"/>
    <cellStyle name="Normal 43 2 2 3 3 3" xfId="6176" xr:uid="{00000000-0005-0000-0000-000020180000}"/>
    <cellStyle name="Normal 43 2 2 3 3 3 2" xfId="16228" xr:uid="{00000000-0005-0000-0000-0000643F0000}"/>
    <cellStyle name="Normal 43 2 2 3 3 3 3" xfId="11208" xr:uid="{00000000-0005-0000-0000-0000C82B0000}"/>
    <cellStyle name="Normal 43 2 2 3 3 3 3 3" xfId="26309" xr:uid="{00000000-0005-0000-0000-0000C5660000}"/>
    <cellStyle name="Normal 43 2 2 3 3 3 5" xfId="21296" xr:uid="{00000000-0005-0000-0000-000030530000}"/>
    <cellStyle name="Normal 43 2 2 3 3 4" xfId="12886" xr:uid="{00000000-0005-0000-0000-000056320000}"/>
    <cellStyle name="Normal 43 2 2 3 3 4 3" xfId="27984" xr:uid="{00000000-0005-0000-0000-0000506D0000}"/>
    <cellStyle name="Normal 43 2 2 3 3 5" xfId="7865" xr:uid="{00000000-0005-0000-0000-0000B91E0000}"/>
    <cellStyle name="Normal 43 2 2 3 3 5 3" xfId="22967" xr:uid="{00000000-0005-0000-0000-0000B7590000}"/>
    <cellStyle name="Normal 43 2 2 3 3 7" xfId="17954" xr:uid="{00000000-0005-0000-0000-000022460000}"/>
    <cellStyle name="Normal 43 2 2 3 4" xfId="3647" xr:uid="{00000000-0005-0000-0000-00003F0E0000}"/>
    <cellStyle name="Normal 43 2 2 3 4 2" xfId="13721" xr:uid="{00000000-0005-0000-0000-000099350000}"/>
    <cellStyle name="Normal 43 2 2 3 4 2 3" xfId="28819" xr:uid="{00000000-0005-0000-0000-000093700000}"/>
    <cellStyle name="Normal 43 2 2 3 4 3" xfId="8701" xr:uid="{00000000-0005-0000-0000-0000FD210000}"/>
    <cellStyle name="Normal 43 2 2 3 4 3 3" xfId="23802" xr:uid="{00000000-0005-0000-0000-0000FA5C0000}"/>
    <cellStyle name="Normal 43 2 2 3 4 5" xfId="18789" xr:uid="{00000000-0005-0000-0000-000065490000}"/>
    <cellStyle name="Normal 43 2 2 3 5" xfId="5340" xr:uid="{00000000-0005-0000-0000-0000DC140000}"/>
    <cellStyle name="Normal 43 2 2 3 5 2" xfId="15392" xr:uid="{00000000-0005-0000-0000-0000203C0000}"/>
    <cellStyle name="Normal 43 2 2 3 5 2 3" xfId="30490" xr:uid="{00000000-0005-0000-0000-00001A770000}"/>
    <cellStyle name="Normal 43 2 2 3 5 3" xfId="10372" xr:uid="{00000000-0005-0000-0000-000084280000}"/>
    <cellStyle name="Normal 43 2 2 3 5 3 3" xfId="25473" xr:uid="{00000000-0005-0000-0000-000081630000}"/>
    <cellStyle name="Normal 43 2 2 3 5 5" xfId="20460" xr:uid="{00000000-0005-0000-0000-0000EC4F0000}"/>
    <cellStyle name="Normal 43 2 2 3 6" xfId="12050" xr:uid="{00000000-0005-0000-0000-0000122F0000}"/>
    <cellStyle name="Normal 43 2 2 3 6 3" xfId="27148" xr:uid="{00000000-0005-0000-0000-00000C6A0000}"/>
    <cellStyle name="Normal 43 2 2 3 7" xfId="7029" xr:uid="{00000000-0005-0000-0000-0000751B0000}"/>
    <cellStyle name="Normal 43 2 2 3 7 3" xfId="22131" xr:uid="{00000000-0005-0000-0000-000073560000}"/>
    <cellStyle name="Normal 43 2 2 3 9" xfId="17118" xr:uid="{00000000-0005-0000-0000-0000DE420000}"/>
    <cellStyle name="Normal 43 2 2 4" xfId="2165" xr:uid="{00000000-0005-0000-0000-000075080000}"/>
    <cellStyle name="Normal 43 2 2 4 2" xfId="3004" xr:uid="{00000000-0005-0000-0000-0000BC0B0000}"/>
    <cellStyle name="Normal 43 2 2 4 2 2" xfId="4694" xr:uid="{00000000-0005-0000-0000-000056120000}"/>
    <cellStyle name="Normal 43 2 2 4 2 2 2" xfId="14767" xr:uid="{00000000-0005-0000-0000-0000AF390000}"/>
    <cellStyle name="Normal 43 2 2 4 2 2 2 3" xfId="29865" xr:uid="{00000000-0005-0000-0000-0000A9740000}"/>
    <cellStyle name="Normal 43 2 2 4 2 2 3" xfId="9747" xr:uid="{00000000-0005-0000-0000-000013260000}"/>
    <cellStyle name="Normal 43 2 2 4 2 2 3 3" xfId="24848" xr:uid="{00000000-0005-0000-0000-000010610000}"/>
    <cellStyle name="Normal 43 2 2 4 2 2 5" xfId="19835" xr:uid="{00000000-0005-0000-0000-00007B4D0000}"/>
    <cellStyle name="Normal 43 2 2 4 2 3" xfId="6386" xr:uid="{00000000-0005-0000-0000-0000F2180000}"/>
    <cellStyle name="Normal 43 2 2 4 2 3 2" xfId="16438" xr:uid="{00000000-0005-0000-0000-000036400000}"/>
    <cellStyle name="Normal 43 2 2 4 2 3 3" xfId="11418" xr:uid="{00000000-0005-0000-0000-00009A2C0000}"/>
    <cellStyle name="Normal 43 2 2 4 2 3 3 3" xfId="26519" xr:uid="{00000000-0005-0000-0000-000097670000}"/>
    <cellStyle name="Normal 43 2 2 4 2 3 5" xfId="21506" xr:uid="{00000000-0005-0000-0000-000002540000}"/>
    <cellStyle name="Normal 43 2 2 4 2 4" xfId="13096" xr:uid="{00000000-0005-0000-0000-000028330000}"/>
    <cellStyle name="Normal 43 2 2 4 2 4 3" xfId="28194" xr:uid="{00000000-0005-0000-0000-0000226E0000}"/>
    <cellStyle name="Normal 43 2 2 4 2 5" xfId="8075" xr:uid="{00000000-0005-0000-0000-00008B1F0000}"/>
    <cellStyle name="Normal 43 2 2 4 2 5 3" xfId="23177" xr:uid="{00000000-0005-0000-0000-0000895A0000}"/>
    <cellStyle name="Normal 43 2 2 4 2 7" xfId="18164" xr:uid="{00000000-0005-0000-0000-0000F4460000}"/>
    <cellStyle name="Normal 43 2 2 4 3" xfId="3857" xr:uid="{00000000-0005-0000-0000-0000110F0000}"/>
    <cellStyle name="Normal 43 2 2 4 3 2" xfId="13931" xr:uid="{00000000-0005-0000-0000-00006B360000}"/>
    <cellStyle name="Normal 43 2 2 4 3 2 3" xfId="29029" xr:uid="{00000000-0005-0000-0000-000065710000}"/>
    <cellStyle name="Normal 43 2 2 4 3 3" xfId="8911" xr:uid="{00000000-0005-0000-0000-0000CF220000}"/>
    <cellStyle name="Normal 43 2 2 4 3 3 3" xfId="24012" xr:uid="{00000000-0005-0000-0000-0000CC5D0000}"/>
    <cellStyle name="Normal 43 2 2 4 3 5" xfId="18999" xr:uid="{00000000-0005-0000-0000-0000374A0000}"/>
    <cellStyle name="Normal 43 2 2 4 4" xfId="5550" xr:uid="{00000000-0005-0000-0000-0000AE150000}"/>
    <cellStyle name="Normal 43 2 2 4 4 2" xfId="15602" xr:uid="{00000000-0005-0000-0000-0000F23C0000}"/>
    <cellStyle name="Normal 43 2 2 4 4 2 3" xfId="30700" xr:uid="{00000000-0005-0000-0000-0000EC770000}"/>
    <cellStyle name="Normal 43 2 2 4 4 3" xfId="10582" xr:uid="{00000000-0005-0000-0000-000056290000}"/>
    <cellStyle name="Normal 43 2 2 4 4 3 3" xfId="25683" xr:uid="{00000000-0005-0000-0000-000053640000}"/>
    <cellStyle name="Normal 43 2 2 4 4 5" xfId="20670" xr:uid="{00000000-0005-0000-0000-0000BE500000}"/>
    <cellStyle name="Normal 43 2 2 4 5" xfId="12260" xr:uid="{00000000-0005-0000-0000-0000E42F0000}"/>
    <cellStyle name="Normal 43 2 2 4 5 3" xfId="27358" xr:uid="{00000000-0005-0000-0000-0000DE6A0000}"/>
    <cellStyle name="Normal 43 2 2 4 6" xfId="7239" xr:uid="{00000000-0005-0000-0000-0000471C0000}"/>
    <cellStyle name="Normal 43 2 2 4 6 3" xfId="22341" xr:uid="{00000000-0005-0000-0000-000045570000}"/>
    <cellStyle name="Normal 43 2 2 4 8" xfId="17328" xr:uid="{00000000-0005-0000-0000-0000B0430000}"/>
    <cellStyle name="Normal 43 2 2 5" xfId="2586" xr:uid="{00000000-0005-0000-0000-00001A0A0000}"/>
    <cellStyle name="Normal 43 2 2 5 2" xfId="4276" xr:uid="{00000000-0005-0000-0000-0000B4100000}"/>
    <cellStyle name="Normal 43 2 2 5 2 2" xfId="14349" xr:uid="{00000000-0005-0000-0000-00000D380000}"/>
    <cellStyle name="Normal 43 2 2 5 2 2 3" xfId="29447" xr:uid="{00000000-0005-0000-0000-000007730000}"/>
    <cellStyle name="Normal 43 2 2 5 2 3" xfId="9329" xr:uid="{00000000-0005-0000-0000-000071240000}"/>
    <cellStyle name="Normal 43 2 2 5 2 3 3" xfId="24430" xr:uid="{00000000-0005-0000-0000-00006E5F0000}"/>
    <cellStyle name="Normal 43 2 2 5 2 5" xfId="19417" xr:uid="{00000000-0005-0000-0000-0000D94B0000}"/>
    <cellStyle name="Normal 43 2 2 5 3" xfId="5968" xr:uid="{00000000-0005-0000-0000-000050170000}"/>
    <cellStyle name="Normal 43 2 2 5 3 2" xfId="16020" xr:uid="{00000000-0005-0000-0000-0000943E0000}"/>
    <cellStyle name="Normal 43 2 2 5 3 3" xfId="11000" xr:uid="{00000000-0005-0000-0000-0000F82A0000}"/>
    <cellStyle name="Normal 43 2 2 5 3 3 3" xfId="26101" xr:uid="{00000000-0005-0000-0000-0000F5650000}"/>
    <cellStyle name="Normal 43 2 2 5 3 5" xfId="21088" xr:uid="{00000000-0005-0000-0000-000060520000}"/>
    <cellStyle name="Normal 43 2 2 5 4" xfId="12678" xr:uid="{00000000-0005-0000-0000-000086310000}"/>
    <cellStyle name="Normal 43 2 2 5 4 3" xfId="27776" xr:uid="{00000000-0005-0000-0000-0000806C0000}"/>
    <cellStyle name="Normal 43 2 2 5 5" xfId="7657" xr:uid="{00000000-0005-0000-0000-0000E91D0000}"/>
    <cellStyle name="Normal 43 2 2 5 5 3" xfId="22759" xr:uid="{00000000-0005-0000-0000-0000E7580000}"/>
    <cellStyle name="Normal 43 2 2 5 7" xfId="17746" xr:uid="{00000000-0005-0000-0000-000052450000}"/>
    <cellStyle name="Normal 43 2 2 6" xfId="3439" xr:uid="{00000000-0005-0000-0000-00006F0D0000}"/>
    <cellStyle name="Normal 43 2 2 6 2" xfId="13513" xr:uid="{00000000-0005-0000-0000-0000C9340000}"/>
    <cellStyle name="Normal 43 2 2 6 2 3" xfId="28611" xr:uid="{00000000-0005-0000-0000-0000C36F0000}"/>
    <cellStyle name="Normal 43 2 2 6 3" xfId="8493" xr:uid="{00000000-0005-0000-0000-00002D210000}"/>
    <cellStyle name="Normal 43 2 2 6 3 3" xfId="23594" xr:uid="{00000000-0005-0000-0000-00002A5C0000}"/>
    <cellStyle name="Normal 43 2 2 6 5" xfId="18581" xr:uid="{00000000-0005-0000-0000-000095480000}"/>
    <cellStyle name="Normal 43 2 2 7" xfId="5132" xr:uid="{00000000-0005-0000-0000-00000C140000}"/>
    <cellStyle name="Normal 43 2 2 7 2" xfId="15184" xr:uid="{00000000-0005-0000-0000-0000503B0000}"/>
    <cellStyle name="Normal 43 2 2 7 2 3" xfId="30282" xr:uid="{00000000-0005-0000-0000-00004A760000}"/>
    <cellStyle name="Normal 43 2 2 7 3" xfId="10164" xr:uid="{00000000-0005-0000-0000-0000B4270000}"/>
    <cellStyle name="Normal 43 2 2 7 3 3" xfId="25265" xr:uid="{00000000-0005-0000-0000-0000B1620000}"/>
    <cellStyle name="Normal 43 2 2 7 5" xfId="20252" xr:uid="{00000000-0005-0000-0000-00001C4F0000}"/>
    <cellStyle name="Normal 43 2 2 8" xfId="11842" xr:uid="{00000000-0005-0000-0000-0000422E0000}"/>
    <cellStyle name="Normal 43 2 2 8 3" xfId="26940" xr:uid="{00000000-0005-0000-0000-00003C690000}"/>
    <cellStyle name="Normal 43 2 2 9" xfId="6821" xr:uid="{00000000-0005-0000-0000-0000A51A0000}"/>
    <cellStyle name="Normal 43 2 2 9 3" xfId="21923" xr:uid="{00000000-0005-0000-0000-0000A3550000}"/>
    <cellStyle name="Normal 43 2 3" xfId="1785" xr:uid="{00000000-0005-0000-0000-0000F9060000}"/>
    <cellStyle name="Normal 43 2 3 10" xfId="16962" xr:uid="{00000000-0005-0000-0000-000042420000}"/>
    <cellStyle name="Normal 43 2 3 2" xfId="2004" xr:uid="{00000000-0005-0000-0000-0000D4070000}"/>
    <cellStyle name="Normal 43 2 3 2 2" xfId="2425" xr:uid="{00000000-0005-0000-0000-000079090000}"/>
    <cellStyle name="Normal 43 2 3 2 2 2" xfId="3264" xr:uid="{00000000-0005-0000-0000-0000C00C0000}"/>
    <cellStyle name="Normal 43 2 3 2 2 2 2" xfId="4954" xr:uid="{00000000-0005-0000-0000-00005A130000}"/>
    <cellStyle name="Normal 43 2 3 2 2 2 2 2" xfId="15027" xr:uid="{00000000-0005-0000-0000-0000B33A0000}"/>
    <cellStyle name="Normal 43 2 3 2 2 2 2 2 3" xfId="30125" xr:uid="{00000000-0005-0000-0000-0000AD750000}"/>
    <cellStyle name="Normal 43 2 3 2 2 2 2 3" xfId="10007" xr:uid="{00000000-0005-0000-0000-000017270000}"/>
    <cellStyle name="Normal 43 2 3 2 2 2 2 3 3" xfId="25108" xr:uid="{00000000-0005-0000-0000-000014620000}"/>
    <cellStyle name="Normal 43 2 3 2 2 2 2 5" xfId="20095" xr:uid="{00000000-0005-0000-0000-00007F4E0000}"/>
    <cellStyle name="Normal 43 2 3 2 2 2 3" xfId="6646" xr:uid="{00000000-0005-0000-0000-0000F6190000}"/>
    <cellStyle name="Normal 43 2 3 2 2 2 3 2" xfId="16698" xr:uid="{00000000-0005-0000-0000-00003A410000}"/>
    <cellStyle name="Normal 43 2 3 2 2 2 3 3" xfId="11678" xr:uid="{00000000-0005-0000-0000-00009E2D0000}"/>
    <cellStyle name="Normal 43 2 3 2 2 2 3 3 3" xfId="26779" xr:uid="{00000000-0005-0000-0000-00009B680000}"/>
    <cellStyle name="Normal 43 2 3 2 2 2 3 5" xfId="21766" xr:uid="{00000000-0005-0000-0000-000006550000}"/>
    <cellStyle name="Normal 43 2 3 2 2 2 4" xfId="13356" xr:uid="{00000000-0005-0000-0000-00002C340000}"/>
    <cellStyle name="Normal 43 2 3 2 2 2 4 3" xfId="28454" xr:uid="{00000000-0005-0000-0000-0000266F0000}"/>
    <cellStyle name="Normal 43 2 3 2 2 2 5" xfId="8335" xr:uid="{00000000-0005-0000-0000-00008F200000}"/>
    <cellStyle name="Normal 43 2 3 2 2 2 5 3" xfId="23437" xr:uid="{00000000-0005-0000-0000-00008D5B0000}"/>
    <cellStyle name="Normal 43 2 3 2 2 2 7" xfId="18424" xr:uid="{00000000-0005-0000-0000-0000F8470000}"/>
    <cellStyle name="Normal 43 2 3 2 2 3" xfId="4117" xr:uid="{00000000-0005-0000-0000-000015100000}"/>
    <cellStyle name="Normal 43 2 3 2 2 3 2" xfId="14191" xr:uid="{00000000-0005-0000-0000-00006F370000}"/>
    <cellStyle name="Normal 43 2 3 2 2 3 2 3" xfId="29289" xr:uid="{00000000-0005-0000-0000-000069720000}"/>
    <cellStyle name="Normal 43 2 3 2 2 3 3" xfId="9171" xr:uid="{00000000-0005-0000-0000-0000D3230000}"/>
    <cellStyle name="Normal 43 2 3 2 2 3 3 3" xfId="24272" xr:uid="{00000000-0005-0000-0000-0000D05E0000}"/>
    <cellStyle name="Normal 43 2 3 2 2 3 5" xfId="19259" xr:uid="{00000000-0005-0000-0000-00003B4B0000}"/>
    <cellStyle name="Normal 43 2 3 2 2 4" xfId="5810" xr:uid="{00000000-0005-0000-0000-0000B2160000}"/>
    <cellStyle name="Normal 43 2 3 2 2 4 2" xfId="15862" xr:uid="{00000000-0005-0000-0000-0000F63D0000}"/>
    <cellStyle name="Normal 43 2 3 2 2 4 3" xfId="10842" xr:uid="{00000000-0005-0000-0000-00005A2A0000}"/>
    <cellStyle name="Normal 43 2 3 2 2 4 3 3" xfId="25943" xr:uid="{00000000-0005-0000-0000-000057650000}"/>
    <cellStyle name="Normal 43 2 3 2 2 4 5" xfId="20930" xr:uid="{00000000-0005-0000-0000-0000C2510000}"/>
    <cellStyle name="Normal 43 2 3 2 2 5" xfId="12520" xr:uid="{00000000-0005-0000-0000-0000E8300000}"/>
    <cellStyle name="Normal 43 2 3 2 2 5 3" xfId="27618" xr:uid="{00000000-0005-0000-0000-0000E26B0000}"/>
    <cellStyle name="Normal 43 2 3 2 2 6" xfId="7499" xr:uid="{00000000-0005-0000-0000-00004B1D0000}"/>
    <cellStyle name="Normal 43 2 3 2 2 6 3" xfId="22601" xr:uid="{00000000-0005-0000-0000-000049580000}"/>
    <cellStyle name="Normal 43 2 3 2 2 8" xfId="17588" xr:uid="{00000000-0005-0000-0000-0000B4440000}"/>
    <cellStyle name="Normal 43 2 3 2 3" xfId="2846" xr:uid="{00000000-0005-0000-0000-00001E0B0000}"/>
    <cellStyle name="Normal 43 2 3 2 3 2" xfId="4536" xr:uid="{00000000-0005-0000-0000-0000B8110000}"/>
    <cellStyle name="Normal 43 2 3 2 3 2 2" xfId="14609" xr:uid="{00000000-0005-0000-0000-000011390000}"/>
    <cellStyle name="Normal 43 2 3 2 3 2 2 3" xfId="29707" xr:uid="{00000000-0005-0000-0000-00000B740000}"/>
    <cellStyle name="Normal 43 2 3 2 3 2 3" xfId="9589" xr:uid="{00000000-0005-0000-0000-000075250000}"/>
    <cellStyle name="Normal 43 2 3 2 3 2 3 3" xfId="24690" xr:uid="{00000000-0005-0000-0000-000072600000}"/>
    <cellStyle name="Normal 43 2 3 2 3 2 5" xfId="19677" xr:uid="{00000000-0005-0000-0000-0000DD4C0000}"/>
    <cellStyle name="Normal 43 2 3 2 3 3" xfId="6228" xr:uid="{00000000-0005-0000-0000-000054180000}"/>
    <cellStyle name="Normal 43 2 3 2 3 3 2" xfId="16280" xr:uid="{00000000-0005-0000-0000-0000983F0000}"/>
    <cellStyle name="Normal 43 2 3 2 3 3 3" xfId="11260" xr:uid="{00000000-0005-0000-0000-0000FC2B0000}"/>
    <cellStyle name="Normal 43 2 3 2 3 3 3 3" xfId="26361" xr:uid="{00000000-0005-0000-0000-0000F9660000}"/>
    <cellStyle name="Normal 43 2 3 2 3 3 5" xfId="21348" xr:uid="{00000000-0005-0000-0000-000064530000}"/>
    <cellStyle name="Normal 43 2 3 2 3 4" xfId="12938" xr:uid="{00000000-0005-0000-0000-00008A320000}"/>
    <cellStyle name="Normal 43 2 3 2 3 4 3" xfId="28036" xr:uid="{00000000-0005-0000-0000-0000846D0000}"/>
    <cellStyle name="Normal 43 2 3 2 3 5" xfId="7917" xr:uid="{00000000-0005-0000-0000-0000ED1E0000}"/>
    <cellStyle name="Normal 43 2 3 2 3 5 3" xfId="23019" xr:uid="{00000000-0005-0000-0000-0000EB590000}"/>
    <cellStyle name="Normal 43 2 3 2 3 7" xfId="18006" xr:uid="{00000000-0005-0000-0000-000056460000}"/>
    <cellStyle name="Normal 43 2 3 2 4" xfId="3699" xr:uid="{00000000-0005-0000-0000-0000730E0000}"/>
    <cellStyle name="Normal 43 2 3 2 4 2" xfId="13773" xr:uid="{00000000-0005-0000-0000-0000CD350000}"/>
    <cellStyle name="Normal 43 2 3 2 4 2 3" xfId="28871" xr:uid="{00000000-0005-0000-0000-0000C7700000}"/>
    <cellStyle name="Normal 43 2 3 2 4 3" xfId="8753" xr:uid="{00000000-0005-0000-0000-000031220000}"/>
    <cellStyle name="Normal 43 2 3 2 4 3 3" xfId="23854" xr:uid="{00000000-0005-0000-0000-00002E5D0000}"/>
    <cellStyle name="Normal 43 2 3 2 4 5" xfId="18841" xr:uid="{00000000-0005-0000-0000-000099490000}"/>
    <cellStyle name="Normal 43 2 3 2 5" xfId="5392" xr:uid="{00000000-0005-0000-0000-000010150000}"/>
    <cellStyle name="Normal 43 2 3 2 5 2" xfId="15444" xr:uid="{00000000-0005-0000-0000-0000543C0000}"/>
    <cellStyle name="Normal 43 2 3 2 5 2 3" xfId="30542" xr:uid="{00000000-0005-0000-0000-00004E770000}"/>
    <cellStyle name="Normal 43 2 3 2 5 3" xfId="10424" xr:uid="{00000000-0005-0000-0000-0000B8280000}"/>
    <cellStyle name="Normal 43 2 3 2 5 3 3" xfId="25525" xr:uid="{00000000-0005-0000-0000-0000B5630000}"/>
    <cellStyle name="Normal 43 2 3 2 5 5" xfId="20512" xr:uid="{00000000-0005-0000-0000-000020500000}"/>
    <cellStyle name="Normal 43 2 3 2 6" xfId="12102" xr:uid="{00000000-0005-0000-0000-0000462F0000}"/>
    <cellStyle name="Normal 43 2 3 2 6 3" xfId="27200" xr:uid="{00000000-0005-0000-0000-0000406A0000}"/>
    <cellStyle name="Normal 43 2 3 2 7" xfId="7081" xr:uid="{00000000-0005-0000-0000-0000A91B0000}"/>
    <cellStyle name="Normal 43 2 3 2 7 3" xfId="22183" xr:uid="{00000000-0005-0000-0000-0000A7560000}"/>
    <cellStyle name="Normal 43 2 3 2 9" xfId="17170" xr:uid="{00000000-0005-0000-0000-000012430000}"/>
    <cellStyle name="Normal 43 2 3 3" xfId="2217" xr:uid="{00000000-0005-0000-0000-0000A9080000}"/>
    <cellStyle name="Normal 43 2 3 3 2" xfId="3056" xr:uid="{00000000-0005-0000-0000-0000F00B0000}"/>
    <cellStyle name="Normal 43 2 3 3 2 2" xfId="4746" xr:uid="{00000000-0005-0000-0000-00008A120000}"/>
    <cellStyle name="Normal 43 2 3 3 2 2 2" xfId="14819" xr:uid="{00000000-0005-0000-0000-0000E3390000}"/>
    <cellStyle name="Normal 43 2 3 3 2 2 2 3" xfId="29917" xr:uid="{00000000-0005-0000-0000-0000DD740000}"/>
    <cellStyle name="Normal 43 2 3 3 2 2 3" xfId="9799" xr:uid="{00000000-0005-0000-0000-000047260000}"/>
    <cellStyle name="Normal 43 2 3 3 2 2 3 3" xfId="24900" xr:uid="{00000000-0005-0000-0000-000044610000}"/>
    <cellStyle name="Normal 43 2 3 3 2 2 5" xfId="19887" xr:uid="{00000000-0005-0000-0000-0000AF4D0000}"/>
    <cellStyle name="Normal 43 2 3 3 2 3" xfId="6438" xr:uid="{00000000-0005-0000-0000-000026190000}"/>
    <cellStyle name="Normal 43 2 3 3 2 3 2" xfId="16490" xr:uid="{00000000-0005-0000-0000-00006A400000}"/>
    <cellStyle name="Normal 43 2 3 3 2 3 3" xfId="11470" xr:uid="{00000000-0005-0000-0000-0000CE2C0000}"/>
    <cellStyle name="Normal 43 2 3 3 2 3 3 3" xfId="26571" xr:uid="{00000000-0005-0000-0000-0000CB670000}"/>
    <cellStyle name="Normal 43 2 3 3 2 3 5" xfId="21558" xr:uid="{00000000-0005-0000-0000-000036540000}"/>
    <cellStyle name="Normal 43 2 3 3 2 4" xfId="13148" xr:uid="{00000000-0005-0000-0000-00005C330000}"/>
    <cellStyle name="Normal 43 2 3 3 2 4 3" xfId="28246" xr:uid="{00000000-0005-0000-0000-0000566E0000}"/>
    <cellStyle name="Normal 43 2 3 3 2 5" xfId="8127" xr:uid="{00000000-0005-0000-0000-0000BF1F0000}"/>
    <cellStyle name="Normal 43 2 3 3 2 5 3" xfId="23229" xr:uid="{00000000-0005-0000-0000-0000BD5A0000}"/>
    <cellStyle name="Normal 43 2 3 3 2 7" xfId="18216" xr:uid="{00000000-0005-0000-0000-000028470000}"/>
    <cellStyle name="Normal 43 2 3 3 3" xfId="3909" xr:uid="{00000000-0005-0000-0000-0000450F0000}"/>
    <cellStyle name="Normal 43 2 3 3 3 2" xfId="13983" xr:uid="{00000000-0005-0000-0000-00009F360000}"/>
    <cellStyle name="Normal 43 2 3 3 3 2 3" xfId="29081" xr:uid="{00000000-0005-0000-0000-000099710000}"/>
    <cellStyle name="Normal 43 2 3 3 3 3" xfId="8963" xr:uid="{00000000-0005-0000-0000-000003230000}"/>
    <cellStyle name="Normal 43 2 3 3 3 3 3" xfId="24064" xr:uid="{00000000-0005-0000-0000-0000005E0000}"/>
    <cellStyle name="Normal 43 2 3 3 3 5" xfId="19051" xr:uid="{00000000-0005-0000-0000-00006B4A0000}"/>
    <cellStyle name="Normal 43 2 3 3 4" xfId="5602" xr:uid="{00000000-0005-0000-0000-0000E2150000}"/>
    <cellStyle name="Normal 43 2 3 3 4 2" xfId="15654" xr:uid="{00000000-0005-0000-0000-0000263D0000}"/>
    <cellStyle name="Normal 43 2 3 3 4 2 3" xfId="30752" xr:uid="{00000000-0005-0000-0000-000020780000}"/>
    <cellStyle name="Normal 43 2 3 3 4 3" xfId="10634" xr:uid="{00000000-0005-0000-0000-00008A290000}"/>
    <cellStyle name="Normal 43 2 3 3 4 3 3" xfId="25735" xr:uid="{00000000-0005-0000-0000-000087640000}"/>
    <cellStyle name="Normal 43 2 3 3 4 5" xfId="20722" xr:uid="{00000000-0005-0000-0000-0000F2500000}"/>
    <cellStyle name="Normal 43 2 3 3 5" xfId="12312" xr:uid="{00000000-0005-0000-0000-000018300000}"/>
    <cellStyle name="Normal 43 2 3 3 5 3" xfId="27410" xr:uid="{00000000-0005-0000-0000-0000126B0000}"/>
    <cellStyle name="Normal 43 2 3 3 6" xfId="7291" xr:uid="{00000000-0005-0000-0000-00007B1C0000}"/>
    <cellStyle name="Normal 43 2 3 3 6 3" xfId="22393" xr:uid="{00000000-0005-0000-0000-000079570000}"/>
    <cellStyle name="Normal 43 2 3 3 8" xfId="17380" xr:uid="{00000000-0005-0000-0000-0000E4430000}"/>
    <cellStyle name="Normal 43 2 3 4" xfId="2638" xr:uid="{00000000-0005-0000-0000-00004E0A0000}"/>
    <cellStyle name="Normal 43 2 3 4 2" xfId="4328" xr:uid="{00000000-0005-0000-0000-0000E8100000}"/>
    <cellStyle name="Normal 43 2 3 4 2 2" xfId="14401" xr:uid="{00000000-0005-0000-0000-000041380000}"/>
    <cellStyle name="Normal 43 2 3 4 2 2 3" xfId="29499" xr:uid="{00000000-0005-0000-0000-00003B730000}"/>
    <cellStyle name="Normal 43 2 3 4 2 3" xfId="9381" xr:uid="{00000000-0005-0000-0000-0000A5240000}"/>
    <cellStyle name="Normal 43 2 3 4 2 3 3" xfId="24482" xr:uid="{00000000-0005-0000-0000-0000A25F0000}"/>
    <cellStyle name="Normal 43 2 3 4 2 5" xfId="19469" xr:uid="{00000000-0005-0000-0000-00000D4C0000}"/>
    <cellStyle name="Normal 43 2 3 4 3" xfId="6020" xr:uid="{00000000-0005-0000-0000-000084170000}"/>
    <cellStyle name="Normal 43 2 3 4 3 2" xfId="16072" xr:uid="{00000000-0005-0000-0000-0000C83E0000}"/>
    <cellStyle name="Normal 43 2 3 4 3 3" xfId="11052" xr:uid="{00000000-0005-0000-0000-00002C2B0000}"/>
    <cellStyle name="Normal 43 2 3 4 3 3 3" xfId="26153" xr:uid="{00000000-0005-0000-0000-000029660000}"/>
    <cellStyle name="Normal 43 2 3 4 3 5" xfId="21140" xr:uid="{00000000-0005-0000-0000-000094520000}"/>
    <cellStyle name="Normal 43 2 3 4 4" xfId="12730" xr:uid="{00000000-0005-0000-0000-0000BA310000}"/>
    <cellStyle name="Normal 43 2 3 4 4 3" xfId="27828" xr:uid="{00000000-0005-0000-0000-0000B46C0000}"/>
    <cellStyle name="Normal 43 2 3 4 5" xfId="7709" xr:uid="{00000000-0005-0000-0000-00001D1E0000}"/>
    <cellStyle name="Normal 43 2 3 4 5 3" xfId="22811" xr:uid="{00000000-0005-0000-0000-00001B590000}"/>
    <cellStyle name="Normal 43 2 3 4 7" xfId="17798" xr:uid="{00000000-0005-0000-0000-000086450000}"/>
    <cellStyle name="Normal 43 2 3 5" xfId="3491" xr:uid="{00000000-0005-0000-0000-0000A30D0000}"/>
    <cellStyle name="Normal 43 2 3 5 2" xfId="13565" xr:uid="{00000000-0005-0000-0000-0000FD340000}"/>
    <cellStyle name="Normal 43 2 3 5 2 3" xfId="28663" xr:uid="{00000000-0005-0000-0000-0000F76F0000}"/>
    <cellStyle name="Normal 43 2 3 5 3" xfId="8545" xr:uid="{00000000-0005-0000-0000-000061210000}"/>
    <cellStyle name="Normal 43 2 3 5 3 3" xfId="23646" xr:uid="{00000000-0005-0000-0000-00005E5C0000}"/>
    <cellStyle name="Normal 43 2 3 5 5" xfId="18633" xr:uid="{00000000-0005-0000-0000-0000C9480000}"/>
    <cellStyle name="Normal 43 2 3 6" xfId="5184" xr:uid="{00000000-0005-0000-0000-000040140000}"/>
    <cellStyle name="Normal 43 2 3 6 2" xfId="15236" xr:uid="{00000000-0005-0000-0000-0000843B0000}"/>
    <cellStyle name="Normal 43 2 3 6 2 3" xfId="30334" xr:uid="{00000000-0005-0000-0000-00007E760000}"/>
    <cellStyle name="Normal 43 2 3 6 3" xfId="10216" xr:uid="{00000000-0005-0000-0000-0000E8270000}"/>
    <cellStyle name="Normal 43 2 3 6 3 3" xfId="25317" xr:uid="{00000000-0005-0000-0000-0000E5620000}"/>
    <cellStyle name="Normal 43 2 3 6 5" xfId="20304" xr:uid="{00000000-0005-0000-0000-0000504F0000}"/>
    <cellStyle name="Normal 43 2 3 7" xfId="11894" xr:uid="{00000000-0005-0000-0000-0000762E0000}"/>
    <cellStyle name="Normal 43 2 3 7 3" xfId="26992" xr:uid="{00000000-0005-0000-0000-000070690000}"/>
    <cellStyle name="Normal 43 2 3 8" xfId="6873" xr:uid="{00000000-0005-0000-0000-0000D91A0000}"/>
    <cellStyle name="Normal 43 2 3 8 3" xfId="21975" xr:uid="{00000000-0005-0000-0000-0000D7550000}"/>
    <cellStyle name="Normal 43 2 4" xfId="1898" xr:uid="{00000000-0005-0000-0000-00006A070000}"/>
    <cellStyle name="Normal 43 2 4 2" xfId="2321" xr:uid="{00000000-0005-0000-0000-000011090000}"/>
    <cellStyle name="Normal 43 2 4 2 2" xfId="3160" xr:uid="{00000000-0005-0000-0000-0000580C0000}"/>
    <cellStyle name="Normal 43 2 4 2 2 2" xfId="4850" xr:uid="{00000000-0005-0000-0000-0000F2120000}"/>
    <cellStyle name="Normal 43 2 4 2 2 2 2" xfId="14923" xr:uid="{00000000-0005-0000-0000-00004B3A0000}"/>
    <cellStyle name="Normal 43 2 4 2 2 2 2 3" xfId="30021" xr:uid="{00000000-0005-0000-0000-000045750000}"/>
    <cellStyle name="Normal 43 2 4 2 2 2 3" xfId="9903" xr:uid="{00000000-0005-0000-0000-0000AF260000}"/>
    <cellStyle name="Normal 43 2 4 2 2 2 3 3" xfId="25004" xr:uid="{00000000-0005-0000-0000-0000AC610000}"/>
    <cellStyle name="Normal 43 2 4 2 2 2 5" xfId="19991" xr:uid="{00000000-0005-0000-0000-0000174E0000}"/>
    <cellStyle name="Normal 43 2 4 2 2 3" xfId="6542" xr:uid="{00000000-0005-0000-0000-00008E190000}"/>
    <cellStyle name="Normal 43 2 4 2 2 3 2" xfId="16594" xr:uid="{00000000-0005-0000-0000-0000D2400000}"/>
    <cellStyle name="Normal 43 2 4 2 2 3 3" xfId="11574" xr:uid="{00000000-0005-0000-0000-0000362D0000}"/>
    <cellStyle name="Normal 43 2 4 2 2 3 3 3" xfId="26675" xr:uid="{00000000-0005-0000-0000-000033680000}"/>
    <cellStyle name="Normal 43 2 4 2 2 3 5" xfId="21662" xr:uid="{00000000-0005-0000-0000-00009E540000}"/>
    <cellStyle name="Normal 43 2 4 2 2 4" xfId="13252" xr:uid="{00000000-0005-0000-0000-0000C4330000}"/>
    <cellStyle name="Normal 43 2 4 2 2 4 3" xfId="28350" xr:uid="{00000000-0005-0000-0000-0000BE6E0000}"/>
    <cellStyle name="Normal 43 2 4 2 2 5" xfId="8231" xr:uid="{00000000-0005-0000-0000-000027200000}"/>
    <cellStyle name="Normal 43 2 4 2 2 5 3" xfId="23333" xr:uid="{00000000-0005-0000-0000-0000255B0000}"/>
    <cellStyle name="Normal 43 2 4 2 2 7" xfId="18320" xr:uid="{00000000-0005-0000-0000-000090470000}"/>
    <cellStyle name="Normal 43 2 4 2 3" xfId="4013" xr:uid="{00000000-0005-0000-0000-0000AD0F0000}"/>
    <cellStyle name="Normal 43 2 4 2 3 2" xfId="14087" xr:uid="{00000000-0005-0000-0000-000007370000}"/>
    <cellStyle name="Normal 43 2 4 2 3 2 3" xfId="29185" xr:uid="{00000000-0005-0000-0000-000001720000}"/>
    <cellStyle name="Normal 43 2 4 2 3 3" xfId="9067" xr:uid="{00000000-0005-0000-0000-00006B230000}"/>
    <cellStyle name="Normal 43 2 4 2 3 3 3" xfId="24168" xr:uid="{00000000-0005-0000-0000-0000685E0000}"/>
    <cellStyle name="Normal 43 2 4 2 3 5" xfId="19155" xr:uid="{00000000-0005-0000-0000-0000D34A0000}"/>
    <cellStyle name="Normal 43 2 4 2 4" xfId="5706" xr:uid="{00000000-0005-0000-0000-00004A160000}"/>
    <cellStyle name="Normal 43 2 4 2 4 2" xfId="15758" xr:uid="{00000000-0005-0000-0000-00008E3D0000}"/>
    <cellStyle name="Normal 43 2 4 2 4 2 3" xfId="30856" xr:uid="{00000000-0005-0000-0000-000088780000}"/>
    <cellStyle name="Normal 43 2 4 2 4 3" xfId="10738" xr:uid="{00000000-0005-0000-0000-0000F2290000}"/>
    <cellStyle name="Normal 43 2 4 2 4 3 3" xfId="25839" xr:uid="{00000000-0005-0000-0000-0000EF640000}"/>
    <cellStyle name="Normal 43 2 4 2 4 5" xfId="20826" xr:uid="{00000000-0005-0000-0000-00005A510000}"/>
    <cellStyle name="Normal 43 2 4 2 5" xfId="12416" xr:uid="{00000000-0005-0000-0000-000080300000}"/>
    <cellStyle name="Normal 43 2 4 2 5 3" xfId="27514" xr:uid="{00000000-0005-0000-0000-00007A6B0000}"/>
    <cellStyle name="Normal 43 2 4 2 6" xfId="7395" xr:uid="{00000000-0005-0000-0000-0000E31C0000}"/>
    <cellStyle name="Normal 43 2 4 2 6 3" xfId="22497" xr:uid="{00000000-0005-0000-0000-0000E1570000}"/>
    <cellStyle name="Normal 43 2 4 2 8" xfId="17484" xr:uid="{00000000-0005-0000-0000-00004C440000}"/>
    <cellStyle name="Normal 43 2 4 3" xfId="2742" xr:uid="{00000000-0005-0000-0000-0000B60A0000}"/>
    <cellStyle name="Normal 43 2 4 3 2" xfId="4432" xr:uid="{00000000-0005-0000-0000-000050110000}"/>
    <cellStyle name="Normal 43 2 4 3 2 2" xfId="14505" xr:uid="{00000000-0005-0000-0000-0000A9380000}"/>
    <cellStyle name="Normal 43 2 4 3 2 2 3" xfId="29603" xr:uid="{00000000-0005-0000-0000-0000A3730000}"/>
    <cellStyle name="Normal 43 2 4 3 2 3" xfId="9485" xr:uid="{00000000-0005-0000-0000-00000D250000}"/>
    <cellStyle name="Normal 43 2 4 3 2 3 3" xfId="24586" xr:uid="{00000000-0005-0000-0000-00000A600000}"/>
    <cellStyle name="Normal 43 2 4 3 2 5" xfId="19573" xr:uid="{00000000-0005-0000-0000-0000754C0000}"/>
    <cellStyle name="Normal 43 2 4 3 3" xfId="6124" xr:uid="{00000000-0005-0000-0000-0000EC170000}"/>
    <cellStyle name="Normal 43 2 4 3 3 2" xfId="16176" xr:uid="{00000000-0005-0000-0000-0000303F0000}"/>
    <cellStyle name="Normal 43 2 4 3 3 3" xfId="11156" xr:uid="{00000000-0005-0000-0000-0000942B0000}"/>
    <cellStyle name="Normal 43 2 4 3 3 3 3" xfId="26257" xr:uid="{00000000-0005-0000-0000-000091660000}"/>
    <cellStyle name="Normal 43 2 4 3 3 5" xfId="21244" xr:uid="{00000000-0005-0000-0000-0000FC520000}"/>
    <cellStyle name="Normal 43 2 4 3 4" xfId="12834" xr:uid="{00000000-0005-0000-0000-000022320000}"/>
    <cellStyle name="Normal 43 2 4 3 4 3" xfId="27932" xr:uid="{00000000-0005-0000-0000-00001C6D0000}"/>
    <cellStyle name="Normal 43 2 4 3 5" xfId="7813" xr:uid="{00000000-0005-0000-0000-0000851E0000}"/>
    <cellStyle name="Normal 43 2 4 3 5 3" xfId="22915" xr:uid="{00000000-0005-0000-0000-000083590000}"/>
    <cellStyle name="Normal 43 2 4 3 7" xfId="17902" xr:uid="{00000000-0005-0000-0000-0000EE450000}"/>
    <cellStyle name="Normal 43 2 4 4" xfId="3595" xr:uid="{00000000-0005-0000-0000-00000B0E0000}"/>
    <cellStyle name="Normal 43 2 4 4 2" xfId="13669" xr:uid="{00000000-0005-0000-0000-000065350000}"/>
    <cellStyle name="Normal 43 2 4 4 2 3" xfId="28767" xr:uid="{00000000-0005-0000-0000-00005F700000}"/>
    <cellStyle name="Normal 43 2 4 4 3" xfId="8649" xr:uid="{00000000-0005-0000-0000-0000C9210000}"/>
    <cellStyle name="Normal 43 2 4 4 3 3" xfId="23750" xr:uid="{00000000-0005-0000-0000-0000C65C0000}"/>
    <cellStyle name="Normal 43 2 4 4 5" xfId="18737" xr:uid="{00000000-0005-0000-0000-000031490000}"/>
    <cellStyle name="Normal 43 2 4 5" xfId="5288" xr:uid="{00000000-0005-0000-0000-0000A8140000}"/>
    <cellStyle name="Normal 43 2 4 5 2" xfId="15340" xr:uid="{00000000-0005-0000-0000-0000EC3B0000}"/>
    <cellStyle name="Normal 43 2 4 5 2 3" xfId="30438" xr:uid="{00000000-0005-0000-0000-0000E6760000}"/>
    <cellStyle name="Normal 43 2 4 5 3" xfId="10320" xr:uid="{00000000-0005-0000-0000-000050280000}"/>
    <cellStyle name="Normal 43 2 4 5 3 3" xfId="25421" xr:uid="{00000000-0005-0000-0000-00004D630000}"/>
    <cellStyle name="Normal 43 2 4 5 5" xfId="20408" xr:uid="{00000000-0005-0000-0000-0000B84F0000}"/>
    <cellStyle name="Normal 43 2 4 6" xfId="11998" xr:uid="{00000000-0005-0000-0000-0000DE2E0000}"/>
    <cellStyle name="Normal 43 2 4 6 3" xfId="27096" xr:uid="{00000000-0005-0000-0000-0000D8690000}"/>
    <cellStyle name="Normal 43 2 4 7" xfId="6977" xr:uid="{00000000-0005-0000-0000-0000411B0000}"/>
    <cellStyle name="Normal 43 2 4 7 3" xfId="22079" xr:uid="{00000000-0005-0000-0000-00003F560000}"/>
    <cellStyle name="Normal 43 2 4 9" xfId="17066" xr:uid="{00000000-0005-0000-0000-0000AA420000}"/>
    <cellStyle name="Normal 43 2 5" xfId="2111" xr:uid="{00000000-0005-0000-0000-00003F080000}"/>
    <cellStyle name="Normal 43 2 5 2" xfId="2952" xr:uid="{00000000-0005-0000-0000-0000880B0000}"/>
    <cellStyle name="Normal 43 2 5 2 2" xfId="4642" xr:uid="{00000000-0005-0000-0000-000022120000}"/>
    <cellStyle name="Normal 43 2 5 2 2 2" xfId="14715" xr:uid="{00000000-0005-0000-0000-00007B390000}"/>
    <cellStyle name="Normal 43 2 5 2 2 2 3" xfId="29813" xr:uid="{00000000-0005-0000-0000-000075740000}"/>
    <cellStyle name="Normal 43 2 5 2 2 3" xfId="9695" xr:uid="{00000000-0005-0000-0000-0000DF250000}"/>
    <cellStyle name="Normal 43 2 5 2 2 3 3" xfId="24796" xr:uid="{00000000-0005-0000-0000-0000DC600000}"/>
    <cellStyle name="Normal 43 2 5 2 2 5" xfId="19783" xr:uid="{00000000-0005-0000-0000-0000474D0000}"/>
    <cellStyle name="Normal 43 2 5 2 3" xfId="6334" xr:uid="{00000000-0005-0000-0000-0000BE180000}"/>
    <cellStyle name="Normal 43 2 5 2 3 2" xfId="16386" xr:uid="{00000000-0005-0000-0000-000002400000}"/>
    <cellStyle name="Normal 43 2 5 2 3 3" xfId="11366" xr:uid="{00000000-0005-0000-0000-0000662C0000}"/>
    <cellStyle name="Normal 43 2 5 2 3 3 3" xfId="26467" xr:uid="{00000000-0005-0000-0000-000063670000}"/>
    <cellStyle name="Normal 43 2 5 2 3 5" xfId="21454" xr:uid="{00000000-0005-0000-0000-0000CE530000}"/>
    <cellStyle name="Normal 43 2 5 2 4" xfId="13044" xr:uid="{00000000-0005-0000-0000-0000F4320000}"/>
    <cellStyle name="Normal 43 2 5 2 4 3" xfId="28142" xr:uid="{00000000-0005-0000-0000-0000EE6D0000}"/>
    <cellStyle name="Normal 43 2 5 2 5" xfId="8023" xr:uid="{00000000-0005-0000-0000-0000571F0000}"/>
    <cellStyle name="Normal 43 2 5 2 5 3" xfId="23125" xr:uid="{00000000-0005-0000-0000-0000555A0000}"/>
    <cellStyle name="Normal 43 2 5 2 7" xfId="18112" xr:uid="{00000000-0005-0000-0000-0000C0460000}"/>
    <cellStyle name="Normal 43 2 5 3" xfId="3805" xr:uid="{00000000-0005-0000-0000-0000DD0E0000}"/>
    <cellStyle name="Normal 43 2 5 3 2" xfId="13879" xr:uid="{00000000-0005-0000-0000-000037360000}"/>
    <cellStyle name="Normal 43 2 5 3 2 3" xfId="28977" xr:uid="{00000000-0005-0000-0000-000031710000}"/>
    <cellStyle name="Normal 43 2 5 3 3" xfId="8859" xr:uid="{00000000-0005-0000-0000-00009B220000}"/>
    <cellStyle name="Normal 43 2 5 3 3 3" xfId="23960" xr:uid="{00000000-0005-0000-0000-0000985D0000}"/>
    <cellStyle name="Normal 43 2 5 3 5" xfId="18947" xr:uid="{00000000-0005-0000-0000-0000034A0000}"/>
    <cellStyle name="Normal 43 2 5 4" xfId="5498" xr:uid="{00000000-0005-0000-0000-00007A150000}"/>
    <cellStyle name="Normal 43 2 5 4 2" xfId="15550" xr:uid="{00000000-0005-0000-0000-0000BE3C0000}"/>
    <cellStyle name="Normal 43 2 5 4 2 3" xfId="30648" xr:uid="{00000000-0005-0000-0000-0000B8770000}"/>
    <cellStyle name="Normal 43 2 5 4 3" xfId="10530" xr:uid="{00000000-0005-0000-0000-000022290000}"/>
    <cellStyle name="Normal 43 2 5 4 3 3" xfId="25631" xr:uid="{00000000-0005-0000-0000-00001F640000}"/>
    <cellStyle name="Normal 43 2 5 4 5" xfId="20618" xr:uid="{00000000-0005-0000-0000-00008A500000}"/>
    <cellStyle name="Normal 43 2 5 5" xfId="12208" xr:uid="{00000000-0005-0000-0000-0000B02F0000}"/>
    <cellStyle name="Normal 43 2 5 5 3" xfId="27306" xr:uid="{00000000-0005-0000-0000-0000AA6A0000}"/>
    <cellStyle name="Normal 43 2 5 6" xfId="7187" xr:uid="{00000000-0005-0000-0000-0000131C0000}"/>
    <cellStyle name="Normal 43 2 5 6 3" xfId="22289" xr:uid="{00000000-0005-0000-0000-000011570000}"/>
    <cellStyle name="Normal 43 2 5 8" xfId="17276" xr:uid="{00000000-0005-0000-0000-00007C430000}"/>
    <cellStyle name="Normal 43 2 6" xfId="2532" xr:uid="{00000000-0005-0000-0000-0000E4090000}"/>
    <cellStyle name="Normal 43 2 6 2" xfId="4224" xr:uid="{00000000-0005-0000-0000-000080100000}"/>
    <cellStyle name="Normal 43 2 6 2 2" xfId="14297" xr:uid="{00000000-0005-0000-0000-0000D9370000}"/>
    <cellStyle name="Normal 43 2 6 2 2 3" xfId="29395" xr:uid="{00000000-0005-0000-0000-0000D3720000}"/>
    <cellStyle name="Normal 43 2 6 2 3" xfId="9277" xr:uid="{00000000-0005-0000-0000-00003D240000}"/>
    <cellStyle name="Normal 43 2 6 2 3 3" xfId="24378" xr:uid="{00000000-0005-0000-0000-00003A5F0000}"/>
    <cellStyle name="Normal 43 2 6 2 5" xfId="19365" xr:uid="{00000000-0005-0000-0000-0000A54B0000}"/>
    <cellStyle name="Normal 43 2 6 3" xfId="5916" xr:uid="{00000000-0005-0000-0000-00001C170000}"/>
    <cellStyle name="Normal 43 2 6 3 2" xfId="15968" xr:uid="{00000000-0005-0000-0000-0000603E0000}"/>
    <cellStyle name="Normal 43 2 6 3 3" xfId="10948" xr:uid="{00000000-0005-0000-0000-0000C42A0000}"/>
    <cellStyle name="Normal 43 2 6 3 3 3" xfId="26049" xr:uid="{00000000-0005-0000-0000-0000C1650000}"/>
    <cellStyle name="Normal 43 2 6 3 5" xfId="21036" xr:uid="{00000000-0005-0000-0000-00002C520000}"/>
    <cellStyle name="Normal 43 2 6 4" xfId="12626" xr:uid="{00000000-0005-0000-0000-000052310000}"/>
    <cellStyle name="Normal 43 2 6 4 3" xfId="27724" xr:uid="{00000000-0005-0000-0000-00004C6C0000}"/>
    <cellStyle name="Normal 43 2 6 5" xfId="7605" xr:uid="{00000000-0005-0000-0000-0000B51D0000}"/>
    <cellStyle name="Normal 43 2 6 5 3" xfId="22707" xr:uid="{00000000-0005-0000-0000-0000B3580000}"/>
    <cellStyle name="Normal 43 2 6 7" xfId="17694" xr:uid="{00000000-0005-0000-0000-00001E450000}"/>
    <cellStyle name="Normal 43 2 7" xfId="3383" xr:uid="{00000000-0005-0000-0000-0000370D0000}"/>
    <cellStyle name="Normal 43 2 7 2" xfId="13461" xr:uid="{00000000-0005-0000-0000-000095340000}"/>
    <cellStyle name="Normal 43 2 7 2 3" xfId="28559" xr:uid="{00000000-0005-0000-0000-00008F6F0000}"/>
    <cellStyle name="Normal 43 2 7 3" xfId="8441" xr:uid="{00000000-0005-0000-0000-0000F9200000}"/>
    <cellStyle name="Normal 43 2 7 3 3" xfId="23542" xr:uid="{00000000-0005-0000-0000-0000F65B0000}"/>
    <cellStyle name="Normal 43 2 7 5" xfId="18529" xr:uid="{00000000-0005-0000-0000-000061480000}"/>
    <cellStyle name="Normal 43 2 8" xfId="5077" xr:uid="{00000000-0005-0000-0000-0000D5130000}"/>
    <cellStyle name="Normal 43 2 8 2" xfId="15132" xr:uid="{00000000-0005-0000-0000-00001C3B0000}"/>
    <cellStyle name="Normal 43 2 8 2 3" xfId="30230" xr:uid="{00000000-0005-0000-0000-000016760000}"/>
    <cellStyle name="Normal 43 2 8 3" xfId="10112" xr:uid="{00000000-0005-0000-0000-000080270000}"/>
    <cellStyle name="Normal 43 2 8 3 3" xfId="25213" xr:uid="{00000000-0005-0000-0000-00007D620000}"/>
    <cellStyle name="Normal 43 2 8 5" xfId="20200" xr:uid="{00000000-0005-0000-0000-0000E84E0000}"/>
    <cellStyle name="Normal 43 2 9" xfId="11788" xr:uid="{00000000-0005-0000-0000-00000C2E0000}"/>
    <cellStyle name="Normal 43 2 9 3" xfId="26888" xr:uid="{00000000-0005-0000-0000-000008690000}"/>
    <cellStyle name="Normal 44" xfId="970" xr:uid="{00000000-0005-0000-0000-0000CA030000}"/>
    <cellStyle name="Normal 44 2" xfId="1444" xr:uid="{00000000-0005-0000-0000-0000A4050000}"/>
    <cellStyle name="Normal 44 2 10" xfId="6768" xr:uid="{00000000-0005-0000-0000-0000701A0000}"/>
    <cellStyle name="Normal 44 2 10 3" xfId="21872" xr:uid="{00000000-0005-0000-0000-000070550000}"/>
    <cellStyle name="Normal 44 2 12" xfId="16857" xr:uid="{00000000-0005-0000-0000-0000D9410000}"/>
    <cellStyle name="Normal 44 2 2" xfId="1732" xr:uid="{00000000-0005-0000-0000-0000C4060000}"/>
    <cellStyle name="Normal 44 2 2 11" xfId="16911" xr:uid="{00000000-0005-0000-0000-00000F420000}"/>
    <cellStyle name="Normal 44 2 2 2" xfId="1840" xr:uid="{00000000-0005-0000-0000-000030070000}"/>
    <cellStyle name="Normal 44 2 2 2 10" xfId="17015" xr:uid="{00000000-0005-0000-0000-000077420000}"/>
    <cellStyle name="Normal 44 2 2 2 2" xfId="2057" xr:uid="{00000000-0005-0000-0000-000009080000}"/>
    <cellStyle name="Normal 44 2 2 2 2 2" xfId="2478" xr:uid="{00000000-0005-0000-0000-0000AE090000}"/>
    <cellStyle name="Normal 44 2 2 2 2 2 2" xfId="3317" xr:uid="{00000000-0005-0000-0000-0000F50C0000}"/>
    <cellStyle name="Normal 44 2 2 2 2 2 2 2" xfId="5007" xr:uid="{00000000-0005-0000-0000-00008F130000}"/>
    <cellStyle name="Normal 44 2 2 2 2 2 2 2 2" xfId="15080" xr:uid="{00000000-0005-0000-0000-0000E83A0000}"/>
    <cellStyle name="Normal 44 2 2 2 2 2 2 2 2 3" xfId="30178" xr:uid="{00000000-0005-0000-0000-0000E2750000}"/>
    <cellStyle name="Normal 44 2 2 2 2 2 2 2 3" xfId="10060" xr:uid="{00000000-0005-0000-0000-00004C270000}"/>
    <cellStyle name="Normal 44 2 2 2 2 2 2 2 3 3" xfId="25161" xr:uid="{00000000-0005-0000-0000-000049620000}"/>
    <cellStyle name="Normal 44 2 2 2 2 2 2 2 5" xfId="20148" xr:uid="{00000000-0005-0000-0000-0000B44E0000}"/>
    <cellStyle name="Normal 44 2 2 2 2 2 2 3" xfId="6699" xr:uid="{00000000-0005-0000-0000-00002B1A0000}"/>
    <cellStyle name="Normal 44 2 2 2 2 2 2 3 2" xfId="16751" xr:uid="{00000000-0005-0000-0000-00006F410000}"/>
    <cellStyle name="Normal 44 2 2 2 2 2 2 3 3" xfId="11731" xr:uid="{00000000-0005-0000-0000-0000D32D0000}"/>
    <cellStyle name="Normal 44 2 2 2 2 2 2 3 3 3" xfId="26832" xr:uid="{00000000-0005-0000-0000-0000D0680000}"/>
    <cellStyle name="Normal 44 2 2 2 2 2 2 3 5" xfId="21819" xr:uid="{00000000-0005-0000-0000-00003B550000}"/>
    <cellStyle name="Normal 44 2 2 2 2 2 2 4" xfId="13409" xr:uid="{00000000-0005-0000-0000-000061340000}"/>
    <cellStyle name="Normal 44 2 2 2 2 2 2 4 3" xfId="28507" xr:uid="{00000000-0005-0000-0000-00005B6F0000}"/>
    <cellStyle name="Normal 44 2 2 2 2 2 2 5" xfId="8388" xr:uid="{00000000-0005-0000-0000-0000C4200000}"/>
    <cellStyle name="Normal 44 2 2 2 2 2 2 5 3" xfId="23490" xr:uid="{00000000-0005-0000-0000-0000C25B0000}"/>
    <cellStyle name="Normal 44 2 2 2 2 2 2 7" xfId="18477" xr:uid="{00000000-0005-0000-0000-00002D480000}"/>
    <cellStyle name="Normal 44 2 2 2 2 2 3" xfId="4170" xr:uid="{00000000-0005-0000-0000-00004A100000}"/>
    <cellStyle name="Normal 44 2 2 2 2 2 3 2" xfId="14244" xr:uid="{00000000-0005-0000-0000-0000A4370000}"/>
    <cellStyle name="Normal 44 2 2 2 2 2 3 2 3" xfId="29342" xr:uid="{00000000-0005-0000-0000-00009E720000}"/>
    <cellStyle name="Normal 44 2 2 2 2 2 3 3" xfId="9224" xr:uid="{00000000-0005-0000-0000-000008240000}"/>
    <cellStyle name="Normal 44 2 2 2 2 2 3 3 3" xfId="24325" xr:uid="{00000000-0005-0000-0000-0000055F0000}"/>
    <cellStyle name="Normal 44 2 2 2 2 2 3 5" xfId="19312" xr:uid="{00000000-0005-0000-0000-0000704B0000}"/>
    <cellStyle name="Normal 44 2 2 2 2 2 4" xfId="5863" xr:uid="{00000000-0005-0000-0000-0000E7160000}"/>
    <cellStyle name="Normal 44 2 2 2 2 2 4 2" xfId="15915" xr:uid="{00000000-0005-0000-0000-00002B3E0000}"/>
    <cellStyle name="Normal 44 2 2 2 2 2 4 3" xfId="10895" xr:uid="{00000000-0005-0000-0000-00008F2A0000}"/>
    <cellStyle name="Normal 44 2 2 2 2 2 4 3 3" xfId="25996" xr:uid="{00000000-0005-0000-0000-00008C650000}"/>
    <cellStyle name="Normal 44 2 2 2 2 2 4 5" xfId="20983" xr:uid="{00000000-0005-0000-0000-0000F7510000}"/>
    <cellStyle name="Normal 44 2 2 2 2 2 5" xfId="12573" xr:uid="{00000000-0005-0000-0000-00001D310000}"/>
    <cellStyle name="Normal 44 2 2 2 2 2 5 3" xfId="27671" xr:uid="{00000000-0005-0000-0000-0000176C0000}"/>
    <cellStyle name="Normal 44 2 2 2 2 2 6" xfId="7552" xr:uid="{00000000-0005-0000-0000-0000801D0000}"/>
    <cellStyle name="Normal 44 2 2 2 2 2 6 3" xfId="22654" xr:uid="{00000000-0005-0000-0000-00007E580000}"/>
    <cellStyle name="Normal 44 2 2 2 2 2 8" xfId="17641" xr:uid="{00000000-0005-0000-0000-0000E9440000}"/>
    <cellStyle name="Normal 44 2 2 2 2 3" xfId="2899" xr:uid="{00000000-0005-0000-0000-0000530B0000}"/>
    <cellStyle name="Normal 44 2 2 2 2 3 2" xfId="4589" xr:uid="{00000000-0005-0000-0000-0000ED110000}"/>
    <cellStyle name="Normal 44 2 2 2 2 3 2 2" xfId="14662" xr:uid="{00000000-0005-0000-0000-000046390000}"/>
    <cellStyle name="Normal 44 2 2 2 2 3 2 2 3" xfId="29760" xr:uid="{00000000-0005-0000-0000-000040740000}"/>
    <cellStyle name="Normal 44 2 2 2 2 3 2 3" xfId="9642" xr:uid="{00000000-0005-0000-0000-0000AA250000}"/>
    <cellStyle name="Normal 44 2 2 2 2 3 2 3 3" xfId="24743" xr:uid="{00000000-0005-0000-0000-0000A7600000}"/>
    <cellStyle name="Normal 44 2 2 2 2 3 2 5" xfId="19730" xr:uid="{00000000-0005-0000-0000-0000124D0000}"/>
    <cellStyle name="Normal 44 2 2 2 2 3 3" xfId="6281" xr:uid="{00000000-0005-0000-0000-000089180000}"/>
    <cellStyle name="Normal 44 2 2 2 2 3 3 2" xfId="16333" xr:uid="{00000000-0005-0000-0000-0000CD3F0000}"/>
    <cellStyle name="Normal 44 2 2 2 2 3 3 3" xfId="11313" xr:uid="{00000000-0005-0000-0000-0000312C0000}"/>
    <cellStyle name="Normal 44 2 2 2 2 3 3 3 3" xfId="26414" xr:uid="{00000000-0005-0000-0000-00002E670000}"/>
    <cellStyle name="Normal 44 2 2 2 2 3 3 5" xfId="21401" xr:uid="{00000000-0005-0000-0000-000099530000}"/>
    <cellStyle name="Normal 44 2 2 2 2 3 4" xfId="12991" xr:uid="{00000000-0005-0000-0000-0000BF320000}"/>
    <cellStyle name="Normal 44 2 2 2 2 3 4 3" xfId="28089" xr:uid="{00000000-0005-0000-0000-0000B96D0000}"/>
    <cellStyle name="Normal 44 2 2 2 2 3 5" xfId="7970" xr:uid="{00000000-0005-0000-0000-0000221F0000}"/>
    <cellStyle name="Normal 44 2 2 2 2 3 5 3" xfId="23072" xr:uid="{00000000-0005-0000-0000-0000205A0000}"/>
    <cellStyle name="Normal 44 2 2 2 2 3 7" xfId="18059" xr:uid="{00000000-0005-0000-0000-00008B460000}"/>
    <cellStyle name="Normal 44 2 2 2 2 4" xfId="3752" xr:uid="{00000000-0005-0000-0000-0000A80E0000}"/>
    <cellStyle name="Normal 44 2 2 2 2 4 2" xfId="13826" xr:uid="{00000000-0005-0000-0000-000002360000}"/>
    <cellStyle name="Normal 44 2 2 2 2 4 2 3" xfId="28924" xr:uid="{00000000-0005-0000-0000-0000FC700000}"/>
    <cellStyle name="Normal 44 2 2 2 2 4 3" xfId="8806" xr:uid="{00000000-0005-0000-0000-000066220000}"/>
    <cellStyle name="Normal 44 2 2 2 2 4 3 3" xfId="23907" xr:uid="{00000000-0005-0000-0000-0000635D0000}"/>
    <cellStyle name="Normal 44 2 2 2 2 4 5" xfId="18894" xr:uid="{00000000-0005-0000-0000-0000CE490000}"/>
    <cellStyle name="Normal 44 2 2 2 2 5" xfId="5445" xr:uid="{00000000-0005-0000-0000-000045150000}"/>
    <cellStyle name="Normal 44 2 2 2 2 5 2" xfId="15497" xr:uid="{00000000-0005-0000-0000-0000893C0000}"/>
    <cellStyle name="Normal 44 2 2 2 2 5 2 3" xfId="30595" xr:uid="{00000000-0005-0000-0000-000083770000}"/>
    <cellStyle name="Normal 44 2 2 2 2 5 3" xfId="10477" xr:uid="{00000000-0005-0000-0000-0000ED280000}"/>
    <cellStyle name="Normal 44 2 2 2 2 5 3 3" xfId="25578" xr:uid="{00000000-0005-0000-0000-0000EA630000}"/>
    <cellStyle name="Normal 44 2 2 2 2 5 5" xfId="20565" xr:uid="{00000000-0005-0000-0000-000055500000}"/>
    <cellStyle name="Normal 44 2 2 2 2 6" xfId="12155" xr:uid="{00000000-0005-0000-0000-00007B2F0000}"/>
    <cellStyle name="Normal 44 2 2 2 2 6 3" xfId="27253" xr:uid="{00000000-0005-0000-0000-0000756A0000}"/>
    <cellStyle name="Normal 44 2 2 2 2 7" xfId="7134" xr:uid="{00000000-0005-0000-0000-0000DE1B0000}"/>
    <cellStyle name="Normal 44 2 2 2 2 7 3" xfId="22236" xr:uid="{00000000-0005-0000-0000-0000DC560000}"/>
    <cellStyle name="Normal 44 2 2 2 2 9" xfId="17223" xr:uid="{00000000-0005-0000-0000-000047430000}"/>
    <cellStyle name="Normal 44 2 2 2 3" xfId="2270" xr:uid="{00000000-0005-0000-0000-0000DE080000}"/>
    <cellStyle name="Normal 44 2 2 2 3 2" xfId="3109" xr:uid="{00000000-0005-0000-0000-0000250C0000}"/>
    <cellStyle name="Normal 44 2 2 2 3 2 2" xfId="4799" xr:uid="{00000000-0005-0000-0000-0000BF120000}"/>
    <cellStyle name="Normal 44 2 2 2 3 2 2 2" xfId="14872" xr:uid="{00000000-0005-0000-0000-0000183A0000}"/>
    <cellStyle name="Normal 44 2 2 2 3 2 2 2 3" xfId="29970" xr:uid="{00000000-0005-0000-0000-000012750000}"/>
    <cellStyle name="Normal 44 2 2 2 3 2 2 3" xfId="9852" xr:uid="{00000000-0005-0000-0000-00007C260000}"/>
    <cellStyle name="Normal 44 2 2 2 3 2 2 3 3" xfId="24953" xr:uid="{00000000-0005-0000-0000-000079610000}"/>
    <cellStyle name="Normal 44 2 2 2 3 2 2 5" xfId="19940" xr:uid="{00000000-0005-0000-0000-0000E44D0000}"/>
    <cellStyle name="Normal 44 2 2 2 3 2 3" xfId="6491" xr:uid="{00000000-0005-0000-0000-00005B190000}"/>
    <cellStyle name="Normal 44 2 2 2 3 2 3 2" xfId="16543" xr:uid="{00000000-0005-0000-0000-00009F400000}"/>
    <cellStyle name="Normal 44 2 2 2 3 2 3 3" xfId="11523" xr:uid="{00000000-0005-0000-0000-0000032D0000}"/>
    <cellStyle name="Normal 44 2 2 2 3 2 3 3 3" xfId="26624" xr:uid="{00000000-0005-0000-0000-000000680000}"/>
    <cellStyle name="Normal 44 2 2 2 3 2 3 5" xfId="21611" xr:uid="{00000000-0005-0000-0000-00006B540000}"/>
    <cellStyle name="Normal 44 2 2 2 3 2 4" xfId="13201" xr:uid="{00000000-0005-0000-0000-000091330000}"/>
    <cellStyle name="Normal 44 2 2 2 3 2 4 3" xfId="28299" xr:uid="{00000000-0005-0000-0000-00008B6E0000}"/>
    <cellStyle name="Normal 44 2 2 2 3 2 5" xfId="8180" xr:uid="{00000000-0005-0000-0000-0000F41F0000}"/>
    <cellStyle name="Normal 44 2 2 2 3 2 5 3" xfId="23282" xr:uid="{00000000-0005-0000-0000-0000F25A0000}"/>
    <cellStyle name="Normal 44 2 2 2 3 2 7" xfId="18269" xr:uid="{00000000-0005-0000-0000-00005D470000}"/>
    <cellStyle name="Normal 44 2 2 2 3 3" xfId="3962" xr:uid="{00000000-0005-0000-0000-00007A0F0000}"/>
    <cellStyle name="Normal 44 2 2 2 3 3 2" xfId="14036" xr:uid="{00000000-0005-0000-0000-0000D4360000}"/>
    <cellStyle name="Normal 44 2 2 2 3 3 2 3" xfId="29134" xr:uid="{00000000-0005-0000-0000-0000CE710000}"/>
    <cellStyle name="Normal 44 2 2 2 3 3 3" xfId="9016" xr:uid="{00000000-0005-0000-0000-000038230000}"/>
    <cellStyle name="Normal 44 2 2 2 3 3 3 3" xfId="24117" xr:uid="{00000000-0005-0000-0000-0000355E0000}"/>
    <cellStyle name="Normal 44 2 2 2 3 3 5" xfId="19104" xr:uid="{00000000-0005-0000-0000-0000A04A0000}"/>
    <cellStyle name="Normal 44 2 2 2 3 4" xfId="5655" xr:uid="{00000000-0005-0000-0000-000017160000}"/>
    <cellStyle name="Normal 44 2 2 2 3 4 2" xfId="15707" xr:uid="{00000000-0005-0000-0000-00005B3D0000}"/>
    <cellStyle name="Normal 44 2 2 2 3 4 2 3" xfId="30805" xr:uid="{00000000-0005-0000-0000-000055780000}"/>
    <cellStyle name="Normal 44 2 2 2 3 4 3" xfId="10687" xr:uid="{00000000-0005-0000-0000-0000BF290000}"/>
    <cellStyle name="Normal 44 2 2 2 3 4 3 3" xfId="25788" xr:uid="{00000000-0005-0000-0000-0000BC640000}"/>
    <cellStyle name="Normal 44 2 2 2 3 4 5" xfId="20775" xr:uid="{00000000-0005-0000-0000-000027510000}"/>
    <cellStyle name="Normal 44 2 2 2 3 5" xfId="12365" xr:uid="{00000000-0005-0000-0000-00004D300000}"/>
    <cellStyle name="Normal 44 2 2 2 3 5 3" xfId="27463" xr:uid="{00000000-0005-0000-0000-0000476B0000}"/>
    <cellStyle name="Normal 44 2 2 2 3 6" xfId="7344" xr:uid="{00000000-0005-0000-0000-0000B01C0000}"/>
    <cellStyle name="Normal 44 2 2 2 3 6 3" xfId="22446" xr:uid="{00000000-0005-0000-0000-0000AE570000}"/>
    <cellStyle name="Normal 44 2 2 2 3 8" xfId="17433" xr:uid="{00000000-0005-0000-0000-000019440000}"/>
    <cellStyle name="Normal 44 2 2 2 4" xfId="2691" xr:uid="{00000000-0005-0000-0000-0000830A0000}"/>
    <cellStyle name="Normal 44 2 2 2 4 2" xfId="4381" xr:uid="{00000000-0005-0000-0000-00001D110000}"/>
    <cellStyle name="Normal 44 2 2 2 4 2 2" xfId="14454" xr:uid="{00000000-0005-0000-0000-000076380000}"/>
    <cellStyle name="Normal 44 2 2 2 4 2 2 3" xfId="29552" xr:uid="{00000000-0005-0000-0000-000070730000}"/>
    <cellStyle name="Normal 44 2 2 2 4 2 3" xfId="9434" xr:uid="{00000000-0005-0000-0000-0000DA240000}"/>
    <cellStyle name="Normal 44 2 2 2 4 2 3 3" xfId="24535" xr:uid="{00000000-0005-0000-0000-0000D75F0000}"/>
    <cellStyle name="Normal 44 2 2 2 4 2 5" xfId="19522" xr:uid="{00000000-0005-0000-0000-0000424C0000}"/>
    <cellStyle name="Normal 44 2 2 2 4 3" xfId="6073" xr:uid="{00000000-0005-0000-0000-0000B9170000}"/>
    <cellStyle name="Normal 44 2 2 2 4 3 2" xfId="16125" xr:uid="{00000000-0005-0000-0000-0000FD3E0000}"/>
    <cellStyle name="Normal 44 2 2 2 4 3 3" xfId="11105" xr:uid="{00000000-0005-0000-0000-0000612B0000}"/>
    <cellStyle name="Normal 44 2 2 2 4 3 3 3" xfId="26206" xr:uid="{00000000-0005-0000-0000-00005E660000}"/>
    <cellStyle name="Normal 44 2 2 2 4 3 5" xfId="21193" xr:uid="{00000000-0005-0000-0000-0000C9520000}"/>
    <cellStyle name="Normal 44 2 2 2 4 4" xfId="12783" xr:uid="{00000000-0005-0000-0000-0000EF310000}"/>
    <cellStyle name="Normal 44 2 2 2 4 4 3" xfId="27881" xr:uid="{00000000-0005-0000-0000-0000E96C0000}"/>
    <cellStyle name="Normal 44 2 2 2 4 5" xfId="7762" xr:uid="{00000000-0005-0000-0000-0000521E0000}"/>
    <cellStyle name="Normal 44 2 2 2 4 5 3" xfId="22864" xr:uid="{00000000-0005-0000-0000-000050590000}"/>
    <cellStyle name="Normal 44 2 2 2 4 7" xfId="17851" xr:uid="{00000000-0005-0000-0000-0000BB450000}"/>
    <cellStyle name="Normal 44 2 2 2 5" xfId="3544" xr:uid="{00000000-0005-0000-0000-0000D80D0000}"/>
    <cellStyle name="Normal 44 2 2 2 5 2" xfId="13618" xr:uid="{00000000-0005-0000-0000-000032350000}"/>
    <cellStyle name="Normal 44 2 2 2 5 2 3" xfId="28716" xr:uid="{00000000-0005-0000-0000-00002C700000}"/>
    <cellStyle name="Normal 44 2 2 2 5 3" xfId="8598" xr:uid="{00000000-0005-0000-0000-000096210000}"/>
    <cellStyle name="Normal 44 2 2 2 5 3 3" xfId="23699" xr:uid="{00000000-0005-0000-0000-0000935C0000}"/>
    <cellStyle name="Normal 44 2 2 2 5 5" xfId="18686" xr:uid="{00000000-0005-0000-0000-0000FE480000}"/>
    <cellStyle name="Normal 44 2 2 2 6" xfId="5237" xr:uid="{00000000-0005-0000-0000-000075140000}"/>
    <cellStyle name="Normal 44 2 2 2 6 2" xfId="15289" xr:uid="{00000000-0005-0000-0000-0000B93B0000}"/>
    <cellStyle name="Normal 44 2 2 2 6 2 3" xfId="30387" xr:uid="{00000000-0005-0000-0000-0000B3760000}"/>
    <cellStyle name="Normal 44 2 2 2 6 3" xfId="10269" xr:uid="{00000000-0005-0000-0000-00001D280000}"/>
    <cellStyle name="Normal 44 2 2 2 6 3 3" xfId="25370" xr:uid="{00000000-0005-0000-0000-00001A630000}"/>
    <cellStyle name="Normal 44 2 2 2 6 5" xfId="20357" xr:uid="{00000000-0005-0000-0000-0000854F0000}"/>
    <cellStyle name="Normal 44 2 2 2 7" xfId="11947" xr:uid="{00000000-0005-0000-0000-0000AB2E0000}"/>
    <cellStyle name="Normal 44 2 2 2 7 3" xfId="27045" xr:uid="{00000000-0005-0000-0000-0000A5690000}"/>
    <cellStyle name="Normal 44 2 2 2 8" xfId="6926" xr:uid="{00000000-0005-0000-0000-00000E1B0000}"/>
    <cellStyle name="Normal 44 2 2 2 8 3" xfId="22028" xr:uid="{00000000-0005-0000-0000-00000C560000}"/>
    <cellStyle name="Normal 44 2 2 3" xfId="1953" xr:uid="{00000000-0005-0000-0000-0000A1070000}"/>
    <cellStyle name="Normal 44 2 2 3 2" xfId="2374" xr:uid="{00000000-0005-0000-0000-000046090000}"/>
    <cellStyle name="Normal 44 2 2 3 2 2" xfId="3213" xr:uid="{00000000-0005-0000-0000-00008D0C0000}"/>
    <cellStyle name="Normal 44 2 2 3 2 2 2" xfId="4903" xr:uid="{00000000-0005-0000-0000-000027130000}"/>
    <cellStyle name="Normal 44 2 2 3 2 2 2 2" xfId="14976" xr:uid="{00000000-0005-0000-0000-0000803A0000}"/>
    <cellStyle name="Normal 44 2 2 3 2 2 2 2 3" xfId="30074" xr:uid="{00000000-0005-0000-0000-00007A750000}"/>
    <cellStyle name="Normal 44 2 2 3 2 2 2 3" xfId="9956" xr:uid="{00000000-0005-0000-0000-0000E4260000}"/>
    <cellStyle name="Normal 44 2 2 3 2 2 2 3 3" xfId="25057" xr:uid="{00000000-0005-0000-0000-0000E1610000}"/>
    <cellStyle name="Normal 44 2 2 3 2 2 2 5" xfId="20044" xr:uid="{00000000-0005-0000-0000-00004C4E0000}"/>
    <cellStyle name="Normal 44 2 2 3 2 2 3" xfId="6595" xr:uid="{00000000-0005-0000-0000-0000C3190000}"/>
    <cellStyle name="Normal 44 2 2 3 2 2 3 2" xfId="16647" xr:uid="{00000000-0005-0000-0000-000007410000}"/>
    <cellStyle name="Normal 44 2 2 3 2 2 3 3" xfId="11627" xr:uid="{00000000-0005-0000-0000-00006B2D0000}"/>
    <cellStyle name="Normal 44 2 2 3 2 2 3 3 3" xfId="26728" xr:uid="{00000000-0005-0000-0000-000068680000}"/>
    <cellStyle name="Normal 44 2 2 3 2 2 3 5" xfId="21715" xr:uid="{00000000-0005-0000-0000-0000D3540000}"/>
    <cellStyle name="Normal 44 2 2 3 2 2 4" xfId="13305" xr:uid="{00000000-0005-0000-0000-0000F9330000}"/>
    <cellStyle name="Normal 44 2 2 3 2 2 4 3" xfId="28403" xr:uid="{00000000-0005-0000-0000-0000F36E0000}"/>
    <cellStyle name="Normal 44 2 2 3 2 2 5" xfId="8284" xr:uid="{00000000-0005-0000-0000-00005C200000}"/>
    <cellStyle name="Normal 44 2 2 3 2 2 5 3" xfId="23386" xr:uid="{00000000-0005-0000-0000-00005A5B0000}"/>
    <cellStyle name="Normal 44 2 2 3 2 2 7" xfId="18373" xr:uid="{00000000-0005-0000-0000-0000C5470000}"/>
    <cellStyle name="Normal 44 2 2 3 2 3" xfId="4066" xr:uid="{00000000-0005-0000-0000-0000E20F0000}"/>
    <cellStyle name="Normal 44 2 2 3 2 3 2" xfId="14140" xr:uid="{00000000-0005-0000-0000-00003C370000}"/>
    <cellStyle name="Normal 44 2 2 3 2 3 2 3" xfId="29238" xr:uid="{00000000-0005-0000-0000-000036720000}"/>
    <cellStyle name="Normal 44 2 2 3 2 3 3" xfId="9120" xr:uid="{00000000-0005-0000-0000-0000A0230000}"/>
    <cellStyle name="Normal 44 2 2 3 2 3 3 3" xfId="24221" xr:uid="{00000000-0005-0000-0000-00009D5E0000}"/>
    <cellStyle name="Normal 44 2 2 3 2 3 5" xfId="19208" xr:uid="{00000000-0005-0000-0000-0000084B0000}"/>
    <cellStyle name="Normal 44 2 2 3 2 4" xfId="5759" xr:uid="{00000000-0005-0000-0000-00007F160000}"/>
    <cellStyle name="Normal 44 2 2 3 2 4 2" xfId="15811" xr:uid="{00000000-0005-0000-0000-0000C33D0000}"/>
    <cellStyle name="Normal 44 2 2 3 2 4 2 3" xfId="30909" xr:uid="{00000000-0005-0000-0000-0000BD780000}"/>
    <cellStyle name="Normal 44 2 2 3 2 4 3" xfId="10791" xr:uid="{00000000-0005-0000-0000-0000272A0000}"/>
    <cellStyle name="Normal 44 2 2 3 2 4 3 3" xfId="25892" xr:uid="{00000000-0005-0000-0000-000024650000}"/>
    <cellStyle name="Normal 44 2 2 3 2 4 5" xfId="20879" xr:uid="{00000000-0005-0000-0000-00008F510000}"/>
    <cellStyle name="Normal 44 2 2 3 2 5" xfId="12469" xr:uid="{00000000-0005-0000-0000-0000B5300000}"/>
    <cellStyle name="Normal 44 2 2 3 2 5 3" xfId="27567" xr:uid="{00000000-0005-0000-0000-0000AF6B0000}"/>
    <cellStyle name="Normal 44 2 2 3 2 6" xfId="7448" xr:uid="{00000000-0005-0000-0000-0000181D0000}"/>
    <cellStyle name="Normal 44 2 2 3 2 6 3" xfId="22550" xr:uid="{00000000-0005-0000-0000-000016580000}"/>
    <cellStyle name="Normal 44 2 2 3 2 8" xfId="17537" xr:uid="{00000000-0005-0000-0000-000081440000}"/>
    <cellStyle name="Normal 44 2 2 3 3" xfId="2795" xr:uid="{00000000-0005-0000-0000-0000EB0A0000}"/>
    <cellStyle name="Normal 44 2 2 3 3 2" xfId="4485" xr:uid="{00000000-0005-0000-0000-000085110000}"/>
    <cellStyle name="Normal 44 2 2 3 3 2 2" xfId="14558" xr:uid="{00000000-0005-0000-0000-0000DE380000}"/>
    <cellStyle name="Normal 44 2 2 3 3 2 2 3" xfId="29656" xr:uid="{00000000-0005-0000-0000-0000D8730000}"/>
    <cellStyle name="Normal 44 2 2 3 3 2 3" xfId="9538" xr:uid="{00000000-0005-0000-0000-000042250000}"/>
    <cellStyle name="Normal 44 2 2 3 3 2 3 3" xfId="24639" xr:uid="{00000000-0005-0000-0000-00003F600000}"/>
    <cellStyle name="Normal 44 2 2 3 3 2 5" xfId="19626" xr:uid="{00000000-0005-0000-0000-0000AA4C0000}"/>
    <cellStyle name="Normal 44 2 2 3 3 3" xfId="6177" xr:uid="{00000000-0005-0000-0000-000021180000}"/>
    <cellStyle name="Normal 44 2 2 3 3 3 2" xfId="16229" xr:uid="{00000000-0005-0000-0000-0000653F0000}"/>
    <cellStyle name="Normal 44 2 2 3 3 3 3" xfId="11209" xr:uid="{00000000-0005-0000-0000-0000C92B0000}"/>
    <cellStyle name="Normal 44 2 2 3 3 3 3 3" xfId="26310" xr:uid="{00000000-0005-0000-0000-0000C6660000}"/>
    <cellStyle name="Normal 44 2 2 3 3 3 5" xfId="21297" xr:uid="{00000000-0005-0000-0000-000031530000}"/>
    <cellStyle name="Normal 44 2 2 3 3 4" xfId="12887" xr:uid="{00000000-0005-0000-0000-000057320000}"/>
    <cellStyle name="Normal 44 2 2 3 3 4 3" xfId="27985" xr:uid="{00000000-0005-0000-0000-0000516D0000}"/>
    <cellStyle name="Normal 44 2 2 3 3 5" xfId="7866" xr:uid="{00000000-0005-0000-0000-0000BA1E0000}"/>
    <cellStyle name="Normal 44 2 2 3 3 5 3" xfId="22968" xr:uid="{00000000-0005-0000-0000-0000B8590000}"/>
    <cellStyle name="Normal 44 2 2 3 3 7" xfId="17955" xr:uid="{00000000-0005-0000-0000-000023460000}"/>
    <cellStyle name="Normal 44 2 2 3 4" xfId="3648" xr:uid="{00000000-0005-0000-0000-0000400E0000}"/>
    <cellStyle name="Normal 44 2 2 3 4 2" xfId="13722" xr:uid="{00000000-0005-0000-0000-00009A350000}"/>
    <cellStyle name="Normal 44 2 2 3 4 2 3" xfId="28820" xr:uid="{00000000-0005-0000-0000-000094700000}"/>
    <cellStyle name="Normal 44 2 2 3 4 3" xfId="8702" xr:uid="{00000000-0005-0000-0000-0000FE210000}"/>
    <cellStyle name="Normal 44 2 2 3 4 3 3" xfId="23803" xr:uid="{00000000-0005-0000-0000-0000FB5C0000}"/>
    <cellStyle name="Normal 44 2 2 3 4 5" xfId="18790" xr:uid="{00000000-0005-0000-0000-000066490000}"/>
    <cellStyle name="Normal 44 2 2 3 5" xfId="5341" xr:uid="{00000000-0005-0000-0000-0000DD140000}"/>
    <cellStyle name="Normal 44 2 2 3 5 2" xfId="15393" xr:uid="{00000000-0005-0000-0000-0000213C0000}"/>
    <cellStyle name="Normal 44 2 2 3 5 2 3" xfId="30491" xr:uid="{00000000-0005-0000-0000-00001B770000}"/>
    <cellStyle name="Normal 44 2 2 3 5 3" xfId="10373" xr:uid="{00000000-0005-0000-0000-000085280000}"/>
    <cellStyle name="Normal 44 2 2 3 5 3 3" xfId="25474" xr:uid="{00000000-0005-0000-0000-000082630000}"/>
    <cellStyle name="Normal 44 2 2 3 5 5" xfId="20461" xr:uid="{00000000-0005-0000-0000-0000ED4F0000}"/>
    <cellStyle name="Normal 44 2 2 3 6" xfId="12051" xr:uid="{00000000-0005-0000-0000-0000132F0000}"/>
    <cellStyle name="Normal 44 2 2 3 6 3" xfId="27149" xr:uid="{00000000-0005-0000-0000-00000D6A0000}"/>
    <cellStyle name="Normal 44 2 2 3 7" xfId="7030" xr:uid="{00000000-0005-0000-0000-0000761B0000}"/>
    <cellStyle name="Normal 44 2 2 3 7 3" xfId="22132" xr:uid="{00000000-0005-0000-0000-000074560000}"/>
    <cellStyle name="Normal 44 2 2 3 9" xfId="17119" xr:uid="{00000000-0005-0000-0000-0000DF420000}"/>
    <cellStyle name="Normal 44 2 2 4" xfId="2166" xr:uid="{00000000-0005-0000-0000-000076080000}"/>
    <cellStyle name="Normal 44 2 2 4 2" xfId="3005" xr:uid="{00000000-0005-0000-0000-0000BD0B0000}"/>
    <cellStyle name="Normal 44 2 2 4 2 2" xfId="4695" xr:uid="{00000000-0005-0000-0000-000057120000}"/>
    <cellStyle name="Normal 44 2 2 4 2 2 2" xfId="14768" xr:uid="{00000000-0005-0000-0000-0000B0390000}"/>
    <cellStyle name="Normal 44 2 2 4 2 2 2 3" xfId="29866" xr:uid="{00000000-0005-0000-0000-0000AA740000}"/>
    <cellStyle name="Normal 44 2 2 4 2 2 3" xfId="9748" xr:uid="{00000000-0005-0000-0000-000014260000}"/>
    <cellStyle name="Normal 44 2 2 4 2 2 3 3" xfId="24849" xr:uid="{00000000-0005-0000-0000-000011610000}"/>
    <cellStyle name="Normal 44 2 2 4 2 2 5" xfId="19836" xr:uid="{00000000-0005-0000-0000-00007C4D0000}"/>
    <cellStyle name="Normal 44 2 2 4 2 3" xfId="6387" xr:uid="{00000000-0005-0000-0000-0000F3180000}"/>
    <cellStyle name="Normal 44 2 2 4 2 3 2" xfId="16439" xr:uid="{00000000-0005-0000-0000-000037400000}"/>
    <cellStyle name="Normal 44 2 2 4 2 3 3" xfId="11419" xr:uid="{00000000-0005-0000-0000-00009B2C0000}"/>
    <cellStyle name="Normal 44 2 2 4 2 3 3 3" xfId="26520" xr:uid="{00000000-0005-0000-0000-000098670000}"/>
    <cellStyle name="Normal 44 2 2 4 2 3 5" xfId="21507" xr:uid="{00000000-0005-0000-0000-000003540000}"/>
    <cellStyle name="Normal 44 2 2 4 2 4" xfId="13097" xr:uid="{00000000-0005-0000-0000-000029330000}"/>
    <cellStyle name="Normal 44 2 2 4 2 4 3" xfId="28195" xr:uid="{00000000-0005-0000-0000-0000236E0000}"/>
    <cellStyle name="Normal 44 2 2 4 2 5" xfId="8076" xr:uid="{00000000-0005-0000-0000-00008C1F0000}"/>
    <cellStyle name="Normal 44 2 2 4 2 5 3" xfId="23178" xr:uid="{00000000-0005-0000-0000-00008A5A0000}"/>
    <cellStyle name="Normal 44 2 2 4 2 7" xfId="18165" xr:uid="{00000000-0005-0000-0000-0000F5460000}"/>
    <cellStyle name="Normal 44 2 2 4 3" xfId="3858" xr:uid="{00000000-0005-0000-0000-0000120F0000}"/>
    <cellStyle name="Normal 44 2 2 4 3 2" xfId="13932" xr:uid="{00000000-0005-0000-0000-00006C360000}"/>
    <cellStyle name="Normal 44 2 2 4 3 2 3" xfId="29030" xr:uid="{00000000-0005-0000-0000-000066710000}"/>
    <cellStyle name="Normal 44 2 2 4 3 3" xfId="8912" xr:uid="{00000000-0005-0000-0000-0000D0220000}"/>
    <cellStyle name="Normal 44 2 2 4 3 3 3" xfId="24013" xr:uid="{00000000-0005-0000-0000-0000CD5D0000}"/>
    <cellStyle name="Normal 44 2 2 4 3 5" xfId="19000" xr:uid="{00000000-0005-0000-0000-0000384A0000}"/>
    <cellStyle name="Normal 44 2 2 4 4" xfId="5551" xr:uid="{00000000-0005-0000-0000-0000AF150000}"/>
    <cellStyle name="Normal 44 2 2 4 4 2" xfId="15603" xr:uid="{00000000-0005-0000-0000-0000F33C0000}"/>
    <cellStyle name="Normal 44 2 2 4 4 2 3" xfId="30701" xr:uid="{00000000-0005-0000-0000-0000ED770000}"/>
    <cellStyle name="Normal 44 2 2 4 4 3" xfId="10583" xr:uid="{00000000-0005-0000-0000-000057290000}"/>
    <cellStyle name="Normal 44 2 2 4 4 3 3" xfId="25684" xr:uid="{00000000-0005-0000-0000-000054640000}"/>
    <cellStyle name="Normal 44 2 2 4 4 5" xfId="20671" xr:uid="{00000000-0005-0000-0000-0000BF500000}"/>
    <cellStyle name="Normal 44 2 2 4 5" xfId="12261" xr:uid="{00000000-0005-0000-0000-0000E52F0000}"/>
    <cellStyle name="Normal 44 2 2 4 5 3" xfId="27359" xr:uid="{00000000-0005-0000-0000-0000DF6A0000}"/>
    <cellStyle name="Normal 44 2 2 4 6" xfId="7240" xr:uid="{00000000-0005-0000-0000-0000481C0000}"/>
    <cellStyle name="Normal 44 2 2 4 6 3" xfId="22342" xr:uid="{00000000-0005-0000-0000-000046570000}"/>
    <cellStyle name="Normal 44 2 2 4 8" xfId="17329" xr:uid="{00000000-0005-0000-0000-0000B1430000}"/>
    <cellStyle name="Normal 44 2 2 5" xfId="2587" xr:uid="{00000000-0005-0000-0000-00001B0A0000}"/>
    <cellStyle name="Normal 44 2 2 5 2" xfId="4277" xr:uid="{00000000-0005-0000-0000-0000B5100000}"/>
    <cellStyle name="Normal 44 2 2 5 2 2" xfId="14350" xr:uid="{00000000-0005-0000-0000-00000E380000}"/>
    <cellStyle name="Normal 44 2 2 5 2 2 3" xfId="29448" xr:uid="{00000000-0005-0000-0000-000008730000}"/>
    <cellStyle name="Normal 44 2 2 5 2 3" xfId="9330" xr:uid="{00000000-0005-0000-0000-000072240000}"/>
    <cellStyle name="Normal 44 2 2 5 2 3 3" xfId="24431" xr:uid="{00000000-0005-0000-0000-00006F5F0000}"/>
    <cellStyle name="Normal 44 2 2 5 2 5" xfId="19418" xr:uid="{00000000-0005-0000-0000-0000DA4B0000}"/>
    <cellStyle name="Normal 44 2 2 5 3" xfId="5969" xr:uid="{00000000-0005-0000-0000-000051170000}"/>
    <cellStyle name="Normal 44 2 2 5 3 2" xfId="16021" xr:uid="{00000000-0005-0000-0000-0000953E0000}"/>
    <cellStyle name="Normal 44 2 2 5 3 3" xfId="11001" xr:uid="{00000000-0005-0000-0000-0000F92A0000}"/>
    <cellStyle name="Normal 44 2 2 5 3 3 3" xfId="26102" xr:uid="{00000000-0005-0000-0000-0000F6650000}"/>
    <cellStyle name="Normal 44 2 2 5 3 5" xfId="21089" xr:uid="{00000000-0005-0000-0000-000061520000}"/>
    <cellStyle name="Normal 44 2 2 5 4" xfId="12679" xr:uid="{00000000-0005-0000-0000-000087310000}"/>
    <cellStyle name="Normal 44 2 2 5 4 3" xfId="27777" xr:uid="{00000000-0005-0000-0000-0000816C0000}"/>
    <cellStyle name="Normal 44 2 2 5 5" xfId="7658" xr:uid="{00000000-0005-0000-0000-0000EA1D0000}"/>
    <cellStyle name="Normal 44 2 2 5 5 3" xfId="22760" xr:uid="{00000000-0005-0000-0000-0000E8580000}"/>
    <cellStyle name="Normal 44 2 2 5 7" xfId="17747" xr:uid="{00000000-0005-0000-0000-000053450000}"/>
    <cellStyle name="Normal 44 2 2 6" xfId="3440" xr:uid="{00000000-0005-0000-0000-0000700D0000}"/>
    <cellStyle name="Normal 44 2 2 6 2" xfId="13514" xr:uid="{00000000-0005-0000-0000-0000CA340000}"/>
    <cellStyle name="Normal 44 2 2 6 2 3" xfId="28612" xr:uid="{00000000-0005-0000-0000-0000C46F0000}"/>
    <cellStyle name="Normal 44 2 2 6 3" xfId="8494" xr:uid="{00000000-0005-0000-0000-00002E210000}"/>
    <cellStyle name="Normal 44 2 2 6 3 3" xfId="23595" xr:uid="{00000000-0005-0000-0000-00002B5C0000}"/>
    <cellStyle name="Normal 44 2 2 6 5" xfId="18582" xr:uid="{00000000-0005-0000-0000-000096480000}"/>
    <cellStyle name="Normal 44 2 2 7" xfId="5133" xr:uid="{00000000-0005-0000-0000-00000D140000}"/>
    <cellStyle name="Normal 44 2 2 7 2" xfId="15185" xr:uid="{00000000-0005-0000-0000-0000513B0000}"/>
    <cellStyle name="Normal 44 2 2 7 2 3" xfId="30283" xr:uid="{00000000-0005-0000-0000-00004B760000}"/>
    <cellStyle name="Normal 44 2 2 7 3" xfId="10165" xr:uid="{00000000-0005-0000-0000-0000B5270000}"/>
    <cellStyle name="Normal 44 2 2 7 3 3" xfId="25266" xr:uid="{00000000-0005-0000-0000-0000B2620000}"/>
    <cellStyle name="Normal 44 2 2 7 5" xfId="20253" xr:uid="{00000000-0005-0000-0000-00001D4F0000}"/>
    <cellStyle name="Normal 44 2 2 8" xfId="11843" xr:uid="{00000000-0005-0000-0000-0000432E0000}"/>
    <cellStyle name="Normal 44 2 2 8 3" xfId="26941" xr:uid="{00000000-0005-0000-0000-00003D690000}"/>
    <cellStyle name="Normal 44 2 2 9" xfId="6822" xr:uid="{00000000-0005-0000-0000-0000A61A0000}"/>
    <cellStyle name="Normal 44 2 2 9 3" xfId="21924" xr:uid="{00000000-0005-0000-0000-0000A4550000}"/>
    <cellStyle name="Normal 44 2 3" xfId="1786" xr:uid="{00000000-0005-0000-0000-0000FA060000}"/>
    <cellStyle name="Normal 44 2 3 10" xfId="16963" xr:uid="{00000000-0005-0000-0000-000043420000}"/>
    <cellStyle name="Normal 44 2 3 2" xfId="2005" xr:uid="{00000000-0005-0000-0000-0000D5070000}"/>
    <cellStyle name="Normal 44 2 3 2 2" xfId="2426" xr:uid="{00000000-0005-0000-0000-00007A090000}"/>
    <cellStyle name="Normal 44 2 3 2 2 2" xfId="3265" xr:uid="{00000000-0005-0000-0000-0000C10C0000}"/>
    <cellStyle name="Normal 44 2 3 2 2 2 2" xfId="4955" xr:uid="{00000000-0005-0000-0000-00005B130000}"/>
    <cellStyle name="Normal 44 2 3 2 2 2 2 2" xfId="15028" xr:uid="{00000000-0005-0000-0000-0000B43A0000}"/>
    <cellStyle name="Normal 44 2 3 2 2 2 2 2 3" xfId="30126" xr:uid="{00000000-0005-0000-0000-0000AE750000}"/>
    <cellStyle name="Normal 44 2 3 2 2 2 2 3" xfId="10008" xr:uid="{00000000-0005-0000-0000-000018270000}"/>
    <cellStyle name="Normal 44 2 3 2 2 2 2 3 3" xfId="25109" xr:uid="{00000000-0005-0000-0000-000015620000}"/>
    <cellStyle name="Normal 44 2 3 2 2 2 2 5" xfId="20096" xr:uid="{00000000-0005-0000-0000-0000804E0000}"/>
    <cellStyle name="Normal 44 2 3 2 2 2 3" xfId="6647" xr:uid="{00000000-0005-0000-0000-0000F7190000}"/>
    <cellStyle name="Normal 44 2 3 2 2 2 3 2" xfId="16699" xr:uid="{00000000-0005-0000-0000-00003B410000}"/>
    <cellStyle name="Normal 44 2 3 2 2 2 3 3" xfId="11679" xr:uid="{00000000-0005-0000-0000-00009F2D0000}"/>
    <cellStyle name="Normal 44 2 3 2 2 2 3 3 3" xfId="26780" xr:uid="{00000000-0005-0000-0000-00009C680000}"/>
    <cellStyle name="Normal 44 2 3 2 2 2 3 5" xfId="21767" xr:uid="{00000000-0005-0000-0000-000007550000}"/>
    <cellStyle name="Normal 44 2 3 2 2 2 4" xfId="13357" xr:uid="{00000000-0005-0000-0000-00002D340000}"/>
    <cellStyle name="Normal 44 2 3 2 2 2 4 3" xfId="28455" xr:uid="{00000000-0005-0000-0000-0000276F0000}"/>
    <cellStyle name="Normal 44 2 3 2 2 2 5" xfId="8336" xr:uid="{00000000-0005-0000-0000-000090200000}"/>
    <cellStyle name="Normal 44 2 3 2 2 2 5 3" xfId="23438" xr:uid="{00000000-0005-0000-0000-00008E5B0000}"/>
    <cellStyle name="Normal 44 2 3 2 2 2 7" xfId="18425" xr:uid="{00000000-0005-0000-0000-0000F9470000}"/>
    <cellStyle name="Normal 44 2 3 2 2 3" xfId="4118" xr:uid="{00000000-0005-0000-0000-000016100000}"/>
    <cellStyle name="Normal 44 2 3 2 2 3 2" xfId="14192" xr:uid="{00000000-0005-0000-0000-000070370000}"/>
    <cellStyle name="Normal 44 2 3 2 2 3 2 3" xfId="29290" xr:uid="{00000000-0005-0000-0000-00006A720000}"/>
    <cellStyle name="Normal 44 2 3 2 2 3 3" xfId="9172" xr:uid="{00000000-0005-0000-0000-0000D4230000}"/>
    <cellStyle name="Normal 44 2 3 2 2 3 3 3" xfId="24273" xr:uid="{00000000-0005-0000-0000-0000D15E0000}"/>
    <cellStyle name="Normal 44 2 3 2 2 3 5" xfId="19260" xr:uid="{00000000-0005-0000-0000-00003C4B0000}"/>
    <cellStyle name="Normal 44 2 3 2 2 4" xfId="5811" xr:uid="{00000000-0005-0000-0000-0000B3160000}"/>
    <cellStyle name="Normal 44 2 3 2 2 4 2" xfId="15863" xr:uid="{00000000-0005-0000-0000-0000F73D0000}"/>
    <cellStyle name="Normal 44 2 3 2 2 4 3" xfId="10843" xr:uid="{00000000-0005-0000-0000-00005B2A0000}"/>
    <cellStyle name="Normal 44 2 3 2 2 4 3 3" xfId="25944" xr:uid="{00000000-0005-0000-0000-000058650000}"/>
    <cellStyle name="Normal 44 2 3 2 2 4 5" xfId="20931" xr:uid="{00000000-0005-0000-0000-0000C3510000}"/>
    <cellStyle name="Normal 44 2 3 2 2 5" xfId="12521" xr:uid="{00000000-0005-0000-0000-0000E9300000}"/>
    <cellStyle name="Normal 44 2 3 2 2 5 3" xfId="27619" xr:uid="{00000000-0005-0000-0000-0000E36B0000}"/>
    <cellStyle name="Normal 44 2 3 2 2 6" xfId="7500" xr:uid="{00000000-0005-0000-0000-00004C1D0000}"/>
    <cellStyle name="Normal 44 2 3 2 2 6 3" xfId="22602" xr:uid="{00000000-0005-0000-0000-00004A580000}"/>
    <cellStyle name="Normal 44 2 3 2 2 8" xfId="17589" xr:uid="{00000000-0005-0000-0000-0000B5440000}"/>
    <cellStyle name="Normal 44 2 3 2 3" xfId="2847" xr:uid="{00000000-0005-0000-0000-00001F0B0000}"/>
    <cellStyle name="Normal 44 2 3 2 3 2" xfId="4537" xr:uid="{00000000-0005-0000-0000-0000B9110000}"/>
    <cellStyle name="Normal 44 2 3 2 3 2 2" xfId="14610" xr:uid="{00000000-0005-0000-0000-000012390000}"/>
    <cellStyle name="Normal 44 2 3 2 3 2 2 3" xfId="29708" xr:uid="{00000000-0005-0000-0000-00000C740000}"/>
    <cellStyle name="Normal 44 2 3 2 3 2 3" xfId="9590" xr:uid="{00000000-0005-0000-0000-000076250000}"/>
    <cellStyle name="Normal 44 2 3 2 3 2 3 3" xfId="24691" xr:uid="{00000000-0005-0000-0000-000073600000}"/>
    <cellStyle name="Normal 44 2 3 2 3 2 5" xfId="19678" xr:uid="{00000000-0005-0000-0000-0000DE4C0000}"/>
    <cellStyle name="Normal 44 2 3 2 3 3" xfId="6229" xr:uid="{00000000-0005-0000-0000-000055180000}"/>
    <cellStyle name="Normal 44 2 3 2 3 3 2" xfId="16281" xr:uid="{00000000-0005-0000-0000-0000993F0000}"/>
    <cellStyle name="Normal 44 2 3 2 3 3 3" xfId="11261" xr:uid="{00000000-0005-0000-0000-0000FD2B0000}"/>
    <cellStyle name="Normal 44 2 3 2 3 3 3 3" xfId="26362" xr:uid="{00000000-0005-0000-0000-0000FA660000}"/>
    <cellStyle name="Normal 44 2 3 2 3 3 5" xfId="21349" xr:uid="{00000000-0005-0000-0000-000065530000}"/>
    <cellStyle name="Normal 44 2 3 2 3 4" xfId="12939" xr:uid="{00000000-0005-0000-0000-00008B320000}"/>
    <cellStyle name="Normal 44 2 3 2 3 4 3" xfId="28037" xr:uid="{00000000-0005-0000-0000-0000856D0000}"/>
    <cellStyle name="Normal 44 2 3 2 3 5" xfId="7918" xr:uid="{00000000-0005-0000-0000-0000EE1E0000}"/>
    <cellStyle name="Normal 44 2 3 2 3 5 3" xfId="23020" xr:uid="{00000000-0005-0000-0000-0000EC590000}"/>
    <cellStyle name="Normal 44 2 3 2 3 7" xfId="18007" xr:uid="{00000000-0005-0000-0000-000057460000}"/>
    <cellStyle name="Normal 44 2 3 2 4" xfId="3700" xr:uid="{00000000-0005-0000-0000-0000740E0000}"/>
    <cellStyle name="Normal 44 2 3 2 4 2" xfId="13774" xr:uid="{00000000-0005-0000-0000-0000CE350000}"/>
    <cellStyle name="Normal 44 2 3 2 4 2 3" xfId="28872" xr:uid="{00000000-0005-0000-0000-0000C8700000}"/>
    <cellStyle name="Normal 44 2 3 2 4 3" xfId="8754" xr:uid="{00000000-0005-0000-0000-000032220000}"/>
    <cellStyle name="Normal 44 2 3 2 4 3 3" xfId="23855" xr:uid="{00000000-0005-0000-0000-00002F5D0000}"/>
    <cellStyle name="Normal 44 2 3 2 4 5" xfId="18842" xr:uid="{00000000-0005-0000-0000-00009A490000}"/>
    <cellStyle name="Normal 44 2 3 2 5" xfId="5393" xr:uid="{00000000-0005-0000-0000-000011150000}"/>
    <cellStyle name="Normal 44 2 3 2 5 2" xfId="15445" xr:uid="{00000000-0005-0000-0000-0000553C0000}"/>
    <cellStyle name="Normal 44 2 3 2 5 2 3" xfId="30543" xr:uid="{00000000-0005-0000-0000-00004F770000}"/>
    <cellStyle name="Normal 44 2 3 2 5 3" xfId="10425" xr:uid="{00000000-0005-0000-0000-0000B9280000}"/>
    <cellStyle name="Normal 44 2 3 2 5 3 3" xfId="25526" xr:uid="{00000000-0005-0000-0000-0000B6630000}"/>
    <cellStyle name="Normal 44 2 3 2 5 5" xfId="20513" xr:uid="{00000000-0005-0000-0000-000021500000}"/>
    <cellStyle name="Normal 44 2 3 2 6" xfId="12103" xr:uid="{00000000-0005-0000-0000-0000472F0000}"/>
    <cellStyle name="Normal 44 2 3 2 6 3" xfId="27201" xr:uid="{00000000-0005-0000-0000-0000416A0000}"/>
    <cellStyle name="Normal 44 2 3 2 7" xfId="7082" xr:uid="{00000000-0005-0000-0000-0000AA1B0000}"/>
    <cellStyle name="Normal 44 2 3 2 7 3" xfId="22184" xr:uid="{00000000-0005-0000-0000-0000A8560000}"/>
    <cellStyle name="Normal 44 2 3 2 9" xfId="17171" xr:uid="{00000000-0005-0000-0000-000013430000}"/>
    <cellStyle name="Normal 44 2 3 3" xfId="2218" xr:uid="{00000000-0005-0000-0000-0000AA080000}"/>
    <cellStyle name="Normal 44 2 3 3 2" xfId="3057" xr:uid="{00000000-0005-0000-0000-0000F10B0000}"/>
    <cellStyle name="Normal 44 2 3 3 2 2" xfId="4747" xr:uid="{00000000-0005-0000-0000-00008B120000}"/>
    <cellStyle name="Normal 44 2 3 3 2 2 2" xfId="14820" xr:uid="{00000000-0005-0000-0000-0000E4390000}"/>
    <cellStyle name="Normal 44 2 3 3 2 2 2 3" xfId="29918" xr:uid="{00000000-0005-0000-0000-0000DE740000}"/>
    <cellStyle name="Normal 44 2 3 3 2 2 3" xfId="9800" xr:uid="{00000000-0005-0000-0000-000048260000}"/>
    <cellStyle name="Normal 44 2 3 3 2 2 3 3" xfId="24901" xr:uid="{00000000-0005-0000-0000-000045610000}"/>
    <cellStyle name="Normal 44 2 3 3 2 2 5" xfId="19888" xr:uid="{00000000-0005-0000-0000-0000B04D0000}"/>
    <cellStyle name="Normal 44 2 3 3 2 3" xfId="6439" xr:uid="{00000000-0005-0000-0000-000027190000}"/>
    <cellStyle name="Normal 44 2 3 3 2 3 2" xfId="16491" xr:uid="{00000000-0005-0000-0000-00006B400000}"/>
    <cellStyle name="Normal 44 2 3 3 2 3 3" xfId="11471" xr:uid="{00000000-0005-0000-0000-0000CF2C0000}"/>
    <cellStyle name="Normal 44 2 3 3 2 3 3 3" xfId="26572" xr:uid="{00000000-0005-0000-0000-0000CC670000}"/>
    <cellStyle name="Normal 44 2 3 3 2 3 5" xfId="21559" xr:uid="{00000000-0005-0000-0000-000037540000}"/>
    <cellStyle name="Normal 44 2 3 3 2 4" xfId="13149" xr:uid="{00000000-0005-0000-0000-00005D330000}"/>
    <cellStyle name="Normal 44 2 3 3 2 4 3" xfId="28247" xr:uid="{00000000-0005-0000-0000-0000576E0000}"/>
    <cellStyle name="Normal 44 2 3 3 2 5" xfId="8128" xr:uid="{00000000-0005-0000-0000-0000C01F0000}"/>
    <cellStyle name="Normal 44 2 3 3 2 5 3" xfId="23230" xr:uid="{00000000-0005-0000-0000-0000BE5A0000}"/>
    <cellStyle name="Normal 44 2 3 3 2 7" xfId="18217" xr:uid="{00000000-0005-0000-0000-000029470000}"/>
    <cellStyle name="Normal 44 2 3 3 3" xfId="3910" xr:uid="{00000000-0005-0000-0000-0000460F0000}"/>
    <cellStyle name="Normal 44 2 3 3 3 2" xfId="13984" xr:uid="{00000000-0005-0000-0000-0000A0360000}"/>
    <cellStyle name="Normal 44 2 3 3 3 2 3" xfId="29082" xr:uid="{00000000-0005-0000-0000-00009A710000}"/>
    <cellStyle name="Normal 44 2 3 3 3 3" xfId="8964" xr:uid="{00000000-0005-0000-0000-000004230000}"/>
    <cellStyle name="Normal 44 2 3 3 3 3 3" xfId="24065" xr:uid="{00000000-0005-0000-0000-0000015E0000}"/>
    <cellStyle name="Normal 44 2 3 3 3 5" xfId="19052" xr:uid="{00000000-0005-0000-0000-00006C4A0000}"/>
    <cellStyle name="Normal 44 2 3 3 4" xfId="5603" xr:uid="{00000000-0005-0000-0000-0000E3150000}"/>
    <cellStyle name="Normal 44 2 3 3 4 2" xfId="15655" xr:uid="{00000000-0005-0000-0000-0000273D0000}"/>
    <cellStyle name="Normal 44 2 3 3 4 2 3" xfId="30753" xr:uid="{00000000-0005-0000-0000-000021780000}"/>
    <cellStyle name="Normal 44 2 3 3 4 3" xfId="10635" xr:uid="{00000000-0005-0000-0000-00008B290000}"/>
    <cellStyle name="Normal 44 2 3 3 4 3 3" xfId="25736" xr:uid="{00000000-0005-0000-0000-000088640000}"/>
    <cellStyle name="Normal 44 2 3 3 4 5" xfId="20723" xr:uid="{00000000-0005-0000-0000-0000F3500000}"/>
    <cellStyle name="Normal 44 2 3 3 5" xfId="12313" xr:uid="{00000000-0005-0000-0000-000019300000}"/>
    <cellStyle name="Normal 44 2 3 3 5 3" xfId="27411" xr:uid="{00000000-0005-0000-0000-0000136B0000}"/>
    <cellStyle name="Normal 44 2 3 3 6" xfId="7292" xr:uid="{00000000-0005-0000-0000-00007C1C0000}"/>
    <cellStyle name="Normal 44 2 3 3 6 3" xfId="22394" xr:uid="{00000000-0005-0000-0000-00007A570000}"/>
    <cellStyle name="Normal 44 2 3 3 8" xfId="17381" xr:uid="{00000000-0005-0000-0000-0000E5430000}"/>
    <cellStyle name="Normal 44 2 3 4" xfId="2639" xr:uid="{00000000-0005-0000-0000-00004F0A0000}"/>
    <cellStyle name="Normal 44 2 3 4 2" xfId="4329" xr:uid="{00000000-0005-0000-0000-0000E9100000}"/>
    <cellStyle name="Normal 44 2 3 4 2 2" xfId="14402" xr:uid="{00000000-0005-0000-0000-000042380000}"/>
    <cellStyle name="Normal 44 2 3 4 2 2 3" xfId="29500" xr:uid="{00000000-0005-0000-0000-00003C730000}"/>
    <cellStyle name="Normal 44 2 3 4 2 3" xfId="9382" xr:uid="{00000000-0005-0000-0000-0000A6240000}"/>
    <cellStyle name="Normal 44 2 3 4 2 3 3" xfId="24483" xr:uid="{00000000-0005-0000-0000-0000A35F0000}"/>
    <cellStyle name="Normal 44 2 3 4 2 5" xfId="19470" xr:uid="{00000000-0005-0000-0000-00000E4C0000}"/>
    <cellStyle name="Normal 44 2 3 4 3" xfId="6021" xr:uid="{00000000-0005-0000-0000-000085170000}"/>
    <cellStyle name="Normal 44 2 3 4 3 2" xfId="16073" xr:uid="{00000000-0005-0000-0000-0000C93E0000}"/>
    <cellStyle name="Normal 44 2 3 4 3 3" xfId="11053" xr:uid="{00000000-0005-0000-0000-00002D2B0000}"/>
    <cellStyle name="Normal 44 2 3 4 3 3 3" xfId="26154" xr:uid="{00000000-0005-0000-0000-00002A660000}"/>
    <cellStyle name="Normal 44 2 3 4 3 5" xfId="21141" xr:uid="{00000000-0005-0000-0000-000095520000}"/>
    <cellStyle name="Normal 44 2 3 4 4" xfId="12731" xr:uid="{00000000-0005-0000-0000-0000BB310000}"/>
    <cellStyle name="Normal 44 2 3 4 4 3" xfId="27829" xr:uid="{00000000-0005-0000-0000-0000B56C0000}"/>
    <cellStyle name="Normal 44 2 3 4 5" xfId="7710" xr:uid="{00000000-0005-0000-0000-00001E1E0000}"/>
    <cellStyle name="Normal 44 2 3 4 5 3" xfId="22812" xr:uid="{00000000-0005-0000-0000-00001C590000}"/>
    <cellStyle name="Normal 44 2 3 4 7" xfId="17799" xr:uid="{00000000-0005-0000-0000-000087450000}"/>
    <cellStyle name="Normal 44 2 3 5" xfId="3492" xr:uid="{00000000-0005-0000-0000-0000A40D0000}"/>
    <cellStyle name="Normal 44 2 3 5 2" xfId="13566" xr:uid="{00000000-0005-0000-0000-0000FE340000}"/>
    <cellStyle name="Normal 44 2 3 5 2 3" xfId="28664" xr:uid="{00000000-0005-0000-0000-0000F86F0000}"/>
    <cellStyle name="Normal 44 2 3 5 3" xfId="8546" xr:uid="{00000000-0005-0000-0000-000062210000}"/>
    <cellStyle name="Normal 44 2 3 5 3 3" xfId="23647" xr:uid="{00000000-0005-0000-0000-00005F5C0000}"/>
    <cellStyle name="Normal 44 2 3 5 5" xfId="18634" xr:uid="{00000000-0005-0000-0000-0000CA480000}"/>
    <cellStyle name="Normal 44 2 3 6" xfId="5185" xr:uid="{00000000-0005-0000-0000-000041140000}"/>
    <cellStyle name="Normal 44 2 3 6 2" xfId="15237" xr:uid="{00000000-0005-0000-0000-0000853B0000}"/>
    <cellStyle name="Normal 44 2 3 6 2 3" xfId="30335" xr:uid="{00000000-0005-0000-0000-00007F760000}"/>
    <cellStyle name="Normal 44 2 3 6 3" xfId="10217" xr:uid="{00000000-0005-0000-0000-0000E9270000}"/>
    <cellStyle name="Normal 44 2 3 6 3 3" xfId="25318" xr:uid="{00000000-0005-0000-0000-0000E6620000}"/>
    <cellStyle name="Normal 44 2 3 6 5" xfId="20305" xr:uid="{00000000-0005-0000-0000-0000514F0000}"/>
    <cellStyle name="Normal 44 2 3 7" xfId="11895" xr:uid="{00000000-0005-0000-0000-0000772E0000}"/>
    <cellStyle name="Normal 44 2 3 7 3" xfId="26993" xr:uid="{00000000-0005-0000-0000-000071690000}"/>
    <cellStyle name="Normal 44 2 3 8" xfId="6874" xr:uid="{00000000-0005-0000-0000-0000DA1A0000}"/>
    <cellStyle name="Normal 44 2 3 8 3" xfId="21976" xr:uid="{00000000-0005-0000-0000-0000D8550000}"/>
    <cellStyle name="Normal 44 2 4" xfId="1899" xr:uid="{00000000-0005-0000-0000-00006B070000}"/>
    <cellStyle name="Normal 44 2 4 2" xfId="2322" xr:uid="{00000000-0005-0000-0000-000012090000}"/>
    <cellStyle name="Normal 44 2 4 2 2" xfId="3161" xr:uid="{00000000-0005-0000-0000-0000590C0000}"/>
    <cellStyle name="Normal 44 2 4 2 2 2" xfId="4851" xr:uid="{00000000-0005-0000-0000-0000F3120000}"/>
    <cellStyle name="Normal 44 2 4 2 2 2 2" xfId="14924" xr:uid="{00000000-0005-0000-0000-00004C3A0000}"/>
    <cellStyle name="Normal 44 2 4 2 2 2 2 3" xfId="30022" xr:uid="{00000000-0005-0000-0000-000046750000}"/>
    <cellStyle name="Normal 44 2 4 2 2 2 3" xfId="9904" xr:uid="{00000000-0005-0000-0000-0000B0260000}"/>
    <cellStyle name="Normal 44 2 4 2 2 2 3 3" xfId="25005" xr:uid="{00000000-0005-0000-0000-0000AD610000}"/>
    <cellStyle name="Normal 44 2 4 2 2 2 5" xfId="19992" xr:uid="{00000000-0005-0000-0000-0000184E0000}"/>
    <cellStyle name="Normal 44 2 4 2 2 3" xfId="6543" xr:uid="{00000000-0005-0000-0000-00008F190000}"/>
    <cellStyle name="Normal 44 2 4 2 2 3 2" xfId="16595" xr:uid="{00000000-0005-0000-0000-0000D3400000}"/>
    <cellStyle name="Normal 44 2 4 2 2 3 3" xfId="11575" xr:uid="{00000000-0005-0000-0000-0000372D0000}"/>
    <cellStyle name="Normal 44 2 4 2 2 3 3 3" xfId="26676" xr:uid="{00000000-0005-0000-0000-000034680000}"/>
    <cellStyle name="Normal 44 2 4 2 2 3 5" xfId="21663" xr:uid="{00000000-0005-0000-0000-00009F540000}"/>
    <cellStyle name="Normal 44 2 4 2 2 4" xfId="13253" xr:uid="{00000000-0005-0000-0000-0000C5330000}"/>
    <cellStyle name="Normal 44 2 4 2 2 4 3" xfId="28351" xr:uid="{00000000-0005-0000-0000-0000BF6E0000}"/>
    <cellStyle name="Normal 44 2 4 2 2 5" xfId="8232" xr:uid="{00000000-0005-0000-0000-000028200000}"/>
    <cellStyle name="Normal 44 2 4 2 2 5 3" xfId="23334" xr:uid="{00000000-0005-0000-0000-0000265B0000}"/>
    <cellStyle name="Normal 44 2 4 2 2 7" xfId="18321" xr:uid="{00000000-0005-0000-0000-000091470000}"/>
    <cellStyle name="Normal 44 2 4 2 3" xfId="4014" xr:uid="{00000000-0005-0000-0000-0000AE0F0000}"/>
    <cellStyle name="Normal 44 2 4 2 3 2" xfId="14088" xr:uid="{00000000-0005-0000-0000-000008370000}"/>
    <cellStyle name="Normal 44 2 4 2 3 2 3" xfId="29186" xr:uid="{00000000-0005-0000-0000-000002720000}"/>
    <cellStyle name="Normal 44 2 4 2 3 3" xfId="9068" xr:uid="{00000000-0005-0000-0000-00006C230000}"/>
    <cellStyle name="Normal 44 2 4 2 3 3 3" xfId="24169" xr:uid="{00000000-0005-0000-0000-0000695E0000}"/>
    <cellStyle name="Normal 44 2 4 2 3 5" xfId="19156" xr:uid="{00000000-0005-0000-0000-0000D44A0000}"/>
    <cellStyle name="Normal 44 2 4 2 4" xfId="5707" xr:uid="{00000000-0005-0000-0000-00004B160000}"/>
    <cellStyle name="Normal 44 2 4 2 4 2" xfId="15759" xr:uid="{00000000-0005-0000-0000-00008F3D0000}"/>
    <cellStyle name="Normal 44 2 4 2 4 2 3" xfId="30857" xr:uid="{00000000-0005-0000-0000-000089780000}"/>
    <cellStyle name="Normal 44 2 4 2 4 3" xfId="10739" xr:uid="{00000000-0005-0000-0000-0000F3290000}"/>
    <cellStyle name="Normal 44 2 4 2 4 3 3" xfId="25840" xr:uid="{00000000-0005-0000-0000-0000F0640000}"/>
    <cellStyle name="Normal 44 2 4 2 4 5" xfId="20827" xr:uid="{00000000-0005-0000-0000-00005B510000}"/>
    <cellStyle name="Normal 44 2 4 2 5" xfId="12417" xr:uid="{00000000-0005-0000-0000-000081300000}"/>
    <cellStyle name="Normal 44 2 4 2 5 3" xfId="27515" xr:uid="{00000000-0005-0000-0000-00007B6B0000}"/>
    <cellStyle name="Normal 44 2 4 2 6" xfId="7396" xr:uid="{00000000-0005-0000-0000-0000E41C0000}"/>
    <cellStyle name="Normal 44 2 4 2 6 3" xfId="22498" xr:uid="{00000000-0005-0000-0000-0000E2570000}"/>
    <cellStyle name="Normal 44 2 4 2 8" xfId="17485" xr:uid="{00000000-0005-0000-0000-00004D440000}"/>
    <cellStyle name="Normal 44 2 4 3" xfId="2743" xr:uid="{00000000-0005-0000-0000-0000B70A0000}"/>
    <cellStyle name="Normal 44 2 4 3 2" xfId="4433" xr:uid="{00000000-0005-0000-0000-000051110000}"/>
    <cellStyle name="Normal 44 2 4 3 2 2" xfId="14506" xr:uid="{00000000-0005-0000-0000-0000AA380000}"/>
    <cellStyle name="Normal 44 2 4 3 2 2 3" xfId="29604" xr:uid="{00000000-0005-0000-0000-0000A4730000}"/>
    <cellStyle name="Normal 44 2 4 3 2 3" xfId="9486" xr:uid="{00000000-0005-0000-0000-00000E250000}"/>
    <cellStyle name="Normal 44 2 4 3 2 3 3" xfId="24587" xr:uid="{00000000-0005-0000-0000-00000B600000}"/>
    <cellStyle name="Normal 44 2 4 3 2 5" xfId="19574" xr:uid="{00000000-0005-0000-0000-0000764C0000}"/>
    <cellStyle name="Normal 44 2 4 3 3" xfId="6125" xr:uid="{00000000-0005-0000-0000-0000ED170000}"/>
    <cellStyle name="Normal 44 2 4 3 3 2" xfId="16177" xr:uid="{00000000-0005-0000-0000-0000313F0000}"/>
    <cellStyle name="Normal 44 2 4 3 3 3" xfId="11157" xr:uid="{00000000-0005-0000-0000-0000952B0000}"/>
    <cellStyle name="Normal 44 2 4 3 3 3 3" xfId="26258" xr:uid="{00000000-0005-0000-0000-000092660000}"/>
    <cellStyle name="Normal 44 2 4 3 3 5" xfId="21245" xr:uid="{00000000-0005-0000-0000-0000FD520000}"/>
    <cellStyle name="Normal 44 2 4 3 4" xfId="12835" xr:uid="{00000000-0005-0000-0000-000023320000}"/>
    <cellStyle name="Normal 44 2 4 3 4 3" xfId="27933" xr:uid="{00000000-0005-0000-0000-00001D6D0000}"/>
    <cellStyle name="Normal 44 2 4 3 5" xfId="7814" xr:uid="{00000000-0005-0000-0000-0000861E0000}"/>
    <cellStyle name="Normal 44 2 4 3 5 3" xfId="22916" xr:uid="{00000000-0005-0000-0000-000084590000}"/>
    <cellStyle name="Normal 44 2 4 3 7" xfId="17903" xr:uid="{00000000-0005-0000-0000-0000EF450000}"/>
    <cellStyle name="Normal 44 2 4 4" xfId="3596" xr:uid="{00000000-0005-0000-0000-00000C0E0000}"/>
    <cellStyle name="Normal 44 2 4 4 2" xfId="13670" xr:uid="{00000000-0005-0000-0000-000066350000}"/>
    <cellStyle name="Normal 44 2 4 4 2 3" xfId="28768" xr:uid="{00000000-0005-0000-0000-000060700000}"/>
    <cellStyle name="Normal 44 2 4 4 3" xfId="8650" xr:uid="{00000000-0005-0000-0000-0000CA210000}"/>
    <cellStyle name="Normal 44 2 4 4 3 3" xfId="23751" xr:uid="{00000000-0005-0000-0000-0000C75C0000}"/>
    <cellStyle name="Normal 44 2 4 4 5" xfId="18738" xr:uid="{00000000-0005-0000-0000-000032490000}"/>
    <cellStyle name="Normal 44 2 4 5" xfId="5289" xr:uid="{00000000-0005-0000-0000-0000A9140000}"/>
    <cellStyle name="Normal 44 2 4 5 2" xfId="15341" xr:uid="{00000000-0005-0000-0000-0000ED3B0000}"/>
    <cellStyle name="Normal 44 2 4 5 2 3" xfId="30439" xr:uid="{00000000-0005-0000-0000-0000E7760000}"/>
    <cellStyle name="Normal 44 2 4 5 3" xfId="10321" xr:uid="{00000000-0005-0000-0000-000051280000}"/>
    <cellStyle name="Normal 44 2 4 5 3 3" xfId="25422" xr:uid="{00000000-0005-0000-0000-00004E630000}"/>
    <cellStyle name="Normal 44 2 4 5 5" xfId="20409" xr:uid="{00000000-0005-0000-0000-0000B94F0000}"/>
    <cellStyle name="Normal 44 2 4 6" xfId="11999" xr:uid="{00000000-0005-0000-0000-0000DF2E0000}"/>
    <cellStyle name="Normal 44 2 4 6 3" xfId="27097" xr:uid="{00000000-0005-0000-0000-0000D9690000}"/>
    <cellStyle name="Normal 44 2 4 7" xfId="6978" xr:uid="{00000000-0005-0000-0000-0000421B0000}"/>
    <cellStyle name="Normal 44 2 4 7 3" xfId="22080" xr:uid="{00000000-0005-0000-0000-000040560000}"/>
    <cellStyle name="Normal 44 2 4 9" xfId="17067" xr:uid="{00000000-0005-0000-0000-0000AB420000}"/>
    <cellStyle name="Normal 44 2 5" xfId="2112" xr:uid="{00000000-0005-0000-0000-000040080000}"/>
    <cellStyle name="Normal 44 2 5 2" xfId="2953" xr:uid="{00000000-0005-0000-0000-0000890B0000}"/>
    <cellStyle name="Normal 44 2 5 2 2" xfId="4643" xr:uid="{00000000-0005-0000-0000-000023120000}"/>
    <cellStyle name="Normal 44 2 5 2 2 2" xfId="14716" xr:uid="{00000000-0005-0000-0000-00007C390000}"/>
    <cellStyle name="Normal 44 2 5 2 2 2 3" xfId="29814" xr:uid="{00000000-0005-0000-0000-000076740000}"/>
    <cellStyle name="Normal 44 2 5 2 2 3" xfId="9696" xr:uid="{00000000-0005-0000-0000-0000E0250000}"/>
    <cellStyle name="Normal 44 2 5 2 2 3 3" xfId="24797" xr:uid="{00000000-0005-0000-0000-0000DD600000}"/>
    <cellStyle name="Normal 44 2 5 2 2 5" xfId="19784" xr:uid="{00000000-0005-0000-0000-0000484D0000}"/>
    <cellStyle name="Normal 44 2 5 2 3" xfId="6335" xr:uid="{00000000-0005-0000-0000-0000BF180000}"/>
    <cellStyle name="Normal 44 2 5 2 3 2" xfId="16387" xr:uid="{00000000-0005-0000-0000-000003400000}"/>
    <cellStyle name="Normal 44 2 5 2 3 3" xfId="11367" xr:uid="{00000000-0005-0000-0000-0000672C0000}"/>
    <cellStyle name="Normal 44 2 5 2 3 3 3" xfId="26468" xr:uid="{00000000-0005-0000-0000-000064670000}"/>
    <cellStyle name="Normal 44 2 5 2 3 5" xfId="21455" xr:uid="{00000000-0005-0000-0000-0000CF530000}"/>
    <cellStyle name="Normal 44 2 5 2 4" xfId="13045" xr:uid="{00000000-0005-0000-0000-0000F5320000}"/>
    <cellStyle name="Normal 44 2 5 2 4 3" xfId="28143" xr:uid="{00000000-0005-0000-0000-0000EF6D0000}"/>
    <cellStyle name="Normal 44 2 5 2 5" xfId="8024" xr:uid="{00000000-0005-0000-0000-0000581F0000}"/>
    <cellStyle name="Normal 44 2 5 2 5 3" xfId="23126" xr:uid="{00000000-0005-0000-0000-0000565A0000}"/>
    <cellStyle name="Normal 44 2 5 2 7" xfId="18113" xr:uid="{00000000-0005-0000-0000-0000C1460000}"/>
    <cellStyle name="Normal 44 2 5 3" xfId="3806" xr:uid="{00000000-0005-0000-0000-0000DE0E0000}"/>
    <cellStyle name="Normal 44 2 5 3 2" xfId="13880" xr:uid="{00000000-0005-0000-0000-000038360000}"/>
    <cellStyle name="Normal 44 2 5 3 2 3" xfId="28978" xr:uid="{00000000-0005-0000-0000-000032710000}"/>
    <cellStyle name="Normal 44 2 5 3 3" xfId="8860" xr:uid="{00000000-0005-0000-0000-00009C220000}"/>
    <cellStyle name="Normal 44 2 5 3 3 3" xfId="23961" xr:uid="{00000000-0005-0000-0000-0000995D0000}"/>
    <cellStyle name="Normal 44 2 5 3 5" xfId="18948" xr:uid="{00000000-0005-0000-0000-0000044A0000}"/>
    <cellStyle name="Normal 44 2 5 4" xfId="5499" xr:uid="{00000000-0005-0000-0000-00007B150000}"/>
    <cellStyle name="Normal 44 2 5 4 2" xfId="15551" xr:uid="{00000000-0005-0000-0000-0000BF3C0000}"/>
    <cellStyle name="Normal 44 2 5 4 2 3" xfId="30649" xr:uid="{00000000-0005-0000-0000-0000B9770000}"/>
    <cellStyle name="Normal 44 2 5 4 3" xfId="10531" xr:uid="{00000000-0005-0000-0000-000023290000}"/>
    <cellStyle name="Normal 44 2 5 4 3 3" xfId="25632" xr:uid="{00000000-0005-0000-0000-000020640000}"/>
    <cellStyle name="Normal 44 2 5 4 5" xfId="20619" xr:uid="{00000000-0005-0000-0000-00008B500000}"/>
    <cellStyle name="Normal 44 2 5 5" xfId="12209" xr:uid="{00000000-0005-0000-0000-0000B12F0000}"/>
    <cellStyle name="Normal 44 2 5 5 3" xfId="27307" xr:uid="{00000000-0005-0000-0000-0000AB6A0000}"/>
    <cellStyle name="Normal 44 2 5 6" xfId="7188" xr:uid="{00000000-0005-0000-0000-0000141C0000}"/>
    <cellStyle name="Normal 44 2 5 6 3" xfId="22290" xr:uid="{00000000-0005-0000-0000-000012570000}"/>
    <cellStyle name="Normal 44 2 5 8" xfId="17277" xr:uid="{00000000-0005-0000-0000-00007D430000}"/>
    <cellStyle name="Normal 44 2 6" xfId="2533" xr:uid="{00000000-0005-0000-0000-0000E5090000}"/>
    <cellStyle name="Normal 44 2 6 2" xfId="4225" xr:uid="{00000000-0005-0000-0000-000081100000}"/>
    <cellStyle name="Normal 44 2 6 2 2" xfId="14298" xr:uid="{00000000-0005-0000-0000-0000DA370000}"/>
    <cellStyle name="Normal 44 2 6 2 2 3" xfId="29396" xr:uid="{00000000-0005-0000-0000-0000D4720000}"/>
    <cellStyle name="Normal 44 2 6 2 3" xfId="9278" xr:uid="{00000000-0005-0000-0000-00003E240000}"/>
    <cellStyle name="Normal 44 2 6 2 3 3" xfId="24379" xr:uid="{00000000-0005-0000-0000-00003B5F0000}"/>
    <cellStyle name="Normal 44 2 6 2 5" xfId="19366" xr:uid="{00000000-0005-0000-0000-0000A64B0000}"/>
    <cellStyle name="Normal 44 2 6 3" xfId="5917" xr:uid="{00000000-0005-0000-0000-00001D170000}"/>
    <cellStyle name="Normal 44 2 6 3 2" xfId="15969" xr:uid="{00000000-0005-0000-0000-0000613E0000}"/>
    <cellStyle name="Normal 44 2 6 3 3" xfId="10949" xr:uid="{00000000-0005-0000-0000-0000C52A0000}"/>
    <cellStyle name="Normal 44 2 6 3 3 3" xfId="26050" xr:uid="{00000000-0005-0000-0000-0000C2650000}"/>
    <cellStyle name="Normal 44 2 6 3 5" xfId="21037" xr:uid="{00000000-0005-0000-0000-00002D520000}"/>
    <cellStyle name="Normal 44 2 6 4" xfId="12627" xr:uid="{00000000-0005-0000-0000-000053310000}"/>
    <cellStyle name="Normal 44 2 6 4 3" xfId="27725" xr:uid="{00000000-0005-0000-0000-00004D6C0000}"/>
    <cellStyle name="Normal 44 2 6 5" xfId="7606" xr:uid="{00000000-0005-0000-0000-0000B61D0000}"/>
    <cellStyle name="Normal 44 2 6 5 3" xfId="22708" xr:uid="{00000000-0005-0000-0000-0000B4580000}"/>
    <cellStyle name="Normal 44 2 6 7" xfId="17695" xr:uid="{00000000-0005-0000-0000-00001F450000}"/>
    <cellStyle name="Normal 44 2 7" xfId="3384" xr:uid="{00000000-0005-0000-0000-0000380D0000}"/>
    <cellStyle name="Normal 44 2 7 2" xfId="13462" xr:uid="{00000000-0005-0000-0000-000096340000}"/>
    <cellStyle name="Normal 44 2 7 2 3" xfId="28560" xr:uid="{00000000-0005-0000-0000-0000906F0000}"/>
    <cellStyle name="Normal 44 2 7 3" xfId="8442" xr:uid="{00000000-0005-0000-0000-0000FA200000}"/>
    <cellStyle name="Normal 44 2 7 3 3" xfId="23543" xr:uid="{00000000-0005-0000-0000-0000F75B0000}"/>
    <cellStyle name="Normal 44 2 7 5" xfId="18530" xr:uid="{00000000-0005-0000-0000-000062480000}"/>
    <cellStyle name="Normal 44 2 8" xfId="5078" xr:uid="{00000000-0005-0000-0000-0000D6130000}"/>
    <cellStyle name="Normal 44 2 8 2" xfId="15133" xr:uid="{00000000-0005-0000-0000-00001D3B0000}"/>
    <cellStyle name="Normal 44 2 8 2 3" xfId="30231" xr:uid="{00000000-0005-0000-0000-000017760000}"/>
    <cellStyle name="Normal 44 2 8 3" xfId="10113" xr:uid="{00000000-0005-0000-0000-000081270000}"/>
    <cellStyle name="Normal 44 2 8 3 3" xfId="25214" xr:uid="{00000000-0005-0000-0000-00007E620000}"/>
    <cellStyle name="Normal 44 2 8 5" xfId="20201" xr:uid="{00000000-0005-0000-0000-0000E94E0000}"/>
    <cellStyle name="Normal 44 2 9" xfId="11789" xr:uid="{00000000-0005-0000-0000-00000D2E0000}"/>
    <cellStyle name="Normal 44 2 9 3" xfId="26889" xr:uid="{00000000-0005-0000-0000-000009690000}"/>
    <cellStyle name="Normal 45" xfId="971" xr:uid="{00000000-0005-0000-0000-0000CB030000}"/>
    <cellStyle name="Normal 45 2" xfId="1445" xr:uid="{00000000-0005-0000-0000-0000A5050000}"/>
    <cellStyle name="Normal 45 2 10" xfId="6769" xr:uid="{00000000-0005-0000-0000-0000711A0000}"/>
    <cellStyle name="Normal 45 2 10 3" xfId="21873" xr:uid="{00000000-0005-0000-0000-000071550000}"/>
    <cellStyle name="Normal 45 2 12" xfId="16858" xr:uid="{00000000-0005-0000-0000-0000DA410000}"/>
    <cellStyle name="Normal 45 2 2" xfId="1733" xr:uid="{00000000-0005-0000-0000-0000C5060000}"/>
    <cellStyle name="Normal 45 2 2 11" xfId="16912" xr:uid="{00000000-0005-0000-0000-000010420000}"/>
    <cellStyle name="Normal 45 2 2 2" xfId="1841" xr:uid="{00000000-0005-0000-0000-000031070000}"/>
    <cellStyle name="Normal 45 2 2 2 10" xfId="17016" xr:uid="{00000000-0005-0000-0000-000078420000}"/>
    <cellStyle name="Normal 45 2 2 2 2" xfId="2058" xr:uid="{00000000-0005-0000-0000-00000A080000}"/>
    <cellStyle name="Normal 45 2 2 2 2 2" xfId="2479" xr:uid="{00000000-0005-0000-0000-0000AF090000}"/>
    <cellStyle name="Normal 45 2 2 2 2 2 2" xfId="3318" xr:uid="{00000000-0005-0000-0000-0000F60C0000}"/>
    <cellStyle name="Normal 45 2 2 2 2 2 2 2" xfId="5008" xr:uid="{00000000-0005-0000-0000-000090130000}"/>
    <cellStyle name="Normal 45 2 2 2 2 2 2 2 2" xfId="15081" xr:uid="{00000000-0005-0000-0000-0000E93A0000}"/>
    <cellStyle name="Normal 45 2 2 2 2 2 2 2 2 3" xfId="30179" xr:uid="{00000000-0005-0000-0000-0000E3750000}"/>
    <cellStyle name="Normal 45 2 2 2 2 2 2 2 3" xfId="10061" xr:uid="{00000000-0005-0000-0000-00004D270000}"/>
    <cellStyle name="Normal 45 2 2 2 2 2 2 2 3 3" xfId="25162" xr:uid="{00000000-0005-0000-0000-00004A620000}"/>
    <cellStyle name="Normal 45 2 2 2 2 2 2 2 5" xfId="20149" xr:uid="{00000000-0005-0000-0000-0000B54E0000}"/>
    <cellStyle name="Normal 45 2 2 2 2 2 2 3" xfId="6700" xr:uid="{00000000-0005-0000-0000-00002C1A0000}"/>
    <cellStyle name="Normal 45 2 2 2 2 2 2 3 2" xfId="16752" xr:uid="{00000000-0005-0000-0000-000070410000}"/>
    <cellStyle name="Normal 45 2 2 2 2 2 2 3 3" xfId="11732" xr:uid="{00000000-0005-0000-0000-0000D42D0000}"/>
    <cellStyle name="Normal 45 2 2 2 2 2 2 3 3 3" xfId="26833" xr:uid="{00000000-0005-0000-0000-0000D1680000}"/>
    <cellStyle name="Normal 45 2 2 2 2 2 2 3 5" xfId="21820" xr:uid="{00000000-0005-0000-0000-00003C550000}"/>
    <cellStyle name="Normal 45 2 2 2 2 2 2 4" xfId="13410" xr:uid="{00000000-0005-0000-0000-000062340000}"/>
    <cellStyle name="Normal 45 2 2 2 2 2 2 4 3" xfId="28508" xr:uid="{00000000-0005-0000-0000-00005C6F0000}"/>
    <cellStyle name="Normal 45 2 2 2 2 2 2 5" xfId="8389" xr:uid="{00000000-0005-0000-0000-0000C5200000}"/>
    <cellStyle name="Normal 45 2 2 2 2 2 2 5 3" xfId="23491" xr:uid="{00000000-0005-0000-0000-0000C35B0000}"/>
    <cellStyle name="Normal 45 2 2 2 2 2 2 7" xfId="18478" xr:uid="{00000000-0005-0000-0000-00002E480000}"/>
    <cellStyle name="Normal 45 2 2 2 2 2 3" xfId="4171" xr:uid="{00000000-0005-0000-0000-00004B100000}"/>
    <cellStyle name="Normal 45 2 2 2 2 2 3 2" xfId="14245" xr:uid="{00000000-0005-0000-0000-0000A5370000}"/>
    <cellStyle name="Normal 45 2 2 2 2 2 3 2 3" xfId="29343" xr:uid="{00000000-0005-0000-0000-00009F720000}"/>
    <cellStyle name="Normal 45 2 2 2 2 2 3 3" xfId="9225" xr:uid="{00000000-0005-0000-0000-000009240000}"/>
    <cellStyle name="Normal 45 2 2 2 2 2 3 3 3" xfId="24326" xr:uid="{00000000-0005-0000-0000-0000065F0000}"/>
    <cellStyle name="Normal 45 2 2 2 2 2 3 5" xfId="19313" xr:uid="{00000000-0005-0000-0000-0000714B0000}"/>
    <cellStyle name="Normal 45 2 2 2 2 2 4" xfId="5864" xr:uid="{00000000-0005-0000-0000-0000E8160000}"/>
    <cellStyle name="Normal 45 2 2 2 2 2 4 2" xfId="15916" xr:uid="{00000000-0005-0000-0000-00002C3E0000}"/>
    <cellStyle name="Normal 45 2 2 2 2 2 4 3" xfId="10896" xr:uid="{00000000-0005-0000-0000-0000902A0000}"/>
    <cellStyle name="Normal 45 2 2 2 2 2 4 3 3" xfId="25997" xr:uid="{00000000-0005-0000-0000-00008D650000}"/>
    <cellStyle name="Normal 45 2 2 2 2 2 4 5" xfId="20984" xr:uid="{00000000-0005-0000-0000-0000F8510000}"/>
    <cellStyle name="Normal 45 2 2 2 2 2 5" xfId="12574" xr:uid="{00000000-0005-0000-0000-00001E310000}"/>
    <cellStyle name="Normal 45 2 2 2 2 2 5 3" xfId="27672" xr:uid="{00000000-0005-0000-0000-0000186C0000}"/>
    <cellStyle name="Normal 45 2 2 2 2 2 6" xfId="7553" xr:uid="{00000000-0005-0000-0000-0000811D0000}"/>
    <cellStyle name="Normal 45 2 2 2 2 2 6 3" xfId="22655" xr:uid="{00000000-0005-0000-0000-00007F580000}"/>
    <cellStyle name="Normal 45 2 2 2 2 2 8" xfId="17642" xr:uid="{00000000-0005-0000-0000-0000EA440000}"/>
    <cellStyle name="Normal 45 2 2 2 2 3" xfId="2900" xr:uid="{00000000-0005-0000-0000-0000540B0000}"/>
    <cellStyle name="Normal 45 2 2 2 2 3 2" xfId="4590" xr:uid="{00000000-0005-0000-0000-0000EE110000}"/>
    <cellStyle name="Normal 45 2 2 2 2 3 2 2" xfId="14663" xr:uid="{00000000-0005-0000-0000-000047390000}"/>
    <cellStyle name="Normal 45 2 2 2 2 3 2 2 3" xfId="29761" xr:uid="{00000000-0005-0000-0000-000041740000}"/>
    <cellStyle name="Normal 45 2 2 2 2 3 2 3" xfId="9643" xr:uid="{00000000-0005-0000-0000-0000AB250000}"/>
    <cellStyle name="Normal 45 2 2 2 2 3 2 3 3" xfId="24744" xr:uid="{00000000-0005-0000-0000-0000A8600000}"/>
    <cellStyle name="Normal 45 2 2 2 2 3 2 5" xfId="19731" xr:uid="{00000000-0005-0000-0000-0000134D0000}"/>
    <cellStyle name="Normal 45 2 2 2 2 3 3" xfId="6282" xr:uid="{00000000-0005-0000-0000-00008A180000}"/>
    <cellStyle name="Normal 45 2 2 2 2 3 3 2" xfId="16334" xr:uid="{00000000-0005-0000-0000-0000CE3F0000}"/>
    <cellStyle name="Normal 45 2 2 2 2 3 3 3" xfId="11314" xr:uid="{00000000-0005-0000-0000-0000322C0000}"/>
    <cellStyle name="Normal 45 2 2 2 2 3 3 3 3" xfId="26415" xr:uid="{00000000-0005-0000-0000-00002F670000}"/>
    <cellStyle name="Normal 45 2 2 2 2 3 3 5" xfId="21402" xr:uid="{00000000-0005-0000-0000-00009A530000}"/>
    <cellStyle name="Normal 45 2 2 2 2 3 4" xfId="12992" xr:uid="{00000000-0005-0000-0000-0000C0320000}"/>
    <cellStyle name="Normal 45 2 2 2 2 3 4 3" xfId="28090" xr:uid="{00000000-0005-0000-0000-0000BA6D0000}"/>
    <cellStyle name="Normal 45 2 2 2 2 3 5" xfId="7971" xr:uid="{00000000-0005-0000-0000-0000231F0000}"/>
    <cellStyle name="Normal 45 2 2 2 2 3 5 3" xfId="23073" xr:uid="{00000000-0005-0000-0000-0000215A0000}"/>
    <cellStyle name="Normal 45 2 2 2 2 3 7" xfId="18060" xr:uid="{00000000-0005-0000-0000-00008C460000}"/>
    <cellStyle name="Normal 45 2 2 2 2 4" xfId="3753" xr:uid="{00000000-0005-0000-0000-0000A90E0000}"/>
    <cellStyle name="Normal 45 2 2 2 2 4 2" xfId="13827" xr:uid="{00000000-0005-0000-0000-000003360000}"/>
    <cellStyle name="Normal 45 2 2 2 2 4 2 3" xfId="28925" xr:uid="{00000000-0005-0000-0000-0000FD700000}"/>
    <cellStyle name="Normal 45 2 2 2 2 4 3" xfId="8807" xr:uid="{00000000-0005-0000-0000-000067220000}"/>
    <cellStyle name="Normal 45 2 2 2 2 4 3 3" xfId="23908" xr:uid="{00000000-0005-0000-0000-0000645D0000}"/>
    <cellStyle name="Normal 45 2 2 2 2 4 5" xfId="18895" xr:uid="{00000000-0005-0000-0000-0000CF490000}"/>
    <cellStyle name="Normal 45 2 2 2 2 5" xfId="5446" xr:uid="{00000000-0005-0000-0000-000046150000}"/>
    <cellStyle name="Normal 45 2 2 2 2 5 2" xfId="15498" xr:uid="{00000000-0005-0000-0000-00008A3C0000}"/>
    <cellStyle name="Normal 45 2 2 2 2 5 2 3" xfId="30596" xr:uid="{00000000-0005-0000-0000-000084770000}"/>
    <cellStyle name="Normal 45 2 2 2 2 5 3" xfId="10478" xr:uid="{00000000-0005-0000-0000-0000EE280000}"/>
    <cellStyle name="Normal 45 2 2 2 2 5 3 3" xfId="25579" xr:uid="{00000000-0005-0000-0000-0000EB630000}"/>
    <cellStyle name="Normal 45 2 2 2 2 5 5" xfId="20566" xr:uid="{00000000-0005-0000-0000-000056500000}"/>
    <cellStyle name="Normal 45 2 2 2 2 6" xfId="12156" xr:uid="{00000000-0005-0000-0000-00007C2F0000}"/>
    <cellStyle name="Normal 45 2 2 2 2 6 3" xfId="27254" xr:uid="{00000000-0005-0000-0000-0000766A0000}"/>
    <cellStyle name="Normal 45 2 2 2 2 7" xfId="7135" xr:uid="{00000000-0005-0000-0000-0000DF1B0000}"/>
    <cellStyle name="Normal 45 2 2 2 2 7 3" xfId="22237" xr:uid="{00000000-0005-0000-0000-0000DD560000}"/>
    <cellStyle name="Normal 45 2 2 2 2 9" xfId="17224" xr:uid="{00000000-0005-0000-0000-000048430000}"/>
    <cellStyle name="Normal 45 2 2 2 3" xfId="2271" xr:uid="{00000000-0005-0000-0000-0000DF080000}"/>
    <cellStyle name="Normal 45 2 2 2 3 2" xfId="3110" xr:uid="{00000000-0005-0000-0000-0000260C0000}"/>
    <cellStyle name="Normal 45 2 2 2 3 2 2" xfId="4800" xr:uid="{00000000-0005-0000-0000-0000C0120000}"/>
    <cellStyle name="Normal 45 2 2 2 3 2 2 2" xfId="14873" xr:uid="{00000000-0005-0000-0000-0000193A0000}"/>
    <cellStyle name="Normal 45 2 2 2 3 2 2 2 3" xfId="29971" xr:uid="{00000000-0005-0000-0000-000013750000}"/>
    <cellStyle name="Normal 45 2 2 2 3 2 2 3" xfId="9853" xr:uid="{00000000-0005-0000-0000-00007D260000}"/>
    <cellStyle name="Normal 45 2 2 2 3 2 2 3 3" xfId="24954" xr:uid="{00000000-0005-0000-0000-00007A610000}"/>
    <cellStyle name="Normal 45 2 2 2 3 2 2 5" xfId="19941" xr:uid="{00000000-0005-0000-0000-0000E54D0000}"/>
    <cellStyle name="Normal 45 2 2 2 3 2 3" xfId="6492" xr:uid="{00000000-0005-0000-0000-00005C190000}"/>
    <cellStyle name="Normal 45 2 2 2 3 2 3 2" xfId="16544" xr:uid="{00000000-0005-0000-0000-0000A0400000}"/>
    <cellStyle name="Normal 45 2 2 2 3 2 3 3" xfId="11524" xr:uid="{00000000-0005-0000-0000-0000042D0000}"/>
    <cellStyle name="Normal 45 2 2 2 3 2 3 3 3" xfId="26625" xr:uid="{00000000-0005-0000-0000-000001680000}"/>
    <cellStyle name="Normal 45 2 2 2 3 2 3 5" xfId="21612" xr:uid="{00000000-0005-0000-0000-00006C540000}"/>
    <cellStyle name="Normal 45 2 2 2 3 2 4" xfId="13202" xr:uid="{00000000-0005-0000-0000-000092330000}"/>
    <cellStyle name="Normal 45 2 2 2 3 2 4 3" xfId="28300" xr:uid="{00000000-0005-0000-0000-00008C6E0000}"/>
    <cellStyle name="Normal 45 2 2 2 3 2 5" xfId="8181" xr:uid="{00000000-0005-0000-0000-0000F51F0000}"/>
    <cellStyle name="Normal 45 2 2 2 3 2 5 3" xfId="23283" xr:uid="{00000000-0005-0000-0000-0000F35A0000}"/>
    <cellStyle name="Normal 45 2 2 2 3 2 7" xfId="18270" xr:uid="{00000000-0005-0000-0000-00005E470000}"/>
    <cellStyle name="Normal 45 2 2 2 3 3" xfId="3963" xr:uid="{00000000-0005-0000-0000-00007B0F0000}"/>
    <cellStyle name="Normal 45 2 2 2 3 3 2" xfId="14037" xr:uid="{00000000-0005-0000-0000-0000D5360000}"/>
    <cellStyle name="Normal 45 2 2 2 3 3 2 3" xfId="29135" xr:uid="{00000000-0005-0000-0000-0000CF710000}"/>
    <cellStyle name="Normal 45 2 2 2 3 3 3" xfId="9017" xr:uid="{00000000-0005-0000-0000-000039230000}"/>
    <cellStyle name="Normal 45 2 2 2 3 3 3 3" xfId="24118" xr:uid="{00000000-0005-0000-0000-0000365E0000}"/>
    <cellStyle name="Normal 45 2 2 2 3 3 5" xfId="19105" xr:uid="{00000000-0005-0000-0000-0000A14A0000}"/>
    <cellStyle name="Normal 45 2 2 2 3 4" xfId="5656" xr:uid="{00000000-0005-0000-0000-000018160000}"/>
    <cellStyle name="Normal 45 2 2 2 3 4 2" xfId="15708" xr:uid="{00000000-0005-0000-0000-00005C3D0000}"/>
    <cellStyle name="Normal 45 2 2 2 3 4 2 3" xfId="30806" xr:uid="{00000000-0005-0000-0000-000056780000}"/>
    <cellStyle name="Normal 45 2 2 2 3 4 3" xfId="10688" xr:uid="{00000000-0005-0000-0000-0000C0290000}"/>
    <cellStyle name="Normal 45 2 2 2 3 4 3 3" xfId="25789" xr:uid="{00000000-0005-0000-0000-0000BD640000}"/>
    <cellStyle name="Normal 45 2 2 2 3 4 5" xfId="20776" xr:uid="{00000000-0005-0000-0000-000028510000}"/>
    <cellStyle name="Normal 45 2 2 2 3 5" xfId="12366" xr:uid="{00000000-0005-0000-0000-00004E300000}"/>
    <cellStyle name="Normal 45 2 2 2 3 5 3" xfId="27464" xr:uid="{00000000-0005-0000-0000-0000486B0000}"/>
    <cellStyle name="Normal 45 2 2 2 3 6" xfId="7345" xr:uid="{00000000-0005-0000-0000-0000B11C0000}"/>
    <cellStyle name="Normal 45 2 2 2 3 6 3" xfId="22447" xr:uid="{00000000-0005-0000-0000-0000AF570000}"/>
    <cellStyle name="Normal 45 2 2 2 3 8" xfId="17434" xr:uid="{00000000-0005-0000-0000-00001A440000}"/>
    <cellStyle name="Normal 45 2 2 2 4" xfId="2692" xr:uid="{00000000-0005-0000-0000-0000840A0000}"/>
    <cellStyle name="Normal 45 2 2 2 4 2" xfId="4382" xr:uid="{00000000-0005-0000-0000-00001E110000}"/>
    <cellStyle name="Normal 45 2 2 2 4 2 2" xfId="14455" xr:uid="{00000000-0005-0000-0000-000077380000}"/>
    <cellStyle name="Normal 45 2 2 2 4 2 2 3" xfId="29553" xr:uid="{00000000-0005-0000-0000-000071730000}"/>
    <cellStyle name="Normal 45 2 2 2 4 2 3" xfId="9435" xr:uid="{00000000-0005-0000-0000-0000DB240000}"/>
    <cellStyle name="Normal 45 2 2 2 4 2 3 3" xfId="24536" xr:uid="{00000000-0005-0000-0000-0000D85F0000}"/>
    <cellStyle name="Normal 45 2 2 2 4 2 5" xfId="19523" xr:uid="{00000000-0005-0000-0000-0000434C0000}"/>
    <cellStyle name="Normal 45 2 2 2 4 3" xfId="6074" xr:uid="{00000000-0005-0000-0000-0000BA170000}"/>
    <cellStyle name="Normal 45 2 2 2 4 3 2" xfId="16126" xr:uid="{00000000-0005-0000-0000-0000FE3E0000}"/>
    <cellStyle name="Normal 45 2 2 2 4 3 3" xfId="11106" xr:uid="{00000000-0005-0000-0000-0000622B0000}"/>
    <cellStyle name="Normal 45 2 2 2 4 3 3 3" xfId="26207" xr:uid="{00000000-0005-0000-0000-00005F660000}"/>
    <cellStyle name="Normal 45 2 2 2 4 3 5" xfId="21194" xr:uid="{00000000-0005-0000-0000-0000CA520000}"/>
    <cellStyle name="Normal 45 2 2 2 4 4" xfId="12784" xr:uid="{00000000-0005-0000-0000-0000F0310000}"/>
    <cellStyle name="Normal 45 2 2 2 4 4 3" xfId="27882" xr:uid="{00000000-0005-0000-0000-0000EA6C0000}"/>
    <cellStyle name="Normal 45 2 2 2 4 5" xfId="7763" xr:uid="{00000000-0005-0000-0000-0000531E0000}"/>
    <cellStyle name="Normal 45 2 2 2 4 5 3" xfId="22865" xr:uid="{00000000-0005-0000-0000-000051590000}"/>
    <cellStyle name="Normal 45 2 2 2 4 7" xfId="17852" xr:uid="{00000000-0005-0000-0000-0000BC450000}"/>
    <cellStyle name="Normal 45 2 2 2 5" xfId="3545" xr:uid="{00000000-0005-0000-0000-0000D90D0000}"/>
    <cellStyle name="Normal 45 2 2 2 5 2" xfId="13619" xr:uid="{00000000-0005-0000-0000-000033350000}"/>
    <cellStyle name="Normal 45 2 2 2 5 2 3" xfId="28717" xr:uid="{00000000-0005-0000-0000-00002D700000}"/>
    <cellStyle name="Normal 45 2 2 2 5 3" xfId="8599" xr:uid="{00000000-0005-0000-0000-000097210000}"/>
    <cellStyle name="Normal 45 2 2 2 5 3 3" xfId="23700" xr:uid="{00000000-0005-0000-0000-0000945C0000}"/>
    <cellStyle name="Normal 45 2 2 2 5 5" xfId="18687" xr:uid="{00000000-0005-0000-0000-0000FF480000}"/>
    <cellStyle name="Normal 45 2 2 2 6" xfId="5238" xr:uid="{00000000-0005-0000-0000-000076140000}"/>
    <cellStyle name="Normal 45 2 2 2 6 2" xfId="15290" xr:uid="{00000000-0005-0000-0000-0000BA3B0000}"/>
    <cellStyle name="Normal 45 2 2 2 6 2 3" xfId="30388" xr:uid="{00000000-0005-0000-0000-0000B4760000}"/>
    <cellStyle name="Normal 45 2 2 2 6 3" xfId="10270" xr:uid="{00000000-0005-0000-0000-00001E280000}"/>
    <cellStyle name="Normal 45 2 2 2 6 3 3" xfId="25371" xr:uid="{00000000-0005-0000-0000-00001B630000}"/>
    <cellStyle name="Normal 45 2 2 2 6 5" xfId="20358" xr:uid="{00000000-0005-0000-0000-0000864F0000}"/>
    <cellStyle name="Normal 45 2 2 2 7" xfId="11948" xr:uid="{00000000-0005-0000-0000-0000AC2E0000}"/>
    <cellStyle name="Normal 45 2 2 2 7 3" xfId="27046" xr:uid="{00000000-0005-0000-0000-0000A6690000}"/>
    <cellStyle name="Normal 45 2 2 2 8" xfId="6927" xr:uid="{00000000-0005-0000-0000-00000F1B0000}"/>
    <cellStyle name="Normal 45 2 2 2 8 3" xfId="22029" xr:uid="{00000000-0005-0000-0000-00000D560000}"/>
    <cellStyle name="Normal 45 2 2 3" xfId="1954" xr:uid="{00000000-0005-0000-0000-0000A2070000}"/>
    <cellStyle name="Normal 45 2 2 3 2" xfId="2375" xr:uid="{00000000-0005-0000-0000-000047090000}"/>
    <cellStyle name="Normal 45 2 2 3 2 2" xfId="3214" xr:uid="{00000000-0005-0000-0000-00008E0C0000}"/>
    <cellStyle name="Normal 45 2 2 3 2 2 2" xfId="4904" xr:uid="{00000000-0005-0000-0000-000028130000}"/>
    <cellStyle name="Normal 45 2 2 3 2 2 2 2" xfId="14977" xr:uid="{00000000-0005-0000-0000-0000813A0000}"/>
    <cellStyle name="Normal 45 2 2 3 2 2 2 2 3" xfId="30075" xr:uid="{00000000-0005-0000-0000-00007B750000}"/>
    <cellStyle name="Normal 45 2 2 3 2 2 2 3" xfId="9957" xr:uid="{00000000-0005-0000-0000-0000E5260000}"/>
    <cellStyle name="Normal 45 2 2 3 2 2 2 3 3" xfId="25058" xr:uid="{00000000-0005-0000-0000-0000E2610000}"/>
    <cellStyle name="Normal 45 2 2 3 2 2 2 5" xfId="20045" xr:uid="{00000000-0005-0000-0000-00004D4E0000}"/>
    <cellStyle name="Normal 45 2 2 3 2 2 3" xfId="6596" xr:uid="{00000000-0005-0000-0000-0000C4190000}"/>
    <cellStyle name="Normal 45 2 2 3 2 2 3 2" xfId="16648" xr:uid="{00000000-0005-0000-0000-000008410000}"/>
    <cellStyle name="Normal 45 2 2 3 2 2 3 3" xfId="11628" xr:uid="{00000000-0005-0000-0000-00006C2D0000}"/>
    <cellStyle name="Normal 45 2 2 3 2 2 3 3 3" xfId="26729" xr:uid="{00000000-0005-0000-0000-000069680000}"/>
    <cellStyle name="Normal 45 2 2 3 2 2 3 5" xfId="21716" xr:uid="{00000000-0005-0000-0000-0000D4540000}"/>
    <cellStyle name="Normal 45 2 2 3 2 2 4" xfId="13306" xr:uid="{00000000-0005-0000-0000-0000FA330000}"/>
    <cellStyle name="Normal 45 2 2 3 2 2 4 3" xfId="28404" xr:uid="{00000000-0005-0000-0000-0000F46E0000}"/>
    <cellStyle name="Normal 45 2 2 3 2 2 5" xfId="8285" xr:uid="{00000000-0005-0000-0000-00005D200000}"/>
    <cellStyle name="Normal 45 2 2 3 2 2 5 3" xfId="23387" xr:uid="{00000000-0005-0000-0000-00005B5B0000}"/>
    <cellStyle name="Normal 45 2 2 3 2 2 7" xfId="18374" xr:uid="{00000000-0005-0000-0000-0000C6470000}"/>
    <cellStyle name="Normal 45 2 2 3 2 3" xfId="4067" xr:uid="{00000000-0005-0000-0000-0000E30F0000}"/>
    <cellStyle name="Normal 45 2 2 3 2 3 2" xfId="14141" xr:uid="{00000000-0005-0000-0000-00003D370000}"/>
    <cellStyle name="Normal 45 2 2 3 2 3 2 3" xfId="29239" xr:uid="{00000000-0005-0000-0000-000037720000}"/>
    <cellStyle name="Normal 45 2 2 3 2 3 3" xfId="9121" xr:uid="{00000000-0005-0000-0000-0000A1230000}"/>
    <cellStyle name="Normal 45 2 2 3 2 3 3 3" xfId="24222" xr:uid="{00000000-0005-0000-0000-00009E5E0000}"/>
    <cellStyle name="Normal 45 2 2 3 2 3 5" xfId="19209" xr:uid="{00000000-0005-0000-0000-0000094B0000}"/>
    <cellStyle name="Normal 45 2 2 3 2 4" xfId="5760" xr:uid="{00000000-0005-0000-0000-000080160000}"/>
    <cellStyle name="Normal 45 2 2 3 2 4 2" xfId="15812" xr:uid="{00000000-0005-0000-0000-0000C43D0000}"/>
    <cellStyle name="Normal 45 2 2 3 2 4 2 3" xfId="30910" xr:uid="{00000000-0005-0000-0000-0000BE780000}"/>
    <cellStyle name="Normal 45 2 2 3 2 4 3" xfId="10792" xr:uid="{00000000-0005-0000-0000-0000282A0000}"/>
    <cellStyle name="Normal 45 2 2 3 2 4 3 3" xfId="25893" xr:uid="{00000000-0005-0000-0000-000025650000}"/>
    <cellStyle name="Normal 45 2 2 3 2 4 5" xfId="20880" xr:uid="{00000000-0005-0000-0000-000090510000}"/>
    <cellStyle name="Normal 45 2 2 3 2 5" xfId="12470" xr:uid="{00000000-0005-0000-0000-0000B6300000}"/>
    <cellStyle name="Normal 45 2 2 3 2 5 3" xfId="27568" xr:uid="{00000000-0005-0000-0000-0000B06B0000}"/>
    <cellStyle name="Normal 45 2 2 3 2 6" xfId="7449" xr:uid="{00000000-0005-0000-0000-0000191D0000}"/>
    <cellStyle name="Normal 45 2 2 3 2 6 3" xfId="22551" xr:uid="{00000000-0005-0000-0000-000017580000}"/>
    <cellStyle name="Normal 45 2 2 3 2 8" xfId="17538" xr:uid="{00000000-0005-0000-0000-000082440000}"/>
    <cellStyle name="Normal 45 2 2 3 3" xfId="2796" xr:uid="{00000000-0005-0000-0000-0000EC0A0000}"/>
    <cellStyle name="Normal 45 2 2 3 3 2" xfId="4486" xr:uid="{00000000-0005-0000-0000-000086110000}"/>
    <cellStyle name="Normal 45 2 2 3 3 2 2" xfId="14559" xr:uid="{00000000-0005-0000-0000-0000DF380000}"/>
    <cellStyle name="Normal 45 2 2 3 3 2 2 3" xfId="29657" xr:uid="{00000000-0005-0000-0000-0000D9730000}"/>
    <cellStyle name="Normal 45 2 2 3 3 2 3" xfId="9539" xr:uid="{00000000-0005-0000-0000-000043250000}"/>
    <cellStyle name="Normal 45 2 2 3 3 2 3 3" xfId="24640" xr:uid="{00000000-0005-0000-0000-000040600000}"/>
    <cellStyle name="Normal 45 2 2 3 3 2 5" xfId="19627" xr:uid="{00000000-0005-0000-0000-0000AB4C0000}"/>
    <cellStyle name="Normal 45 2 2 3 3 3" xfId="6178" xr:uid="{00000000-0005-0000-0000-000022180000}"/>
    <cellStyle name="Normal 45 2 2 3 3 3 2" xfId="16230" xr:uid="{00000000-0005-0000-0000-0000663F0000}"/>
    <cellStyle name="Normal 45 2 2 3 3 3 3" xfId="11210" xr:uid="{00000000-0005-0000-0000-0000CA2B0000}"/>
    <cellStyle name="Normal 45 2 2 3 3 3 3 3" xfId="26311" xr:uid="{00000000-0005-0000-0000-0000C7660000}"/>
    <cellStyle name="Normal 45 2 2 3 3 3 5" xfId="21298" xr:uid="{00000000-0005-0000-0000-000032530000}"/>
    <cellStyle name="Normal 45 2 2 3 3 4" xfId="12888" xr:uid="{00000000-0005-0000-0000-000058320000}"/>
    <cellStyle name="Normal 45 2 2 3 3 4 3" xfId="27986" xr:uid="{00000000-0005-0000-0000-0000526D0000}"/>
    <cellStyle name="Normal 45 2 2 3 3 5" xfId="7867" xr:uid="{00000000-0005-0000-0000-0000BB1E0000}"/>
    <cellStyle name="Normal 45 2 2 3 3 5 3" xfId="22969" xr:uid="{00000000-0005-0000-0000-0000B9590000}"/>
    <cellStyle name="Normal 45 2 2 3 3 7" xfId="17956" xr:uid="{00000000-0005-0000-0000-000024460000}"/>
    <cellStyle name="Normal 45 2 2 3 4" xfId="3649" xr:uid="{00000000-0005-0000-0000-0000410E0000}"/>
    <cellStyle name="Normal 45 2 2 3 4 2" xfId="13723" xr:uid="{00000000-0005-0000-0000-00009B350000}"/>
    <cellStyle name="Normal 45 2 2 3 4 2 3" xfId="28821" xr:uid="{00000000-0005-0000-0000-000095700000}"/>
    <cellStyle name="Normal 45 2 2 3 4 3" xfId="8703" xr:uid="{00000000-0005-0000-0000-0000FF210000}"/>
    <cellStyle name="Normal 45 2 2 3 4 3 3" xfId="23804" xr:uid="{00000000-0005-0000-0000-0000FC5C0000}"/>
    <cellStyle name="Normal 45 2 2 3 4 5" xfId="18791" xr:uid="{00000000-0005-0000-0000-000067490000}"/>
    <cellStyle name="Normal 45 2 2 3 5" xfId="5342" xr:uid="{00000000-0005-0000-0000-0000DE140000}"/>
    <cellStyle name="Normal 45 2 2 3 5 2" xfId="15394" xr:uid="{00000000-0005-0000-0000-0000223C0000}"/>
    <cellStyle name="Normal 45 2 2 3 5 2 3" xfId="30492" xr:uid="{00000000-0005-0000-0000-00001C770000}"/>
    <cellStyle name="Normal 45 2 2 3 5 3" xfId="10374" xr:uid="{00000000-0005-0000-0000-000086280000}"/>
    <cellStyle name="Normal 45 2 2 3 5 3 3" xfId="25475" xr:uid="{00000000-0005-0000-0000-000083630000}"/>
    <cellStyle name="Normal 45 2 2 3 5 5" xfId="20462" xr:uid="{00000000-0005-0000-0000-0000EE4F0000}"/>
    <cellStyle name="Normal 45 2 2 3 6" xfId="12052" xr:uid="{00000000-0005-0000-0000-0000142F0000}"/>
    <cellStyle name="Normal 45 2 2 3 6 3" xfId="27150" xr:uid="{00000000-0005-0000-0000-00000E6A0000}"/>
    <cellStyle name="Normal 45 2 2 3 7" xfId="7031" xr:uid="{00000000-0005-0000-0000-0000771B0000}"/>
    <cellStyle name="Normal 45 2 2 3 7 3" xfId="22133" xr:uid="{00000000-0005-0000-0000-000075560000}"/>
    <cellStyle name="Normal 45 2 2 3 9" xfId="17120" xr:uid="{00000000-0005-0000-0000-0000E0420000}"/>
    <cellStyle name="Normal 45 2 2 4" xfId="2167" xr:uid="{00000000-0005-0000-0000-000077080000}"/>
    <cellStyle name="Normal 45 2 2 4 2" xfId="3006" xr:uid="{00000000-0005-0000-0000-0000BE0B0000}"/>
    <cellStyle name="Normal 45 2 2 4 2 2" xfId="4696" xr:uid="{00000000-0005-0000-0000-000058120000}"/>
    <cellStyle name="Normal 45 2 2 4 2 2 2" xfId="14769" xr:uid="{00000000-0005-0000-0000-0000B1390000}"/>
    <cellStyle name="Normal 45 2 2 4 2 2 2 3" xfId="29867" xr:uid="{00000000-0005-0000-0000-0000AB740000}"/>
    <cellStyle name="Normal 45 2 2 4 2 2 3" xfId="9749" xr:uid="{00000000-0005-0000-0000-000015260000}"/>
    <cellStyle name="Normal 45 2 2 4 2 2 3 3" xfId="24850" xr:uid="{00000000-0005-0000-0000-000012610000}"/>
    <cellStyle name="Normal 45 2 2 4 2 2 5" xfId="19837" xr:uid="{00000000-0005-0000-0000-00007D4D0000}"/>
    <cellStyle name="Normal 45 2 2 4 2 3" xfId="6388" xr:uid="{00000000-0005-0000-0000-0000F4180000}"/>
    <cellStyle name="Normal 45 2 2 4 2 3 2" xfId="16440" xr:uid="{00000000-0005-0000-0000-000038400000}"/>
    <cellStyle name="Normal 45 2 2 4 2 3 3" xfId="11420" xr:uid="{00000000-0005-0000-0000-00009C2C0000}"/>
    <cellStyle name="Normal 45 2 2 4 2 3 3 3" xfId="26521" xr:uid="{00000000-0005-0000-0000-000099670000}"/>
    <cellStyle name="Normal 45 2 2 4 2 3 5" xfId="21508" xr:uid="{00000000-0005-0000-0000-000004540000}"/>
    <cellStyle name="Normal 45 2 2 4 2 4" xfId="13098" xr:uid="{00000000-0005-0000-0000-00002A330000}"/>
    <cellStyle name="Normal 45 2 2 4 2 4 3" xfId="28196" xr:uid="{00000000-0005-0000-0000-0000246E0000}"/>
    <cellStyle name="Normal 45 2 2 4 2 5" xfId="8077" xr:uid="{00000000-0005-0000-0000-00008D1F0000}"/>
    <cellStyle name="Normal 45 2 2 4 2 5 3" xfId="23179" xr:uid="{00000000-0005-0000-0000-00008B5A0000}"/>
    <cellStyle name="Normal 45 2 2 4 2 7" xfId="18166" xr:uid="{00000000-0005-0000-0000-0000F6460000}"/>
    <cellStyle name="Normal 45 2 2 4 3" xfId="3859" xr:uid="{00000000-0005-0000-0000-0000130F0000}"/>
    <cellStyle name="Normal 45 2 2 4 3 2" xfId="13933" xr:uid="{00000000-0005-0000-0000-00006D360000}"/>
    <cellStyle name="Normal 45 2 2 4 3 2 3" xfId="29031" xr:uid="{00000000-0005-0000-0000-000067710000}"/>
    <cellStyle name="Normal 45 2 2 4 3 3" xfId="8913" xr:uid="{00000000-0005-0000-0000-0000D1220000}"/>
    <cellStyle name="Normal 45 2 2 4 3 3 3" xfId="24014" xr:uid="{00000000-0005-0000-0000-0000CE5D0000}"/>
    <cellStyle name="Normal 45 2 2 4 3 5" xfId="19001" xr:uid="{00000000-0005-0000-0000-0000394A0000}"/>
    <cellStyle name="Normal 45 2 2 4 4" xfId="5552" xr:uid="{00000000-0005-0000-0000-0000B0150000}"/>
    <cellStyle name="Normal 45 2 2 4 4 2" xfId="15604" xr:uid="{00000000-0005-0000-0000-0000F43C0000}"/>
    <cellStyle name="Normal 45 2 2 4 4 2 3" xfId="30702" xr:uid="{00000000-0005-0000-0000-0000EE770000}"/>
    <cellStyle name="Normal 45 2 2 4 4 3" xfId="10584" xr:uid="{00000000-0005-0000-0000-000058290000}"/>
    <cellStyle name="Normal 45 2 2 4 4 3 3" xfId="25685" xr:uid="{00000000-0005-0000-0000-000055640000}"/>
    <cellStyle name="Normal 45 2 2 4 4 5" xfId="20672" xr:uid="{00000000-0005-0000-0000-0000C0500000}"/>
    <cellStyle name="Normal 45 2 2 4 5" xfId="12262" xr:uid="{00000000-0005-0000-0000-0000E62F0000}"/>
    <cellStyle name="Normal 45 2 2 4 5 3" xfId="27360" xr:uid="{00000000-0005-0000-0000-0000E06A0000}"/>
    <cellStyle name="Normal 45 2 2 4 6" xfId="7241" xr:uid="{00000000-0005-0000-0000-0000491C0000}"/>
    <cellStyle name="Normal 45 2 2 4 6 3" xfId="22343" xr:uid="{00000000-0005-0000-0000-000047570000}"/>
    <cellStyle name="Normal 45 2 2 4 8" xfId="17330" xr:uid="{00000000-0005-0000-0000-0000B2430000}"/>
    <cellStyle name="Normal 45 2 2 5" xfId="2588" xr:uid="{00000000-0005-0000-0000-00001C0A0000}"/>
    <cellStyle name="Normal 45 2 2 5 2" xfId="4278" xr:uid="{00000000-0005-0000-0000-0000B6100000}"/>
    <cellStyle name="Normal 45 2 2 5 2 2" xfId="14351" xr:uid="{00000000-0005-0000-0000-00000F380000}"/>
    <cellStyle name="Normal 45 2 2 5 2 2 3" xfId="29449" xr:uid="{00000000-0005-0000-0000-000009730000}"/>
    <cellStyle name="Normal 45 2 2 5 2 3" xfId="9331" xr:uid="{00000000-0005-0000-0000-000073240000}"/>
    <cellStyle name="Normal 45 2 2 5 2 3 3" xfId="24432" xr:uid="{00000000-0005-0000-0000-0000705F0000}"/>
    <cellStyle name="Normal 45 2 2 5 2 5" xfId="19419" xr:uid="{00000000-0005-0000-0000-0000DB4B0000}"/>
    <cellStyle name="Normal 45 2 2 5 3" xfId="5970" xr:uid="{00000000-0005-0000-0000-000052170000}"/>
    <cellStyle name="Normal 45 2 2 5 3 2" xfId="16022" xr:uid="{00000000-0005-0000-0000-0000963E0000}"/>
    <cellStyle name="Normal 45 2 2 5 3 3" xfId="11002" xr:uid="{00000000-0005-0000-0000-0000FA2A0000}"/>
    <cellStyle name="Normal 45 2 2 5 3 3 3" xfId="26103" xr:uid="{00000000-0005-0000-0000-0000F7650000}"/>
    <cellStyle name="Normal 45 2 2 5 3 5" xfId="21090" xr:uid="{00000000-0005-0000-0000-000062520000}"/>
    <cellStyle name="Normal 45 2 2 5 4" xfId="12680" xr:uid="{00000000-0005-0000-0000-000088310000}"/>
    <cellStyle name="Normal 45 2 2 5 4 3" xfId="27778" xr:uid="{00000000-0005-0000-0000-0000826C0000}"/>
    <cellStyle name="Normal 45 2 2 5 5" xfId="7659" xr:uid="{00000000-0005-0000-0000-0000EB1D0000}"/>
    <cellStyle name="Normal 45 2 2 5 5 3" xfId="22761" xr:uid="{00000000-0005-0000-0000-0000E9580000}"/>
    <cellStyle name="Normal 45 2 2 5 7" xfId="17748" xr:uid="{00000000-0005-0000-0000-000054450000}"/>
    <cellStyle name="Normal 45 2 2 6" xfId="3441" xr:uid="{00000000-0005-0000-0000-0000710D0000}"/>
    <cellStyle name="Normal 45 2 2 6 2" xfId="13515" xr:uid="{00000000-0005-0000-0000-0000CB340000}"/>
    <cellStyle name="Normal 45 2 2 6 2 3" xfId="28613" xr:uid="{00000000-0005-0000-0000-0000C56F0000}"/>
    <cellStyle name="Normal 45 2 2 6 3" xfId="8495" xr:uid="{00000000-0005-0000-0000-00002F210000}"/>
    <cellStyle name="Normal 45 2 2 6 3 3" xfId="23596" xr:uid="{00000000-0005-0000-0000-00002C5C0000}"/>
    <cellStyle name="Normal 45 2 2 6 5" xfId="18583" xr:uid="{00000000-0005-0000-0000-000097480000}"/>
    <cellStyle name="Normal 45 2 2 7" xfId="5134" xr:uid="{00000000-0005-0000-0000-00000E140000}"/>
    <cellStyle name="Normal 45 2 2 7 2" xfId="15186" xr:uid="{00000000-0005-0000-0000-0000523B0000}"/>
    <cellStyle name="Normal 45 2 2 7 2 3" xfId="30284" xr:uid="{00000000-0005-0000-0000-00004C760000}"/>
    <cellStyle name="Normal 45 2 2 7 3" xfId="10166" xr:uid="{00000000-0005-0000-0000-0000B6270000}"/>
    <cellStyle name="Normal 45 2 2 7 3 3" xfId="25267" xr:uid="{00000000-0005-0000-0000-0000B3620000}"/>
    <cellStyle name="Normal 45 2 2 7 5" xfId="20254" xr:uid="{00000000-0005-0000-0000-00001E4F0000}"/>
    <cellStyle name="Normal 45 2 2 8" xfId="11844" xr:uid="{00000000-0005-0000-0000-0000442E0000}"/>
    <cellStyle name="Normal 45 2 2 8 3" xfId="26942" xr:uid="{00000000-0005-0000-0000-00003E690000}"/>
    <cellStyle name="Normal 45 2 2 9" xfId="6823" xr:uid="{00000000-0005-0000-0000-0000A71A0000}"/>
    <cellStyle name="Normal 45 2 2 9 3" xfId="21925" xr:uid="{00000000-0005-0000-0000-0000A5550000}"/>
    <cellStyle name="Normal 45 2 3" xfId="1787" xr:uid="{00000000-0005-0000-0000-0000FB060000}"/>
    <cellStyle name="Normal 45 2 3 10" xfId="16964" xr:uid="{00000000-0005-0000-0000-000044420000}"/>
    <cellStyle name="Normal 45 2 3 2" xfId="2006" xr:uid="{00000000-0005-0000-0000-0000D6070000}"/>
    <cellStyle name="Normal 45 2 3 2 2" xfId="2427" xr:uid="{00000000-0005-0000-0000-00007B090000}"/>
    <cellStyle name="Normal 45 2 3 2 2 2" xfId="3266" xr:uid="{00000000-0005-0000-0000-0000C20C0000}"/>
    <cellStyle name="Normal 45 2 3 2 2 2 2" xfId="4956" xr:uid="{00000000-0005-0000-0000-00005C130000}"/>
    <cellStyle name="Normal 45 2 3 2 2 2 2 2" xfId="15029" xr:uid="{00000000-0005-0000-0000-0000B53A0000}"/>
    <cellStyle name="Normal 45 2 3 2 2 2 2 2 3" xfId="30127" xr:uid="{00000000-0005-0000-0000-0000AF750000}"/>
    <cellStyle name="Normal 45 2 3 2 2 2 2 3" xfId="10009" xr:uid="{00000000-0005-0000-0000-000019270000}"/>
    <cellStyle name="Normal 45 2 3 2 2 2 2 3 3" xfId="25110" xr:uid="{00000000-0005-0000-0000-000016620000}"/>
    <cellStyle name="Normal 45 2 3 2 2 2 2 5" xfId="20097" xr:uid="{00000000-0005-0000-0000-0000814E0000}"/>
    <cellStyle name="Normal 45 2 3 2 2 2 3" xfId="6648" xr:uid="{00000000-0005-0000-0000-0000F8190000}"/>
    <cellStyle name="Normal 45 2 3 2 2 2 3 2" xfId="16700" xr:uid="{00000000-0005-0000-0000-00003C410000}"/>
    <cellStyle name="Normal 45 2 3 2 2 2 3 3" xfId="11680" xr:uid="{00000000-0005-0000-0000-0000A02D0000}"/>
    <cellStyle name="Normal 45 2 3 2 2 2 3 3 3" xfId="26781" xr:uid="{00000000-0005-0000-0000-00009D680000}"/>
    <cellStyle name="Normal 45 2 3 2 2 2 3 5" xfId="21768" xr:uid="{00000000-0005-0000-0000-000008550000}"/>
    <cellStyle name="Normal 45 2 3 2 2 2 4" xfId="13358" xr:uid="{00000000-0005-0000-0000-00002E340000}"/>
    <cellStyle name="Normal 45 2 3 2 2 2 4 3" xfId="28456" xr:uid="{00000000-0005-0000-0000-0000286F0000}"/>
    <cellStyle name="Normal 45 2 3 2 2 2 5" xfId="8337" xr:uid="{00000000-0005-0000-0000-000091200000}"/>
    <cellStyle name="Normal 45 2 3 2 2 2 5 3" xfId="23439" xr:uid="{00000000-0005-0000-0000-00008F5B0000}"/>
    <cellStyle name="Normal 45 2 3 2 2 2 7" xfId="18426" xr:uid="{00000000-0005-0000-0000-0000FA470000}"/>
    <cellStyle name="Normal 45 2 3 2 2 3" xfId="4119" xr:uid="{00000000-0005-0000-0000-000017100000}"/>
    <cellStyle name="Normal 45 2 3 2 2 3 2" xfId="14193" xr:uid="{00000000-0005-0000-0000-000071370000}"/>
    <cellStyle name="Normal 45 2 3 2 2 3 2 3" xfId="29291" xr:uid="{00000000-0005-0000-0000-00006B720000}"/>
    <cellStyle name="Normal 45 2 3 2 2 3 3" xfId="9173" xr:uid="{00000000-0005-0000-0000-0000D5230000}"/>
    <cellStyle name="Normal 45 2 3 2 2 3 3 3" xfId="24274" xr:uid="{00000000-0005-0000-0000-0000D25E0000}"/>
    <cellStyle name="Normal 45 2 3 2 2 3 5" xfId="19261" xr:uid="{00000000-0005-0000-0000-00003D4B0000}"/>
    <cellStyle name="Normal 45 2 3 2 2 4" xfId="5812" xr:uid="{00000000-0005-0000-0000-0000B4160000}"/>
    <cellStyle name="Normal 45 2 3 2 2 4 2" xfId="15864" xr:uid="{00000000-0005-0000-0000-0000F83D0000}"/>
    <cellStyle name="Normal 45 2 3 2 2 4 3" xfId="10844" xr:uid="{00000000-0005-0000-0000-00005C2A0000}"/>
    <cellStyle name="Normal 45 2 3 2 2 4 3 3" xfId="25945" xr:uid="{00000000-0005-0000-0000-000059650000}"/>
    <cellStyle name="Normal 45 2 3 2 2 4 5" xfId="20932" xr:uid="{00000000-0005-0000-0000-0000C4510000}"/>
    <cellStyle name="Normal 45 2 3 2 2 5" xfId="12522" xr:uid="{00000000-0005-0000-0000-0000EA300000}"/>
    <cellStyle name="Normal 45 2 3 2 2 5 3" xfId="27620" xr:uid="{00000000-0005-0000-0000-0000E46B0000}"/>
    <cellStyle name="Normal 45 2 3 2 2 6" xfId="7501" xr:uid="{00000000-0005-0000-0000-00004D1D0000}"/>
    <cellStyle name="Normal 45 2 3 2 2 6 3" xfId="22603" xr:uid="{00000000-0005-0000-0000-00004B580000}"/>
    <cellStyle name="Normal 45 2 3 2 2 8" xfId="17590" xr:uid="{00000000-0005-0000-0000-0000B6440000}"/>
    <cellStyle name="Normal 45 2 3 2 3" xfId="2848" xr:uid="{00000000-0005-0000-0000-0000200B0000}"/>
    <cellStyle name="Normal 45 2 3 2 3 2" xfId="4538" xr:uid="{00000000-0005-0000-0000-0000BA110000}"/>
    <cellStyle name="Normal 45 2 3 2 3 2 2" xfId="14611" xr:uid="{00000000-0005-0000-0000-000013390000}"/>
    <cellStyle name="Normal 45 2 3 2 3 2 2 3" xfId="29709" xr:uid="{00000000-0005-0000-0000-00000D740000}"/>
    <cellStyle name="Normal 45 2 3 2 3 2 3" xfId="9591" xr:uid="{00000000-0005-0000-0000-000077250000}"/>
    <cellStyle name="Normal 45 2 3 2 3 2 3 3" xfId="24692" xr:uid="{00000000-0005-0000-0000-000074600000}"/>
    <cellStyle name="Normal 45 2 3 2 3 2 5" xfId="19679" xr:uid="{00000000-0005-0000-0000-0000DF4C0000}"/>
    <cellStyle name="Normal 45 2 3 2 3 3" xfId="6230" xr:uid="{00000000-0005-0000-0000-000056180000}"/>
    <cellStyle name="Normal 45 2 3 2 3 3 2" xfId="16282" xr:uid="{00000000-0005-0000-0000-00009A3F0000}"/>
    <cellStyle name="Normal 45 2 3 2 3 3 3" xfId="11262" xr:uid="{00000000-0005-0000-0000-0000FE2B0000}"/>
    <cellStyle name="Normal 45 2 3 2 3 3 3 3" xfId="26363" xr:uid="{00000000-0005-0000-0000-0000FB660000}"/>
    <cellStyle name="Normal 45 2 3 2 3 3 5" xfId="21350" xr:uid="{00000000-0005-0000-0000-000066530000}"/>
    <cellStyle name="Normal 45 2 3 2 3 4" xfId="12940" xr:uid="{00000000-0005-0000-0000-00008C320000}"/>
    <cellStyle name="Normal 45 2 3 2 3 4 3" xfId="28038" xr:uid="{00000000-0005-0000-0000-0000866D0000}"/>
    <cellStyle name="Normal 45 2 3 2 3 5" xfId="7919" xr:uid="{00000000-0005-0000-0000-0000EF1E0000}"/>
    <cellStyle name="Normal 45 2 3 2 3 5 3" xfId="23021" xr:uid="{00000000-0005-0000-0000-0000ED590000}"/>
    <cellStyle name="Normal 45 2 3 2 3 7" xfId="18008" xr:uid="{00000000-0005-0000-0000-000058460000}"/>
    <cellStyle name="Normal 45 2 3 2 4" xfId="3701" xr:uid="{00000000-0005-0000-0000-0000750E0000}"/>
    <cellStyle name="Normal 45 2 3 2 4 2" xfId="13775" xr:uid="{00000000-0005-0000-0000-0000CF350000}"/>
    <cellStyle name="Normal 45 2 3 2 4 2 3" xfId="28873" xr:uid="{00000000-0005-0000-0000-0000C9700000}"/>
    <cellStyle name="Normal 45 2 3 2 4 3" xfId="8755" xr:uid="{00000000-0005-0000-0000-000033220000}"/>
    <cellStyle name="Normal 45 2 3 2 4 3 3" xfId="23856" xr:uid="{00000000-0005-0000-0000-0000305D0000}"/>
    <cellStyle name="Normal 45 2 3 2 4 5" xfId="18843" xr:uid="{00000000-0005-0000-0000-00009B490000}"/>
    <cellStyle name="Normal 45 2 3 2 5" xfId="5394" xr:uid="{00000000-0005-0000-0000-000012150000}"/>
    <cellStyle name="Normal 45 2 3 2 5 2" xfId="15446" xr:uid="{00000000-0005-0000-0000-0000563C0000}"/>
    <cellStyle name="Normal 45 2 3 2 5 2 3" xfId="30544" xr:uid="{00000000-0005-0000-0000-000050770000}"/>
    <cellStyle name="Normal 45 2 3 2 5 3" xfId="10426" xr:uid="{00000000-0005-0000-0000-0000BA280000}"/>
    <cellStyle name="Normal 45 2 3 2 5 3 3" xfId="25527" xr:uid="{00000000-0005-0000-0000-0000B7630000}"/>
    <cellStyle name="Normal 45 2 3 2 5 5" xfId="20514" xr:uid="{00000000-0005-0000-0000-000022500000}"/>
    <cellStyle name="Normal 45 2 3 2 6" xfId="12104" xr:uid="{00000000-0005-0000-0000-0000482F0000}"/>
    <cellStyle name="Normal 45 2 3 2 6 3" xfId="27202" xr:uid="{00000000-0005-0000-0000-0000426A0000}"/>
    <cellStyle name="Normal 45 2 3 2 7" xfId="7083" xr:uid="{00000000-0005-0000-0000-0000AB1B0000}"/>
    <cellStyle name="Normal 45 2 3 2 7 3" xfId="22185" xr:uid="{00000000-0005-0000-0000-0000A9560000}"/>
    <cellStyle name="Normal 45 2 3 2 9" xfId="17172" xr:uid="{00000000-0005-0000-0000-000014430000}"/>
    <cellStyle name="Normal 45 2 3 3" xfId="2219" xr:uid="{00000000-0005-0000-0000-0000AB080000}"/>
    <cellStyle name="Normal 45 2 3 3 2" xfId="3058" xr:uid="{00000000-0005-0000-0000-0000F20B0000}"/>
    <cellStyle name="Normal 45 2 3 3 2 2" xfId="4748" xr:uid="{00000000-0005-0000-0000-00008C120000}"/>
    <cellStyle name="Normal 45 2 3 3 2 2 2" xfId="14821" xr:uid="{00000000-0005-0000-0000-0000E5390000}"/>
    <cellStyle name="Normal 45 2 3 3 2 2 2 3" xfId="29919" xr:uid="{00000000-0005-0000-0000-0000DF740000}"/>
    <cellStyle name="Normal 45 2 3 3 2 2 3" xfId="9801" xr:uid="{00000000-0005-0000-0000-000049260000}"/>
    <cellStyle name="Normal 45 2 3 3 2 2 3 3" xfId="24902" xr:uid="{00000000-0005-0000-0000-000046610000}"/>
    <cellStyle name="Normal 45 2 3 3 2 2 5" xfId="19889" xr:uid="{00000000-0005-0000-0000-0000B14D0000}"/>
    <cellStyle name="Normal 45 2 3 3 2 3" xfId="6440" xr:uid="{00000000-0005-0000-0000-000028190000}"/>
    <cellStyle name="Normal 45 2 3 3 2 3 2" xfId="16492" xr:uid="{00000000-0005-0000-0000-00006C400000}"/>
    <cellStyle name="Normal 45 2 3 3 2 3 3" xfId="11472" xr:uid="{00000000-0005-0000-0000-0000D02C0000}"/>
    <cellStyle name="Normal 45 2 3 3 2 3 3 3" xfId="26573" xr:uid="{00000000-0005-0000-0000-0000CD670000}"/>
    <cellStyle name="Normal 45 2 3 3 2 3 5" xfId="21560" xr:uid="{00000000-0005-0000-0000-000038540000}"/>
    <cellStyle name="Normal 45 2 3 3 2 4" xfId="13150" xr:uid="{00000000-0005-0000-0000-00005E330000}"/>
    <cellStyle name="Normal 45 2 3 3 2 4 3" xfId="28248" xr:uid="{00000000-0005-0000-0000-0000586E0000}"/>
    <cellStyle name="Normal 45 2 3 3 2 5" xfId="8129" xr:uid="{00000000-0005-0000-0000-0000C11F0000}"/>
    <cellStyle name="Normal 45 2 3 3 2 5 3" xfId="23231" xr:uid="{00000000-0005-0000-0000-0000BF5A0000}"/>
    <cellStyle name="Normal 45 2 3 3 2 7" xfId="18218" xr:uid="{00000000-0005-0000-0000-00002A470000}"/>
    <cellStyle name="Normal 45 2 3 3 3" xfId="3911" xr:uid="{00000000-0005-0000-0000-0000470F0000}"/>
    <cellStyle name="Normal 45 2 3 3 3 2" xfId="13985" xr:uid="{00000000-0005-0000-0000-0000A1360000}"/>
    <cellStyle name="Normal 45 2 3 3 3 2 3" xfId="29083" xr:uid="{00000000-0005-0000-0000-00009B710000}"/>
    <cellStyle name="Normal 45 2 3 3 3 3" xfId="8965" xr:uid="{00000000-0005-0000-0000-000005230000}"/>
    <cellStyle name="Normal 45 2 3 3 3 3 3" xfId="24066" xr:uid="{00000000-0005-0000-0000-0000025E0000}"/>
    <cellStyle name="Normal 45 2 3 3 3 5" xfId="19053" xr:uid="{00000000-0005-0000-0000-00006D4A0000}"/>
    <cellStyle name="Normal 45 2 3 3 4" xfId="5604" xr:uid="{00000000-0005-0000-0000-0000E4150000}"/>
    <cellStyle name="Normal 45 2 3 3 4 2" xfId="15656" xr:uid="{00000000-0005-0000-0000-0000283D0000}"/>
    <cellStyle name="Normal 45 2 3 3 4 2 3" xfId="30754" xr:uid="{00000000-0005-0000-0000-000022780000}"/>
    <cellStyle name="Normal 45 2 3 3 4 3" xfId="10636" xr:uid="{00000000-0005-0000-0000-00008C290000}"/>
    <cellStyle name="Normal 45 2 3 3 4 3 3" xfId="25737" xr:uid="{00000000-0005-0000-0000-000089640000}"/>
    <cellStyle name="Normal 45 2 3 3 4 5" xfId="20724" xr:uid="{00000000-0005-0000-0000-0000F4500000}"/>
    <cellStyle name="Normal 45 2 3 3 5" xfId="12314" xr:uid="{00000000-0005-0000-0000-00001A300000}"/>
    <cellStyle name="Normal 45 2 3 3 5 3" xfId="27412" xr:uid="{00000000-0005-0000-0000-0000146B0000}"/>
    <cellStyle name="Normal 45 2 3 3 6" xfId="7293" xr:uid="{00000000-0005-0000-0000-00007D1C0000}"/>
    <cellStyle name="Normal 45 2 3 3 6 3" xfId="22395" xr:uid="{00000000-0005-0000-0000-00007B570000}"/>
    <cellStyle name="Normal 45 2 3 3 8" xfId="17382" xr:uid="{00000000-0005-0000-0000-0000E6430000}"/>
    <cellStyle name="Normal 45 2 3 4" xfId="2640" xr:uid="{00000000-0005-0000-0000-0000500A0000}"/>
    <cellStyle name="Normal 45 2 3 4 2" xfId="4330" xr:uid="{00000000-0005-0000-0000-0000EA100000}"/>
    <cellStyle name="Normal 45 2 3 4 2 2" xfId="14403" xr:uid="{00000000-0005-0000-0000-000043380000}"/>
    <cellStyle name="Normal 45 2 3 4 2 2 3" xfId="29501" xr:uid="{00000000-0005-0000-0000-00003D730000}"/>
    <cellStyle name="Normal 45 2 3 4 2 3" xfId="9383" xr:uid="{00000000-0005-0000-0000-0000A7240000}"/>
    <cellStyle name="Normal 45 2 3 4 2 3 3" xfId="24484" xr:uid="{00000000-0005-0000-0000-0000A45F0000}"/>
    <cellStyle name="Normal 45 2 3 4 2 5" xfId="19471" xr:uid="{00000000-0005-0000-0000-00000F4C0000}"/>
    <cellStyle name="Normal 45 2 3 4 3" xfId="6022" xr:uid="{00000000-0005-0000-0000-000086170000}"/>
    <cellStyle name="Normal 45 2 3 4 3 2" xfId="16074" xr:uid="{00000000-0005-0000-0000-0000CA3E0000}"/>
    <cellStyle name="Normal 45 2 3 4 3 3" xfId="11054" xr:uid="{00000000-0005-0000-0000-00002E2B0000}"/>
    <cellStyle name="Normal 45 2 3 4 3 3 3" xfId="26155" xr:uid="{00000000-0005-0000-0000-00002B660000}"/>
    <cellStyle name="Normal 45 2 3 4 3 5" xfId="21142" xr:uid="{00000000-0005-0000-0000-000096520000}"/>
    <cellStyle name="Normal 45 2 3 4 4" xfId="12732" xr:uid="{00000000-0005-0000-0000-0000BC310000}"/>
    <cellStyle name="Normal 45 2 3 4 4 3" xfId="27830" xr:uid="{00000000-0005-0000-0000-0000B66C0000}"/>
    <cellStyle name="Normal 45 2 3 4 5" xfId="7711" xr:uid="{00000000-0005-0000-0000-00001F1E0000}"/>
    <cellStyle name="Normal 45 2 3 4 5 3" xfId="22813" xr:uid="{00000000-0005-0000-0000-00001D590000}"/>
    <cellStyle name="Normal 45 2 3 4 7" xfId="17800" xr:uid="{00000000-0005-0000-0000-000088450000}"/>
    <cellStyle name="Normal 45 2 3 5" xfId="3493" xr:uid="{00000000-0005-0000-0000-0000A50D0000}"/>
    <cellStyle name="Normal 45 2 3 5 2" xfId="13567" xr:uid="{00000000-0005-0000-0000-0000FF340000}"/>
    <cellStyle name="Normal 45 2 3 5 2 3" xfId="28665" xr:uid="{00000000-0005-0000-0000-0000F96F0000}"/>
    <cellStyle name="Normal 45 2 3 5 3" xfId="8547" xr:uid="{00000000-0005-0000-0000-000063210000}"/>
    <cellStyle name="Normal 45 2 3 5 3 3" xfId="23648" xr:uid="{00000000-0005-0000-0000-0000605C0000}"/>
    <cellStyle name="Normal 45 2 3 5 5" xfId="18635" xr:uid="{00000000-0005-0000-0000-0000CB480000}"/>
    <cellStyle name="Normal 45 2 3 6" xfId="5186" xr:uid="{00000000-0005-0000-0000-000042140000}"/>
    <cellStyle name="Normal 45 2 3 6 2" xfId="15238" xr:uid="{00000000-0005-0000-0000-0000863B0000}"/>
    <cellStyle name="Normal 45 2 3 6 2 3" xfId="30336" xr:uid="{00000000-0005-0000-0000-000080760000}"/>
    <cellStyle name="Normal 45 2 3 6 3" xfId="10218" xr:uid="{00000000-0005-0000-0000-0000EA270000}"/>
    <cellStyle name="Normal 45 2 3 6 3 3" xfId="25319" xr:uid="{00000000-0005-0000-0000-0000E7620000}"/>
    <cellStyle name="Normal 45 2 3 6 5" xfId="20306" xr:uid="{00000000-0005-0000-0000-0000524F0000}"/>
    <cellStyle name="Normal 45 2 3 7" xfId="11896" xr:uid="{00000000-0005-0000-0000-0000782E0000}"/>
    <cellStyle name="Normal 45 2 3 7 3" xfId="26994" xr:uid="{00000000-0005-0000-0000-000072690000}"/>
    <cellStyle name="Normal 45 2 3 8" xfId="6875" xr:uid="{00000000-0005-0000-0000-0000DB1A0000}"/>
    <cellStyle name="Normal 45 2 3 8 3" xfId="21977" xr:uid="{00000000-0005-0000-0000-0000D9550000}"/>
    <cellStyle name="Normal 45 2 4" xfId="1900" xr:uid="{00000000-0005-0000-0000-00006C070000}"/>
    <cellStyle name="Normal 45 2 4 2" xfId="2323" xr:uid="{00000000-0005-0000-0000-000013090000}"/>
    <cellStyle name="Normal 45 2 4 2 2" xfId="3162" xr:uid="{00000000-0005-0000-0000-00005A0C0000}"/>
    <cellStyle name="Normal 45 2 4 2 2 2" xfId="4852" xr:uid="{00000000-0005-0000-0000-0000F4120000}"/>
    <cellStyle name="Normal 45 2 4 2 2 2 2" xfId="14925" xr:uid="{00000000-0005-0000-0000-00004D3A0000}"/>
    <cellStyle name="Normal 45 2 4 2 2 2 2 3" xfId="30023" xr:uid="{00000000-0005-0000-0000-000047750000}"/>
    <cellStyle name="Normal 45 2 4 2 2 2 3" xfId="9905" xr:uid="{00000000-0005-0000-0000-0000B1260000}"/>
    <cellStyle name="Normal 45 2 4 2 2 2 3 3" xfId="25006" xr:uid="{00000000-0005-0000-0000-0000AE610000}"/>
    <cellStyle name="Normal 45 2 4 2 2 2 5" xfId="19993" xr:uid="{00000000-0005-0000-0000-0000194E0000}"/>
    <cellStyle name="Normal 45 2 4 2 2 3" xfId="6544" xr:uid="{00000000-0005-0000-0000-000090190000}"/>
    <cellStyle name="Normal 45 2 4 2 2 3 2" xfId="16596" xr:uid="{00000000-0005-0000-0000-0000D4400000}"/>
    <cellStyle name="Normal 45 2 4 2 2 3 3" xfId="11576" xr:uid="{00000000-0005-0000-0000-0000382D0000}"/>
    <cellStyle name="Normal 45 2 4 2 2 3 3 3" xfId="26677" xr:uid="{00000000-0005-0000-0000-000035680000}"/>
    <cellStyle name="Normal 45 2 4 2 2 3 5" xfId="21664" xr:uid="{00000000-0005-0000-0000-0000A0540000}"/>
    <cellStyle name="Normal 45 2 4 2 2 4" xfId="13254" xr:uid="{00000000-0005-0000-0000-0000C6330000}"/>
    <cellStyle name="Normal 45 2 4 2 2 4 3" xfId="28352" xr:uid="{00000000-0005-0000-0000-0000C06E0000}"/>
    <cellStyle name="Normal 45 2 4 2 2 5" xfId="8233" xr:uid="{00000000-0005-0000-0000-000029200000}"/>
    <cellStyle name="Normal 45 2 4 2 2 5 3" xfId="23335" xr:uid="{00000000-0005-0000-0000-0000275B0000}"/>
    <cellStyle name="Normal 45 2 4 2 2 7" xfId="18322" xr:uid="{00000000-0005-0000-0000-000092470000}"/>
    <cellStyle name="Normal 45 2 4 2 3" xfId="4015" xr:uid="{00000000-0005-0000-0000-0000AF0F0000}"/>
    <cellStyle name="Normal 45 2 4 2 3 2" xfId="14089" xr:uid="{00000000-0005-0000-0000-000009370000}"/>
    <cellStyle name="Normal 45 2 4 2 3 2 3" xfId="29187" xr:uid="{00000000-0005-0000-0000-000003720000}"/>
    <cellStyle name="Normal 45 2 4 2 3 3" xfId="9069" xr:uid="{00000000-0005-0000-0000-00006D230000}"/>
    <cellStyle name="Normal 45 2 4 2 3 3 3" xfId="24170" xr:uid="{00000000-0005-0000-0000-00006A5E0000}"/>
    <cellStyle name="Normal 45 2 4 2 3 5" xfId="19157" xr:uid="{00000000-0005-0000-0000-0000D54A0000}"/>
    <cellStyle name="Normal 45 2 4 2 4" xfId="5708" xr:uid="{00000000-0005-0000-0000-00004C160000}"/>
    <cellStyle name="Normal 45 2 4 2 4 2" xfId="15760" xr:uid="{00000000-0005-0000-0000-0000903D0000}"/>
    <cellStyle name="Normal 45 2 4 2 4 2 3" xfId="30858" xr:uid="{00000000-0005-0000-0000-00008A780000}"/>
    <cellStyle name="Normal 45 2 4 2 4 3" xfId="10740" xr:uid="{00000000-0005-0000-0000-0000F4290000}"/>
    <cellStyle name="Normal 45 2 4 2 4 3 3" xfId="25841" xr:uid="{00000000-0005-0000-0000-0000F1640000}"/>
    <cellStyle name="Normal 45 2 4 2 4 5" xfId="20828" xr:uid="{00000000-0005-0000-0000-00005C510000}"/>
    <cellStyle name="Normal 45 2 4 2 5" xfId="12418" xr:uid="{00000000-0005-0000-0000-000082300000}"/>
    <cellStyle name="Normal 45 2 4 2 5 3" xfId="27516" xr:uid="{00000000-0005-0000-0000-00007C6B0000}"/>
    <cellStyle name="Normal 45 2 4 2 6" xfId="7397" xr:uid="{00000000-0005-0000-0000-0000E51C0000}"/>
    <cellStyle name="Normal 45 2 4 2 6 3" xfId="22499" xr:uid="{00000000-0005-0000-0000-0000E3570000}"/>
    <cellStyle name="Normal 45 2 4 2 8" xfId="17486" xr:uid="{00000000-0005-0000-0000-00004E440000}"/>
    <cellStyle name="Normal 45 2 4 3" xfId="2744" xr:uid="{00000000-0005-0000-0000-0000B80A0000}"/>
    <cellStyle name="Normal 45 2 4 3 2" xfId="4434" xr:uid="{00000000-0005-0000-0000-000052110000}"/>
    <cellStyle name="Normal 45 2 4 3 2 2" xfId="14507" xr:uid="{00000000-0005-0000-0000-0000AB380000}"/>
    <cellStyle name="Normal 45 2 4 3 2 2 3" xfId="29605" xr:uid="{00000000-0005-0000-0000-0000A5730000}"/>
    <cellStyle name="Normal 45 2 4 3 2 3" xfId="9487" xr:uid="{00000000-0005-0000-0000-00000F250000}"/>
    <cellStyle name="Normal 45 2 4 3 2 3 3" xfId="24588" xr:uid="{00000000-0005-0000-0000-00000C600000}"/>
    <cellStyle name="Normal 45 2 4 3 2 5" xfId="19575" xr:uid="{00000000-0005-0000-0000-0000774C0000}"/>
    <cellStyle name="Normal 45 2 4 3 3" xfId="6126" xr:uid="{00000000-0005-0000-0000-0000EE170000}"/>
    <cellStyle name="Normal 45 2 4 3 3 2" xfId="16178" xr:uid="{00000000-0005-0000-0000-0000323F0000}"/>
    <cellStyle name="Normal 45 2 4 3 3 3" xfId="11158" xr:uid="{00000000-0005-0000-0000-0000962B0000}"/>
    <cellStyle name="Normal 45 2 4 3 3 3 3" xfId="26259" xr:uid="{00000000-0005-0000-0000-000093660000}"/>
    <cellStyle name="Normal 45 2 4 3 3 5" xfId="21246" xr:uid="{00000000-0005-0000-0000-0000FE520000}"/>
    <cellStyle name="Normal 45 2 4 3 4" xfId="12836" xr:uid="{00000000-0005-0000-0000-000024320000}"/>
    <cellStyle name="Normal 45 2 4 3 4 3" xfId="27934" xr:uid="{00000000-0005-0000-0000-00001E6D0000}"/>
    <cellStyle name="Normal 45 2 4 3 5" xfId="7815" xr:uid="{00000000-0005-0000-0000-0000871E0000}"/>
    <cellStyle name="Normal 45 2 4 3 5 3" xfId="22917" xr:uid="{00000000-0005-0000-0000-000085590000}"/>
    <cellStyle name="Normal 45 2 4 3 7" xfId="17904" xr:uid="{00000000-0005-0000-0000-0000F0450000}"/>
    <cellStyle name="Normal 45 2 4 4" xfId="3597" xr:uid="{00000000-0005-0000-0000-00000D0E0000}"/>
    <cellStyle name="Normal 45 2 4 4 2" xfId="13671" xr:uid="{00000000-0005-0000-0000-000067350000}"/>
    <cellStyle name="Normal 45 2 4 4 2 3" xfId="28769" xr:uid="{00000000-0005-0000-0000-000061700000}"/>
    <cellStyle name="Normal 45 2 4 4 3" xfId="8651" xr:uid="{00000000-0005-0000-0000-0000CB210000}"/>
    <cellStyle name="Normal 45 2 4 4 3 3" xfId="23752" xr:uid="{00000000-0005-0000-0000-0000C85C0000}"/>
    <cellStyle name="Normal 45 2 4 4 5" xfId="18739" xr:uid="{00000000-0005-0000-0000-000033490000}"/>
    <cellStyle name="Normal 45 2 4 5" xfId="5290" xr:uid="{00000000-0005-0000-0000-0000AA140000}"/>
    <cellStyle name="Normal 45 2 4 5 2" xfId="15342" xr:uid="{00000000-0005-0000-0000-0000EE3B0000}"/>
    <cellStyle name="Normal 45 2 4 5 2 3" xfId="30440" xr:uid="{00000000-0005-0000-0000-0000E8760000}"/>
    <cellStyle name="Normal 45 2 4 5 3" xfId="10322" xr:uid="{00000000-0005-0000-0000-000052280000}"/>
    <cellStyle name="Normal 45 2 4 5 3 3" xfId="25423" xr:uid="{00000000-0005-0000-0000-00004F630000}"/>
    <cellStyle name="Normal 45 2 4 5 5" xfId="20410" xr:uid="{00000000-0005-0000-0000-0000BA4F0000}"/>
    <cellStyle name="Normal 45 2 4 6" xfId="12000" xr:uid="{00000000-0005-0000-0000-0000E02E0000}"/>
    <cellStyle name="Normal 45 2 4 6 3" xfId="27098" xr:uid="{00000000-0005-0000-0000-0000DA690000}"/>
    <cellStyle name="Normal 45 2 4 7" xfId="6979" xr:uid="{00000000-0005-0000-0000-0000431B0000}"/>
    <cellStyle name="Normal 45 2 4 7 3" xfId="22081" xr:uid="{00000000-0005-0000-0000-000041560000}"/>
    <cellStyle name="Normal 45 2 4 9" xfId="17068" xr:uid="{00000000-0005-0000-0000-0000AC420000}"/>
    <cellStyle name="Normal 45 2 5" xfId="2113" xr:uid="{00000000-0005-0000-0000-000041080000}"/>
    <cellStyle name="Normal 45 2 5 2" xfId="2954" xr:uid="{00000000-0005-0000-0000-00008A0B0000}"/>
    <cellStyle name="Normal 45 2 5 2 2" xfId="4644" xr:uid="{00000000-0005-0000-0000-000024120000}"/>
    <cellStyle name="Normal 45 2 5 2 2 2" xfId="14717" xr:uid="{00000000-0005-0000-0000-00007D390000}"/>
    <cellStyle name="Normal 45 2 5 2 2 2 3" xfId="29815" xr:uid="{00000000-0005-0000-0000-000077740000}"/>
    <cellStyle name="Normal 45 2 5 2 2 3" xfId="9697" xr:uid="{00000000-0005-0000-0000-0000E1250000}"/>
    <cellStyle name="Normal 45 2 5 2 2 3 3" xfId="24798" xr:uid="{00000000-0005-0000-0000-0000DE600000}"/>
    <cellStyle name="Normal 45 2 5 2 2 5" xfId="19785" xr:uid="{00000000-0005-0000-0000-0000494D0000}"/>
    <cellStyle name="Normal 45 2 5 2 3" xfId="6336" xr:uid="{00000000-0005-0000-0000-0000C0180000}"/>
    <cellStyle name="Normal 45 2 5 2 3 2" xfId="16388" xr:uid="{00000000-0005-0000-0000-000004400000}"/>
    <cellStyle name="Normal 45 2 5 2 3 3" xfId="11368" xr:uid="{00000000-0005-0000-0000-0000682C0000}"/>
    <cellStyle name="Normal 45 2 5 2 3 3 3" xfId="26469" xr:uid="{00000000-0005-0000-0000-000065670000}"/>
    <cellStyle name="Normal 45 2 5 2 3 5" xfId="21456" xr:uid="{00000000-0005-0000-0000-0000D0530000}"/>
    <cellStyle name="Normal 45 2 5 2 4" xfId="13046" xr:uid="{00000000-0005-0000-0000-0000F6320000}"/>
    <cellStyle name="Normal 45 2 5 2 4 3" xfId="28144" xr:uid="{00000000-0005-0000-0000-0000F06D0000}"/>
    <cellStyle name="Normal 45 2 5 2 5" xfId="8025" xr:uid="{00000000-0005-0000-0000-0000591F0000}"/>
    <cellStyle name="Normal 45 2 5 2 5 3" xfId="23127" xr:uid="{00000000-0005-0000-0000-0000575A0000}"/>
    <cellStyle name="Normal 45 2 5 2 7" xfId="18114" xr:uid="{00000000-0005-0000-0000-0000C2460000}"/>
    <cellStyle name="Normal 45 2 5 3" xfId="3807" xr:uid="{00000000-0005-0000-0000-0000DF0E0000}"/>
    <cellStyle name="Normal 45 2 5 3 2" xfId="13881" xr:uid="{00000000-0005-0000-0000-000039360000}"/>
    <cellStyle name="Normal 45 2 5 3 2 3" xfId="28979" xr:uid="{00000000-0005-0000-0000-000033710000}"/>
    <cellStyle name="Normal 45 2 5 3 3" xfId="8861" xr:uid="{00000000-0005-0000-0000-00009D220000}"/>
    <cellStyle name="Normal 45 2 5 3 3 3" xfId="23962" xr:uid="{00000000-0005-0000-0000-00009A5D0000}"/>
    <cellStyle name="Normal 45 2 5 3 5" xfId="18949" xr:uid="{00000000-0005-0000-0000-0000054A0000}"/>
    <cellStyle name="Normal 45 2 5 4" xfId="5500" xr:uid="{00000000-0005-0000-0000-00007C150000}"/>
    <cellStyle name="Normal 45 2 5 4 2" xfId="15552" xr:uid="{00000000-0005-0000-0000-0000C03C0000}"/>
    <cellStyle name="Normal 45 2 5 4 2 3" xfId="30650" xr:uid="{00000000-0005-0000-0000-0000BA770000}"/>
    <cellStyle name="Normal 45 2 5 4 3" xfId="10532" xr:uid="{00000000-0005-0000-0000-000024290000}"/>
    <cellStyle name="Normal 45 2 5 4 3 3" xfId="25633" xr:uid="{00000000-0005-0000-0000-000021640000}"/>
    <cellStyle name="Normal 45 2 5 4 5" xfId="20620" xr:uid="{00000000-0005-0000-0000-00008C500000}"/>
    <cellStyle name="Normal 45 2 5 5" xfId="12210" xr:uid="{00000000-0005-0000-0000-0000B22F0000}"/>
    <cellStyle name="Normal 45 2 5 5 3" xfId="27308" xr:uid="{00000000-0005-0000-0000-0000AC6A0000}"/>
    <cellStyle name="Normal 45 2 5 6" xfId="7189" xr:uid="{00000000-0005-0000-0000-0000151C0000}"/>
    <cellStyle name="Normal 45 2 5 6 3" xfId="22291" xr:uid="{00000000-0005-0000-0000-000013570000}"/>
    <cellStyle name="Normal 45 2 5 8" xfId="17278" xr:uid="{00000000-0005-0000-0000-00007E430000}"/>
    <cellStyle name="Normal 45 2 6" xfId="2534" xr:uid="{00000000-0005-0000-0000-0000E6090000}"/>
    <cellStyle name="Normal 45 2 6 2" xfId="4226" xr:uid="{00000000-0005-0000-0000-000082100000}"/>
    <cellStyle name="Normal 45 2 6 2 2" xfId="14299" xr:uid="{00000000-0005-0000-0000-0000DB370000}"/>
    <cellStyle name="Normal 45 2 6 2 2 3" xfId="29397" xr:uid="{00000000-0005-0000-0000-0000D5720000}"/>
    <cellStyle name="Normal 45 2 6 2 3" xfId="9279" xr:uid="{00000000-0005-0000-0000-00003F240000}"/>
    <cellStyle name="Normal 45 2 6 2 3 3" xfId="24380" xr:uid="{00000000-0005-0000-0000-00003C5F0000}"/>
    <cellStyle name="Normal 45 2 6 2 5" xfId="19367" xr:uid="{00000000-0005-0000-0000-0000A74B0000}"/>
    <cellStyle name="Normal 45 2 6 3" xfId="5918" xr:uid="{00000000-0005-0000-0000-00001E170000}"/>
    <cellStyle name="Normal 45 2 6 3 2" xfId="15970" xr:uid="{00000000-0005-0000-0000-0000623E0000}"/>
    <cellStyle name="Normal 45 2 6 3 3" xfId="10950" xr:uid="{00000000-0005-0000-0000-0000C62A0000}"/>
    <cellStyle name="Normal 45 2 6 3 3 3" xfId="26051" xr:uid="{00000000-0005-0000-0000-0000C3650000}"/>
    <cellStyle name="Normal 45 2 6 3 5" xfId="21038" xr:uid="{00000000-0005-0000-0000-00002E520000}"/>
    <cellStyle name="Normal 45 2 6 4" xfId="12628" xr:uid="{00000000-0005-0000-0000-000054310000}"/>
    <cellStyle name="Normal 45 2 6 4 3" xfId="27726" xr:uid="{00000000-0005-0000-0000-00004E6C0000}"/>
    <cellStyle name="Normal 45 2 6 5" xfId="7607" xr:uid="{00000000-0005-0000-0000-0000B71D0000}"/>
    <cellStyle name="Normal 45 2 6 5 3" xfId="22709" xr:uid="{00000000-0005-0000-0000-0000B5580000}"/>
    <cellStyle name="Normal 45 2 6 7" xfId="17696" xr:uid="{00000000-0005-0000-0000-000020450000}"/>
    <cellStyle name="Normal 45 2 7" xfId="3385" xr:uid="{00000000-0005-0000-0000-0000390D0000}"/>
    <cellStyle name="Normal 45 2 7 2" xfId="13463" xr:uid="{00000000-0005-0000-0000-000097340000}"/>
    <cellStyle name="Normal 45 2 7 2 3" xfId="28561" xr:uid="{00000000-0005-0000-0000-0000916F0000}"/>
    <cellStyle name="Normal 45 2 7 3" xfId="8443" xr:uid="{00000000-0005-0000-0000-0000FB200000}"/>
    <cellStyle name="Normal 45 2 7 3 3" xfId="23544" xr:uid="{00000000-0005-0000-0000-0000F85B0000}"/>
    <cellStyle name="Normal 45 2 7 5" xfId="18531" xr:uid="{00000000-0005-0000-0000-000063480000}"/>
    <cellStyle name="Normal 45 2 8" xfId="5079" xr:uid="{00000000-0005-0000-0000-0000D7130000}"/>
    <cellStyle name="Normal 45 2 8 2" xfId="15134" xr:uid="{00000000-0005-0000-0000-00001E3B0000}"/>
    <cellStyle name="Normal 45 2 8 2 3" xfId="30232" xr:uid="{00000000-0005-0000-0000-000018760000}"/>
    <cellStyle name="Normal 45 2 8 3" xfId="10114" xr:uid="{00000000-0005-0000-0000-000082270000}"/>
    <cellStyle name="Normal 45 2 8 3 3" xfId="25215" xr:uid="{00000000-0005-0000-0000-00007F620000}"/>
    <cellStyle name="Normal 45 2 8 5" xfId="20202" xr:uid="{00000000-0005-0000-0000-0000EA4E0000}"/>
    <cellStyle name="Normal 45 2 9" xfId="11790" xr:uid="{00000000-0005-0000-0000-00000E2E0000}"/>
    <cellStyle name="Normal 45 2 9 3" xfId="26890" xr:uid="{00000000-0005-0000-0000-00000A690000}"/>
    <cellStyle name="Normal 46" xfId="1043" xr:uid="{00000000-0005-0000-0000-000013040000}"/>
    <cellStyle name="Normal 46 2" xfId="1446" xr:uid="{00000000-0005-0000-0000-0000A6050000}"/>
    <cellStyle name="Normal 46 2 10" xfId="6770" xr:uid="{00000000-0005-0000-0000-0000721A0000}"/>
    <cellStyle name="Normal 46 2 10 3" xfId="21874" xr:uid="{00000000-0005-0000-0000-000072550000}"/>
    <cellStyle name="Normal 46 2 12" xfId="16859" xr:uid="{00000000-0005-0000-0000-0000DB410000}"/>
    <cellStyle name="Normal 46 2 2" xfId="1734" xr:uid="{00000000-0005-0000-0000-0000C6060000}"/>
    <cellStyle name="Normal 46 2 2 11" xfId="16913" xr:uid="{00000000-0005-0000-0000-000011420000}"/>
    <cellStyle name="Normal 46 2 2 2" xfId="1842" xr:uid="{00000000-0005-0000-0000-000032070000}"/>
    <cellStyle name="Normal 46 2 2 2 10" xfId="17017" xr:uid="{00000000-0005-0000-0000-000079420000}"/>
    <cellStyle name="Normal 46 2 2 2 2" xfId="2059" xr:uid="{00000000-0005-0000-0000-00000B080000}"/>
    <cellStyle name="Normal 46 2 2 2 2 2" xfId="2480" xr:uid="{00000000-0005-0000-0000-0000B0090000}"/>
    <cellStyle name="Normal 46 2 2 2 2 2 2" xfId="3319" xr:uid="{00000000-0005-0000-0000-0000F70C0000}"/>
    <cellStyle name="Normal 46 2 2 2 2 2 2 2" xfId="5009" xr:uid="{00000000-0005-0000-0000-000091130000}"/>
    <cellStyle name="Normal 46 2 2 2 2 2 2 2 2" xfId="15082" xr:uid="{00000000-0005-0000-0000-0000EA3A0000}"/>
    <cellStyle name="Normal 46 2 2 2 2 2 2 2 2 3" xfId="30180" xr:uid="{00000000-0005-0000-0000-0000E4750000}"/>
    <cellStyle name="Normal 46 2 2 2 2 2 2 2 3" xfId="10062" xr:uid="{00000000-0005-0000-0000-00004E270000}"/>
    <cellStyle name="Normal 46 2 2 2 2 2 2 2 3 3" xfId="25163" xr:uid="{00000000-0005-0000-0000-00004B620000}"/>
    <cellStyle name="Normal 46 2 2 2 2 2 2 2 5" xfId="20150" xr:uid="{00000000-0005-0000-0000-0000B64E0000}"/>
    <cellStyle name="Normal 46 2 2 2 2 2 2 3" xfId="6701" xr:uid="{00000000-0005-0000-0000-00002D1A0000}"/>
    <cellStyle name="Normal 46 2 2 2 2 2 2 3 2" xfId="16753" xr:uid="{00000000-0005-0000-0000-000071410000}"/>
    <cellStyle name="Normal 46 2 2 2 2 2 2 3 3" xfId="11733" xr:uid="{00000000-0005-0000-0000-0000D52D0000}"/>
    <cellStyle name="Normal 46 2 2 2 2 2 2 3 3 3" xfId="26834" xr:uid="{00000000-0005-0000-0000-0000D2680000}"/>
    <cellStyle name="Normal 46 2 2 2 2 2 2 3 5" xfId="21821" xr:uid="{00000000-0005-0000-0000-00003D550000}"/>
    <cellStyle name="Normal 46 2 2 2 2 2 2 4" xfId="13411" xr:uid="{00000000-0005-0000-0000-000063340000}"/>
    <cellStyle name="Normal 46 2 2 2 2 2 2 4 3" xfId="28509" xr:uid="{00000000-0005-0000-0000-00005D6F0000}"/>
    <cellStyle name="Normal 46 2 2 2 2 2 2 5" xfId="8390" xr:uid="{00000000-0005-0000-0000-0000C6200000}"/>
    <cellStyle name="Normal 46 2 2 2 2 2 2 5 3" xfId="23492" xr:uid="{00000000-0005-0000-0000-0000C45B0000}"/>
    <cellStyle name="Normal 46 2 2 2 2 2 2 7" xfId="18479" xr:uid="{00000000-0005-0000-0000-00002F480000}"/>
    <cellStyle name="Normal 46 2 2 2 2 2 3" xfId="4172" xr:uid="{00000000-0005-0000-0000-00004C100000}"/>
    <cellStyle name="Normal 46 2 2 2 2 2 3 2" xfId="14246" xr:uid="{00000000-0005-0000-0000-0000A6370000}"/>
    <cellStyle name="Normal 46 2 2 2 2 2 3 2 3" xfId="29344" xr:uid="{00000000-0005-0000-0000-0000A0720000}"/>
    <cellStyle name="Normal 46 2 2 2 2 2 3 3" xfId="9226" xr:uid="{00000000-0005-0000-0000-00000A240000}"/>
    <cellStyle name="Normal 46 2 2 2 2 2 3 3 3" xfId="24327" xr:uid="{00000000-0005-0000-0000-0000075F0000}"/>
    <cellStyle name="Normal 46 2 2 2 2 2 3 5" xfId="19314" xr:uid="{00000000-0005-0000-0000-0000724B0000}"/>
    <cellStyle name="Normal 46 2 2 2 2 2 4" xfId="5865" xr:uid="{00000000-0005-0000-0000-0000E9160000}"/>
    <cellStyle name="Normal 46 2 2 2 2 2 4 2" xfId="15917" xr:uid="{00000000-0005-0000-0000-00002D3E0000}"/>
    <cellStyle name="Normal 46 2 2 2 2 2 4 3" xfId="10897" xr:uid="{00000000-0005-0000-0000-0000912A0000}"/>
    <cellStyle name="Normal 46 2 2 2 2 2 4 3 3" xfId="25998" xr:uid="{00000000-0005-0000-0000-00008E650000}"/>
    <cellStyle name="Normal 46 2 2 2 2 2 4 5" xfId="20985" xr:uid="{00000000-0005-0000-0000-0000F9510000}"/>
    <cellStyle name="Normal 46 2 2 2 2 2 5" xfId="12575" xr:uid="{00000000-0005-0000-0000-00001F310000}"/>
    <cellStyle name="Normal 46 2 2 2 2 2 5 3" xfId="27673" xr:uid="{00000000-0005-0000-0000-0000196C0000}"/>
    <cellStyle name="Normal 46 2 2 2 2 2 6" xfId="7554" xr:uid="{00000000-0005-0000-0000-0000821D0000}"/>
    <cellStyle name="Normal 46 2 2 2 2 2 6 3" xfId="22656" xr:uid="{00000000-0005-0000-0000-000080580000}"/>
    <cellStyle name="Normal 46 2 2 2 2 2 8" xfId="17643" xr:uid="{00000000-0005-0000-0000-0000EB440000}"/>
    <cellStyle name="Normal 46 2 2 2 2 3" xfId="2901" xr:uid="{00000000-0005-0000-0000-0000550B0000}"/>
    <cellStyle name="Normal 46 2 2 2 2 3 2" xfId="4591" xr:uid="{00000000-0005-0000-0000-0000EF110000}"/>
    <cellStyle name="Normal 46 2 2 2 2 3 2 2" xfId="14664" xr:uid="{00000000-0005-0000-0000-000048390000}"/>
    <cellStyle name="Normal 46 2 2 2 2 3 2 2 3" xfId="29762" xr:uid="{00000000-0005-0000-0000-000042740000}"/>
    <cellStyle name="Normal 46 2 2 2 2 3 2 3" xfId="9644" xr:uid="{00000000-0005-0000-0000-0000AC250000}"/>
    <cellStyle name="Normal 46 2 2 2 2 3 2 3 3" xfId="24745" xr:uid="{00000000-0005-0000-0000-0000A9600000}"/>
    <cellStyle name="Normal 46 2 2 2 2 3 2 5" xfId="19732" xr:uid="{00000000-0005-0000-0000-0000144D0000}"/>
    <cellStyle name="Normal 46 2 2 2 2 3 3" xfId="6283" xr:uid="{00000000-0005-0000-0000-00008B180000}"/>
    <cellStyle name="Normal 46 2 2 2 2 3 3 2" xfId="16335" xr:uid="{00000000-0005-0000-0000-0000CF3F0000}"/>
    <cellStyle name="Normal 46 2 2 2 2 3 3 3" xfId="11315" xr:uid="{00000000-0005-0000-0000-0000332C0000}"/>
    <cellStyle name="Normal 46 2 2 2 2 3 3 3 3" xfId="26416" xr:uid="{00000000-0005-0000-0000-000030670000}"/>
    <cellStyle name="Normal 46 2 2 2 2 3 3 5" xfId="21403" xr:uid="{00000000-0005-0000-0000-00009B530000}"/>
    <cellStyle name="Normal 46 2 2 2 2 3 4" xfId="12993" xr:uid="{00000000-0005-0000-0000-0000C1320000}"/>
    <cellStyle name="Normal 46 2 2 2 2 3 4 3" xfId="28091" xr:uid="{00000000-0005-0000-0000-0000BB6D0000}"/>
    <cellStyle name="Normal 46 2 2 2 2 3 5" xfId="7972" xr:uid="{00000000-0005-0000-0000-0000241F0000}"/>
    <cellStyle name="Normal 46 2 2 2 2 3 5 3" xfId="23074" xr:uid="{00000000-0005-0000-0000-0000225A0000}"/>
    <cellStyle name="Normal 46 2 2 2 2 3 7" xfId="18061" xr:uid="{00000000-0005-0000-0000-00008D460000}"/>
    <cellStyle name="Normal 46 2 2 2 2 4" xfId="3754" xr:uid="{00000000-0005-0000-0000-0000AA0E0000}"/>
    <cellStyle name="Normal 46 2 2 2 2 4 2" xfId="13828" xr:uid="{00000000-0005-0000-0000-000004360000}"/>
    <cellStyle name="Normal 46 2 2 2 2 4 2 3" xfId="28926" xr:uid="{00000000-0005-0000-0000-0000FE700000}"/>
    <cellStyle name="Normal 46 2 2 2 2 4 3" xfId="8808" xr:uid="{00000000-0005-0000-0000-000068220000}"/>
    <cellStyle name="Normal 46 2 2 2 2 4 3 3" xfId="23909" xr:uid="{00000000-0005-0000-0000-0000655D0000}"/>
    <cellStyle name="Normal 46 2 2 2 2 4 5" xfId="18896" xr:uid="{00000000-0005-0000-0000-0000D0490000}"/>
    <cellStyle name="Normal 46 2 2 2 2 5" xfId="5447" xr:uid="{00000000-0005-0000-0000-000047150000}"/>
    <cellStyle name="Normal 46 2 2 2 2 5 2" xfId="15499" xr:uid="{00000000-0005-0000-0000-00008B3C0000}"/>
    <cellStyle name="Normal 46 2 2 2 2 5 2 3" xfId="30597" xr:uid="{00000000-0005-0000-0000-000085770000}"/>
    <cellStyle name="Normal 46 2 2 2 2 5 3" xfId="10479" xr:uid="{00000000-0005-0000-0000-0000EF280000}"/>
    <cellStyle name="Normal 46 2 2 2 2 5 3 3" xfId="25580" xr:uid="{00000000-0005-0000-0000-0000EC630000}"/>
    <cellStyle name="Normal 46 2 2 2 2 5 5" xfId="20567" xr:uid="{00000000-0005-0000-0000-000057500000}"/>
    <cellStyle name="Normal 46 2 2 2 2 6" xfId="12157" xr:uid="{00000000-0005-0000-0000-00007D2F0000}"/>
    <cellStyle name="Normal 46 2 2 2 2 6 3" xfId="27255" xr:uid="{00000000-0005-0000-0000-0000776A0000}"/>
    <cellStyle name="Normal 46 2 2 2 2 7" xfId="7136" xr:uid="{00000000-0005-0000-0000-0000E01B0000}"/>
    <cellStyle name="Normal 46 2 2 2 2 7 3" xfId="22238" xr:uid="{00000000-0005-0000-0000-0000DE560000}"/>
    <cellStyle name="Normal 46 2 2 2 2 9" xfId="17225" xr:uid="{00000000-0005-0000-0000-000049430000}"/>
    <cellStyle name="Normal 46 2 2 2 3" xfId="2272" xr:uid="{00000000-0005-0000-0000-0000E0080000}"/>
    <cellStyle name="Normal 46 2 2 2 3 2" xfId="3111" xr:uid="{00000000-0005-0000-0000-0000270C0000}"/>
    <cellStyle name="Normal 46 2 2 2 3 2 2" xfId="4801" xr:uid="{00000000-0005-0000-0000-0000C1120000}"/>
    <cellStyle name="Normal 46 2 2 2 3 2 2 2" xfId="14874" xr:uid="{00000000-0005-0000-0000-00001A3A0000}"/>
    <cellStyle name="Normal 46 2 2 2 3 2 2 2 3" xfId="29972" xr:uid="{00000000-0005-0000-0000-000014750000}"/>
    <cellStyle name="Normal 46 2 2 2 3 2 2 3" xfId="9854" xr:uid="{00000000-0005-0000-0000-00007E260000}"/>
    <cellStyle name="Normal 46 2 2 2 3 2 2 3 3" xfId="24955" xr:uid="{00000000-0005-0000-0000-00007B610000}"/>
    <cellStyle name="Normal 46 2 2 2 3 2 2 5" xfId="19942" xr:uid="{00000000-0005-0000-0000-0000E64D0000}"/>
    <cellStyle name="Normal 46 2 2 2 3 2 3" xfId="6493" xr:uid="{00000000-0005-0000-0000-00005D190000}"/>
    <cellStyle name="Normal 46 2 2 2 3 2 3 2" xfId="16545" xr:uid="{00000000-0005-0000-0000-0000A1400000}"/>
    <cellStyle name="Normal 46 2 2 2 3 2 3 3" xfId="11525" xr:uid="{00000000-0005-0000-0000-0000052D0000}"/>
    <cellStyle name="Normal 46 2 2 2 3 2 3 3 3" xfId="26626" xr:uid="{00000000-0005-0000-0000-000002680000}"/>
    <cellStyle name="Normal 46 2 2 2 3 2 3 5" xfId="21613" xr:uid="{00000000-0005-0000-0000-00006D540000}"/>
    <cellStyle name="Normal 46 2 2 2 3 2 4" xfId="13203" xr:uid="{00000000-0005-0000-0000-000093330000}"/>
    <cellStyle name="Normal 46 2 2 2 3 2 4 3" xfId="28301" xr:uid="{00000000-0005-0000-0000-00008D6E0000}"/>
    <cellStyle name="Normal 46 2 2 2 3 2 5" xfId="8182" xr:uid="{00000000-0005-0000-0000-0000F61F0000}"/>
    <cellStyle name="Normal 46 2 2 2 3 2 5 3" xfId="23284" xr:uid="{00000000-0005-0000-0000-0000F45A0000}"/>
    <cellStyle name="Normal 46 2 2 2 3 2 7" xfId="18271" xr:uid="{00000000-0005-0000-0000-00005F470000}"/>
    <cellStyle name="Normal 46 2 2 2 3 3" xfId="3964" xr:uid="{00000000-0005-0000-0000-00007C0F0000}"/>
    <cellStyle name="Normal 46 2 2 2 3 3 2" xfId="14038" xr:uid="{00000000-0005-0000-0000-0000D6360000}"/>
    <cellStyle name="Normal 46 2 2 2 3 3 2 3" xfId="29136" xr:uid="{00000000-0005-0000-0000-0000D0710000}"/>
    <cellStyle name="Normal 46 2 2 2 3 3 3" xfId="9018" xr:uid="{00000000-0005-0000-0000-00003A230000}"/>
    <cellStyle name="Normal 46 2 2 2 3 3 3 3" xfId="24119" xr:uid="{00000000-0005-0000-0000-0000375E0000}"/>
    <cellStyle name="Normal 46 2 2 2 3 3 5" xfId="19106" xr:uid="{00000000-0005-0000-0000-0000A24A0000}"/>
    <cellStyle name="Normal 46 2 2 2 3 4" xfId="5657" xr:uid="{00000000-0005-0000-0000-000019160000}"/>
    <cellStyle name="Normal 46 2 2 2 3 4 2" xfId="15709" xr:uid="{00000000-0005-0000-0000-00005D3D0000}"/>
    <cellStyle name="Normal 46 2 2 2 3 4 2 3" xfId="30807" xr:uid="{00000000-0005-0000-0000-000057780000}"/>
    <cellStyle name="Normal 46 2 2 2 3 4 3" xfId="10689" xr:uid="{00000000-0005-0000-0000-0000C1290000}"/>
    <cellStyle name="Normal 46 2 2 2 3 4 3 3" xfId="25790" xr:uid="{00000000-0005-0000-0000-0000BE640000}"/>
    <cellStyle name="Normal 46 2 2 2 3 4 5" xfId="20777" xr:uid="{00000000-0005-0000-0000-000029510000}"/>
    <cellStyle name="Normal 46 2 2 2 3 5" xfId="12367" xr:uid="{00000000-0005-0000-0000-00004F300000}"/>
    <cellStyle name="Normal 46 2 2 2 3 5 3" xfId="27465" xr:uid="{00000000-0005-0000-0000-0000496B0000}"/>
    <cellStyle name="Normal 46 2 2 2 3 6" xfId="7346" xr:uid="{00000000-0005-0000-0000-0000B21C0000}"/>
    <cellStyle name="Normal 46 2 2 2 3 6 3" xfId="22448" xr:uid="{00000000-0005-0000-0000-0000B0570000}"/>
    <cellStyle name="Normal 46 2 2 2 3 8" xfId="17435" xr:uid="{00000000-0005-0000-0000-00001B440000}"/>
    <cellStyle name="Normal 46 2 2 2 4" xfId="2693" xr:uid="{00000000-0005-0000-0000-0000850A0000}"/>
    <cellStyle name="Normal 46 2 2 2 4 2" xfId="4383" xr:uid="{00000000-0005-0000-0000-00001F110000}"/>
    <cellStyle name="Normal 46 2 2 2 4 2 2" xfId="14456" xr:uid="{00000000-0005-0000-0000-000078380000}"/>
    <cellStyle name="Normal 46 2 2 2 4 2 2 3" xfId="29554" xr:uid="{00000000-0005-0000-0000-000072730000}"/>
    <cellStyle name="Normal 46 2 2 2 4 2 3" xfId="9436" xr:uid="{00000000-0005-0000-0000-0000DC240000}"/>
    <cellStyle name="Normal 46 2 2 2 4 2 3 3" xfId="24537" xr:uid="{00000000-0005-0000-0000-0000D95F0000}"/>
    <cellStyle name="Normal 46 2 2 2 4 2 5" xfId="19524" xr:uid="{00000000-0005-0000-0000-0000444C0000}"/>
    <cellStyle name="Normal 46 2 2 2 4 3" xfId="6075" xr:uid="{00000000-0005-0000-0000-0000BB170000}"/>
    <cellStyle name="Normal 46 2 2 2 4 3 2" xfId="16127" xr:uid="{00000000-0005-0000-0000-0000FF3E0000}"/>
    <cellStyle name="Normal 46 2 2 2 4 3 3" xfId="11107" xr:uid="{00000000-0005-0000-0000-0000632B0000}"/>
    <cellStyle name="Normal 46 2 2 2 4 3 3 3" xfId="26208" xr:uid="{00000000-0005-0000-0000-000060660000}"/>
    <cellStyle name="Normal 46 2 2 2 4 3 5" xfId="21195" xr:uid="{00000000-0005-0000-0000-0000CB520000}"/>
    <cellStyle name="Normal 46 2 2 2 4 4" xfId="12785" xr:uid="{00000000-0005-0000-0000-0000F1310000}"/>
    <cellStyle name="Normal 46 2 2 2 4 4 3" xfId="27883" xr:uid="{00000000-0005-0000-0000-0000EB6C0000}"/>
    <cellStyle name="Normal 46 2 2 2 4 5" xfId="7764" xr:uid="{00000000-0005-0000-0000-0000541E0000}"/>
    <cellStyle name="Normal 46 2 2 2 4 5 3" xfId="22866" xr:uid="{00000000-0005-0000-0000-000052590000}"/>
    <cellStyle name="Normal 46 2 2 2 4 7" xfId="17853" xr:uid="{00000000-0005-0000-0000-0000BD450000}"/>
    <cellStyle name="Normal 46 2 2 2 5" xfId="3546" xr:uid="{00000000-0005-0000-0000-0000DA0D0000}"/>
    <cellStyle name="Normal 46 2 2 2 5 2" xfId="13620" xr:uid="{00000000-0005-0000-0000-000034350000}"/>
    <cellStyle name="Normal 46 2 2 2 5 2 3" xfId="28718" xr:uid="{00000000-0005-0000-0000-00002E700000}"/>
    <cellStyle name="Normal 46 2 2 2 5 3" xfId="8600" xr:uid="{00000000-0005-0000-0000-000098210000}"/>
    <cellStyle name="Normal 46 2 2 2 5 3 3" xfId="23701" xr:uid="{00000000-0005-0000-0000-0000955C0000}"/>
    <cellStyle name="Normal 46 2 2 2 5 5" xfId="18688" xr:uid="{00000000-0005-0000-0000-000000490000}"/>
    <cellStyle name="Normal 46 2 2 2 6" xfId="5239" xr:uid="{00000000-0005-0000-0000-000077140000}"/>
    <cellStyle name="Normal 46 2 2 2 6 2" xfId="15291" xr:uid="{00000000-0005-0000-0000-0000BB3B0000}"/>
    <cellStyle name="Normal 46 2 2 2 6 2 3" xfId="30389" xr:uid="{00000000-0005-0000-0000-0000B5760000}"/>
    <cellStyle name="Normal 46 2 2 2 6 3" xfId="10271" xr:uid="{00000000-0005-0000-0000-00001F280000}"/>
    <cellStyle name="Normal 46 2 2 2 6 3 3" xfId="25372" xr:uid="{00000000-0005-0000-0000-00001C630000}"/>
    <cellStyle name="Normal 46 2 2 2 6 5" xfId="20359" xr:uid="{00000000-0005-0000-0000-0000874F0000}"/>
    <cellStyle name="Normal 46 2 2 2 7" xfId="11949" xr:uid="{00000000-0005-0000-0000-0000AD2E0000}"/>
    <cellStyle name="Normal 46 2 2 2 7 3" xfId="27047" xr:uid="{00000000-0005-0000-0000-0000A7690000}"/>
    <cellStyle name="Normal 46 2 2 2 8" xfId="6928" xr:uid="{00000000-0005-0000-0000-0000101B0000}"/>
    <cellStyle name="Normal 46 2 2 2 8 3" xfId="22030" xr:uid="{00000000-0005-0000-0000-00000E560000}"/>
    <cellStyle name="Normal 46 2 2 3" xfId="1955" xr:uid="{00000000-0005-0000-0000-0000A3070000}"/>
    <cellStyle name="Normal 46 2 2 3 2" xfId="2376" xr:uid="{00000000-0005-0000-0000-000048090000}"/>
    <cellStyle name="Normal 46 2 2 3 2 2" xfId="3215" xr:uid="{00000000-0005-0000-0000-00008F0C0000}"/>
    <cellStyle name="Normal 46 2 2 3 2 2 2" xfId="4905" xr:uid="{00000000-0005-0000-0000-000029130000}"/>
    <cellStyle name="Normal 46 2 2 3 2 2 2 2" xfId="14978" xr:uid="{00000000-0005-0000-0000-0000823A0000}"/>
    <cellStyle name="Normal 46 2 2 3 2 2 2 2 3" xfId="30076" xr:uid="{00000000-0005-0000-0000-00007C750000}"/>
    <cellStyle name="Normal 46 2 2 3 2 2 2 3" xfId="9958" xr:uid="{00000000-0005-0000-0000-0000E6260000}"/>
    <cellStyle name="Normal 46 2 2 3 2 2 2 3 3" xfId="25059" xr:uid="{00000000-0005-0000-0000-0000E3610000}"/>
    <cellStyle name="Normal 46 2 2 3 2 2 2 5" xfId="20046" xr:uid="{00000000-0005-0000-0000-00004E4E0000}"/>
    <cellStyle name="Normal 46 2 2 3 2 2 3" xfId="6597" xr:uid="{00000000-0005-0000-0000-0000C5190000}"/>
    <cellStyle name="Normal 46 2 2 3 2 2 3 2" xfId="16649" xr:uid="{00000000-0005-0000-0000-000009410000}"/>
    <cellStyle name="Normal 46 2 2 3 2 2 3 3" xfId="11629" xr:uid="{00000000-0005-0000-0000-00006D2D0000}"/>
    <cellStyle name="Normal 46 2 2 3 2 2 3 3 3" xfId="26730" xr:uid="{00000000-0005-0000-0000-00006A680000}"/>
    <cellStyle name="Normal 46 2 2 3 2 2 3 5" xfId="21717" xr:uid="{00000000-0005-0000-0000-0000D5540000}"/>
    <cellStyle name="Normal 46 2 2 3 2 2 4" xfId="13307" xr:uid="{00000000-0005-0000-0000-0000FB330000}"/>
    <cellStyle name="Normal 46 2 2 3 2 2 4 3" xfId="28405" xr:uid="{00000000-0005-0000-0000-0000F56E0000}"/>
    <cellStyle name="Normal 46 2 2 3 2 2 5" xfId="8286" xr:uid="{00000000-0005-0000-0000-00005E200000}"/>
    <cellStyle name="Normal 46 2 2 3 2 2 5 3" xfId="23388" xr:uid="{00000000-0005-0000-0000-00005C5B0000}"/>
    <cellStyle name="Normal 46 2 2 3 2 2 7" xfId="18375" xr:uid="{00000000-0005-0000-0000-0000C7470000}"/>
    <cellStyle name="Normal 46 2 2 3 2 3" xfId="4068" xr:uid="{00000000-0005-0000-0000-0000E40F0000}"/>
    <cellStyle name="Normal 46 2 2 3 2 3 2" xfId="14142" xr:uid="{00000000-0005-0000-0000-00003E370000}"/>
    <cellStyle name="Normal 46 2 2 3 2 3 2 3" xfId="29240" xr:uid="{00000000-0005-0000-0000-000038720000}"/>
    <cellStyle name="Normal 46 2 2 3 2 3 3" xfId="9122" xr:uid="{00000000-0005-0000-0000-0000A2230000}"/>
    <cellStyle name="Normal 46 2 2 3 2 3 3 3" xfId="24223" xr:uid="{00000000-0005-0000-0000-00009F5E0000}"/>
    <cellStyle name="Normal 46 2 2 3 2 3 5" xfId="19210" xr:uid="{00000000-0005-0000-0000-00000A4B0000}"/>
    <cellStyle name="Normal 46 2 2 3 2 4" xfId="5761" xr:uid="{00000000-0005-0000-0000-000081160000}"/>
    <cellStyle name="Normal 46 2 2 3 2 4 2" xfId="15813" xr:uid="{00000000-0005-0000-0000-0000C53D0000}"/>
    <cellStyle name="Normal 46 2 2 3 2 4 2 3" xfId="30911" xr:uid="{00000000-0005-0000-0000-0000BF780000}"/>
    <cellStyle name="Normal 46 2 2 3 2 4 3" xfId="10793" xr:uid="{00000000-0005-0000-0000-0000292A0000}"/>
    <cellStyle name="Normal 46 2 2 3 2 4 3 3" xfId="25894" xr:uid="{00000000-0005-0000-0000-000026650000}"/>
    <cellStyle name="Normal 46 2 2 3 2 4 5" xfId="20881" xr:uid="{00000000-0005-0000-0000-000091510000}"/>
    <cellStyle name="Normal 46 2 2 3 2 5" xfId="12471" xr:uid="{00000000-0005-0000-0000-0000B7300000}"/>
    <cellStyle name="Normal 46 2 2 3 2 5 3" xfId="27569" xr:uid="{00000000-0005-0000-0000-0000B16B0000}"/>
    <cellStyle name="Normal 46 2 2 3 2 6" xfId="7450" xr:uid="{00000000-0005-0000-0000-00001A1D0000}"/>
    <cellStyle name="Normal 46 2 2 3 2 6 3" xfId="22552" xr:uid="{00000000-0005-0000-0000-000018580000}"/>
    <cellStyle name="Normal 46 2 2 3 2 8" xfId="17539" xr:uid="{00000000-0005-0000-0000-000083440000}"/>
    <cellStyle name="Normal 46 2 2 3 3" xfId="2797" xr:uid="{00000000-0005-0000-0000-0000ED0A0000}"/>
    <cellStyle name="Normal 46 2 2 3 3 2" xfId="4487" xr:uid="{00000000-0005-0000-0000-000087110000}"/>
    <cellStyle name="Normal 46 2 2 3 3 2 2" xfId="14560" xr:uid="{00000000-0005-0000-0000-0000E0380000}"/>
    <cellStyle name="Normal 46 2 2 3 3 2 2 3" xfId="29658" xr:uid="{00000000-0005-0000-0000-0000DA730000}"/>
    <cellStyle name="Normal 46 2 2 3 3 2 3" xfId="9540" xr:uid="{00000000-0005-0000-0000-000044250000}"/>
    <cellStyle name="Normal 46 2 2 3 3 2 3 3" xfId="24641" xr:uid="{00000000-0005-0000-0000-000041600000}"/>
    <cellStyle name="Normal 46 2 2 3 3 2 5" xfId="19628" xr:uid="{00000000-0005-0000-0000-0000AC4C0000}"/>
    <cellStyle name="Normal 46 2 2 3 3 3" xfId="6179" xr:uid="{00000000-0005-0000-0000-000023180000}"/>
    <cellStyle name="Normal 46 2 2 3 3 3 2" xfId="16231" xr:uid="{00000000-0005-0000-0000-0000673F0000}"/>
    <cellStyle name="Normal 46 2 2 3 3 3 3" xfId="11211" xr:uid="{00000000-0005-0000-0000-0000CB2B0000}"/>
    <cellStyle name="Normal 46 2 2 3 3 3 3 3" xfId="26312" xr:uid="{00000000-0005-0000-0000-0000C8660000}"/>
    <cellStyle name="Normal 46 2 2 3 3 3 5" xfId="21299" xr:uid="{00000000-0005-0000-0000-000033530000}"/>
    <cellStyle name="Normal 46 2 2 3 3 4" xfId="12889" xr:uid="{00000000-0005-0000-0000-000059320000}"/>
    <cellStyle name="Normal 46 2 2 3 3 4 3" xfId="27987" xr:uid="{00000000-0005-0000-0000-0000536D0000}"/>
    <cellStyle name="Normal 46 2 2 3 3 5" xfId="7868" xr:uid="{00000000-0005-0000-0000-0000BC1E0000}"/>
    <cellStyle name="Normal 46 2 2 3 3 5 3" xfId="22970" xr:uid="{00000000-0005-0000-0000-0000BA590000}"/>
    <cellStyle name="Normal 46 2 2 3 3 7" xfId="17957" xr:uid="{00000000-0005-0000-0000-000025460000}"/>
    <cellStyle name="Normal 46 2 2 3 4" xfId="3650" xr:uid="{00000000-0005-0000-0000-0000420E0000}"/>
    <cellStyle name="Normal 46 2 2 3 4 2" xfId="13724" xr:uid="{00000000-0005-0000-0000-00009C350000}"/>
    <cellStyle name="Normal 46 2 2 3 4 2 3" xfId="28822" xr:uid="{00000000-0005-0000-0000-000096700000}"/>
    <cellStyle name="Normal 46 2 2 3 4 3" xfId="8704" xr:uid="{00000000-0005-0000-0000-000000220000}"/>
    <cellStyle name="Normal 46 2 2 3 4 3 3" xfId="23805" xr:uid="{00000000-0005-0000-0000-0000FD5C0000}"/>
    <cellStyle name="Normal 46 2 2 3 4 5" xfId="18792" xr:uid="{00000000-0005-0000-0000-000068490000}"/>
    <cellStyle name="Normal 46 2 2 3 5" xfId="5343" xr:uid="{00000000-0005-0000-0000-0000DF140000}"/>
    <cellStyle name="Normal 46 2 2 3 5 2" xfId="15395" xr:uid="{00000000-0005-0000-0000-0000233C0000}"/>
    <cellStyle name="Normal 46 2 2 3 5 2 3" xfId="30493" xr:uid="{00000000-0005-0000-0000-00001D770000}"/>
    <cellStyle name="Normal 46 2 2 3 5 3" xfId="10375" xr:uid="{00000000-0005-0000-0000-000087280000}"/>
    <cellStyle name="Normal 46 2 2 3 5 3 3" xfId="25476" xr:uid="{00000000-0005-0000-0000-000084630000}"/>
    <cellStyle name="Normal 46 2 2 3 5 5" xfId="20463" xr:uid="{00000000-0005-0000-0000-0000EF4F0000}"/>
    <cellStyle name="Normal 46 2 2 3 6" xfId="12053" xr:uid="{00000000-0005-0000-0000-0000152F0000}"/>
    <cellStyle name="Normal 46 2 2 3 6 3" xfId="27151" xr:uid="{00000000-0005-0000-0000-00000F6A0000}"/>
    <cellStyle name="Normal 46 2 2 3 7" xfId="7032" xr:uid="{00000000-0005-0000-0000-0000781B0000}"/>
    <cellStyle name="Normal 46 2 2 3 7 3" xfId="22134" xr:uid="{00000000-0005-0000-0000-000076560000}"/>
    <cellStyle name="Normal 46 2 2 3 9" xfId="17121" xr:uid="{00000000-0005-0000-0000-0000E1420000}"/>
    <cellStyle name="Normal 46 2 2 4" xfId="2168" xr:uid="{00000000-0005-0000-0000-000078080000}"/>
    <cellStyle name="Normal 46 2 2 4 2" xfId="3007" xr:uid="{00000000-0005-0000-0000-0000BF0B0000}"/>
    <cellStyle name="Normal 46 2 2 4 2 2" xfId="4697" xr:uid="{00000000-0005-0000-0000-000059120000}"/>
    <cellStyle name="Normal 46 2 2 4 2 2 2" xfId="14770" xr:uid="{00000000-0005-0000-0000-0000B2390000}"/>
    <cellStyle name="Normal 46 2 2 4 2 2 2 3" xfId="29868" xr:uid="{00000000-0005-0000-0000-0000AC740000}"/>
    <cellStyle name="Normal 46 2 2 4 2 2 3" xfId="9750" xr:uid="{00000000-0005-0000-0000-000016260000}"/>
    <cellStyle name="Normal 46 2 2 4 2 2 3 3" xfId="24851" xr:uid="{00000000-0005-0000-0000-000013610000}"/>
    <cellStyle name="Normal 46 2 2 4 2 2 5" xfId="19838" xr:uid="{00000000-0005-0000-0000-00007E4D0000}"/>
    <cellStyle name="Normal 46 2 2 4 2 3" xfId="6389" xr:uid="{00000000-0005-0000-0000-0000F5180000}"/>
    <cellStyle name="Normal 46 2 2 4 2 3 2" xfId="16441" xr:uid="{00000000-0005-0000-0000-000039400000}"/>
    <cellStyle name="Normal 46 2 2 4 2 3 3" xfId="11421" xr:uid="{00000000-0005-0000-0000-00009D2C0000}"/>
    <cellStyle name="Normal 46 2 2 4 2 3 3 3" xfId="26522" xr:uid="{00000000-0005-0000-0000-00009A670000}"/>
    <cellStyle name="Normal 46 2 2 4 2 3 5" xfId="21509" xr:uid="{00000000-0005-0000-0000-000005540000}"/>
    <cellStyle name="Normal 46 2 2 4 2 4" xfId="13099" xr:uid="{00000000-0005-0000-0000-00002B330000}"/>
    <cellStyle name="Normal 46 2 2 4 2 4 3" xfId="28197" xr:uid="{00000000-0005-0000-0000-0000256E0000}"/>
    <cellStyle name="Normal 46 2 2 4 2 5" xfId="8078" xr:uid="{00000000-0005-0000-0000-00008E1F0000}"/>
    <cellStyle name="Normal 46 2 2 4 2 5 3" xfId="23180" xr:uid="{00000000-0005-0000-0000-00008C5A0000}"/>
    <cellStyle name="Normal 46 2 2 4 2 7" xfId="18167" xr:uid="{00000000-0005-0000-0000-0000F7460000}"/>
    <cellStyle name="Normal 46 2 2 4 3" xfId="3860" xr:uid="{00000000-0005-0000-0000-0000140F0000}"/>
    <cellStyle name="Normal 46 2 2 4 3 2" xfId="13934" xr:uid="{00000000-0005-0000-0000-00006E360000}"/>
    <cellStyle name="Normal 46 2 2 4 3 2 3" xfId="29032" xr:uid="{00000000-0005-0000-0000-000068710000}"/>
    <cellStyle name="Normal 46 2 2 4 3 3" xfId="8914" xr:uid="{00000000-0005-0000-0000-0000D2220000}"/>
    <cellStyle name="Normal 46 2 2 4 3 3 3" xfId="24015" xr:uid="{00000000-0005-0000-0000-0000CF5D0000}"/>
    <cellStyle name="Normal 46 2 2 4 3 5" xfId="19002" xr:uid="{00000000-0005-0000-0000-00003A4A0000}"/>
    <cellStyle name="Normal 46 2 2 4 4" xfId="5553" xr:uid="{00000000-0005-0000-0000-0000B1150000}"/>
    <cellStyle name="Normal 46 2 2 4 4 2" xfId="15605" xr:uid="{00000000-0005-0000-0000-0000F53C0000}"/>
    <cellStyle name="Normal 46 2 2 4 4 2 3" xfId="30703" xr:uid="{00000000-0005-0000-0000-0000EF770000}"/>
    <cellStyle name="Normal 46 2 2 4 4 3" xfId="10585" xr:uid="{00000000-0005-0000-0000-000059290000}"/>
    <cellStyle name="Normal 46 2 2 4 4 3 3" xfId="25686" xr:uid="{00000000-0005-0000-0000-000056640000}"/>
    <cellStyle name="Normal 46 2 2 4 4 5" xfId="20673" xr:uid="{00000000-0005-0000-0000-0000C1500000}"/>
    <cellStyle name="Normal 46 2 2 4 5" xfId="12263" xr:uid="{00000000-0005-0000-0000-0000E72F0000}"/>
    <cellStyle name="Normal 46 2 2 4 5 3" xfId="27361" xr:uid="{00000000-0005-0000-0000-0000E16A0000}"/>
    <cellStyle name="Normal 46 2 2 4 6" xfId="7242" xr:uid="{00000000-0005-0000-0000-00004A1C0000}"/>
    <cellStyle name="Normal 46 2 2 4 6 3" xfId="22344" xr:uid="{00000000-0005-0000-0000-000048570000}"/>
    <cellStyle name="Normal 46 2 2 4 8" xfId="17331" xr:uid="{00000000-0005-0000-0000-0000B3430000}"/>
    <cellStyle name="Normal 46 2 2 5" xfId="2589" xr:uid="{00000000-0005-0000-0000-00001D0A0000}"/>
    <cellStyle name="Normal 46 2 2 5 2" xfId="4279" xr:uid="{00000000-0005-0000-0000-0000B7100000}"/>
    <cellStyle name="Normal 46 2 2 5 2 2" xfId="14352" xr:uid="{00000000-0005-0000-0000-000010380000}"/>
    <cellStyle name="Normal 46 2 2 5 2 2 3" xfId="29450" xr:uid="{00000000-0005-0000-0000-00000A730000}"/>
    <cellStyle name="Normal 46 2 2 5 2 3" xfId="9332" xr:uid="{00000000-0005-0000-0000-000074240000}"/>
    <cellStyle name="Normal 46 2 2 5 2 3 3" xfId="24433" xr:uid="{00000000-0005-0000-0000-0000715F0000}"/>
    <cellStyle name="Normal 46 2 2 5 2 5" xfId="19420" xr:uid="{00000000-0005-0000-0000-0000DC4B0000}"/>
    <cellStyle name="Normal 46 2 2 5 3" xfId="5971" xr:uid="{00000000-0005-0000-0000-000053170000}"/>
    <cellStyle name="Normal 46 2 2 5 3 2" xfId="16023" xr:uid="{00000000-0005-0000-0000-0000973E0000}"/>
    <cellStyle name="Normal 46 2 2 5 3 3" xfId="11003" xr:uid="{00000000-0005-0000-0000-0000FB2A0000}"/>
    <cellStyle name="Normal 46 2 2 5 3 3 3" xfId="26104" xr:uid="{00000000-0005-0000-0000-0000F8650000}"/>
    <cellStyle name="Normal 46 2 2 5 3 5" xfId="21091" xr:uid="{00000000-0005-0000-0000-000063520000}"/>
    <cellStyle name="Normal 46 2 2 5 4" xfId="12681" xr:uid="{00000000-0005-0000-0000-000089310000}"/>
    <cellStyle name="Normal 46 2 2 5 4 3" xfId="27779" xr:uid="{00000000-0005-0000-0000-0000836C0000}"/>
    <cellStyle name="Normal 46 2 2 5 5" xfId="7660" xr:uid="{00000000-0005-0000-0000-0000EC1D0000}"/>
    <cellStyle name="Normal 46 2 2 5 5 3" xfId="22762" xr:uid="{00000000-0005-0000-0000-0000EA580000}"/>
    <cellStyle name="Normal 46 2 2 5 7" xfId="17749" xr:uid="{00000000-0005-0000-0000-000055450000}"/>
    <cellStyle name="Normal 46 2 2 6" xfId="3442" xr:uid="{00000000-0005-0000-0000-0000720D0000}"/>
    <cellStyle name="Normal 46 2 2 6 2" xfId="13516" xr:uid="{00000000-0005-0000-0000-0000CC340000}"/>
    <cellStyle name="Normal 46 2 2 6 2 3" xfId="28614" xr:uid="{00000000-0005-0000-0000-0000C66F0000}"/>
    <cellStyle name="Normal 46 2 2 6 3" xfId="8496" xr:uid="{00000000-0005-0000-0000-000030210000}"/>
    <cellStyle name="Normal 46 2 2 6 3 3" xfId="23597" xr:uid="{00000000-0005-0000-0000-00002D5C0000}"/>
    <cellStyle name="Normal 46 2 2 6 5" xfId="18584" xr:uid="{00000000-0005-0000-0000-000098480000}"/>
    <cellStyle name="Normal 46 2 2 7" xfId="5135" xr:uid="{00000000-0005-0000-0000-00000F140000}"/>
    <cellStyle name="Normal 46 2 2 7 2" xfId="15187" xr:uid="{00000000-0005-0000-0000-0000533B0000}"/>
    <cellStyle name="Normal 46 2 2 7 2 3" xfId="30285" xr:uid="{00000000-0005-0000-0000-00004D760000}"/>
    <cellStyle name="Normal 46 2 2 7 3" xfId="10167" xr:uid="{00000000-0005-0000-0000-0000B7270000}"/>
    <cellStyle name="Normal 46 2 2 7 3 3" xfId="25268" xr:uid="{00000000-0005-0000-0000-0000B4620000}"/>
    <cellStyle name="Normal 46 2 2 7 5" xfId="20255" xr:uid="{00000000-0005-0000-0000-00001F4F0000}"/>
    <cellStyle name="Normal 46 2 2 8" xfId="11845" xr:uid="{00000000-0005-0000-0000-0000452E0000}"/>
    <cellStyle name="Normal 46 2 2 8 3" xfId="26943" xr:uid="{00000000-0005-0000-0000-00003F690000}"/>
    <cellStyle name="Normal 46 2 2 9" xfId="6824" xr:uid="{00000000-0005-0000-0000-0000A81A0000}"/>
    <cellStyle name="Normal 46 2 2 9 3" xfId="21926" xr:uid="{00000000-0005-0000-0000-0000A6550000}"/>
    <cellStyle name="Normal 46 2 3" xfId="1788" xr:uid="{00000000-0005-0000-0000-0000FC060000}"/>
    <cellStyle name="Normal 46 2 3 10" xfId="16965" xr:uid="{00000000-0005-0000-0000-000045420000}"/>
    <cellStyle name="Normal 46 2 3 2" xfId="2007" xr:uid="{00000000-0005-0000-0000-0000D7070000}"/>
    <cellStyle name="Normal 46 2 3 2 2" xfId="2428" xr:uid="{00000000-0005-0000-0000-00007C090000}"/>
    <cellStyle name="Normal 46 2 3 2 2 2" xfId="3267" xr:uid="{00000000-0005-0000-0000-0000C30C0000}"/>
    <cellStyle name="Normal 46 2 3 2 2 2 2" xfId="4957" xr:uid="{00000000-0005-0000-0000-00005D130000}"/>
    <cellStyle name="Normal 46 2 3 2 2 2 2 2" xfId="15030" xr:uid="{00000000-0005-0000-0000-0000B63A0000}"/>
    <cellStyle name="Normal 46 2 3 2 2 2 2 2 3" xfId="30128" xr:uid="{00000000-0005-0000-0000-0000B0750000}"/>
    <cellStyle name="Normal 46 2 3 2 2 2 2 3" xfId="10010" xr:uid="{00000000-0005-0000-0000-00001A270000}"/>
    <cellStyle name="Normal 46 2 3 2 2 2 2 3 3" xfId="25111" xr:uid="{00000000-0005-0000-0000-000017620000}"/>
    <cellStyle name="Normal 46 2 3 2 2 2 2 5" xfId="20098" xr:uid="{00000000-0005-0000-0000-0000824E0000}"/>
    <cellStyle name="Normal 46 2 3 2 2 2 3" xfId="6649" xr:uid="{00000000-0005-0000-0000-0000F9190000}"/>
    <cellStyle name="Normal 46 2 3 2 2 2 3 2" xfId="16701" xr:uid="{00000000-0005-0000-0000-00003D410000}"/>
    <cellStyle name="Normal 46 2 3 2 2 2 3 3" xfId="11681" xr:uid="{00000000-0005-0000-0000-0000A12D0000}"/>
    <cellStyle name="Normal 46 2 3 2 2 2 3 3 3" xfId="26782" xr:uid="{00000000-0005-0000-0000-00009E680000}"/>
    <cellStyle name="Normal 46 2 3 2 2 2 3 5" xfId="21769" xr:uid="{00000000-0005-0000-0000-000009550000}"/>
    <cellStyle name="Normal 46 2 3 2 2 2 4" xfId="13359" xr:uid="{00000000-0005-0000-0000-00002F340000}"/>
    <cellStyle name="Normal 46 2 3 2 2 2 4 3" xfId="28457" xr:uid="{00000000-0005-0000-0000-0000296F0000}"/>
    <cellStyle name="Normal 46 2 3 2 2 2 5" xfId="8338" xr:uid="{00000000-0005-0000-0000-000092200000}"/>
    <cellStyle name="Normal 46 2 3 2 2 2 5 3" xfId="23440" xr:uid="{00000000-0005-0000-0000-0000905B0000}"/>
    <cellStyle name="Normal 46 2 3 2 2 2 7" xfId="18427" xr:uid="{00000000-0005-0000-0000-0000FB470000}"/>
    <cellStyle name="Normal 46 2 3 2 2 3" xfId="4120" xr:uid="{00000000-0005-0000-0000-000018100000}"/>
    <cellStyle name="Normal 46 2 3 2 2 3 2" xfId="14194" xr:uid="{00000000-0005-0000-0000-000072370000}"/>
    <cellStyle name="Normal 46 2 3 2 2 3 2 3" xfId="29292" xr:uid="{00000000-0005-0000-0000-00006C720000}"/>
    <cellStyle name="Normal 46 2 3 2 2 3 3" xfId="9174" xr:uid="{00000000-0005-0000-0000-0000D6230000}"/>
    <cellStyle name="Normal 46 2 3 2 2 3 3 3" xfId="24275" xr:uid="{00000000-0005-0000-0000-0000D35E0000}"/>
    <cellStyle name="Normal 46 2 3 2 2 3 5" xfId="19262" xr:uid="{00000000-0005-0000-0000-00003E4B0000}"/>
    <cellStyle name="Normal 46 2 3 2 2 4" xfId="5813" xr:uid="{00000000-0005-0000-0000-0000B5160000}"/>
    <cellStyle name="Normal 46 2 3 2 2 4 2" xfId="15865" xr:uid="{00000000-0005-0000-0000-0000F93D0000}"/>
    <cellStyle name="Normal 46 2 3 2 2 4 3" xfId="10845" xr:uid="{00000000-0005-0000-0000-00005D2A0000}"/>
    <cellStyle name="Normal 46 2 3 2 2 4 3 3" xfId="25946" xr:uid="{00000000-0005-0000-0000-00005A650000}"/>
    <cellStyle name="Normal 46 2 3 2 2 4 5" xfId="20933" xr:uid="{00000000-0005-0000-0000-0000C5510000}"/>
    <cellStyle name="Normal 46 2 3 2 2 5" xfId="12523" xr:uid="{00000000-0005-0000-0000-0000EB300000}"/>
    <cellStyle name="Normal 46 2 3 2 2 5 3" xfId="27621" xr:uid="{00000000-0005-0000-0000-0000E56B0000}"/>
    <cellStyle name="Normal 46 2 3 2 2 6" xfId="7502" xr:uid="{00000000-0005-0000-0000-00004E1D0000}"/>
    <cellStyle name="Normal 46 2 3 2 2 6 3" xfId="22604" xr:uid="{00000000-0005-0000-0000-00004C580000}"/>
    <cellStyle name="Normal 46 2 3 2 2 8" xfId="17591" xr:uid="{00000000-0005-0000-0000-0000B7440000}"/>
    <cellStyle name="Normal 46 2 3 2 3" xfId="2849" xr:uid="{00000000-0005-0000-0000-0000210B0000}"/>
    <cellStyle name="Normal 46 2 3 2 3 2" xfId="4539" xr:uid="{00000000-0005-0000-0000-0000BB110000}"/>
    <cellStyle name="Normal 46 2 3 2 3 2 2" xfId="14612" xr:uid="{00000000-0005-0000-0000-000014390000}"/>
    <cellStyle name="Normal 46 2 3 2 3 2 2 3" xfId="29710" xr:uid="{00000000-0005-0000-0000-00000E740000}"/>
    <cellStyle name="Normal 46 2 3 2 3 2 3" xfId="9592" xr:uid="{00000000-0005-0000-0000-000078250000}"/>
    <cellStyle name="Normal 46 2 3 2 3 2 3 3" xfId="24693" xr:uid="{00000000-0005-0000-0000-000075600000}"/>
    <cellStyle name="Normal 46 2 3 2 3 2 5" xfId="19680" xr:uid="{00000000-0005-0000-0000-0000E04C0000}"/>
    <cellStyle name="Normal 46 2 3 2 3 3" xfId="6231" xr:uid="{00000000-0005-0000-0000-000057180000}"/>
    <cellStyle name="Normal 46 2 3 2 3 3 2" xfId="16283" xr:uid="{00000000-0005-0000-0000-00009B3F0000}"/>
    <cellStyle name="Normal 46 2 3 2 3 3 3" xfId="11263" xr:uid="{00000000-0005-0000-0000-0000FF2B0000}"/>
    <cellStyle name="Normal 46 2 3 2 3 3 3 3" xfId="26364" xr:uid="{00000000-0005-0000-0000-0000FC660000}"/>
    <cellStyle name="Normal 46 2 3 2 3 3 5" xfId="21351" xr:uid="{00000000-0005-0000-0000-000067530000}"/>
    <cellStyle name="Normal 46 2 3 2 3 4" xfId="12941" xr:uid="{00000000-0005-0000-0000-00008D320000}"/>
    <cellStyle name="Normal 46 2 3 2 3 4 3" xfId="28039" xr:uid="{00000000-0005-0000-0000-0000876D0000}"/>
    <cellStyle name="Normal 46 2 3 2 3 5" xfId="7920" xr:uid="{00000000-0005-0000-0000-0000F01E0000}"/>
    <cellStyle name="Normal 46 2 3 2 3 5 3" xfId="23022" xr:uid="{00000000-0005-0000-0000-0000EE590000}"/>
    <cellStyle name="Normal 46 2 3 2 3 7" xfId="18009" xr:uid="{00000000-0005-0000-0000-000059460000}"/>
    <cellStyle name="Normal 46 2 3 2 4" xfId="3702" xr:uid="{00000000-0005-0000-0000-0000760E0000}"/>
    <cellStyle name="Normal 46 2 3 2 4 2" xfId="13776" xr:uid="{00000000-0005-0000-0000-0000D0350000}"/>
    <cellStyle name="Normal 46 2 3 2 4 2 3" xfId="28874" xr:uid="{00000000-0005-0000-0000-0000CA700000}"/>
    <cellStyle name="Normal 46 2 3 2 4 3" xfId="8756" xr:uid="{00000000-0005-0000-0000-000034220000}"/>
    <cellStyle name="Normal 46 2 3 2 4 3 3" xfId="23857" xr:uid="{00000000-0005-0000-0000-0000315D0000}"/>
    <cellStyle name="Normal 46 2 3 2 4 5" xfId="18844" xr:uid="{00000000-0005-0000-0000-00009C490000}"/>
    <cellStyle name="Normal 46 2 3 2 5" xfId="5395" xr:uid="{00000000-0005-0000-0000-000013150000}"/>
    <cellStyle name="Normal 46 2 3 2 5 2" xfId="15447" xr:uid="{00000000-0005-0000-0000-0000573C0000}"/>
    <cellStyle name="Normal 46 2 3 2 5 2 3" xfId="30545" xr:uid="{00000000-0005-0000-0000-000051770000}"/>
    <cellStyle name="Normal 46 2 3 2 5 3" xfId="10427" xr:uid="{00000000-0005-0000-0000-0000BB280000}"/>
    <cellStyle name="Normal 46 2 3 2 5 3 3" xfId="25528" xr:uid="{00000000-0005-0000-0000-0000B8630000}"/>
    <cellStyle name="Normal 46 2 3 2 5 5" xfId="20515" xr:uid="{00000000-0005-0000-0000-000023500000}"/>
    <cellStyle name="Normal 46 2 3 2 6" xfId="12105" xr:uid="{00000000-0005-0000-0000-0000492F0000}"/>
    <cellStyle name="Normal 46 2 3 2 6 3" xfId="27203" xr:uid="{00000000-0005-0000-0000-0000436A0000}"/>
    <cellStyle name="Normal 46 2 3 2 7" xfId="7084" xr:uid="{00000000-0005-0000-0000-0000AC1B0000}"/>
    <cellStyle name="Normal 46 2 3 2 7 3" xfId="22186" xr:uid="{00000000-0005-0000-0000-0000AA560000}"/>
    <cellStyle name="Normal 46 2 3 2 9" xfId="17173" xr:uid="{00000000-0005-0000-0000-000015430000}"/>
    <cellStyle name="Normal 46 2 3 3" xfId="2220" xr:uid="{00000000-0005-0000-0000-0000AC080000}"/>
    <cellStyle name="Normal 46 2 3 3 2" xfId="3059" xr:uid="{00000000-0005-0000-0000-0000F30B0000}"/>
    <cellStyle name="Normal 46 2 3 3 2 2" xfId="4749" xr:uid="{00000000-0005-0000-0000-00008D120000}"/>
    <cellStyle name="Normal 46 2 3 3 2 2 2" xfId="14822" xr:uid="{00000000-0005-0000-0000-0000E6390000}"/>
    <cellStyle name="Normal 46 2 3 3 2 2 2 3" xfId="29920" xr:uid="{00000000-0005-0000-0000-0000E0740000}"/>
    <cellStyle name="Normal 46 2 3 3 2 2 3" xfId="9802" xr:uid="{00000000-0005-0000-0000-00004A260000}"/>
    <cellStyle name="Normal 46 2 3 3 2 2 3 3" xfId="24903" xr:uid="{00000000-0005-0000-0000-000047610000}"/>
    <cellStyle name="Normal 46 2 3 3 2 2 5" xfId="19890" xr:uid="{00000000-0005-0000-0000-0000B24D0000}"/>
    <cellStyle name="Normal 46 2 3 3 2 3" xfId="6441" xr:uid="{00000000-0005-0000-0000-000029190000}"/>
    <cellStyle name="Normal 46 2 3 3 2 3 2" xfId="16493" xr:uid="{00000000-0005-0000-0000-00006D400000}"/>
    <cellStyle name="Normal 46 2 3 3 2 3 3" xfId="11473" xr:uid="{00000000-0005-0000-0000-0000D12C0000}"/>
    <cellStyle name="Normal 46 2 3 3 2 3 3 3" xfId="26574" xr:uid="{00000000-0005-0000-0000-0000CE670000}"/>
    <cellStyle name="Normal 46 2 3 3 2 3 5" xfId="21561" xr:uid="{00000000-0005-0000-0000-000039540000}"/>
    <cellStyle name="Normal 46 2 3 3 2 4" xfId="13151" xr:uid="{00000000-0005-0000-0000-00005F330000}"/>
    <cellStyle name="Normal 46 2 3 3 2 4 3" xfId="28249" xr:uid="{00000000-0005-0000-0000-0000596E0000}"/>
    <cellStyle name="Normal 46 2 3 3 2 5" xfId="8130" xr:uid="{00000000-0005-0000-0000-0000C21F0000}"/>
    <cellStyle name="Normal 46 2 3 3 2 5 3" xfId="23232" xr:uid="{00000000-0005-0000-0000-0000C05A0000}"/>
    <cellStyle name="Normal 46 2 3 3 2 7" xfId="18219" xr:uid="{00000000-0005-0000-0000-00002B470000}"/>
    <cellStyle name="Normal 46 2 3 3 3" xfId="3912" xr:uid="{00000000-0005-0000-0000-0000480F0000}"/>
    <cellStyle name="Normal 46 2 3 3 3 2" xfId="13986" xr:uid="{00000000-0005-0000-0000-0000A2360000}"/>
    <cellStyle name="Normal 46 2 3 3 3 2 3" xfId="29084" xr:uid="{00000000-0005-0000-0000-00009C710000}"/>
    <cellStyle name="Normal 46 2 3 3 3 3" xfId="8966" xr:uid="{00000000-0005-0000-0000-000006230000}"/>
    <cellStyle name="Normal 46 2 3 3 3 3 3" xfId="24067" xr:uid="{00000000-0005-0000-0000-0000035E0000}"/>
    <cellStyle name="Normal 46 2 3 3 3 5" xfId="19054" xr:uid="{00000000-0005-0000-0000-00006E4A0000}"/>
    <cellStyle name="Normal 46 2 3 3 4" xfId="5605" xr:uid="{00000000-0005-0000-0000-0000E5150000}"/>
    <cellStyle name="Normal 46 2 3 3 4 2" xfId="15657" xr:uid="{00000000-0005-0000-0000-0000293D0000}"/>
    <cellStyle name="Normal 46 2 3 3 4 2 3" xfId="30755" xr:uid="{00000000-0005-0000-0000-000023780000}"/>
    <cellStyle name="Normal 46 2 3 3 4 3" xfId="10637" xr:uid="{00000000-0005-0000-0000-00008D290000}"/>
    <cellStyle name="Normal 46 2 3 3 4 3 3" xfId="25738" xr:uid="{00000000-0005-0000-0000-00008A640000}"/>
    <cellStyle name="Normal 46 2 3 3 4 5" xfId="20725" xr:uid="{00000000-0005-0000-0000-0000F5500000}"/>
    <cellStyle name="Normal 46 2 3 3 5" xfId="12315" xr:uid="{00000000-0005-0000-0000-00001B300000}"/>
    <cellStyle name="Normal 46 2 3 3 5 3" xfId="27413" xr:uid="{00000000-0005-0000-0000-0000156B0000}"/>
    <cellStyle name="Normal 46 2 3 3 6" xfId="7294" xr:uid="{00000000-0005-0000-0000-00007E1C0000}"/>
    <cellStyle name="Normal 46 2 3 3 6 3" xfId="22396" xr:uid="{00000000-0005-0000-0000-00007C570000}"/>
    <cellStyle name="Normal 46 2 3 3 8" xfId="17383" xr:uid="{00000000-0005-0000-0000-0000E7430000}"/>
    <cellStyle name="Normal 46 2 3 4" xfId="2641" xr:uid="{00000000-0005-0000-0000-0000510A0000}"/>
    <cellStyle name="Normal 46 2 3 4 2" xfId="4331" xr:uid="{00000000-0005-0000-0000-0000EB100000}"/>
    <cellStyle name="Normal 46 2 3 4 2 2" xfId="14404" xr:uid="{00000000-0005-0000-0000-000044380000}"/>
    <cellStyle name="Normal 46 2 3 4 2 2 3" xfId="29502" xr:uid="{00000000-0005-0000-0000-00003E730000}"/>
    <cellStyle name="Normal 46 2 3 4 2 3" xfId="9384" xr:uid="{00000000-0005-0000-0000-0000A8240000}"/>
    <cellStyle name="Normal 46 2 3 4 2 3 3" xfId="24485" xr:uid="{00000000-0005-0000-0000-0000A55F0000}"/>
    <cellStyle name="Normal 46 2 3 4 2 5" xfId="19472" xr:uid="{00000000-0005-0000-0000-0000104C0000}"/>
    <cellStyle name="Normal 46 2 3 4 3" xfId="6023" xr:uid="{00000000-0005-0000-0000-000087170000}"/>
    <cellStyle name="Normal 46 2 3 4 3 2" xfId="16075" xr:uid="{00000000-0005-0000-0000-0000CB3E0000}"/>
    <cellStyle name="Normal 46 2 3 4 3 3" xfId="11055" xr:uid="{00000000-0005-0000-0000-00002F2B0000}"/>
    <cellStyle name="Normal 46 2 3 4 3 3 3" xfId="26156" xr:uid="{00000000-0005-0000-0000-00002C660000}"/>
    <cellStyle name="Normal 46 2 3 4 3 5" xfId="21143" xr:uid="{00000000-0005-0000-0000-000097520000}"/>
    <cellStyle name="Normal 46 2 3 4 4" xfId="12733" xr:uid="{00000000-0005-0000-0000-0000BD310000}"/>
    <cellStyle name="Normal 46 2 3 4 4 3" xfId="27831" xr:uid="{00000000-0005-0000-0000-0000B76C0000}"/>
    <cellStyle name="Normal 46 2 3 4 5" xfId="7712" xr:uid="{00000000-0005-0000-0000-0000201E0000}"/>
    <cellStyle name="Normal 46 2 3 4 5 3" xfId="22814" xr:uid="{00000000-0005-0000-0000-00001E590000}"/>
    <cellStyle name="Normal 46 2 3 4 7" xfId="17801" xr:uid="{00000000-0005-0000-0000-000089450000}"/>
    <cellStyle name="Normal 46 2 3 5" xfId="3494" xr:uid="{00000000-0005-0000-0000-0000A60D0000}"/>
    <cellStyle name="Normal 46 2 3 5 2" xfId="13568" xr:uid="{00000000-0005-0000-0000-000000350000}"/>
    <cellStyle name="Normal 46 2 3 5 2 3" xfId="28666" xr:uid="{00000000-0005-0000-0000-0000FA6F0000}"/>
    <cellStyle name="Normal 46 2 3 5 3" xfId="8548" xr:uid="{00000000-0005-0000-0000-000064210000}"/>
    <cellStyle name="Normal 46 2 3 5 3 3" xfId="23649" xr:uid="{00000000-0005-0000-0000-0000615C0000}"/>
    <cellStyle name="Normal 46 2 3 5 5" xfId="18636" xr:uid="{00000000-0005-0000-0000-0000CC480000}"/>
    <cellStyle name="Normal 46 2 3 6" xfId="5187" xr:uid="{00000000-0005-0000-0000-000043140000}"/>
    <cellStyle name="Normal 46 2 3 6 2" xfId="15239" xr:uid="{00000000-0005-0000-0000-0000873B0000}"/>
    <cellStyle name="Normal 46 2 3 6 2 3" xfId="30337" xr:uid="{00000000-0005-0000-0000-000081760000}"/>
    <cellStyle name="Normal 46 2 3 6 3" xfId="10219" xr:uid="{00000000-0005-0000-0000-0000EB270000}"/>
    <cellStyle name="Normal 46 2 3 6 3 3" xfId="25320" xr:uid="{00000000-0005-0000-0000-0000E8620000}"/>
    <cellStyle name="Normal 46 2 3 6 5" xfId="20307" xr:uid="{00000000-0005-0000-0000-0000534F0000}"/>
    <cellStyle name="Normal 46 2 3 7" xfId="11897" xr:uid="{00000000-0005-0000-0000-0000792E0000}"/>
    <cellStyle name="Normal 46 2 3 7 3" xfId="26995" xr:uid="{00000000-0005-0000-0000-000073690000}"/>
    <cellStyle name="Normal 46 2 3 8" xfId="6876" xr:uid="{00000000-0005-0000-0000-0000DC1A0000}"/>
    <cellStyle name="Normal 46 2 3 8 3" xfId="21978" xr:uid="{00000000-0005-0000-0000-0000DA550000}"/>
    <cellStyle name="Normal 46 2 4" xfId="1901" xr:uid="{00000000-0005-0000-0000-00006D070000}"/>
    <cellStyle name="Normal 46 2 4 2" xfId="2324" xr:uid="{00000000-0005-0000-0000-000014090000}"/>
    <cellStyle name="Normal 46 2 4 2 2" xfId="3163" xr:uid="{00000000-0005-0000-0000-00005B0C0000}"/>
    <cellStyle name="Normal 46 2 4 2 2 2" xfId="4853" xr:uid="{00000000-0005-0000-0000-0000F5120000}"/>
    <cellStyle name="Normal 46 2 4 2 2 2 2" xfId="14926" xr:uid="{00000000-0005-0000-0000-00004E3A0000}"/>
    <cellStyle name="Normal 46 2 4 2 2 2 2 3" xfId="30024" xr:uid="{00000000-0005-0000-0000-000048750000}"/>
    <cellStyle name="Normal 46 2 4 2 2 2 3" xfId="9906" xr:uid="{00000000-0005-0000-0000-0000B2260000}"/>
    <cellStyle name="Normal 46 2 4 2 2 2 3 3" xfId="25007" xr:uid="{00000000-0005-0000-0000-0000AF610000}"/>
    <cellStyle name="Normal 46 2 4 2 2 2 5" xfId="19994" xr:uid="{00000000-0005-0000-0000-00001A4E0000}"/>
    <cellStyle name="Normal 46 2 4 2 2 3" xfId="6545" xr:uid="{00000000-0005-0000-0000-000091190000}"/>
    <cellStyle name="Normal 46 2 4 2 2 3 2" xfId="16597" xr:uid="{00000000-0005-0000-0000-0000D5400000}"/>
    <cellStyle name="Normal 46 2 4 2 2 3 3" xfId="11577" xr:uid="{00000000-0005-0000-0000-0000392D0000}"/>
    <cellStyle name="Normal 46 2 4 2 2 3 3 3" xfId="26678" xr:uid="{00000000-0005-0000-0000-000036680000}"/>
    <cellStyle name="Normal 46 2 4 2 2 3 5" xfId="21665" xr:uid="{00000000-0005-0000-0000-0000A1540000}"/>
    <cellStyle name="Normal 46 2 4 2 2 4" xfId="13255" xr:uid="{00000000-0005-0000-0000-0000C7330000}"/>
    <cellStyle name="Normal 46 2 4 2 2 4 3" xfId="28353" xr:uid="{00000000-0005-0000-0000-0000C16E0000}"/>
    <cellStyle name="Normal 46 2 4 2 2 5" xfId="8234" xr:uid="{00000000-0005-0000-0000-00002A200000}"/>
    <cellStyle name="Normal 46 2 4 2 2 5 3" xfId="23336" xr:uid="{00000000-0005-0000-0000-0000285B0000}"/>
    <cellStyle name="Normal 46 2 4 2 2 7" xfId="18323" xr:uid="{00000000-0005-0000-0000-000093470000}"/>
    <cellStyle name="Normal 46 2 4 2 3" xfId="4016" xr:uid="{00000000-0005-0000-0000-0000B00F0000}"/>
    <cellStyle name="Normal 46 2 4 2 3 2" xfId="14090" xr:uid="{00000000-0005-0000-0000-00000A370000}"/>
    <cellStyle name="Normal 46 2 4 2 3 2 3" xfId="29188" xr:uid="{00000000-0005-0000-0000-000004720000}"/>
    <cellStyle name="Normal 46 2 4 2 3 3" xfId="9070" xr:uid="{00000000-0005-0000-0000-00006E230000}"/>
    <cellStyle name="Normal 46 2 4 2 3 3 3" xfId="24171" xr:uid="{00000000-0005-0000-0000-00006B5E0000}"/>
    <cellStyle name="Normal 46 2 4 2 3 5" xfId="19158" xr:uid="{00000000-0005-0000-0000-0000D64A0000}"/>
    <cellStyle name="Normal 46 2 4 2 4" xfId="5709" xr:uid="{00000000-0005-0000-0000-00004D160000}"/>
    <cellStyle name="Normal 46 2 4 2 4 2" xfId="15761" xr:uid="{00000000-0005-0000-0000-0000913D0000}"/>
    <cellStyle name="Normal 46 2 4 2 4 2 3" xfId="30859" xr:uid="{00000000-0005-0000-0000-00008B780000}"/>
    <cellStyle name="Normal 46 2 4 2 4 3" xfId="10741" xr:uid="{00000000-0005-0000-0000-0000F5290000}"/>
    <cellStyle name="Normal 46 2 4 2 4 3 3" xfId="25842" xr:uid="{00000000-0005-0000-0000-0000F2640000}"/>
    <cellStyle name="Normal 46 2 4 2 4 5" xfId="20829" xr:uid="{00000000-0005-0000-0000-00005D510000}"/>
    <cellStyle name="Normal 46 2 4 2 5" xfId="12419" xr:uid="{00000000-0005-0000-0000-000083300000}"/>
    <cellStyle name="Normal 46 2 4 2 5 3" xfId="27517" xr:uid="{00000000-0005-0000-0000-00007D6B0000}"/>
    <cellStyle name="Normal 46 2 4 2 6" xfId="7398" xr:uid="{00000000-0005-0000-0000-0000E61C0000}"/>
    <cellStyle name="Normal 46 2 4 2 6 3" xfId="22500" xr:uid="{00000000-0005-0000-0000-0000E4570000}"/>
    <cellStyle name="Normal 46 2 4 2 8" xfId="17487" xr:uid="{00000000-0005-0000-0000-00004F440000}"/>
    <cellStyle name="Normal 46 2 4 3" xfId="2745" xr:uid="{00000000-0005-0000-0000-0000B90A0000}"/>
    <cellStyle name="Normal 46 2 4 3 2" xfId="4435" xr:uid="{00000000-0005-0000-0000-000053110000}"/>
    <cellStyle name="Normal 46 2 4 3 2 2" xfId="14508" xr:uid="{00000000-0005-0000-0000-0000AC380000}"/>
    <cellStyle name="Normal 46 2 4 3 2 2 3" xfId="29606" xr:uid="{00000000-0005-0000-0000-0000A6730000}"/>
    <cellStyle name="Normal 46 2 4 3 2 3" xfId="9488" xr:uid="{00000000-0005-0000-0000-000010250000}"/>
    <cellStyle name="Normal 46 2 4 3 2 3 3" xfId="24589" xr:uid="{00000000-0005-0000-0000-00000D600000}"/>
    <cellStyle name="Normal 46 2 4 3 2 5" xfId="19576" xr:uid="{00000000-0005-0000-0000-0000784C0000}"/>
    <cellStyle name="Normal 46 2 4 3 3" xfId="6127" xr:uid="{00000000-0005-0000-0000-0000EF170000}"/>
    <cellStyle name="Normal 46 2 4 3 3 2" xfId="16179" xr:uid="{00000000-0005-0000-0000-0000333F0000}"/>
    <cellStyle name="Normal 46 2 4 3 3 3" xfId="11159" xr:uid="{00000000-0005-0000-0000-0000972B0000}"/>
    <cellStyle name="Normal 46 2 4 3 3 3 3" xfId="26260" xr:uid="{00000000-0005-0000-0000-000094660000}"/>
    <cellStyle name="Normal 46 2 4 3 3 5" xfId="21247" xr:uid="{00000000-0005-0000-0000-0000FF520000}"/>
    <cellStyle name="Normal 46 2 4 3 4" xfId="12837" xr:uid="{00000000-0005-0000-0000-000025320000}"/>
    <cellStyle name="Normal 46 2 4 3 4 3" xfId="27935" xr:uid="{00000000-0005-0000-0000-00001F6D0000}"/>
    <cellStyle name="Normal 46 2 4 3 5" xfId="7816" xr:uid="{00000000-0005-0000-0000-0000881E0000}"/>
    <cellStyle name="Normal 46 2 4 3 5 3" xfId="22918" xr:uid="{00000000-0005-0000-0000-000086590000}"/>
    <cellStyle name="Normal 46 2 4 3 7" xfId="17905" xr:uid="{00000000-0005-0000-0000-0000F1450000}"/>
    <cellStyle name="Normal 46 2 4 4" xfId="3598" xr:uid="{00000000-0005-0000-0000-00000E0E0000}"/>
    <cellStyle name="Normal 46 2 4 4 2" xfId="13672" xr:uid="{00000000-0005-0000-0000-000068350000}"/>
    <cellStyle name="Normal 46 2 4 4 2 3" xfId="28770" xr:uid="{00000000-0005-0000-0000-000062700000}"/>
    <cellStyle name="Normal 46 2 4 4 3" xfId="8652" xr:uid="{00000000-0005-0000-0000-0000CC210000}"/>
    <cellStyle name="Normal 46 2 4 4 3 3" xfId="23753" xr:uid="{00000000-0005-0000-0000-0000C95C0000}"/>
    <cellStyle name="Normal 46 2 4 4 5" xfId="18740" xr:uid="{00000000-0005-0000-0000-000034490000}"/>
    <cellStyle name="Normal 46 2 4 5" xfId="5291" xr:uid="{00000000-0005-0000-0000-0000AB140000}"/>
    <cellStyle name="Normal 46 2 4 5 2" xfId="15343" xr:uid="{00000000-0005-0000-0000-0000EF3B0000}"/>
    <cellStyle name="Normal 46 2 4 5 2 3" xfId="30441" xr:uid="{00000000-0005-0000-0000-0000E9760000}"/>
    <cellStyle name="Normal 46 2 4 5 3" xfId="10323" xr:uid="{00000000-0005-0000-0000-000053280000}"/>
    <cellStyle name="Normal 46 2 4 5 3 3" xfId="25424" xr:uid="{00000000-0005-0000-0000-000050630000}"/>
    <cellStyle name="Normal 46 2 4 5 5" xfId="20411" xr:uid="{00000000-0005-0000-0000-0000BB4F0000}"/>
    <cellStyle name="Normal 46 2 4 6" xfId="12001" xr:uid="{00000000-0005-0000-0000-0000E12E0000}"/>
    <cellStyle name="Normal 46 2 4 6 3" xfId="27099" xr:uid="{00000000-0005-0000-0000-0000DB690000}"/>
    <cellStyle name="Normal 46 2 4 7" xfId="6980" xr:uid="{00000000-0005-0000-0000-0000441B0000}"/>
    <cellStyle name="Normal 46 2 4 7 3" xfId="22082" xr:uid="{00000000-0005-0000-0000-000042560000}"/>
    <cellStyle name="Normal 46 2 4 9" xfId="17069" xr:uid="{00000000-0005-0000-0000-0000AD420000}"/>
    <cellStyle name="Normal 46 2 5" xfId="2114" xr:uid="{00000000-0005-0000-0000-000042080000}"/>
    <cellStyle name="Normal 46 2 5 2" xfId="2955" xr:uid="{00000000-0005-0000-0000-00008B0B0000}"/>
    <cellStyle name="Normal 46 2 5 2 2" xfId="4645" xr:uid="{00000000-0005-0000-0000-000025120000}"/>
    <cellStyle name="Normal 46 2 5 2 2 2" xfId="14718" xr:uid="{00000000-0005-0000-0000-00007E390000}"/>
    <cellStyle name="Normal 46 2 5 2 2 2 3" xfId="29816" xr:uid="{00000000-0005-0000-0000-000078740000}"/>
    <cellStyle name="Normal 46 2 5 2 2 3" xfId="9698" xr:uid="{00000000-0005-0000-0000-0000E2250000}"/>
    <cellStyle name="Normal 46 2 5 2 2 3 3" xfId="24799" xr:uid="{00000000-0005-0000-0000-0000DF600000}"/>
    <cellStyle name="Normal 46 2 5 2 2 5" xfId="19786" xr:uid="{00000000-0005-0000-0000-00004A4D0000}"/>
    <cellStyle name="Normal 46 2 5 2 3" xfId="6337" xr:uid="{00000000-0005-0000-0000-0000C1180000}"/>
    <cellStyle name="Normal 46 2 5 2 3 2" xfId="16389" xr:uid="{00000000-0005-0000-0000-000005400000}"/>
    <cellStyle name="Normal 46 2 5 2 3 3" xfId="11369" xr:uid="{00000000-0005-0000-0000-0000692C0000}"/>
    <cellStyle name="Normal 46 2 5 2 3 3 3" xfId="26470" xr:uid="{00000000-0005-0000-0000-000066670000}"/>
    <cellStyle name="Normal 46 2 5 2 3 5" xfId="21457" xr:uid="{00000000-0005-0000-0000-0000D1530000}"/>
    <cellStyle name="Normal 46 2 5 2 4" xfId="13047" xr:uid="{00000000-0005-0000-0000-0000F7320000}"/>
    <cellStyle name="Normal 46 2 5 2 4 3" xfId="28145" xr:uid="{00000000-0005-0000-0000-0000F16D0000}"/>
    <cellStyle name="Normal 46 2 5 2 5" xfId="8026" xr:uid="{00000000-0005-0000-0000-00005A1F0000}"/>
    <cellStyle name="Normal 46 2 5 2 5 3" xfId="23128" xr:uid="{00000000-0005-0000-0000-0000585A0000}"/>
    <cellStyle name="Normal 46 2 5 2 7" xfId="18115" xr:uid="{00000000-0005-0000-0000-0000C3460000}"/>
    <cellStyle name="Normal 46 2 5 3" xfId="3808" xr:uid="{00000000-0005-0000-0000-0000E00E0000}"/>
    <cellStyle name="Normal 46 2 5 3 2" xfId="13882" xr:uid="{00000000-0005-0000-0000-00003A360000}"/>
    <cellStyle name="Normal 46 2 5 3 2 3" xfId="28980" xr:uid="{00000000-0005-0000-0000-000034710000}"/>
    <cellStyle name="Normal 46 2 5 3 3" xfId="8862" xr:uid="{00000000-0005-0000-0000-00009E220000}"/>
    <cellStyle name="Normal 46 2 5 3 3 3" xfId="23963" xr:uid="{00000000-0005-0000-0000-00009B5D0000}"/>
    <cellStyle name="Normal 46 2 5 3 5" xfId="18950" xr:uid="{00000000-0005-0000-0000-0000064A0000}"/>
    <cellStyle name="Normal 46 2 5 4" xfId="5501" xr:uid="{00000000-0005-0000-0000-00007D150000}"/>
    <cellStyle name="Normal 46 2 5 4 2" xfId="15553" xr:uid="{00000000-0005-0000-0000-0000C13C0000}"/>
    <cellStyle name="Normal 46 2 5 4 2 3" xfId="30651" xr:uid="{00000000-0005-0000-0000-0000BB770000}"/>
    <cellStyle name="Normal 46 2 5 4 3" xfId="10533" xr:uid="{00000000-0005-0000-0000-000025290000}"/>
    <cellStyle name="Normal 46 2 5 4 3 3" xfId="25634" xr:uid="{00000000-0005-0000-0000-000022640000}"/>
    <cellStyle name="Normal 46 2 5 4 5" xfId="20621" xr:uid="{00000000-0005-0000-0000-00008D500000}"/>
    <cellStyle name="Normal 46 2 5 5" xfId="12211" xr:uid="{00000000-0005-0000-0000-0000B32F0000}"/>
    <cellStyle name="Normal 46 2 5 5 3" xfId="27309" xr:uid="{00000000-0005-0000-0000-0000AD6A0000}"/>
    <cellStyle name="Normal 46 2 5 6" xfId="7190" xr:uid="{00000000-0005-0000-0000-0000161C0000}"/>
    <cellStyle name="Normal 46 2 5 6 3" xfId="22292" xr:uid="{00000000-0005-0000-0000-000014570000}"/>
    <cellStyle name="Normal 46 2 5 8" xfId="17279" xr:uid="{00000000-0005-0000-0000-00007F430000}"/>
    <cellStyle name="Normal 46 2 6" xfId="2535" xr:uid="{00000000-0005-0000-0000-0000E7090000}"/>
    <cellStyle name="Normal 46 2 6 2" xfId="4227" xr:uid="{00000000-0005-0000-0000-000083100000}"/>
    <cellStyle name="Normal 46 2 6 2 2" xfId="14300" xr:uid="{00000000-0005-0000-0000-0000DC370000}"/>
    <cellStyle name="Normal 46 2 6 2 2 3" xfId="29398" xr:uid="{00000000-0005-0000-0000-0000D6720000}"/>
    <cellStyle name="Normal 46 2 6 2 3" xfId="9280" xr:uid="{00000000-0005-0000-0000-000040240000}"/>
    <cellStyle name="Normal 46 2 6 2 3 3" xfId="24381" xr:uid="{00000000-0005-0000-0000-00003D5F0000}"/>
    <cellStyle name="Normal 46 2 6 2 5" xfId="19368" xr:uid="{00000000-0005-0000-0000-0000A84B0000}"/>
    <cellStyle name="Normal 46 2 6 3" xfId="5919" xr:uid="{00000000-0005-0000-0000-00001F170000}"/>
    <cellStyle name="Normal 46 2 6 3 2" xfId="15971" xr:uid="{00000000-0005-0000-0000-0000633E0000}"/>
    <cellStyle name="Normal 46 2 6 3 3" xfId="10951" xr:uid="{00000000-0005-0000-0000-0000C72A0000}"/>
    <cellStyle name="Normal 46 2 6 3 3 3" xfId="26052" xr:uid="{00000000-0005-0000-0000-0000C4650000}"/>
    <cellStyle name="Normal 46 2 6 3 5" xfId="21039" xr:uid="{00000000-0005-0000-0000-00002F520000}"/>
    <cellStyle name="Normal 46 2 6 4" xfId="12629" xr:uid="{00000000-0005-0000-0000-000055310000}"/>
    <cellStyle name="Normal 46 2 6 4 3" xfId="27727" xr:uid="{00000000-0005-0000-0000-00004F6C0000}"/>
    <cellStyle name="Normal 46 2 6 5" xfId="7608" xr:uid="{00000000-0005-0000-0000-0000B81D0000}"/>
    <cellStyle name="Normal 46 2 6 5 3" xfId="22710" xr:uid="{00000000-0005-0000-0000-0000B6580000}"/>
    <cellStyle name="Normal 46 2 6 7" xfId="17697" xr:uid="{00000000-0005-0000-0000-000021450000}"/>
    <cellStyle name="Normal 46 2 7" xfId="3386" xr:uid="{00000000-0005-0000-0000-00003A0D0000}"/>
    <cellStyle name="Normal 46 2 7 2" xfId="13464" xr:uid="{00000000-0005-0000-0000-000098340000}"/>
    <cellStyle name="Normal 46 2 7 2 3" xfId="28562" xr:uid="{00000000-0005-0000-0000-0000926F0000}"/>
    <cellStyle name="Normal 46 2 7 3" xfId="8444" xr:uid="{00000000-0005-0000-0000-0000FC200000}"/>
    <cellStyle name="Normal 46 2 7 3 3" xfId="23545" xr:uid="{00000000-0005-0000-0000-0000F95B0000}"/>
    <cellStyle name="Normal 46 2 7 5" xfId="18532" xr:uid="{00000000-0005-0000-0000-000064480000}"/>
    <cellStyle name="Normal 46 2 8" xfId="5080" xr:uid="{00000000-0005-0000-0000-0000D8130000}"/>
    <cellStyle name="Normal 46 2 8 2" xfId="15135" xr:uid="{00000000-0005-0000-0000-00001F3B0000}"/>
    <cellStyle name="Normal 46 2 8 2 3" xfId="30233" xr:uid="{00000000-0005-0000-0000-000019760000}"/>
    <cellStyle name="Normal 46 2 8 3" xfId="10115" xr:uid="{00000000-0005-0000-0000-000083270000}"/>
    <cellStyle name="Normal 46 2 8 3 3" xfId="25216" xr:uid="{00000000-0005-0000-0000-000080620000}"/>
    <cellStyle name="Normal 46 2 8 5" xfId="20203" xr:uid="{00000000-0005-0000-0000-0000EB4E0000}"/>
    <cellStyle name="Normal 46 2 9" xfId="11791" xr:uid="{00000000-0005-0000-0000-00000F2E0000}"/>
    <cellStyle name="Normal 46 2 9 3" xfId="26891" xr:uid="{00000000-0005-0000-0000-00000B690000}"/>
    <cellStyle name="Normal 47" xfId="1051" xr:uid="{00000000-0005-0000-0000-00001B040000}"/>
    <cellStyle name="Normal 47 2" xfId="1447" xr:uid="{00000000-0005-0000-0000-0000A7050000}"/>
    <cellStyle name="Normal 47 2 10" xfId="6771" xr:uid="{00000000-0005-0000-0000-0000731A0000}"/>
    <cellStyle name="Normal 47 2 10 3" xfId="21875" xr:uid="{00000000-0005-0000-0000-000073550000}"/>
    <cellStyle name="Normal 47 2 12" xfId="16860" xr:uid="{00000000-0005-0000-0000-0000DC410000}"/>
    <cellStyle name="Normal 47 2 2" xfId="1735" xr:uid="{00000000-0005-0000-0000-0000C7060000}"/>
    <cellStyle name="Normal 47 2 2 11" xfId="16914" xr:uid="{00000000-0005-0000-0000-000012420000}"/>
    <cellStyle name="Normal 47 2 2 2" xfId="1843" xr:uid="{00000000-0005-0000-0000-000033070000}"/>
    <cellStyle name="Normal 47 2 2 2 10" xfId="17018" xr:uid="{00000000-0005-0000-0000-00007A420000}"/>
    <cellStyle name="Normal 47 2 2 2 2" xfId="2060" xr:uid="{00000000-0005-0000-0000-00000C080000}"/>
    <cellStyle name="Normal 47 2 2 2 2 2" xfId="2481" xr:uid="{00000000-0005-0000-0000-0000B1090000}"/>
    <cellStyle name="Normal 47 2 2 2 2 2 2" xfId="3320" xr:uid="{00000000-0005-0000-0000-0000F80C0000}"/>
    <cellStyle name="Normal 47 2 2 2 2 2 2 2" xfId="5010" xr:uid="{00000000-0005-0000-0000-000092130000}"/>
    <cellStyle name="Normal 47 2 2 2 2 2 2 2 2" xfId="15083" xr:uid="{00000000-0005-0000-0000-0000EB3A0000}"/>
    <cellStyle name="Normal 47 2 2 2 2 2 2 2 2 3" xfId="30181" xr:uid="{00000000-0005-0000-0000-0000E5750000}"/>
    <cellStyle name="Normal 47 2 2 2 2 2 2 2 3" xfId="10063" xr:uid="{00000000-0005-0000-0000-00004F270000}"/>
    <cellStyle name="Normal 47 2 2 2 2 2 2 2 3 3" xfId="25164" xr:uid="{00000000-0005-0000-0000-00004C620000}"/>
    <cellStyle name="Normal 47 2 2 2 2 2 2 2 5" xfId="20151" xr:uid="{00000000-0005-0000-0000-0000B74E0000}"/>
    <cellStyle name="Normal 47 2 2 2 2 2 2 3" xfId="6702" xr:uid="{00000000-0005-0000-0000-00002E1A0000}"/>
    <cellStyle name="Normal 47 2 2 2 2 2 2 3 2" xfId="16754" xr:uid="{00000000-0005-0000-0000-000072410000}"/>
    <cellStyle name="Normal 47 2 2 2 2 2 2 3 3" xfId="11734" xr:uid="{00000000-0005-0000-0000-0000D62D0000}"/>
    <cellStyle name="Normal 47 2 2 2 2 2 2 3 3 3" xfId="26835" xr:uid="{00000000-0005-0000-0000-0000D3680000}"/>
    <cellStyle name="Normal 47 2 2 2 2 2 2 3 5" xfId="21822" xr:uid="{00000000-0005-0000-0000-00003E550000}"/>
    <cellStyle name="Normal 47 2 2 2 2 2 2 4" xfId="13412" xr:uid="{00000000-0005-0000-0000-000064340000}"/>
    <cellStyle name="Normal 47 2 2 2 2 2 2 4 3" xfId="28510" xr:uid="{00000000-0005-0000-0000-00005E6F0000}"/>
    <cellStyle name="Normal 47 2 2 2 2 2 2 5" xfId="8391" xr:uid="{00000000-0005-0000-0000-0000C7200000}"/>
    <cellStyle name="Normal 47 2 2 2 2 2 2 5 3" xfId="23493" xr:uid="{00000000-0005-0000-0000-0000C55B0000}"/>
    <cellStyle name="Normal 47 2 2 2 2 2 2 7" xfId="18480" xr:uid="{00000000-0005-0000-0000-000030480000}"/>
    <cellStyle name="Normal 47 2 2 2 2 2 3" xfId="4173" xr:uid="{00000000-0005-0000-0000-00004D100000}"/>
    <cellStyle name="Normal 47 2 2 2 2 2 3 2" xfId="14247" xr:uid="{00000000-0005-0000-0000-0000A7370000}"/>
    <cellStyle name="Normal 47 2 2 2 2 2 3 2 3" xfId="29345" xr:uid="{00000000-0005-0000-0000-0000A1720000}"/>
    <cellStyle name="Normal 47 2 2 2 2 2 3 3" xfId="9227" xr:uid="{00000000-0005-0000-0000-00000B240000}"/>
    <cellStyle name="Normal 47 2 2 2 2 2 3 3 3" xfId="24328" xr:uid="{00000000-0005-0000-0000-0000085F0000}"/>
    <cellStyle name="Normal 47 2 2 2 2 2 3 5" xfId="19315" xr:uid="{00000000-0005-0000-0000-0000734B0000}"/>
    <cellStyle name="Normal 47 2 2 2 2 2 4" xfId="5866" xr:uid="{00000000-0005-0000-0000-0000EA160000}"/>
    <cellStyle name="Normal 47 2 2 2 2 2 4 2" xfId="15918" xr:uid="{00000000-0005-0000-0000-00002E3E0000}"/>
    <cellStyle name="Normal 47 2 2 2 2 2 4 3" xfId="10898" xr:uid="{00000000-0005-0000-0000-0000922A0000}"/>
    <cellStyle name="Normal 47 2 2 2 2 2 4 3 3" xfId="25999" xr:uid="{00000000-0005-0000-0000-00008F650000}"/>
    <cellStyle name="Normal 47 2 2 2 2 2 4 5" xfId="20986" xr:uid="{00000000-0005-0000-0000-0000FA510000}"/>
    <cellStyle name="Normal 47 2 2 2 2 2 5" xfId="12576" xr:uid="{00000000-0005-0000-0000-000020310000}"/>
    <cellStyle name="Normal 47 2 2 2 2 2 5 3" xfId="27674" xr:uid="{00000000-0005-0000-0000-00001A6C0000}"/>
    <cellStyle name="Normal 47 2 2 2 2 2 6" xfId="7555" xr:uid="{00000000-0005-0000-0000-0000831D0000}"/>
    <cellStyle name="Normal 47 2 2 2 2 2 6 3" xfId="22657" xr:uid="{00000000-0005-0000-0000-000081580000}"/>
    <cellStyle name="Normal 47 2 2 2 2 2 8" xfId="17644" xr:uid="{00000000-0005-0000-0000-0000EC440000}"/>
    <cellStyle name="Normal 47 2 2 2 2 3" xfId="2902" xr:uid="{00000000-0005-0000-0000-0000560B0000}"/>
    <cellStyle name="Normal 47 2 2 2 2 3 2" xfId="4592" xr:uid="{00000000-0005-0000-0000-0000F0110000}"/>
    <cellStyle name="Normal 47 2 2 2 2 3 2 2" xfId="14665" xr:uid="{00000000-0005-0000-0000-000049390000}"/>
    <cellStyle name="Normal 47 2 2 2 2 3 2 2 3" xfId="29763" xr:uid="{00000000-0005-0000-0000-000043740000}"/>
    <cellStyle name="Normal 47 2 2 2 2 3 2 3" xfId="9645" xr:uid="{00000000-0005-0000-0000-0000AD250000}"/>
    <cellStyle name="Normal 47 2 2 2 2 3 2 3 3" xfId="24746" xr:uid="{00000000-0005-0000-0000-0000AA600000}"/>
    <cellStyle name="Normal 47 2 2 2 2 3 2 5" xfId="19733" xr:uid="{00000000-0005-0000-0000-0000154D0000}"/>
    <cellStyle name="Normal 47 2 2 2 2 3 3" xfId="6284" xr:uid="{00000000-0005-0000-0000-00008C180000}"/>
    <cellStyle name="Normal 47 2 2 2 2 3 3 2" xfId="16336" xr:uid="{00000000-0005-0000-0000-0000D03F0000}"/>
    <cellStyle name="Normal 47 2 2 2 2 3 3 3" xfId="11316" xr:uid="{00000000-0005-0000-0000-0000342C0000}"/>
    <cellStyle name="Normal 47 2 2 2 2 3 3 3 3" xfId="26417" xr:uid="{00000000-0005-0000-0000-000031670000}"/>
    <cellStyle name="Normal 47 2 2 2 2 3 3 5" xfId="21404" xr:uid="{00000000-0005-0000-0000-00009C530000}"/>
    <cellStyle name="Normal 47 2 2 2 2 3 4" xfId="12994" xr:uid="{00000000-0005-0000-0000-0000C2320000}"/>
    <cellStyle name="Normal 47 2 2 2 2 3 4 3" xfId="28092" xr:uid="{00000000-0005-0000-0000-0000BC6D0000}"/>
    <cellStyle name="Normal 47 2 2 2 2 3 5" xfId="7973" xr:uid="{00000000-0005-0000-0000-0000251F0000}"/>
    <cellStyle name="Normal 47 2 2 2 2 3 5 3" xfId="23075" xr:uid="{00000000-0005-0000-0000-0000235A0000}"/>
    <cellStyle name="Normal 47 2 2 2 2 3 7" xfId="18062" xr:uid="{00000000-0005-0000-0000-00008E460000}"/>
    <cellStyle name="Normal 47 2 2 2 2 4" xfId="3755" xr:uid="{00000000-0005-0000-0000-0000AB0E0000}"/>
    <cellStyle name="Normal 47 2 2 2 2 4 2" xfId="13829" xr:uid="{00000000-0005-0000-0000-000005360000}"/>
    <cellStyle name="Normal 47 2 2 2 2 4 2 3" xfId="28927" xr:uid="{00000000-0005-0000-0000-0000FF700000}"/>
    <cellStyle name="Normal 47 2 2 2 2 4 3" xfId="8809" xr:uid="{00000000-0005-0000-0000-000069220000}"/>
    <cellStyle name="Normal 47 2 2 2 2 4 3 3" xfId="23910" xr:uid="{00000000-0005-0000-0000-0000665D0000}"/>
    <cellStyle name="Normal 47 2 2 2 2 4 5" xfId="18897" xr:uid="{00000000-0005-0000-0000-0000D1490000}"/>
    <cellStyle name="Normal 47 2 2 2 2 5" xfId="5448" xr:uid="{00000000-0005-0000-0000-000048150000}"/>
    <cellStyle name="Normal 47 2 2 2 2 5 2" xfId="15500" xr:uid="{00000000-0005-0000-0000-00008C3C0000}"/>
    <cellStyle name="Normal 47 2 2 2 2 5 2 3" xfId="30598" xr:uid="{00000000-0005-0000-0000-000086770000}"/>
    <cellStyle name="Normal 47 2 2 2 2 5 3" xfId="10480" xr:uid="{00000000-0005-0000-0000-0000F0280000}"/>
    <cellStyle name="Normal 47 2 2 2 2 5 3 3" xfId="25581" xr:uid="{00000000-0005-0000-0000-0000ED630000}"/>
    <cellStyle name="Normal 47 2 2 2 2 5 5" xfId="20568" xr:uid="{00000000-0005-0000-0000-000058500000}"/>
    <cellStyle name="Normal 47 2 2 2 2 6" xfId="12158" xr:uid="{00000000-0005-0000-0000-00007E2F0000}"/>
    <cellStyle name="Normal 47 2 2 2 2 6 3" xfId="27256" xr:uid="{00000000-0005-0000-0000-0000786A0000}"/>
    <cellStyle name="Normal 47 2 2 2 2 7" xfId="7137" xr:uid="{00000000-0005-0000-0000-0000E11B0000}"/>
    <cellStyle name="Normal 47 2 2 2 2 7 3" xfId="22239" xr:uid="{00000000-0005-0000-0000-0000DF560000}"/>
    <cellStyle name="Normal 47 2 2 2 2 9" xfId="17226" xr:uid="{00000000-0005-0000-0000-00004A430000}"/>
    <cellStyle name="Normal 47 2 2 2 3" xfId="2273" xr:uid="{00000000-0005-0000-0000-0000E1080000}"/>
    <cellStyle name="Normal 47 2 2 2 3 2" xfId="3112" xr:uid="{00000000-0005-0000-0000-0000280C0000}"/>
    <cellStyle name="Normal 47 2 2 2 3 2 2" xfId="4802" xr:uid="{00000000-0005-0000-0000-0000C2120000}"/>
    <cellStyle name="Normal 47 2 2 2 3 2 2 2" xfId="14875" xr:uid="{00000000-0005-0000-0000-00001B3A0000}"/>
    <cellStyle name="Normal 47 2 2 2 3 2 2 2 3" xfId="29973" xr:uid="{00000000-0005-0000-0000-000015750000}"/>
    <cellStyle name="Normal 47 2 2 2 3 2 2 3" xfId="9855" xr:uid="{00000000-0005-0000-0000-00007F260000}"/>
    <cellStyle name="Normal 47 2 2 2 3 2 2 3 3" xfId="24956" xr:uid="{00000000-0005-0000-0000-00007C610000}"/>
    <cellStyle name="Normal 47 2 2 2 3 2 2 5" xfId="19943" xr:uid="{00000000-0005-0000-0000-0000E74D0000}"/>
    <cellStyle name="Normal 47 2 2 2 3 2 3" xfId="6494" xr:uid="{00000000-0005-0000-0000-00005E190000}"/>
    <cellStyle name="Normal 47 2 2 2 3 2 3 2" xfId="16546" xr:uid="{00000000-0005-0000-0000-0000A2400000}"/>
    <cellStyle name="Normal 47 2 2 2 3 2 3 3" xfId="11526" xr:uid="{00000000-0005-0000-0000-0000062D0000}"/>
    <cellStyle name="Normal 47 2 2 2 3 2 3 3 3" xfId="26627" xr:uid="{00000000-0005-0000-0000-000003680000}"/>
    <cellStyle name="Normal 47 2 2 2 3 2 3 5" xfId="21614" xr:uid="{00000000-0005-0000-0000-00006E540000}"/>
    <cellStyle name="Normal 47 2 2 2 3 2 4" xfId="13204" xr:uid="{00000000-0005-0000-0000-000094330000}"/>
    <cellStyle name="Normal 47 2 2 2 3 2 4 3" xfId="28302" xr:uid="{00000000-0005-0000-0000-00008E6E0000}"/>
    <cellStyle name="Normal 47 2 2 2 3 2 5" xfId="8183" xr:uid="{00000000-0005-0000-0000-0000F71F0000}"/>
    <cellStyle name="Normal 47 2 2 2 3 2 5 3" xfId="23285" xr:uid="{00000000-0005-0000-0000-0000F55A0000}"/>
    <cellStyle name="Normal 47 2 2 2 3 2 7" xfId="18272" xr:uid="{00000000-0005-0000-0000-000060470000}"/>
    <cellStyle name="Normal 47 2 2 2 3 3" xfId="3965" xr:uid="{00000000-0005-0000-0000-00007D0F0000}"/>
    <cellStyle name="Normal 47 2 2 2 3 3 2" xfId="14039" xr:uid="{00000000-0005-0000-0000-0000D7360000}"/>
    <cellStyle name="Normal 47 2 2 2 3 3 2 3" xfId="29137" xr:uid="{00000000-0005-0000-0000-0000D1710000}"/>
    <cellStyle name="Normal 47 2 2 2 3 3 3" xfId="9019" xr:uid="{00000000-0005-0000-0000-00003B230000}"/>
    <cellStyle name="Normal 47 2 2 2 3 3 3 3" xfId="24120" xr:uid="{00000000-0005-0000-0000-0000385E0000}"/>
    <cellStyle name="Normal 47 2 2 2 3 3 5" xfId="19107" xr:uid="{00000000-0005-0000-0000-0000A34A0000}"/>
    <cellStyle name="Normal 47 2 2 2 3 4" xfId="5658" xr:uid="{00000000-0005-0000-0000-00001A160000}"/>
    <cellStyle name="Normal 47 2 2 2 3 4 2" xfId="15710" xr:uid="{00000000-0005-0000-0000-00005E3D0000}"/>
    <cellStyle name="Normal 47 2 2 2 3 4 2 3" xfId="30808" xr:uid="{00000000-0005-0000-0000-000058780000}"/>
    <cellStyle name="Normal 47 2 2 2 3 4 3" xfId="10690" xr:uid="{00000000-0005-0000-0000-0000C2290000}"/>
    <cellStyle name="Normal 47 2 2 2 3 4 3 3" xfId="25791" xr:uid="{00000000-0005-0000-0000-0000BF640000}"/>
    <cellStyle name="Normal 47 2 2 2 3 4 5" xfId="20778" xr:uid="{00000000-0005-0000-0000-00002A510000}"/>
    <cellStyle name="Normal 47 2 2 2 3 5" xfId="12368" xr:uid="{00000000-0005-0000-0000-000050300000}"/>
    <cellStyle name="Normal 47 2 2 2 3 5 3" xfId="27466" xr:uid="{00000000-0005-0000-0000-00004A6B0000}"/>
    <cellStyle name="Normal 47 2 2 2 3 6" xfId="7347" xr:uid="{00000000-0005-0000-0000-0000B31C0000}"/>
    <cellStyle name="Normal 47 2 2 2 3 6 3" xfId="22449" xr:uid="{00000000-0005-0000-0000-0000B1570000}"/>
    <cellStyle name="Normal 47 2 2 2 3 8" xfId="17436" xr:uid="{00000000-0005-0000-0000-00001C440000}"/>
    <cellStyle name="Normal 47 2 2 2 4" xfId="2694" xr:uid="{00000000-0005-0000-0000-0000860A0000}"/>
    <cellStyle name="Normal 47 2 2 2 4 2" xfId="4384" xr:uid="{00000000-0005-0000-0000-000020110000}"/>
    <cellStyle name="Normal 47 2 2 2 4 2 2" xfId="14457" xr:uid="{00000000-0005-0000-0000-000079380000}"/>
    <cellStyle name="Normal 47 2 2 2 4 2 2 3" xfId="29555" xr:uid="{00000000-0005-0000-0000-000073730000}"/>
    <cellStyle name="Normal 47 2 2 2 4 2 3" xfId="9437" xr:uid="{00000000-0005-0000-0000-0000DD240000}"/>
    <cellStyle name="Normal 47 2 2 2 4 2 3 3" xfId="24538" xr:uid="{00000000-0005-0000-0000-0000DA5F0000}"/>
    <cellStyle name="Normal 47 2 2 2 4 2 5" xfId="19525" xr:uid="{00000000-0005-0000-0000-0000454C0000}"/>
    <cellStyle name="Normal 47 2 2 2 4 3" xfId="6076" xr:uid="{00000000-0005-0000-0000-0000BC170000}"/>
    <cellStyle name="Normal 47 2 2 2 4 3 2" xfId="16128" xr:uid="{00000000-0005-0000-0000-0000003F0000}"/>
    <cellStyle name="Normal 47 2 2 2 4 3 3" xfId="11108" xr:uid="{00000000-0005-0000-0000-0000642B0000}"/>
    <cellStyle name="Normal 47 2 2 2 4 3 3 3" xfId="26209" xr:uid="{00000000-0005-0000-0000-000061660000}"/>
    <cellStyle name="Normal 47 2 2 2 4 3 5" xfId="21196" xr:uid="{00000000-0005-0000-0000-0000CC520000}"/>
    <cellStyle name="Normal 47 2 2 2 4 4" xfId="12786" xr:uid="{00000000-0005-0000-0000-0000F2310000}"/>
    <cellStyle name="Normal 47 2 2 2 4 4 3" xfId="27884" xr:uid="{00000000-0005-0000-0000-0000EC6C0000}"/>
    <cellStyle name="Normal 47 2 2 2 4 5" xfId="7765" xr:uid="{00000000-0005-0000-0000-0000551E0000}"/>
    <cellStyle name="Normal 47 2 2 2 4 5 3" xfId="22867" xr:uid="{00000000-0005-0000-0000-000053590000}"/>
    <cellStyle name="Normal 47 2 2 2 4 7" xfId="17854" xr:uid="{00000000-0005-0000-0000-0000BE450000}"/>
    <cellStyle name="Normal 47 2 2 2 5" xfId="3547" xr:uid="{00000000-0005-0000-0000-0000DB0D0000}"/>
    <cellStyle name="Normal 47 2 2 2 5 2" xfId="13621" xr:uid="{00000000-0005-0000-0000-000035350000}"/>
    <cellStyle name="Normal 47 2 2 2 5 2 3" xfId="28719" xr:uid="{00000000-0005-0000-0000-00002F700000}"/>
    <cellStyle name="Normal 47 2 2 2 5 3" xfId="8601" xr:uid="{00000000-0005-0000-0000-000099210000}"/>
    <cellStyle name="Normal 47 2 2 2 5 3 3" xfId="23702" xr:uid="{00000000-0005-0000-0000-0000965C0000}"/>
    <cellStyle name="Normal 47 2 2 2 5 5" xfId="18689" xr:uid="{00000000-0005-0000-0000-000001490000}"/>
    <cellStyle name="Normal 47 2 2 2 6" xfId="5240" xr:uid="{00000000-0005-0000-0000-000078140000}"/>
    <cellStyle name="Normal 47 2 2 2 6 2" xfId="15292" xr:uid="{00000000-0005-0000-0000-0000BC3B0000}"/>
    <cellStyle name="Normal 47 2 2 2 6 2 3" xfId="30390" xr:uid="{00000000-0005-0000-0000-0000B6760000}"/>
    <cellStyle name="Normal 47 2 2 2 6 3" xfId="10272" xr:uid="{00000000-0005-0000-0000-000020280000}"/>
    <cellStyle name="Normal 47 2 2 2 6 3 3" xfId="25373" xr:uid="{00000000-0005-0000-0000-00001D630000}"/>
    <cellStyle name="Normal 47 2 2 2 6 5" xfId="20360" xr:uid="{00000000-0005-0000-0000-0000884F0000}"/>
    <cellStyle name="Normal 47 2 2 2 7" xfId="11950" xr:uid="{00000000-0005-0000-0000-0000AE2E0000}"/>
    <cellStyle name="Normal 47 2 2 2 7 3" xfId="27048" xr:uid="{00000000-0005-0000-0000-0000A8690000}"/>
    <cellStyle name="Normal 47 2 2 2 8" xfId="6929" xr:uid="{00000000-0005-0000-0000-0000111B0000}"/>
    <cellStyle name="Normal 47 2 2 2 8 3" xfId="22031" xr:uid="{00000000-0005-0000-0000-00000F560000}"/>
    <cellStyle name="Normal 47 2 2 3" xfId="1956" xr:uid="{00000000-0005-0000-0000-0000A4070000}"/>
    <cellStyle name="Normal 47 2 2 3 2" xfId="2377" xr:uid="{00000000-0005-0000-0000-000049090000}"/>
    <cellStyle name="Normal 47 2 2 3 2 2" xfId="3216" xr:uid="{00000000-0005-0000-0000-0000900C0000}"/>
    <cellStyle name="Normal 47 2 2 3 2 2 2" xfId="4906" xr:uid="{00000000-0005-0000-0000-00002A130000}"/>
    <cellStyle name="Normal 47 2 2 3 2 2 2 2" xfId="14979" xr:uid="{00000000-0005-0000-0000-0000833A0000}"/>
    <cellStyle name="Normal 47 2 2 3 2 2 2 2 3" xfId="30077" xr:uid="{00000000-0005-0000-0000-00007D750000}"/>
    <cellStyle name="Normal 47 2 2 3 2 2 2 3" xfId="9959" xr:uid="{00000000-0005-0000-0000-0000E7260000}"/>
    <cellStyle name="Normal 47 2 2 3 2 2 2 3 3" xfId="25060" xr:uid="{00000000-0005-0000-0000-0000E4610000}"/>
    <cellStyle name="Normal 47 2 2 3 2 2 2 5" xfId="20047" xr:uid="{00000000-0005-0000-0000-00004F4E0000}"/>
    <cellStyle name="Normal 47 2 2 3 2 2 3" xfId="6598" xr:uid="{00000000-0005-0000-0000-0000C6190000}"/>
    <cellStyle name="Normal 47 2 2 3 2 2 3 2" xfId="16650" xr:uid="{00000000-0005-0000-0000-00000A410000}"/>
    <cellStyle name="Normal 47 2 2 3 2 2 3 3" xfId="11630" xr:uid="{00000000-0005-0000-0000-00006E2D0000}"/>
    <cellStyle name="Normal 47 2 2 3 2 2 3 3 3" xfId="26731" xr:uid="{00000000-0005-0000-0000-00006B680000}"/>
    <cellStyle name="Normal 47 2 2 3 2 2 3 5" xfId="21718" xr:uid="{00000000-0005-0000-0000-0000D6540000}"/>
    <cellStyle name="Normal 47 2 2 3 2 2 4" xfId="13308" xr:uid="{00000000-0005-0000-0000-0000FC330000}"/>
    <cellStyle name="Normal 47 2 2 3 2 2 4 3" xfId="28406" xr:uid="{00000000-0005-0000-0000-0000F66E0000}"/>
    <cellStyle name="Normal 47 2 2 3 2 2 5" xfId="8287" xr:uid="{00000000-0005-0000-0000-00005F200000}"/>
    <cellStyle name="Normal 47 2 2 3 2 2 5 3" xfId="23389" xr:uid="{00000000-0005-0000-0000-00005D5B0000}"/>
    <cellStyle name="Normal 47 2 2 3 2 2 7" xfId="18376" xr:uid="{00000000-0005-0000-0000-0000C8470000}"/>
    <cellStyle name="Normal 47 2 2 3 2 3" xfId="4069" xr:uid="{00000000-0005-0000-0000-0000E50F0000}"/>
    <cellStyle name="Normal 47 2 2 3 2 3 2" xfId="14143" xr:uid="{00000000-0005-0000-0000-00003F370000}"/>
    <cellStyle name="Normal 47 2 2 3 2 3 2 3" xfId="29241" xr:uid="{00000000-0005-0000-0000-000039720000}"/>
    <cellStyle name="Normal 47 2 2 3 2 3 3" xfId="9123" xr:uid="{00000000-0005-0000-0000-0000A3230000}"/>
    <cellStyle name="Normal 47 2 2 3 2 3 3 3" xfId="24224" xr:uid="{00000000-0005-0000-0000-0000A05E0000}"/>
    <cellStyle name="Normal 47 2 2 3 2 3 5" xfId="19211" xr:uid="{00000000-0005-0000-0000-00000B4B0000}"/>
    <cellStyle name="Normal 47 2 2 3 2 4" xfId="5762" xr:uid="{00000000-0005-0000-0000-000082160000}"/>
    <cellStyle name="Normal 47 2 2 3 2 4 2" xfId="15814" xr:uid="{00000000-0005-0000-0000-0000C63D0000}"/>
    <cellStyle name="Normal 47 2 2 3 2 4 2 3" xfId="30912" xr:uid="{00000000-0005-0000-0000-0000C0780000}"/>
    <cellStyle name="Normal 47 2 2 3 2 4 3" xfId="10794" xr:uid="{00000000-0005-0000-0000-00002A2A0000}"/>
    <cellStyle name="Normal 47 2 2 3 2 4 3 3" xfId="25895" xr:uid="{00000000-0005-0000-0000-000027650000}"/>
    <cellStyle name="Normal 47 2 2 3 2 4 5" xfId="20882" xr:uid="{00000000-0005-0000-0000-000092510000}"/>
    <cellStyle name="Normal 47 2 2 3 2 5" xfId="12472" xr:uid="{00000000-0005-0000-0000-0000B8300000}"/>
    <cellStyle name="Normal 47 2 2 3 2 5 3" xfId="27570" xr:uid="{00000000-0005-0000-0000-0000B26B0000}"/>
    <cellStyle name="Normal 47 2 2 3 2 6" xfId="7451" xr:uid="{00000000-0005-0000-0000-00001B1D0000}"/>
    <cellStyle name="Normal 47 2 2 3 2 6 3" xfId="22553" xr:uid="{00000000-0005-0000-0000-000019580000}"/>
    <cellStyle name="Normal 47 2 2 3 2 8" xfId="17540" xr:uid="{00000000-0005-0000-0000-000084440000}"/>
    <cellStyle name="Normal 47 2 2 3 3" xfId="2798" xr:uid="{00000000-0005-0000-0000-0000EE0A0000}"/>
    <cellStyle name="Normal 47 2 2 3 3 2" xfId="4488" xr:uid="{00000000-0005-0000-0000-000088110000}"/>
    <cellStyle name="Normal 47 2 2 3 3 2 2" xfId="14561" xr:uid="{00000000-0005-0000-0000-0000E1380000}"/>
    <cellStyle name="Normal 47 2 2 3 3 2 2 3" xfId="29659" xr:uid="{00000000-0005-0000-0000-0000DB730000}"/>
    <cellStyle name="Normal 47 2 2 3 3 2 3" xfId="9541" xr:uid="{00000000-0005-0000-0000-000045250000}"/>
    <cellStyle name="Normal 47 2 2 3 3 2 3 3" xfId="24642" xr:uid="{00000000-0005-0000-0000-000042600000}"/>
    <cellStyle name="Normal 47 2 2 3 3 2 5" xfId="19629" xr:uid="{00000000-0005-0000-0000-0000AD4C0000}"/>
    <cellStyle name="Normal 47 2 2 3 3 3" xfId="6180" xr:uid="{00000000-0005-0000-0000-000024180000}"/>
    <cellStyle name="Normal 47 2 2 3 3 3 2" xfId="16232" xr:uid="{00000000-0005-0000-0000-0000683F0000}"/>
    <cellStyle name="Normal 47 2 2 3 3 3 3" xfId="11212" xr:uid="{00000000-0005-0000-0000-0000CC2B0000}"/>
    <cellStyle name="Normal 47 2 2 3 3 3 3 3" xfId="26313" xr:uid="{00000000-0005-0000-0000-0000C9660000}"/>
    <cellStyle name="Normal 47 2 2 3 3 3 5" xfId="21300" xr:uid="{00000000-0005-0000-0000-000034530000}"/>
    <cellStyle name="Normal 47 2 2 3 3 4" xfId="12890" xr:uid="{00000000-0005-0000-0000-00005A320000}"/>
    <cellStyle name="Normal 47 2 2 3 3 4 3" xfId="27988" xr:uid="{00000000-0005-0000-0000-0000546D0000}"/>
    <cellStyle name="Normal 47 2 2 3 3 5" xfId="7869" xr:uid="{00000000-0005-0000-0000-0000BD1E0000}"/>
    <cellStyle name="Normal 47 2 2 3 3 5 3" xfId="22971" xr:uid="{00000000-0005-0000-0000-0000BB590000}"/>
    <cellStyle name="Normal 47 2 2 3 3 7" xfId="17958" xr:uid="{00000000-0005-0000-0000-000026460000}"/>
    <cellStyle name="Normal 47 2 2 3 4" xfId="3651" xr:uid="{00000000-0005-0000-0000-0000430E0000}"/>
    <cellStyle name="Normal 47 2 2 3 4 2" xfId="13725" xr:uid="{00000000-0005-0000-0000-00009D350000}"/>
    <cellStyle name="Normal 47 2 2 3 4 2 3" xfId="28823" xr:uid="{00000000-0005-0000-0000-000097700000}"/>
    <cellStyle name="Normal 47 2 2 3 4 3" xfId="8705" xr:uid="{00000000-0005-0000-0000-000001220000}"/>
    <cellStyle name="Normal 47 2 2 3 4 3 3" xfId="23806" xr:uid="{00000000-0005-0000-0000-0000FE5C0000}"/>
    <cellStyle name="Normal 47 2 2 3 4 5" xfId="18793" xr:uid="{00000000-0005-0000-0000-000069490000}"/>
    <cellStyle name="Normal 47 2 2 3 5" xfId="5344" xr:uid="{00000000-0005-0000-0000-0000E0140000}"/>
    <cellStyle name="Normal 47 2 2 3 5 2" xfId="15396" xr:uid="{00000000-0005-0000-0000-0000243C0000}"/>
    <cellStyle name="Normal 47 2 2 3 5 2 3" xfId="30494" xr:uid="{00000000-0005-0000-0000-00001E770000}"/>
    <cellStyle name="Normal 47 2 2 3 5 3" xfId="10376" xr:uid="{00000000-0005-0000-0000-000088280000}"/>
    <cellStyle name="Normal 47 2 2 3 5 3 3" xfId="25477" xr:uid="{00000000-0005-0000-0000-000085630000}"/>
    <cellStyle name="Normal 47 2 2 3 5 5" xfId="20464" xr:uid="{00000000-0005-0000-0000-0000F04F0000}"/>
    <cellStyle name="Normal 47 2 2 3 6" xfId="12054" xr:uid="{00000000-0005-0000-0000-0000162F0000}"/>
    <cellStyle name="Normal 47 2 2 3 6 3" xfId="27152" xr:uid="{00000000-0005-0000-0000-0000106A0000}"/>
    <cellStyle name="Normal 47 2 2 3 7" xfId="7033" xr:uid="{00000000-0005-0000-0000-0000791B0000}"/>
    <cellStyle name="Normal 47 2 2 3 7 3" xfId="22135" xr:uid="{00000000-0005-0000-0000-000077560000}"/>
    <cellStyle name="Normal 47 2 2 3 9" xfId="17122" xr:uid="{00000000-0005-0000-0000-0000E2420000}"/>
    <cellStyle name="Normal 47 2 2 4" xfId="2169" xr:uid="{00000000-0005-0000-0000-000079080000}"/>
    <cellStyle name="Normal 47 2 2 4 2" xfId="3008" xr:uid="{00000000-0005-0000-0000-0000C00B0000}"/>
    <cellStyle name="Normal 47 2 2 4 2 2" xfId="4698" xr:uid="{00000000-0005-0000-0000-00005A120000}"/>
    <cellStyle name="Normal 47 2 2 4 2 2 2" xfId="14771" xr:uid="{00000000-0005-0000-0000-0000B3390000}"/>
    <cellStyle name="Normal 47 2 2 4 2 2 2 3" xfId="29869" xr:uid="{00000000-0005-0000-0000-0000AD740000}"/>
    <cellStyle name="Normal 47 2 2 4 2 2 3" xfId="9751" xr:uid="{00000000-0005-0000-0000-000017260000}"/>
    <cellStyle name="Normal 47 2 2 4 2 2 3 3" xfId="24852" xr:uid="{00000000-0005-0000-0000-000014610000}"/>
    <cellStyle name="Normal 47 2 2 4 2 2 5" xfId="19839" xr:uid="{00000000-0005-0000-0000-00007F4D0000}"/>
    <cellStyle name="Normal 47 2 2 4 2 3" xfId="6390" xr:uid="{00000000-0005-0000-0000-0000F6180000}"/>
    <cellStyle name="Normal 47 2 2 4 2 3 2" xfId="16442" xr:uid="{00000000-0005-0000-0000-00003A400000}"/>
    <cellStyle name="Normal 47 2 2 4 2 3 3" xfId="11422" xr:uid="{00000000-0005-0000-0000-00009E2C0000}"/>
    <cellStyle name="Normal 47 2 2 4 2 3 3 3" xfId="26523" xr:uid="{00000000-0005-0000-0000-00009B670000}"/>
    <cellStyle name="Normal 47 2 2 4 2 3 5" xfId="21510" xr:uid="{00000000-0005-0000-0000-000006540000}"/>
    <cellStyle name="Normal 47 2 2 4 2 4" xfId="13100" xr:uid="{00000000-0005-0000-0000-00002C330000}"/>
    <cellStyle name="Normal 47 2 2 4 2 4 3" xfId="28198" xr:uid="{00000000-0005-0000-0000-0000266E0000}"/>
    <cellStyle name="Normal 47 2 2 4 2 5" xfId="8079" xr:uid="{00000000-0005-0000-0000-00008F1F0000}"/>
    <cellStyle name="Normal 47 2 2 4 2 5 3" xfId="23181" xr:uid="{00000000-0005-0000-0000-00008D5A0000}"/>
    <cellStyle name="Normal 47 2 2 4 2 7" xfId="18168" xr:uid="{00000000-0005-0000-0000-0000F8460000}"/>
    <cellStyle name="Normal 47 2 2 4 3" xfId="3861" xr:uid="{00000000-0005-0000-0000-0000150F0000}"/>
    <cellStyle name="Normal 47 2 2 4 3 2" xfId="13935" xr:uid="{00000000-0005-0000-0000-00006F360000}"/>
    <cellStyle name="Normal 47 2 2 4 3 2 3" xfId="29033" xr:uid="{00000000-0005-0000-0000-000069710000}"/>
    <cellStyle name="Normal 47 2 2 4 3 3" xfId="8915" xr:uid="{00000000-0005-0000-0000-0000D3220000}"/>
    <cellStyle name="Normal 47 2 2 4 3 3 3" xfId="24016" xr:uid="{00000000-0005-0000-0000-0000D05D0000}"/>
    <cellStyle name="Normal 47 2 2 4 3 5" xfId="19003" xr:uid="{00000000-0005-0000-0000-00003B4A0000}"/>
    <cellStyle name="Normal 47 2 2 4 4" xfId="5554" xr:uid="{00000000-0005-0000-0000-0000B2150000}"/>
    <cellStyle name="Normal 47 2 2 4 4 2" xfId="15606" xr:uid="{00000000-0005-0000-0000-0000F63C0000}"/>
    <cellStyle name="Normal 47 2 2 4 4 2 3" xfId="30704" xr:uid="{00000000-0005-0000-0000-0000F0770000}"/>
    <cellStyle name="Normal 47 2 2 4 4 3" xfId="10586" xr:uid="{00000000-0005-0000-0000-00005A290000}"/>
    <cellStyle name="Normal 47 2 2 4 4 3 3" xfId="25687" xr:uid="{00000000-0005-0000-0000-000057640000}"/>
    <cellStyle name="Normal 47 2 2 4 4 5" xfId="20674" xr:uid="{00000000-0005-0000-0000-0000C2500000}"/>
    <cellStyle name="Normal 47 2 2 4 5" xfId="12264" xr:uid="{00000000-0005-0000-0000-0000E82F0000}"/>
    <cellStyle name="Normal 47 2 2 4 5 3" xfId="27362" xr:uid="{00000000-0005-0000-0000-0000E26A0000}"/>
    <cellStyle name="Normal 47 2 2 4 6" xfId="7243" xr:uid="{00000000-0005-0000-0000-00004B1C0000}"/>
    <cellStyle name="Normal 47 2 2 4 6 3" xfId="22345" xr:uid="{00000000-0005-0000-0000-000049570000}"/>
    <cellStyle name="Normal 47 2 2 4 8" xfId="17332" xr:uid="{00000000-0005-0000-0000-0000B4430000}"/>
    <cellStyle name="Normal 47 2 2 5" xfId="2590" xr:uid="{00000000-0005-0000-0000-00001E0A0000}"/>
    <cellStyle name="Normal 47 2 2 5 2" xfId="4280" xr:uid="{00000000-0005-0000-0000-0000B8100000}"/>
    <cellStyle name="Normal 47 2 2 5 2 2" xfId="14353" xr:uid="{00000000-0005-0000-0000-000011380000}"/>
    <cellStyle name="Normal 47 2 2 5 2 2 3" xfId="29451" xr:uid="{00000000-0005-0000-0000-00000B730000}"/>
    <cellStyle name="Normal 47 2 2 5 2 3" xfId="9333" xr:uid="{00000000-0005-0000-0000-000075240000}"/>
    <cellStyle name="Normal 47 2 2 5 2 3 3" xfId="24434" xr:uid="{00000000-0005-0000-0000-0000725F0000}"/>
    <cellStyle name="Normal 47 2 2 5 2 5" xfId="19421" xr:uid="{00000000-0005-0000-0000-0000DD4B0000}"/>
    <cellStyle name="Normal 47 2 2 5 3" xfId="5972" xr:uid="{00000000-0005-0000-0000-000054170000}"/>
    <cellStyle name="Normal 47 2 2 5 3 2" xfId="16024" xr:uid="{00000000-0005-0000-0000-0000983E0000}"/>
    <cellStyle name="Normal 47 2 2 5 3 3" xfId="11004" xr:uid="{00000000-0005-0000-0000-0000FC2A0000}"/>
    <cellStyle name="Normal 47 2 2 5 3 3 3" xfId="26105" xr:uid="{00000000-0005-0000-0000-0000F9650000}"/>
    <cellStyle name="Normal 47 2 2 5 3 5" xfId="21092" xr:uid="{00000000-0005-0000-0000-000064520000}"/>
    <cellStyle name="Normal 47 2 2 5 4" xfId="12682" xr:uid="{00000000-0005-0000-0000-00008A310000}"/>
    <cellStyle name="Normal 47 2 2 5 4 3" xfId="27780" xr:uid="{00000000-0005-0000-0000-0000846C0000}"/>
    <cellStyle name="Normal 47 2 2 5 5" xfId="7661" xr:uid="{00000000-0005-0000-0000-0000ED1D0000}"/>
    <cellStyle name="Normal 47 2 2 5 5 3" xfId="22763" xr:uid="{00000000-0005-0000-0000-0000EB580000}"/>
    <cellStyle name="Normal 47 2 2 5 7" xfId="17750" xr:uid="{00000000-0005-0000-0000-000056450000}"/>
    <cellStyle name="Normal 47 2 2 6" xfId="3443" xr:uid="{00000000-0005-0000-0000-0000730D0000}"/>
    <cellStyle name="Normal 47 2 2 6 2" xfId="13517" xr:uid="{00000000-0005-0000-0000-0000CD340000}"/>
    <cellStyle name="Normal 47 2 2 6 2 3" xfId="28615" xr:uid="{00000000-0005-0000-0000-0000C76F0000}"/>
    <cellStyle name="Normal 47 2 2 6 3" xfId="8497" xr:uid="{00000000-0005-0000-0000-000031210000}"/>
    <cellStyle name="Normal 47 2 2 6 3 3" xfId="23598" xr:uid="{00000000-0005-0000-0000-00002E5C0000}"/>
    <cellStyle name="Normal 47 2 2 6 5" xfId="18585" xr:uid="{00000000-0005-0000-0000-000099480000}"/>
    <cellStyle name="Normal 47 2 2 7" xfId="5136" xr:uid="{00000000-0005-0000-0000-000010140000}"/>
    <cellStyle name="Normal 47 2 2 7 2" xfId="15188" xr:uid="{00000000-0005-0000-0000-0000543B0000}"/>
    <cellStyle name="Normal 47 2 2 7 2 3" xfId="30286" xr:uid="{00000000-0005-0000-0000-00004E760000}"/>
    <cellStyle name="Normal 47 2 2 7 3" xfId="10168" xr:uid="{00000000-0005-0000-0000-0000B8270000}"/>
    <cellStyle name="Normal 47 2 2 7 3 3" xfId="25269" xr:uid="{00000000-0005-0000-0000-0000B5620000}"/>
    <cellStyle name="Normal 47 2 2 7 5" xfId="20256" xr:uid="{00000000-0005-0000-0000-0000204F0000}"/>
    <cellStyle name="Normal 47 2 2 8" xfId="11846" xr:uid="{00000000-0005-0000-0000-0000462E0000}"/>
    <cellStyle name="Normal 47 2 2 8 3" xfId="26944" xr:uid="{00000000-0005-0000-0000-000040690000}"/>
    <cellStyle name="Normal 47 2 2 9" xfId="6825" xr:uid="{00000000-0005-0000-0000-0000A91A0000}"/>
    <cellStyle name="Normal 47 2 2 9 3" xfId="21927" xr:uid="{00000000-0005-0000-0000-0000A7550000}"/>
    <cellStyle name="Normal 47 2 3" xfId="1789" xr:uid="{00000000-0005-0000-0000-0000FD060000}"/>
    <cellStyle name="Normal 47 2 3 10" xfId="16966" xr:uid="{00000000-0005-0000-0000-000046420000}"/>
    <cellStyle name="Normal 47 2 3 2" xfId="2008" xr:uid="{00000000-0005-0000-0000-0000D8070000}"/>
    <cellStyle name="Normal 47 2 3 2 2" xfId="2429" xr:uid="{00000000-0005-0000-0000-00007D090000}"/>
    <cellStyle name="Normal 47 2 3 2 2 2" xfId="3268" xr:uid="{00000000-0005-0000-0000-0000C40C0000}"/>
    <cellStyle name="Normal 47 2 3 2 2 2 2" xfId="4958" xr:uid="{00000000-0005-0000-0000-00005E130000}"/>
    <cellStyle name="Normal 47 2 3 2 2 2 2 2" xfId="15031" xr:uid="{00000000-0005-0000-0000-0000B73A0000}"/>
    <cellStyle name="Normal 47 2 3 2 2 2 2 2 3" xfId="30129" xr:uid="{00000000-0005-0000-0000-0000B1750000}"/>
    <cellStyle name="Normal 47 2 3 2 2 2 2 3" xfId="10011" xr:uid="{00000000-0005-0000-0000-00001B270000}"/>
    <cellStyle name="Normal 47 2 3 2 2 2 2 3 3" xfId="25112" xr:uid="{00000000-0005-0000-0000-000018620000}"/>
    <cellStyle name="Normal 47 2 3 2 2 2 2 5" xfId="20099" xr:uid="{00000000-0005-0000-0000-0000834E0000}"/>
    <cellStyle name="Normal 47 2 3 2 2 2 3" xfId="6650" xr:uid="{00000000-0005-0000-0000-0000FA190000}"/>
    <cellStyle name="Normal 47 2 3 2 2 2 3 2" xfId="16702" xr:uid="{00000000-0005-0000-0000-00003E410000}"/>
    <cellStyle name="Normal 47 2 3 2 2 2 3 3" xfId="11682" xr:uid="{00000000-0005-0000-0000-0000A22D0000}"/>
    <cellStyle name="Normal 47 2 3 2 2 2 3 3 3" xfId="26783" xr:uid="{00000000-0005-0000-0000-00009F680000}"/>
    <cellStyle name="Normal 47 2 3 2 2 2 3 5" xfId="21770" xr:uid="{00000000-0005-0000-0000-00000A550000}"/>
    <cellStyle name="Normal 47 2 3 2 2 2 4" xfId="13360" xr:uid="{00000000-0005-0000-0000-000030340000}"/>
    <cellStyle name="Normal 47 2 3 2 2 2 4 3" xfId="28458" xr:uid="{00000000-0005-0000-0000-00002A6F0000}"/>
    <cellStyle name="Normal 47 2 3 2 2 2 5" xfId="8339" xr:uid="{00000000-0005-0000-0000-000093200000}"/>
    <cellStyle name="Normal 47 2 3 2 2 2 5 3" xfId="23441" xr:uid="{00000000-0005-0000-0000-0000915B0000}"/>
    <cellStyle name="Normal 47 2 3 2 2 2 7" xfId="18428" xr:uid="{00000000-0005-0000-0000-0000FC470000}"/>
    <cellStyle name="Normal 47 2 3 2 2 3" xfId="4121" xr:uid="{00000000-0005-0000-0000-000019100000}"/>
    <cellStyle name="Normal 47 2 3 2 2 3 2" xfId="14195" xr:uid="{00000000-0005-0000-0000-000073370000}"/>
    <cellStyle name="Normal 47 2 3 2 2 3 2 3" xfId="29293" xr:uid="{00000000-0005-0000-0000-00006D720000}"/>
    <cellStyle name="Normal 47 2 3 2 2 3 3" xfId="9175" xr:uid="{00000000-0005-0000-0000-0000D7230000}"/>
    <cellStyle name="Normal 47 2 3 2 2 3 3 3" xfId="24276" xr:uid="{00000000-0005-0000-0000-0000D45E0000}"/>
    <cellStyle name="Normal 47 2 3 2 2 3 5" xfId="19263" xr:uid="{00000000-0005-0000-0000-00003F4B0000}"/>
    <cellStyle name="Normal 47 2 3 2 2 4" xfId="5814" xr:uid="{00000000-0005-0000-0000-0000B6160000}"/>
    <cellStyle name="Normal 47 2 3 2 2 4 2" xfId="15866" xr:uid="{00000000-0005-0000-0000-0000FA3D0000}"/>
    <cellStyle name="Normal 47 2 3 2 2 4 3" xfId="10846" xr:uid="{00000000-0005-0000-0000-00005E2A0000}"/>
    <cellStyle name="Normal 47 2 3 2 2 4 3 3" xfId="25947" xr:uid="{00000000-0005-0000-0000-00005B650000}"/>
    <cellStyle name="Normal 47 2 3 2 2 4 5" xfId="20934" xr:uid="{00000000-0005-0000-0000-0000C6510000}"/>
    <cellStyle name="Normal 47 2 3 2 2 5" xfId="12524" xr:uid="{00000000-0005-0000-0000-0000EC300000}"/>
    <cellStyle name="Normal 47 2 3 2 2 5 3" xfId="27622" xr:uid="{00000000-0005-0000-0000-0000E66B0000}"/>
    <cellStyle name="Normal 47 2 3 2 2 6" xfId="7503" xr:uid="{00000000-0005-0000-0000-00004F1D0000}"/>
    <cellStyle name="Normal 47 2 3 2 2 6 3" xfId="22605" xr:uid="{00000000-0005-0000-0000-00004D580000}"/>
    <cellStyle name="Normal 47 2 3 2 2 8" xfId="17592" xr:uid="{00000000-0005-0000-0000-0000B8440000}"/>
    <cellStyle name="Normal 47 2 3 2 3" xfId="2850" xr:uid="{00000000-0005-0000-0000-0000220B0000}"/>
    <cellStyle name="Normal 47 2 3 2 3 2" xfId="4540" xr:uid="{00000000-0005-0000-0000-0000BC110000}"/>
    <cellStyle name="Normal 47 2 3 2 3 2 2" xfId="14613" xr:uid="{00000000-0005-0000-0000-000015390000}"/>
    <cellStyle name="Normal 47 2 3 2 3 2 2 3" xfId="29711" xr:uid="{00000000-0005-0000-0000-00000F740000}"/>
    <cellStyle name="Normal 47 2 3 2 3 2 3" xfId="9593" xr:uid="{00000000-0005-0000-0000-000079250000}"/>
    <cellStyle name="Normal 47 2 3 2 3 2 3 3" xfId="24694" xr:uid="{00000000-0005-0000-0000-000076600000}"/>
    <cellStyle name="Normal 47 2 3 2 3 2 5" xfId="19681" xr:uid="{00000000-0005-0000-0000-0000E14C0000}"/>
    <cellStyle name="Normal 47 2 3 2 3 3" xfId="6232" xr:uid="{00000000-0005-0000-0000-000058180000}"/>
    <cellStyle name="Normal 47 2 3 2 3 3 2" xfId="16284" xr:uid="{00000000-0005-0000-0000-00009C3F0000}"/>
    <cellStyle name="Normal 47 2 3 2 3 3 3" xfId="11264" xr:uid="{00000000-0005-0000-0000-0000002C0000}"/>
    <cellStyle name="Normal 47 2 3 2 3 3 3 3" xfId="26365" xr:uid="{00000000-0005-0000-0000-0000FD660000}"/>
    <cellStyle name="Normal 47 2 3 2 3 3 5" xfId="21352" xr:uid="{00000000-0005-0000-0000-000068530000}"/>
    <cellStyle name="Normal 47 2 3 2 3 4" xfId="12942" xr:uid="{00000000-0005-0000-0000-00008E320000}"/>
    <cellStyle name="Normal 47 2 3 2 3 4 3" xfId="28040" xr:uid="{00000000-0005-0000-0000-0000886D0000}"/>
    <cellStyle name="Normal 47 2 3 2 3 5" xfId="7921" xr:uid="{00000000-0005-0000-0000-0000F11E0000}"/>
    <cellStyle name="Normal 47 2 3 2 3 5 3" xfId="23023" xr:uid="{00000000-0005-0000-0000-0000EF590000}"/>
    <cellStyle name="Normal 47 2 3 2 3 7" xfId="18010" xr:uid="{00000000-0005-0000-0000-00005A460000}"/>
    <cellStyle name="Normal 47 2 3 2 4" xfId="3703" xr:uid="{00000000-0005-0000-0000-0000770E0000}"/>
    <cellStyle name="Normal 47 2 3 2 4 2" xfId="13777" xr:uid="{00000000-0005-0000-0000-0000D1350000}"/>
    <cellStyle name="Normal 47 2 3 2 4 2 3" xfId="28875" xr:uid="{00000000-0005-0000-0000-0000CB700000}"/>
    <cellStyle name="Normal 47 2 3 2 4 3" xfId="8757" xr:uid="{00000000-0005-0000-0000-000035220000}"/>
    <cellStyle name="Normal 47 2 3 2 4 3 3" xfId="23858" xr:uid="{00000000-0005-0000-0000-0000325D0000}"/>
    <cellStyle name="Normal 47 2 3 2 4 5" xfId="18845" xr:uid="{00000000-0005-0000-0000-00009D490000}"/>
    <cellStyle name="Normal 47 2 3 2 5" xfId="5396" xr:uid="{00000000-0005-0000-0000-000014150000}"/>
    <cellStyle name="Normal 47 2 3 2 5 2" xfId="15448" xr:uid="{00000000-0005-0000-0000-0000583C0000}"/>
    <cellStyle name="Normal 47 2 3 2 5 2 3" xfId="30546" xr:uid="{00000000-0005-0000-0000-000052770000}"/>
    <cellStyle name="Normal 47 2 3 2 5 3" xfId="10428" xr:uid="{00000000-0005-0000-0000-0000BC280000}"/>
    <cellStyle name="Normal 47 2 3 2 5 3 3" xfId="25529" xr:uid="{00000000-0005-0000-0000-0000B9630000}"/>
    <cellStyle name="Normal 47 2 3 2 5 5" xfId="20516" xr:uid="{00000000-0005-0000-0000-000024500000}"/>
    <cellStyle name="Normal 47 2 3 2 6" xfId="12106" xr:uid="{00000000-0005-0000-0000-00004A2F0000}"/>
    <cellStyle name="Normal 47 2 3 2 6 3" xfId="27204" xr:uid="{00000000-0005-0000-0000-0000446A0000}"/>
    <cellStyle name="Normal 47 2 3 2 7" xfId="7085" xr:uid="{00000000-0005-0000-0000-0000AD1B0000}"/>
    <cellStyle name="Normal 47 2 3 2 7 3" xfId="22187" xr:uid="{00000000-0005-0000-0000-0000AB560000}"/>
    <cellStyle name="Normal 47 2 3 2 9" xfId="17174" xr:uid="{00000000-0005-0000-0000-000016430000}"/>
    <cellStyle name="Normal 47 2 3 3" xfId="2221" xr:uid="{00000000-0005-0000-0000-0000AD080000}"/>
    <cellStyle name="Normal 47 2 3 3 2" xfId="3060" xr:uid="{00000000-0005-0000-0000-0000F40B0000}"/>
    <cellStyle name="Normal 47 2 3 3 2 2" xfId="4750" xr:uid="{00000000-0005-0000-0000-00008E120000}"/>
    <cellStyle name="Normal 47 2 3 3 2 2 2" xfId="14823" xr:uid="{00000000-0005-0000-0000-0000E7390000}"/>
    <cellStyle name="Normal 47 2 3 3 2 2 2 3" xfId="29921" xr:uid="{00000000-0005-0000-0000-0000E1740000}"/>
    <cellStyle name="Normal 47 2 3 3 2 2 3" xfId="9803" xr:uid="{00000000-0005-0000-0000-00004B260000}"/>
    <cellStyle name="Normal 47 2 3 3 2 2 3 3" xfId="24904" xr:uid="{00000000-0005-0000-0000-000048610000}"/>
    <cellStyle name="Normal 47 2 3 3 2 2 5" xfId="19891" xr:uid="{00000000-0005-0000-0000-0000B34D0000}"/>
    <cellStyle name="Normal 47 2 3 3 2 3" xfId="6442" xr:uid="{00000000-0005-0000-0000-00002A190000}"/>
    <cellStyle name="Normal 47 2 3 3 2 3 2" xfId="16494" xr:uid="{00000000-0005-0000-0000-00006E400000}"/>
    <cellStyle name="Normal 47 2 3 3 2 3 3" xfId="11474" xr:uid="{00000000-0005-0000-0000-0000D22C0000}"/>
    <cellStyle name="Normal 47 2 3 3 2 3 3 3" xfId="26575" xr:uid="{00000000-0005-0000-0000-0000CF670000}"/>
    <cellStyle name="Normal 47 2 3 3 2 3 5" xfId="21562" xr:uid="{00000000-0005-0000-0000-00003A540000}"/>
    <cellStyle name="Normal 47 2 3 3 2 4" xfId="13152" xr:uid="{00000000-0005-0000-0000-000060330000}"/>
    <cellStyle name="Normal 47 2 3 3 2 4 3" xfId="28250" xr:uid="{00000000-0005-0000-0000-00005A6E0000}"/>
    <cellStyle name="Normal 47 2 3 3 2 5" xfId="8131" xr:uid="{00000000-0005-0000-0000-0000C31F0000}"/>
    <cellStyle name="Normal 47 2 3 3 2 5 3" xfId="23233" xr:uid="{00000000-0005-0000-0000-0000C15A0000}"/>
    <cellStyle name="Normal 47 2 3 3 2 7" xfId="18220" xr:uid="{00000000-0005-0000-0000-00002C470000}"/>
    <cellStyle name="Normal 47 2 3 3 3" xfId="3913" xr:uid="{00000000-0005-0000-0000-0000490F0000}"/>
    <cellStyle name="Normal 47 2 3 3 3 2" xfId="13987" xr:uid="{00000000-0005-0000-0000-0000A3360000}"/>
    <cellStyle name="Normal 47 2 3 3 3 2 3" xfId="29085" xr:uid="{00000000-0005-0000-0000-00009D710000}"/>
    <cellStyle name="Normal 47 2 3 3 3 3" xfId="8967" xr:uid="{00000000-0005-0000-0000-000007230000}"/>
    <cellStyle name="Normal 47 2 3 3 3 3 3" xfId="24068" xr:uid="{00000000-0005-0000-0000-0000045E0000}"/>
    <cellStyle name="Normal 47 2 3 3 3 5" xfId="19055" xr:uid="{00000000-0005-0000-0000-00006F4A0000}"/>
    <cellStyle name="Normal 47 2 3 3 4" xfId="5606" xr:uid="{00000000-0005-0000-0000-0000E6150000}"/>
    <cellStyle name="Normal 47 2 3 3 4 2" xfId="15658" xr:uid="{00000000-0005-0000-0000-00002A3D0000}"/>
    <cellStyle name="Normal 47 2 3 3 4 2 3" xfId="30756" xr:uid="{00000000-0005-0000-0000-000024780000}"/>
    <cellStyle name="Normal 47 2 3 3 4 3" xfId="10638" xr:uid="{00000000-0005-0000-0000-00008E290000}"/>
    <cellStyle name="Normal 47 2 3 3 4 3 3" xfId="25739" xr:uid="{00000000-0005-0000-0000-00008B640000}"/>
    <cellStyle name="Normal 47 2 3 3 4 5" xfId="20726" xr:uid="{00000000-0005-0000-0000-0000F6500000}"/>
    <cellStyle name="Normal 47 2 3 3 5" xfId="12316" xr:uid="{00000000-0005-0000-0000-00001C300000}"/>
    <cellStyle name="Normal 47 2 3 3 5 3" xfId="27414" xr:uid="{00000000-0005-0000-0000-0000166B0000}"/>
    <cellStyle name="Normal 47 2 3 3 6" xfId="7295" xr:uid="{00000000-0005-0000-0000-00007F1C0000}"/>
    <cellStyle name="Normal 47 2 3 3 6 3" xfId="22397" xr:uid="{00000000-0005-0000-0000-00007D570000}"/>
    <cellStyle name="Normal 47 2 3 3 8" xfId="17384" xr:uid="{00000000-0005-0000-0000-0000E8430000}"/>
    <cellStyle name="Normal 47 2 3 4" xfId="2642" xr:uid="{00000000-0005-0000-0000-0000520A0000}"/>
    <cellStyle name="Normal 47 2 3 4 2" xfId="4332" xr:uid="{00000000-0005-0000-0000-0000EC100000}"/>
    <cellStyle name="Normal 47 2 3 4 2 2" xfId="14405" xr:uid="{00000000-0005-0000-0000-000045380000}"/>
    <cellStyle name="Normal 47 2 3 4 2 2 3" xfId="29503" xr:uid="{00000000-0005-0000-0000-00003F730000}"/>
    <cellStyle name="Normal 47 2 3 4 2 3" xfId="9385" xr:uid="{00000000-0005-0000-0000-0000A9240000}"/>
    <cellStyle name="Normal 47 2 3 4 2 3 3" xfId="24486" xr:uid="{00000000-0005-0000-0000-0000A65F0000}"/>
    <cellStyle name="Normal 47 2 3 4 2 5" xfId="19473" xr:uid="{00000000-0005-0000-0000-0000114C0000}"/>
    <cellStyle name="Normal 47 2 3 4 3" xfId="6024" xr:uid="{00000000-0005-0000-0000-000088170000}"/>
    <cellStyle name="Normal 47 2 3 4 3 2" xfId="16076" xr:uid="{00000000-0005-0000-0000-0000CC3E0000}"/>
    <cellStyle name="Normal 47 2 3 4 3 3" xfId="11056" xr:uid="{00000000-0005-0000-0000-0000302B0000}"/>
    <cellStyle name="Normal 47 2 3 4 3 3 3" xfId="26157" xr:uid="{00000000-0005-0000-0000-00002D660000}"/>
    <cellStyle name="Normal 47 2 3 4 3 5" xfId="21144" xr:uid="{00000000-0005-0000-0000-000098520000}"/>
    <cellStyle name="Normal 47 2 3 4 4" xfId="12734" xr:uid="{00000000-0005-0000-0000-0000BE310000}"/>
    <cellStyle name="Normal 47 2 3 4 4 3" xfId="27832" xr:uid="{00000000-0005-0000-0000-0000B86C0000}"/>
    <cellStyle name="Normal 47 2 3 4 5" xfId="7713" xr:uid="{00000000-0005-0000-0000-0000211E0000}"/>
    <cellStyle name="Normal 47 2 3 4 5 3" xfId="22815" xr:uid="{00000000-0005-0000-0000-00001F590000}"/>
    <cellStyle name="Normal 47 2 3 4 7" xfId="17802" xr:uid="{00000000-0005-0000-0000-00008A450000}"/>
    <cellStyle name="Normal 47 2 3 5" xfId="3495" xr:uid="{00000000-0005-0000-0000-0000A70D0000}"/>
    <cellStyle name="Normal 47 2 3 5 2" xfId="13569" xr:uid="{00000000-0005-0000-0000-000001350000}"/>
    <cellStyle name="Normal 47 2 3 5 2 3" xfId="28667" xr:uid="{00000000-0005-0000-0000-0000FB6F0000}"/>
    <cellStyle name="Normal 47 2 3 5 3" xfId="8549" xr:uid="{00000000-0005-0000-0000-000065210000}"/>
    <cellStyle name="Normal 47 2 3 5 3 3" xfId="23650" xr:uid="{00000000-0005-0000-0000-0000625C0000}"/>
    <cellStyle name="Normal 47 2 3 5 5" xfId="18637" xr:uid="{00000000-0005-0000-0000-0000CD480000}"/>
    <cellStyle name="Normal 47 2 3 6" xfId="5188" xr:uid="{00000000-0005-0000-0000-000044140000}"/>
    <cellStyle name="Normal 47 2 3 6 2" xfId="15240" xr:uid="{00000000-0005-0000-0000-0000883B0000}"/>
    <cellStyle name="Normal 47 2 3 6 2 3" xfId="30338" xr:uid="{00000000-0005-0000-0000-000082760000}"/>
    <cellStyle name="Normal 47 2 3 6 3" xfId="10220" xr:uid="{00000000-0005-0000-0000-0000EC270000}"/>
    <cellStyle name="Normal 47 2 3 6 3 3" xfId="25321" xr:uid="{00000000-0005-0000-0000-0000E9620000}"/>
    <cellStyle name="Normal 47 2 3 6 5" xfId="20308" xr:uid="{00000000-0005-0000-0000-0000544F0000}"/>
    <cellStyle name="Normal 47 2 3 7" xfId="11898" xr:uid="{00000000-0005-0000-0000-00007A2E0000}"/>
    <cellStyle name="Normal 47 2 3 7 3" xfId="26996" xr:uid="{00000000-0005-0000-0000-000074690000}"/>
    <cellStyle name="Normal 47 2 3 8" xfId="6877" xr:uid="{00000000-0005-0000-0000-0000DD1A0000}"/>
    <cellStyle name="Normal 47 2 3 8 3" xfId="21979" xr:uid="{00000000-0005-0000-0000-0000DB550000}"/>
    <cellStyle name="Normal 47 2 4" xfId="1902" xr:uid="{00000000-0005-0000-0000-00006E070000}"/>
    <cellStyle name="Normal 47 2 4 2" xfId="2325" xr:uid="{00000000-0005-0000-0000-000015090000}"/>
    <cellStyle name="Normal 47 2 4 2 2" xfId="3164" xr:uid="{00000000-0005-0000-0000-00005C0C0000}"/>
    <cellStyle name="Normal 47 2 4 2 2 2" xfId="4854" xr:uid="{00000000-0005-0000-0000-0000F6120000}"/>
    <cellStyle name="Normal 47 2 4 2 2 2 2" xfId="14927" xr:uid="{00000000-0005-0000-0000-00004F3A0000}"/>
    <cellStyle name="Normal 47 2 4 2 2 2 2 3" xfId="30025" xr:uid="{00000000-0005-0000-0000-000049750000}"/>
    <cellStyle name="Normal 47 2 4 2 2 2 3" xfId="9907" xr:uid="{00000000-0005-0000-0000-0000B3260000}"/>
    <cellStyle name="Normal 47 2 4 2 2 2 3 3" xfId="25008" xr:uid="{00000000-0005-0000-0000-0000B0610000}"/>
    <cellStyle name="Normal 47 2 4 2 2 2 5" xfId="19995" xr:uid="{00000000-0005-0000-0000-00001B4E0000}"/>
    <cellStyle name="Normal 47 2 4 2 2 3" xfId="6546" xr:uid="{00000000-0005-0000-0000-000092190000}"/>
    <cellStyle name="Normal 47 2 4 2 2 3 2" xfId="16598" xr:uid="{00000000-0005-0000-0000-0000D6400000}"/>
    <cellStyle name="Normal 47 2 4 2 2 3 3" xfId="11578" xr:uid="{00000000-0005-0000-0000-00003A2D0000}"/>
    <cellStyle name="Normal 47 2 4 2 2 3 3 3" xfId="26679" xr:uid="{00000000-0005-0000-0000-000037680000}"/>
    <cellStyle name="Normal 47 2 4 2 2 3 5" xfId="21666" xr:uid="{00000000-0005-0000-0000-0000A2540000}"/>
    <cellStyle name="Normal 47 2 4 2 2 4" xfId="13256" xr:uid="{00000000-0005-0000-0000-0000C8330000}"/>
    <cellStyle name="Normal 47 2 4 2 2 4 3" xfId="28354" xr:uid="{00000000-0005-0000-0000-0000C26E0000}"/>
    <cellStyle name="Normal 47 2 4 2 2 5" xfId="8235" xr:uid="{00000000-0005-0000-0000-00002B200000}"/>
    <cellStyle name="Normal 47 2 4 2 2 5 3" xfId="23337" xr:uid="{00000000-0005-0000-0000-0000295B0000}"/>
    <cellStyle name="Normal 47 2 4 2 2 7" xfId="18324" xr:uid="{00000000-0005-0000-0000-000094470000}"/>
    <cellStyle name="Normal 47 2 4 2 3" xfId="4017" xr:uid="{00000000-0005-0000-0000-0000B10F0000}"/>
    <cellStyle name="Normal 47 2 4 2 3 2" xfId="14091" xr:uid="{00000000-0005-0000-0000-00000B370000}"/>
    <cellStyle name="Normal 47 2 4 2 3 2 3" xfId="29189" xr:uid="{00000000-0005-0000-0000-000005720000}"/>
    <cellStyle name="Normal 47 2 4 2 3 3" xfId="9071" xr:uid="{00000000-0005-0000-0000-00006F230000}"/>
    <cellStyle name="Normal 47 2 4 2 3 3 3" xfId="24172" xr:uid="{00000000-0005-0000-0000-00006C5E0000}"/>
    <cellStyle name="Normal 47 2 4 2 3 5" xfId="19159" xr:uid="{00000000-0005-0000-0000-0000D74A0000}"/>
    <cellStyle name="Normal 47 2 4 2 4" xfId="5710" xr:uid="{00000000-0005-0000-0000-00004E160000}"/>
    <cellStyle name="Normal 47 2 4 2 4 2" xfId="15762" xr:uid="{00000000-0005-0000-0000-0000923D0000}"/>
    <cellStyle name="Normal 47 2 4 2 4 2 3" xfId="30860" xr:uid="{00000000-0005-0000-0000-00008C780000}"/>
    <cellStyle name="Normal 47 2 4 2 4 3" xfId="10742" xr:uid="{00000000-0005-0000-0000-0000F6290000}"/>
    <cellStyle name="Normal 47 2 4 2 4 3 3" xfId="25843" xr:uid="{00000000-0005-0000-0000-0000F3640000}"/>
    <cellStyle name="Normal 47 2 4 2 4 5" xfId="20830" xr:uid="{00000000-0005-0000-0000-00005E510000}"/>
    <cellStyle name="Normal 47 2 4 2 5" xfId="12420" xr:uid="{00000000-0005-0000-0000-000084300000}"/>
    <cellStyle name="Normal 47 2 4 2 5 3" xfId="27518" xr:uid="{00000000-0005-0000-0000-00007E6B0000}"/>
    <cellStyle name="Normal 47 2 4 2 6" xfId="7399" xr:uid="{00000000-0005-0000-0000-0000E71C0000}"/>
    <cellStyle name="Normal 47 2 4 2 6 3" xfId="22501" xr:uid="{00000000-0005-0000-0000-0000E5570000}"/>
    <cellStyle name="Normal 47 2 4 2 8" xfId="17488" xr:uid="{00000000-0005-0000-0000-000050440000}"/>
    <cellStyle name="Normal 47 2 4 3" xfId="2746" xr:uid="{00000000-0005-0000-0000-0000BA0A0000}"/>
    <cellStyle name="Normal 47 2 4 3 2" xfId="4436" xr:uid="{00000000-0005-0000-0000-000054110000}"/>
    <cellStyle name="Normal 47 2 4 3 2 2" xfId="14509" xr:uid="{00000000-0005-0000-0000-0000AD380000}"/>
    <cellStyle name="Normal 47 2 4 3 2 2 3" xfId="29607" xr:uid="{00000000-0005-0000-0000-0000A7730000}"/>
    <cellStyle name="Normal 47 2 4 3 2 3" xfId="9489" xr:uid="{00000000-0005-0000-0000-000011250000}"/>
    <cellStyle name="Normal 47 2 4 3 2 3 3" xfId="24590" xr:uid="{00000000-0005-0000-0000-00000E600000}"/>
    <cellStyle name="Normal 47 2 4 3 2 5" xfId="19577" xr:uid="{00000000-0005-0000-0000-0000794C0000}"/>
    <cellStyle name="Normal 47 2 4 3 3" xfId="6128" xr:uid="{00000000-0005-0000-0000-0000F0170000}"/>
    <cellStyle name="Normal 47 2 4 3 3 2" xfId="16180" xr:uid="{00000000-0005-0000-0000-0000343F0000}"/>
    <cellStyle name="Normal 47 2 4 3 3 3" xfId="11160" xr:uid="{00000000-0005-0000-0000-0000982B0000}"/>
    <cellStyle name="Normal 47 2 4 3 3 3 3" xfId="26261" xr:uid="{00000000-0005-0000-0000-000095660000}"/>
    <cellStyle name="Normal 47 2 4 3 3 5" xfId="21248" xr:uid="{00000000-0005-0000-0000-000000530000}"/>
    <cellStyle name="Normal 47 2 4 3 4" xfId="12838" xr:uid="{00000000-0005-0000-0000-000026320000}"/>
    <cellStyle name="Normal 47 2 4 3 4 3" xfId="27936" xr:uid="{00000000-0005-0000-0000-0000206D0000}"/>
    <cellStyle name="Normal 47 2 4 3 5" xfId="7817" xr:uid="{00000000-0005-0000-0000-0000891E0000}"/>
    <cellStyle name="Normal 47 2 4 3 5 3" xfId="22919" xr:uid="{00000000-0005-0000-0000-000087590000}"/>
    <cellStyle name="Normal 47 2 4 3 7" xfId="17906" xr:uid="{00000000-0005-0000-0000-0000F2450000}"/>
    <cellStyle name="Normal 47 2 4 4" xfId="3599" xr:uid="{00000000-0005-0000-0000-00000F0E0000}"/>
    <cellStyle name="Normal 47 2 4 4 2" xfId="13673" xr:uid="{00000000-0005-0000-0000-000069350000}"/>
    <cellStyle name="Normal 47 2 4 4 2 3" xfId="28771" xr:uid="{00000000-0005-0000-0000-000063700000}"/>
    <cellStyle name="Normal 47 2 4 4 3" xfId="8653" xr:uid="{00000000-0005-0000-0000-0000CD210000}"/>
    <cellStyle name="Normal 47 2 4 4 3 3" xfId="23754" xr:uid="{00000000-0005-0000-0000-0000CA5C0000}"/>
    <cellStyle name="Normal 47 2 4 4 5" xfId="18741" xr:uid="{00000000-0005-0000-0000-000035490000}"/>
    <cellStyle name="Normal 47 2 4 5" xfId="5292" xr:uid="{00000000-0005-0000-0000-0000AC140000}"/>
    <cellStyle name="Normal 47 2 4 5 2" xfId="15344" xr:uid="{00000000-0005-0000-0000-0000F03B0000}"/>
    <cellStyle name="Normal 47 2 4 5 2 3" xfId="30442" xr:uid="{00000000-0005-0000-0000-0000EA760000}"/>
    <cellStyle name="Normal 47 2 4 5 3" xfId="10324" xr:uid="{00000000-0005-0000-0000-000054280000}"/>
    <cellStyle name="Normal 47 2 4 5 3 3" xfId="25425" xr:uid="{00000000-0005-0000-0000-000051630000}"/>
    <cellStyle name="Normal 47 2 4 5 5" xfId="20412" xr:uid="{00000000-0005-0000-0000-0000BC4F0000}"/>
    <cellStyle name="Normal 47 2 4 6" xfId="12002" xr:uid="{00000000-0005-0000-0000-0000E22E0000}"/>
    <cellStyle name="Normal 47 2 4 6 3" xfId="27100" xr:uid="{00000000-0005-0000-0000-0000DC690000}"/>
    <cellStyle name="Normal 47 2 4 7" xfId="6981" xr:uid="{00000000-0005-0000-0000-0000451B0000}"/>
    <cellStyle name="Normal 47 2 4 7 3" xfId="22083" xr:uid="{00000000-0005-0000-0000-000043560000}"/>
    <cellStyle name="Normal 47 2 4 9" xfId="17070" xr:uid="{00000000-0005-0000-0000-0000AE420000}"/>
    <cellStyle name="Normal 47 2 5" xfId="2115" xr:uid="{00000000-0005-0000-0000-000043080000}"/>
    <cellStyle name="Normal 47 2 5 2" xfId="2956" xr:uid="{00000000-0005-0000-0000-00008C0B0000}"/>
    <cellStyle name="Normal 47 2 5 2 2" xfId="4646" xr:uid="{00000000-0005-0000-0000-000026120000}"/>
    <cellStyle name="Normal 47 2 5 2 2 2" xfId="14719" xr:uid="{00000000-0005-0000-0000-00007F390000}"/>
    <cellStyle name="Normal 47 2 5 2 2 2 3" xfId="29817" xr:uid="{00000000-0005-0000-0000-000079740000}"/>
    <cellStyle name="Normal 47 2 5 2 2 3" xfId="9699" xr:uid="{00000000-0005-0000-0000-0000E3250000}"/>
    <cellStyle name="Normal 47 2 5 2 2 3 3" xfId="24800" xr:uid="{00000000-0005-0000-0000-0000E0600000}"/>
    <cellStyle name="Normal 47 2 5 2 2 5" xfId="19787" xr:uid="{00000000-0005-0000-0000-00004B4D0000}"/>
    <cellStyle name="Normal 47 2 5 2 3" xfId="6338" xr:uid="{00000000-0005-0000-0000-0000C2180000}"/>
    <cellStyle name="Normal 47 2 5 2 3 2" xfId="16390" xr:uid="{00000000-0005-0000-0000-000006400000}"/>
    <cellStyle name="Normal 47 2 5 2 3 3" xfId="11370" xr:uid="{00000000-0005-0000-0000-00006A2C0000}"/>
    <cellStyle name="Normal 47 2 5 2 3 3 3" xfId="26471" xr:uid="{00000000-0005-0000-0000-000067670000}"/>
    <cellStyle name="Normal 47 2 5 2 3 5" xfId="21458" xr:uid="{00000000-0005-0000-0000-0000D2530000}"/>
    <cellStyle name="Normal 47 2 5 2 4" xfId="13048" xr:uid="{00000000-0005-0000-0000-0000F8320000}"/>
    <cellStyle name="Normal 47 2 5 2 4 3" xfId="28146" xr:uid="{00000000-0005-0000-0000-0000F26D0000}"/>
    <cellStyle name="Normal 47 2 5 2 5" xfId="8027" xr:uid="{00000000-0005-0000-0000-00005B1F0000}"/>
    <cellStyle name="Normal 47 2 5 2 5 3" xfId="23129" xr:uid="{00000000-0005-0000-0000-0000595A0000}"/>
    <cellStyle name="Normal 47 2 5 2 7" xfId="18116" xr:uid="{00000000-0005-0000-0000-0000C4460000}"/>
    <cellStyle name="Normal 47 2 5 3" xfId="3809" xr:uid="{00000000-0005-0000-0000-0000E10E0000}"/>
    <cellStyle name="Normal 47 2 5 3 2" xfId="13883" xr:uid="{00000000-0005-0000-0000-00003B360000}"/>
    <cellStyle name="Normal 47 2 5 3 2 3" xfId="28981" xr:uid="{00000000-0005-0000-0000-000035710000}"/>
    <cellStyle name="Normal 47 2 5 3 3" xfId="8863" xr:uid="{00000000-0005-0000-0000-00009F220000}"/>
    <cellStyle name="Normal 47 2 5 3 3 3" xfId="23964" xr:uid="{00000000-0005-0000-0000-00009C5D0000}"/>
    <cellStyle name="Normal 47 2 5 3 5" xfId="18951" xr:uid="{00000000-0005-0000-0000-0000074A0000}"/>
    <cellStyle name="Normal 47 2 5 4" xfId="5502" xr:uid="{00000000-0005-0000-0000-00007E150000}"/>
    <cellStyle name="Normal 47 2 5 4 2" xfId="15554" xr:uid="{00000000-0005-0000-0000-0000C23C0000}"/>
    <cellStyle name="Normal 47 2 5 4 2 3" xfId="30652" xr:uid="{00000000-0005-0000-0000-0000BC770000}"/>
    <cellStyle name="Normal 47 2 5 4 3" xfId="10534" xr:uid="{00000000-0005-0000-0000-000026290000}"/>
    <cellStyle name="Normal 47 2 5 4 3 3" xfId="25635" xr:uid="{00000000-0005-0000-0000-000023640000}"/>
    <cellStyle name="Normal 47 2 5 4 5" xfId="20622" xr:uid="{00000000-0005-0000-0000-00008E500000}"/>
    <cellStyle name="Normal 47 2 5 5" xfId="12212" xr:uid="{00000000-0005-0000-0000-0000B42F0000}"/>
    <cellStyle name="Normal 47 2 5 5 3" xfId="27310" xr:uid="{00000000-0005-0000-0000-0000AE6A0000}"/>
    <cellStyle name="Normal 47 2 5 6" xfId="7191" xr:uid="{00000000-0005-0000-0000-0000171C0000}"/>
    <cellStyle name="Normal 47 2 5 6 3" xfId="22293" xr:uid="{00000000-0005-0000-0000-000015570000}"/>
    <cellStyle name="Normal 47 2 5 8" xfId="17280" xr:uid="{00000000-0005-0000-0000-000080430000}"/>
    <cellStyle name="Normal 47 2 6" xfId="2536" xr:uid="{00000000-0005-0000-0000-0000E8090000}"/>
    <cellStyle name="Normal 47 2 6 2" xfId="4228" xr:uid="{00000000-0005-0000-0000-000084100000}"/>
    <cellStyle name="Normal 47 2 6 2 2" xfId="14301" xr:uid="{00000000-0005-0000-0000-0000DD370000}"/>
    <cellStyle name="Normal 47 2 6 2 2 3" xfId="29399" xr:uid="{00000000-0005-0000-0000-0000D7720000}"/>
    <cellStyle name="Normal 47 2 6 2 3" xfId="9281" xr:uid="{00000000-0005-0000-0000-000041240000}"/>
    <cellStyle name="Normal 47 2 6 2 3 3" xfId="24382" xr:uid="{00000000-0005-0000-0000-00003E5F0000}"/>
    <cellStyle name="Normal 47 2 6 2 5" xfId="19369" xr:uid="{00000000-0005-0000-0000-0000A94B0000}"/>
    <cellStyle name="Normal 47 2 6 3" xfId="5920" xr:uid="{00000000-0005-0000-0000-000020170000}"/>
    <cellStyle name="Normal 47 2 6 3 2" xfId="15972" xr:uid="{00000000-0005-0000-0000-0000643E0000}"/>
    <cellStyle name="Normal 47 2 6 3 3" xfId="10952" xr:uid="{00000000-0005-0000-0000-0000C82A0000}"/>
    <cellStyle name="Normal 47 2 6 3 3 3" xfId="26053" xr:uid="{00000000-0005-0000-0000-0000C5650000}"/>
    <cellStyle name="Normal 47 2 6 3 5" xfId="21040" xr:uid="{00000000-0005-0000-0000-000030520000}"/>
    <cellStyle name="Normal 47 2 6 4" xfId="12630" xr:uid="{00000000-0005-0000-0000-000056310000}"/>
    <cellStyle name="Normal 47 2 6 4 3" xfId="27728" xr:uid="{00000000-0005-0000-0000-0000506C0000}"/>
    <cellStyle name="Normal 47 2 6 5" xfId="7609" xr:uid="{00000000-0005-0000-0000-0000B91D0000}"/>
    <cellStyle name="Normal 47 2 6 5 3" xfId="22711" xr:uid="{00000000-0005-0000-0000-0000B7580000}"/>
    <cellStyle name="Normal 47 2 6 7" xfId="17698" xr:uid="{00000000-0005-0000-0000-000022450000}"/>
    <cellStyle name="Normal 47 2 7" xfId="3387" xr:uid="{00000000-0005-0000-0000-00003B0D0000}"/>
    <cellStyle name="Normal 47 2 7 2" xfId="13465" xr:uid="{00000000-0005-0000-0000-000099340000}"/>
    <cellStyle name="Normal 47 2 7 2 3" xfId="28563" xr:uid="{00000000-0005-0000-0000-0000936F0000}"/>
    <cellStyle name="Normal 47 2 7 3" xfId="8445" xr:uid="{00000000-0005-0000-0000-0000FD200000}"/>
    <cellStyle name="Normal 47 2 7 3 3" xfId="23546" xr:uid="{00000000-0005-0000-0000-0000FA5B0000}"/>
    <cellStyle name="Normal 47 2 7 5" xfId="18533" xr:uid="{00000000-0005-0000-0000-000065480000}"/>
    <cellStyle name="Normal 47 2 8" xfId="5081" xr:uid="{00000000-0005-0000-0000-0000D9130000}"/>
    <cellStyle name="Normal 47 2 8 2" xfId="15136" xr:uid="{00000000-0005-0000-0000-0000203B0000}"/>
    <cellStyle name="Normal 47 2 8 2 3" xfId="30234" xr:uid="{00000000-0005-0000-0000-00001A760000}"/>
    <cellStyle name="Normal 47 2 8 3" xfId="10116" xr:uid="{00000000-0005-0000-0000-000084270000}"/>
    <cellStyle name="Normal 47 2 8 3 3" xfId="25217" xr:uid="{00000000-0005-0000-0000-000081620000}"/>
    <cellStyle name="Normal 47 2 8 5" xfId="20204" xr:uid="{00000000-0005-0000-0000-0000EC4E0000}"/>
    <cellStyle name="Normal 47 2 9" xfId="11792" xr:uid="{00000000-0005-0000-0000-0000102E0000}"/>
    <cellStyle name="Normal 47 2 9 3" xfId="26892" xr:uid="{00000000-0005-0000-0000-00000C690000}"/>
    <cellStyle name="Normal 48" xfId="1052" xr:uid="{00000000-0005-0000-0000-00001C040000}"/>
    <cellStyle name="Normal 48 2" xfId="1448" xr:uid="{00000000-0005-0000-0000-0000A8050000}"/>
    <cellStyle name="Normal 49" xfId="1044" xr:uid="{00000000-0005-0000-0000-000014040000}"/>
    <cellStyle name="Normal 49 2" xfId="1449" xr:uid="{00000000-0005-0000-0000-0000A9050000}"/>
    <cellStyle name="Normal 5" xfId="131" xr:uid="{00000000-0005-0000-0000-000083000000}"/>
    <cellStyle name="Normal 5 2" xfId="593" xr:uid="{00000000-0005-0000-0000-000051020000}"/>
    <cellStyle name="Normal 5 2 10" xfId="6745" xr:uid="{00000000-0005-0000-0000-0000591A0000}"/>
    <cellStyle name="Normal 5 2 10 3" xfId="21850" xr:uid="{00000000-0005-0000-0000-00005A550000}"/>
    <cellStyle name="Normal 5 2 12" xfId="16835" xr:uid="{00000000-0005-0000-0000-0000C3410000}"/>
    <cellStyle name="Normal 5 2 13" xfId="1156" xr:uid="{00000000-0005-0000-0000-000084040000}"/>
    <cellStyle name="Normal 5 2 2" xfId="661" xr:uid="{00000000-0005-0000-0000-000095020000}"/>
    <cellStyle name="Normal 5 2 2 11" xfId="16889" xr:uid="{00000000-0005-0000-0000-0000F9410000}"/>
    <cellStyle name="Normal 5 2 2 12" xfId="1709" xr:uid="{00000000-0005-0000-0000-0000AD060000}"/>
    <cellStyle name="Normal 5 2 2 2" xfId="714" xr:uid="{00000000-0005-0000-0000-0000CA020000}"/>
    <cellStyle name="Normal 5 2 2 2 10" xfId="16993" xr:uid="{00000000-0005-0000-0000-000061420000}"/>
    <cellStyle name="Normal 5 2 2 2 11" xfId="1818" xr:uid="{00000000-0005-0000-0000-00001A070000}"/>
    <cellStyle name="Normal 5 2 2 2 2" xfId="735" xr:uid="{00000000-0005-0000-0000-0000DF020000}"/>
    <cellStyle name="Normal 5 2 2 2 2 10" xfId="2035" xr:uid="{00000000-0005-0000-0000-0000F3070000}"/>
    <cellStyle name="Normal 5 2 2 2 2 2" xfId="2456" xr:uid="{00000000-0005-0000-0000-000098090000}"/>
    <cellStyle name="Normal 5 2 2 2 2 2 2" xfId="3295" xr:uid="{00000000-0005-0000-0000-0000DF0C0000}"/>
    <cellStyle name="Normal 5 2 2 2 2 2 2 2" xfId="4985" xr:uid="{00000000-0005-0000-0000-000079130000}"/>
    <cellStyle name="Normal 5 2 2 2 2 2 2 2 2" xfId="15058" xr:uid="{00000000-0005-0000-0000-0000D23A0000}"/>
    <cellStyle name="Normal 5 2 2 2 2 2 2 2 2 3" xfId="30156" xr:uid="{00000000-0005-0000-0000-0000CC750000}"/>
    <cellStyle name="Normal 5 2 2 2 2 2 2 2 3" xfId="10038" xr:uid="{00000000-0005-0000-0000-000036270000}"/>
    <cellStyle name="Normal 5 2 2 2 2 2 2 2 3 3" xfId="25139" xr:uid="{00000000-0005-0000-0000-000033620000}"/>
    <cellStyle name="Normal 5 2 2 2 2 2 2 2 5" xfId="20126" xr:uid="{00000000-0005-0000-0000-00009E4E0000}"/>
    <cellStyle name="Normal 5 2 2 2 2 2 2 3" xfId="6677" xr:uid="{00000000-0005-0000-0000-0000151A0000}"/>
    <cellStyle name="Normal 5 2 2 2 2 2 2 3 2" xfId="16729" xr:uid="{00000000-0005-0000-0000-000059410000}"/>
    <cellStyle name="Normal 5 2 2 2 2 2 2 3 3" xfId="11709" xr:uid="{00000000-0005-0000-0000-0000BD2D0000}"/>
    <cellStyle name="Normal 5 2 2 2 2 2 2 3 3 3" xfId="26810" xr:uid="{00000000-0005-0000-0000-0000BA680000}"/>
    <cellStyle name="Normal 5 2 2 2 2 2 2 3 5" xfId="21797" xr:uid="{00000000-0005-0000-0000-000025550000}"/>
    <cellStyle name="Normal 5 2 2 2 2 2 2 4" xfId="13387" xr:uid="{00000000-0005-0000-0000-00004B340000}"/>
    <cellStyle name="Normal 5 2 2 2 2 2 2 4 3" xfId="28485" xr:uid="{00000000-0005-0000-0000-0000456F0000}"/>
    <cellStyle name="Normal 5 2 2 2 2 2 2 5" xfId="8366" xr:uid="{00000000-0005-0000-0000-0000AE200000}"/>
    <cellStyle name="Normal 5 2 2 2 2 2 2 5 3" xfId="23468" xr:uid="{00000000-0005-0000-0000-0000AC5B0000}"/>
    <cellStyle name="Normal 5 2 2 2 2 2 2 7" xfId="18455" xr:uid="{00000000-0005-0000-0000-000017480000}"/>
    <cellStyle name="Normal 5 2 2 2 2 2 3" xfId="4148" xr:uid="{00000000-0005-0000-0000-000034100000}"/>
    <cellStyle name="Normal 5 2 2 2 2 2 3 2" xfId="14222" xr:uid="{00000000-0005-0000-0000-00008E370000}"/>
    <cellStyle name="Normal 5 2 2 2 2 2 3 2 3" xfId="29320" xr:uid="{00000000-0005-0000-0000-000088720000}"/>
    <cellStyle name="Normal 5 2 2 2 2 2 3 3" xfId="9202" xr:uid="{00000000-0005-0000-0000-0000F2230000}"/>
    <cellStyle name="Normal 5 2 2 2 2 2 3 3 3" xfId="24303" xr:uid="{00000000-0005-0000-0000-0000EF5E0000}"/>
    <cellStyle name="Normal 5 2 2 2 2 2 3 5" xfId="19290" xr:uid="{00000000-0005-0000-0000-00005A4B0000}"/>
    <cellStyle name="Normal 5 2 2 2 2 2 4" xfId="5841" xr:uid="{00000000-0005-0000-0000-0000D1160000}"/>
    <cellStyle name="Normal 5 2 2 2 2 2 4 2" xfId="15893" xr:uid="{00000000-0005-0000-0000-0000153E0000}"/>
    <cellStyle name="Normal 5 2 2 2 2 2 4 3" xfId="10873" xr:uid="{00000000-0005-0000-0000-0000792A0000}"/>
    <cellStyle name="Normal 5 2 2 2 2 2 4 3 3" xfId="25974" xr:uid="{00000000-0005-0000-0000-000076650000}"/>
    <cellStyle name="Normal 5 2 2 2 2 2 4 5" xfId="20961" xr:uid="{00000000-0005-0000-0000-0000E1510000}"/>
    <cellStyle name="Normal 5 2 2 2 2 2 5" xfId="12551" xr:uid="{00000000-0005-0000-0000-000007310000}"/>
    <cellStyle name="Normal 5 2 2 2 2 2 5 3" xfId="27649" xr:uid="{00000000-0005-0000-0000-0000016C0000}"/>
    <cellStyle name="Normal 5 2 2 2 2 2 6" xfId="7530" xr:uid="{00000000-0005-0000-0000-00006A1D0000}"/>
    <cellStyle name="Normal 5 2 2 2 2 2 6 3" xfId="22632" xr:uid="{00000000-0005-0000-0000-000068580000}"/>
    <cellStyle name="Normal 5 2 2 2 2 2 8" xfId="17619" xr:uid="{00000000-0005-0000-0000-0000D3440000}"/>
    <cellStyle name="Normal 5 2 2 2 2 3" xfId="2877" xr:uid="{00000000-0005-0000-0000-00003D0B0000}"/>
    <cellStyle name="Normal 5 2 2 2 2 3 2" xfId="4567" xr:uid="{00000000-0005-0000-0000-0000D7110000}"/>
    <cellStyle name="Normal 5 2 2 2 2 3 2 2" xfId="14640" xr:uid="{00000000-0005-0000-0000-000030390000}"/>
    <cellStyle name="Normal 5 2 2 2 2 3 2 2 3" xfId="29738" xr:uid="{00000000-0005-0000-0000-00002A740000}"/>
    <cellStyle name="Normal 5 2 2 2 2 3 2 3" xfId="9620" xr:uid="{00000000-0005-0000-0000-000094250000}"/>
    <cellStyle name="Normal 5 2 2 2 2 3 2 3 3" xfId="24721" xr:uid="{00000000-0005-0000-0000-000091600000}"/>
    <cellStyle name="Normal 5 2 2 2 2 3 2 5" xfId="19708" xr:uid="{00000000-0005-0000-0000-0000FC4C0000}"/>
    <cellStyle name="Normal 5 2 2 2 2 3 3" xfId="6259" xr:uid="{00000000-0005-0000-0000-000073180000}"/>
    <cellStyle name="Normal 5 2 2 2 2 3 3 2" xfId="16311" xr:uid="{00000000-0005-0000-0000-0000B73F0000}"/>
    <cellStyle name="Normal 5 2 2 2 2 3 3 3" xfId="11291" xr:uid="{00000000-0005-0000-0000-00001B2C0000}"/>
    <cellStyle name="Normal 5 2 2 2 2 3 3 3 3" xfId="26392" xr:uid="{00000000-0005-0000-0000-000018670000}"/>
    <cellStyle name="Normal 5 2 2 2 2 3 3 5" xfId="21379" xr:uid="{00000000-0005-0000-0000-000083530000}"/>
    <cellStyle name="Normal 5 2 2 2 2 3 4" xfId="12969" xr:uid="{00000000-0005-0000-0000-0000A9320000}"/>
    <cellStyle name="Normal 5 2 2 2 2 3 4 3" xfId="28067" xr:uid="{00000000-0005-0000-0000-0000A36D0000}"/>
    <cellStyle name="Normal 5 2 2 2 2 3 5" xfId="7948" xr:uid="{00000000-0005-0000-0000-00000C1F0000}"/>
    <cellStyle name="Normal 5 2 2 2 2 3 5 3" xfId="23050" xr:uid="{00000000-0005-0000-0000-00000A5A0000}"/>
    <cellStyle name="Normal 5 2 2 2 2 3 7" xfId="18037" xr:uid="{00000000-0005-0000-0000-000075460000}"/>
    <cellStyle name="Normal 5 2 2 2 2 4" xfId="3730" xr:uid="{00000000-0005-0000-0000-0000920E0000}"/>
    <cellStyle name="Normal 5 2 2 2 2 4 2" xfId="13804" xr:uid="{00000000-0005-0000-0000-0000EC350000}"/>
    <cellStyle name="Normal 5 2 2 2 2 4 2 3" xfId="28902" xr:uid="{00000000-0005-0000-0000-0000E6700000}"/>
    <cellStyle name="Normal 5 2 2 2 2 4 3" xfId="8784" xr:uid="{00000000-0005-0000-0000-000050220000}"/>
    <cellStyle name="Normal 5 2 2 2 2 4 3 3" xfId="23885" xr:uid="{00000000-0005-0000-0000-00004D5D0000}"/>
    <cellStyle name="Normal 5 2 2 2 2 4 5" xfId="18872" xr:uid="{00000000-0005-0000-0000-0000B8490000}"/>
    <cellStyle name="Normal 5 2 2 2 2 5" xfId="5423" xr:uid="{00000000-0005-0000-0000-00002F150000}"/>
    <cellStyle name="Normal 5 2 2 2 2 5 2" xfId="15475" xr:uid="{00000000-0005-0000-0000-0000733C0000}"/>
    <cellStyle name="Normal 5 2 2 2 2 5 2 3" xfId="30573" xr:uid="{00000000-0005-0000-0000-00006D770000}"/>
    <cellStyle name="Normal 5 2 2 2 2 5 3" xfId="10455" xr:uid="{00000000-0005-0000-0000-0000D7280000}"/>
    <cellStyle name="Normal 5 2 2 2 2 5 3 3" xfId="25556" xr:uid="{00000000-0005-0000-0000-0000D4630000}"/>
    <cellStyle name="Normal 5 2 2 2 2 5 5" xfId="20543" xr:uid="{00000000-0005-0000-0000-00003F500000}"/>
    <cellStyle name="Normal 5 2 2 2 2 6" xfId="12133" xr:uid="{00000000-0005-0000-0000-0000652F0000}"/>
    <cellStyle name="Normal 5 2 2 2 2 6 3" xfId="27231" xr:uid="{00000000-0005-0000-0000-00005F6A0000}"/>
    <cellStyle name="Normal 5 2 2 2 2 7" xfId="7112" xr:uid="{00000000-0005-0000-0000-0000C81B0000}"/>
    <cellStyle name="Normal 5 2 2 2 2 7 3" xfId="22214" xr:uid="{00000000-0005-0000-0000-0000C6560000}"/>
    <cellStyle name="Normal 5 2 2 2 2 9" xfId="17201" xr:uid="{00000000-0005-0000-0000-000031430000}"/>
    <cellStyle name="Normal 5 2 2 2 3" xfId="756" xr:uid="{00000000-0005-0000-0000-0000F4020000}"/>
    <cellStyle name="Normal 5 2 2 2 3 2" xfId="3087" xr:uid="{00000000-0005-0000-0000-00000F0C0000}"/>
    <cellStyle name="Normal 5 2 2 2 3 2 2" xfId="4777" xr:uid="{00000000-0005-0000-0000-0000A9120000}"/>
    <cellStyle name="Normal 5 2 2 2 3 2 2 2" xfId="14850" xr:uid="{00000000-0005-0000-0000-0000023A0000}"/>
    <cellStyle name="Normal 5 2 2 2 3 2 2 2 3" xfId="29948" xr:uid="{00000000-0005-0000-0000-0000FC740000}"/>
    <cellStyle name="Normal 5 2 2 2 3 2 2 3" xfId="9830" xr:uid="{00000000-0005-0000-0000-000066260000}"/>
    <cellStyle name="Normal 5 2 2 2 3 2 2 3 3" xfId="24931" xr:uid="{00000000-0005-0000-0000-000063610000}"/>
    <cellStyle name="Normal 5 2 2 2 3 2 2 5" xfId="19918" xr:uid="{00000000-0005-0000-0000-0000CE4D0000}"/>
    <cellStyle name="Normal 5 2 2 2 3 2 3" xfId="6469" xr:uid="{00000000-0005-0000-0000-000045190000}"/>
    <cellStyle name="Normal 5 2 2 2 3 2 3 2" xfId="16521" xr:uid="{00000000-0005-0000-0000-000089400000}"/>
    <cellStyle name="Normal 5 2 2 2 3 2 3 3" xfId="11501" xr:uid="{00000000-0005-0000-0000-0000ED2C0000}"/>
    <cellStyle name="Normal 5 2 2 2 3 2 3 3 3" xfId="26602" xr:uid="{00000000-0005-0000-0000-0000EA670000}"/>
    <cellStyle name="Normal 5 2 2 2 3 2 3 5" xfId="21589" xr:uid="{00000000-0005-0000-0000-000055540000}"/>
    <cellStyle name="Normal 5 2 2 2 3 2 4" xfId="13179" xr:uid="{00000000-0005-0000-0000-00007B330000}"/>
    <cellStyle name="Normal 5 2 2 2 3 2 4 3" xfId="28277" xr:uid="{00000000-0005-0000-0000-0000756E0000}"/>
    <cellStyle name="Normal 5 2 2 2 3 2 5" xfId="8158" xr:uid="{00000000-0005-0000-0000-0000DE1F0000}"/>
    <cellStyle name="Normal 5 2 2 2 3 2 5 3" xfId="23260" xr:uid="{00000000-0005-0000-0000-0000DC5A0000}"/>
    <cellStyle name="Normal 5 2 2 2 3 2 7" xfId="18247" xr:uid="{00000000-0005-0000-0000-000047470000}"/>
    <cellStyle name="Normal 5 2 2 2 3 3" xfId="3940" xr:uid="{00000000-0005-0000-0000-0000640F0000}"/>
    <cellStyle name="Normal 5 2 2 2 3 3 2" xfId="14014" xr:uid="{00000000-0005-0000-0000-0000BE360000}"/>
    <cellStyle name="Normal 5 2 2 2 3 3 2 3" xfId="29112" xr:uid="{00000000-0005-0000-0000-0000B8710000}"/>
    <cellStyle name="Normal 5 2 2 2 3 3 3" xfId="8994" xr:uid="{00000000-0005-0000-0000-000022230000}"/>
    <cellStyle name="Normal 5 2 2 2 3 3 3 3" xfId="24095" xr:uid="{00000000-0005-0000-0000-00001F5E0000}"/>
    <cellStyle name="Normal 5 2 2 2 3 3 5" xfId="19082" xr:uid="{00000000-0005-0000-0000-00008A4A0000}"/>
    <cellStyle name="Normal 5 2 2 2 3 4" xfId="5633" xr:uid="{00000000-0005-0000-0000-000001160000}"/>
    <cellStyle name="Normal 5 2 2 2 3 4 2" xfId="15685" xr:uid="{00000000-0005-0000-0000-0000453D0000}"/>
    <cellStyle name="Normal 5 2 2 2 3 4 2 3" xfId="30783" xr:uid="{00000000-0005-0000-0000-00003F780000}"/>
    <cellStyle name="Normal 5 2 2 2 3 4 3" xfId="10665" xr:uid="{00000000-0005-0000-0000-0000A9290000}"/>
    <cellStyle name="Normal 5 2 2 2 3 4 3 3" xfId="25766" xr:uid="{00000000-0005-0000-0000-0000A6640000}"/>
    <cellStyle name="Normal 5 2 2 2 3 4 5" xfId="20753" xr:uid="{00000000-0005-0000-0000-000011510000}"/>
    <cellStyle name="Normal 5 2 2 2 3 5" xfId="12343" xr:uid="{00000000-0005-0000-0000-000037300000}"/>
    <cellStyle name="Normal 5 2 2 2 3 5 3" xfId="27441" xr:uid="{00000000-0005-0000-0000-0000316B0000}"/>
    <cellStyle name="Normal 5 2 2 2 3 6" xfId="7322" xr:uid="{00000000-0005-0000-0000-00009A1C0000}"/>
    <cellStyle name="Normal 5 2 2 2 3 6 3" xfId="22424" xr:uid="{00000000-0005-0000-0000-000098570000}"/>
    <cellStyle name="Normal 5 2 2 2 3 8" xfId="17411" xr:uid="{00000000-0005-0000-0000-000003440000}"/>
    <cellStyle name="Normal 5 2 2 2 3 9" xfId="2248" xr:uid="{00000000-0005-0000-0000-0000C8080000}"/>
    <cellStyle name="Normal 5 2 2 2 4" xfId="2669" xr:uid="{00000000-0005-0000-0000-00006D0A0000}"/>
    <cellStyle name="Normal 5 2 2 2 4 2" xfId="4359" xr:uid="{00000000-0005-0000-0000-000007110000}"/>
    <cellStyle name="Normal 5 2 2 2 4 2 2" xfId="14432" xr:uid="{00000000-0005-0000-0000-000060380000}"/>
    <cellStyle name="Normal 5 2 2 2 4 2 2 3" xfId="29530" xr:uid="{00000000-0005-0000-0000-00005A730000}"/>
    <cellStyle name="Normal 5 2 2 2 4 2 3" xfId="9412" xr:uid="{00000000-0005-0000-0000-0000C4240000}"/>
    <cellStyle name="Normal 5 2 2 2 4 2 3 3" xfId="24513" xr:uid="{00000000-0005-0000-0000-0000C15F0000}"/>
    <cellStyle name="Normal 5 2 2 2 4 2 5" xfId="19500" xr:uid="{00000000-0005-0000-0000-00002C4C0000}"/>
    <cellStyle name="Normal 5 2 2 2 4 3" xfId="6051" xr:uid="{00000000-0005-0000-0000-0000A3170000}"/>
    <cellStyle name="Normal 5 2 2 2 4 3 2" xfId="16103" xr:uid="{00000000-0005-0000-0000-0000E73E0000}"/>
    <cellStyle name="Normal 5 2 2 2 4 3 3" xfId="11083" xr:uid="{00000000-0005-0000-0000-00004B2B0000}"/>
    <cellStyle name="Normal 5 2 2 2 4 3 3 3" xfId="26184" xr:uid="{00000000-0005-0000-0000-000048660000}"/>
    <cellStyle name="Normal 5 2 2 2 4 3 5" xfId="21171" xr:uid="{00000000-0005-0000-0000-0000B3520000}"/>
    <cellStyle name="Normal 5 2 2 2 4 4" xfId="12761" xr:uid="{00000000-0005-0000-0000-0000D9310000}"/>
    <cellStyle name="Normal 5 2 2 2 4 4 3" xfId="27859" xr:uid="{00000000-0005-0000-0000-0000D36C0000}"/>
    <cellStyle name="Normal 5 2 2 2 4 5" xfId="7740" xr:uid="{00000000-0005-0000-0000-00003C1E0000}"/>
    <cellStyle name="Normal 5 2 2 2 4 5 3" xfId="22842" xr:uid="{00000000-0005-0000-0000-00003A590000}"/>
    <cellStyle name="Normal 5 2 2 2 4 7" xfId="17829" xr:uid="{00000000-0005-0000-0000-0000A5450000}"/>
    <cellStyle name="Normal 5 2 2 2 5" xfId="3522" xr:uid="{00000000-0005-0000-0000-0000C20D0000}"/>
    <cellStyle name="Normal 5 2 2 2 5 2" xfId="13596" xr:uid="{00000000-0005-0000-0000-00001C350000}"/>
    <cellStyle name="Normal 5 2 2 2 5 2 3" xfId="28694" xr:uid="{00000000-0005-0000-0000-000016700000}"/>
    <cellStyle name="Normal 5 2 2 2 5 3" xfId="8576" xr:uid="{00000000-0005-0000-0000-000080210000}"/>
    <cellStyle name="Normal 5 2 2 2 5 3 3" xfId="23677" xr:uid="{00000000-0005-0000-0000-00007D5C0000}"/>
    <cellStyle name="Normal 5 2 2 2 5 5" xfId="18664" xr:uid="{00000000-0005-0000-0000-0000E8480000}"/>
    <cellStyle name="Normal 5 2 2 2 6" xfId="5215" xr:uid="{00000000-0005-0000-0000-00005F140000}"/>
    <cellStyle name="Normal 5 2 2 2 6 2" xfId="15267" xr:uid="{00000000-0005-0000-0000-0000A33B0000}"/>
    <cellStyle name="Normal 5 2 2 2 6 2 3" xfId="30365" xr:uid="{00000000-0005-0000-0000-00009D760000}"/>
    <cellStyle name="Normal 5 2 2 2 6 3" xfId="10247" xr:uid="{00000000-0005-0000-0000-000007280000}"/>
    <cellStyle name="Normal 5 2 2 2 6 3 3" xfId="25348" xr:uid="{00000000-0005-0000-0000-000004630000}"/>
    <cellStyle name="Normal 5 2 2 2 6 5" xfId="20335" xr:uid="{00000000-0005-0000-0000-00006F4F0000}"/>
    <cellStyle name="Normal 5 2 2 2 7" xfId="11925" xr:uid="{00000000-0005-0000-0000-0000952E0000}"/>
    <cellStyle name="Normal 5 2 2 2 7 3" xfId="27023" xr:uid="{00000000-0005-0000-0000-00008F690000}"/>
    <cellStyle name="Normal 5 2 2 2 8" xfId="6904" xr:uid="{00000000-0005-0000-0000-0000F81A0000}"/>
    <cellStyle name="Normal 5 2 2 2 8 3" xfId="22006" xr:uid="{00000000-0005-0000-0000-0000F6550000}"/>
    <cellStyle name="Normal 5 2 2 3" xfId="726" xr:uid="{00000000-0005-0000-0000-0000D6020000}"/>
    <cellStyle name="Normal 5 2 2 3 10" xfId="1931" xr:uid="{00000000-0005-0000-0000-00008B070000}"/>
    <cellStyle name="Normal 5 2 2 3 2" xfId="2352" xr:uid="{00000000-0005-0000-0000-000030090000}"/>
    <cellStyle name="Normal 5 2 2 3 2 2" xfId="3191" xr:uid="{00000000-0005-0000-0000-0000770C0000}"/>
    <cellStyle name="Normal 5 2 2 3 2 2 2" xfId="4881" xr:uid="{00000000-0005-0000-0000-000011130000}"/>
    <cellStyle name="Normal 5 2 2 3 2 2 2 2" xfId="14954" xr:uid="{00000000-0005-0000-0000-00006A3A0000}"/>
    <cellStyle name="Normal 5 2 2 3 2 2 2 2 3" xfId="30052" xr:uid="{00000000-0005-0000-0000-000064750000}"/>
    <cellStyle name="Normal 5 2 2 3 2 2 2 3" xfId="9934" xr:uid="{00000000-0005-0000-0000-0000CE260000}"/>
    <cellStyle name="Normal 5 2 2 3 2 2 2 3 3" xfId="25035" xr:uid="{00000000-0005-0000-0000-0000CB610000}"/>
    <cellStyle name="Normal 5 2 2 3 2 2 2 5" xfId="20022" xr:uid="{00000000-0005-0000-0000-0000364E0000}"/>
    <cellStyle name="Normal 5 2 2 3 2 2 3" xfId="6573" xr:uid="{00000000-0005-0000-0000-0000AD190000}"/>
    <cellStyle name="Normal 5 2 2 3 2 2 3 2" xfId="16625" xr:uid="{00000000-0005-0000-0000-0000F1400000}"/>
    <cellStyle name="Normal 5 2 2 3 2 2 3 3" xfId="11605" xr:uid="{00000000-0005-0000-0000-0000552D0000}"/>
    <cellStyle name="Normal 5 2 2 3 2 2 3 3 3" xfId="26706" xr:uid="{00000000-0005-0000-0000-000052680000}"/>
    <cellStyle name="Normal 5 2 2 3 2 2 3 5" xfId="21693" xr:uid="{00000000-0005-0000-0000-0000BD540000}"/>
    <cellStyle name="Normal 5 2 2 3 2 2 4" xfId="13283" xr:uid="{00000000-0005-0000-0000-0000E3330000}"/>
    <cellStyle name="Normal 5 2 2 3 2 2 4 3" xfId="28381" xr:uid="{00000000-0005-0000-0000-0000DD6E0000}"/>
    <cellStyle name="Normal 5 2 2 3 2 2 5" xfId="8262" xr:uid="{00000000-0005-0000-0000-000046200000}"/>
    <cellStyle name="Normal 5 2 2 3 2 2 5 3" xfId="23364" xr:uid="{00000000-0005-0000-0000-0000445B0000}"/>
    <cellStyle name="Normal 5 2 2 3 2 2 7" xfId="18351" xr:uid="{00000000-0005-0000-0000-0000AF470000}"/>
    <cellStyle name="Normal 5 2 2 3 2 3" xfId="4044" xr:uid="{00000000-0005-0000-0000-0000CC0F0000}"/>
    <cellStyle name="Normal 5 2 2 3 2 3 2" xfId="14118" xr:uid="{00000000-0005-0000-0000-000026370000}"/>
    <cellStyle name="Normal 5 2 2 3 2 3 2 3" xfId="29216" xr:uid="{00000000-0005-0000-0000-000020720000}"/>
    <cellStyle name="Normal 5 2 2 3 2 3 3" xfId="9098" xr:uid="{00000000-0005-0000-0000-00008A230000}"/>
    <cellStyle name="Normal 5 2 2 3 2 3 3 3" xfId="24199" xr:uid="{00000000-0005-0000-0000-0000875E0000}"/>
    <cellStyle name="Normal 5 2 2 3 2 3 5" xfId="19186" xr:uid="{00000000-0005-0000-0000-0000F24A0000}"/>
    <cellStyle name="Normal 5 2 2 3 2 4" xfId="5737" xr:uid="{00000000-0005-0000-0000-000069160000}"/>
    <cellStyle name="Normal 5 2 2 3 2 4 2" xfId="15789" xr:uid="{00000000-0005-0000-0000-0000AD3D0000}"/>
    <cellStyle name="Normal 5 2 2 3 2 4 2 3" xfId="30887" xr:uid="{00000000-0005-0000-0000-0000A7780000}"/>
    <cellStyle name="Normal 5 2 2 3 2 4 3" xfId="10769" xr:uid="{00000000-0005-0000-0000-0000112A0000}"/>
    <cellStyle name="Normal 5 2 2 3 2 4 3 3" xfId="25870" xr:uid="{00000000-0005-0000-0000-00000E650000}"/>
    <cellStyle name="Normal 5 2 2 3 2 4 5" xfId="20857" xr:uid="{00000000-0005-0000-0000-000079510000}"/>
    <cellStyle name="Normal 5 2 2 3 2 5" xfId="12447" xr:uid="{00000000-0005-0000-0000-00009F300000}"/>
    <cellStyle name="Normal 5 2 2 3 2 5 3" xfId="27545" xr:uid="{00000000-0005-0000-0000-0000996B0000}"/>
    <cellStyle name="Normal 5 2 2 3 2 6" xfId="7426" xr:uid="{00000000-0005-0000-0000-0000021D0000}"/>
    <cellStyle name="Normal 5 2 2 3 2 6 3" xfId="22528" xr:uid="{00000000-0005-0000-0000-000000580000}"/>
    <cellStyle name="Normal 5 2 2 3 2 8" xfId="17515" xr:uid="{00000000-0005-0000-0000-00006B440000}"/>
    <cellStyle name="Normal 5 2 2 3 3" xfId="2773" xr:uid="{00000000-0005-0000-0000-0000D50A0000}"/>
    <cellStyle name="Normal 5 2 2 3 3 2" xfId="4463" xr:uid="{00000000-0005-0000-0000-00006F110000}"/>
    <cellStyle name="Normal 5 2 2 3 3 2 2" xfId="14536" xr:uid="{00000000-0005-0000-0000-0000C8380000}"/>
    <cellStyle name="Normal 5 2 2 3 3 2 2 3" xfId="29634" xr:uid="{00000000-0005-0000-0000-0000C2730000}"/>
    <cellStyle name="Normal 5 2 2 3 3 2 3" xfId="9516" xr:uid="{00000000-0005-0000-0000-00002C250000}"/>
    <cellStyle name="Normal 5 2 2 3 3 2 3 3" xfId="24617" xr:uid="{00000000-0005-0000-0000-000029600000}"/>
    <cellStyle name="Normal 5 2 2 3 3 2 5" xfId="19604" xr:uid="{00000000-0005-0000-0000-0000944C0000}"/>
    <cellStyle name="Normal 5 2 2 3 3 3" xfId="6155" xr:uid="{00000000-0005-0000-0000-00000B180000}"/>
    <cellStyle name="Normal 5 2 2 3 3 3 2" xfId="16207" xr:uid="{00000000-0005-0000-0000-00004F3F0000}"/>
    <cellStyle name="Normal 5 2 2 3 3 3 3" xfId="11187" xr:uid="{00000000-0005-0000-0000-0000B32B0000}"/>
    <cellStyle name="Normal 5 2 2 3 3 3 3 3" xfId="26288" xr:uid="{00000000-0005-0000-0000-0000B0660000}"/>
    <cellStyle name="Normal 5 2 2 3 3 3 5" xfId="21275" xr:uid="{00000000-0005-0000-0000-00001B530000}"/>
    <cellStyle name="Normal 5 2 2 3 3 4" xfId="12865" xr:uid="{00000000-0005-0000-0000-000041320000}"/>
    <cellStyle name="Normal 5 2 2 3 3 4 3" xfId="27963" xr:uid="{00000000-0005-0000-0000-00003B6D0000}"/>
    <cellStyle name="Normal 5 2 2 3 3 5" xfId="7844" xr:uid="{00000000-0005-0000-0000-0000A41E0000}"/>
    <cellStyle name="Normal 5 2 2 3 3 5 3" xfId="22946" xr:uid="{00000000-0005-0000-0000-0000A2590000}"/>
    <cellStyle name="Normal 5 2 2 3 3 7" xfId="17933" xr:uid="{00000000-0005-0000-0000-00000D460000}"/>
    <cellStyle name="Normal 5 2 2 3 4" xfId="3626" xr:uid="{00000000-0005-0000-0000-00002A0E0000}"/>
    <cellStyle name="Normal 5 2 2 3 4 2" xfId="13700" xr:uid="{00000000-0005-0000-0000-000084350000}"/>
    <cellStyle name="Normal 5 2 2 3 4 2 3" xfId="28798" xr:uid="{00000000-0005-0000-0000-00007E700000}"/>
    <cellStyle name="Normal 5 2 2 3 4 3" xfId="8680" xr:uid="{00000000-0005-0000-0000-0000E8210000}"/>
    <cellStyle name="Normal 5 2 2 3 4 3 3" xfId="23781" xr:uid="{00000000-0005-0000-0000-0000E55C0000}"/>
    <cellStyle name="Normal 5 2 2 3 4 5" xfId="18768" xr:uid="{00000000-0005-0000-0000-000050490000}"/>
    <cellStyle name="Normal 5 2 2 3 5" xfId="5319" xr:uid="{00000000-0005-0000-0000-0000C7140000}"/>
    <cellStyle name="Normal 5 2 2 3 5 2" xfId="15371" xr:uid="{00000000-0005-0000-0000-00000B3C0000}"/>
    <cellStyle name="Normal 5 2 2 3 5 2 3" xfId="30469" xr:uid="{00000000-0005-0000-0000-000005770000}"/>
    <cellStyle name="Normal 5 2 2 3 5 3" xfId="10351" xr:uid="{00000000-0005-0000-0000-00006F280000}"/>
    <cellStyle name="Normal 5 2 2 3 5 3 3" xfId="25452" xr:uid="{00000000-0005-0000-0000-00006C630000}"/>
    <cellStyle name="Normal 5 2 2 3 5 5" xfId="20439" xr:uid="{00000000-0005-0000-0000-0000D74F0000}"/>
    <cellStyle name="Normal 5 2 2 3 6" xfId="12029" xr:uid="{00000000-0005-0000-0000-0000FD2E0000}"/>
    <cellStyle name="Normal 5 2 2 3 6 3" xfId="27127" xr:uid="{00000000-0005-0000-0000-0000F7690000}"/>
    <cellStyle name="Normal 5 2 2 3 7" xfId="7008" xr:uid="{00000000-0005-0000-0000-0000601B0000}"/>
    <cellStyle name="Normal 5 2 2 3 7 3" xfId="22110" xr:uid="{00000000-0005-0000-0000-00005E560000}"/>
    <cellStyle name="Normal 5 2 2 3 9" xfId="17097" xr:uid="{00000000-0005-0000-0000-0000C9420000}"/>
    <cellStyle name="Normal 5 2 2 4" xfId="747" xr:uid="{00000000-0005-0000-0000-0000EB020000}"/>
    <cellStyle name="Normal 5 2 2 4 2" xfId="2983" xr:uid="{00000000-0005-0000-0000-0000A70B0000}"/>
    <cellStyle name="Normal 5 2 2 4 2 2" xfId="4673" xr:uid="{00000000-0005-0000-0000-000041120000}"/>
    <cellStyle name="Normal 5 2 2 4 2 2 2" xfId="14746" xr:uid="{00000000-0005-0000-0000-00009A390000}"/>
    <cellStyle name="Normal 5 2 2 4 2 2 2 3" xfId="29844" xr:uid="{00000000-0005-0000-0000-000094740000}"/>
    <cellStyle name="Normal 5 2 2 4 2 2 3" xfId="9726" xr:uid="{00000000-0005-0000-0000-0000FE250000}"/>
    <cellStyle name="Normal 5 2 2 4 2 2 3 3" xfId="24827" xr:uid="{00000000-0005-0000-0000-0000FB600000}"/>
    <cellStyle name="Normal 5 2 2 4 2 2 5" xfId="19814" xr:uid="{00000000-0005-0000-0000-0000664D0000}"/>
    <cellStyle name="Normal 5 2 2 4 2 3" xfId="6365" xr:uid="{00000000-0005-0000-0000-0000DD180000}"/>
    <cellStyle name="Normal 5 2 2 4 2 3 2" xfId="16417" xr:uid="{00000000-0005-0000-0000-000021400000}"/>
    <cellStyle name="Normal 5 2 2 4 2 3 3" xfId="11397" xr:uid="{00000000-0005-0000-0000-0000852C0000}"/>
    <cellStyle name="Normal 5 2 2 4 2 3 3 3" xfId="26498" xr:uid="{00000000-0005-0000-0000-000082670000}"/>
    <cellStyle name="Normal 5 2 2 4 2 3 5" xfId="21485" xr:uid="{00000000-0005-0000-0000-0000ED530000}"/>
    <cellStyle name="Normal 5 2 2 4 2 4" xfId="13075" xr:uid="{00000000-0005-0000-0000-000013330000}"/>
    <cellStyle name="Normal 5 2 2 4 2 4 3" xfId="28173" xr:uid="{00000000-0005-0000-0000-00000D6E0000}"/>
    <cellStyle name="Normal 5 2 2 4 2 5" xfId="8054" xr:uid="{00000000-0005-0000-0000-0000761F0000}"/>
    <cellStyle name="Normal 5 2 2 4 2 5 3" xfId="23156" xr:uid="{00000000-0005-0000-0000-0000745A0000}"/>
    <cellStyle name="Normal 5 2 2 4 2 7" xfId="18143" xr:uid="{00000000-0005-0000-0000-0000DF460000}"/>
    <cellStyle name="Normal 5 2 2 4 3" xfId="3836" xr:uid="{00000000-0005-0000-0000-0000FC0E0000}"/>
    <cellStyle name="Normal 5 2 2 4 3 2" xfId="13910" xr:uid="{00000000-0005-0000-0000-000056360000}"/>
    <cellStyle name="Normal 5 2 2 4 3 2 3" xfId="29008" xr:uid="{00000000-0005-0000-0000-000050710000}"/>
    <cellStyle name="Normal 5 2 2 4 3 3" xfId="8890" xr:uid="{00000000-0005-0000-0000-0000BA220000}"/>
    <cellStyle name="Normal 5 2 2 4 3 3 3" xfId="23991" xr:uid="{00000000-0005-0000-0000-0000B75D0000}"/>
    <cellStyle name="Normal 5 2 2 4 3 5" xfId="18978" xr:uid="{00000000-0005-0000-0000-0000224A0000}"/>
    <cellStyle name="Normal 5 2 2 4 4" xfId="5529" xr:uid="{00000000-0005-0000-0000-000099150000}"/>
    <cellStyle name="Normal 5 2 2 4 4 2" xfId="15581" xr:uid="{00000000-0005-0000-0000-0000DD3C0000}"/>
    <cellStyle name="Normal 5 2 2 4 4 2 3" xfId="30679" xr:uid="{00000000-0005-0000-0000-0000D7770000}"/>
    <cellStyle name="Normal 5 2 2 4 4 3" xfId="10561" xr:uid="{00000000-0005-0000-0000-000041290000}"/>
    <cellStyle name="Normal 5 2 2 4 4 3 3" xfId="25662" xr:uid="{00000000-0005-0000-0000-00003E640000}"/>
    <cellStyle name="Normal 5 2 2 4 4 5" xfId="20649" xr:uid="{00000000-0005-0000-0000-0000A9500000}"/>
    <cellStyle name="Normal 5 2 2 4 5" xfId="12239" xr:uid="{00000000-0005-0000-0000-0000CF2F0000}"/>
    <cellStyle name="Normal 5 2 2 4 5 3" xfId="27337" xr:uid="{00000000-0005-0000-0000-0000C96A0000}"/>
    <cellStyle name="Normal 5 2 2 4 6" xfId="7218" xr:uid="{00000000-0005-0000-0000-0000321C0000}"/>
    <cellStyle name="Normal 5 2 2 4 6 3" xfId="22320" xr:uid="{00000000-0005-0000-0000-000030570000}"/>
    <cellStyle name="Normal 5 2 2 4 8" xfId="17307" xr:uid="{00000000-0005-0000-0000-00009B430000}"/>
    <cellStyle name="Normal 5 2 2 4 9" xfId="2144" xr:uid="{00000000-0005-0000-0000-000060080000}"/>
    <cellStyle name="Normal 5 2 2 5" xfId="2565" xr:uid="{00000000-0005-0000-0000-0000050A0000}"/>
    <cellStyle name="Normal 5 2 2 5 2" xfId="4255" xr:uid="{00000000-0005-0000-0000-00009F100000}"/>
    <cellStyle name="Normal 5 2 2 5 2 2" xfId="14328" xr:uid="{00000000-0005-0000-0000-0000F8370000}"/>
    <cellStyle name="Normal 5 2 2 5 2 2 3" xfId="29426" xr:uid="{00000000-0005-0000-0000-0000F2720000}"/>
    <cellStyle name="Normal 5 2 2 5 2 3" xfId="9308" xr:uid="{00000000-0005-0000-0000-00005C240000}"/>
    <cellStyle name="Normal 5 2 2 5 2 3 3" xfId="24409" xr:uid="{00000000-0005-0000-0000-0000595F0000}"/>
    <cellStyle name="Normal 5 2 2 5 2 5" xfId="19396" xr:uid="{00000000-0005-0000-0000-0000C44B0000}"/>
    <cellStyle name="Normal 5 2 2 5 3" xfId="5947" xr:uid="{00000000-0005-0000-0000-00003B170000}"/>
    <cellStyle name="Normal 5 2 2 5 3 2" xfId="15999" xr:uid="{00000000-0005-0000-0000-00007F3E0000}"/>
    <cellStyle name="Normal 5 2 2 5 3 3" xfId="10979" xr:uid="{00000000-0005-0000-0000-0000E32A0000}"/>
    <cellStyle name="Normal 5 2 2 5 3 3 3" xfId="26080" xr:uid="{00000000-0005-0000-0000-0000E0650000}"/>
    <cellStyle name="Normal 5 2 2 5 3 5" xfId="21067" xr:uid="{00000000-0005-0000-0000-00004B520000}"/>
    <cellStyle name="Normal 5 2 2 5 4" xfId="12657" xr:uid="{00000000-0005-0000-0000-000071310000}"/>
    <cellStyle name="Normal 5 2 2 5 4 3" xfId="27755" xr:uid="{00000000-0005-0000-0000-00006B6C0000}"/>
    <cellStyle name="Normal 5 2 2 5 5" xfId="7636" xr:uid="{00000000-0005-0000-0000-0000D41D0000}"/>
    <cellStyle name="Normal 5 2 2 5 5 3" xfId="22738" xr:uid="{00000000-0005-0000-0000-0000D2580000}"/>
    <cellStyle name="Normal 5 2 2 5 7" xfId="17725" xr:uid="{00000000-0005-0000-0000-00003D450000}"/>
    <cellStyle name="Normal 5 2 2 6" xfId="3418" xr:uid="{00000000-0005-0000-0000-00005A0D0000}"/>
    <cellStyle name="Normal 5 2 2 6 2" xfId="13492" xr:uid="{00000000-0005-0000-0000-0000B4340000}"/>
    <cellStyle name="Normal 5 2 2 6 2 3" xfId="28590" xr:uid="{00000000-0005-0000-0000-0000AE6F0000}"/>
    <cellStyle name="Normal 5 2 2 6 3" xfId="8472" xr:uid="{00000000-0005-0000-0000-000018210000}"/>
    <cellStyle name="Normal 5 2 2 6 3 3" xfId="23573" xr:uid="{00000000-0005-0000-0000-0000155C0000}"/>
    <cellStyle name="Normal 5 2 2 6 5" xfId="18560" xr:uid="{00000000-0005-0000-0000-000080480000}"/>
    <cellStyle name="Normal 5 2 2 7" xfId="5111" xr:uid="{00000000-0005-0000-0000-0000F7130000}"/>
    <cellStyle name="Normal 5 2 2 7 2" xfId="15163" xr:uid="{00000000-0005-0000-0000-00003B3B0000}"/>
    <cellStyle name="Normal 5 2 2 7 2 3" xfId="30261" xr:uid="{00000000-0005-0000-0000-000035760000}"/>
    <cellStyle name="Normal 5 2 2 7 3" xfId="10143" xr:uid="{00000000-0005-0000-0000-00009F270000}"/>
    <cellStyle name="Normal 5 2 2 7 3 3" xfId="25244" xr:uid="{00000000-0005-0000-0000-00009C620000}"/>
    <cellStyle name="Normal 5 2 2 7 5" xfId="20231" xr:uid="{00000000-0005-0000-0000-0000074F0000}"/>
    <cellStyle name="Normal 5 2 2 8" xfId="11821" xr:uid="{00000000-0005-0000-0000-00002D2E0000}"/>
    <cellStyle name="Normal 5 2 2 8 3" xfId="26919" xr:uid="{00000000-0005-0000-0000-000027690000}"/>
    <cellStyle name="Normal 5 2 2 9" xfId="6800" xr:uid="{00000000-0005-0000-0000-0000901A0000}"/>
    <cellStyle name="Normal 5 2 2 9 3" xfId="21902" xr:uid="{00000000-0005-0000-0000-00008E550000}"/>
    <cellStyle name="Normal 5 2 3" xfId="710" xr:uid="{00000000-0005-0000-0000-0000C6020000}"/>
    <cellStyle name="Normal 5 2 3 10" xfId="16941" xr:uid="{00000000-0005-0000-0000-00002D420000}"/>
    <cellStyle name="Normal 5 2 3 11" xfId="1764" xr:uid="{00000000-0005-0000-0000-0000E4060000}"/>
    <cellStyle name="Normal 5 2 3 2" xfId="731" xr:uid="{00000000-0005-0000-0000-0000DB020000}"/>
    <cellStyle name="Normal 5 2 3 2 10" xfId="1983" xr:uid="{00000000-0005-0000-0000-0000BF070000}"/>
    <cellStyle name="Normal 5 2 3 2 2" xfId="2404" xr:uid="{00000000-0005-0000-0000-000064090000}"/>
    <cellStyle name="Normal 5 2 3 2 2 2" xfId="3243" xr:uid="{00000000-0005-0000-0000-0000AB0C0000}"/>
    <cellStyle name="Normal 5 2 3 2 2 2 2" xfId="4933" xr:uid="{00000000-0005-0000-0000-000045130000}"/>
    <cellStyle name="Normal 5 2 3 2 2 2 2 2" xfId="15006" xr:uid="{00000000-0005-0000-0000-00009E3A0000}"/>
    <cellStyle name="Normal 5 2 3 2 2 2 2 2 3" xfId="30104" xr:uid="{00000000-0005-0000-0000-000098750000}"/>
    <cellStyle name="Normal 5 2 3 2 2 2 2 3" xfId="9986" xr:uid="{00000000-0005-0000-0000-000002270000}"/>
    <cellStyle name="Normal 5 2 3 2 2 2 2 3 3" xfId="25087" xr:uid="{00000000-0005-0000-0000-0000FF610000}"/>
    <cellStyle name="Normal 5 2 3 2 2 2 2 5" xfId="20074" xr:uid="{00000000-0005-0000-0000-00006A4E0000}"/>
    <cellStyle name="Normal 5 2 3 2 2 2 3" xfId="6625" xr:uid="{00000000-0005-0000-0000-0000E1190000}"/>
    <cellStyle name="Normal 5 2 3 2 2 2 3 2" xfId="16677" xr:uid="{00000000-0005-0000-0000-000025410000}"/>
    <cellStyle name="Normal 5 2 3 2 2 2 3 3" xfId="11657" xr:uid="{00000000-0005-0000-0000-0000892D0000}"/>
    <cellStyle name="Normal 5 2 3 2 2 2 3 3 3" xfId="26758" xr:uid="{00000000-0005-0000-0000-000086680000}"/>
    <cellStyle name="Normal 5 2 3 2 2 2 3 5" xfId="21745" xr:uid="{00000000-0005-0000-0000-0000F1540000}"/>
    <cellStyle name="Normal 5 2 3 2 2 2 4" xfId="13335" xr:uid="{00000000-0005-0000-0000-000017340000}"/>
    <cellStyle name="Normal 5 2 3 2 2 2 4 3" xfId="28433" xr:uid="{00000000-0005-0000-0000-0000116F0000}"/>
    <cellStyle name="Normal 5 2 3 2 2 2 5" xfId="8314" xr:uid="{00000000-0005-0000-0000-00007A200000}"/>
    <cellStyle name="Normal 5 2 3 2 2 2 5 3" xfId="23416" xr:uid="{00000000-0005-0000-0000-0000785B0000}"/>
    <cellStyle name="Normal 5 2 3 2 2 2 7" xfId="18403" xr:uid="{00000000-0005-0000-0000-0000E3470000}"/>
    <cellStyle name="Normal 5 2 3 2 2 3" xfId="4096" xr:uid="{00000000-0005-0000-0000-000000100000}"/>
    <cellStyle name="Normal 5 2 3 2 2 3 2" xfId="14170" xr:uid="{00000000-0005-0000-0000-00005A370000}"/>
    <cellStyle name="Normal 5 2 3 2 2 3 2 3" xfId="29268" xr:uid="{00000000-0005-0000-0000-000054720000}"/>
    <cellStyle name="Normal 5 2 3 2 2 3 3" xfId="9150" xr:uid="{00000000-0005-0000-0000-0000BE230000}"/>
    <cellStyle name="Normal 5 2 3 2 2 3 3 3" xfId="24251" xr:uid="{00000000-0005-0000-0000-0000BB5E0000}"/>
    <cellStyle name="Normal 5 2 3 2 2 3 5" xfId="19238" xr:uid="{00000000-0005-0000-0000-0000264B0000}"/>
    <cellStyle name="Normal 5 2 3 2 2 4" xfId="5789" xr:uid="{00000000-0005-0000-0000-00009D160000}"/>
    <cellStyle name="Normal 5 2 3 2 2 4 2" xfId="15841" xr:uid="{00000000-0005-0000-0000-0000E13D0000}"/>
    <cellStyle name="Normal 5 2 3 2 2 4 2 3" xfId="30939" xr:uid="{00000000-0005-0000-0000-0000DB780000}"/>
    <cellStyle name="Normal 5 2 3 2 2 4 3" xfId="10821" xr:uid="{00000000-0005-0000-0000-0000452A0000}"/>
    <cellStyle name="Normal 5 2 3 2 2 4 3 3" xfId="25922" xr:uid="{00000000-0005-0000-0000-000042650000}"/>
    <cellStyle name="Normal 5 2 3 2 2 4 5" xfId="20909" xr:uid="{00000000-0005-0000-0000-0000AD510000}"/>
    <cellStyle name="Normal 5 2 3 2 2 5" xfId="12499" xr:uid="{00000000-0005-0000-0000-0000D3300000}"/>
    <cellStyle name="Normal 5 2 3 2 2 5 3" xfId="27597" xr:uid="{00000000-0005-0000-0000-0000CD6B0000}"/>
    <cellStyle name="Normal 5 2 3 2 2 6" xfId="7478" xr:uid="{00000000-0005-0000-0000-0000361D0000}"/>
    <cellStyle name="Normal 5 2 3 2 2 6 3" xfId="22580" xr:uid="{00000000-0005-0000-0000-000034580000}"/>
    <cellStyle name="Normal 5 2 3 2 2 8" xfId="17567" xr:uid="{00000000-0005-0000-0000-00009F440000}"/>
    <cellStyle name="Normal 5 2 3 2 3" xfId="2825" xr:uid="{00000000-0005-0000-0000-0000090B0000}"/>
    <cellStyle name="Normal 5 2 3 2 3 2" xfId="4515" xr:uid="{00000000-0005-0000-0000-0000A3110000}"/>
    <cellStyle name="Normal 5 2 3 2 3 2 2" xfId="14588" xr:uid="{00000000-0005-0000-0000-0000FC380000}"/>
    <cellStyle name="Normal 5 2 3 2 3 2 2 3" xfId="29686" xr:uid="{00000000-0005-0000-0000-0000F6730000}"/>
    <cellStyle name="Normal 5 2 3 2 3 2 3" xfId="9568" xr:uid="{00000000-0005-0000-0000-000060250000}"/>
    <cellStyle name="Normal 5 2 3 2 3 2 3 3" xfId="24669" xr:uid="{00000000-0005-0000-0000-00005D600000}"/>
    <cellStyle name="Normal 5 2 3 2 3 2 5" xfId="19656" xr:uid="{00000000-0005-0000-0000-0000C84C0000}"/>
    <cellStyle name="Normal 5 2 3 2 3 3" xfId="6207" xr:uid="{00000000-0005-0000-0000-00003F180000}"/>
    <cellStyle name="Normal 5 2 3 2 3 3 2" xfId="16259" xr:uid="{00000000-0005-0000-0000-0000833F0000}"/>
    <cellStyle name="Normal 5 2 3 2 3 3 3" xfId="11239" xr:uid="{00000000-0005-0000-0000-0000E72B0000}"/>
    <cellStyle name="Normal 5 2 3 2 3 3 3 3" xfId="26340" xr:uid="{00000000-0005-0000-0000-0000E4660000}"/>
    <cellStyle name="Normal 5 2 3 2 3 3 5" xfId="21327" xr:uid="{00000000-0005-0000-0000-00004F530000}"/>
    <cellStyle name="Normal 5 2 3 2 3 4" xfId="12917" xr:uid="{00000000-0005-0000-0000-000075320000}"/>
    <cellStyle name="Normal 5 2 3 2 3 4 3" xfId="28015" xr:uid="{00000000-0005-0000-0000-00006F6D0000}"/>
    <cellStyle name="Normal 5 2 3 2 3 5" xfId="7896" xr:uid="{00000000-0005-0000-0000-0000D81E0000}"/>
    <cellStyle name="Normal 5 2 3 2 3 5 3" xfId="22998" xr:uid="{00000000-0005-0000-0000-0000D6590000}"/>
    <cellStyle name="Normal 5 2 3 2 3 7" xfId="17985" xr:uid="{00000000-0005-0000-0000-000041460000}"/>
    <cellStyle name="Normal 5 2 3 2 4" xfId="3678" xr:uid="{00000000-0005-0000-0000-00005E0E0000}"/>
    <cellStyle name="Normal 5 2 3 2 4 2" xfId="13752" xr:uid="{00000000-0005-0000-0000-0000B8350000}"/>
    <cellStyle name="Normal 5 2 3 2 4 2 3" xfId="28850" xr:uid="{00000000-0005-0000-0000-0000B2700000}"/>
    <cellStyle name="Normal 5 2 3 2 4 3" xfId="8732" xr:uid="{00000000-0005-0000-0000-00001C220000}"/>
    <cellStyle name="Normal 5 2 3 2 4 3 3" xfId="23833" xr:uid="{00000000-0005-0000-0000-0000195D0000}"/>
    <cellStyle name="Normal 5 2 3 2 4 5" xfId="18820" xr:uid="{00000000-0005-0000-0000-000084490000}"/>
    <cellStyle name="Normal 5 2 3 2 5" xfId="5371" xr:uid="{00000000-0005-0000-0000-0000FB140000}"/>
    <cellStyle name="Normal 5 2 3 2 5 2" xfId="15423" xr:uid="{00000000-0005-0000-0000-00003F3C0000}"/>
    <cellStyle name="Normal 5 2 3 2 5 2 3" xfId="30521" xr:uid="{00000000-0005-0000-0000-000039770000}"/>
    <cellStyle name="Normal 5 2 3 2 5 3" xfId="10403" xr:uid="{00000000-0005-0000-0000-0000A3280000}"/>
    <cellStyle name="Normal 5 2 3 2 5 3 3" xfId="25504" xr:uid="{00000000-0005-0000-0000-0000A0630000}"/>
    <cellStyle name="Normal 5 2 3 2 5 5" xfId="20491" xr:uid="{00000000-0005-0000-0000-00000B500000}"/>
    <cellStyle name="Normal 5 2 3 2 6" xfId="12081" xr:uid="{00000000-0005-0000-0000-0000312F0000}"/>
    <cellStyle name="Normal 5 2 3 2 6 3" xfId="27179" xr:uid="{00000000-0005-0000-0000-00002B6A0000}"/>
    <cellStyle name="Normal 5 2 3 2 7" xfId="7060" xr:uid="{00000000-0005-0000-0000-0000941B0000}"/>
    <cellStyle name="Normal 5 2 3 2 7 3" xfId="22162" xr:uid="{00000000-0005-0000-0000-000092560000}"/>
    <cellStyle name="Normal 5 2 3 2 9" xfId="17149" xr:uid="{00000000-0005-0000-0000-0000FD420000}"/>
    <cellStyle name="Normal 5 2 3 3" xfId="752" xr:uid="{00000000-0005-0000-0000-0000F0020000}"/>
    <cellStyle name="Normal 5 2 3 3 2" xfId="3035" xr:uid="{00000000-0005-0000-0000-0000DB0B0000}"/>
    <cellStyle name="Normal 5 2 3 3 2 2" xfId="4725" xr:uid="{00000000-0005-0000-0000-000075120000}"/>
    <cellStyle name="Normal 5 2 3 3 2 2 2" xfId="14798" xr:uid="{00000000-0005-0000-0000-0000CE390000}"/>
    <cellStyle name="Normal 5 2 3 3 2 2 2 3" xfId="29896" xr:uid="{00000000-0005-0000-0000-0000C8740000}"/>
    <cellStyle name="Normal 5 2 3 3 2 2 3" xfId="9778" xr:uid="{00000000-0005-0000-0000-000032260000}"/>
    <cellStyle name="Normal 5 2 3 3 2 2 3 3" xfId="24879" xr:uid="{00000000-0005-0000-0000-00002F610000}"/>
    <cellStyle name="Normal 5 2 3 3 2 2 5" xfId="19866" xr:uid="{00000000-0005-0000-0000-00009A4D0000}"/>
    <cellStyle name="Normal 5 2 3 3 2 3" xfId="6417" xr:uid="{00000000-0005-0000-0000-000011190000}"/>
    <cellStyle name="Normal 5 2 3 3 2 3 2" xfId="16469" xr:uid="{00000000-0005-0000-0000-000055400000}"/>
    <cellStyle name="Normal 5 2 3 3 2 3 3" xfId="11449" xr:uid="{00000000-0005-0000-0000-0000B92C0000}"/>
    <cellStyle name="Normal 5 2 3 3 2 3 3 3" xfId="26550" xr:uid="{00000000-0005-0000-0000-0000B6670000}"/>
    <cellStyle name="Normal 5 2 3 3 2 3 5" xfId="21537" xr:uid="{00000000-0005-0000-0000-000021540000}"/>
    <cellStyle name="Normal 5 2 3 3 2 4" xfId="13127" xr:uid="{00000000-0005-0000-0000-000047330000}"/>
    <cellStyle name="Normal 5 2 3 3 2 4 3" xfId="28225" xr:uid="{00000000-0005-0000-0000-0000416E0000}"/>
    <cellStyle name="Normal 5 2 3 3 2 5" xfId="8106" xr:uid="{00000000-0005-0000-0000-0000AA1F0000}"/>
    <cellStyle name="Normal 5 2 3 3 2 5 3" xfId="23208" xr:uid="{00000000-0005-0000-0000-0000A85A0000}"/>
    <cellStyle name="Normal 5 2 3 3 2 7" xfId="18195" xr:uid="{00000000-0005-0000-0000-000013470000}"/>
    <cellStyle name="Normal 5 2 3 3 3" xfId="3888" xr:uid="{00000000-0005-0000-0000-0000300F0000}"/>
    <cellStyle name="Normal 5 2 3 3 3 2" xfId="13962" xr:uid="{00000000-0005-0000-0000-00008A360000}"/>
    <cellStyle name="Normal 5 2 3 3 3 2 3" xfId="29060" xr:uid="{00000000-0005-0000-0000-000084710000}"/>
    <cellStyle name="Normal 5 2 3 3 3 3" xfId="8942" xr:uid="{00000000-0005-0000-0000-0000EE220000}"/>
    <cellStyle name="Normal 5 2 3 3 3 3 3" xfId="24043" xr:uid="{00000000-0005-0000-0000-0000EB5D0000}"/>
    <cellStyle name="Normal 5 2 3 3 3 5" xfId="19030" xr:uid="{00000000-0005-0000-0000-0000564A0000}"/>
    <cellStyle name="Normal 5 2 3 3 4" xfId="5581" xr:uid="{00000000-0005-0000-0000-0000CD150000}"/>
    <cellStyle name="Normal 5 2 3 3 4 2" xfId="15633" xr:uid="{00000000-0005-0000-0000-0000113D0000}"/>
    <cellStyle name="Normal 5 2 3 3 4 2 3" xfId="30731" xr:uid="{00000000-0005-0000-0000-00000B780000}"/>
    <cellStyle name="Normal 5 2 3 3 4 3" xfId="10613" xr:uid="{00000000-0005-0000-0000-000075290000}"/>
    <cellStyle name="Normal 5 2 3 3 4 3 3" xfId="25714" xr:uid="{00000000-0005-0000-0000-000072640000}"/>
    <cellStyle name="Normal 5 2 3 3 4 5" xfId="20701" xr:uid="{00000000-0005-0000-0000-0000DD500000}"/>
    <cellStyle name="Normal 5 2 3 3 5" xfId="12291" xr:uid="{00000000-0005-0000-0000-000003300000}"/>
    <cellStyle name="Normal 5 2 3 3 5 3" xfId="27389" xr:uid="{00000000-0005-0000-0000-0000FD6A0000}"/>
    <cellStyle name="Normal 5 2 3 3 6" xfId="7270" xr:uid="{00000000-0005-0000-0000-0000661C0000}"/>
    <cellStyle name="Normal 5 2 3 3 6 3" xfId="22372" xr:uid="{00000000-0005-0000-0000-000064570000}"/>
    <cellStyle name="Normal 5 2 3 3 8" xfId="17359" xr:uid="{00000000-0005-0000-0000-0000CF430000}"/>
    <cellStyle name="Normal 5 2 3 3 9" xfId="2196" xr:uid="{00000000-0005-0000-0000-000094080000}"/>
    <cellStyle name="Normal 5 2 3 4" xfId="2617" xr:uid="{00000000-0005-0000-0000-0000390A0000}"/>
    <cellStyle name="Normal 5 2 3 4 2" xfId="4307" xr:uid="{00000000-0005-0000-0000-0000D3100000}"/>
    <cellStyle name="Normal 5 2 3 4 2 2" xfId="14380" xr:uid="{00000000-0005-0000-0000-00002C380000}"/>
    <cellStyle name="Normal 5 2 3 4 2 2 3" xfId="29478" xr:uid="{00000000-0005-0000-0000-000026730000}"/>
    <cellStyle name="Normal 5 2 3 4 2 3" xfId="9360" xr:uid="{00000000-0005-0000-0000-000090240000}"/>
    <cellStyle name="Normal 5 2 3 4 2 3 3" xfId="24461" xr:uid="{00000000-0005-0000-0000-00008D5F0000}"/>
    <cellStyle name="Normal 5 2 3 4 2 5" xfId="19448" xr:uid="{00000000-0005-0000-0000-0000F84B0000}"/>
    <cellStyle name="Normal 5 2 3 4 3" xfId="5999" xr:uid="{00000000-0005-0000-0000-00006F170000}"/>
    <cellStyle name="Normal 5 2 3 4 3 2" xfId="16051" xr:uid="{00000000-0005-0000-0000-0000B33E0000}"/>
    <cellStyle name="Normal 5 2 3 4 3 3" xfId="11031" xr:uid="{00000000-0005-0000-0000-0000172B0000}"/>
    <cellStyle name="Normal 5 2 3 4 3 3 3" xfId="26132" xr:uid="{00000000-0005-0000-0000-000014660000}"/>
    <cellStyle name="Normal 5 2 3 4 3 5" xfId="21119" xr:uid="{00000000-0005-0000-0000-00007F520000}"/>
    <cellStyle name="Normal 5 2 3 4 4" xfId="12709" xr:uid="{00000000-0005-0000-0000-0000A5310000}"/>
    <cellStyle name="Normal 5 2 3 4 4 3" xfId="27807" xr:uid="{00000000-0005-0000-0000-00009F6C0000}"/>
    <cellStyle name="Normal 5 2 3 4 5" xfId="7688" xr:uid="{00000000-0005-0000-0000-0000081E0000}"/>
    <cellStyle name="Normal 5 2 3 4 5 3" xfId="22790" xr:uid="{00000000-0005-0000-0000-000006590000}"/>
    <cellStyle name="Normal 5 2 3 4 7" xfId="17777" xr:uid="{00000000-0005-0000-0000-000071450000}"/>
    <cellStyle name="Normal 5 2 3 5" xfId="3470" xr:uid="{00000000-0005-0000-0000-00008E0D0000}"/>
    <cellStyle name="Normal 5 2 3 5 2" xfId="13544" xr:uid="{00000000-0005-0000-0000-0000E8340000}"/>
    <cellStyle name="Normal 5 2 3 5 2 3" xfId="28642" xr:uid="{00000000-0005-0000-0000-0000E26F0000}"/>
    <cellStyle name="Normal 5 2 3 5 3" xfId="8524" xr:uid="{00000000-0005-0000-0000-00004C210000}"/>
    <cellStyle name="Normal 5 2 3 5 3 3" xfId="23625" xr:uid="{00000000-0005-0000-0000-0000495C0000}"/>
    <cellStyle name="Normal 5 2 3 5 5" xfId="18612" xr:uid="{00000000-0005-0000-0000-0000B4480000}"/>
    <cellStyle name="Normal 5 2 3 6" xfId="5163" xr:uid="{00000000-0005-0000-0000-00002B140000}"/>
    <cellStyle name="Normal 5 2 3 6 2" xfId="15215" xr:uid="{00000000-0005-0000-0000-00006F3B0000}"/>
    <cellStyle name="Normal 5 2 3 6 2 3" xfId="30313" xr:uid="{00000000-0005-0000-0000-000069760000}"/>
    <cellStyle name="Normal 5 2 3 6 3" xfId="10195" xr:uid="{00000000-0005-0000-0000-0000D3270000}"/>
    <cellStyle name="Normal 5 2 3 6 3 3" xfId="25296" xr:uid="{00000000-0005-0000-0000-0000D0620000}"/>
    <cellStyle name="Normal 5 2 3 6 5" xfId="20283" xr:uid="{00000000-0005-0000-0000-00003B4F0000}"/>
    <cellStyle name="Normal 5 2 3 7" xfId="11873" xr:uid="{00000000-0005-0000-0000-0000612E0000}"/>
    <cellStyle name="Normal 5 2 3 7 3" xfId="26971" xr:uid="{00000000-0005-0000-0000-00005B690000}"/>
    <cellStyle name="Normal 5 2 3 8" xfId="6852" xr:uid="{00000000-0005-0000-0000-0000C41A0000}"/>
    <cellStyle name="Normal 5 2 3 8 3" xfId="21954" xr:uid="{00000000-0005-0000-0000-0000C2550000}"/>
    <cellStyle name="Normal 5 2 4" xfId="722" xr:uid="{00000000-0005-0000-0000-0000D2020000}"/>
    <cellStyle name="Normal 5 2 4 10" xfId="1877" xr:uid="{00000000-0005-0000-0000-000055070000}"/>
    <cellStyle name="Normal 5 2 4 2" xfId="2300" xr:uid="{00000000-0005-0000-0000-0000FC080000}"/>
    <cellStyle name="Normal 5 2 4 2 2" xfId="3139" xr:uid="{00000000-0005-0000-0000-0000430C0000}"/>
    <cellStyle name="Normal 5 2 4 2 2 2" xfId="4829" xr:uid="{00000000-0005-0000-0000-0000DD120000}"/>
    <cellStyle name="Normal 5 2 4 2 2 2 2" xfId="14902" xr:uid="{00000000-0005-0000-0000-0000363A0000}"/>
    <cellStyle name="Normal 5 2 4 2 2 2 2 3" xfId="30000" xr:uid="{00000000-0005-0000-0000-000030750000}"/>
    <cellStyle name="Normal 5 2 4 2 2 2 3" xfId="9882" xr:uid="{00000000-0005-0000-0000-00009A260000}"/>
    <cellStyle name="Normal 5 2 4 2 2 2 3 3" xfId="24983" xr:uid="{00000000-0005-0000-0000-000097610000}"/>
    <cellStyle name="Normal 5 2 4 2 2 2 5" xfId="19970" xr:uid="{00000000-0005-0000-0000-0000024E0000}"/>
    <cellStyle name="Normal 5 2 4 2 2 3" xfId="6521" xr:uid="{00000000-0005-0000-0000-000079190000}"/>
    <cellStyle name="Normal 5 2 4 2 2 3 2" xfId="16573" xr:uid="{00000000-0005-0000-0000-0000BD400000}"/>
    <cellStyle name="Normal 5 2 4 2 2 3 3" xfId="11553" xr:uid="{00000000-0005-0000-0000-0000212D0000}"/>
    <cellStyle name="Normal 5 2 4 2 2 3 3 3" xfId="26654" xr:uid="{00000000-0005-0000-0000-00001E680000}"/>
    <cellStyle name="Normal 5 2 4 2 2 3 5" xfId="21641" xr:uid="{00000000-0005-0000-0000-000089540000}"/>
    <cellStyle name="Normal 5 2 4 2 2 4" xfId="13231" xr:uid="{00000000-0005-0000-0000-0000AF330000}"/>
    <cellStyle name="Normal 5 2 4 2 2 4 3" xfId="28329" xr:uid="{00000000-0005-0000-0000-0000A96E0000}"/>
    <cellStyle name="Normal 5 2 4 2 2 5" xfId="8210" xr:uid="{00000000-0005-0000-0000-000012200000}"/>
    <cellStyle name="Normal 5 2 4 2 2 5 3" xfId="23312" xr:uid="{00000000-0005-0000-0000-0000105B0000}"/>
    <cellStyle name="Normal 5 2 4 2 2 7" xfId="18299" xr:uid="{00000000-0005-0000-0000-00007B470000}"/>
    <cellStyle name="Normal 5 2 4 2 3" xfId="3992" xr:uid="{00000000-0005-0000-0000-0000980F0000}"/>
    <cellStyle name="Normal 5 2 4 2 3 2" xfId="14066" xr:uid="{00000000-0005-0000-0000-0000F2360000}"/>
    <cellStyle name="Normal 5 2 4 2 3 2 3" xfId="29164" xr:uid="{00000000-0005-0000-0000-0000EC710000}"/>
    <cellStyle name="Normal 5 2 4 2 3 3" xfId="9046" xr:uid="{00000000-0005-0000-0000-000056230000}"/>
    <cellStyle name="Normal 5 2 4 2 3 3 3" xfId="24147" xr:uid="{00000000-0005-0000-0000-0000535E0000}"/>
    <cellStyle name="Normal 5 2 4 2 3 5" xfId="19134" xr:uid="{00000000-0005-0000-0000-0000BE4A0000}"/>
    <cellStyle name="Normal 5 2 4 2 4" xfId="5685" xr:uid="{00000000-0005-0000-0000-000035160000}"/>
    <cellStyle name="Normal 5 2 4 2 4 2" xfId="15737" xr:uid="{00000000-0005-0000-0000-0000793D0000}"/>
    <cellStyle name="Normal 5 2 4 2 4 2 3" xfId="30835" xr:uid="{00000000-0005-0000-0000-000073780000}"/>
    <cellStyle name="Normal 5 2 4 2 4 3" xfId="10717" xr:uid="{00000000-0005-0000-0000-0000DD290000}"/>
    <cellStyle name="Normal 5 2 4 2 4 3 3" xfId="25818" xr:uid="{00000000-0005-0000-0000-0000DA640000}"/>
    <cellStyle name="Normal 5 2 4 2 4 5" xfId="20805" xr:uid="{00000000-0005-0000-0000-000045510000}"/>
    <cellStyle name="Normal 5 2 4 2 5" xfId="12395" xr:uid="{00000000-0005-0000-0000-00006B300000}"/>
    <cellStyle name="Normal 5 2 4 2 5 3" xfId="27493" xr:uid="{00000000-0005-0000-0000-0000656B0000}"/>
    <cellStyle name="Normal 5 2 4 2 6" xfId="7374" xr:uid="{00000000-0005-0000-0000-0000CE1C0000}"/>
    <cellStyle name="Normal 5 2 4 2 6 3" xfId="22476" xr:uid="{00000000-0005-0000-0000-0000CC570000}"/>
    <cellStyle name="Normal 5 2 4 2 8" xfId="17463" xr:uid="{00000000-0005-0000-0000-000037440000}"/>
    <cellStyle name="Normal 5 2 4 3" xfId="2721" xr:uid="{00000000-0005-0000-0000-0000A10A0000}"/>
    <cellStyle name="Normal 5 2 4 3 2" xfId="4411" xr:uid="{00000000-0005-0000-0000-00003B110000}"/>
    <cellStyle name="Normal 5 2 4 3 2 2" xfId="14484" xr:uid="{00000000-0005-0000-0000-000094380000}"/>
    <cellStyle name="Normal 5 2 4 3 2 2 3" xfId="29582" xr:uid="{00000000-0005-0000-0000-00008E730000}"/>
    <cellStyle name="Normal 5 2 4 3 2 3" xfId="9464" xr:uid="{00000000-0005-0000-0000-0000F8240000}"/>
    <cellStyle name="Normal 5 2 4 3 2 3 3" xfId="24565" xr:uid="{00000000-0005-0000-0000-0000F55F0000}"/>
    <cellStyle name="Normal 5 2 4 3 2 5" xfId="19552" xr:uid="{00000000-0005-0000-0000-0000604C0000}"/>
    <cellStyle name="Normal 5 2 4 3 3" xfId="6103" xr:uid="{00000000-0005-0000-0000-0000D7170000}"/>
    <cellStyle name="Normal 5 2 4 3 3 2" xfId="16155" xr:uid="{00000000-0005-0000-0000-00001B3F0000}"/>
    <cellStyle name="Normal 5 2 4 3 3 3" xfId="11135" xr:uid="{00000000-0005-0000-0000-00007F2B0000}"/>
    <cellStyle name="Normal 5 2 4 3 3 3 3" xfId="26236" xr:uid="{00000000-0005-0000-0000-00007C660000}"/>
    <cellStyle name="Normal 5 2 4 3 3 5" xfId="21223" xr:uid="{00000000-0005-0000-0000-0000E7520000}"/>
    <cellStyle name="Normal 5 2 4 3 4" xfId="12813" xr:uid="{00000000-0005-0000-0000-00000D320000}"/>
    <cellStyle name="Normal 5 2 4 3 4 3" xfId="27911" xr:uid="{00000000-0005-0000-0000-0000076D0000}"/>
    <cellStyle name="Normal 5 2 4 3 5" xfId="7792" xr:uid="{00000000-0005-0000-0000-0000701E0000}"/>
    <cellStyle name="Normal 5 2 4 3 5 3" xfId="22894" xr:uid="{00000000-0005-0000-0000-00006E590000}"/>
    <cellStyle name="Normal 5 2 4 3 7" xfId="17881" xr:uid="{00000000-0005-0000-0000-0000D9450000}"/>
    <cellStyle name="Normal 5 2 4 4" xfId="3574" xr:uid="{00000000-0005-0000-0000-0000F60D0000}"/>
    <cellStyle name="Normal 5 2 4 4 2" xfId="13648" xr:uid="{00000000-0005-0000-0000-000050350000}"/>
    <cellStyle name="Normal 5 2 4 4 2 3" xfId="28746" xr:uid="{00000000-0005-0000-0000-00004A700000}"/>
    <cellStyle name="Normal 5 2 4 4 3" xfId="8628" xr:uid="{00000000-0005-0000-0000-0000B4210000}"/>
    <cellStyle name="Normal 5 2 4 4 3 3" xfId="23729" xr:uid="{00000000-0005-0000-0000-0000B15C0000}"/>
    <cellStyle name="Normal 5 2 4 4 5" xfId="18716" xr:uid="{00000000-0005-0000-0000-00001C490000}"/>
    <cellStyle name="Normal 5 2 4 5" xfId="5267" xr:uid="{00000000-0005-0000-0000-000093140000}"/>
    <cellStyle name="Normal 5 2 4 5 2" xfId="15319" xr:uid="{00000000-0005-0000-0000-0000D73B0000}"/>
    <cellStyle name="Normal 5 2 4 5 2 3" xfId="30417" xr:uid="{00000000-0005-0000-0000-0000D1760000}"/>
    <cellStyle name="Normal 5 2 4 5 3" xfId="10299" xr:uid="{00000000-0005-0000-0000-00003B280000}"/>
    <cellStyle name="Normal 5 2 4 5 3 3" xfId="25400" xr:uid="{00000000-0005-0000-0000-000038630000}"/>
    <cellStyle name="Normal 5 2 4 5 5" xfId="20387" xr:uid="{00000000-0005-0000-0000-0000A34F0000}"/>
    <cellStyle name="Normal 5 2 4 6" xfId="11977" xr:uid="{00000000-0005-0000-0000-0000C92E0000}"/>
    <cellStyle name="Normal 5 2 4 6 3" xfId="27075" xr:uid="{00000000-0005-0000-0000-0000C3690000}"/>
    <cellStyle name="Normal 5 2 4 7" xfId="6956" xr:uid="{00000000-0005-0000-0000-00002C1B0000}"/>
    <cellStyle name="Normal 5 2 4 7 3" xfId="22058" xr:uid="{00000000-0005-0000-0000-00002A560000}"/>
    <cellStyle name="Normal 5 2 4 9" xfId="17045" xr:uid="{00000000-0005-0000-0000-000095420000}"/>
    <cellStyle name="Normal 5 2 5" xfId="743" xr:uid="{00000000-0005-0000-0000-0000E7020000}"/>
    <cellStyle name="Normal 5 2 5 2" xfId="2931" xr:uid="{00000000-0005-0000-0000-0000730B0000}"/>
    <cellStyle name="Normal 5 2 5 2 2" xfId="4621" xr:uid="{00000000-0005-0000-0000-00000D120000}"/>
    <cellStyle name="Normal 5 2 5 2 2 2" xfId="14694" xr:uid="{00000000-0005-0000-0000-000066390000}"/>
    <cellStyle name="Normal 5 2 5 2 2 2 3" xfId="29792" xr:uid="{00000000-0005-0000-0000-000060740000}"/>
    <cellStyle name="Normal 5 2 5 2 2 3" xfId="9674" xr:uid="{00000000-0005-0000-0000-0000CA250000}"/>
    <cellStyle name="Normal 5 2 5 2 2 3 3" xfId="24775" xr:uid="{00000000-0005-0000-0000-0000C7600000}"/>
    <cellStyle name="Normal 5 2 5 2 2 5" xfId="19762" xr:uid="{00000000-0005-0000-0000-0000324D0000}"/>
    <cellStyle name="Normal 5 2 5 2 3" xfId="6313" xr:uid="{00000000-0005-0000-0000-0000A9180000}"/>
    <cellStyle name="Normal 5 2 5 2 3 2" xfId="16365" xr:uid="{00000000-0005-0000-0000-0000ED3F0000}"/>
    <cellStyle name="Normal 5 2 5 2 3 3" xfId="11345" xr:uid="{00000000-0005-0000-0000-0000512C0000}"/>
    <cellStyle name="Normal 5 2 5 2 3 3 3" xfId="26446" xr:uid="{00000000-0005-0000-0000-00004E670000}"/>
    <cellStyle name="Normal 5 2 5 2 3 5" xfId="21433" xr:uid="{00000000-0005-0000-0000-0000B9530000}"/>
    <cellStyle name="Normal 5 2 5 2 4" xfId="13023" xr:uid="{00000000-0005-0000-0000-0000DF320000}"/>
    <cellStyle name="Normal 5 2 5 2 4 3" xfId="28121" xr:uid="{00000000-0005-0000-0000-0000D96D0000}"/>
    <cellStyle name="Normal 5 2 5 2 5" xfId="8002" xr:uid="{00000000-0005-0000-0000-0000421F0000}"/>
    <cellStyle name="Normal 5 2 5 2 5 3" xfId="23104" xr:uid="{00000000-0005-0000-0000-0000405A0000}"/>
    <cellStyle name="Normal 5 2 5 2 7" xfId="18091" xr:uid="{00000000-0005-0000-0000-0000AB460000}"/>
    <cellStyle name="Normal 5 2 5 3" xfId="3784" xr:uid="{00000000-0005-0000-0000-0000C80E0000}"/>
    <cellStyle name="Normal 5 2 5 3 2" xfId="13858" xr:uid="{00000000-0005-0000-0000-000022360000}"/>
    <cellStyle name="Normal 5 2 5 3 2 3" xfId="28956" xr:uid="{00000000-0005-0000-0000-00001C710000}"/>
    <cellStyle name="Normal 5 2 5 3 3" xfId="8838" xr:uid="{00000000-0005-0000-0000-000086220000}"/>
    <cellStyle name="Normal 5 2 5 3 3 3" xfId="23939" xr:uid="{00000000-0005-0000-0000-0000835D0000}"/>
    <cellStyle name="Normal 5 2 5 3 5" xfId="18926" xr:uid="{00000000-0005-0000-0000-0000EE490000}"/>
    <cellStyle name="Normal 5 2 5 4" xfId="5477" xr:uid="{00000000-0005-0000-0000-000065150000}"/>
    <cellStyle name="Normal 5 2 5 4 2" xfId="15529" xr:uid="{00000000-0005-0000-0000-0000A93C0000}"/>
    <cellStyle name="Normal 5 2 5 4 2 3" xfId="30627" xr:uid="{00000000-0005-0000-0000-0000A3770000}"/>
    <cellStyle name="Normal 5 2 5 4 3" xfId="10509" xr:uid="{00000000-0005-0000-0000-00000D290000}"/>
    <cellStyle name="Normal 5 2 5 4 3 3" xfId="25610" xr:uid="{00000000-0005-0000-0000-00000A640000}"/>
    <cellStyle name="Normal 5 2 5 4 5" xfId="20597" xr:uid="{00000000-0005-0000-0000-000075500000}"/>
    <cellStyle name="Normal 5 2 5 5" xfId="12187" xr:uid="{00000000-0005-0000-0000-00009B2F0000}"/>
    <cellStyle name="Normal 5 2 5 5 3" xfId="27285" xr:uid="{00000000-0005-0000-0000-0000956A0000}"/>
    <cellStyle name="Normal 5 2 5 6" xfId="7166" xr:uid="{00000000-0005-0000-0000-0000FE1B0000}"/>
    <cellStyle name="Normal 5 2 5 6 3" xfId="22268" xr:uid="{00000000-0005-0000-0000-0000FC560000}"/>
    <cellStyle name="Normal 5 2 5 8" xfId="17255" xr:uid="{00000000-0005-0000-0000-000067430000}"/>
    <cellStyle name="Normal 5 2 5 9" xfId="2090" xr:uid="{00000000-0005-0000-0000-00002A080000}"/>
    <cellStyle name="Normal 5 2 6" xfId="2511" xr:uid="{00000000-0005-0000-0000-0000CF090000}"/>
    <cellStyle name="Normal 5 2 6 2" xfId="4203" xr:uid="{00000000-0005-0000-0000-00006B100000}"/>
    <cellStyle name="Normal 5 2 6 2 2" xfId="14276" xr:uid="{00000000-0005-0000-0000-0000C4370000}"/>
    <cellStyle name="Normal 5 2 6 2 2 3" xfId="29374" xr:uid="{00000000-0005-0000-0000-0000BE720000}"/>
    <cellStyle name="Normal 5 2 6 2 3" xfId="9256" xr:uid="{00000000-0005-0000-0000-000028240000}"/>
    <cellStyle name="Normal 5 2 6 2 3 3" xfId="24357" xr:uid="{00000000-0005-0000-0000-0000255F0000}"/>
    <cellStyle name="Normal 5 2 6 2 5" xfId="19344" xr:uid="{00000000-0005-0000-0000-0000904B0000}"/>
    <cellStyle name="Normal 5 2 6 3" xfId="5895" xr:uid="{00000000-0005-0000-0000-000007170000}"/>
    <cellStyle name="Normal 5 2 6 3 2" xfId="15947" xr:uid="{00000000-0005-0000-0000-00004B3E0000}"/>
    <cellStyle name="Normal 5 2 6 3 3" xfId="10927" xr:uid="{00000000-0005-0000-0000-0000AF2A0000}"/>
    <cellStyle name="Normal 5 2 6 3 3 3" xfId="26028" xr:uid="{00000000-0005-0000-0000-0000AC650000}"/>
    <cellStyle name="Normal 5 2 6 3 5" xfId="21015" xr:uid="{00000000-0005-0000-0000-000017520000}"/>
    <cellStyle name="Normal 5 2 6 4" xfId="12605" xr:uid="{00000000-0005-0000-0000-00003D310000}"/>
    <cellStyle name="Normal 5 2 6 4 3" xfId="27703" xr:uid="{00000000-0005-0000-0000-0000376C0000}"/>
    <cellStyle name="Normal 5 2 6 5" xfId="7584" xr:uid="{00000000-0005-0000-0000-0000A01D0000}"/>
    <cellStyle name="Normal 5 2 6 5 3" xfId="22686" xr:uid="{00000000-0005-0000-0000-00009E580000}"/>
    <cellStyle name="Normal 5 2 6 7" xfId="17673" xr:uid="{00000000-0005-0000-0000-000009450000}"/>
    <cellStyle name="Normal 5 2 7" xfId="3359" xr:uid="{00000000-0005-0000-0000-00001F0D0000}"/>
    <cellStyle name="Normal 5 2 7 2" xfId="13440" xr:uid="{00000000-0005-0000-0000-000080340000}"/>
    <cellStyle name="Normal 5 2 7 2 3" xfId="28538" xr:uid="{00000000-0005-0000-0000-00007A6F0000}"/>
    <cellStyle name="Normal 5 2 7 3" xfId="8419" xr:uid="{00000000-0005-0000-0000-0000E3200000}"/>
    <cellStyle name="Normal 5 2 7 3 3" xfId="23521" xr:uid="{00000000-0005-0000-0000-0000E15B0000}"/>
    <cellStyle name="Normal 5 2 7 5" xfId="18508" xr:uid="{00000000-0005-0000-0000-00004C480000}"/>
    <cellStyle name="Normal 5 2 8" xfId="5055" xr:uid="{00000000-0005-0000-0000-0000BF130000}"/>
    <cellStyle name="Normal 5 2 8 2" xfId="15111" xr:uid="{00000000-0005-0000-0000-0000073B0000}"/>
    <cellStyle name="Normal 5 2 8 2 3" xfId="30209" xr:uid="{00000000-0005-0000-0000-000001760000}"/>
    <cellStyle name="Normal 5 2 8 3" xfId="10091" xr:uid="{00000000-0005-0000-0000-00006B270000}"/>
    <cellStyle name="Normal 5 2 8 3 3" xfId="25192" xr:uid="{00000000-0005-0000-0000-000068620000}"/>
    <cellStyle name="Normal 5 2 8 5" xfId="20179" xr:uid="{00000000-0005-0000-0000-0000D34E0000}"/>
    <cellStyle name="Normal 5 2 9" xfId="11767" xr:uid="{00000000-0005-0000-0000-0000F72D0000}"/>
    <cellStyle name="Normal 5 2 9 3" xfId="26867" xr:uid="{00000000-0005-0000-0000-0000F3680000}"/>
    <cellStyle name="Normal 5 3" xfId="659" xr:uid="{00000000-0005-0000-0000-000093020000}"/>
    <cellStyle name="Normal 5 3 10" xfId="6741" xr:uid="{00000000-0005-0000-0000-0000551A0000}"/>
    <cellStyle name="Normal 5 3 10 3" xfId="21846" xr:uid="{00000000-0005-0000-0000-000056550000}"/>
    <cellStyle name="Normal 5 3 12" xfId="16831" xr:uid="{00000000-0005-0000-0000-0000BF410000}"/>
    <cellStyle name="Normal 5 3 13" xfId="1097" xr:uid="{00000000-0005-0000-0000-000049040000}"/>
    <cellStyle name="Normal 5 3 2" xfId="712" xr:uid="{00000000-0005-0000-0000-0000C8020000}"/>
    <cellStyle name="Normal 5 3 2 11" xfId="16885" xr:uid="{00000000-0005-0000-0000-0000F5410000}"/>
    <cellStyle name="Normal 5 3 2 12" xfId="1705" xr:uid="{00000000-0005-0000-0000-0000A9060000}"/>
    <cellStyle name="Normal 5 3 2 2" xfId="733" xr:uid="{00000000-0005-0000-0000-0000DD020000}"/>
    <cellStyle name="Normal 5 3 2 2 10" xfId="16989" xr:uid="{00000000-0005-0000-0000-00005D420000}"/>
    <cellStyle name="Normal 5 3 2 2 11" xfId="1814" xr:uid="{00000000-0005-0000-0000-000016070000}"/>
    <cellStyle name="Normal 5 3 2 2 2" xfId="2031" xr:uid="{00000000-0005-0000-0000-0000EF070000}"/>
    <cellStyle name="Normal 5 3 2 2 2 2" xfId="2452" xr:uid="{00000000-0005-0000-0000-000094090000}"/>
    <cellStyle name="Normal 5 3 2 2 2 2 2" xfId="3291" xr:uid="{00000000-0005-0000-0000-0000DB0C0000}"/>
    <cellStyle name="Normal 5 3 2 2 2 2 2 2" xfId="4981" xr:uid="{00000000-0005-0000-0000-000075130000}"/>
    <cellStyle name="Normal 5 3 2 2 2 2 2 2 2" xfId="15054" xr:uid="{00000000-0005-0000-0000-0000CE3A0000}"/>
    <cellStyle name="Normal 5 3 2 2 2 2 2 2 2 3" xfId="30152" xr:uid="{00000000-0005-0000-0000-0000C8750000}"/>
    <cellStyle name="Normal 5 3 2 2 2 2 2 2 3" xfId="10034" xr:uid="{00000000-0005-0000-0000-000032270000}"/>
    <cellStyle name="Normal 5 3 2 2 2 2 2 2 3 3" xfId="25135" xr:uid="{00000000-0005-0000-0000-00002F620000}"/>
    <cellStyle name="Normal 5 3 2 2 2 2 2 2 5" xfId="20122" xr:uid="{00000000-0005-0000-0000-00009A4E0000}"/>
    <cellStyle name="Normal 5 3 2 2 2 2 2 3" xfId="6673" xr:uid="{00000000-0005-0000-0000-0000111A0000}"/>
    <cellStyle name="Normal 5 3 2 2 2 2 2 3 2" xfId="16725" xr:uid="{00000000-0005-0000-0000-000055410000}"/>
    <cellStyle name="Normal 5 3 2 2 2 2 2 3 3" xfId="11705" xr:uid="{00000000-0005-0000-0000-0000B92D0000}"/>
    <cellStyle name="Normal 5 3 2 2 2 2 2 3 3 3" xfId="26806" xr:uid="{00000000-0005-0000-0000-0000B6680000}"/>
    <cellStyle name="Normal 5 3 2 2 2 2 2 3 5" xfId="21793" xr:uid="{00000000-0005-0000-0000-000021550000}"/>
    <cellStyle name="Normal 5 3 2 2 2 2 2 4" xfId="13383" xr:uid="{00000000-0005-0000-0000-000047340000}"/>
    <cellStyle name="Normal 5 3 2 2 2 2 2 4 3" xfId="28481" xr:uid="{00000000-0005-0000-0000-0000416F0000}"/>
    <cellStyle name="Normal 5 3 2 2 2 2 2 5" xfId="8362" xr:uid="{00000000-0005-0000-0000-0000AA200000}"/>
    <cellStyle name="Normal 5 3 2 2 2 2 2 5 3" xfId="23464" xr:uid="{00000000-0005-0000-0000-0000A85B0000}"/>
    <cellStyle name="Normal 5 3 2 2 2 2 2 7" xfId="18451" xr:uid="{00000000-0005-0000-0000-000013480000}"/>
    <cellStyle name="Normal 5 3 2 2 2 2 3" xfId="4144" xr:uid="{00000000-0005-0000-0000-000030100000}"/>
    <cellStyle name="Normal 5 3 2 2 2 2 3 2" xfId="14218" xr:uid="{00000000-0005-0000-0000-00008A370000}"/>
    <cellStyle name="Normal 5 3 2 2 2 2 3 2 3" xfId="29316" xr:uid="{00000000-0005-0000-0000-000084720000}"/>
    <cellStyle name="Normal 5 3 2 2 2 2 3 3" xfId="9198" xr:uid="{00000000-0005-0000-0000-0000EE230000}"/>
    <cellStyle name="Normal 5 3 2 2 2 2 3 3 3" xfId="24299" xr:uid="{00000000-0005-0000-0000-0000EB5E0000}"/>
    <cellStyle name="Normal 5 3 2 2 2 2 3 5" xfId="19286" xr:uid="{00000000-0005-0000-0000-0000564B0000}"/>
    <cellStyle name="Normal 5 3 2 2 2 2 4" xfId="5837" xr:uid="{00000000-0005-0000-0000-0000CD160000}"/>
    <cellStyle name="Normal 5 3 2 2 2 2 4 2" xfId="15889" xr:uid="{00000000-0005-0000-0000-0000113E0000}"/>
    <cellStyle name="Normal 5 3 2 2 2 2 4 3" xfId="10869" xr:uid="{00000000-0005-0000-0000-0000752A0000}"/>
    <cellStyle name="Normal 5 3 2 2 2 2 4 3 3" xfId="25970" xr:uid="{00000000-0005-0000-0000-000072650000}"/>
    <cellStyle name="Normal 5 3 2 2 2 2 4 5" xfId="20957" xr:uid="{00000000-0005-0000-0000-0000DD510000}"/>
    <cellStyle name="Normal 5 3 2 2 2 2 5" xfId="12547" xr:uid="{00000000-0005-0000-0000-000003310000}"/>
    <cellStyle name="Normal 5 3 2 2 2 2 5 3" xfId="27645" xr:uid="{00000000-0005-0000-0000-0000FD6B0000}"/>
    <cellStyle name="Normal 5 3 2 2 2 2 6" xfId="7526" xr:uid="{00000000-0005-0000-0000-0000661D0000}"/>
    <cellStyle name="Normal 5 3 2 2 2 2 6 3" xfId="22628" xr:uid="{00000000-0005-0000-0000-000064580000}"/>
    <cellStyle name="Normal 5 3 2 2 2 2 8" xfId="17615" xr:uid="{00000000-0005-0000-0000-0000CF440000}"/>
    <cellStyle name="Normal 5 3 2 2 2 3" xfId="2873" xr:uid="{00000000-0005-0000-0000-0000390B0000}"/>
    <cellStyle name="Normal 5 3 2 2 2 3 2" xfId="4563" xr:uid="{00000000-0005-0000-0000-0000D3110000}"/>
    <cellStyle name="Normal 5 3 2 2 2 3 2 2" xfId="14636" xr:uid="{00000000-0005-0000-0000-00002C390000}"/>
    <cellStyle name="Normal 5 3 2 2 2 3 2 2 3" xfId="29734" xr:uid="{00000000-0005-0000-0000-000026740000}"/>
    <cellStyle name="Normal 5 3 2 2 2 3 2 3" xfId="9616" xr:uid="{00000000-0005-0000-0000-000090250000}"/>
    <cellStyle name="Normal 5 3 2 2 2 3 2 3 3" xfId="24717" xr:uid="{00000000-0005-0000-0000-00008D600000}"/>
    <cellStyle name="Normal 5 3 2 2 2 3 2 5" xfId="19704" xr:uid="{00000000-0005-0000-0000-0000F84C0000}"/>
    <cellStyle name="Normal 5 3 2 2 2 3 3" xfId="6255" xr:uid="{00000000-0005-0000-0000-00006F180000}"/>
    <cellStyle name="Normal 5 3 2 2 2 3 3 2" xfId="16307" xr:uid="{00000000-0005-0000-0000-0000B33F0000}"/>
    <cellStyle name="Normal 5 3 2 2 2 3 3 3" xfId="11287" xr:uid="{00000000-0005-0000-0000-0000172C0000}"/>
    <cellStyle name="Normal 5 3 2 2 2 3 3 3 3" xfId="26388" xr:uid="{00000000-0005-0000-0000-000014670000}"/>
    <cellStyle name="Normal 5 3 2 2 2 3 3 5" xfId="21375" xr:uid="{00000000-0005-0000-0000-00007F530000}"/>
    <cellStyle name="Normal 5 3 2 2 2 3 4" xfId="12965" xr:uid="{00000000-0005-0000-0000-0000A5320000}"/>
    <cellStyle name="Normal 5 3 2 2 2 3 4 3" xfId="28063" xr:uid="{00000000-0005-0000-0000-00009F6D0000}"/>
    <cellStyle name="Normal 5 3 2 2 2 3 5" xfId="7944" xr:uid="{00000000-0005-0000-0000-0000081F0000}"/>
    <cellStyle name="Normal 5 3 2 2 2 3 5 3" xfId="23046" xr:uid="{00000000-0005-0000-0000-0000065A0000}"/>
    <cellStyle name="Normal 5 3 2 2 2 3 7" xfId="18033" xr:uid="{00000000-0005-0000-0000-000071460000}"/>
    <cellStyle name="Normal 5 3 2 2 2 4" xfId="3726" xr:uid="{00000000-0005-0000-0000-00008E0E0000}"/>
    <cellStyle name="Normal 5 3 2 2 2 4 2" xfId="13800" xr:uid="{00000000-0005-0000-0000-0000E8350000}"/>
    <cellStyle name="Normal 5 3 2 2 2 4 2 3" xfId="28898" xr:uid="{00000000-0005-0000-0000-0000E2700000}"/>
    <cellStyle name="Normal 5 3 2 2 2 4 3" xfId="8780" xr:uid="{00000000-0005-0000-0000-00004C220000}"/>
    <cellStyle name="Normal 5 3 2 2 2 4 3 3" xfId="23881" xr:uid="{00000000-0005-0000-0000-0000495D0000}"/>
    <cellStyle name="Normal 5 3 2 2 2 4 5" xfId="18868" xr:uid="{00000000-0005-0000-0000-0000B4490000}"/>
    <cellStyle name="Normal 5 3 2 2 2 5" xfId="5419" xr:uid="{00000000-0005-0000-0000-00002B150000}"/>
    <cellStyle name="Normal 5 3 2 2 2 5 2" xfId="15471" xr:uid="{00000000-0005-0000-0000-00006F3C0000}"/>
    <cellStyle name="Normal 5 3 2 2 2 5 2 3" xfId="30569" xr:uid="{00000000-0005-0000-0000-000069770000}"/>
    <cellStyle name="Normal 5 3 2 2 2 5 3" xfId="10451" xr:uid="{00000000-0005-0000-0000-0000D3280000}"/>
    <cellStyle name="Normal 5 3 2 2 2 5 3 3" xfId="25552" xr:uid="{00000000-0005-0000-0000-0000D0630000}"/>
    <cellStyle name="Normal 5 3 2 2 2 5 5" xfId="20539" xr:uid="{00000000-0005-0000-0000-00003B500000}"/>
    <cellStyle name="Normal 5 3 2 2 2 6" xfId="12129" xr:uid="{00000000-0005-0000-0000-0000612F0000}"/>
    <cellStyle name="Normal 5 3 2 2 2 6 3" xfId="27227" xr:uid="{00000000-0005-0000-0000-00005B6A0000}"/>
    <cellStyle name="Normal 5 3 2 2 2 7" xfId="7108" xr:uid="{00000000-0005-0000-0000-0000C41B0000}"/>
    <cellStyle name="Normal 5 3 2 2 2 7 3" xfId="22210" xr:uid="{00000000-0005-0000-0000-0000C2560000}"/>
    <cellStyle name="Normal 5 3 2 2 2 9" xfId="17197" xr:uid="{00000000-0005-0000-0000-00002D430000}"/>
    <cellStyle name="Normal 5 3 2 2 3" xfId="2244" xr:uid="{00000000-0005-0000-0000-0000C4080000}"/>
    <cellStyle name="Normal 5 3 2 2 3 2" xfId="3083" xr:uid="{00000000-0005-0000-0000-00000B0C0000}"/>
    <cellStyle name="Normal 5 3 2 2 3 2 2" xfId="4773" xr:uid="{00000000-0005-0000-0000-0000A5120000}"/>
    <cellStyle name="Normal 5 3 2 2 3 2 2 2" xfId="14846" xr:uid="{00000000-0005-0000-0000-0000FE390000}"/>
    <cellStyle name="Normal 5 3 2 2 3 2 2 2 3" xfId="29944" xr:uid="{00000000-0005-0000-0000-0000F8740000}"/>
    <cellStyle name="Normal 5 3 2 2 3 2 2 3" xfId="9826" xr:uid="{00000000-0005-0000-0000-000062260000}"/>
    <cellStyle name="Normal 5 3 2 2 3 2 2 3 3" xfId="24927" xr:uid="{00000000-0005-0000-0000-00005F610000}"/>
    <cellStyle name="Normal 5 3 2 2 3 2 2 5" xfId="19914" xr:uid="{00000000-0005-0000-0000-0000CA4D0000}"/>
    <cellStyle name="Normal 5 3 2 2 3 2 3" xfId="6465" xr:uid="{00000000-0005-0000-0000-000041190000}"/>
    <cellStyle name="Normal 5 3 2 2 3 2 3 2" xfId="16517" xr:uid="{00000000-0005-0000-0000-000085400000}"/>
    <cellStyle name="Normal 5 3 2 2 3 2 3 3" xfId="11497" xr:uid="{00000000-0005-0000-0000-0000E92C0000}"/>
    <cellStyle name="Normal 5 3 2 2 3 2 3 3 3" xfId="26598" xr:uid="{00000000-0005-0000-0000-0000E6670000}"/>
    <cellStyle name="Normal 5 3 2 2 3 2 3 5" xfId="21585" xr:uid="{00000000-0005-0000-0000-000051540000}"/>
    <cellStyle name="Normal 5 3 2 2 3 2 4" xfId="13175" xr:uid="{00000000-0005-0000-0000-000077330000}"/>
    <cellStyle name="Normal 5 3 2 2 3 2 4 3" xfId="28273" xr:uid="{00000000-0005-0000-0000-0000716E0000}"/>
    <cellStyle name="Normal 5 3 2 2 3 2 5" xfId="8154" xr:uid="{00000000-0005-0000-0000-0000DA1F0000}"/>
    <cellStyle name="Normal 5 3 2 2 3 2 5 3" xfId="23256" xr:uid="{00000000-0005-0000-0000-0000D85A0000}"/>
    <cellStyle name="Normal 5 3 2 2 3 2 7" xfId="18243" xr:uid="{00000000-0005-0000-0000-000043470000}"/>
    <cellStyle name="Normal 5 3 2 2 3 3" xfId="3936" xr:uid="{00000000-0005-0000-0000-0000600F0000}"/>
    <cellStyle name="Normal 5 3 2 2 3 3 2" xfId="14010" xr:uid="{00000000-0005-0000-0000-0000BA360000}"/>
    <cellStyle name="Normal 5 3 2 2 3 3 2 3" xfId="29108" xr:uid="{00000000-0005-0000-0000-0000B4710000}"/>
    <cellStyle name="Normal 5 3 2 2 3 3 3" xfId="8990" xr:uid="{00000000-0005-0000-0000-00001E230000}"/>
    <cellStyle name="Normal 5 3 2 2 3 3 3 3" xfId="24091" xr:uid="{00000000-0005-0000-0000-00001B5E0000}"/>
    <cellStyle name="Normal 5 3 2 2 3 3 5" xfId="19078" xr:uid="{00000000-0005-0000-0000-0000864A0000}"/>
    <cellStyle name="Normal 5 3 2 2 3 4" xfId="5629" xr:uid="{00000000-0005-0000-0000-0000FD150000}"/>
    <cellStyle name="Normal 5 3 2 2 3 4 2" xfId="15681" xr:uid="{00000000-0005-0000-0000-0000413D0000}"/>
    <cellStyle name="Normal 5 3 2 2 3 4 2 3" xfId="30779" xr:uid="{00000000-0005-0000-0000-00003B780000}"/>
    <cellStyle name="Normal 5 3 2 2 3 4 3" xfId="10661" xr:uid="{00000000-0005-0000-0000-0000A5290000}"/>
    <cellStyle name="Normal 5 3 2 2 3 4 3 3" xfId="25762" xr:uid="{00000000-0005-0000-0000-0000A2640000}"/>
    <cellStyle name="Normal 5 3 2 2 3 4 5" xfId="20749" xr:uid="{00000000-0005-0000-0000-00000D510000}"/>
    <cellStyle name="Normal 5 3 2 2 3 5" xfId="12339" xr:uid="{00000000-0005-0000-0000-000033300000}"/>
    <cellStyle name="Normal 5 3 2 2 3 5 3" xfId="27437" xr:uid="{00000000-0005-0000-0000-00002D6B0000}"/>
    <cellStyle name="Normal 5 3 2 2 3 6" xfId="7318" xr:uid="{00000000-0005-0000-0000-0000961C0000}"/>
    <cellStyle name="Normal 5 3 2 2 3 6 3" xfId="22420" xr:uid="{00000000-0005-0000-0000-000094570000}"/>
    <cellStyle name="Normal 5 3 2 2 3 8" xfId="17407" xr:uid="{00000000-0005-0000-0000-0000FF430000}"/>
    <cellStyle name="Normal 5 3 2 2 4" xfId="2665" xr:uid="{00000000-0005-0000-0000-0000690A0000}"/>
    <cellStyle name="Normal 5 3 2 2 4 2" xfId="4355" xr:uid="{00000000-0005-0000-0000-000003110000}"/>
    <cellStyle name="Normal 5 3 2 2 4 2 2" xfId="14428" xr:uid="{00000000-0005-0000-0000-00005C380000}"/>
    <cellStyle name="Normal 5 3 2 2 4 2 2 3" xfId="29526" xr:uid="{00000000-0005-0000-0000-000056730000}"/>
    <cellStyle name="Normal 5 3 2 2 4 2 3" xfId="9408" xr:uid="{00000000-0005-0000-0000-0000C0240000}"/>
    <cellStyle name="Normal 5 3 2 2 4 2 3 3" xfId="24509" xr:uid="{00000000-0005-0000-0000-0000BD5F0000}"/>
    <cellStyle name="Normal 5 3 2 2 4 2 5" xfId="19496" xr:uid="{00000000-0005-0000-0000-0000284C0000}"/>
    <cellStyle name="Normal 5 3 2 2 4 3" xfId="6047" xr:uid="{00000000-0005-0000-0000-00009F170000}"/>
    <cellStyle name="Normal 5 3 2 2 4 3 2" xfId="16099" xr:uid="{00000000-0005-0000-0000-0000E33E0000}"/>
    <cellStyle name="Normal 5 3 2 2 4 3 3" xfId="11079" xr:uid="{00000000-0005-0000-0000-0000472B0000}"/>
    <cellStyle name="Normal 5 3 2 2 4 3 3 3" xfId="26180" xr:uid="{00000000-0005-0000-0000-000044660000}"/>
    <cellStyle name="Normal 5 3 2 2 4 3 5" xfId="21167" xr:uid="{00000000-0005-0000-0000-0000AF520000}"/>
    <cellStyle name="Normal 5 3 2 2 4 4" xfId="12757" xr:uid="{00000000-0005-0000-0000-0000D5310000}"/>
    <cellStyle name="Normal 5 3 2 2 4 4 3" xfId="27855" xr:uid="{00000000-0005-0000-0000-0000CF6C0000}"/>
    <cellStyle name="Normal 5 3 2 2 4 5" xfId="7736" xr:uid="{00000000-0005-0000-0000-0000381E0000}"/>
    <cellStyle name="Normal 5 3 2 2 4 5 3" xfId="22838" xr:uid="{00000000-0005-0000-0000-000036590000}"/>
    <cellStyle name="Normal 5 3 2 2 4 7" xfId="17825" xr:uid="{00000000-0005-0000-0000-0000A1450000}"/>
    <cellStyle name="Normal 5 3 2 2 5" xfId="3518" xr:uid="{00000000-0005-0000-0000-0000BE0D0000}"/>
    <cellStyle name="Normal 5 3 2 2 5 2" xfId="13592" xr:uid="{00000000-0005-0000-0000-000018350000}"/>
    <cellStyle name="Normal 5 3 2 2 5 2 3" xfId="28690" xr:uid="{00000000-0005-0000-0000-000012700000}"/>
    <cellStyle name="Normal 5 3 2 2 5 3" xfId="8572" xr:uid="{00000000-0005-0000-0000-00007C210000}"/>
    <cellStyle name="Normal 5 3 2 2 5 3 3" xfId="23673" xr:uid="{00000000-0005-0000-0000-0000795C0000}"/>
    <cellStyle name="Normal 5 3 2 2 5 5" xfId="18660" xr:uid="{00000000-0005-0000-0000-0000E4480000}"/>
    <cellStyle name="Normal 5 3 2 2 6" xfId="5211" xr:uid="{00000000-0005-0000-0000-00005B140000}"/>
    <cellStyle name="Normal 5 3 2 2 6 2" xfId="15263" xr:uid="{00000000-0005-0000-0000-00009F3B0000}"/>
    <cellStyle name="Normal 5 3 2 2 6 2 3" xfId="30361" xr:uid="{00000000-0005-0000-0000-000099760000}"/>
    <cellStyle name="Normal 5 3 2 2 6 3" xfId="10243" xr:uid="{00000000-0005-0000-0000-000003280000}"/>
    <cellStyle name="Normal 5 3 2 2 6 3 3" xfId="25344" xr:uid="{00000000-0005-0000-0000-000000630000}"/>
    <cellStyle name="Normal 5 3 2 2 6 5" xfId="20331" xr:uid="{00000000-0005-0000-0000-00006B4F0000}"/>
    <cellStyle name="Normal 5 3 2 2 7" xfId="11921" xr:uid="{00000000-0005-0000-0000-0000912E0000}"/>
    <cellStyle name="Normal 5 3 2 2 7 3" xfId="27019" xr:uid="{00000000-0005-0000-0000-00008B690000}"/>
    <cellStyle name="Normal 5 3 2 2 8" xfId="6900" xr:uid="{00000000-0005-0000-0000-0000F41A0000}"/>
    <cellStyle name="Normal 5 3 2 2 8 3" xfId="22002" xr:uid="{00000000-0005-0000-0000-0000F2550000}"/>
    <cellStyle name="Normal 5 3 2 3" xfId="754" xr:uid="{00000000-0005-0000-0000-0000F2020000}"/>
    <cellStyle name="Normal 5 3 2 3 10" xfId="1927" xr:uid="{00000000-0005-0000-0000-000087070000}"/>
    <cellStyle name="Normal 5 3 2 3 2" xfId="2348" xr:uid="{00000000-0005-0000-0000-00002C090000}"/>
    <cellStyle name="Normal 5 3 2 3 2 2" xfId="3187" xr:uid="{00000000-0005-0000-0000-0000730C0000}"/>
    <cellStyle name="Normal 5 3 2 3 2 2 2" xfId="4877" xr:uid="{00000000-0005-0000-0000-00000D130000}"/>
    <cellStyle name="Normal 5 3 2 3 2 2 2 2" xfId="14950" xr:uid="{00000000-0005-0000-0000-0000663A0000}"/>
    <cellStyle name="Normal 5 3 2 3 2 2 2 2 3" xfId="30048" xr:uid="{00000000-0005-0000-0000-000060750000}"/>
    <cellStyle name="Normal 5 3 2 3 2 2 2 3" xfId="9930" xr:uid="{00000000-0005-0000-0000-0000CA260000}"/>
    <cellStyle name="Normal 5 3 2 3 2 2 2 3 3" xfId="25031" xr:uid="{00000000-0005-0000-0000-0000C7610000}"/>
    <cellStyle name="Normal 5 3 2 3 2 2 2 5" xfId="20018" xr:uid="{00000000-0005-0000-0000-0000324E0000}"/>
    <cellStyle name="Normal 5 3 2 3 2 2 3" xfId="6569" xr:uid="{00000000-0005-0000-0000-0000A9190000}"/>
    <cellStyle name="Normal 5 3 2 3 2 2 3 2" xfId="16621" xr:uid="{00000000-0005-0000-0000-0000ED400000}"/>
    <cellStyle name="Normal 5 3 2 3 2 2 3 3" xfId="11601" xr:uid="{00000000-0005-0000-0000-0000512D0000}"/>
    <cellStyle name="Normal 5 3 2 3 2 2 3 3 3" xfId="26702" xr:uid="{00000000-0005-0000-0000-00004E680000}"/>
    <cellStyle name="Normal 5 3 2 3 2 2 3 5" xfId="21689" xr:uid="{00000000-0005-0000-0000-0000B9540000}"/>
    <cellStyle name="Normal 5 3 2 3 2 2 4" xfId="13279" xr:uid="{00000000-0005-0000-0000-0000DF330000}"/>
    <cellStyle name="Normal 5 3 2 3 2 2 4 3" xfId="28377" xr:uid="{00000000-0005-0000-0000-0000D96E0000}"/>
    <cellStyle name="Normal 5 3 2 3 2 2 5" xfId="8258" xr:uid="{00000000-0005-0000-0000-000042200000}"/>
    <cellStyle name="Normal 5 3 2 3 2 2 5 3" xfId="23360" xr:uid="{00000000-0005-0000-0000-0000405B0000}"/>
    <cellStyle name="Normal 5 3 2 3 2 2 7" xfId="18347" xr:uid="{00000000-0005-0000-0000-0000AB470000}"/>
    <cellStyle name="Normal 5 3 2 3 2 3" xfId="4040" xr:uid="{00000000-0005-0000-0000-0000C80F0000}"/>
    <cellStyle name="Normal 5 3 2 3 2 3 2" xfId="14114" xr:uid="{00000000-0005-0000-0000-000022370000}"/>
    <cellStyle name="Normal 5 3 2 3 2 3 2 3" xfId="29212" xr:uid="{00000000-0005-0000-0000-00001C720000}"/>
    <cellStyle name="Normal 5 3 2 3 2 3 3" xfId="9094" xr:uid="{00000000-0005-0000-0000-000086230000}"/>
    <cellStyle name="Normal 5 3 2 3 2 3 3 3" xfId="24195" xr:uid="{00000000-0005-0000-0000-0000835E0000}"/>
    <cellStyle name="Normal 5 3 2 3 2 3 5" xfId="19182" xr:uid="{00000000-0005-0000-0000-0000EE4A0000}"/>
    <cellStyle name="Normal 5 3 2 3 2 4" xfId="5733" xr:uid="{00000000-0005-0000-0000-000065160000}"/>
    <cellStyle name="Normal 5 3 2 3 2 4 2" xfId="15785" xr:uid="{00000000-0005-0000-0000-0000A93D0000}"/>
    <cellStyle name="Normal 5 3 2 3 2 4 2 3" xfId="30883" xr:uid="{00000000-0005-0000-0000-0000A3780000}"/>
    <cellStyle name="Normal 5 3 2 3 2 4 3" xfId="10765" xr:uid="{00000000-0005-0000-0000-00000D2A0000}"/>
    <cellStyle name="Normal 5 3 2 3 2 4 3 3" xfId="25866" xr:uid="{00000000-0005-0000-0000-00000A650000}"/>
    <cellStyle name="Normal 5 3 2 3 2 4 5" xfId="20853" xr:uid="{00000000-0005-0000-0000-000075510000}"/>
    <cellStyle name="Normal 5 3 2 3 2 5" xfId="12443" xr:uid="{00000000-0005-0000-0000-00009B300000}"/>
    <cellStyle name="Normal 5 3 2 3 2 5 3" xfId="27541" xr:uid="{00000000-0005-0000-0000-0000956B0000}"/>
    <cellStyle name="Normal 5 3 2 3 2 6" xfId="7422" xr:uid="{00000000-0005-0000-0000-0000FE1C0000}"/>
    <cellStyle name="Normal 5 3 2 3 2 6 3" xfId="22524" xr:uid="{00000000-0005-0000-0000-0000FC570000}"/>
    <cellStyle name="Normal 5 3 2 3 2 8" xfId="17511" xr:uid="{00000000-0005-0000-0000-000067440000}"/>
    <cellStyle name="Normal 5 3 2 3 3" xfId="2769" xr:uid="{00000000-0005-0000-0000-0000D10A0000}"/>
    <cellStyle name="Normal 5 3 2 3 3 2" xfId="4459" xr:uid="{00000000-0005-0000-0000-00006B110000}"/>
    <cellStyle name="Normal 5 3 2 3 3 2 2" xfId="14532" xr:uid="{00000000-0005-0000-0000-0000C4380000}"/>
    <cellStyle name="Normal 5 3 2 3 3 2 2 3" xfId="29630" xr:uid="{00000000-0005-0000-0000-0000BE730000}"/>
    <cellStyle name="Normal 5 3 2 3 3 2 3" xfId="9512" xr:uid="{00000000-0005-0000-0000-000028250000}"/>
    <cellStyle name="Normal 5 3 2 3 3 2 3 3" xfId="24613" xr:uid="{00000000-0005-0000-0000-000025600000}"/>
    <cellStyle name="Normal 5 3 2 3 3 2 5" xfId="19600" xr:uid="{00000000-0005-0000-0000-0000904C0000}"/>
    <cellStyle name="Normal 5 3 2 3 3 3" xfId="6151" xr:uid="{00000000-0005-0000-0000-000007180000}"/>
    <cellStyle name="Normal 5 3 2 3 3 3 2" xfId="16203" xr:uid="{00000000-0005-0000-0000-00004B3F0000}"/>
    <cellStyle name="Normal 5 3 2 3 3 3 3" xfId="11183" xr:uid="{00000000-0005-0000-0000-0000AF2B0000}"/>
    <cellStyle name="Normal 5 3 2 3 3 3 3 3" xfId="26284" xr:uid="{00000000-0005-0000-0000-0000AC660000}"/>
    <cellStyle name="Normal 5 3 2 3 3 3 5" xfId="21271" xr:uid="{00000000-0005-0000-0000-000017530000}"/>
    <cellStyle name="Normal 5 3 2 3 3 4" xfId="12861" xr:uid="{00000000-0005-0000-0000-00003D320000}"/>
    <cellStyle name="Normal 5 3 2 3 3 4 3" xfId="27959" xr:uid="{00000000-0005-0000-0000-0000376D0000}"/>
    <cellStyle name="Normal 5 3 2 3 3 5" xfId="7840" xr:uid="{00000000-0005-0000-0000-0000A01E0000}"/>
    <cellStyle name="Normal 5 3 2 3 3 5 3" xfId="22942" xr:uid="{00000000-0005-0000-0000-00009E590000}"/>
    <cellStyle name="Normal 5 3 2 3 3 7" xfId="17929" xr:uid="{00000000-0005-0000-0000-000009460000}"/>
    <cellStyle name="Normal 5 3 2 3 4" xfId="3622" xr:uid="{00000000-0005-0000-0000-0000260E0000}"/>
    <cellStyle name="Normal 5 3 2 3 4 2" xfId="13696" xr:uid="{00000000-0005-0000-0000-000080350000}"/>
    <cellStyle name="Normal 5 3 2 3 4 2 3" xfId="28794" xr:uid="{00000000-0005-0000-0000-00007A700000}"/>
    <cellStyle name="Normal 5 3 2 3 4 3" xfId="8676" xr:uid="{00000000-0005-0000-0000-0000E4210000}"/>
    <cellStyle name="Normal 5 3 2 3 4 3 3" xfId="23777" xr:uid="{00000000-0005-0000-0000-0000E15C0000}"/>
    <cellStyle name="Normal 5 3 2 3 4 5" xfId="18764" xr:uid="{00000000-0005-0000-0000-00004C490000}"/>
    <cellStyle name="Normal 5 3 2 3 5" xfId="5315" xr:uid="{00000000-0005-0000-0000-0000C3140000}"/>
    <cellStyle name="Normal 5 3 2 3 5 2" xfId="15367" xr:uid="{00000000-0005-0000-0000-0000073C0000}"/>
    <cellStyle name="Normal 5 3 2 3 5 2 3" xfId="30465" xr:uid="{00000000-0005-0000-0000-000001770000}"/>
    <cellStyle name="Normal 5 3 2 3 5 3" xfId="10347" xr:uid="{00000000-0005-0000-0000-00006B280000}"/>
    <cellStyle name="Normal 5 3 2 3 5 3 3" xfId="25448" xr:uid="{00000000-0005-0000-0000-000068630000}"/>
    <cellStyle name="Normal 5 3 2 3 5 5" xfId="20435" xr:uid="{00000000-0005-0000-0000-0000D34F0000}"/>
    <cellStyle name="Normal 5 3 2 3 6" xfId="12025" xr:uid="{00000000-0005-0000-0000-0000F92E0000}"/>
    <cellStyle name="Normal 5 3 2 3 6 3" xfId="27123" xr:uid="{00000000-0005-0000-0000-0000F3690000}"/>
    <cellStyle name="Normal 5 3 2 3 7" xfId="7004" xr:uid="{00000000-0005-0000-0000-00005C1B0000}"/>
    <cellStyle name="Normal 5 3 2 3 7 3" xfId="22106" xr:uid="{00000000-0005-0000-0000-00005A560000}"/>
    <cellStyle name="Normal 5 3 2 3 9" xfId="17093" xr:uid="{00000000-0005-0000-0000-0000C5420000}"/>
    <cellStyle name="Normal 5 3 2 4" xfId="2140" xr:uid="{00000000-0005-0000-0000-00005C080000}"/>
    <cellStyle name="Normal 5 3 2 4 2" xfId="2979" xr:uid="{00000000-0005-0000-0000-0000A30B0000}"/>
    <cellStyle name="Normal 5 3 2 4 2 2" xfId="4669" xr:uid="{00000000-0005-0000-0000-00003D120000}"/>
    <cellStyle name="Normal 5 3 2 4 2 2 2" xfId="14742" xr:uid="{00000000-0005-0000-0000-000096390000}"/>
    <cellStyle name="Normal 5 3 2 4 2 2 2 3" xfId="29840" xr:uid="{00000000-0005-0000-0000-000090740000}"/>
    <cellStyle name="Normal 5 3 2 4 2 2 3" xfId="9722" xr:uid="{00000000-0005-0000-0000-0000FA250000}"/>
    <cellStyle name="Normal 5 3 2 4 2 2 3 3" xfId="24823" xr:uid="{00000000-0005-0000-0000-0000F7600000}"/>
    <cellStyle name="Normal 5 3 2 4 2 2 5" xfId="19810" xr:uid="{00000000-0005-0000-0000-0000624D0000}"/>
    <cellStyle name="Normal 5 3 2 4 2 3" xfId="6361" xr:uid="{00000000-0005-0000-0000-0000D9180000}"/>
    <cellStyle name="Normal 5 3 2 4 2 3 2" xfId="16413" xr:uid="{00000000-0005-0000-0000-00001D400000}"/>
    <cellStyle name="Normal 5 3 2 4 2 3 3" xfId="11393" xr:uid="{00000000-0005-0000-0000-0000812C0000}"/>
    <cellStyle name="Normal 5 3 2 4 2 3 3 3" xfId="26494" xr:uid="{00000000-0005-0000-0000-00007E670000}"/>
    <cellStyle name="Normal 5 3 2 4 2 3 5" xfId="21481" xr:uid="{00000000-0005-0000-0000-0000E9530000}"/>
    <cellStyle name="Normal 5 3 2 4 2 4" xfId="13071" xr:uid="{00000000-0005-0000-0000-00000F330000}"/>
    <cellStyle name="Normal 5 3 2 4 2 4 3" xfId="28169" xr:uid="{00000000-0005-0000-0000-0000096E0000}"/>
    <cellStyle name="Normal 5 3 2 4 2 5" xfId="8050" xr:uid="{00000000-0005-0000-0000-0000721F0000}"/>
    <cellStyle name="Normal 5 3 2 4 2 5 3" xfId="23152" xr:uid="{00000000-0005-0000-0000-0000705A0000}"/>
    <cellStyle name="Normal 5 3 2 4 2 7" xfId="18139" xr:uid="{00000000-0005-0000-0000-0000DB460000}"/>
    <cellStyle name="Normal 5 3 2 4 3" xfId="3832" xr:uid="{00000000-0005-0000-0000-0000F80E0000}"/>
    <cellStyle name="Normal 5 3 2 4 3 2" xfId="13906" xr:uid="{00000000-0005-0000-0000-000052360000}"/>
    <cellStyle name="Normal 5 3 2 4 3 2 3" xfId="29004" xr:uid="{00000000-0005-0000-0000-00004C710000}"/>
    <cellStyle name="Normal 5 3 2 4 3 3" xfId="8886" xr:uid="{00000000-0005-0000-0000-0000B6220000}"/>
    <cellStyle name="Normal 5 3 2 4 3 3 3" xfId="23987" xr:uid="{00000000-0005-0000-0000-0000B35D0000}"/>
    <cellStyle name="Normal 5 3 2 4 3 5" xfId="18974" xr:uid="{00000000-0005-0000-0000-00001E4A0000}"/>
    <cellStyle name="Normal 5 3 2 4 4" xfId="5525" xr:uid="{00000000-0005-0000-0000-000095150000}"/>
    <cellStyle name="Normal 5 3 2 4 4 2" xfId="15577" xr:uid="{00000000-0005-0000-0000-0000D93C0000}"/>
    <cellStyle name="Normal 5 3 2 4 4 2 3" xfId="30675" xr:uid="{00000000-0005-0000-0000-0000D3770000}"/>
    <cellStyle name="Normal 5 3 2 4 4 3" xfId="10557" xr:uid="{00000000-0005-0000-0000-00003D290000}"/>
    <cellStyle name="Normal 5 3 2 4 4 3 3" xfId="25658" xr:uid="{00000000-0005-0000-0000-00003A640000}"/>
    <cellStyle name="Normal 5 3 2 4 4 5" xfId="20645" xr:uid="{00000000-0005-0000-0000-0000A5500000}"/>
    <cellStyle name="Normal 5 3 2 4 5" xfId="12235" xr:uid="{00000000-0005-0000-0000-0000CB2F0000}"/>
    <cellStyle name="Normal 5 3 2 4 5 3" xfId="27333" xr:uid="{00000000-0005-0000-0000-0000C56A0000}"/>
    <cellStyle name="Normal 5 3 2 4 6" xfId="7214" xr:uid="{00000000-0005-0000-0000-00002E1C0000}"/>
    <cellStyle name="Normal 5 3 2 4 6 3" xfId="22316" xr:uid="{00000000-0005-0000-0000-00002C570000}"/>
    <cellStyle name="Normal 5 3 2 4 8" xfId="17303" xr:uid="{00000000-0005-0000-0000-000097430000}"/>
    <cellStyle name="Normal 5 3 2 5" xfId="2561" xr:uid="{00000000-0005-0000-0000-0000010A0000}"/>
    <cellStyle name="Normal 5 3 2 5 2" xfId="4251" xr:uid="{00000000-0005-0000-0000-00009B100000}"/>
    <cellStyle name="Normal 5 3 2 5 2 2" xfId="14324" xr:uid="{00000000-0005-0000-0000-0000F4370000}"/>
    <cellStyle name="Normal 5 3 2 5 2 2 3" xfId="29422" xr:uid="{00000000-0005-0000-0000-0000EE720000}"/>
    <cellStyle name="Normal 5 3 2 5 2 3" xfId="9304" xr:uid="{00000000-0005-0000-0000-000058240000}"/>
    <cellStyle name="Normal 5 3 2 5 2 3 3" xfId="24405" xr:uid="{00000000-0005-0000-0000-0000555F0000}"/>
    <cellStyle name="Normal 5 3 2 5 2 5" xfId="19392" xr:uid="{00000000-0005-0000-0000-0000C04B0000}"/>
    <cellStyle name="Normal 5 3 2 5 3" xfId="5943" xr:uid="{00000000-0005-0000-0000-000037170000}"/>
    <cellStyle name="Normal 5 3 2 5 3 2" xfId="15995" xr:uid="{00000000-0005-0000-0000-00007B3E0000}"/>
    <cellStyle name="Normal 5 3 2 5 3 3" xfId="10975" xr:uid="{00000000-0005-0000-0000-0000DF2A0000}"/>
    <cellStyle name="Normal 5 3 2 5 3 3 3" xfId="26076" xr:uid="{00000000-0005-0000-0000-0000DC650000}"/>
    <cellStyle name="Normal 5 3 2 5 3 5" xfId="21063" xr:uid="{00000000-0005-0000-0000-000047520000}"/>
    <cellStyle name="Normal 5 3 2 5 4" xfId="12653" xr:uid="{00000000-0005-0000-0000-00006D310000}"/>
    <cellStyle name="Normal 5 3 2 5 4 3" xfId="27751" xr:uid="{00000000-0005-0000-0000-0000676C0000}"/>
    <cellStyle name="Normal 5 3 2 5 5" xfId="7632" xr:uid="{00000000-0005-0000-0000-0000D01D0000}"/>
    <cellStyle name="Normal 5 3 2 5 5 3" xfId="22734" xr:uid="{00000000-0005-0000-0000-0000CE580000}"/>
    <cellStyle name="Normal 5 3 2 5 7" xfId="17721" xr:uid="{00000000-0005-0000-0000-000039450000}"/>
    <cellStyle name="Normal 5 3 2 6" xfId="3414" xr:uid="{00000000-0005-0000-0000-0000560D0000}"/>
    <cellStyle name="Normal 5 3 2 6 2" xfId="13488" xr:uid="{00000000-0005-0000-0000-0000B0340000}"/>
    <cellStyle name="Normal 5 3 2 6 2 3" xfId="28586" xr:uid="{00000000-0005-0000-0000-0000AA6F0000}"/>
    <cellStyle name="Normal 5 3 2 6 3" xfId="8468" xr:uid="{00000000-0005-0000-0000-000014210000}"/>
    <cellStyle name="Normal 5 3 2 6 3 3" xfId="23569" xr:uid="{00000000-0005-0000-0000-0000115C0000}"/>
    <cellStyle name="Normal 5 3 2 6 5" xfId="18556" xr:uid="{00000000-0005-0000-0000-00007C480000}"/>
    <cellStyle name="Normal 5 3 2 7" xfId="5107" xr:uid="{00000000-0005-0000-0000-0000F3130000}"/>
    <cellStyle name="Normal 5 3 2 7 2" xfId="15159" xr:uid="{00000000-0005-0000-0000-0000373B0000}"/>
    <cellStyle name="Normal 5 3 2 7 2 3" xfId="30257" xr:uid="{00000000-0005-0000-0000-000031760000}"/>
    <cellStyle name="Normal 5 3 2 7 3" xfId="10139" xr:uid="{00000000-0005-0000-0000-00009B270000}"/>
    <cellStyle name="Normal 5 3 2 7 3 3" xfId="25240" xr:uid="{00000000-0005-0000-0000-000098620000}"/>
    <cellStyle name="Normal 5 3 2 7 5" xfId="20227" xr:uid="{00000000-0005-0000-0000-0000034F0000}"/>
    <cellStyle name="Normal 5 3 2 8" xfId="11817" xr:uid="{00000000-0005-0000-0000-0000292E0000}"/>
    <cellStyle name="Normal 5 3 2 8 3" xfId="26915" xr:uid="{00000000-0005-0000-0000-000023690000}"/>
    <cellStyle name="Normal 5 3 2 9" xfId="6796" xr:uid="{00000000-0005-0000-0000-00008C1A0000}"/>
    <cellStyle name="Normal 5 3 2 9 3" xfId="21898" xr:uid="{00000000-0005-0000-0000-00008A550000}"/>
    <cellStyle name="Normal 5 3 3" xfId="724" xr:uid="{00000000-0005-0000-0000-0000D4020000}"/>
    <cellStyle name="Normal 5 3 3 10" xfId="16937" xr:uid="{00000000-0005-0000-0000-000029420000}"/>
    <cellStyle name="Normal 5 3 3 11" xfId="1760" xr:uid="{00000000-0005-0000-0000-0000E0060000}"/>
    <cellStyle name="Normal 5 3 3 2" xfId="1979" xr:uid="{00000000-0005-0000-0000-0000BB070000}"/>
    <cellStyle name="Normal 5 3 3 2 2" xfId="2400" xr:uid="{00000000-0005-0000-0000-000060090000}"/>
    <cellStyle name="Normal 5 3 3 2 2 2" xfId="3239" xr:uid="{00000000-0005-0000-0000-0000A70C0000}"/>
    <cellStyle name="Normal 5 3 3 2 2 2 2" xfId="4929" xr:uid="{00000000-0005-0000-0000-000041130000}"/>
    <cellStyle name="Normal 5 3 3 2 2 2 2 2" xfId="15002" xr:uid="{00000000-0005-0000-0000-00009A3A0000}"/>
    <cellStyle name="Normal 5 3 3 2 2 2 2 2 3" xfId="30100" xr:uid="{00000000-0005-0000-0000-000094750000}"/>
    <cellStyle name="Normal 5 3 3 2 2 2 2 3" xfId="9982" xr:uid="{00000000-0005-0000-0000-0000FE260000}"/>
    <cellStyle name="Normal 5 3 3 2 2 2 2 3 3" xfId="25083" xr:uid="{00000000-0005-0000-0000-0000FB610000}"/>
    <cellStyle name="Normal 5 3 3 2 2 2 2 5" xfId="20070" xr:uid="{00000000-0005-0000-0000-0000664E0000}"/>
    <cellStyle name="Normal 5 3 3 2 2 2 3" xfId="6621" xr:uid="{00000000-0005-0000-0000-0000DD190000}"/>
    <cellStyle name="Normal 5 3 3 2 2 2 3 2" xfId="16673" xr:uid="{00000000-0005-0000-0000-000021410000}"/>
    <cellStyle name="Normal 5 3 3 2 2 2 3 3" xfId="11653" xr:uid="{00000000-0005-0000-0000-0000852D0000}"/>
    <cellStyle name="Normal 5 3 3 2 2 2 3 3 3" xfId="26754" xr:uid="{00000000-0005-0000-0000-000082680000}"/>
    <cellStyle name="Normal 5 3 3 2 2 2 3 5" xfId="21741" xr:uid="{00000000-0005-0000-0000-0000ED540000}"/>
    <cellStyle name="Normal 5 3 3 2 2 2 4" xfId="13331" xr:uid="{00000000-0005-0000-0000-000013340000}"/>
    <cellStyle name="Normal 5 3 3 2 2 2 4 3" xfId="28429" xr:uid="{00000000-0005-0000-0000-00000D6F0000}"/>
    <cellStyle name="Normal 5 3 3 2 2 2 5" xfId="8310" xr:uid="{00000000-0005-0000-0000-000076200000}"/>
    <cellStyle name="Normal 5 3 3 2 2 2 5 3" xfId="23412" xr:uid="{00000000-0005-0000-0000-0000745B0000}"/>
    <cellStyle name="Normal 5 3 3 2 2 2 7" xfId="18399" xr:uid="{00000000-0005-0000-0000-0000DF470000}"/>
    <cellStyle name="Normal 5 3 3 2 2 3" xfId="4092" xr:uid="{00000000-0005-0000-0000-0000FC0F0000}"/>
    <cellStyle name="Normal 5 3 3 2 2 3 2" xfId="14166" xr:uid="{00000000-0005-0000-0000-000056370000}"/>
    <cellStyle name="Normal 5 3 3 2 2 3 2 3" xfId="29264" xr:uid="{00000000-0005-0000-0000-000050720000}"/>
    <cellStyle name="Normal 5 3 3 2 2 3 3" xfId="9146" xr:uid="{00000000-0005-0000-0000-0000BA230000}"/>
    <cellStyle name="Normal 5 3 3 2 2 3 3 3" xfId="24247" xr:uid="{00000000-0005-0000-0000-0000B75E0000}"/>
    <cellStyle name="Normal 5 3 3 2 2 3 5" xfId="19234" xr:uid="{00000000-0005-0000-0000-0000224B0000}"/>
    <cellStyle name="Normal 5 3 3 2 2 4" xfId="5785" xr:uid="{00000000-0005-0000-0000-000099160000}"/>
    <cellStyle name="Normal 5 3 3 2 2 4 2" xfId="15837" xr:uid="{00000000-0005-0000-0000-0000DD3D0000}"/>
    <cellStyle name="Normal 5 3 3 2 2 4 2 3" xfId="30935" xr:uid="{00000000-0005-0000-0000-0000D7780000}"/>
    <cellStyle name="Normal 5 3 3 2 2 4 3" xfId="10817" xr:uid="{00000000-0005-0000-0000-0000412A0000}"/>
    <cellStyle name="Normal 5 3 3 2 2 4 3 3" xfId="25918" xr:uid="{00000000-0005-0000-0000-00003E650000}"/>
    <cellStyle name="Normal 5 3 3 2 2 4 5" xfId="20905" xr:uid="{00000000-0005-0000-0000-0000A9510000}"/>
    <cellStyle name="Normal 5 3 3 2 2 5" xfId="12495" xr:uid="{00000000-0005-0000-0000-0000CF300000}"/>
    <cellStyle name="Normal 5 3 3 2 2 5 3" xfId="27593" xr:uid="{00000000-0005-0000-0000-0000C96B0000}"/>
    <cellStyle name="Normal 5 3 3 2 2 6" xfId="7474" xr:uid="{00000000-0005-0000-0000-0000321D0000}"/>
    <cellStyle name="Normal 5 3 3 2 2 6 3" xfId="22576" xr:uid="{00000000-0005-0000-0000-000030580000}"/>
    <cellStyle name="Normal 5 3 3 2 2 8" xfId="17563" xr:uid="{00000000-0005-0000-0000-00009B440000}"/>
    <cellStyle name="Normal 5 3 3 2 3" xfId="2821" xr:uid="{00000000-0005-0000-0000-0000050B0000}"/>
    <cellStyle name="Normal 5 3 3 2 3 2" xfId="4511" xr:uid="{00000000-0005-0000-0000-00009F110000}"/>
    <cellStyle name="Normal 5 3 3 2 3 2 2" xfId="14584" xr:uid="{00000000-0005-0000-0000-0000F8380000}"/>
    <cellStyle name="Normal 5 3 3 2 3 2 2 3" xfId="29682" xr:uid="{00000000-0005-0000-0000-0000F2730000}"/>
    <cellStyle name="Normal 5 3 3 2 3 2 3" xfId="9564" xr:uid="{00000000-0005-0000-0000-00005C250000}"/>
    <cellStyle name="Normal 5 3 3 2 3 2 3 3" xfId="24665" xr:uid="{00000000-0005-0000-0000-000059600000}"/>
    <cellStyle name="Normal 5 3 3 2 3 2 5" xfId="19652" xr:uid="{00000000-0005-0000-0000-0000C44C0000}"/>
    <cellStyle name="Normal 5 3 3 2 3 3" xfId="6203" xr:uid="{00000000-0005-0000-0000-00003B180000}"/>
    <cellStyle name="Normal 5 3 3 2 3 3 2" xfId="16255" xr:uid="{00000000-0005-0000-0000-00007F3F0000}"/>
    <cellStyle name="Normal 5 3 3 2 3 3 3" xfId="11235" xr:uid="{00000000-0005-0000-0000-0000E32B0000}"/>
    <cellStyle name="Normal 5 3 3 2 3 3 3 3" xfId="26336" xr:uid="{00000000-0005-0000-0000-0000E0660000}"/>
    <cellStyle name="Normal 5 3 3 2 3 3 5" xfId="21323" xr:uid="{00000000-0005-0000-0000-00004B530000}"/>
    <cellStyle name="Normal 5 3 3 2 3 4" xfId="12913" xr:uid="{00000000-0005-0000-0000-000071320000}"/>
    <cellStyle name="Normal 5 3 3 2 3 4 3" xfId="28011" xr:uid="{00000000-0005-0000-0000-00006B6D0000}"/>
    <cellStyle name="Normal 5 3 3 2 3 5" xfId="7892" xr:uid="{00000000-0005-0000-0000-0000D41E0000}"/>
    <cellStyle name="Normal 5 3 3 2 3 5 3" xfId="22994" xr:uid="{00000000-0005-0000-0000-0000D2590000}"/>
    <cellStyle name="Normal 5 3 3 2 3 7" xfId="17981" xr:uid="{00000000-0005-0000-0000-00003D460000}"/>
    <cellStyle name="Normal 5 3 3 2 4" xfId="3674" xr:uid="{00000000-0005-0000-0000-00005A0E0000}"/>
    <cellStyle name="Normal 5 3 3 2 4 2" xfId="13748" xr:uid="{00000000-0005-0000-0000-0000B4350000}"/>
    <cellStyle name="Normal 5 3 3 2 4 2 3" xfId="28846" xr:uid="{00000000-0005-0000-0000-0000AE700000}"/>
    <cellStyle name="Normal 5 3 3 2 4 3" xfId="8728" xr:uid="{00000000-0005-0000-0000-000018220000}"/>
    <cellStyle name="Normal 5 3 3 2 4 3 3" xfId="23829" xr:uid="{00000000-0005-0000-0000-0000155D0000}"/>
    <cellStyle name="Normal 5 3 3 2 4 5" xfId="18816" xr:uid="{00000000-0005-0000-0000-000080490000}"/>
    <cellStyle name="Normal 5 3 3 2 5" xfId="5367" xr:uid="{00000000-0005-0000-0000-0000F7140000}"/>
    <cellStyle name="Normal 5 3 3 2 5 2" xfId="15419" xr:uid="{00000000-0005-0000-0000-00003B3C0000}"/>
    <cellStyle name="Normal 5 3 3 2 5 2 3" xfId="30517" xr:uid="{00000000-0005-0000-0000-000035770000}"/>
    <cellStyle name="Normal 5 3 3 2 5 3" xfId="10399" xr:uid="{00000000-0005-0000-0000-00009F280000}"/>
    <cellStyle name="Normal 5 3 3 2 5 3 3" xfId="25500" xr:uid="{00000000-0005-0000-0000-00009C630000}"/>
    <cellStyle name="Normal 5 3 3 2 5 5" xfId="20487" xr:uid="{00000000-0005-0000-0000-000007500000}"/>
    <cellStyle name="Normal 5 3 3 2 6" xfId="12077" xr:uid="{00000000-0005-0000-0000-00002D2F0000}"/>
    <cellStyle name="Normal 5 3 3 2 6 3" xfId="27175" xr:uid="{00000000-0005-0000-0000-0000276A0000}"/>
    <cellStyle name="Normal 5 3 3 2 7" xfId="7056" xr:uid="{00000000-0005-0000-0000-0000901B0000}"/>
    <cellStyle name="Normal 5 3 3 2 7 3" xfId="22158" xr:uid="{00000000-0005-0000-0000-00008E560000}"/>
    <cellStyle name="Normal 5 3 3 2 9" xfId="17145" xr:uid="{00000000-0005-0000-0000-0000F9420000}"/>
    <cellStyle name="Normal 5 3 3 3" xfId="2192" xr:uid="{00000000-0005-0000-0000-000090080000}"/>
    <cellStyle name="Normal 5 3 3 3 2" xfId="3031" xr:uid="{00000000-0005-0000-0000-0000D70B0000}"/>
    <cellStyle name="Normal 5 3 3 3 2 2" xfId="4721" xr:uid="{00000000-0005-0000-0000-000071120000}"/>
    <cellStyle name="Normal 5 3 3 3 2 2 2" xfId="14794" xr:uid="{00000000-0005-0000-0000-0000CA390000}"/>
    <cellStyle name="Normal 5 3 3 3 2 2 2 3" xfId="29892" xr:uid="{00000000-0005-0000-0000-0000C4740000}"/>
    <cellStyle name="Normal 5 3 3 3 2 2 3" xfId="9774" xr:uid="{00000000-0005-0000-0000-00002E260000}"/>
    <cellStyle name="Normal 5 3 3 3 2 2 3 3" xfId="24875" xr:uid="{00000000-0005-0000-0000-00002B610000}"/>
    <cellStyle name="Normal 5 3 3 3 2 2 5" xfId="19862" xr:uid="{00000000-0005-0000-0000-0000964D0000}"/>
    <cellStyle name="Normal 5 3 3 3 2 3" xfId="6413" xr:uid="{00000000-0005-0000-0000-00000D190000}"/>
    <cellStyle name="Normal 5 3 3 3 2 3 2" xfId="16465" xr:uid="{00000000-0005-0000-0000-000051400000}"/>
    <cellStyle name="Normal 5 3 3 3 2 3 3" xfId="11445" xr:uid="{00000000-0005-0000-0000-0000B52C0000}"/>
    <cellStyle name="Normal 5 3 3 3 2 3 3 3" xfId="26546" xr:uid="{00000000-0005-0000-0000-0000B2670000}"/>
    <cellStyle name="Normal 5 3 3 3 2 3 5" xfId="21533" xr:uid="{00000000-0005-0000-0000-00001D540000}"/>
    <cellStyle name="Normal 5 3 3 3 2 4" xfId="13123" xr:uid="{00000000-0005-0000-0000-000043330000}"/>
    <cellStyle name="Normal 5 3 3 3 2 4 3" xfId="28221" xr:uid="{00000000-0005-0000-0000-00003D6E0000}"/>
    <cellStyle name="Normal 5 3 3 3 2 5" xfId="8102" xr:uid="{00000000-0005-0000-0000-0000A61F0000}"/>
    <cellStyle name="Normal 5 3 3 3 2 5 3" xfId="23204" xr:uid="{00000000-0005-0000-0000-0000A45A0000}"/>
    <cellStyle name="Normal 5 3 3 3 2 7" xfId="18191" xr:uid="{00000000-0005-0000-0000-00000F470000}"/>
    <cellStyle name="Normal 5 3 3 3 3" xfId="3884" xr:uid="{00000000-0005-0000-0000-00002C0F0000}"/>
    <cellStyle name="Normal 5 3 3 3 3 2" xfId="13958" xr:uid="{00000000-0005-0000-0000-000086360000}"/>
    <cellStyle name="Normal 5 3 3 3 3 2 3" xfId="29056" xr:uid="{00000000-0005-0000-0000-000080710000}"/>
    <cellStyle name="Normal 5 3 3 3 3 3" xfId="8938" xr:uid="{00000000-0005-0000-0000-0000EA220000}"/>
    <cellStyle name="Normal 5 3 3 3 3 3 3" xfId="24039" xr:uid="{00000000-0005-0000-0000-0000E75D0000}"/>
    <cellStyle name="Normal 5 3 3 3 3 5" xfId="19026" xr:uid="{00000000-0005-0000-0000-0000524A0000}"/>
    <cellStyle name="Normal 5 3 3 3 4" xfId="5577" xr:uid="{00000000-0005-0000-0000-0000C9150000}"/>
    <cellStyle name="Normal 5 3 3 3 4 2" xfId="15629" xr:uid="{00000000-0005-0000-0000-00000D3D0000}"/>
    <cellStyle name="Normal 5 3 3 3 4 2 3" xfId="30727" xr:uid="{00000000-0005-0000-0000-000007780000}"/>
    <cellStyle name="Normal 5 3 3 3 4 3" xfId="10609" xr:uid="{00000000-0005-0000-0000-000071290000}"/>
    <cellStyle name="Normal 5 3 3 3 4 3 3" xfId="25710" xr:uid="{00000000-0005-0000-0000-00006E640000}"/>
    <cellStyle name="Normal 5 3 3 3 4 5" xfId="20697" xr:uid="{00000000-0005-0000-0000-0000D9500000}"/>
    <cellStyle name="Normal 5 3 3 3 5" xfId="12287" xr:uid="{00000000-0005-0000-0000-0000FF2F0000}"/>
    <cellStyle name="Normal 5 3 3 3 5 3" xfId="27385" xr:uid="{00000000-0005-0000-0000-0000F96A0000}"/>
    <cellStyle name="Normal 5 3 3 3 6" xfId="7266" xr:uid="{00000000-0005-0000-0000-0000621C0000}"/>
    <cellStyle name="Normal 5 3 3 3 6 3" xfId="22368" xr:uid="{00000000-0005-0000-0000-000060570000}"/>
    <cellStyle name="Normal 5 3 3 3 8" xfId="17355" xr:uid="{00000000-0005-0000-0000-0000CB430000}"/>
    <cellStyle name="Normal 5 3 3 4" xfId="2613" xr:uid="{00000000-0005-0000-0000-0000350A0000}"/>
    <cellStyle name="Normal 5 3 3 4 2" xfId="4303" xr:uid="{00000000-0005-0000-0000-0000CF100000}"/>
    <cellStyle name="Normal 5 3 3 4 2 2" xfId="14376" xr:uid="{00000000-0005-0000-0000-000028380000}"/>
    <cellStyle name="Normal 5 3 3 4 2 2 3" xfId="29474" xr:uid="{00000000-0005-0000-0000-000022730000}"/>
    <cellStyle name="Normal 5 3 3 4 2 3" xfId="9356" xr:uid="{00000000-0005-0000-0000-00008C240000}"/>
    <cellStyle name="Normal 5 3 3 4 2 3 3" xfId="24457" xr:uid="{00000000-0005-0000-0000-0000895F0000}"/>
    <cellStyle name="Normal 5 3 3 4 2 5" xfId="19444" xr:uid="{00000000-0005-0000-0000-0000F44B0000}"/>
    <cellStyle name="Normal 5 3 3 4 3" xfId="5995" xr:uid="{00000000-0005-0000-0000-00006B170000}"/>
    <cellStyle name="Normal 5 3 3 4 3 2" xfId="16047" xr:uid="{00000000-0005-0000-0000-0000AF3E0000}"/>
    <cellStyle name="Normal 5 3 3 4 3 3" xfId="11027" xr:uid="{00000000-0005-0000-0000-0000132B0000}"/>
    <cellStyle name="Normal 5 3 3 4 3 3 3" xfId="26128" xr:uid="{00000000-0005-0000-0000-000010660000}"/>
    <cellStyle name="Normal 5 3 3 4 3 5" xfId="21115" xr:uid="{00000000-0005-0000-0000-00007B520000}"/>
    <cellStyle name="Normal 5 3 3 4 4" xfId="12705" xr:uid="{00000000-0005-0000-0000-0000A1310000}"/>
    <cellStyle name="Normal 5 3 3 4 4 3" xfId="27803" xr:uid="{00000000-0005-0000-0000-00009B6C0000}"/>
    <cellStyle name="Normal 5 3 3 4 5" xfId="7684" xr:uid="{00000000-0005-0000-0000-0000041E0000}"/>
    <cellStyle name="Normal 5 3 3 4 5 3" xfId="22786" xr:uid="{00000000-0005-0000-0000-000002590000}"/>
    <cellStyle name="Normal 5 3 3 4 7" xfId="17773" xr:uid="{00000000-0005-0000-0000-00006D450000}"/>
    <cellStyle name="Normal 5 3 3 5" xfId="3466" xr:uid="{00000000-0005-0000-0000-00008A0D0000}"/>
    <cellStyle name="Normal 5 3 3 5 2" xfId="13540" xr:uid="{00000000-0005-0000-0000-0000E4340000}"/>
    <cellStyle name="Normal 5 3 3 5 2 3" xfId="28638" xr:uid="{00000000-0005-0000-0000-0000DE6F0000}"/>
    <cellStyle name="Normal 5 3 3 5 3" xfId="8520" xr:uid="{00000000-0005-0000-0000-000048210000}"/>
    <cellStyle name="Normal 5 3 3 5 3 3" xfId="23621" xr:uid="{00000000-0005-0000-0000-0000455C0000}"/>
    <cellStyle name="Normal 5 3 3 5 5" xfId="18608" xr:uid="{00000000-0005-0000-0000-0000B0480000}"/>
    <cellStyle name="Normal 5 3 3 6" xfId="5159" xr:uid="{00000000-0005-0000-0000-000027140000}"/>
    <cellStyle name="Normal 5 3 3 6 2" xfId="15211" xr:uid="{00000000-0005-0000-0000-00006B3B0000}"/>
    <cellStyle name="Normal 5 3 3 6 2 3" xfId="30309" xr:uid="{00000000-0005-0000-0000-000065760000}"/>
    <cellStyle name="Normal 5 3 3 6 3" xfId="10191" xr:uid="{00000000-0005-0000-0000-0000CF270000}"/>
    <cellStyle name="Normal 5 3 3 6 3 3" xfId="25292" xr:uid="{00000000-0005-0000-0000-0000CC620000}"/>
    <cellStyle name="Normal 5 3 3 6 5" xfId="20279" xr:uid="{00000000-0005-0000-0000-0000374F0000}"/>
    <cellStyle name="Normal 5 3 3 7" xfId="11869" xr:uid="{00000000-0005-0000-0000-00005D2E0000}"/>
    <cellStyle name="Normal 5 3 3 7 3" xfId="26967" xr:uid="{00000000-0005-0000-0000-000057690000}"/>
    <cellStyle name="Normal 5 3 3 8" xfId="6848" xr:uid="{00000000-0005-0000-0000-0000C01A0000}"/>
    <cellStyle name="Normal 5 3 3 8 3" xfId="21950" xr:uid="{00000000-0005-0000-0000-0000BE550000}"/>
    <cellStyle name="Normal 5 3 4" xfId="745" xr:uid="{00000000-0005-0000-0000-0000E9020000}"/>
    <cellStyle name="Normal 5 3 4 10" xfId="1873" xr:uid="{00000000-0005-0000-0000-000051070000}"/>
    <cellStyle name="Normal 5 3 4 2" xfId="2296" xr:uid="{00000000-0005-0000-0000-0000F8080000}"/>
    <cellStyle name="Normal 5 3 4 2 2" xfId="3135" xr:uid="{00000000-0005-0000-0000-00003F0C0000}"/>
    <cellStyle name="Normal 5 3 4 2 2 2" xfId="4825" xr:uid="{00000000-0005-0000-0000-0000D9120000}"/>
    <cellStyle name="Normal 5 3 4 2 2 2 2" xfId="14898" xr:uid="{00000000-0005-0000-0000-0000323A0000}"/>
    <cellStyle name="Normal 5 3 4 2 2 2 2 3" xfId="29996" xr:uid="{00000000-0005-0000-0000-00002C750000}"/>
    <cellStyle name="Normal 5 3 4 2 2 2 3" xfId="9878" xr:uid="{00000000-0005-0000-0000-000096260000}"/>
    <cellStyle name="Normal 5 3 4 2 2 2 3 3" xfId="24979" xr:uid="{00000000-0005-0000-0000-000093610000}"/>
    <cellStyle name="Normal 5 3 4 2 2 2 5" xfId="19966" xr:uid="{00000000-0005-0000-0000-0000FE4D0000}"/>
    <cellStyle name="Normal 5 3 4 2 2 3" xfId="6517" xr:uid="{00000000-0005-0000-0000-000075190000}"/>
    <cellStyle name="Normal 5 3 4 2 2 3 2" xfId="16569" xr:uid="{00000000-0005-0000-0000-0000B9400000}"/>
    <cellStyle name="Normal 5 3 4 2 2 3 3" xfId="11549" xr:uid="{00000000-0005-0000-0000-00001D2D0000}"/>
    <cellStyle name="Normal 5 3 4 2 2 3 3 3" xfId="26650" xr:uid="{00000000-0005-0000-0000-00001A680000}"/>
    <cellStyle name="Normal 5 3 4 2 2 3 5" xfId="21637" xr:uid="{00000000-0005-0000-0000-000085540000}"/>
    <cellStyle name="Normal 5 3 4 2 2 4" xfId="13227" xr:uid="{00000000-0005-0000-0000-0000AB330000}"/>
    <cellStyle name="Normal 5 3 4 2 2 4 3" xfId="28325" xr:uid="{00000000-0005-0000-0000-0000A56E0000}"/>
    <cellStyle name="Normal 5 3 4 2 2 5" xfId="8206" xr:uid="{00000000-0005-0000-0000-00000E200000}"/>
    <cellStyle name="Normal 5 3 4 2 2 5 3" xfId="23308" xr:uid="{00000000-0005-0000-0000-00000C5B0000}"/>
    <cellStyle name="Normal 5 3 4 2 2 7" xfId="18295" xr:uid="{00000000-0005-0000-0000-000077470000}"/>
    <cellStyle name="Normal 5 3 4 2 3" xfId="3988" xr:uid="{00000000-0005-0000-0000-0000940F0000}"/>
    <cellStyle name="Normal 5 3 4 2 3 2" xfId="14062" xr:uid="{00000000-0005-0000-0000-0000EE360000}"/>
    <cellStyle name="Normal 5 3 4 2 3 2 3" xfId="29160" xr:uid="{00000000-0005-0000-0000-0000E8710000}"/>
    <cellStyle name="Normal 5 3 4 2 3 3" xfId="9042" xr:uid="{00000000-0005-0000-0000-000052230000}"/>
    <cellStyle name="Normal 5 3 4 2 3 3 3" xfId="24143" xr:uid="{00000000-0005-0000-0000-00004F5E0000}"/>
    <cellStyle name="Normal 5 3 4 2 3 5" xfId="19130" xr:uid="{00000000-0005-0000-0000-0000BA4A0000}"/>
    <cellStyle name="Normal 5 3 4 2 4" xfId="5681" xr:uid="{00000000-0005-0000-0000-000031160000}"/>
    <cellStyle name="Normal 5 3 4 2 4 2" xfId="15733" xr:uid="{00000000-0005-0000-0000-0000753D0000}"/>
    <cellStyle name="Normal 5 3 4 2 4 2 3" xfId="30831" xr:uid="{00000000-0005-0000-0000-00006F780000}"/>
    <cellStyle name="Normal 5 3 4 2 4 3" xfId="10713" xr:uid="{00000000-0005-0000-0000-0000D9290000}"/>
    <cellStyle name="Normal 5 3 4 2 4 3 3" xfId="25814" xr:uid="{00000000-0005-0000-0000-0000D6640000}"/>
    <cellStyle name="Normal 5 3 4 2 4 5" xfId="20801" xr:uid="{00000000-0005-0000-0000-000041510000}"/>
    <cellStyle name="Normal 5 3 4 2 5" xfId="12391" xr:uid="{00000000-0005-0000-0000-000067300000}"/>
    <cellStyle name="Normal 5 3 4 2 5 3" xfId="27489" xr:uid="{00000000-0005-0000-0000-0000616B0000}"/>
    <cellStyle name="Normal 5 3 4 2 6" xfId="7370" xr:uid="{00000000-0005-0000-0000-0000CA1C0000}"/>
    <cellStyle name="Normal 5 3 4 2 6 3" xfId="22472" xr:uid="{00000000-0005-0000-0000-0000C8570000}"/>
    <cellStyle name="Normal 5 3 4 2 8" xfId="17459" xr:uid="{00000000-0005-0000-0000-000033440000}"/>
    <cellStyle name="Normal 5 3 4 3" xfId="2717" xr:uid="{00000000-0005-0000-0000-00009D0A0000}"/>
    <cellStyle name="Normal 5 3 4 3 2" xfId="4407" xr:uid="{00000000-0005-0000-0000-000037110000}"/>
    <cellStyle name="Normal 5 3 4 3 2 2" xfId="14480" xr:uid="{00000000-0005-0000-0000-000090380000}"/>
    <cellStyle name="Normal 5 3 4 3 2 2 3" xfId="29578" xr:uid="{00000000-0005-0000-0000-00008A730000}"/>
    <cellStyle name="Normal 5 3 4 3 2 3" xfId="9460" xr:uid="{00000000-0005-0000-0000-0000F4240000}"/>
    <cellStyle name="Normal 5 3 4 3 2 3 3" xfId="24561" xr:uid="{00000000-0005-0000-0000-0000F15F0000}"/>
    <cellStyle name="Normal 5 3 4 3 2 5" xfId="19548" xr:uid="{00000000-0005-0000-0000-00005C4C0000}"/>
    <cellStyle name="Normal 5 3 4 3 3" xfId="6099" xr:uid="{00000000-0005-0000-0000-0000D3170000}"/>
    <cellStyle name="Normal 5 3 4 3 3 2" xfId="16151" xr:uid="{00000000-0005-0000-0000-0000173F0000}"/>
    <cellStyle name="Normal 5 3 4 3 3 3" xfId="11131" xr:uid="{00000000-0005-0000-0000-00007B2B0000}"/>
    <cellStyle name="Normal 5 3 4 3 3 3 3" xfId="26232" xr:uid="{00000000-0005-0000-0000-000078660000}"/>
    <cellStyle name="Normal 5 3 4 3 3 5" xfId="21219" xr:uid="{00000000-0005-0000-0000-0000E3520000}"/>
    <cellStyle name="Normal 5 3 4 3 4" xfId="12809" xr:uid="{00000000-0005-0000-0000-000009320000}"/>
    <cellStyle name="Normal 5 3 4 3 4 3" xfId="27907" xr:uid="{00000000-0005-0000-0000-0000036D0000}"/>
    <cellStyle name="Normal 5 3 4 3 5" xfId="7788" xr:uid="{00000000-0005-0000-0000-00006C1E0000}"/>
    <cellStyle name="Normal 5 3 4 3 5 3" xfId="22890" xr:uid="{00000000-0005-0000-0000-00006A590000}"/>
    <cellStyle name="Normal 5 3 4 3 7" xfId="17877" xr:uid="{00000000-0005-0000-0000-0000D5450000}"/>
    <cellStyle name="Normal 5 3 4 4" xfId="3570" xr:uid="{00000000-0005-0000-0000-0000F20D0000}"/>
    <cellStyle name="Normal 5 3 4 4 2" xfId="13644" xr:uid="{00000000-0005-0000-0000-00004C350000}"/>
    <cellStyle name="Normal 5 3 4 4 2 3" xfId="28742" xr:uid="{00000000-0005-0000-0000-000046700000}"/>
    <cellStyle name="Normal 5 3 4 4 3" xfId="8624" xr:uid="{00000000-0005-0000-0000-0000B0210000}"/>
    <cellStyle name="Normal 5 3 4 4 3 3" xfId="23725" xr:uid="{00000000-0005-0000-0000-0000AD5C0000}"/>
    <cellStyle name="Normal 5 3 4 4 5" xfId="18712" xr:uid="{00000000-0005-0000-0000-000018490000}"/>
    <cellStyle name="Normal 5 3 4 5" xfId="5263" xr:uid="{00000000-0005-0000-0000-00008F140000}"/>
    <cellStyle name="Normal 5 3 4 5 2" xfId="15315" xr:uid="{00000000-0005-0000-0000-0000D33B0000}"/>
    <cellStyle name="Normal 5 3 4 5 2 3" xfId="30413" xr:uid="{00000000-0005-0000-0000-0000CD760000}"/>
    <cellStyle name="Normal 5 3 4 5 3" xfId="10295" xr:uid="{00000000-0005-0000-0000-000037280000}"/>
    <cellStyle name="Normal 5 3 4 5 3 3" xfId="25396" xr:uid="{00000000-0005-0000-0000-000034630000}"/>
    <cellStyle name="Normal 5 3 4 5 5" xfId="20383" xr:uid="{00000000-0005-0000-0000-00009F4F0000}"/>
    <cellStyle name="Normal 5 3 4 6" xfId="11973" xr:uid="{00000000-0005-0000-0000-0000C52E0000}"/>
    <cellStyle name="Normal 5 3 4 6 3" xfId="27071" xr:uid="{00000000-0005-0000-0000-0000BF690000}"/>
    <cellStyle name="Normal 5 3 4 7" xfId="6952" xr:uid="{00000000-0005-0000-0000-0000281B0000}"/>
    <cellStyle name="Normal 5 3 4 7 3" xfId="22054" xr:uid="{00000000-0005-0000-0000-000026560000}"/>
    <cellStyle name="Normal 5 3 4 9" xfId="17041" xr:uid="{00000000-0005-0000-0000-000091420000}"/>
    <cellStyle name="Normal 5 3 5" xfId="2086" xr:uid="{00000000-0005-0000-0000-000026080000}"/>
    <cellStyle name="Normal 5 3 5 2" xfId="2927" xr:uid="{00000000-0005-0000-0000-00006F0B0000}"/>
    <cellStyle name="Normal 5 3 5 2 2" xfId="4617" xr:uid="{00000000-0005-0000-0000-000009120000}"/>
    <cellStyle name="Normal 5 3 5 2 2 2" xfId="14690" xr:uid="{00000000-0005-0000-0000-000062390000}"/>
    <cellStyle name="Normal 5 3 5 2 2 2 3" xfId="29788" xr:uid="{00000000-0005-0000-0000-00005C740000}"/>
    <cellStyle name="Normal 5 3 5 2 2 3" xfId="9670" xr:uid="{00000000-0005-0000-0000-0000C6250000}"/>
    <cellStyle name="Normal 5 3 5 2 2 3 3" xfId="24771" xr:uid="{00000000-0005-0000-0000-0000C3600000}"/>
    <cellStyle name="Normal 5 3 5 2 2 5" xfId="19758" xr:uid="{00000000-0005-0000-0000-00002E4D0000}"/>
    <cellStyle name="Normal 5 3 5 2 3" xfId="6309" xr:uid="{00000000-0005-0000-0000-0000A5180000}"/>
    <cellStyle name="Normal 5 3 5 2 3 2" xfId="16361" xr:uid="{00000000-0005-0000-0000-0000E93F0000}"/>
    <cellStyle name="Normal 5 3 5 2 3 3" xfId="11341" xr:uid="{00000000-0005-0000-0000-00004D2C0000}"/>
    <cellStyle name="Normal 5 3 5 2 3 3 3" xfId="26442" xr:uid="{00000000-0005-0000-0000-00004A670000}"/>
    <cellStyle name="Normal 5 3 5 2 3 5" xfId="21429" xr:uid="{00000000-0005-0000-0000-0000B5530000}"/>
    <cellStyle name="Normal 5 3 5 2 4" xfId="13019" xr:uid="{00000000-0005-0000-0000-0000DB320000}"/>
    <cellStyle name="Normal 5 3 5 2 4 3" xfId="28117" xr:uid="{00000000-0005-0000-0000-0000D56D0000}"/>
    <cellStyle name="Normal 5 3 5 2 5" xfId="7998" xr:uid="{00000000-0005-0000-0000-00003E1F0000}"/>
    <cellStyle name="Normal 5 3 5 2 5 3" xfId="23100" xr:uid="{00000000-0005-0000-0000-00003C5A0000}"/>
    <cellStyle name="Normal 5 3 5 2 7" xfId="18087" xr:uid="{00000000-0005-0000-0000-0000A7460000}"/>
    <cellStyle name="Normal 5 3 5 3" xfId="3780" xr:uid="{00000000-0005-0000-0000-0000C40E0000}"/>
    <cellStyle name="Normal 5 3 5 3 2" xfId="13854" xr:uid="{00000000-0005-0000-0000-00001E360000}"/>
    <cellStyle name="Normal 5 3 5 3 2 3" xfId="28952" xr:uid="{00000000-0005-0000-0000-000018710000}"/>
    <cellStyle name="Normal 5 3 5 3 3" xfId="8834" xr:uid="{00000000-0005-0000-0000-000082220000}"/>
    <cellStyle name="Normal 5 3 5 3 3 3" xfId="23935" xr:uid="{00000000-0005-0000-0000-00007F5D0000}"/>
    <cellStyle name="Normal 5 3 5 3 5" xfId="18922" xr:uid="{00000000-0005-0000-0000-0000EA490000}"/>
    <cellStyle name="Normal 5 3 5 4" xfId="5473" xr:uid="{00000000-0005-0000-0000-000061150000}"/>
    <cellStyle name="Normal 5 3 5 4 2" xfId="15525" xr:uid="{00000000-0005-0000-0000-0000A53C0000}"/>
    <cellStyle name="Normal 5 3 5 4 2 3" xfId="30623" xr:uid="{00000000-0005-0000-0000-00009F770000}"/>
    <cellStyle name="Normal 5 3 5 4 3" xfId="10505" xr:uid="{00000000-0005-0000-0000-000009290000}"/>
    <cellStyle name="Normal 5 3 5 4 3 3" xfId="25606" xr:uid="{00000000-0005-0000-0000-000006640000}"/>
    <cellStyle name="Normal 5 3 5 4 5" xfId="20593" xr:uid="{00000000-0005-0000-0000-000071500000}"/>
    <cellStyle name="Normal 5 3 5 5" xfId="12183" xr:uid="{00000000-0005-0000-0000-0000972F0000}"/>
    <cellStyle name="Normal 5 3 5 5 3" xfId="27281" xr:uid="{00000000-0005-0000-0000-0000916A0000}"/>
    <cellStyle name="Normal 5 3 5 6" xfId="7162" xr:uid="{00000000-0005-0000-0000-0000FA1B0000}"/>
    <cellStyle name="Normal 5 3 5 6 3" xfId="22264" xr:uid="{00000000-0005-0000-0000-0000F8560000}"/>
    <cellStyle name="Normal 5 3 5 8" xfId="17251" xr:uid="{00000000-0005-0000-0000-000063430000}"/>
    <cellStyle name="Normal 5 3 6" xfId="2507" xr:uid="{00000000-0005-0000-0000-0000CB090000}"/>
    <cellStyle name="Normal 5 3 6 2" xfId="4199" xr:uid="{00000000-0005-0000-0000-000067100000}"/>
    <cellStyle name="Normal 5 3 6 2 2" xfId="14272" xr:uid="{00000000-0005-0000-0000-0000C0370000}"/>
    <cellStyle name="Normal 5 3 6 2 2 3" xfId="29370" xr:uid="{00000000-0005-0000-0000-0000BA720000}"/>
    <cellStyle name="Normal 5 3 6 2 3" xfId="9252" xr:uid="{00000000-0005-0000-0000-000024240000}"/>
    <cellStyle name="Normal 5 3 6 2 3 3" xfId="24353" xr:uid="{00000000-0005-0000-0000-0000215F0000}"/>
    <cellStyle name="Normal 5 3 6 2 5" xfId="19340" xr:uid="{00000000-0005-0000-0000-00008C4B0000}"/>
    <cellStyle name="Normal 5 3 6 3" xfId="5891" xr:uid="{00000000-0005-0000-0000-000003170000}"/>
    <cellStyle name="Normal 5 3 6 3 2" xfId="15943" xr:uid="{00000000-0005-0000-0000-0000473E0000}"/>
    <cellStyle name="Normal 5 3 6 3 3" xfId="10923" xr:uid="{00000000-0005-0000-0000-0000AB2A0000}"/>
    <cellStyle name="Normal 5 3 6 3 3 3" xfId="26024" xr:uid="{00000000-0005-0000-0000-0000A8650000}"/>
    <cellStyle name="Normal 5 3 6 3 5" xfId="21011" xr:uid="{00000000-0005-0000-0000-000013520000}"/>
    <cellStyle name="Normal 5 3 6 4" xfId="12601" xr:uid="{00000000-0005-0000-0000-000039310000}"/>
    <cellStyle name="Normal 5 3 6 4 3" xfId="27699" xr:uid="{00000000-0005-0000-0000-0000336C0000}"/>
    <cellStyle name="Normal 5 3 6 5" xfId="7580" xr:uid="{00000000-0005-0000-0000-00009C1D0000}"/>
    <cellStyle name="Normal 5 3 6 5 3" xfId="22682" xr:uid="{00000000-0005-0000-0000-00009A580000}"/>
    <cellStyle name="Normal 5 3 6 7" xfId="17669" xr:uid="{00000000-0005-0000-0000-000005450000}"/>
    <cellStyle name="Normal 5 3 7" xfId="3353" xr:uid="{00000000-0005-0000-0000-0000190D0000}"/>
    <cellStyle name="Normal 5 3 7 2" xfId="13436" xr:uid="{00000000-0005-0000-0000-00007C340000}"/>
    <cellStyle name="Normal 5 3 7 2 3" xfId="28534" xr:uid="{00000000-0005-0000-0000-0000766F0000}"/>
    <cellStyle name="Normal 5 3 7 3" xfId="8415" xr:uid="{00000000-0005-0000-0000-0000DF200000}"/>
    <cellStyle name="Normal 5 3 7 3 3" xfId="23517" xr:uid="{00000000-0005-0000-0000-0000DD5B0000}"/>
    <cellStyle name="Normal 5 3 7 5" xfId="18504" xr:uid="{00000000-0005-0000-0000-000048480000}"/>
    <cellStyle name="Normal 5 3 8" xfId="5051" xr:uid="{00000000-0005-0000-0000-0000BB130000}"/>
    <cellStyle name="Normal 5 3 8 2" xfId="15107" xr:uid="{00000000-0005-0000-0000-0000033B0000}"/>
    <cellStyle name="Normal 5 3 8 2 3" xfId="30205" xr:uid="{00000000-0005-0000-0000-0000FD750000}"/>
    <cellStyle name="Normal 5 3 8 3" xfId="10087" xr:uid="{00000000-0005-0000-0000-000067270000}"/>
    <cellStyle name="Normal 5 3 8 3 3" xfId="25188" xr:uid="{00000000-0005-0000-0000-000064620000}"/>
    <cellStyle name="Normal 5 3 8 5" xfId="20175" xr:uid="{00000000-0005-0000-0000-0000CF4E0000}"/>
    <cellStyle name="Normal 5 3 9" xfId="11763" xr:uid="{00000000-0005-0000-0000-0000F32D0000}"/>
    <cellStyle name="Normal 5 3 9 3" xfId="26863" xr:uid="{00000000-0005-0000-0000-0000EF680000}"/>
    <cellStyle name="Normal 5 4" xfId="708" xr:uid="{00000000-0005-0000-0000-0000C4020000}"/>
    <cellStyle name="Normal 5 4 2" xfId="729" xr:uid="{00000000-0005-0000-0000-0000D9020000}"/>
    <cellStyle name="Normal 5 4 3" xfId="750" xr:uid="{00000000-0005-0000-0000-0000EE020000}"/>
    <cellStyle name="Normal 5 5" xfId="720" xr:uid="{00000000-0005-0000-0000-0000D0020000}"/>
    <cellStyle name="Normal 5 6" xfId="741" xr:uid="{00000000-0005-0000-0000-0000E5020000}"/>
    <cellStyle name="Normal 5 7" xfId="781" xr:uid="{00000000-0005-0000-0000-00000D030000}"/>
    <cellStyle name="Normal 5 8" xfId="488" xr:uid="{00000000-0005-0000-0000-0000E8010000}"/>
    <cellStyle name="Normal 5 9" xfId="972" xr:uid="{00000000-0005-0000-0000-0000CC030000}"/>
    <cellStyle name="Normal 50" xfId="1053" xr:uid="{00000000-0005-0000-0000-00001D040000}"/>
    <cellStyle name="Normal 50 2" xfId="1450" xr:uid="{00000000-0005-0000-0000-0000AA050000}"/>
    <cellStyle name="Normal 51" xfId="1451" xr:uid="{00000000-0005-0000-0000-0000AB050000}"/>
    <cellStyle name="Normal 51 10" xfId="6772" xr:uid="{00000000-0005-0000-0000-0000741A0000}"/>
    <cellStyle name="Normal 51 10 3" xfId="21876" xr:uid="{00000000-0005-0000-0000-000074550000}"/>
    <cellStyle name="Normal 51 12" xfId="16861" xr:uid="{00000000-0005-0000-0000-0000DD410000}"/>
    <cellStyle name="Normal 51 2" xfId="1736" xr:uid="{00000000-0005-0000-0000-0000C8060000}"/>
    <cellStyle name="Normal 51 2 11" xfId="16915" xr:uid="{00000000-0005-0000-0000-000013420000}"/>
    <cellStyle name="Normal 51 2 2" xfId="1844" xr:uid="{00000000-0005-0000-0000-000034070000}"/>
    <cellStyle name="Normal 51 2 2 10" xfId="17019" xr:uid="{00000000-0005-0000-0000-00007B420000}"/>
    <cellStyle name="Normal 51 2 2 2" xfId="2061" xr:uid="{00000000-0005-0000-0000-00000D080000}"/>
    <cellStyle name="Normal 51 2 2 2 2" xfId="2482" xr:uid="{00000000-0005-0000-0000-0000B2090000}"/>
    <cellStyle name="Normal 51 2 2 2 2 2" xfId="3321" xr:uid="{00000000-0005-0000-0000-0000F90C0000}"/>
    <cellStyle name="Normal 51 2 2 2 2 2 2" xfId="5011" xr:uid="{00000000-0005-0000-0000-000093130000}"/>
    <cellStyle name="Normal 51 2 2 2 2 2 2 2" xfId="15084" xr:uid="{00000000-0005-0000-0000-0000EC3A0000}"/>
    <cellStyle name="Normal 51 2 2 2 2 2 2 2 3" xfId="30182" xr:uid="{00000000-0005-0000-0000-0000E6750000}"/>
    <cellStyle name="Normal 51 2 2 2 2 2 2 3" xfId="10064" xr:uid="{00000000-0005-0000-0000-000050270000}"/>
    <cellStyle name="Normal 51 2 2 2 2 2 2 3 3" xfId="25165" xr:uid="{00000000-0005-0000-0000-00004D620000}"/>
    <cellStyle name="Normal 51 2 2 2 2 2 2 5" xfId="20152" xr:uid="{00000000-0005-0000-0000-0000B84E0000}"/>
    <cellStyle name="Normal 51 2 2 2 2 2 3" xfId="6703" xr:uid="{00000000-0005-0000-0000-00002F1A0000}"/>
    <cellStyle name="Normal 51 2 2 2 2 2 3 2" xfId="16755" xr:uid="{00000000-0005-0000-0000-000073410000}"/>
    <cellStyle name="Normal 51 2 2 2 2 2 3 3" xfId="11735" xr:uid="{00000000-0005-0000-0000-0000D72D0000}"/>
    <cellStyle name="Normal 51 2 2 2 2 2 3 3 3" xfId="26836" xr:uid="{00000000-0005-0000-0000-0000D4680000}"/>
    <cellStyle name="Normal 51 2 2 2 2 2 3 5" xfId="21823" xr:uid="{00000000-0005-0000-0000-00003F550000}"/>
    <cellStyle name="Normal 51 2 2 2 2 2 4" xfId="13413" xr:uid="{00000000-0005-0000-0000-000065340000}"/>
    <cellStyle name="Normal 51 2 2 2 2 2 4 3" xfId="28511" xr:uid="{00000000-0005-0000-0000-00005F6F0000}"/>
    <cellStyle name="Normal 51 2 2 2 2 2 5" xfId="8392" xr:uid="{00000000-0005-0000-0000-0000C8200000}"/>
    <cellStyle name="Normal 51 2 2 2 2 2 5 3" xfId="23494" xr:uid="{00000000-0005-0000-0000-0000C65B0000}"/>
    <cellStyle name="Normal 51 2 2 2 2 2 7" xfId="18481" xr:uid="{00000000-0005-0000-0000-000031480000}"/>
    <cellStyle name="Normal 51 2 2 2 2 3" xfId="4174" xr:uid="{00000000-0005-0000-0000-00004E100000}"/>
    <cellStyle name="Normal 51 2 2 2 2 3 2" xfId="14248" xr:uid="{00000000-0005-0000-0000-0000A8370000}"/>
    <cellStyle name="Normal 51 2 2 2 2 3 2 3" xfId="29346" xr:uid="{00000000-0005-0000-0000-0000A2720000}"/>
    <cellStyle name="Normal 51 2 2 2 2 3 3" xfId="9228" xr:uid="{00000000-0005-0000-0000-00000C240000}"/>
    <cellStyle name="Normal 51 2 2 2 2 3 3 3" xfId="24329" xr:uid="{00000000-0005-0000-0000-0000095F0000}"/>
    <cellStyle name="Normal 51 2 2 2 2 3 5" xfId="19316" xr:uid="{00000000-0005-0000-0000-0000744B0000}"/>
    <cellStyle name="Normal 51 2 2 2 2 4" xfId="5867" xr:uid="{00000000-0005-0000-0000-0000EB160000}"/>
    <cellStyle name="Normal 51 2 2 2 2 4 2" xfId="15919" xr:uid="{00000000-0005-0000-0000-00002F3E0000}"/>
    <cellStyle name="Normal 51 2 2 2 2 4 3" xfId="10899" xr:uid="{00000000-0005-0000-0000-0000932A0000}"/>
    <cellStyle name="Normal 51 2 2 2 2 4 3 3" xfId="26000" xr:uid="{00000000-0005-0000-0000-000090650000}"/>
    <cellStyle name="Normal 51 2 2 2 2 4 5" xfId="20987" xr:uid="{00000000-0005-0000-0000-0000FB510000}"/>
    <cellStyle name="Normal 51 2 2 2 2 5" xfId="12577" xr:uid="{00000000-0005-0000-0000-000021310000}"/>
    <cellStyle name="Normal 51 2 2 2 2 5 3" xfId="27675" xr:uid="{00000000-0005-0000-0000-00001B6C0000}"/>
    <cellStyle name="Normal 51 2 2 2 2 6" xfId="7556" xr:uid="{00000000-0005-0000-0000-0000841D0000}"/>
    <cellStyle name="Normal 51 2 2 2 2 6 3" xfId="22658" xr:uid="{00000000-0005-0000-0000-000082580000}"/>
    <cellStyle name="Normal 51 2 2 2 2 8" xfId="17645" xr:uid="{00000000-0005-0000-0000-0000ED440000}"/>
    <cellStyle name="Normal 51 2 2 2 3" xfId="2903" xr:uid="{00000000-0005-0000-0000-0000570B0000}"/>
    <cellStyle name="Normal 51 2 2 2 3 2" xfId="4593" xr:uid="{00000000-0005-0000-0000-0000F1110000}"/>
    <cellStyle name="Normal 51 2 2 2 3 2 2" xfId="14666" xr:uid="{00000000-0005-0000-0000-00004A390000}"/>
    <cellStyle name="Normal 51 2 2 2 3 2 2 3" xfId="29764" xr:uid="{00000000-0005-0000-0000-000044740000}"/>
    <cellStyle name="Normal 51 2 2 2 3 2 3" xfId="9646" xr:uid="{00000000-0005-0000-0000-0000AE250000}"/>
    <cellStyle name="Normal 51 2 2 2 3 2 3 3" xfId="24747" xr:uid="{00000000-0005-0000-0000-0000AB600000}"/>
    <cellStyle name="Normal 51 2 2 2 3 2 5" xfId="19734" xr:uid="{00000000-0005-0000-0000-0000164D0000}"/>
    <cellStyle name="Normal 51 2 2 2 3 3" xfId="6285" xr:uid="{00000000-0005-0000-0000-00008D180000}"/>
    <cellStyle name="Normal 51 2 2 2 3 3 2" xfId="16337" xr:uid="{00000000-0005-0000-0000-0000D13F0000}"/>
    <cellStyle name="Normal 51 2 2 2 3 3 3" xfId="11317" xr:uid="{00000000-0005-0000-0000-0000352C0000}"/>
    <cellStyle name="Normal 51 2 2 2 3 3 3 3" xfId="26418" xr:uid="{00000000-0005-0000-0000-000032670000}"/>
    <cellStyle name="Normal 51 2 2 2 3 3 5" xfId="21405" xr:uid="{00000000-0005-0000-0000-00009D530000}"/>
    <cellStyle name="Normal 51 2 2 2 3 4" xfId="12995" xr:uid="{00000000-0005-0000-0000-0000C3320000}"/>
    <cellStyle name="Normal 51 2 2 2 3 4 3" xfId="28093" xr:uid="{00000000-0005-0000-0000-0000BD6D0000}"/>
    <cellStyle name="Normal 51 2 2 2 3 5" xfId="7974" xr:uid="{00000000-0005-0000-0000-0000261F0000}"/>
    <cellStyle name="Normal 51 2 2 2 3 5 3" xfId="23076" xr:uid="{00000000-0005-0000-0000-0000245A0000}"/>
    <cellStyle name="Normal 51 2 2 2 3 7" xfId="18063" xr:uid="{00000000-0005-0000-0000-00008F460000}"/>
    <cellStyle name="Normal 51 2 2 2 4" xfId="3756" xr:uid="{00000000-0005-0000-0000-0000AC0E0000}"/>
    <cellStyle name="Normal 51 2 2 2 4 2" xfId="13830" xr:uid="{00000000-0005-0000-0000-000006360000}"/>
    <cellStyle name="Normal 51 2 2 2 4 2 3" xfId="28928" xr:uid="{00000000-0005-0000-0000-000000710000}"/>
    <cellStyle name="Normal 51 2 2 2 4 3" xfId="8810" xr:uid="{00000000-0005-0000-0000-00006A220000}"/>
    <cellStyle name="Normal 51 2 2 2 4 3 3" xfId="23911" xr:uid="{00000000-0005-0000-0000-0000675D0000}"/>
    <cellStyle name="Normal 51 2 2 2 4 5" xfId="18898" xr:uid="{00000000-0005-0000-0000-0000D2490000}"/>
    <cellStyle name="Normal 51 2 2 2 5" xfId="5449" xr:uid="{00000000-0005-0000-0000-000049150000}"/>
    <cellStyle name="Normal 51 2 2 2 5 2" xfId="15501" xr:uid="{00000000-0005-0000-0000-00008D3C0000}"/>
    <cellStyle name="Normal 51 2 2 2 5 2 3" xfId="30599" xr:uid="{00000000-0005-0000-0000-000087770000}"/>
    <cellStyle name="Normal 51 2 2 2 5 3" xfId="10481" xr:uid="{00000000-0005-0000-0000-0000F1280000}"/>
    <cellStyle name="Normal 51 2 2 2 5 3 3" xfId="25582" xr:uid="{00000000-0005-0000-0000-0000EE630000}"/>
    <cellStyle name="Normal 51 2 2 2 5 5" xfId="20569" xr:uid="{00000000-0005-0000-0000-000059500000}"/>
    <cellStyle name="Normal 51 2 2 2 6" xfId="12159" xr:uid="{00000000-0005-0000-0000-00007F2F0000}"/>
    <cellStyle name="Normal 51 2 2 2 6 3" xfId="27257" xr:uid="{00000000-0005-0000-0000-0000796A0000}"/>
    <cellStyle name="Normal 51 2 2 2 7" xfId="7138" xr:uid="{00000000-0005-0000-0000-0000E21B0000}"/>
    <cellStyle name="Normal 51 2 2 2 7 3" xfId="22240" xr:uid="{00000000-0005-0000-0000-0000E0560000}"/>
    <cellStyle name="Normal 51 2 2 2 9" xfId="17227" xr:uid="{00000000-0005-0000-0000-00004B430000}"/>
    <cellStyle name="Normal 51 2 2 3" xfId="2274" xr:uid="{00000000-0005-0000-0000-0000E2080000}"/>
    <cellStyle name="Normal 51 2 2 3 2" xfId="3113" xr:uid="{00000000-0005-0000-0000-0000290C0000}"/>
    <cellStyle name="Normal 51 2 2 3 2 2" xfId="4803" xr:uid="{00000000-0005-0000-0000-0000C3120000}"/>
    <cellStyle name="Normal 51 2 2 3 2 2 2" xfId="14876" xr:uid="{00000000-0005-0000-0000-00001C3A0000}"/>
    <cellStyle name="Normal 51 2 2 3 2 2 2 3" xfId="29974" xr:uid="{00000000-0005-0000-0000-000016750000}"/>
    <cellStyle name="Normal 51 2 2 3 2 2 3" xfId="9856" xr:uid="{00000000-0005-0000-0000-000080260000}"/>
    <cellStyle name="Normal 51 2 2 3 2 2 3 3" xfId="24957" xr:uid="{00000000-0005-0000-0000-00007D610000}"/>
    <cellStyle name="Normal 51 2 2 3 2 2 5" xfId="19944" xr:uid="{00000000-0005-0000-0000-0000E84D0000}"/>
    <cellStyle name="Normal 51 2 2 3 2 3" xfId="6495" xr:uid="{00000000-0005-0000-0000-00005F190000}"/>
    <cellStyle name="Normal 51 2 2 3 2 3 2" xfId="16547" xr:uid="{00000000-0005-0000-0000-0000A3400000}"/>
    <cellStyle name="Normal 51 2 2 3 2 3 3" xfId="11527" xr:uid="{00000000-0005-0000-0000-0000072D0000}"/>
    <cellStyle name="Normal 51 2 2 3 2 3 3 3" xfId="26628" xr:uid="{00000000-0005-0000-0000-000004680000}"/>
    <cellStyle name="Normal 51 2 2 3 2 3 5" xfId="21615" xr:uid="{00000000-0005-0000-0000-00006F540000}"/>
    <cellStyle name="Normal 51 2 2 3 2 4" xfId="13205" xr:uid="{00000000-0005-0000-0000-000095330000}"/>
    <cellStyle name="Normal 51 2 2 3 2 4 3" xfId="28303" xr:uid="{00000000-0005-0000-0000-00008F6E0000}"/>
    <cellStyle name="Normal 51 2 2 3 2 5" xfId="8184" xr:uid="{00000000-0005-0000-0000-0000F81F0000}"/>
    <cellStyle name="Normal 51 2 2 3 2 5 3" xfId="23286" xr:uid="{00000000-0005-0000-0000-0000F65A0000}"/>
    <cellStyle name="Normal 51 2 2 3 2 7" xfId="18273" xr:uid="{00000000-0005-0000-0000-000061470000}"/>
    <cellStyle name="Normal 51 2 2 3 3" xfId="3966" xr:uid="{00000000-0005-0000-0000-00007E0F0000}"/>
    <cellStyle name="Normal 51 2 2 3 3 2" xfId="14040" xr:uid="{00000000-0005-0000-0000-0000D8360000}"/>
    <cellStyle name="Normal 51 2 2 3 3 2 3" xfId="29138" xr:uid="{00000000-0005-0000-0000-0000D2710000}"/>
    <cellStyle name="Normal 51 2 2 3 3 3" xfId="9020" xr:uid="{00000000-0005-0000-0000-00003C230000}"/>
    <cellStyle name="Normal 51 2 2 3 3 3 3" xfId="24121" xr:uid="{00000000-0005-0000-0000-0000395E0000}"/>
    <cellStyle name="Normal 51 2 2 3 3 5" xfId="19108" xr:uid="{00000000-0005-0000-0000-0000A44A0000}"/>
    <cellStyle name="Normal 51 2 2 3 4" xfId="5659" xr:uid="{00000000-0005-0000-0000-00001B160000}"/>
    <cellStyle name="Normal 51 2 2 3 4 2" xfId="15711" xr:uid="{00000000-0005-0000-0000-00005F3D0000}"/>
    <cellStyle name="Normal 51 2 2 3 4 2 3" xfId="30809" xr:uid="{00000000-0005-0000-0000-000059780000}"/>
    <cellStyle name="Normal 51 2 2 3 4 3" xfId="10691" xr:uid="{00000000-0005-0000-0000-0000C3290000}"/>
    <cellStyle name="Normal 51 2 2 3 4 3 3" xfId="25792" xr:uid="{00000000-0005-0000-0000-0000C0640000}"/>
    <cellStyle name="Normal 51 2 2 3 4 5" xfId="20779" xr:uid="{00000000-0005-0000-0000-00002B510000}"/>
    <cellStyle name="Normal 51 2 2 3 5" xfId="12369" xr:uid="{00000000-0005-0000-0000-000051300000}"/>
    <cellStyle name="Normal 51 2 2 3 5 3" xfId="27467" xr:uid="{00000000-0005-0000-0000-00004B6B0000}"/>
    <cellStyle name="Normal 51 2 2 3 6" xfId="7348" xr:uid="{00000000-0005-0000-0000-0000B41C0000}"/>
    <cellStyle name="Normal 51 2 2 3 6 3" xfId="22450" xr:uid="{00000000-0005-0000-0000-0000B2570000}"/>
    <cellStyle name="Normal 51 2 2 3 8" xfId="17437" xr:uid="{00000000-0005-0000-0000-00001D440000}"/>
    <cellStyle name="Normal 51 2 2 4" xfId="2695" xr:uid="{00000000-0005-0000-0000-0000870A0000}"/>
    <cellStyle name="Normal 51 2 2 4 2" xfId="4385" xr:uid="{00000000-0005-0000-0000-000021110000}"/>
    <cellStyle name="Normal 51 2 2 4 2 2" xfId="14458" xr:uid="{00000000-0005-0000-0000-00007A380000}"/>
    <cellStyle name="Normal 51 2 2 4 2 2 3" xfId="29556" xr:uid="{00000000-0005-0000-0000-000074730000}"/>
    <cellStyle name="Normal 51 2 2 4 2 3" xfId="9438" xr:uid="{00000000-0005-0000-0000-0000DE240000}"/>
    <cellStyle name="Normal 51 2 2 4 2 3 3" xfId="24539" xr:uid="{00000000-0005-0000-0000-0000DB5F0000}"/>
    <cellStyle name="Normal 51 2 2 4 2 5" xfId="19526" xr:uid="{00000000-0005-0000-0000-0000464C0000}"/>
    <cellStyle name="Normal 51 2 2 4 3" xfId="6077" xr:uid="{00000000-0005-0000-0000-0000BD170000}"/>
    <cellStyle name="Normal 51 2 2 4 3 2" xfId="16129" xr:uid="{00000000-0005-0000-0000-0000013F0000}"/>
    <cellStyle name="Normal 51 2 2 4 3 3" xfId="11109" xr:uid="{00000000-0005-0000-0000-0000652B0000}"/>
    <cellStyle name="Normal 51 2 2 4 3 3 3" xfId="26210" xr:uid="{00000000-0005-0000-0000-000062660000}"/>
    <cellStyle name="Normal 51 2 2 4 3 5" xfId="21197" xr:uid="{00000000-0005-0000-0000-0000CD520000}"/>
    <cellStyle name="Normal 51 2 2 4 4" xfId="12787" xr:uid="{00000000-0005-0000-0000-0000F3310000}"/>
    <cellStyle name="Normal 51 2 2 4 4 3" xfId="27885" xr:uid="{00000000-0005-0000-0000-0000ED6C0000}"/>
    <cellStyle name="Normal 51 2 2 4 5" xfId="7766" xr:uid="{00000000-0005-0000-0000-0000561E0000}"/>
    <cellStyle name="Normal 51 2 2 4 5 3" xfId="22868" xr:uid="{00000000-0005-0000-0000-000054590000}"/>
    <cellStyle name="Normal 51 2 2 4 7" xfId="17855" xr:uid="{00000000-0005-0000-0000-0000BF450000}"/>
    <cellStyle name="Normal 51 2 2 5" xfId="3548" xr:uid="{00000000-0005-0000-0000-0000DC0D0000}"/>
    <cellStyle name="Normal 51 2 2 5 2" xfId="13622" xr:uid="{00000000-0005-0000-0000-000036350000}"/>
    <cellStyle name="Normal 51 2 2 5 2 3" xfId="28720" xr:uid="{00000000-0005-0000-0000-000030700000}"/>
    <cellStyle name="Normal 51 2 2 5 3" xfId="8602" xr:uid="{00000000-0005-0000-0000-00009A210000}"/>
    <cellStyle name="Normal 51 2 2 5 3 3" xfId="23703" xr:uid="{00000000-0005-0000-0000-0000975C0000}"/>
    <cellStyle name="Normal 51 2 2 5 5" xfId="18690" xr:uid="{00000000-0005-0000-0000-000002490000}"/>
    <cellStyle name="Normal 51 2 2 6" xfId="5241" xr:uid="{00000000-0005-0000-0000-000079140000}"/>
    <cellStyle name="Normal 51 2 2 6 2" xfId="15293" xr:uid="{00000000-0005-0000-0000-0000BD3B0000}"/>
    <cellStyle name="Normal 51 2 2 6 2 3" xfId="30391" xr:uid="{00000000-0005-0000-0000-0000B7760000}"/>
    <cellStyle name="Normal 51 2 2 6 3" xfId="10273" xr:uid="{00000000-0005-0000-0000-000021280000}"/>
    <cellStyle name="Normal 51 2 2 6 3 3" xfId="25374" xr:uid="{00000000-0005-0000-0000-00001E630000}"/>
    <cellStyle name="Normal 51 2 2 6 5" xfId="20361" xr:uid="{00000000-0005-0000-0000-0000894F0000}"/>
    <cellStyle name="Normal 51 2 2 7" xfId="11951" xr:uid="{00000000-0005-0000-0000-0000AF2E0000}"/>
    <cellStyle name="Normal 51 2 2 7 3" xfId="27049" xr:uid="{00000000-0005-0000-0000-0000A9690000}"/>
    <cellStyle name="Normal 51 2 2 8" xfId="6930" xr:uid="{00000000-0005-0000-0000-0000121B0000}"/>
    <cellStyle name="Normal 51 2 2 8 3" xfId="22032" xr:uid="{00000000-0005-0000-0000-000010560000}"/>
    <cellStyle name="Normal 51 2 3" xfId="1957" xr:uid="{00000000-0005-0000-0000-0000A5070000}"/>
    <cellStyle name="Normal 51 2 3 2" xfId="2378" xr:uid="{00000000-0005-0000-0000-00004A090000}"/>
    <cellStyle name="Normal 51 2 3 2 2" xfId="3217" xr:uid="{00000000-0005-0000-0000-0000910C0000}"/>
    <cellStyle name="Normal 51 2 3 2 2 2" xfId="4907" xr:uid="{00000000-0005-0000-0000-00002B130000}"/>
    <cellStyle name="Normal 51 2 3 2 2 2 2" xfId="14980" xr:uid="{00000000-0005-0000-0000-0000843A0000}"/>
    <cellStyle name="Normal 51 2 3 2 2 2 2 3" xfId="30078" xr:uid="{00000000-0005-0000-0000-00007E750000}"/>
    <cellStyle name="Normal 51 2 3 2 2 2 3" xfId="9960" xr:uid="{00000000-0005-0000-0000-0000E8260000}"/>
    <cellStyle name="Normal 51 2 3 2 2 2 3 3" xfId="25061" xr:uid="{00000000-0005-0000-0000-0000E5610000}"/>
    <cellStyle name="Normal 51 2 3 2 2 2 5" xfId="20048" xr:uid="{00000000-0005-0000-0000-0000504E0000}"/>
    <cellStyle name="Normal 51 2 3 2 2 3" xfId="6599" xr:uid="{00000000-0005-0000-0000-0000C7190000}"/>
    <cellStyle name="Normal 51 2 3 2 2 3 2" xfId="16651" xr:uid="{00000000-0005-0000-0000-00000B410000}"/>
    <cellStyle name="Normal 51 2 3 2 2 3 3" xfId="11631" xr:uid="{00000000-0005-0000-0000-00006F2D0000}"/>
    <cellStyle name="Normal 51 2 3 2 2 3 3 3" xfId="26732" xr:uid="{00000000-0005-0000-0000-00006C680000}"/>
    <cellStyle name="Normal 51 2 3 2 2 3 5" xfId="21719" xr:uid="{00000000-0005-0000-0000-0000D7540000}"/>
    <cellStyle name="Normal 51 2 3 2 2 4" xfId="13309" xr:uid="{00000000-0005-0000-0000-0000FD330000}"/>
    <cellStyle name="Normal 51 2 3 2 2 4 3" xfId="28407" xr:uid="{00000000-0005-0000-0000-0000F76E0000}"/>
    <cellStyle name="Normal 51 2 3 2 2 5" xfId="8288" xr:uid="{00000000-0005-0000-0000-000060200000}"/>
    <cellStyle name="Normal 51 2 3 2 2 5 3" xfId="23390" xr:uid="{00000000-0005-0000-0000-00005E5B0000}"/>
    <cellStyle name="Normal 51 2 3 2 2 7" xfId="18377" xr:uid="{00000000-0005-0000-0000-0000C9470000}"/>
    <cellStyle name="Normal 51 2 3 2 3" xfId="4070" xr:uid="{00000000-0005-0000-0000-0000E60F0000}"/>
    <cellStyle name="Normal 51 2 3 2 3 2" xfId="14144" xr:uid="{00000000-0005-0000-0000-000040370000}"/>
    <cellStyle name="Normal 51 2 3 2 3 2 3" xfId="29242" xr:uid="{00000000-0005-0000-0000-00003A720000}"/>
    <cellStyle name="Normal 51 2 3 2 3 3" xfId="9124" xr:uid="{00000000-0005-0000-0000-0000A4230000}"/>
    <cellStyle name="Normal 51 2 3 2 3 3 3" xfId="24225" xr:uid="{00000000-0005-0000-0000-0000A15E0000}"/>
    <cellStyle name="Normal 51 2 3 2 3 5" xfId="19212" xr:uid="{00000000-0005-0000-0000-00000C4B0000}"/>
    <cellStyle name="Normal 51 2 3 2 4" xfId="5763" xr:uid="{00000000-0005-0000-0000-000083160000}"/>
    <cellStyle name="Normal 51 2 3 2 4 2" xfId="15815" xr:uid="{00000000-0005-0000-0000-0000C73D0000}"/>
    <cellStyle name="Normal 51 2 3 2 4 2 3" xfId="30913" xr:uid="{00000000-0005-0000-0000-0000C1780000}"/>
    <cellStyle name="Normal 51 2 3 2 4 3" xfId="10795" xr:uid="{00000000-0005-0000-0000-00002B2A0000}"/>
    <cellStyle name="Normal 51 2 3 2 4 3 3" xfId="25896" xr:uid="{00000000-0005-0000-0000-000028650000}"/>
    <cellStyle name="Normal 51 2 3 2 4 5" xfId="20883" xr:uid="{00000000-0005-0000-0000-000093510000}"/>
    <cellStyle name="Normal 51 2 3 2 5" xfId="12473" xr:uid="{00000000-0005-0000-0000-0000B9300000}"/>
    <cellStyle name="Normal 51 2 3 2 5 3" xfId="27571" xr:uid="{00000000-0005-0000-0000-0000B36B0000}"/>
    <cellStyle name="Normal 51 2 3 2 6" xfId="7452" xr:uid="{00000000-0005-0000-0000-00001C1D0000}"/>
    <cellStyle name="Normal 51 2 3 2 6 3" xfId="22554" xr:uid="{00000000-0005-0000-0000-00001A580000}"/>
    <cellStyle name="Normal 51 2 3 2 8" xfId="17541" xr:uid="{00000000-0005-0000-0000-000085440000}"/>
    <cellStyle name="Normal 51 2 3 3" xfId="2799" xr:uid="{00000000-0005-0000-0000-0000EF0A0000}"/>
    <cellStyle name="Normal 51 2 3 3 2" xfId="4489" xr:uid="{00000000-0005-0000-0000-000089110000}"/>
    <cellStyle name="Normal 51 2 3 3 2 2" xfId="14562" xr:uid="{00000000-0005-0000-0000-0000E2380000}"/>
    <cellStyle name="Normal 51 2 3 3 2 2 3" xfId="29660" xr:uid="{00000000-0005-0000-0000-0000DC730000}"/>
    <cellStyle name="Normal 51 2 3 3 2 3" xfId="9542" xr:uid="{00000000-0005-0000-0000-000046250000}"/>
    <cellStyle name="Normal 51 2 3 3 2 3 3" xfId="24643" xr:uid="{00000000-0005-0000-0000-000043600000}"/>
    <cellStyle name="Normal 51 2 3 3 2 5" xfId="19630" xr:uid="{00000000-0005-0000-0000-0000AE4C0000}"/>
    <cellStyle name="Normal 51 2 3 3 3" xfId="6181" xr:uid="{00000000-0005-0000-0000-000025180000}"/>
    <cellStyle name="Normal 51 2 3 3 3 2" xfId="16233" xr:uid="{00000000-0005-0000-0000-0000693F0000}"/>
    <cellStyle name="Normal 51 2 3 3 3 3" xfId="11213" xr:uid="{00000000-0005-0000-0000-0000CD2B0000}"/>
    <cellStyle name="Normal 51 2 3 3 3 3 3" xfId="26314" xr:uid="{00000000-0005-0000-0000-0000CA660000}"/>
    <cellStyle name="Normal 51 2 3 3 3 5" xfId="21301" xr:uid="{00000000-0005-0000-0000-000035530000}"/>
    <cellStyle name="Normal 51 2 3 3 4" xfId="12891" xr:uid="{00000000-0005-0000-0000-00005B320000}"/>
    <cellStyle name="Normal 51 2 3 3 4 3" xfId="27989" xr:uid="{00000000-0005-0000-0000-0000556D0000}"/>
    <cellStyle name="Normal 51 2 3 3 5" xfId="7870" xr:uid="{00000000-0005-0000-0000-0000BE1E0000}"/>
    <cellStyle name="Normal 51 2 3 3 5 3" xfId="22972" xr:uid="{00000000-0005-0000-0000-0000BC590000}"/>
    <cellStyle name="Normal 51 2 3 3 7" xfId="17959" xr:uid="{00000000-0005-0000-0000-000027460000}"/>
    <cellStyle name="Normal 51 2 3 4" xfId="3652" xr:uid="{00000000-0005-0000-0000-0000440E0000}"/>
    <cellStyle name="Normal 51 2 3 4 2" xfId="13726" xr:uid="{00000000-0005-0000-0000-00009E350000}"/>
    <cellStyle name="Normal 51 2 3 4 2 3" xfId="28824" xr:uid="{00000000-0005-0000-0000-000098700000}"/>
    <cellStyle name="Normal 51 2 3 4 3" xfId="8706" xr:uid="{00000000-0005-0000-0000-000002220000}"/>
    <cellStyle name="Normal 51 2 3 4 3 3" xfId="23807" xr:uid="{00000000-0005-0000-0000-0000FF5C0000}"/>
    <cellStyle name="Normal 51 2 3 4 5" xfId="18794" xr:uid="{00000000-0005-0000-0000-00006A490000}"/>
    <cellStyle name="Normal 51 2 3 5" xfId="5345" xr:uid="{00000000-0005-0000-0000-0000E1140000}"/>
    <cellStyle name="Normal 51 2 3 5 2" xfId="15397" xr:uid="{00000000-0005-0000-0000-0000253C0000}"/>
    <cellStyle name="Normal 51 2 3 5 2 3" xfId="30495" xr:uid="{00000000-0005-0000-0000-00001F770000}"/>
    <cellStyle name="Normal 51 2 3 5 3" xfId="10377" xr:uid="{00000000-0005-0000-0000-000089280000}"/>
    <cellStyle name="Normal 51 2 3 5 3 3" xfId="25478" xr:uid="{00000000-0005-0000-0000-000086630000}"/>
    <cellStyle name="Normal 51 2 3 5 5" xfId="20465" xr:uid="{00000000-0005-0000-0000-0000F14F0000}"/>
    <cellStyle name="Normal 51 2 3 6" xfId="12055" xr:uid="{00000000-0005-0000-0000-0000172F0000}"/>
    <cellStyle name="Normal 51 2 3 6 3" xfId="27153" xr:uid="{00000000-0005-0000-0000-0000116A0000}"/>
    <cellStyle name="Normal 51 2 3 7" xfId="7034" xr:uid="{00000000-0005-0000-0000-00007A1B0000}"/>
    <cellStyle name="Normal 51 2 3 7 3" xfId="22136" xr:uid="{00000000-0005-0000-0000-000078560000}"/>
    <cellStyle name="Normal 51 2 3 9" xfId="17123" xr:uid="{00000000-0005-0000-0000-0000E3420000}"/>
    <cellStyle name="Normal 51 2 4" xfId="2170" xr:uid="{00000000-0005-0000-0000-00007A080000}"/>
    <cellStyle name="Normal 51 2 4 2" xfId="3009" xr:uid="{00000000-0005-0000-0000-0000C10B0000}"/>
    <cellStyle name="Normal 51 2 4 2 2" xfId="4699" xr:uid="{00000000-0005-0000-0000-00005B120000}"/>
    <cellStyle name="Normal 51 2 4 2 2 2" xfId="14772" xr:uid="{00000000-0005-0000-0000-0000B4390000}"/>
    <cellStyle name="Normal 51 2 4 2 2 2 3" xfId="29870" xr:uid="{00000000-0005-0000-0000-0000AE740000}"/>
    <cellStyle name="Normal 51 2 4 2 2 3" xfId="9752" xr:uid="{00000000-0005-0000-0000-000018260000}"/>
    <cellStyle name="Normal 51 2 4 2 2 3 3" xfId="24853" xr:uid="{00000000-0005-0000-0000-000015610000}"/>
    <cellStyle name="Normal 51 2 4 2 2 5" xfId="19840" xr:uid="{00000000-0005-0000-0000-0000804D0000}"/>
    <cellStyle name="Normal 51 2 4 2 3" xfId="6391" xr:uid="{00000000-0005-0000-0000-0000F7180000}"/>
    <cellStyle name="Normal 51 2 4 2 3 2" xfId="16443" xr:uid="{00000000-0005-0000-0000-00003B400000}"/>
    <cellStyle name="Normal 51 2 4 2 3 3" xfId="11423" xr:uid="{00000000-0005-0000-0000-00009F2C0000}"/>
    <cellStyle name="Normal 51 2 4 2 3 3 3" xfId="26524" xr:uid="{00000000-0005-0000-0000-00009C670000}"/>
    <cellStyle name="Normal 51 2 4 2 3 5" xfId="21511" xr:uid="{00000000-0005-0000-0000-000007540000}"/>
    <cellStyle name="Normal 51 2 4 2 4" xfId="13101" xr:uid="{00000000-0005-0000-0000-00002D330000}"/>
    <cellStyle name="Normal 51 2 4 2 4 3" xfId="28199" xr:uid="{00000000-0005-0000-0000-0000276E0000}"/>
    <cellStyle name="Normal 51 2 4 2 5" xfId="8080" xr:uid="{00000000-0005-0000-0000-0000901F0000}"/>
    <cellStyle name="Normal 51 2 4 2 5 3" xfId="23182" xr:uid="{00000000-0005-0000-0000-00008E5A0000}"/>
    <cellStyle name="Normal 51 2 4 2 7" xfId="18169" xr:uid="{00000000-0005-0000-0000-0000F9460000}"/>
    <cellStyle name="Normal 51 2 4 3" xfId="3862" xr:uid="{00000000-0005-0000-0000-0000160F0000}"/>
    <cellStyle name="Normal 51 2 4 3 2" xfId="13936" xr:uid="{00000000-0005-0000-0000-000070360000}"/>
    <cellStyle name="Normal 51 2 4 3 2 3" xfId="29034" xr:uid="{00000000-0005-0000-0000-00006A710000}"/>
    <cellStyle name="Normal 51 2 4 3 3" xfId="8916" xr:uid="{00000000-0005-0000-0000-0000D4220000}"/>
    <cellStyle name="Normal 51 2 4 3 3 3" xfId="24017" xr:uid="{00000000-0005-0000-0000-0000D15D0000}"/>
    <cellStyle name="Normal 51 2 4 3 5" xfId="19004" xr:uid="{00000000-0005-0000-0000-00003C4A0000}"/>
    <cellStyle name="Normal 51 2 4 4" xfId="5555" xr:uid="{00000000-0005-0000-0000-0000B3150000}"/>
    <cellStyle name="Normal 51 2 4 4 2" xfId="15607" xr:uid="{00000000-0005-0000-0000-0000F73C0000}"/>
    <cellStyle name="Normal 51 2 4 4 2 3" xfId="30705" xr:uid="{00000000-0005-0000-0000-0000F1770000}"/>
    <cellStyle name="Normal 51 2 4 4 3" xfId="10587" xr:uid="{00000000-0005-0000-0000-00005B290000}"/>
    <cellStyle name="Normal 51 2 4 4 3 3" xfId="25688" xr:uid="{00000000-0005-0000-0000-000058640000}"/>
    <cellStyle name="Normal 51 2 4 4 5" xfId="20675" xr:uid="{00000000-0005-0000-0000-0000C3500000}"/>
    <cellStyle name="Normal 51 2 4 5" xfId="12265" xr:uid="{00000000-0005-0000-0000-0000E92F0000}"/>
    <cellStyle name="Normal 51 2 4 5 3" xfId="27363" xr:uid="{00000000-0005-0000-0000-0000E36A0000}"/>
    <cellStyle name="Normal 51 2 4 6" xfId="7244" xr:uid="{00000000-0005-0000-0000-00004C1C0000}"/>
    <cellStyle name="Normal 51 2 4 6 3" xfId="22346" xr:uid="{00000000-0005-0000-0000-00004A570000}"/>
    <cellStyle name="Normal 51 2 4 8" xfId="17333" xr:uid="{00000000-0005-0000-0000-0000B5430000}"/>
    <cellStyle name="Normal 51 2 5" xfId="2591" xr:uid="{00000000-0005-0000-0000-00001F0A0000}"/>
    <cellStyle name="Normal 51 2 5 2" xfId="4281" xr:uid="{00000000-0005-0000-0000-0000B9100000}"/>
    <cellStyle name="Normal 51 2 5 2 2" xfId="14354" xr:uid="{00000000-0005-0000-0000-000012380000}"/>
    <cellStyle name="Normal 51 2 5 2 2 3" xfId="29452" xr:uid="{00000000-0005-0000-0000-00000C730000}"/>
    <cellStyle name="Normal 51 2 5 2 3" xfId="9334" xr:uid="{00000000-0005-0000-0000-000076240000}"/>
    <cellStyle name="Normal 51 2 5 2 3 3" xfId="24435" xr:uid="{00000000-0005-0000-0000-0000735F0000}"/>
    <cellStyle name="Normal 51 2 5 2 5" xfId="19422" xr:uid="{00000000-0005-0000-0000-0000DE4B0000}"/>
    <cellStyle name="Normal 51 2 5 3" xfId="5973" xr:uid="{00000000-0005-0000-0000-000055170000}"/>
    <cellStyle name="Normal 51 2 5 3 2" xfId="16025" xr:uid="{00000000-0005-0000-0000-0000993E0000}"/>
    <cellStyle name="Normal 51 2 5 3 3" xfId="11005" xr:uid="{00000000-0005-0000-0000-0000FD2A0000}"/>
    <cellStyle name="Normal 51 2 5 3 3 3" xfId="26106" xr:uid="{00000000-0005-0000-0000-0000FA650000}"/>
    <cellStyle name="Normal 51 2 5 3 5" xfId="21093" xr:uid="{00000000-0005-0000-0000-000065520000}"/>
    <cellStyle name="Normal 51 2 5 4" xfId="12683" xr:uid="{00000000-0005-0000-0000-00008B310000}"/>
    <cellStyle name="Normal 51 2 5 4 3" xfId="27781" xr:uid="{00000000-0005-0000-0000-0000856C0000}"/>
    <cellStyle name="Normal 51 2 5 5" xfId="7662" xr:uid="{00000000-0005-0000-0000-0000EE1D0000}"/>
    <cellStyle name="Normal 51 2 5 5 3" xfId="22764" xr:uid="{00000000-0005-0000-0000-0000EC580000}"/>
    <cellStyle name="Normal 51 2 5 7" xfId="17751" xr:uid="{00000000-0005-0000-0000-000057450000}"/>
    <cellStyle name="Normal 51 2 6" xfId="3444" xr:uid="{00000000-0005-0000-0000-0000740D0000}"/>
    <cellStyle name="Normal 51 2 6 2" xfId="13518" xr:uid="{00000000-0005-0000-0000-0000CE340000}"/>
    <cellStyle name="Normal 51 2 6 2 3" xfId="28616" xr:uid="{00000000-0005-0000-0000-0000C86F0000}"/>
    <cellStyle name="Normal 51 2 6 3" xfId="8498" xr:uid="{00000000-0005-0000-0000-000032210000}"/>
    <cellStyle name="Normal 51 2 6 3 3" xfId="23599" xr:uid="{00000000-0005-0000-0000-00002F5C0000}"/>
    <cellStyle name="Normal 51 2 6 5" xfId="18586" xr:uid="{00000000-0005-0000-0000-00009A480000}"/>
    <cellStyle name="Normal 51 2 7" xfId="5137" xr:uid="{00000000-0005-0000-0000-000011140000}"/>
    <cellStyle name="Normal 51 2 7 2" xfId="15189" xr:uid="{00000000-0005-0000-0000-0000553B0000}"/>
    <cellStyle name="Normal 51 2 7 2 3" xfId="30287" xr:uid="{00000000-0005-0000-0000-00004F760000}"/>
    <cellStyle name="Normal 51 2 7 3" xfId="10169" xr:uid="{00000000-0005-0000-0000-0000B9270000}"/>
    <cellStyle name="Normal 51 2 7 3 3" xfId="25270" xr:uid="{00000000-0005-0000-0000-0000B6620000}"/>
    <cellStyle name="Normal 51 2 7 5" xfId="20257" xr:uid="{00000000-0005-0000-0000-0000214F0000}"/>
    <cellStyle name="Normal 51 2 8" xfId="11847" xr:uid="{00000000-0005-0000-0000-0000472E0000}"/>
    <cellStyle name="Normal 51 2 8 3" xfId="26945" xr:uid="{00000000-0005-0000-0000-000041690000}"/>
    <cellStyle name="Normal 51 2 9" xfId="6826" xr:uid="{00000000-0005-0000-0000-0000AA1A0000}"/>
    <cellStyle name="Normal 51 2 9 3" xfId="21928" xr:uid="{00000000-0005-0000-0000-0000A8550000}"/>
    <cellStyle name="Normal 51 3" xfId="1790" xr:uid="{00000000-0005-0000-0000-0000FE060000}"/>
    <cellStyle name="Normal 51 3 10" xfId="16967" xr:uid="{00000000-0005-0000-0000-000047420000}"/>
    <cellStyle name="Normal 51 3 2" xfId="2009" xr:uid="{00000000-0005-0000-0000-0000D9070000}"/>
    <cellStyle name="Normal 51 3 2 2" xfId="2430" xr:uid="{00000000-0005-0000-0000-00007E090000}"/>
    <cellStyle name="Normal 51 3 2 2 2" xfId="3269" xr:uid="{00000000-0005-0000-0000-0000C50C0000}"/>
    <cellStyle name="Normal 51 3 2 2 2 2" xfId="4959" xr:uid="{00000000-0005-0000-0000-00005F130000}"/>
    <cellStyle name="Normal 51 3 2 2 2 2 2" xfId="15032" xr:uid="{00000000-0005-0000-0000-0000B83A0000}"/>
    <cellStyle name="Normal 51 3 2 2 2 2 2 3" xfId="30130" xr:uid="{00000000-0005-0000-0000-0000B2750000}"/>
    <cellStyle name="Normal 51 3 2 2 2 2 3" xfId="10012" xr:uid="{00000000-0005-0000-0000-00001C270000}"/>
    <cellStyle name="Normal 51 3 2 2 2 2 3 3" xfId="25113" xr:uid="{00000000-0005-0000-0000-000019620000}"/>
    <cellStyle name="Normal 51 3 2 2 2 2 5" xfId="20100" xr:uid="{00000000-0005-0000-0000-0000844E0000}"/>
    <cellStyle name="Normal 51 3 2 2 2 3" xfId="6651" xr:uid="{00000000-0005-0000-0000-0000FB190000}"/>
    <cellStyle name="Normal 51 3 2 2 2 3 2" xfId="16703" xr:uid="{00000000-0005-0000-0000-00003F410000}"/>
    <cellStyle name="Normal 51 3 2 2 2 3 3" xfId="11683" xr:uid="{00000000-0005-0000-0000-0000A32D0000}"/>
    <cellStyle name="Normal 51 3 2 2 2 3 3 3" xfId="26784" xr:uid="{00000000-0005-0000-0000-0000A0680000}"/>
    <cellStyle name="Normal 51 3 2 2 2 3 5" xfId="21771" xr:uid="{00000000-0005-0000-0000-00000B550000}"/>
    <cellStyle name="Normal 51 3 2 2 2 4" xfId="13361" xr:uid="{00000000-0005-0000-0000-000031340000}"/>
    <cellStyle name="Normal 51 3 2 2 2 4 3" xfId="28459" xr:uid="{00000000-0005-0000-0000-00002B6F0000}"/>
    <cellStyle name="Normal 51 3 2 2 2 5" xfId="8340" xr:uid="{00000000-0005-0000-0000-000094200000}"/>
    <cellStyle name="Normal 51 3 2 2 2 5 3" xfId="23442" xr:uid="{00000000-0005-0000-0000-0000925B0000}"/>
    <cellStyle name="Normal 51 3 2 2 2 7" xfId="18429" xr:uid="{00000000-0005-0000-0000-0000FD470000}"/>
    <cellStyle name="Normal 51 3 2 2 3" xfId="4122" xr:uid="{00000000-0005-0000-0000-00001A100000}"/>
    <cellStyle name="Normal 51 3 2 2 3 2" xfId="14196" xr:uid="{00000000-0005-0000-0000-000074370000}"/>
    <cellStyle name="Normal 51 3 2 2 3 2 3" xfId="29294" xr:uid="{00000000-0005-0000-0000-00006E720000}"/>
    <cellStyle name="Normal 51 3 2 2 3 3" xfId="9176" xr:uid="{00000000-0005-0000-0000-0000D8230000}"/>
    <cellStyle name="Normal 51 3 2 2 3 3 3" xfId="24277" xr:uid="{00000000-0005-0000-0000-0000D55E0000}"/>
    <cellStyle name="Normal 51 3 2 2 3 5" xfId="19264" xr:uid="{00000000-0005-0000-0000-0000404B0000}"/>
    <cellStyle name="Normal 51 3 2 2 4" xfId="5815" xr:uid="{00000000-0005-0000-0000-0000B7160000}"/>
    <cellStyle name="Normal 51 3 2 2 4 2" xfId="15867" xr:uid="{00000000-0005-0000-0000-0000FB3D0000}"/>
    <cellStyle name="Normal 51 3 2 2 4 3" xfId="10847" xr:uid="{00000000-0005-0000-0000-00005F2A0000}"/>
    <cellStyle name="Normal 51 3 2 2 4 3 3" xfId="25948" xr:uid="{00000000-0005-0000-0000-00005C650000}"/>
    <cellStyle name="Normal 51 3 2 2 4 5" xfId="20935" xr:uid="{00000000-0005-0000-0000-0000C7510000}"/>
    <cellStyle name="Normal 51 3 2 2 5" xfId="12525" xr:uid="{00000000-0005-0000-0000-0000ED300000}"/>
    <cellStyle name="Normal 51 3 2 2 5 3" xfId="27623" xr:uid="{00000000-0005-0000-0000-0000E76B0000}"/>
    <cellStyle name="Normal 51 3 2 2 6" xfId="7504" xr:uid="{00000000-0005-0000-0000-0000501D0000}"/>
    <cellStyle name="Normal 51 3 2 2 6 3" xfId="22606" xr:uid="{00000000-0005-0000-0000-00004E580000}"/>
    <cellStyle name="Normal 51 3 2 2 8" xfId="17593" xr:uid="{00000000-0005-0000-0000-0000B9440000}"/>
    <cellStyle name="Normal 51 3 2 3" xfId="2851" xr:uid="{00000000-0005-0000-0000-0000230B0000}"/>
    <cellStyle name="Normal 51 3 2 3 2" xfId="4541" xr:uid="{00000000-0005-0000-0000-0000BD110000}"/>
    <cellStyle name="Normal 51 3 2 3 2 2" xfId="14614" xr:uid="{00000000-0005-0000-0000-000016390000}"/>
    <cellStyle name="Normal 51 3 2 3 2 2 3" xfId="29712" xr:uid="{00000000-0005-0000-0000-000010740000}"/>
    <cellStyle name="Normal 51 3 2 3 2 3" xfId="9594" xr:uid="{00000000-0005-0000-0000-00007A250000}"/>
    <cellStyle name="Normal 51 3 2 3 2 3 3" xfId="24695" xr:uid="{00000000-0005-0000-0000-000077600000}"/>
    <cellStyle name="Normal 51 3 2 3 2 5" xfId="19682" xr:uid="{00000000-0005-0000-0000-0000E24C0000}"/>
    <cellStyle name="Normal 51 3 2 3 3" xfId="6233" xr:uid="{00000000-0005-0000-0000-000059180000}"/>
    <cellStyle name="Normal 51 3 2 3 3 2" xfId="16285" xr:uid="{00000000-0005-0000-0000-00009D3F0000}"/>
    <cellStyle name="Normal 51 3 2 3 3 3" xfId="11265" xr:uid="{00000000-0005-0000-0000-0000012C0000}"/>
    <cellStyle name="Normal 51 3 2 3 3 3 3" xfId="26366" xr:uid="{00000000-0005-0000-0000-0000FE660000}"/>
    <cellStyle name="Normal 51 3 2 3 3 5" xfId="21353" xr:uid="{00000000-0005-0000-0000-000069530000}"/>
    <cellStyle name="Normal 51 3 2 3 4" xfId="12943" xr:uid="{00000000-0005-0000-0000-00008F320000}"/>
    <cellStyle name="Normal 51 3 2 3 4 3" xfId="28041" xr:uid="{00000000-0005-0000-0000-0000896D0000}"/>
    <cellStyle name="Normal 51 3 2 3 5" xfId="7922" xr:uid="{00000000-0005-0000-0000-0000F21E0000}"/>
    <cellStyle name="Normal 51 3 2 3 5 3" xfId="23024" xr:uid="{00000000-0005-0000-0000-0000F0590000}"/>
    <cellStyle name="Normal 51 3 2 3 7" xfId="18011" xr:uid="{00000000-0005-0000-0000-00005B460000}"/>
    <cellStyle name="Normal 51 3 2 4" xfId="3704" xr:uid="{00000000-0005-0000-0000-0000780E0000}"/>
    <cellStyle name="Normal 51 3 2 4 2" xfId="13778" xr:uid="{00000000-0005-0000-0000-0000D2350000}"/>
    <cellStyle name="Normal 51 3 2 4 2 3" xfId="28876" xr:uid="{00000000-0005-0000-0000-0000CC700000}"/>
    <cellStyle name="Normal 51 3 2 4 3" xfId="8758" xr:uid="{00000000-0005-0000-0000-000036220000}"/>
    <cellStyle name="Normal 51 3 2 4 3 3" xfId="23859" xr:uid="{00000000-0005-0000-0000-0000335D0000}"/>
    <cellStyle name="Normal 51 3 2 4 5" xfId="18846" xr:uid="{00000000-0005-0000-0000-00009E490000}"/>
    <cellStyle name="Normal 51 3 2 5" xfId="5397" xr:uid="{00000000-0005-0000-0000-000015150000}"/>
    <cellStyle name="Normal 51 3 2 5 2" xfId="15449" xr:uid="{00000000-0005-0000-0000-0000593C0000}"/>
    <cellStyle name="Normal 51 3 2 5 2 3" xfId="30547" xr:uid="{00000000-0005-0000-0000-000053770000}"/>
    <cellStyle name="Normal 51 3 2 5 3" xfId="10429" xr:uid="{00000000-0005-0000-0000-0000BD280000}"/>
    <cellStyle name="Normal 51 3 2 5 3 3" xfId="25530" xr:uid="{00000000-0005-0000-0000-0000BA630000}"/>
    <cellStyle name="Normal 51 3 2 5 5" xfId="20517" xr:uid="{00000000-0005-0000-0000-000025500000}"/>
    <cellStyle name="Normal 51 3 2 6" xfId="12107" xr:uid="{00000000-0005-0000-0000-00004B2F0000}"/>
    <cellStyle name="Normal 51 3 2 6 3" xfId="27205" xr:uid="{00000000-0005-0000-0000-0000456A0000}"/>
    <cellStyle name="Normal 51 3 2 7" xfId="7086" xr:uid="{00000000-0005-0000-0000-0000AE1B0000}"/>
    <cellStyle name="Normal 51 3 2 7 3" xfId="22188" xr:uid="{00000000-0005-0000-0000-0000AC560000}"/>
    <cellStyle name="Normal 51 3 2 9" xfId="17175" xr:uid="{00000000-0005-0000-0000-000017430000}"/>
    <cellStyle name="Normal 51 3 3" xfId="2222" xr:uid="{00000000-0005-0000-0000-0000AE080000}"/>
    <cellStyle name="Normal 51 3 3 2" xfId="3061" xr:uid="{00000000-0005-0000-0000-0000F50B0000}"/>
    <cellStyle name="Normal 51 3 3 2 2" xfId="4751" xr:uid="{00000000-0005-0000-0000-00008F120000}"/>
    <cellStyle name="Normal 51 3 3 2 2 2" xfId="14824" xr:uid="{00000000-0005-0000-0000-0000E8390000}"/>
    <cellStyle name="Normal 51 3 3 2 2 2 3" xfId="29922" xr:uid="{00000000-0005-0000-0000-0000E2740000}"/>
    <cellStyle name="Normal 51 3 3 2 2 3" xfId="9804" xr:uid="{00000000-0005-0000-0000-00004C260000}"/>
    <cellStyle name="Normal 51 3 3 2 2 3 3" xfId="24905" xr:uid="{00000000-0005-0000-0000-000049610000}"/>
    <cellStyle name="Normal 51 3 3 2 2 5" xfId="19892" xr:uid="{00000000-0005-0000-0000-0000B44D0000}"/>
    <cellStyle name="Normal 51 3 3 2 3" xfId="6443" xr:uid="{00000000-0005-0000-0000-00002B190000}"/>
    <cellStyle name="Normal 51 3 3 2 3 2" xfId="16495" xr:uid="{00000000-0005-0000-0000-00006F400000}"/>
    <cellStyle name="Normal 51 3 3 2 3 3" xfId="11475" xr:uid="{00000000-0005-0000-0000-0000D32C0000}"/>
    <cellStyle name="Normal 51 3 3 2 3 3 3" xfId="26576" xr:uid="{00000000-0005-0000-0000-0000D0670000}"/>
    <cellStyle name="Normal 51 3 3 2 3 5" xfId="21563" xr:uid="{00000000-0005-0000-0000-00003B540000}"/>
    <cellStyle name="Normal 51 3 3 2 4" xfId="13153" xr:uid="{00000000-0005-0000-0000-000061330000}"/>
    <cellStyle name="Normal 51 3 3 2 4 3" xfId="28251" xr:uid="{00000000-0005-0000-0000-00005B6E0000}"/>
    <cellStyle name="Normal 51 3 3 2 5" xfId="8132" xr:uid="{00000000-0005-0000-0000-0000C41F0000}"/>
    <cellStyle name="Normal 51 3 3 2 5 3" xfId="23234" xr:uid="{00000000-0005-0000-0000-0000C25A0000}"/>
    <cellStyle name="Normal 51 3 3 2 7" xfId="18221" xr:uid="{00000000-0005-0000-0000-00002D470000}"/>
    <cellStyle name="Normal 51 3 3 3" xfId="3914" xr:uid="{00000000-0005-0000-0000-00004A0F0000}"/>
    <cellStyle name="Normal 51 3 3 3 2" xfId="13988" xr:uid="{00000000-0005-0000-0000-0000A4360000}"/>
    <cellStyle name="Normal 51 3 3 3 2 3" xfId="29086" xr:uid="{00000000-0005-0000-0000-00009E710000}"/>
    <cellStyle name="Normal 51 3 3 3 3" xfId="8968" xr:uid="{00000000-0005-0000-0000-000008230000}"/>
    <cellStyle name="Normal 51 3 3 3 3 3" xfId="24069" xr:uid="{00000000-0005-0000-0000-0000055E0000}"/>
    <cellStyle name="Normal 51 3 3 3 5" xfId="19056" xr:uid="{00000000-0005-0000-0000-0000704A0000}"/>
    <cellStyle name="Normal 51 3 3 4" xfId="5607" xr:uid="{00000000-0005-0000-0000-0000E7150000}"/>
    <cellStyle name="Normal 51 3 3 4 2" xfId="15659" xr:uid="{00000000-0005-0000-0000-00002B3D0000}"/>
    <cellStyle name="Normal 51 3 3 4 2 3" xfId="30757" xr:uid="{00000000-0005-0000-0000-000025780000}"/>
    <cellStyle name="Normal 51 3 3 4 3" xfId="10639" xr:uid="{00000000-0005-0000-0000-00008F290000}"/>
    <cellStyle name="Normal 51 3 3 4 3 3" xfId="25740" xr:uid="{00000000-0005-0000-0000-00008C640000}"/>
    <cellStyle name="Normal 51 3 3 4 5" xfId="20727" xr:uid="{00000000-0005-0000-0000-0000F7500000}"/>
    <cellStyle name="Normal 51 3 3 5" xfId="12317" xr:uid="{00000000-0005-0000-0000-00001D300000}"/>
    <cellStyle name="Normal 51 3 3 5 3" xfId="27415" xr:uid="{00000000-0005-0000-0000-0000176B0000}"/>
    <cellStyle name="Normal 51 3 3 6" xfId="7296" xr:uid="{00000000-0005-0000-0000-0000801C0000}"/>
    <cellStyle name="Normal 51 3 3 6 3" xfId="22398" xr:uid="{00000000-0005-0000-0000-00007E570000}"/>
    <cellStyle name="Normal 51 3 3 8" xfId="17385" xr:uid="{00000000-0005-0000-0000-0000E9430000}"/>
    <cellStyle name="Normal 51 3 4" xfId="2643" xr:uid="{00000000-0005-0000-0000-0000530A0000}"/>
    <cellStyle name="Normal 51 3 4 2" xfId="4333" xr:uid="{00000000-0005-0000-0000-0000ED100000}"/>
    <cellStyle name="Normal 51 3 4 2 2" xfId="14406" xr:uid="{00000000-0005-0000-0000-000046380000}"/>
    <cellStyle name="Normal 51 3 4 2 2 3" xfId="29504" xr:uid="{00000000-0005-0000-0000-000040730000}"/>
    <cellStyle name="Normal 51 3 4 2 3" xfId="9386" xr:uid="{00000000-0005-0000-0000-0000AA240000}"/>
    <cellStyle name="Normal 51 3 4 2 3 3" xfId="24487" xr:uid="{00000000-0005-0000-0000-0000A75F0000}"/>
    <cellStyle name="Normal 51 3 4 2 5" xfId="19474" xr:uid="{00000000-0005-0000-0000-0000124C0000}"/>
    <cellStyle name="Normal 51 3 4 3" xfId="6025" xr:uid="{00000000-0005-0000-0000-000089170000}"/>
    <cellStyle name="Normal 51 3 4 3 2" xfId="16077" xr:uid="{00000000-0005-0000-0000-0000CD3E0000}"/>
    <cellStyle name="Normal 51 3 4 3 3" xfId="11057" xr:uid="{00000000-0005-0000-0000-0000312B0000}"/>
    <cellStyle name="Normal 51 3 4 3 3 3" xfId="26158" xr:uid="{00000000-0005-0000-0000-00002E660000}"/>
    <cellStyle name="Normal 51 3 4 3 5" xfId="21145" xr:uid="{00000000-0005-0000-0000-000099520000}"/>
    <cellStyle name="Normal 51 3 4 4" xfId="12735" xr:uid="{00000000-0005-0000-0000-0000BF310000}"/>
    <cellStyle name="Normal 51 3 4 4 3" xfId="27833" xr:uid="{00000000-0005-0000-0000-0000B96C0000}"/>
    <cellStyle name="Normal 51 3 4 5" xfId="7714" xr:uid="{00000000-0005-0000-0000-0000221E0000}"/>
    <cellStyle name="Normal 51 3 4 5 3" xfId="22816" xr:uid="{00000000-0005-0000-0000-000020590000}"/>
    <cellStyle name="Normal 51 3 4 7" xfId="17803" xr:uid="{00000000-0005-0000-0000-00008B450000}"/>
    <cellStyle name="Normal 51 3 5" xfId="3496" xr:uid="{00000000-0005-0000-0000-0000A80D0000}"/>
    <cellStyle name="Normal 51 3 5 2" xfId="13570" xr:uid="{00000000-0005-0000-0000-000002350000}"/>
    <cellStyle name="Normal 51 3 5 2 3" xfId="28668" xr:uid="{00000000-0005-0000-0000-0000FC6F0000}"/>
    <cellStyle name="Normal 51 3 5 3" xfId="8550" xr:uid="{00000000-0005-0000-0000-000066210000}"/>
    <cellStyle name="Normal 51 3 5 3 3" xfId="23651" xr:uid="{00000000-0005-0000-0000-0000635C0000}"/>
    <cellStyle name="Normal 51 3 5 5" xfId="18638" xr:uid="{00000000-0005-0000-0000-0000CE480000}"/>
    <cellStyle name="Normal 51 3 6" xfId="5189" xr:uid="{00000000-0005-0000-0000-000045140000}"/>
    <cellStyle name="Normal 51 3 6 2" xfId="15241" xr:uid="{00000000-0005-0000-0000-0000893B0000}"/>
    <cellStyle name="Normal 51 3 6 2 3" xfId="30339" xr:uid="{00000000-0005-0000-0000-000083760000}"/>
    <cellStyle name="Normal 51 3 6 3" xfId="10221" xr:uid="{00000000-0005-0000-0000-0000ED270000}"/>
    <cellStyle name="Normal 51 3 6 3 3" xfId="25322" xr:uid="{00000000-0005-0000-0000-0000EA620000}"/>
    <cellStyle name="Normal 51 3 6 5" xfId="20309" xr:uid="{00000000-0005-0000-0000-0000554F0000}"/>
    <cellStyle name="Normal 51 3 7" xfId="11899" xr:uid="{00000000-0005-0000-0000-00007B2E0000}"/>
    <cellStyle name="Normal 51 3 7 3" xfId="26997" xr:uid="{00000000-0005-0000-0000-000075690000}"/>
    <cellStyle name="Normal 51 3 8" xfId="6878" xr:uid="{00000000-0005-0000-0000-0000DE1A0000}"/>
    <cellStyle name="Normal 51 3 8 3" xfId="21980" xr:uid="{00000000-0005-0000-0000-0000DC550000}"/>
    <cellStyle name="Normal 51 4" xfId="1903" xr:uid="{00000000-0005-0000-0000-00006F070000}"/>
    <cellStyle name="Normal 51 4 2" xfId="2326" xr:uid="{00000000-0005-0000-0000-000016090000}"/>
    <cellStyle name="Normal 51 4 2 2" xfId="3165" xr:uid="{00000000-0005-0000-0000-00005D0C0000}"/>
    <cellStyle name="Normal 51 4 2 2 2" xfId="4855" xr:uid="{00000000-0005-0000-0000-0000F7120000}"/>
    <cellStyle name="Normal 51 4 2 2 2 2" xfId="14928" xr:uid="{00000000-0005-0000-0000-0000503A0000}"/>
    <cellStyle name="Normal 51 4 2 2 2 2 3" xfId="30026" xr:uid="{00000000-0005-0000-0000-00004A750000}"/>
    <cellStyle name="Normal 51 4 2 2 2 3" xfId="9908" xr:uid="{00000000-0005-0000-0000-0000B4260000}"/>
    <cellStyle name="Normal 51 4 2 2 2 3 3" xfId="25009" xr:uid="{00000000-0005-0000-0000-0000B1610000}"/>
    <cellStyle name="Normal 51 4 2 2 2 5" xfId="19996" xr:uid="{00000000-0005-0000-0000-00001C4E0000}"/>
    <cellStyle name="Normal 51 4 2 2 3" xfId="6547" xr:uid="{00000000-0005-0000-0000-000093190000}"/>
    <cellStyle name="Normal 51 4 2 2 3 2" xfId="16599" xr:uid="{00000000-0005-0000-0000-0000D7400000}"/>
    <cellStyle name="Normal 51 4 2 2 3 3" xfId="11579" xr:uid="{00000000-0005-0000-0000-00003B2D0000}"/>
    <cellStyle name="Normal 51 4 2 2 3 3 3" xfId="26680" xr:uid="{00000000-0005-0000-0000-000038680000}"/>
    <cellStyle name="Normal 51 4 2 2 3 5" xfId="21667" xr:uid="{00000000-0005-0000-0000-0000A3540000}"/>
    <cellStyle name="Normal 51 4 2 2 4" xfId="13257" xr:uid="{00000000-0005-0000-0000-0000C9330000}"/>
    <cellStyle name="Normal 51 4 2 2 4 3" xfId="28355" xr:uid="{00000000-0005-0000-0000-0000C36E0000}"/>
    <cellStyle name="Normal 51 4 2 2 5" xfId="8236" xr:uid="{00000000-0005-0000-0000-00002C200000}"/>
    <cellStyle name="Normal 51 4 2 2 5 3" xfId="23338" xr:uid="{00000000-0005-0000-0000-00002A5B0000}"/>
    <cellStyle name="Normal 51 4 2 2 7" xfId="18325" xr:uid="{00000000-0005-0000-0000-000095470000}"/>
    <cellStyle name="Normal 51 4 2 3" xfId="4018" xr:uid="{00000000-0005-0000-0000-0000B20F0000}"/>
    <cellStyle name="Normal 51 4 2 3 2" xfId="14092" xr:uid="{00000000-0005-0000-0000-00000C370000}"/>
    <cellStyle name="Normal 51 4 2 3 2 3" xfId="29190" xr:uid="{00000000-0005-0000-0000-000006720000}"/>
    <cellStyle name="Normal 51 4 2 3 3" xfId="9072" xr:uid="{00000000-0005-0000-0000-000070230000}"/>
    <cellStyle name="Normal 51 4 2 3 3 3" xfId="24173" xr:uid="{00000000-0005-0000-0000-00006D5E0000}"/>
    <cellStyle name="Normal 51 4 2 3 5" xfId="19160" xr:uid="{00000000-0005-0000-0000-0000D84A0000}"/>
    <cellStyle name="Normal 51 4 2 4" xfId="5711" xr:uid="{00000000-0005-0000-0000-00004F160000}"/>
    <cellStyle name="Normal 51 4 2 4 2" xfId="15763" xr:uid="{00000000-0005-0000-0000-0000933D0000}"/>
    <cellStyle name="Normal 51 4 2 4 2 3" xfId="30861" xr:uid="{00000000-0005-0000-0000-00008D780000}"/>
    <cellStyle name="Normal 51 4 2 4 3" xfId="10743" xr:uid="{00000000-0005-0000-0000-0000F7290000}"/>
    <cellStyle name="Normal 51 4 2 4 3 3" xfId="25844" xr:uid="{00000000-0005-0000-0000-0000F4640000}"/>
    <cellStyle name="Normal 51 4 2 4 5" xfId="20831" xr:uid="{00000000-0005-0000-0000-00005F510000}"/>
    <cellStyle name="Normal 51 4 2 5" xfId="12421" xr:uid="{00000000-0005-0000-0000-000085300000}"/>
    <cellStyle name="Normal 51 4 2 5 3" xfId="27519" xr:uid="{00000000-0005-0000-0000-00007F6B0000}"/>
    <cellStyle name="Normal 51 4 2 6" xfId="7400" xr:uid="{00000000-0005-0000-0000-0000E81C0000}"/>
    <cellStyle name="Normal 51 4 2 6 3" xfId="22502" xr:uid="{00000000-0005-0000-0000-0000E6570000}"/>
    <cellStyle name="Normal 51 4 2 8" xfId="17489" xr:uid="{00000000-0005-0000-0000-000051440000}"/>
    <cellStyle name="Normal 51 4 3" xfId="2747" xr:uid="{00000000-0005-0000-0000-0000BB0A0000}"/>
    <cellStyle name="Normal 51 4 3 2" xfId="4437" xr:uid="{00000000-0005-0000-0000-000055110000}"/>
    <cellStyle name="Normal 51 4 3 2 2" xfId="14510" xr:uid="{00000000-0005-0000-0000-0000AE380000}"/>
    <cellStyle name="Normal 51 4 3 2 2 3" xfId="29608" xr:uid="{00000000-0005-0000-0000-0000A8730000}"/>
    <cellStyle name="Normal 51 4 3 2 3" xfId="9490" xr:uid="{00000000-0005-0000-0000-000012250000}"/>
    <cellStyle name="Normal 51 4 3 2 3 3" xfId="24591" xr:uid="{00000000-0005-0000-0000-00000F600000}"/>
    <cellStyle name="Normal 51 4 3 2 5" xfId="19578" xr:uid="{00000000-0005-0000-0000-00007A4C0000}"/>
    <cellStyle name="Normal 51 4 3 3" xfId="6129" xr:uid="{00000000-0005-0000-0000-0000F1170000}"/>
    <cellStyle name="Normal 51 4 3 3 2" xfId="16181" xr:uid="{00000000-0005-0000-0000-0000353F0000}"/>
    <cellStyle name="Normal 51 4 3 3 3" xfId="11161" xr:uid="{00000000-0005-0000-0000-0000992B0000}"/>
    <cellStyle name="Normal 51 4 3 3 3 3" xfId="26262" xr:uid="{00000000-0005-0000-0000-000096660000}"/>
    <cellStyle name="Normal 51 4 3 3 5" xfId="21249" xr:uid="{00000000-0005-0000-0000-000001530000}"/>
    <cellStyle name="Normal 51 4 3 4" xfId="12839" xr:uid="{00000000-0005-0000-0000-000027320000}"/>
    <cellStyle name="Normal 51 4 3 4 3" xfId="27937" xr:uid="{00000000-0005-0000-0000-0000216D0000}"/>
    <cellStyle name="Normal 51 4 3 5" xfId="7818" xr:uid="{00000000-0005-0000-0000-00008A1E0000}"/>
    <cellStyle name="Normal 51 4 3 5 3" xfId="22920" xr:uid="{00000000-0005-0000-0000-000088590000}"/>
    <cellStyle name="Normal 51 4 3 7" xfId="17907" xr:uid="{00000000-0005-0000-0000-0000F3450000}"/>
    <cellStyle name="Normal 51 4 4" xfId="3600" xr:uid="{00000000-0005-0000-0000-0000100E0000}"/>
    <cellStyle name="Normal 51 4 4 2" xfId="13674" xr:uid="{00000000-0005-0000-0000-00006A350000}"/>
    <cellStyle name="Normal 51 4 4 2 3" xfId="28772" xr:uid="{00000000-0005-0000-0000-000064700000}"/>
    <cellStyle name="Normal 51 4 4 3" xfId="8654" xr:uid="{00000000-0005-0000-0000-0000CE210000}"/>
    <cellStyle name="Normal 51 4 4 3 3" xfId="23755" xr:uid="{00000000-0005-0000-0000-0000CB5C0000}"/>
    <cellStyle name="Normal 51 4 4 5" xfId="18742" xr:uid="{00000000-0005-0000-0000-000036490000}"/>
    <cellStyle name="Normal 51 4 5" xfId="5293" xr:uid="{00000000-0005-0000-0000-0000AD140000}"/>
    <cellStyle name="Normal 51 4 5 2" xfId="15345" xr:uid="{00000000-0005-0000-0000-0000F13B0000}"/>
    <cellStyle name="Normal 51 4 5 2 3" xfId="30443" xr:uid="{00000000-0005-0000-0000-0000EB760000}"/>
    <cellStyle name="Normal 51 4 5 3" xfId="10325" xr:uid="{00000000-0005-0000-0000-000055280000}"/>
    <cellStyle name="Normal 51 4 5 3 3" xfId="25426" xr:uid="{00000000-0005-0000-0000-000052630000}"/>
    <cellStyle name="Normal 51 4 5 5" xfId="20413" xr:uid="{00000000-0005-0000-0000-0000BD4F0000}"/>
    <cellStyle name="Normal 51 4 6" xfId="12003" xr:uid="{00000000-0005-0000-0000-0000E32E0000}"/>
    <cellStyle name="Normal 51 4 6 3" xfId="27101" xr:uid="{00000000-0005-0000-0000-0000DD690000}"/>
    <cellStyle name="Normal 51 4 7" xfId="6982" xr:uid="{00000000-0005-0000-0000-0000461B0000}"/>
    <cellStyle name="Normal 51 4 7 3" xfId="22084" xr:uid="{00000000-0005-0000-0000-000044560000}"/>
    <cellStyle name="Normal 51 4 9" xfId="17071" xr:uid="{00000000-0005-0000-0000-0000AF420000}"/>
    <cellStyle name="Normal 51 5" xfId="2116" xr:uid="{00000000-0005-0000-0000-000044080000}"/>
    <cellStyle name="Normal 51 5 2" xfId="2957" xr:uid="{00000000-0005-0000-0000-00008D0B0000}"/>
    <cellStyle name="Normal 51 5 2 2" xfId="4647" xr:uid="{00000000-0005-0000-0000-000027120000}"/>
    <cellStyle name="Normal 51 5 2 2 2" xfId="14720" xr:uid="{00000000-0005-0000-0000-000080390000}"/>
    <cellStyle name="Normal 51 5 2 2 2 3" xfId="29818" xr:uid="{00000000-0005-0000-0000-00007A740000}"/>
    <cellStyle name="Normal 51 5 2 2 3" xfId="9700" xr:uid="{00000000-0005-0000-0000-0000E4250000}"/>
    <cellStyle name="Normal 51 5 2 2 3 3" xfId="24801" xr:uid="{00000000-0005-0000-0000-0000E1600000}"/>
    <cellStyle name="Normal 51 5 2 2 5" xfId="19788" xr:uid="{00000000-0005-0000-0000-00004C4D0000}"/>
    <cellStyle name="Normal 51 5 2 3" xfId="6339" xr:uid="{00000000-0005-0000-0000-0000C3180000}"/>
    <cellStyle name="Normal 51 5 2 3 2" xfId="16391" xr:uid="{00000000-0005-0000-0000-000007400000}"/>
    <cellStyle name="Normal 51 5 2 3 3" xfId="11371" xr:uid="{00000000-0005-0000-0000-00006B2C0000}"/>
    <cellStyle name="Normal 51 5 2 3 3 3" xfId="26472" xr:uid="{00000000-0005-0000-0000-000068670000}"/>
    <cellStyle name="Normal 51 5 2 3 5" xfId="21459" xr:uid="{00000000-0005-0000-0000-0000D3530000}"/>
    <cellStyle name="Normal 51 5 2 4" xfId="13049" xr:uid="{00000000-0005-0000-0000-0000F9320000}"/>
    <cellStyle name="Normal 51 5 2 4 3" xfId="28147" xr:uid="{00000000-0005-0000-0000-0000F36D0000}"/>
    <cellStyle name="Normal 51 5 2 5" xfId="8028" xr:uid="{00000000-0005-0000-0000-00005C1F0000}"/>
    <cellStyle name="Normal 51 5 2 5 3" xfId="23130" xr:uid="{00000000-0005-0000-0000-00005A5A0000}"/>
    <cellStyle name="Normal 51 5 2 7" xfId="18117" xr:uid="{00000000-0005-0000-0000-0000C5460000}"/>
    <cellStyle name="Normal 51 5 3" xfId="3810" xr:uid="{00000000-0005-0000-0000-0000E20E0000}"/>
    <cellStyle name="Normal 51 5 3 2" xfId="13884" xr:uid="{00000000-0005-0000-0000-00003C360000}"/>
    <cellStyle name="Normal 51 5 3 2 3" xfId="28982" xr:uid="{00000000-0005-0000-0000-000036710000}"/>
    <cellStyle name="Normal 51 5 3 3" xfId="8864" xr:uid="{00000000-0005-0000-0000-0000A0220000}"/>
    <cellStyle name="Normal 51 5 3 3 3" xfId="23965" xr:uid="{00000000-0005-0000-0000-00009D5D0000}"/>
    <cellStyle name="Normal 51 5 3 5" xfId="18952" xr:uid="{00000000-0005-0000-0000-0000084A0000}"/>
    <cellStyle name="Normal 51 5 4" xfId="5503" xr:uid="{00000000-0005-0000-0000-00007F150000}"/>
    <cellStyle name="Normal 51 5 4 2" xfId="15555" xr:uid="{00000000-0005-0000-0000-0000C33C0000}"/>
    <cellStyle name="Normal 51 5 4 2 3" xfId="30653" xr:uid="{00000000-0005-0000-0000-0000BD770000}"/>
    <cellStyle name="Normal 51 5 4 3" xfId="10535" xr:uid="{00000000-0005-0000-0000-000027290000}"/>
    <cellStyle name="Normal 51 5 4 3 3" xfId="25636" xr:uid="{00000000-0005-0000-0000-000024640000}"/>
    <cellStyle name="Normal 51 5 4 5" xfId="20623" xr:uid="{00000000-0005-0000-0000-00008F500000}"/>
    <cellStyle name="Normal 51 5 5" xfId="12213" xr:uid="{00000000-0005-0000-0000-0000B52F0000}"/>
    <cellStyle name="Normal 51 5 5 3" xfId="27311" xr:uid="{00000000-0005-0000-0000-0000AF6A0000}"/>
    <cellStyle name="Normal 51 5 6" xfId="7192" xr:uid="{00000000-0005-0000-0000-0000181C0000}"/>
    <cellStyle name="Normal 51 5 6 3" xfId="22294" xr:uid="{00000000-0005-0000-0000-000016570000}"/>
    <cellStyle name="Normal 51 5 8" xfId="17281" xr:uid="{00000000-0005-0000-0000-000081430000}"/>
    <cellStyle name="Normal 51 6" xfId="2537" xr:uid="{00000000-0005-0000-0000-0000E9090000}"/>
    <cellStyle name="Normal 51 6 2" xfId="4229" xr:uid="{00000000-0005-0000-0000-000085100000}"/>
    <cellStyle name="Normal 51 6 2 2" xfId="14302" xr:uid="{00000000-0005-0000-0000-0000DE370000}"/>
    <cellStyle name="Normal 51 6 2 2 3" xfId="29400" xr:uid="{00000000-0005-0000-0000-0000D8720000}"/>
    <cellStyle name="Normal 51 6 2 3" xfId="9282" xr:uid="{00000000-0005-0000-0000-000042240000}"/>
    <cellStyle name="Normal 51 6 2 3 3" xfId="24383" xr:uid="{00000000-0005-0000-0000-00003F5F0000}"/>
    <cellStyle name="Normal 51 6 2 5" xfId="19370" xr:uid="{00000000-0005-0000-0000-0000AA4B0000}"/>
    <cellStyle name="Normal 51 6 3" xfId="5921" xr:uid="{00000000-0005-0000-0000-000021170000}"/>
    <cellStyle name="Normal 51 6 3 2" xfId="15973" xr:uid="{00000000-0005-0000-0000-0000653E0000}"/>
    <cellStyle name="Normal 51 6 3 3" xfId="10953" xr:uid="{00000000-0005-0000-0000-0000C92A0000}"/>
    <cellStyle name="Normal 51 6 3 3 3" xfId="26054" xr:uid="{00000000-0005-0000-0000-0000C6650000}"/>
    <cellStyle name="Normal 51 6 3 5" xfId="21041" xr:uid="{00000000-0005-0000-0000-000031520000}"/>
    <cellStyle name="Normal 51 6 4" xfId="12631" xr:uid="{00000000-0005-0000-0000-000057310000}"/>
    <cellStyle name="Normal 51 6 4 3" xfId="27729" xr:uid="{00000000-0005-0000-0000-0000516C0000}"/>
    <cellStyle name="Normal 51 6 5" xfId="7610" xr:uid="{00000000-0005-0000-0000-0000BA1D0000}"/>
    <cellStyle name="Normal 51 6 5 3" xfId="22712" xr:uid="{00000000-0005-0000-0000-0000B8580000}"/>
    <cellStyle name="Normal 51 6 7" xfId="17699" xr:uid="{00000000-0005-0000-0000-000023450000}"/>
    <cellStyle name="Normal 51 7" xfId="3388" xr:uid="{00000000-0005-0000-0000-00003C0D0000}"/>
    <cellStyle name="Normal 51 7 2" xfId="13466" xr:uid="{00000000-0005-0000-0000-00009A340000}"/>
    <cellStyle name="Normal 51 7 2 3" xfId="28564" xr:uid="{00000000-0005-0000-0000-0000946F0000}"/>
    <cellStyle name="Normal 51 7 3" xfId="8446" xr:uid="{00000000-0005-0000-0000-0000FE200000}"/>
    <cellStyle name="Normal 51 7 3 3" xfId="23547" xr:uid="{00000000-0005-0000-0000-0000FB5B0000}"/>
    <cellStyle name="Normal 51 7 5" xfId="18534" xr:uid="{00000000-0005-0000-0000-000066480000}"/>
    <cellStyle name="Normal 51 8" xfId="5082" xr:uid="{00000000-0005-0000-0000-0000DA130000}"/>
    <cellStyle name="Normal 51 8 2" xfId="15137" xr:uid="{00000000-0005-0000-0000-0000213B0000}"/>
    <cellStyle name="Normal 51 8 2 3" xfId="30235" xr:uid="{00000000-0005-0000-0000-00001B760000}"/>
    <cellStyle name="Normal 51 8 3" xfId="10117" xr:uid="{00000000-0005-0000-0000-000085270000}"/>
    <cellStyle name="Normal 51 8 3 3" xfId="25218" xr:uid="{00000000-0005-0000-0000-000082620000}"/>
    <cellStyle name="Normal 51 8 5" xfId="20205" xr:uid="{00000000-0005-0000-0000-0000ED4E0000}"/>
    <cellStyle name="Normal 51 9" xfId="11793" xr:uid="{00000000-0005-0000-0000-0000112E0000}"/>
    <cellStyle name="Normal 51 9 3" xfId="26893" xr:uid="{00000000-0005-0000-0000-00000D690000}"/>
    <cellStyle name="Normal 52" xfId="1452" xr:uid="{00000000-0005-0000-0000-0000AC050000}"/>
    <cellStyle name="Normal 52 10" xfId="6773" xr:uid="{00000000-0005-0000-0000-0000751A0000}"/>
    <cellStyle name="Normal 52 10 3" xfId="21877" xr:uid="{00000000-0005-0000-0000-000075550000}"/>
    <cellStyle name="Normal 52 12" xfId="16862" xr:uid="{00000000-0005-0000-0000-0000DE410000}"/>
    <cellStyle name="Normal 52 2" xfId="1737" xr:uid="{00000000-0005-0000-0000-0000C9060000}"/>
    <cellStyle name="Normal 52 2 11" xfId="16916" xr:uid="{00000000-0005-0000-0000-000014420000}"/>
    <cellStyle name="Normal 52 2 2" xfId="1845" xr:uid="{00000000-0005-0000-0000-000035070000}"/>
    <cellStyle name="Normal 52 2 2 10" xfId="17020" xr:uid="{00000000-0005-0000-0000-00007C420000}"/>
    <cellStyle name="Normal 52 2 2 2" xfId="2062" xr:uid="{00000000-0005-0000-0000-00000E080000}"/>
    <cellStyle name="Normal 52 2 2 2 2" xfId="2483" xr:uid="{00000000-0005-0000-0000-0000B3090000}"/>
    <cellStyle name="Normal 52 2 2 2 2 2" xfId="3322" xr:uid="{00000000-0005-0000-0000-0000FA0C0000}"/>
    <cellStyle name="Normal 52 2 2 2 2 2 2" xfId="5012" xr:uid="{00000000-0005-0000-0000-000094130000}"/>
    <cellStyle name="Normal 52 2 2 2 2 2 2 2" xfId="15085" xr:uid="{00000000-0005-0000-0000-0000ED3A0000}"/>
    <cellStyle name="Normal 52 2 2 2 2 2 2 2 3" xfId="30183" xr:uid="{00000000-0005-0000-0000-0000E7750000}"/>
    <cellStyle name="Normal 52 2 2 2 2 2 2 3" xfId="10065" xr:uid="{00000000-0005-0000-0000-000051270000}"/>
    <cellStyle name="Normal 52 2 2 2 2 2 2 3 3" xfId="25166" xr:uid="{00000000-0005-0000-0000-00004E620000}"/>
    <cellStyle name="Normal 52 2 2 2 2 2 2 5" xfId="20153" xr:uid="{00000000-0005-0000-0000-0000B94E0000}"/>
    <cellStyle name="Normal 52 2 2 2 2 2 3" xfId="6704" xr:uid="{00000000-0005-0000-0000-0000301A0000}"/>
    <cellStyle name="Normal 52 2 2 2 2 2 3 2" xfId="16756" xr:uid="{00000000-0005-0000-0000-000074410000}"/>
    <cellStyle name="Normal 52 2 2 2 2 2 3 3" xfId="11736" xr:uid="{00000000-0005-0000-0000-0000D82D0000}"/>
    <cellStyle name="Normal 52 2 2 2 2 2 3 3 3" xfId="26837" xr:uid="{00000000-0005-0000-0000-0000D5680000}"/>
    <cellStyle name="Normal 52 2 2 2 2 2 3 5" xfId="21824" xr:uid="{00000000-0005-0000-0000-000040550000}"/>
    <cellStyle name="Normal 52 2 2 2 2 2 4" xfId="13414" xr:uid="{00000000-0005-0000-0000-000066340000}"/>
    <cellStyle name="Normal 52 2 2 2 2 2 4 3" xfId="28512" xr:uid="{00000000-0005-0000-0000-0000606F0000}"/>
    <cellStyle name="Normal 52 2 2 2 2 2 5" xfId="8393" xr:uid="{00000000-0005-0000-0000-0000C9200000}"/>
    <cellStyle name="Normal 52 2 2 2 2 2 5 3" xfId="23495" xr:uid="{00000000-0005-0000-0000-0000C75B0000}"/>
    <cellStyle name="Normal 52 2 2 2 2 2 7" xfId="18482" xr:uid="{00000000-0005-0000-0000-000032480000}"/>
    <cellStyle name="Normal 52 2 2 2 2 3" xfId="4175" xr:uid="{00000000-0005-0000-0000-00004F100000}"/>
    <cellStyle name="Normal 52 2 2 2 2 3 2" xfId="14249" xr:uid="{00000000-0005-0000-0000-0000A9370000}"/>
    <cellStyle name="Normal 52 2 2 2 2 3 2 3" xfId="29347" xr:uid="{00000000-0005-0000-0000-0000A3720000}"/>
    <cellStyle name="Normal 52 2 2 2 2 3 3" xfId="9229" xr:uid="{00000000-0005-0000-0000-00000D240000}"/>
    <cellStyle name="Normal 52 2 2 2 2 3 3 3" xfId="24330" xr:uid="{00000000-0005-0000-0000-00000A5F0000}"/>
    <cellStyle name="Normal 52 2 2 2 2 3 5" xfId="19317" xr:uid="{00000000-0005-0000-0000-0000754B0000}"/>
    <cellStyle name="Normal 52 2 2 2 2 4" xfId="5868" xr:uid="{00000000-0005-0000-0000-0000EC160000}"/>
    <cellStyle name="Normal 52 2 2 2 2 4 2" xfId="15920" xr:uid="{00000000-0005-0000-0000-0000303E0000}"/>
    <cellStyle name="Normal 52 2 2 2 2 4 3" xfId="10900" xr:uid="{00000000-0005-0000-0000-0000942A0000}"/>
    <cellStyle name="Normal 52 2 2 2 2 4 3 3" xfId="26001" xr:uid="{00000000-0005-0000-0000-000091650000}"/>
    <cellStyle name="Normal 52 2 2 2 2 4 5" xfId="20988" xr:uid="{00000000-0005-0000-0000-0000FC510000}"/>
    <cellStyle name="Normal 52 2 2 2 2 5" xfId="12578" xr:uid="{00000000-0005-0000-0000-000022310000}"/>
    <cellStyle name="Normal 52 2 2 2 2 5 3" xfId="27676" xr:uid="{00000000-0005-0000-0000-00001C6C0000}"/>
    <cellStyle name="Normal 52 2 2 2 2 6" xfId="7557" xr:uid="{00000000-0005-0000-0000-0000851D0000}"/>
    <cellStyle name="Normal 52 2 2 2 2 6 3" xfId="22659" xr:uid="{00000000-0005-0000-0000-000083580000}"/>
    <cellStyle name="Normal 52 2 2 2 2 8" xfId="17646" xr:uid="{00000000-0005-0000-0000-0000EE440000}"/>
    <cellStyle name="Normal 52 2 2 2 3" xfId="2904" xr:uid="{00000000-0005-0000-0000-0000580B0000}"/>
    <cellStyle name="Normal 52 2 2 2 3 2" xfId="4594" xr:uid="{00000000-0005-0000-0000-0000F2110000}"/>
    <cellStyle name="Normal 52 2 2 2 3 2 2" xfId="14667" xr:uid="{00000000-0005-0000-0000-00004B390000}"/>
    <cellStyle name="Normal 52 2 2 2 3 2 2 3" xfId="29765" xr:uid="{00000000-0005-0000-0000-000045740000}"/>
    <cellStyle name="Normal 52 2 2 2 3 2 3" xfId="9647" xr:uid="{00000000-0005-0000-0000-0000AF250000}"/>
    <cellStyle name="Normal 52 2 2 2 3 2 3 3" xfId="24748" xr:uid="{00000000-0005-0000-0000-0000AC600000}"/>
    <cellStyle name="Normal 52 2 2 2 3 2 5" xfId="19735" xr:uid="{00000000-0005-0000-0000-0000174D0000}"/>
    <cellStyle name="Normal 52 2 2 2 3 3" xfId="6286" xr:uid="{00000000-0005-0000-0000-00008E180000}"/>
    <cellStyle name="Normal 52 2 2 2 3 3 2" xfId="16338" xr:uid="{00000000-0005-0000-0000-0000D23F0000}"/>
    <cellStyle name="Normal 52 2 2 2 3 3 3" xfId="11318" xr:uid="{00000000-0005-0000-0000-0000362C0000}"/>
    <cellStyle name="Normal 52 2 2 2 3 3 3 3" xfId="26419" xr:uid="{00000000-0005-0000-0000-000033670000}"/>
    <cellStyle name="Normal 52 2 2 2 3 3 5" xfId="21406" xr:uid="{00000000-0005-0000-0000-00009E530000}"/>
    <cellStyle name="Normal 52 2 2 2 3 4" xfId="12996" xr:uid="{00000000-0005-0000-0000-0000C4320000}"/>
    <cellStyle name="Normal 52 2 2 2 3 4 3" xfId="28094" xr:uid="{00000000-0005-0000-0000-0000BE6D0000}"/>
    <cellStyle name="Normal 52 2 2 2 3 5" xfId="7975" xr:uid="{00000000-0005-0000-0000-0000271F0000}"/>
    <cellStyle name="Normal 52 2 2 2 3 5 3" xfId="23077" xr:uid="{00000000-0005-0000-0000-0000255A0000}"/>
    <cellStyle name="Normal 52 2 2 2 3 7" xfId="18064" xr:uid="{00000000-0005-0000-0000-000090460000}"/>
    <cellStyle name="Normal 52 2 2 2 4" xfId="3757" xr:uid="{00000000-0005-0000-0000-0000AD0E0000}"/>
    <cellStyle name="Normal 52 2 2 2 4 2" xfId="13831" xr:uid="{00000000-0005-0000-0000-000007360000}"/>
    <cellStyle name="Normal 52 2 2 2 4 2 3" xfId="28929" xr:uid="{00000000-0005-0000-0000-000001710000}"/>
    <cellStyle name="Normal 52 2 2 2 4 3" xfId="8811" xr:uid="{00000000-0005-0000-0000-00006B220000}"/>
    <cellStyle name="Normal 52 2 2 2 4 3 3" xfId="23912" xr:uid="{00000000-0005-0000-0000-0000685D0000}"/>
    <cellStyle name="Normal 52 2 2 2 4 5" xfId="18899" xr:uid="{00000000-0005-0000-0000-0000D3490000}"/>
    <cellStyle name="Normal 52 2 2 2 5" xfId="5450" xr:uid="{00000000-0005-0000-0000-00004A150000}"/>
    <cellStyle name="Normal 52 2 2 2 5 2" xfId="15502" xr:uid="{00000000-0005-0000-0000-00008E3C0000}"/>
    <cellStyle name="Normal 52 2 2 2 5 2 3" xfId="30600" xr:uid="{00000000-0005-0000-0000-000088770000}"/>
    <cellStyle name="Normal 52 2 2 2 5 3" xfId="10482" xr:uid="{00000000-0005-0000-0000-0000F2280000}"/>
    <cellStyle name="Normal 52 2 2 2 5 3 3" xfId="25583" xr:uid="{00000000-0005-0000-0000-0000EF630000}"/>
    <cellStyle name="Normal 52 2 2 2 5 5" xfId="20570" xr:uid="{00000000-0005-0000-0000-00005A500000}"/>
    <cellStyle name="Normal 52 2 2 2 6" xfId="12160" xr:uid="{00000000-0005-0000-0000-0000802F0000}"/>
    <cellStyle name="Normal 52 2 2 2 6 3" xfId="27258" xr:uid="{00000000-0005-0000-0000-00007A6A0000}"/>
    <cellStyle name="Normal 52 2 2 2 7" xfId="7139" xr:uid="{00000000-0005-0000-0000-0000E31B0000}"/>
    <cellStyle name="Normal 52 2 2 2 7 3" xfId="22241" xr:uid="{00000000-0005-0000-0000-0000E1560000}"/>
    <cellStyle name="Normal 52 2 2 2 9" xfId="17228" xr:uid="{00000000-0005-0000-0000-00004C430000}"/>
    <cellStyle name="Normal 52 2 2 3" xfId="2275" xr:uid="{00000000-0005-0000-0000-0000E3080000}"/>
    <cellStyle name="Normal 52 2 2 3 2" xfId="3114" xr:uid="{00000000-0005-0000-0000-00002A0C0000}"/>
    <cellStyle name="Normal 52 2 2 3 2 2" xfId="4804" xr:uid="{00000000-0005-0000-0000-0000C4120000}"/>
    <cellStyle name="Normal 52 2 2 3 2 2 2" xfId="14877" xr:uid="{00000000-0005-0000-0000-00001D3A0000}"/>
    <cellStyle name="Normal 52 2 2 3 2 2 2 3" xfId="29975" xr:uid="{00000000-0005-0000-0000-000017750000}"/>
    <cellStyle name="Normal 52 2 2 3 2 2 3" xfId="9857" xr:uid="{00000000-0005-0000-0000-000081260000}"/>
    <cellStyle name="Normal 52 2 2 3 2 2 3 3" xfId="24958" xr:uid="{00000000-0005-0000-0000-00007E610000}"/>
    <cellStyle name="Normal 52 2 2 3 2 2 5" xfId="19945" xr:uid="{00000000-0005-0000-0000-0000E94D0000}"/>
    <cellStyle name="Normal 52 2 2 3 2 3" xfId="6496" xr:uid="{00000000-0005-0000-0000-000060190000}"/>
    <cellStyle name="Normal 52 2 2 3 2 3 2" xfId="16548" xr:uid="{00000000-0005-0000-0000-0000A4400000}"/>
    <cellStyle name="Normal 52 2 2 3 2 3 3" xfId="11528" xr:uid="{00000000-0005-0000-0000-0000082D0000}"/>
    <cellStyle name="Normal 52 2 2 3 2 3 3 3" xfId="26629" xr:uid="{00000000-0005-0000-0000-000005680000}"/>
    <cellStyle name="Normal 52 2 2 3 2 3 5" xfId="21616" xr:uid="{00000000-0005-0000-0000-000070540000}"/>
    <cellStyle name="Normal 52 2 2 3 2 4" xfId="13206" xr:uid="{00000000-0005-0000-0000-000096330000}"/>
    <cellStyle name="Normal 52 2 2 3 2 4 3" xfId="28304" xr:uid="{00000000-0005-0000-0000-0000906E0000}"/>
    <cellStyle name="Normal 52 2 2 3 2 5" xfId="8185" xr:uid="{00000000-0005-0000-0000-0000F91F0000}"/>
    <cellStyle name="Normal 52 2 2 3 2 5 3" xfId="23287" xr:uid="{00000000-0005-0000-0000-0000F75A0000}"/>
    <cellStyle name="Normal 52 2 2 3 2 7" xfId="18274" xr:uid="{00000000-0005-0000-0000-000062470000}"/>
    <cellStyle name="Normal 52 2 2 3 3" xfId="3967" xr:uid="{00000000-0005-0000-0000-00007F0F0000}"/>
    <cellStyle name="Normal 52 2 2 3 3 2" xfId="14041" xr:uid="{00000000-0005-0000-0000-0000D9360000}"/>
    <cellStyle name="Normal 52 2 2 3 3 2 3" xfId="29139" xr:uid="{00000000-0005-0000-0000-0000D3710000}"/>
    <cellStyle name="Normal 52 2 2 3 3 3" xfId="9021" xr:uid="{00000000-0005-0000-0000-00003D230000}"/>
    <cellStyle name="Normal 52 2 2 3 3 3 3" xfId="24122" xr:uid="{00000000-0005-0000-0000-00003A5E0000}"/>
    <cellStyle name="Normal 52 2 2 3 3 5" xfId="19109" xr:uid="{00000000-0005-0000-0000-0000A54A0000}"/>
    <cellStyle name="Normal 52 2 2 3 4" xfId="5660" xr:uid="{00000000-0005-0000-0000-00001C160000}"/>
    <cellStyle name="Normal 52 2 2 3 4 2" xfId="15712" xr:uid="{00000000-0005-0000-0000-0000603D0000}"/>
    <cellStyle name="Normal 52 2 2 3 4 2 3" xfId="30810" xr:uid="{00000000-0005-0000-0000-00005A780000}"/>
    <cellStyle name="Normal 52 2 2 3 4 3" xfId="10692" xr:uid="{00000000-0005-0000-0000-0000C4290000}"/>
    <cellStyle name="Normal 52 2 2 3 4 3 3" xfId="25793" xr:uid="{00000000-0005-0000-0000-0000C1640000}"/>
    <cellStyle name="Normal 52 2 2 3 4 5" xfId="20780" xr:uid="{00000000-0005-0000-0000-00002C510000}"/>
    <cellStyle name="Normal 52 2 2 3 5" xfId="12370" xr:uid="{00000000-0005-0000-0000-000052300000}"/>
    <cellStyle name="Normal 52 2 2 3 5 3" xfId="27468" xr:uid="{00000000-0005-0000-0000-00004C6B0000}"/>
    <cellStyle name="Normal 52 2 2 3 6" xfId="7349" xr:uid="{00000000-0005-0000-0000-0000B51C0000}"/>
    <cellStyle name="Normal 52 2 2 3 6 3" xfId="22451" xr:uid="{00000000-0005-0000-0000-0000B3570000}"/>
    <cellStyle name="Normal 52 2 2 3 8" xfId="17438" xr:uid="{00000000-0005-0000-0000-00001E440000}"/>
    <cellStyle name="Normal 52 2 2 4" xfId="2696" xr:uid="{00000000-0005-0000-0000-0000880A0000}"/>
    <cellStyle name="Normal 52 2 2 4 2" xfId="4386" xr:uid="{00000000-0005-0000-0000-000022110000}"/>
    <cellStyle name="Normal 52 2 2 4 2 2" xfId="14459" xr:uid="{00000000-0005-0000-0000-00007B380000}"/>
    <cellStyle name="Normal 52 2 2 4 2 2 3" xfId="29557" xr:uid="{00000000-0005-0000-0000-000075730000}"/>
    <cellStyle name="Normal 52 2 2 4 2 3" xfId="9439" xr:uid="{00000000-0005-0000-0000-0000DF240000}"/>
    <cellStyle name="Normal 52 2 2 4 2 3 3" xfId="24540" xr:uid="{00000000-0005-0000-0000-0000DC5F0000}"/>
    <cellStyle name="Normal 52 2 2 4 2 5" xfId="19527" xr:uid="{00000000-0005-0000-0000-0000474C0000}"/>
    <cellStyle name="Normal 52 2 2 4 3" xfId="6078" xr:uid="{00000000-0005-0000-0000-0000BE170000}"/>
    <cellStyle name="Normal 52 2 2 4 3 2" xfId="16130" xr:uid="{00000000-0005-0000-0000-0000023F0000}"/>
    <cellStyle name="Normal 52 2 2 4 3 3" xfId="11110" xr:uid="{00000000-0005-0000-0000-0000662B0000}"/>
    <cellStyle name="Normal 52 2 2 4 3 3 3" xfId="26211" xr:uid="{00000000-0005-0000-0000-000063660000}"/>
    <cellStyle name="Normal 52 2 2 4 3 5" xfId="21198" xr:uid="{00000000-0005-0000-0000-0000CE520000}"/>
    <cellStyle name="Normal 52 2 2 4 4" xfId="12788" xr:uid="{00000000-0005-0000-0000-0000F4310000}"/>
    <cellStyle name="Normal 52 2 2 4 4 3" xfId="27886" xr:uid="{00000000-0005-0000-0000-0000EE6C0000}"/>
    <cellStyle name="Normal 52 2 2 4 5" xfId="7767" xr:uid="{00000000-0005-0000-0000-0000571E0000}"/>
    <cellStyle name="Normal 52 2 2 4 5 3" xfId="22869" xr:uid="{00000000-0005-0000-0000-000055590000}"/>
    <cellStyle name="Normal 52 2 2 4 7" xfId="17856" xr:uid="{00000000-0005-0000-0000-0000C0450000}"/>
    <cellStyle name="Normal 52 2 2 5" xfId="3549" xr:uid="{00000000-0005-0000-0000-0000DD0D0000}"/>
    <cellStyle name="Normal 52 2 2 5 2" xfId="13623" xr:uid="{00000000-0005-0000-0000-000037350000}"/>
    <cellStyle name="Normal 52 2 2 5 2 3" xfId="28721" xr:uid="{00000000-0005-0000-0000-000031700000}"/>
    <cellStyle name="Normal 52 2 2 5 3" xfId="8603" xr:uid="{00000000-0005-0000-0000-00009B210000}"/>
    <cellStyle name="Normal 52 2 2 5 3 3" xfId="23704" xr:uid="{00000000-0005-0000-0000-0000985C0000}"/>
    <cellStyle name="Normal 52 2 2 5 5" xfId="18691" xr:uid="{00000000-0005-0000-0000-000003490000}"/>
    <cellStyle name="Normal 52 2 2 6" xfId="5242" xr:uid="{00000000-0005-0000-0000-00007A140000}"/>
    <cellStyle name="Normal 52 2 2 6 2" xfId="15294" xr:uid="{00000000-0005-0000-0000-0000BE3B0000}"/>
    <cellStyle name="Normal 52 2 2 6 2 3" xfId="30392" xr:uid="{00000000-0005-0000-0000-0000B8760000}"/>
    <cellStyle name="Normal 52 2 2 6 3" xfId="10274" xr:uid="{00000000-0005-0000-0000-000022280000}"/>
    <cellStyle name="Normal 52 2 2 6 3 3" xfId="25375" xr:uid="{00000000-0005-0000-0000-00001F630000}"/>
    <cellStyle name="Normal 52 2 2 6 5" xfId="20362" xr:uid="{00000000-0005-0000-0000-00008A4F0000}"/>
    <cellStyle name="Normal 52 2 2 7" xfId="11952" xr:uid="{00000000-0005-0000-0000-0000B02E0000}"/>
    <cellStyle name="Normal 52 2 2 7 3" xfId="27050" xr:uid="{00000000-0005-0000-0000-0000AA690000}"/>
    <cellStyle name="Normal 52 2 2 8" xfId="6931" xr:uid="{00000000-0005-0000-0000-0000131B0000}"/>
    <cellStyle name="Normal 52 2 2 8 3" xfId="22033" xr:uid="{00000000-0005-0000-0000-000011560000}"/>
    <cellStyle name="Normal 52 2 3" xfId="1958" xr:uid="{00000000-0005-0000-0000-0000A6070000}"/>
    <cellStyle name="Normal 52 2 3 2" xfId="2379" xr:uid="{00000000-0005-0000-0000-00004B090000}"/>
    <cellStyle name="Normal 52 2 3 2 2" xfId="3218" xr:uid="{00000000-0005-0000-0000-0000920C0000}"/>
    <cellStyle name="Normal 52 2 3 2 2 2" xfId="4908" xr:uid="{00000000-0005-0000-0000-00002C130000}"/>
    <cellStyle name="Normal 52 2 3 2 2 2 2" xfId="14981" xr:uid="{00000000-0005-0000-0000-0000853A0000}"/>
    <cellStyle name="Normal 52 2 3 2 2 2 2 3" xfId="30079" xr:uid="{00000000-0005-0000-0000-00007F750000}"/>
    <cellStyle name="Normal 52 2 3 2 2 2 3" xfId="9961" xr:uid="{00000000-0005-0000-0000-0000E9260000}"/>
    <cellStyle name="Normal 52 2 3 2 2 2 3 3" xfId="25062" xr:uid="{00000000-0005-0000-0000-0000E6610000}"/>
    <cellStyle name="Normal 52 2 3 2 2 2 5" xfId="20049" xr:uid="{00000000-0005-0000-0000-0000514E0000}"/>
    <cellStyle name="Normal 52 2 3 2 2 3" xfId="6600" xr:uid="{00000000-0005-0000-0000-0000C8190000}"/>
    <cellStyle name="Normal 52 2 3 2 2 3 2" xfId="16652" xr:uid="{00000000-0005-0000-0000-00000C410000}"/>
    <cellStyle name="Normal 52 2 3 2 2 3 3" xfId="11632" xr:uid="{00000000-0005-0000-0000-0000702D0000}"/>
    <cellStyle name="Normal 52 2 3 2 2 3 3 3" xfId="26733" xr:uid="{00000000-0005-0000-0000-00006D680000}"/>
    <cellStyle name="Normal 52 2 3 2 2 3 5" xfId="21720" xr:uid="{00000000-0005-0000-0000-0000D8540000}"/>
    <cellStyle name="Normal 52 2 3 2 2 4" xfId="13310" xr:uid="{00000000-0005-0000-0000-0000FE330000}"/>
    <cellStyle name="Normal 52 2 3 2 2 4 3" xfId="28408" xr:uid="{00000000-0005-0000-0000-0000F86E0000}"/>
    <cellStyle name="Normal 52 2 3 2 2 5" xfId="8289" xr:uid="{00000000-0005-0000-0000-000061200000}"/>
    <cellStyle name="Normal 52 2 3 2 2 5 3" xfId="23391" xr:uid="{00000000-0005-0000-0000-00005F5B0000}"/>
    <cellStyle name="Normal 52 2 3 2 2 7" xfId="18378" xr:uid="{00000000-0005-0000-0000-0000CA470000}"/>
    <cellStyle name="Normal 52 2 3 2 3" xfId="4071" xr:uid="{00000000-0005-0000-0000-0000E70F0000}"/>
    <cellStyle name="Normal 52 2 3 2 3 2" xfId="14145" xr:uid="{00000000-0005-0000-0000-000041370000}"/>
    <cellStyle name="Normal 52 2 3 2 3 2 3" xfId="29243" xr:uid="{00000000-0005-0000-0000-00003B720000}"/>
    <cellStyle name="Normal 52 2 3 2 3 3" xfId="9125" xr:uid="{00000000-0005-0000-0000-0000A5230000}"/>
    <cellStyle name="Normal 52 2 3 2 3 3 3" xfId="24226" xr:uid="{00000000-0005-0000-0000-0000A25E0000}"/>
    <cellStyle name="Normal 52 2 3 2 3 5" xfId="19213" xr:uid="{00000000-0005-0000-0000-00000D4B0000}"/>
    <cellStyle name="Normal 52 2 3 2 4" xfId="5764" xr:uid="{00000000-0005-0000-0000-000084160000}"/>
    <cellStyle name="Normal 52 2 3 2 4 2" xfId="15816" xr:uid="{00000000-0005-0000-0000-0000C83D0000}"/>
    <cellStyle name="Normal 52 2 3 2 4 2 3" xfId="30914" xr:uid="{00000000-0005-0000-0000-0000C2780000}"/>
    <cellStyle name="Normal 52 2 3 2 4 3" xfId="10796" xr:uid="{00000000-0005-0000-0000-00002C2A0000}"/>
    <cellStyle name="Normal 52 2 3 2 4 3 3" xfId="25897" xr:uid="{00000000-0005-0000-0000-000029650000}"/>
    <cellStyle name="Normal 52 2 3 2 4 5" xfId="20884" xr:uid="{00000000-0005-0000-0000-000094510000}"/>
    <cellStyle name="Normal 52 2 3 2 5" xfId="12474" xr:uid="{00000000-0005-0000-0000-0000BA300000}"/>
    <cellStyle name="Normal 52 2 3 2 5 3" xfId="27572" xr:uid="{00000000-0005-0000-0000-0000B46B0000}"/>
    <cellStyle name="Normal 52 2 3 2 6" xfId="7453" xr:uid="{00000000-0005-0000-0000-00001D1D0000}"/>
    <cellStyle name="Normal 52 2 3 2 6 3" xfId="22555" xr:uid="{00000000-0005-0000-0000-00001B580000}"/>
    <cellStyle name="Normal 52 2 3 2 8" xfId="17542" xr:uid="{00000000-0005-0000-0000-000086440000}"/>
    <cellStyle name="Normal 52 2 3 3" xfId="2800" xr:uid="{00000000-0005-0000-0000-0000F00A0000}"/>
    <cellStyle name="Normal 52 2 3 3 2" xfId="4490" xr:uid="{00000000-0005-0000-0000-00008A110000}"/>
    <cellStyle name="Normal 52 2 3 3 2 2" xfId="14563" xr:uid="{00000000-0005-0000-0000-0000E3380000}"/>
    <cellStyle name="Normal 52 2 3 3 2 2 3" xfId="29661" xr:uid="{00000000-0005-0000-0000-0000DD730000}"/>
    <cellStyle name="Normal 52 2 3 3 2 3" xfId="9543" xr:uid="{00000000-0005-0000-0000-000047250000}"/>
    <cellStyle name="Normal 52 2 3 3 2 3 3" xfId="24644" xr:uid="{00000000-0005-0000-0000-000044600000}"/>
    <cellStyle name="Normal 52 2 3 3 2 5" xfId="19631" xr:uid="{00000000-0005-0000-0000-0000AF4C0000}"/>
    <cellStyle name="Normal 52 2 3 3 3" xfId="6182" xr:uid="{00000000-0005-0000-0000-000026180000}"/>
    <cellStyle name="Normal 52 2 3 3 3 2" xfId="16234" xr:uid="{00000000-0005-0000-0000-00006A3F0000}"/>
    <cellStyle name="Normal 52 2 3 3 3 3" xfId="11214" xr:uid="{00000000-0005-0000-0000-0000CE2B0000}"/>
    <cellStyle name="Normal 52 2 3 3 3 3 3" xfId="26315" xr:uid="{00000000-0005-0000-0000-0000CB660000}"/>
    <cellStyle name="Normal 52 2 3 3 3 5" xfId="21302" xr:uid="{00000000-0005-0000-0000-000036530000}"/>
    <cellStyle name="Normal 52 2 3 3 4" xfId="12892" xr:uid="{00000000-0005-0000-0000-00005C320000}"/>
    <cellStyle name="Normal 52 2 3 3 4 3" xfId="27990" xr:uid="{00000000-0005-0000-0000-0000566D0000}"/>
    <cellStyle name="Normal 52 2 3 3 5" xfId="7871" xr:uid="{00000000-0005-0000-0000-0000BF1E0000}"/>
    <cellStyle name="Normal 52 2 3 3 5 3" xfId="22973" xr:uid="{00000000-0005-0000-0000-0000BD590000}"/>
    <cellStyle name="Normal 52 2 3 3 7" xfId="17960" xr:uid="{00000000-0005-0000-0000-000028460000}"/>
    <cellStyle name="Normal 52 2 3 4" xfId="3653" xr:uid="{00000000-0005-0000-0000-0000450E0000}"/>
    <cellStyle name="Normal 52 2 3 4 2" xfId="13727" xr:uid="{00000000-0005-0000-0000-00009F350000}"/>
    <cellStyle name="Normal 52 2 3 4 2 3" xfId="28825" xr:uid="{00000000-0005-0000-0000-000099700000}"/>
    <cellStyle name="Normal 52 2 3 4 3" xfId="8707" xr:uid="{00000000-0005-0000-0000-000003220000}"/>
    <cellStyle name="Normal 52 2 3 4 3 3" xfId="23808" xr:uid="{00000000-0005-0000-0000-0000005D0000}"/>
    <cellStyle name="Normal 52 2 3 4 5" xfId="18795" xr:uid="{00000000-0005-0000-0000-00006B490000}"/>
    <cellStyle name="Normal 52 2 3 5" xfId="5346" xr:uid="{00000000-0005-0000-0000-0000E2140000}"/>
    <cellStyle name="Normal 52 2 3 5 2" xfId="15398" xr:uid="{00000000-0005-0000-0000-0000263C0000}"/>
    <cellStyle name="Normal 52 2 3 5 2 3" xfId="30496" xr:uid="{00000000-0005-0000-0000-000020770000}"/>
    <cellStyle name="Normal 52 2 3 5 3" xfId="10378" xr:uid="{00000000-0005-0000-0000-00008A280000}"/>
    <cellStyle name="Normal 52 2 3 5 3 3" xfId="25479" xr:uid="{00000000-0005-0000-0000-000087630000}"/>
    <cellStyle name="Normal 52 2 3 5 5" xfId="20466" xr:uid="{00000000-0005-0000-0000-0000F24F0000}"/>
    <cellStyle name="Normal 52 2 3 6" xfId="12056" xr:uid="{00000000-0005-0000-0000-0000182F0000}"/>
    <cellStyle name="Normal 52 2 3 6 3" xfId="27154" xr:uid="{00000000-0005-0000-0000-0000126A0000}"/>
    <cellStyle name="Normal 52 2 3 7" xfId="7035" xr:uid="{00000000-0005-0000-0000-00007B1B0000}"/>
    <cellStyle name="Normal 52 2 3 7 3" xfId="22137" xr:uid="{00000000-0005-0000-0000-000079560000}"/>
    <cellStyle name="Normal 52 2 3 9" xfId="17124" xr:uid="{00000000-0005-0000-0000-0000E4420000}"/>
    <cellStyle name="Normal 52 2 4" xfId="2171" xr:uid="{00000000-0005-0000-0000-00007B080000}"/>
    <cellStyle name="Normal 52 2 4 2" xfId="3010" xr:uid="{00000000-0005-0000-0000-0000C20B0000}"/>
    <cellStyle name="Normal 52 2 4 2 2" xfId="4700" xr:uid="{00000000-0005-0000-0000-00005C120000}"/>
    <cellStyle name="Normal 52 2 4 2 2 2" xfId="14773" xr:uid="{00000000-0005-0000-0000-0000B5390000}"/>
    <cellStyle name="Normal 52 2 4 2 2 2 3" xfId="29871" xr:uid="{00000000-0005-0000-0000-0000AF740000}"/>
    <cellStyle name="Normal 52 2 4 2 2 3" xfId="9753" xr:uid="{00000000-0005-0000-0000-000019260000}"/>
    <cellStyle name="Normal 52 2 4 2 2 3 3" xfId="24854" xr:uid="{00000000-0005-0000-0000-000016610000}"/>
    <cellStyle name="Normal 52 2 4 2 2 5" xfId="19841" xr:uid="{00000000-0005-0000-0000-0000814D0000}"/>
    <cellStyle name="Normal 52 2 4 2 3" xfId="6392" xr:uid="{00000000-0005-0000-0000-0000F8180000}"/>
    <cellStyle name="Normal 52 2 4 2 3 2" xfId="16444" xr:uid="{00000000-0005-0000-0000-00003C400000}"/>
    <cellStyle name="Normal 52 2 4 2 3 3" xfId="11424" xr:uid="{00000000-0005-0000-0000-0000A02C0000}"/>
    <cellStyle name="Normal 52 2 4 2 3 3 3" xfId="26525" xr:uid="{00000000-0005-0000-0000-00009D670000}"/>
    <cellStyle name="Normal 52 2 4 2 3 5" xfId="21512" xr:uid="{00000000-0005-0000-0000-000008540000}"/>
    <cellStyle name="Normal 52 2 4 2 4" xfId="13102" xr:uid="{00000000-0005-0000-0000-00002E330000}"/>
    <cellStyle name="Normal 52 2 4 2 4 3" xfId="28200" xr:uid="{00000000-0005-0000-0000-0000286E0000}"/>
    <cellStyle name="Normal 52 2 4 2 5" xfId="8081" xr:uid="{00000000-0005-0000-0000-0000911F0000}"/>
    <cellStyle name="Normal 52 2 4 2 5 3" xfId="23183" xr:uid="{00000000-0005-0000-0000-00008F5A0000}"/>
    <cellStyle name="Normal 52 2 4 2 7" xfId="18170" xr:uid="{00000000-0005-0000-0000-0000FA460000}"/>
    <cellStyle name="Normal 52 2 4 3" xfId="3863" xr:uid="{00000000-0005-0000-0000-0000170F0000}"/>
    <cellStyle name="Normal 52 2 4 3 2" xfId="13937" xr:uid="{00000000-0005-0000-0000-000071360000}"/>
    <cellStyle name="Normal 52 2 4 3 2 3" xfId="29035" xr:uid="{00000000-0005-0000-0000-00006B710000}"/>
    <cellStyle name="Normal 52 2 4 3 3" xfId="8917" xr:uid="{00000000-0005-0000-0000-0000D5220000}"/>
    <cellStyle name="Normal 52 2 4 3 3 3" xfId="24018" xr:uid="{00000000-0005-0000-0000-0000D25D0000}"/>
    <cellStyle name="Normal 52 2 4 3 5" xfId="19005" xr:uid="{00000000-0005-0000-0000-00003D4A0000}"/>
    <cellStyle name="Normal 52 2 4 4" xfId="5556" xr:uid="{00000000-0005-0000-0000-0000B4150000}"/>
    <cellStyle name="Normal 52 2 4 4 2" xfId="15608" xr:uid="{00000000-0005-0000-0000-0000F83C0000}"/>
    <cellStyle name="Normal 52 2 4 4 2 3" xfId="30706" xr:uid="{00000000-0005-0000-0000-0000F2770000}"/>
    <cellStyle name="Normal 52 2 4 4 3" xfId="10588" xr:uid="{00000000-0005-0000-0000-00005C290000}"/>
    <cellStyle name="Normal 52 2 4 4 3 3" xfId="25689" xr:uid="{00000000-0005-0000-0000-000059640000}"/>
    <cellStyle name="Normal 52 2 4 4 5" xfId="20676" xr:uid="{00000000-0005-0000-0000-0000C4500000}"/>
    <cellStyle name="Normal 52 2 4 5" xfId="12266" xr:uid="{00000000-0005-0000-0000-0000EA2F0000}"/>
    <cellStyle name="Normal 52 2 4 5 3" xfId="27364" xr:uid="{00000000-0005-0000-0000-0000E46A0000}"/>
    <cellStyle name="Normal 52 2 4 6" xfId="7245" xr:uid="{00000000-0005-0000-0000-00004D1C0000}"/>
    <cellStyle name="Normal 52 2 4 6 3" xfId="22347" xr:uid="{00000000-0005-0000-0000-00004B570000}"/>
    <cellStyle name="Normal 52 2 4 8" xfId="17334" xr:uid="{00000000-0005-0000-0000-0000B6430000}"/>
    <cellStyle name="Normal 52 2 5" xfId="2592" xr:uid="{00000000-0005-0000-0000-0000200A0000}"/>
    <cellStyle name="Normal 52 2 5 2" xfId="4282" xr:uid="{00000000-0005-0000-0000-0000BA100000}"/>
    <cellStyle name="Normal 52 2 5 2 2" xfId="14355" xr:uid="{00000000-0005-0000-0000-000013380000}"/>
    <cellStyle name="Normal 52 2 5 2 2 3" xfId="29453" xr:uid="{00000000-0005-0000-0000-00000D730000}"/>
    <cellStyle name="Normal 52 2 5 2 3" xfId="9335" xr:uid="{00000000-0005-0000-0000-000077240000}"/>
    <cellStyle name="Normal 52 2 5 2 3 3" xfId="24436" xr:uid="{00000000-0005-0000-0000-0000745F0000}"/>
    <cellStyle name="Normal 52 2 5 2 5" xfId="19423" xr:uid="{00000000-0005-0000-0000-0000DF4B0000}"/>
    <cellStyle name="Normal 52 2 5 3" xfId="5974" xr:uid="{00000000-0005-0000-0000-000056170000}"/>
    <cellStyle name="Normal 52 2 5 3 2" xfId="16026" xr:uid="{00000000-0005-0000-0000-00009A3E0000}"/>
    <cellStyle name="Normal 52 2 5 3 3" xfId="11006" xr:uid="{00000000-0005-0000-0000-0000FE2A0000}"/>
    <cellStyle name="Normal 52 2 5 3 3 3" xfId="26107" xr:uid="{00000000-0005-0000-0000-0000FB650000}"/>
    <cellStyle name="Normal 52 2 5 3 5" xfId="21094" xr:uid="{00000000-0005-0000-0000-000066520000}"/>
    <cellStyle name="Normal 52 2 5 4" xfId="12684" xr:uid="{00000000-0005-0000-0000-00008C310000}"/>
    <cellStyle name="Normal 52 2 5 4 3" xfId="27782" xr:uid="{00000000-0005-0000-0000-0000866C0000}"/>
    <cellStyle name="Normal 52 2 5 5" xfId="7663" xr:uid="{00000000-0005-0000-0000-0000EF1D0000}"/>
    <cellStyle name="Normal 52 2 5 5 3" xfId="22765" xr:uid="{00000000-0005-0000-0000-0000ED580000}"/>
    <cellStyle name="Normal 52 2 5 7" xfId="17752" xr:uid="{00000000-0005-0000-0000-000058450000}"/>
    <cellStyle name="Normal 52 2 6" xfId="3445" xr:uid="{00000000-0005-0000-0000-0000750D0000}"/>
    <cellStyle name="Normal 52 2 6 2" xfId="13519" xr:uid="{00000000-0005-0000-0000-0000CF340000}"/>
    <cellStyle name="Normal 52 2 6 2 3" xfId="28617" xr:uid="{00000000-0005-0000-0000-0000C96F0000}"/>
    <cellStyle name="Normal 52 2 6 3" xfId="8499" xr:uid="{00000000-0005-0000-0000-000033210000}"/>
    <cellStyle name="Normal 52 2 6 3 3" xfId="23600" xr:uid="{00000000-0005-0000-0000-0000305C0000}"/>
    <cellStyle name="Normal 52 2 6 5" xfId="18587" xr:uid="{00000000-0005-0000-0000-00009B480000}"/>
    <cellStyle name="Normal 52 2 7" xfId="5138" xr:uid="{00000000-0005-0000-0000-000012140000}"/>
    <cellStyle name="Normal 52 2 7 2" xfId="15190" xr:uid="{00000000-0005-0000-0000-0000563B0000}"/>
    <cellStyle name="Normal 52 2 7 2 3" xfId="30288" xr:uid="{00000000-0005-0000-0000-000050760000}"/>
    <cellStyle name="Normal 52 2 7 3" xfId="10170" xr:uid="{00000000-0005-0000-0000-0000BA270000}"/>
    <cellStyle name="Normal 52 2 7 3 3" xfId="25271" xr:uid="{00000000-0005-0000-0000-0000B7620000}"/>
    <cellStyle name="Normal 52 2 7 5" xfId="20258" xr:uid="{00000000-0005-0000-0000-0000224F0000}"/>
    <cellStyle name="Normal 52 2 8" xfId="11848" xr:uid="{00000000-0005-0000-0000-0000482E0000}"/>
    <cellStyle name="Normal 52 2 8 3" xfId="26946" xr:uid="{00000000-0005-0000-0000-000042690000}"/>
    <cellStyle name="Normal 52 2 9" xfId="6827" xr:uid="{00000000-0005-0000-0000-0000AB1A0000}"/>
    <cellStyle name="Normal 52 2 9 3" xfId="21929" xr:uid="{00000000-0005-0000-0000-0000A9550000}"/>
    <cellStyle name="Normal 52 3" xfId="1791" xr:uid="{00000000-0005-0000-0000-0000FF060000}"/>
    <cellStyle name="Normal 52 3 10" xfId="16968" xr:uid="{00000000-0005-0000-0000-000048420000}"/>
    <cellStyle name="Normal 52 3 2" xfId="2010" xr:uid="{00000000-0005-0000-0000-0000DA070000}"/>
    <cellStyle name="Normal 52 3 2 2" xfId="2431" xr:uid="{00000000-0005-0000-0000-00007F090000}"/>
    <cellStyle name="Normal 52 3 2 2 2" xfId="3270" xr:uid="{00000000-0005-0000-0000-0000C60C0000}"/>
    <cellStyle name="Normal 52 3 2 2 2 2" xfId="4960" xr:uid="{00000000-0005-0000-0000-000060130000}"/>
    <cellStyle name="Normal 52 3 2 2 2 2 2" xfId="15033" xr:uid="{00000000-0005-0000-0000-0000B93A0000}"/>
    <cellStyle name="Normal 52 3 2 2 2 2 2 3" xfId="30131" xr:uid="{00000000-0005-0000-0000-0000B3750000}"/>
    <cellStyle name="Normal 52 3 2 2 2 2 3" xfId="10013" xr:uid="{00000000-0005-0000-0000-00001D270000}"/>
    <cellStyle name="Normal 52 3 2 2 2 2 3 3" xfId="25114" xr:uid="{00000000-0005-0000-0000-00001A620000}"/>
    <cellStyle name="Normal 52 3 2 2 2 2 5" xfId="20101" xr:uid="{00000000-0005-0000-0000-0000854E0000}"/>
    <cellStyle name="Normal 52 3 2 2 2 3" xfId="6652" xr:uid="{00000000-0005-0000-0000-0000FC190000}"/>
    <cellStyle name="Normal 52 3 2 2 2 3 2" xfId="16704" xr:uid="{00000000-0005-0000-0000-000040410000}"/>
    <cellStyle name="Normal 52 3 2 2 2 3 3" xfId="11684" xr:uid="{00000000-0005-0000-0000-0000A42D0000}"/>
    <cellStyle name="Normal 52 3 2 2 2 3 3 3" xfId="26785" xr:uid="{00000000-0005-0000-0000-0000A1680000}"/>
    <cellStyle name="Normal 52 3 2 2 2 3 5" xfId="21772" xr:uid="{00000000-0005-0000-0000-00000C550000}"/>
    <cellStyle name="Normal 52 3 2 2 2 4" xfId="13362" xr:uid="{00000000-0005-0000-0000-000032340000}"/>
    <cellStyle name="Normal 52 3 2 2 2 4 3" xfId="28460" xr:uid="{00000000-0005-0000-0000-00002C6F0000}"/>
    <cellStyle name="Normal 52 3 2 2 2 5" xfId="8341" xr:uid="{00000000-0005-0000-0000-000095200000}"/>
    <cellStyle name="Normal 52 3 2 2 2 5 3" xfId="23443" xr:uid="{00000000-0005-0000-0000-0000935B0000}"/>
    <cellStyle name="Normal 52 3 2 2 2 7" xfId="18430" xr:uid="{00000000-0005-0000-0000-0000FE470000}"/>
    <cellStyle name="Normal 52 3 2 2 3" xfId="4123" xr:uid="{00000000-0005-0000-0000-00001B100000}"/>
    <cellStyle name="Normal 52 3 2 2 3 2" xfId="14197" xr:uid="{00000000-0005-0000-0000-000075370000}"/>
    <cellStyle name="Normal 52 3 2 2 3 2 3" xfId="29295" xr:uid="{00000000-0005-0000-0000-00006F720000}"/>
    <cellStyle name="Normal 52 3 2 2 3 3" xfId="9177" xr:uid="{00000000-0005-0000-0000-0000D9230000}"/>
    <cellStyle name="Normal 52 3 2 2 3 3 3" xfId="24278" xr:uid="{00000000-0005-0000-0000-0000D65E0000}"/>
    <cellStyle name="Normal 52 3 2 2 3 5" xfId="19265" xr:uid="{00000000-0005-0000-0000-0000414B0000}"/>
    <cellStyle name="Normal 52 3 2 2 4" xfId="5816" xr:uid="{00000000-0005-0000-0000-0000B8160000}"/>
    <cellStyle name="Normal 52 3 2 2 4 2" xfId="15868" xr:uid="{00000000-0005-0000-0000-0000FC3D0000}"/>
    <cellStyle name="Normal 52 3 2 2 4 3" xfId="10848" xr:uid="{00000000-0005-0000-0000-0000602A0000}"/>
    <cellStyle name="Normal 52 3 2 2 4 3 3" xfId="25949" xr:uid="{00000000-0005-0000-0000-00005D650000}"/>
    <cellStyle name="Normal 52 3 2 2 4 5" xfId="20936" xr:uid="{00000000-0005-0000-0000-0000C8510000}"/>
    <cellStyle name="Normal 52 3 2 2 5" xfId="12526" xr:uid="{00000000-0005-0000-0000-0000EE300000}"/>
    <cellStyle name="Normal 52 3 2 2 5 3" xfId="27624" xr:uid="{00000000-0005-0000-0000-0000E86B0000}"/>
    <cellStyle name="Normal 52 3 2 2 6" xfId="7505" xr:uid="{00000000-0005-0000-0000-0000511D0000}"/>
    <cellStyle name="Normal 52 3 2 2 6 3" xfId="22607" xr:uid="{00000000-0005-0000-0000-00004F580000}"/>
    <cellStyle name="Normal 52 3 2 2 8" xfId="17594" xr:uid="{00000000-0005-0000-0000-0000BA440000}"/>
    <cellStyle name="Normal 52 3 2 3" xfId="2852" xr:uid="{00000000-0005-0000-0000-0000240B0000}"/>
    <cellStyle name="Normal 52 3 2 3 2" xfId="4542" xr:uid="{00000000-0005-0000-0000-0000BE110000}"/>
    <cellStyle name="Normal 52 3 2 3 2 2" xfId="14615" xr:uid="{00000000-0005-0000-0000-000017390000}"/>
    <cellStyle name="Normal 52 3 2 3 2 2 3" xfId="29713" xr:uid="{00000000-0005-0000-0000-000011740000}"/>
    <cellStyle name="Normal 52 3 2 3 2 3" xfId="9595" xr:uid="{00000000-0005-0000-0000-00007B250000}"/>
    <cellStyle name="Normal 52 3 2 3 2 3 3" xfId="24696" xr:uid="{00000000-0005-0000-0000-000078600000}"/>
    <cellStyle name="Normal 52 3 2 3 2 5" xfId="19683" xr:uid="{00000000-0005-0000-0000-0000E34C0000}"/>
    <cellStyle name="Normal 52 3 2 3 3" xfId="6234" xr:uid="{00000000-0005-0000-0000-00005A180000}"/>
    <cellStyle name="Normal 52 3 2 3 3 2" xfId="16286" xr:uid="{00000000-0005-0000-0000-00009E3F0000}"/>
    <cellStyle name="Normal 52 3 2 3 3 3" xfId="11266" xr:uid="{00000000-0005-0000-0000-0000022C0000}"/>
    <cellStyle name="Normal 52 3 2 3 3 3 3" xfId="26367" xr:uid="{00000000-0005-0000-0000-0000FF660000}"/>
    <cellStyle name="Normal 52 3 2 3 3 5" xfId="21354" xr:uid="{00000000-0005-0000-0000-00006A530000}"/>
    <cellStyle name="Normal 52 3 2 3 4" xfId="12944" xr:uid="{00000000-0005-0000-0000-000090320000}"/>
    <cellStyle name="Normal 52 3 2 3 4 3" xfId="28042" xr:uid="{00000000-0005-0000-0000-00008A6D0000}"/>
    <cellStyle name="Normal 52 3 2 3 5" xfId="7923" xr:uid="{00000000-0005-0000-0000-0000F31E0000}"/>
    <cellStyle name="Normal 52 3 2 3 5 3" xfId="23025" xr:uid="{00000000-0005-0000-0000-0000F1590000}"/>
    <cellStyle name="Normal 52 3 2 3 7" xfId="18012" xr:uid="{00000000-0005-0000-0000-00005C460000}"/>
    <cellStyle name="Normal 52 3 2 4" xfId="3705" xr:uid="{00000000-0005-0000-0000-0000790E0000}"/>
    <cellStyle name="Normal 52 3 2 4 2" xfId="13779" xr:uid="{00000000-0005-0000-0000-0000D3350000}"/>
    <cellStyle name="Normal 52 3 2 4 2 3" xfId="28877" xr:uid="{00000000-0005-0000-0000-0000CD700000}"/>
    <cellStyle name="Normal 52 3 2 4 3" xfId="8759" xr:uid="{00000000-0005-0000-0000-000037220000}"/>
    <cellStyle name="Normal 52 3 2 4 3 3" xfId="23860" xr:uid="{00000000-0005-0000-0000-0000345D0000}"/>
    <cellStyle name="Normal 52 3 2 4 5" xfId="18847" xr:uid="{00000000-0005-0000-0000-00009F490000}"/>
    <cellStyle name="Normal 52 3 2 5" xfId="5398" xr:uid="{00000000-0005-0000-0000-000016150000}"/>
    <cellStyle name="Normal 52 3 2 5 2" xfId="15450" xr:uid="{00000000-0005-0000-0000-00005A3C0000}"/>
    <cellStyle name="Normal 52 3 2 5 2 3" xfId="30548" xr:uid="{00000000-0005-0000-0000-000054770000}"/>
    <cellStyle name="Normal 52 3 2 5 3" xfId="10430" xr:uid="{00000000-0005-0000-0000-0000BE280000}"/>
    <cellStyle name="Normal 52 3 2 5 3 3" xfId="25531" xr:uid="{00000000-0005-0000-0000-0000BB630000}"/>
    <cellStyle name="Normal 52 3 2 5 5" xfId="20518" xr:uid="{00000000-0005-0000-0000-000026500000}"/>
    <cellStyle name="Normal 52 3 2 6" xfId="12108" xr:uid="{00000000-0005-0000-0000-00004C2F0000}"/>
    <cellStyle name="Normal 52 3 2 6 3" xfId="27206" xr:uid="{00000000-0005-0000-0000-0000466A0000}"/>
    <cellStyle name="Normal 52 3 2 7" xfId="7087" xr:uid="{00000000-0005-0000-0000-0000AF1B0000}"/>
    <cellStyle name="Normal 52 3 2 7 3" xfId="22189" xr:uid="{00000000-0005-0000-0000-0000AD560000}"/>
    <cellStyle name="Normal 52 3 2 9" xfId="17176" xr:uid="{00000000-0005-0000-0000-000018430000}"/>
    <cellStyle name="Normal 52 3 3" xfId="2223" xr:uid="{00000000-0005-0000-0000-0000AF080000}"/>
    <cellStyle name="Normal 52 3 3 2" xfId="3062" xr:uid="{00000000-0005-0000-0000-0000F60B0000}"/>
    <cellStyle name="Normal 52 3 3 2 2" xfId="4752" xr:uid="{00000000-0005-0000-0000-000090120000}"/>
    <cellStyle name="Normal 52 3 3 2 2 2" xfId="14825" xr:uid="{00000000-0005-0000-0000-0000E9390000}"/>
    <cellStyle name="Normal 52 3 3 2 2 2 3" xfId="29923" xr:uid="{00000000-0005-0000-0000-0000E3740000}"/>
    <cellStyle name="Normal 52 3 3 2 2 3" xfId="9805" xr:uid="{00000000-0005-0000-0000-00004D260000}"/>
    <cellStyle name="Normal 52 3 3 2 2 3 3" xfId="24906" xr:uid="{00000000-0005-0000-0000-00004A610000}"/>
    <cellStyle name="Normal 52 3 3 2 2 5" xfId="19893" xr:uid="{00000000-0005-0000-0000-0000B54D0000}"/>
    <cellStyle name="Normal 52 3 3 2 3" xfId="6444" xr:uid="{00000000-0005-0000-0000-00002C190000}"/>
    <cellStyle name="Normal 52 3 3 2 3 2" xfId="16496" xr:uid="{00000000-0005-0000-0000-000070400000}"/>
    <cellStyle name="Normal 52 3 3 2 3 3" xfId="11476" xr:uid="{00000000-0005-0000-0000-0000D42C0000}"/>
    <cellStyle name="Normal 52 3 3 2 3 3 3" xfId="26577" xr:uid="{00000000-0005-0000-0000-0000D1670000}"/>
    <cellStyle name="Normal 52 3 3 2 3 5" xfId="21564" xr:uid="{00000000-0005-0000-0000-00003C540000}"/>
    <cellStyle name="Normal 52 3 3 2 4" xfId="13154" xr:uid="{00000000-0005-0000-0000-000062330000}"/>
    <cellStyle name="Normal 52 3 3 2 4 3" xfId="28252" xr:uid="{00000000-0005-0000-0000-00005C6E0000}"/>
    <cellStyle name="Normal 52 3 3 2 5" xfId="8133" xr:uid="{00000000-0005-0000-0000-0000C51F0000}"/>
    <cellStyle name="Normal 52 3 3 2 5 3" xfId="23235" xr:uid="{00000000-0005-0000-0000-0000C35A0000}"/>
    <cellStyle name="Normal 52 3 3 2 7" xfId="18222" xr:uid="{00000000-0005-0000-0000-00002E470000}"/>
    <cellStyle name="Normal 52 3 3 3" xfId="3915" xr:uid="{00000000-0005-0000-0000-00004B0F0000}"/>
    <cellStyle name="Normal 52 3 3 3 2" xfId="13989" xr:uid="{00000000-0005-0000-0000-0000A5360000}"/>
    <cellStyle name="Normal 52 3 3 3 2 3" xfId="29087" xr:uid="{00000000-0005-0000-0000-00009F710000}"/>
    <cellStyle name="Normal 52 3 3 3 3" xfId="8969" xr:uid="{00000000-0005-0000-0000-000009230000}"/>
    <cellStyle name="Normal 52 3 3 3 3 3" xfId="24070" xr:uid="{00000000-0005-0000-0000-0000065E0000}"/>
    <cellStyle name="Normal 52 3 3 3 5" xfId="19057" xr:uid="{00000000-0005-0000-0000-0000714A0000}"/>
    <cellStyle name="Normal 52 3 3 4" xfId="5608" xr:uid="{00000000-0005-0000-0000-0000E8150000}"/>
    <cellStyle name="Normal 52 3 3 4 2" xfId="15660" xr:uid="{00000000-0005-0000-0000-00002C3D0000}"/>
    <cellStyle name="Normal 52 3 3 4 2 3" xfId="30758" xr:uid="{00000000-0005-0000-0000-000026780000}"/>
    <cellStyle name="Normal 52 3 3 4 3" xfId="10640" xr:uid="{00000000-0005-0000-0000-000090290000}"/>
    <cellStyle name="Normal 52 3 3 4 3 3" xfId="25741" xr:uid="{00000000-0005-0000-0000-00008D640000}"/>
    <cellStyle name="Normal 52 3 3 4 5" xfId="20728" xr:uid="{00000000-0005-0000-0000-0000F8500000}"/>
    <cellStyle name="Normal 52 3 3 5" xfId="12318" xr:uid="{00000000-0005-0000-0000-00001E300000}"/>
    <cellStyle name="Normal 52 3 3 5 3" xfId="27416" xr:uid="{00000000-0005-0000-0000-0000186B0000}"/>
    <cellStyle name="Normal 52 3 3 6" xfId="7297" xr:uid="{00000000-0005-0000-0000-0000811C0000}"/>
    <cellStyle name="Normal 52 3 3 6 3" xfId="22399" xr:uid="{00000000-0005-0000-0000-00007F570000}"/>
    <cellStyle name="Normal 52 3 3 8" xfId="17386" xr:uid="{00000000-0005-0000-0000-0000EA430000}"/>
    <cellStyle name="Normal 52 3 4" xfId="2644" xr:uid="{00000000-0005-0000-0000-0000540A0000}"/>
    <cellStyle name="Normal 52 3 4 2" xfId="4334" xr:uid="{00000000-0005-0000-0000-0000EE100000}"/>
    <cellStyle name="Normal 52 3 4 2 2" xfId="14407" xr:uid="{00000000-0005-0000-0000-000047380000}"/>
    <cellStyle name="Normal 52 3 4 2 2 3" xfId="29505" xr:uid="{00000000-0005-0000-0000-000041730000}"/>
    <cellStyle name="Normal 52 3 4 2 3" xfId="9387" xr:uid="{00000000-0005-0000-0000-0000AB240000}"/>
    <cellStyle name="Normal 52 3 4 2 3 3" xfId="24488" xr:uid="{00000000-0005-0000-0000-0000A85F0000}"/>
    <cellStyle name="Normal 52 3 4 2 5" xfId="19475" xr:uid="{00000000-0005-0000-0000-0000134C0000}"/>
    <cellStyle name="Normal 52 3 4 3" xfId="6026" xr:uid="{00000000-0005-0000-0000-00008A170000}"/>
    <cellStyle name="Normal 52 3 4 3 2" xfId="16078" xr:uid="{00000000-0005-0000-0000-0000CE3E0000}"/>
    <cellStyle name="Normal 52 3 4 3 3" xfId="11058" xr:uid="{00000000-0005-0000-0000-0000322B0000}"/>
    <cellStyle name="Normal 52 3 4 3 3 3" xfId="26159" xr:uid="{00000000-0005-0000-0000-00002F660000}"/>
    <cellStyle name="Normal 52 3 4 3 5" xfId="21146" xr:uid="{00000000-0005-0000-0000-00009A520000}"/>
    <cellStyle name="Normal 52 3 4 4" xfId="12736" xr:uid="{00000000-0005-0000-0000-0000C0310000}"/>
    <cellStyle name="Normal 52 3 4 4 3" xfId="27834" xr:uid="{00000000-0005-0000-0000-0000BA6C0000}"/>
    <cellStyle name="Normal 52 3 4 5" xfId="7715" xr:uid="{00000000-0005-0000-0000-0000231E0000}"/>
    <cellStyle name="Normal 52 3 4 5 3" xfId="22817" xr:uid="{00000000-0005-0000-0000-000021590000}"/>
    <cellStyle name="Normal 52 3 4 7" xfId="17804" xr:uid="{00000000-0005-0000-0000-00008C450000}"/>
    <cellStyle name="Normal 52 3 5" xfId="3497" xr:uid="{00000000-0005-0000-0000-0000A90D0000}"/>
    <cellStyle name="Normal 52 3 5 2" xfId="13571" xr:uid="{00000000-0005-0000-0000-000003350000}"/>
    <cellStyle name="Normal 52 3 5 2 3" xfId="28669" xr:uid="{00000000-0005-0000-0000-0000FD6F0000}"/>
    <cellStyle name="Normal 52 3 5 3" xfId="8551" xr:uid="{00000000-0005-0000-0000-000067210000}"/>
    <cellStyle name="Normal 52 3 5 3 3" xfId="23652" xr:uid="{00000000-0005-0000-0000-0000645C0000}"/>
    <cellStyle name="Normal 52 3 5 5" xfId="18639" xr:uid="{00000000-0005-0000-0000-0000CF480000}"/>
    <cellStyle name="Normal 52 3 6" xfId="5190" xr:uid="{00000000-0005-0000-0000-000046140000}"/>
    <cellStyle name="Normal 52 3 6 2" xfId="15242" xr:uid="{00000000-0005-0000-0000-00008A3B0000}"/>
    <cellStyle name="Normal 52 3 6 2 3" xfId="30340" xr:uid="{00000000-0005-0000-0000-000084760000}"/>
    <cellStyle name="Normal 52 3 6 3" xfId="10222" xr:uid="{00000000-0005-0000-0000-0000EE270000}"/>
    <cellStyle name="Normal 52 3 6 3 3" xfId="25323" xr:uid="{00000000-0005-0000-0000-0000EB620000}"/>
    <cellStyle name="Normal 52 3 6 5" xfId="20310" xr:uid="{00000000-0005-0000-0000-0000564F0000}"/>
    <cellStyle name="Normal 52 3 7" xfId="11900" xr:uid="{00000000-0005-0000-0000-00007C2E0000}"/>
    <cellStyle name="Normal 52 3 7 3" xfId="26998" xr:uid="{00000000-0005-0000-0000-000076690000}"/>
    <cellStyle name="Normal 52 3 8" xfId="6879" xr:uid="{00000000-0005-0000-0000-0000DF1A0000}"/>
    <cellStyle name="Normal 52 3 8 3" xfId="21981" xr:uid="{00000000-0005-0000-0000-0000DD550000}"/>
    <cellStyle name="Normal 52 4" xfId="1904" xr:uid="{00000000-0005-0000-0000-000070070000}"/>
    <cellStyle name="Normal 52 4 2" xfId="2327" xr:uid="{00000000-0005-0000-0000-000017090000}"/>
    <cellStyle name="Normal 52 4 2 2" xfId="3166" xr:uid="{00000000-0005-0000-0000-00005E0C0000}"/>
    <cellStyle name="Normal 52 4 2 2 2" xfId="4856" xr:uid="{00000000-0005-0000-0000-0000F8120000}"/>
    <cellStyle name="Normal 52 4 2 2 2 2" xfId="14929" xr:uid="{00000000-0005-0000-0000-0000513A0000}"/>
    <cellStyle name="Normal 52 4 2 2 2 2 3" xfId="30027" xr:uid="{00000000-0005-0000-0000-00004B750000}"/>
    <cellStyle name="Normal 52 4 2 2 2 3" xfId="9909" xr:uid="{00000000-0005-0000-0000-0000B5260000}"/>
    <cellStyle name="Normal 52 4 2 2 2 3 3" xfId="25010" xr:uid="{00000000-0005-0000-0000-0000B2610000}"/>
    <cellStyle name="Normal 52 4 2 2 2 5" xfId="19997" xr:uid="{00000000-0005-0000-0000-00001D4E0000}"/>
    <cellStyle name="Normal 52 4 2 2 3" xfId="6548" xr:uid="{00000000-0005-0000-0000-000094190000}"/>
    <cellStyle name="Normal 52 4 2 2 3 2" xfId="16600" xr:uid="{00000000-0005-0000-0000-0000D8400000}"/>
    <cellStyle name="Normal 52 4 2 2 3 3" xfId="11580" xr:uid="{00000000-0005-0000-0000-00003C2D0000}"/>
    <cellStyle name="Normal 52 4 2 2 3 3 3" xfId="26681" xr:uid="{00000000-0005-0000-0000-000039680000}"/>
    <cellStyle name="Normal 52 4 2 2 3 5" xfId="21668" xr:uid="{00000000-0005-0000-0000-0000A4540000}"/>
    <cellStyle name="Normal 52 4 2 2 4" xfId="13258" xr:uid="{00000000-0005-0000-0000-0000CA330000}"/>
    <cellStyle name="Normal 52 4 2 2 4 3" xfId="28356" xr:uid="{00000000-0005-0000-0000-0000C46E0000}"/>
    <cellStyle name="Normal 52 4 2 2 5" xfId="8237" xr:uid="{00000000-0005-0000-0000-00002D200000}"/>
    <cellStyle name="Normal 52 4 2 2 5 3" xfId="23339" xr:uid="{00000000-0005-0000-0000-00002B5B0000}"/>
    <cellStyle name="Normal 52 4 2 2 7" xfId="18326" xr:uid="{00000000-0005-0000-0000-000096470000}"/>
    <cellStyle name="Normal 52 4 2 3" xfId="4019" xr:uid="{00000000-0005-0000-0000-0000B30F0000}"/>
    <cellStyle name="Normal 52 4 2 3 2" xfId="14093" xr:uid="{00000000-0005-0000-0000-00000D370000}"/>
    <cellStyle name="Normal 52 4 2 3 2 3" xfId="29191" xr:uid="{00000000-0005-0000-0000-000007720000}"/>
    <cellStyle name="Normal 52 4 2 3 3" xfId="9073" xr:uid="{00000000-0005-0000-0000-000071230000}"/>
    <cellStyle name="Normal 52 4 2 3 3 3" xfId="24174" xr:uid="{00000000-0005-0000-0000-00006E5E0000}"/>
    <cellStyle name="Normal 52 4 2 3 5" xfId="19161" xr:uid="{00000000-0005-0000-0000-0000D94A0000}"/>
    <cellStyle name="Normal 52 4 2 4" xfId="5712" xr:uid="{00000000-0005-0000-0000-000050160000}"/>
    <cellStyle name="Normal 52 4 2 4 2" xfId="15764" xr:uid="{00000000-0005-0000-0000-0000943D0000}"/>
    <cellStyle name="Normal 52 4 2 4 2 3" xfId="30862" xr:uid="{00000000-0005-0000-0000-00008E780000}"/>
    <cellStyle name="Normal 52 4 2 4 3" xfId="10744" xr:uid="{00000000-0005-0000-0000-0000F8290000}"/>
    <cellStyle name="Normal 52 4 2 4 3 3" xfId="25845" xr:uid="{00000000-0005-0000-0000-0000F5640000}"/>
    <cellStyle name="Normal 52 4 2 4 5" xfId="20832" xr:uid="{00000000-0005-0000-0000-000060510000}"/>
    <cellStyle name="Normal 52 4 2 5" xfId="12422" xr:uid="{00000000-0005-0000-0000-000086300000}"/>
    <cellStyle name="Normal 52 4 2 5 3" xfId="27520" xr:uid="{00000000-0005-0000-0000-0000806B0000}"/>
    <cellStyle name="Normal 52 4 2 6" xfId="7401" xr:uid="{00000000-0005-0000-0000-0000E91C0000}"/>
    <cellStyle name="Normal 52 4 2 6 3" xfId="22503" xr:uid="{00000000-0005-0000-0000-0000E7570000}"/>
    <cellStyle name="Normal 52 4 2 8" xfId="17490" xr:uid="{00000000-0005-0000-0000-000052440000}"/>
    <cellStyle name="Normal 52 4 3" xfId="2748" xr:uid="{00000000-0005-0000-0000-0000BC0A0000}"/>
    <cellStyle name="Normal 52 4 3 2" xfId="4438" xr:uid="{00000000-0005-0000-0000-000056110000}"/>
    <cellStyle name="Normal 52 4 3 2 2" xfId="14511" xr:uid="{00000000-0005-0000-0000-0000AF380000}"/>
    <cellStyle name="Normal 52 4 3 2 2 3" xfId="29609" xr:uid="{00000000-0005-0000-0000-0000A9730000}"/>
    <cellStyle name="Normal 52 4 3 2 3" xfId="9491" xr:uid="{00000000-0005-0000-0000-000013250000}"/>
    <cellStyle name="Normal 52 4 3 2 3 3" xfId="24592" xr:uid="{00000000-0005-0000-0000-000010600000}"/>
    <cellStyle name="Normal 52 4 3 2 5" xfId="19579" xr:uid="{00000000-0005-0000-0000-00007B4C0000}"/>
    <cellStyle name="Normal 52 4 3 3" xfId="6130" xr:uid="{00000000-0005-0000-0000-0000F2170000}"/>
    <cellStyle name="Normal 52 4 3 3 2" xfId="16182" xr:uid="{00000000-0005-0000-0000-0000363F0000}"/>
    <cellStyle name="Normal 52 4 3 3 3" xfId="11162" xr:uid="{00000000-0005-0000-0000-00009A2B0000}"/>
    <cellStyle name="Normal 52 4 3 3 3 3" xfId="26263" xr:uid="{00000000-0005-0000-0000-000097660000}"/>
    <cellStyle name="Normal 52 4 3 3 5" xfId="21250" xr:uid="{00000000-0005-0000-0000-000002530000}"/>
    <cellStyle name="Normal 52 4 3 4" xfId="12840" xr:uid="{00000000-0005-0000-0000-000028320000}"/>
    <cellStyle name="Normal 52 4 3 4 3" xfId="27938" xr:uid="{00000000-0005-0000-0000-0000226D0000}"/>
    <cellStyle name="Normal 52 4 3 5" xfId="7819" xr:uid="{00000000-0005-0000-0000-00008B1E0000}"/>
    <cellStyle name="Normal 52 4 3 5 3" xfId="22921" xr:uid="{00000000-0005-0000-0000-000089590000}"/>
    <cellStyle name="Normal 52 4 3 7" xfId="17908" xr:uid="{00000000-0005-0000-0000-0000F4450000}"/>
    <cellStyle name="Normal 52 4 4" xfId="3601" xr:uid="{00000000-0005-0000-0000-0000110E0000}"/>
    <cellStyle name="Normal 52 4 4 2" xfId="13675" xr:uid="{00000000-0005-0000-0000-00006B350000}"/>
    <cellStyle name="Normal 52 4 4 2 3" xfId="28773" xr:uid="{00000000-0005-0000-0000-000065700000}"/>
    <cellStyle name="Normal 52 4 4 3" xfId="8655" xr:uid="{00000000-0005-0000-0000-0000CF210000}"/>
    <cellStyle name="Normal 52 4 4 3 3" xfId="23756" xr:uid="{00000000-0005-0000-0000-0000CC5C0000}"/>
    <cellStyle name="Normal 52 4 4 5" xfId="18743" xr:uid="{00000000-0005-0000-0000-000037490000}"/>
    <cellStyle name="Normal 52 4 5" xfId="5294" xr:uid="{00000000-0005-0000-0000-0000AE140000}"/>
    <cellStyle name="Normal 52 4 5 2" xfId="15346" xr:uid="{00000000-0005-0000-0000-0000F23B0000}"/>
    <cellStyle name="Normal 52 4 5 2 3" xfId="30444" xr:uid="{00000000-0005-0000-0000-0000EC760000}"/>
    <cellStyle name="Normal 52 4 5 3" xfId="10326" xr:uid="{00000000-0005-0000-0000-000056280000}"/>
    <cellStyle name="Normal 52 4 5 3 3" xfId="25427" xr:uid="{00000000-0005-0000-0000-000053630000}"/>
    <cellStyle name="Normal 52 4 5 5" xfId="20414" xr:uid="{00000000-0005-0000-0000-0000BE4F0000}"/>
    <cellStyle name="Normal 52 4 6" xfId="12004" xr:uid="{00000000-0005-0000-0000-0000E42E0000}"/>
    <cellStyle name="Normal 52 4 6 3" xfId="27102" xr:uid="{00000000-0005-0000-0000-0000DE690000}"/>
    <cellStyle name="Normal 52 4 7" xfId="6983" xr:uid="{00000000-0005-0000-0000-0000471B0000}"/>
    <cellStyle name="Normal 52 4 7 3" xfId="22085" xr:uid="{00000000-0005-0000-0000-000045560000}"/>
    <cellStyle name="Normal 52 4 9" xfId="17072" xr:uid="{00000000-0005-0000-0000-0000B0420000}"/>
    <cellStyle name="Normal 52 5" xfId="2117" xr:uid="{00000000-0005-0000-0000-000045080000}"/>
    <cellStyle name="Normal 52 5 2" xfId="2958" xr:uid="{00000000-0005-0000-0000-00008E0B0000}"/>
    <cellStyle name="Normal 52 5 2 2" xfId="4648" xr:uid="{00000000-0005-0000-0000-000028120000}"/>
    <cellStyle name="Normal 52 5 2 2 2" xfId="14721" xr:uid="{00000000-0005-0000-0000-000081390000}"/>
    <cellStyle name="Normal 52 5 2 2 2 3" xfId="29819" xr:uid="{00000000-0005-0000-0000-00007B740000}"/>
    <cellStyle name="Normal 52 5 2 2 3" xfId="9701" xr:uid="{00000000-0005-0000-0000-0000E5250000}"/>
    <cellStyle name="Normal 52 5 2 2 3 3" xfId="24802" xr:uid="{00000000-0005-0000-0000-0000E2600000}"/>
    <cellStyle name="Normal 52 5 2 2 5" xfId="19789" xr:uid="{00000000-0005-0000-0000-00004D4D0000}"/>
    <cellStyle name="Normal 52 5 2 3" xfId="6340" xr:uid="{00000000-0005-0000-0000-0000C4180000}"/>
    <cellStyle name="Normal 52 5 2 3 2" xfId="16392" xr:uid="{00000000-0005-0000-0000-000008400000}"/>
    <cellStyle name="Normal 52 5 2 3 3" xfId="11372" xr:uid="{00000000-0005-0000-0000-00006C2C0000}"/>
    <cellStyle name="Normal 52 5 2 3 3 3" xfId="26473" xr:uid="{00000000-0005-0000-0000-000069670000}"/>
    <cellStyle name="Normal 52 5 2 3 5" xfId="21460" xr:uid="{00000000-0005-0000-0000-0000D4530000}"/>
    <cellStyle name="Normal 52 5 2 4" xfId="13050" xr:uid="{00000000-0005-0000-0000-0000FA320000}"/>
    <cellStyle name="Normal 52 5 2 4 3" xfId="28148" xr:uid="{00000000-0005-0000-0000-0000F46D0000}"/>
    <cellStyle name="Normal 52 5 2 5" xfId="8029" xr:uid="{00000000-0005-0000-0000-00005D1F0000}"/>
    <cellStyle name="Normal 52 5 2 5 3" xfId="23131" xr:uid="{00000000-0005-0000-0000-00005B5A0000}"/>
    <cellStyle name="Normal 52 5 2 7" xfId="18118" xr:uid="{00000000-0005-0000-0000-0000C6460000}"/>
    <cellStyle name="Normal 52 5 3" xfId="3811" xr:uid="{00000000-0005-0000-0000-0000E30E0000}"/>
    <cellStyle name="Normal 52 5 3 2" xfId="13885" xr:uid="{00000000-0005-0000-0000-00003D360000}"/>
    <cellStyle name="Normal 52 5 3 2 3" xfId="28983" xr:uid="{00000000-0005-0000-0000-000037710000}"/>
    <cellStyle name="Normal 52 5 3 3" xfId="8865" xr:uid="{00000000-0005-0000-0000-0000A1220000}"/>
    <cellStyle name="Normal 52 5 3 3 3" xfId="23966" xr:uid="{00000000-0005-0000-0000-00009E5D0000}"/>
    <cellStyle name="Normal 52 5 3 5" xfId="18953" xr:uid="{00000000-0005-0000-0000-0000094A0000}"/>
    <cellStyle name="Normal 52 5 4" xfId="5504" xr:uid="{00000000-0005-0000-0000-000080150000}"/>
    <cellStyle name="Normal 52 5 4 2" xfId="15556" xr:uid="{00000000-0005-0000-0000-0000C43C0000}"/>
    <cellStyle name="Normal 52 5 4 2 3" xfId="30654" xr:uid="{00000000-0005-0000-0000-0000BE770000}"/>
    <cellStyle name="Normal 52 5 4 3" xfId="10536" xr:uid="{00000000-0005-0000-0000-000028290000}"/>
    <cellStyle name="Normal 52 5 4 3 3" xfId="25637" xr:uid="{00000000-0005-0000-0000-000025640000}"/>
    <cellStyle name="Normal 52 5 4 5" xfId="20624" xr:uid="{00000000-0005-0000-0000-000090500000}"/>
    <cellStyle name="Normal 52 5 5" xfId="12214" xr:uid="{00000000-0005-0000-0000-0000B62F0000}"/>
    <cellStyle name="Normal 52 5 5 3" xfId="27312" xr:uid="{00000000-0005-0000-0000-0000B06A0000}"/>
    <cellStyle name="Normal 52 5 6" xfId="7193" xr:uid="{00000000-0005-0000-0000-0000191C0000}"/>
    <cellStyle name="Normal 52 5 6 3" xfId="22295" xr:uid="{00000000-0005-0000-0000-000017570000}"/>
    <cellStyle name="Normal 52 5 8" xfId="17282" xr:uid="{00000000-0005-0000-0000-000082430000}"/>
    <cellStyle name="Normal 52 6" xfId="2538" xr:uid="{00000000-0005-0000-0000-0000EA090000}"/>
    <cellStyle name="Normal 52 6 2" xfId="4230" xr:uid="{00000000-0005-0000-0000-000086100000}"/>
    <cellStyle name="Normal 52 6 2 2" xfId="14303" xr:uid="{00000000-0005-0000-0000-0000DF370000}"/>
    <cellStyle name="Normal 52 6 2 2 3" xfId="29401" xr:uid="{00000000-0005-0000-0000-0000D9720000}"/>
    <cellStyle name="Normal 52 6 2 3" xfId="9283" xr:uid="{00000000-0005-0000-0000-000043240000}"/>
    <cellStyle name="Normal 52 6 2 3 3" xfId="24384" xr:uid="{00000000-0005-0000-0000-0000405F0000}"/>
    <cellStyle name="Normal 52 6 2 5" xfId="19371" xr:uid="{00000000-0005-0000-0000-0000AB4B0000}"/>
    <cellStyle name="Normal 52 6 3" xfId="5922" xr:uid="{00000000-0005-0000-0000-000022170000}"/>
    <cellStyle name="Normal 52 6 3 2" xfId="15974" xr:uid="{00000000-0005-0000-0000-0000663E0000}"/>
    <cellStyle name="Normal 52 6 3 3" xfId="10954" xr:uid="{00000000-0005-0000-0000-0000CA2A0000}"/>
    <cellStyle name="Normal 52 6 3 3 3" xfId="26055" xr:uid="{00000000-0005-0000-0000-0000C7650000}"/>
    <cellStyle name="Normal 52 6 3 5" xfId="21042" xr:uid="{00000000-0005-0000-0000-000032520000}"/>
    <cellStyle name="Normal 52 6 4" xfId="12632" xr:uid="{00000000-0005-0000-0000-000058310000}"/>
    <cellStyle name="Normal 52 6 4 3" xfId="27730" xr:uid="{00000000-0005-0000-0000-0000526C0000}"/>
    <cellStyle name="Normal 52 6 5" xfId="7611" xr:uid="{00000000-0005-0000-0000-0000BB1D0000}"/>
    <cellStyle name="Normal 52 6 5 3" xfId="22713" xr:uid="{00000000-0005-0000-0000-0000B9580000}"/>
    <cellStyle name="Normal 52 6 7" xfId="17700" xr:uid="{00000000-0005-0000-0000-000024450000}"/>
    <cellStyle name="Normal 52 7" xfId="3389" xr:uid="{00000000-0005-0000-0000-00003D0D0000}"/>
    <cellStyle name="Normal 52 7 2" xfId="13467" xr:uid="{00000000-0005-0000-0000-00009B340000}"/>
    <cellStyle name="Normal 52 7 2 3" xfId="28565" xr:uid="{00000000-0005-0000-0000-0000956F0000}"/>
    <cellStyle name="Normal 52 7 3" xfId="8447" xr:uid="{00000000-0005-0000-0000-0000FF200000}"/>
    <cellStyle name="Normal 52 7 3 3" xfId="23548" xr:uid="{00000000-0005-0000-0000-0000FC5B0000}"/>
    <cellStyle name="Normal 52 7 5" xfId="18535" xr:uid="{00000000-0005-0000-0000-000067480000}"/>
    <cellStyle name="Normal 52 8" xfId="5083" xr:uid="{00000000-0005-0000-0000-0000DB130000}"/>
    <cellStyle name="Normal 52 8 2" xfId="15138" xr:uid="{00000000-0005-0000-0000-0000223B0000}"/>
    <cellStyle name="Normal 52 8 2 3" xfId="30236" xr:uid="{00000000-0005-0000-0000-00001C760000}"/>
    <cellStyle name="Normal 52 8 3" xfId="10118" xr:uid="{00000000-0005-0000-0000-000086270000}"/>
    <cellStyle name="Normal 52 8 3 3" xfId="25219" xr:uid="{00000000-0005-0000-0000-000083620000}"/>
    <cellStyle name="Normal 52 8 5" xfId="20206" xr:uid="{00000000-0005-0000-0000-0000EE4E0000}"/>
    <cellStyle name="Normal 52 9" xfId="11794" xr:uid="{00000000-0005-0000-0000-0000122E0000}"/>
    <cellStyle name="Normal 52 9 3" xfId="26894" xr:uid="{00000000-0005-0000-0000-00000E690000}"/>
    <cellStyle name="Normal 53" xfId="1453" xr:uid="{00000000-0005-0000-0000-0000AD050000}"/>
    <cellStyle name="Normal 53 10" xfId="6774" xr:uid="{00000000-0005-0000-0000-0000761A0000}"/>
    <cellStyle name="Normal 53 10 3" xfId="21878" xr:uid="{00000000-0005-0000-0000-000076550000}"/>
    <cellStyle name="Normal 53 12" xfId="16863" xr:uid="{00000000-0005-0000-0000-0000DF410000}"/>
    <cellStyle name="Normal 53 2" xfId="1738" xr:uid="{00000000-0005-0000-0000-0000CA060000}"/>
    <cellStyle name="Normal 53 2 11" xfId="16917" xr:uid="{00000000-0005-0000-0000-000015420000}"/>
    <cellStyle name="Normal 53 2 2" xfId="1846" xr:uid="{00000000-0005-0000-0000-000036070000}"/>
    <cellStyle name="Normal 53 2 2 10" xfId="17021" xr:uid="{00000000-0005-0000-0000-00007D420000}"/>
    <cellStyle name="Normal 53 2 2 2" xfId="2063" xr:uid="{00000000-0005-0000-0000-00000F080000}"/>
    <cellStyle name="Normal 53 2 2 2 2" xfId="2484" xr:uid="{00000000-0005-0000-0000-0000B4090000}"/>
    <cellStyle name="Normal 53 2 2 2 2 2" xfId="3323" xr:uid="{00000000-0005-0000-0000-0000FB0C0000}"/>
    <cellStyle name="Normal 53 2 2 2 2 2 2" xfId="5013" xr:uid="{00000000-0005-0000-0000-000095130000}"/>
    <cellStyle name="Normal 53 2 2 2 2 2 2 2" xfId="15086" xr:uid="{00000000-0005-0000-0000-0000EE3A0000}"/>
    <cellStyle name="Normal 53 2 2 2 2 2 2 2 3" xfId="30184" xr:uid="{00000000-0005-0000-0000-0000E8750000}"/>
    <cellStyle name="Normal 53 2 2 2 2 2 2 3" xfId="10066" xr:uid="{00000000-0005-0000-0000-000052270000}"/>
    <cellStyle name="Normal 53 2 2 2 2 2 2 3 3" xfId="25167" xr:uid="{00000000-0005-0000-0000-00004F620000}"/>
    <cellStyle name="Normal 53 2 2 2 2 2 2 5" xfId="20154" xr:uid="{00000000-0005-0000-0000-0000BA4E0000}"/>
    <cellStyle name="Normal 53 2 2 2 2 2 3" xfId="6705" xr:uid="{00000000-0005-0000-0000-0000311A0000}"/>
    <cellStyle name="Normal 53 2 2 2 2 2 3 2" xfId="16757" xr:uid="{00000000-0005-0000-0000-000075410000}"/>
    <cellStyle name="Normal 53 2 2 2 2 2 3 3" xfId="11737" xr:uid="{00000000-0005-0000-0000-0000D92D0000}"/>
    <cellStyle name="Normal 53 2 2 2 2 2 3 3 3" xfId="26838" xr:uid="{00000000-0005-0000-0000-0000D6680000}"/>
    <cellStyle name="Normal 53 2 2 2 2 2 3 5" xfId="21825" xr:uid="{00000000-0005-0000-0000-000041550000}"/>
    <cellStyle name="Normal 53 2 2 2 2 2 4" xfId="13415" xr:uid="{00000000-0005-0000-0000-000067340000}"/>
    <cellStyle name="Normal 53 2 2 2 2 2 4 3" xfId="28513" xr:uid="{00000000-0005-0000-0000-0000616F0000}"/>
    <cellStyle name="Normal 53 2 2 2 2 2 5" xfId="8394" xr:uid="{00000000-0005-0000-0000-0000CA200000}"/>
    <cellStyle name="Normal 53 2 2 2 2 2 5 3" xfId="23496" xr:uid="{00000000-0005-0000-0000-0000C85B0000}"/>
    <cellStyle name="Normal 53 2 2 2 2 2 7" xfId="18483" xr:uid="{00000000-0005-0000-0000-000033480000}"/>
    <cellStyle name="Normal 53 2 2 2 2 3" xfId="4176" xr:uid="{00000000-0005-0000-0000-000050100000}"/>
    <cellStyle name="Normal 53 2 2 2 2 3 2" xfId="14250" xr:uid="{00000000-0005-0000-0000-0000AA370000}"/>
    <cellStyle name="Normal 53 2 2 2 2 3 2 3" xfId="29348" xr:uid="{00000000-0005-0000-0000-0000A4720000}"/>
    <cellStyle name="Normal 53 2 2 2 2 3 3" xfId="9230" xr:uid="{00000000-0005-0000-0000-00000E240000}"/>
    <cellStyle name="Normal 53 2 2 2 2 3 3 3" xfId="24331" xr:uid="{00000000-0005-0000-0000-00000B5F0000}"/>
    <cellStyle name="Normal 53 2 2 2 2 3 5" xfId="19318" xr:uid="{00000000-0005-0000-0000-0000764B0000}"/>
    <cellStyle name="Normal 53 2 2 2 2 4" xfId="5869" xr:uid="{00000000-0005-0000-0000-0000ED160000}"/>
    <cellStyle name="Normal 53 2 2 2 2 4 2" xfId="15921" xr:uid="{00000000-0005-0000-0000-0000313E0000}"/>
    <cellStyle name="Normal 53 2 2 2 2 4 3" xfId="10901" xr:uid="{00000000-0005-0000-0000-0000952A0000}"/>
    <cellStyle name="Normal 53 2 2 2 2 4 3 3" xfId="26002" xr:uid="{00000000-0005-0000-0000-000092650000}"/>
    <cellStyle name="Normal 53 2 2 2 2 4 5" xfId="20989" xr:uid="{00000000-0005-0000-0000-0000FD510000}"/>
    <cellStyle name="Normal 53 2 2 2 2 5" xfId="12579" xr:uid="{00000000-0005-0000-0000-000023310000}"/>
    <cellStyle name="Normal 53 2 2 2 2 5 3" xfId="27677" xr:uid="{00000000-0005-0000-0000-00001D6C0000}"/>
    <cellStyle name="Normal 53 2 2 2 2 6" xfId="7558" xr:uid="{00000000-0005-0000-0000-0000861D0000}"/>
    <cellStyle name="Normal 53 2 2 2 2 6 3" xfId="22660" xr:uid="{00000000-0005-0000-0000-000084580000}"/>
    <cellStyle name="Normal 53 2 2 2 2 8" xfId="17647" xr:uid="{00000000-0005-0000-0000-0000EF440000}"/>
    <cellStyle name="Normal 53 2 2 2 3" xfId="2905" xr:uid="{00000000-0005-0000-0000-0000590B0000}"/>
    <cellStyle name="Normal 53 2 2 2 3 2" xfId="4595" xr:uid="{00000000-0005-0000-0000-0000F3110000}"/>
    <cellStyle name="Normal 53 2 2 2 3 2 2" xfId="14668" xr:uid="{00000000-0005-0000-0000-00004C390000}"/>
    <cellStyle name="Normal 53 2 2 2 3 2 2 3" xfId="29766" xr:uid="{00000000-0005-0000-0000-000046740000}"/>
    <cellStyle name="Normal 53 2 2 2 3 2 3" xfId="9648" xr:uid="{00000000-0005-0000-0000-0000B0250000}"/>
    <cellStyle name="Normal 53 2 2 2 3 2 3 3" xfId="24749" xr:uid="{00000000-0005-0000-0000-0000AD600000}"/>
    <cellStyle name="Normal 53 2 2 2 3 2 5" xfId="19736" xr:uid="{00000000-0005-0000-0000-0000184D0000}"/>
    <cellStyle name="Normal 53 2 2 2 3 3" xfId="6287" xr:uid="{00000000-0005-0000-0000-00008F180000}"/>
    <cellStyle name="Normal 53 2 2 2 3 3 2" xfId="16339" xr:uid="{00000000-0005-0000-0000-0000D33F0000}"/>
    <cellStyle name="Normal 53 2 2 2 3 3 3" xfId="11319" xr:uid="{00000000-0005-0000-0000-0000372C0000}"/>
    <cellStyle name="Normal 53 2 2 2 3 3 3 3" xfId="26420" xr:uid="{00000000-0005-0000-0000-000034670000}"/>
    <cellStyle name="Normal 53 2 2 2 3 3 5" xfId="21407" xr:uid="{00000000-0005-0000-0000-00009F530000}"/>
    <cellStyle name="Normal 53 2 2 2 3 4" xfId="12997" xr:uid="{00000000-0005-0000-0000-0000C5320000}"/>
    <cellStyle name="Normal 53 2 2 2 3 4 3" xfId="28095" xr:uid="{00000000-0005-0000-0000-0000BF6D0000}"/>
    <cellStyle name="Normal 53 2 2 2 3 5" xfId="7976" xr:uid="{00000000-0005-0000-0000-0000281F0000}"/>
    <cellStyle name="Normal 53 2 2 2 3 5 3" xfId="23078" xr:uid="{00000000-0005-0000-0000-0000265A0000}"/>
    <cellStyle name="Normal 53 2 2 2 3 7" xfId="18065" xr:uid="{00000000-0005-0000-0000-000091460000}"/>
    <cellStyle name="Normal 53 2 2 2 4" xfId="3758" xr:uid="{00000000-0005-0000-0000-0000AE0E0000}"/>
    <cellStyle name="Normal 53 2 2 2 4 2" xfId="13832" xr:uid="{00000000-0005-0000-0000-000008360000}"/>
    <cellStyle name="Normal 53 2 2 2 4 2 3" xfId="28930" xr:uid="{00000000-0005-0000-0000-000002710000}"/>
    <cellStyle name="Normal 53 2 2 2 4 3" xfId="8812" xr:uid="{00000000-0005-0000-0000-00006C220000}"/>
    <cellStyle name="Normal 53 2 2 2 4 3 3" xfId="23913" xr:uid="{00000000-0005-0000-0000-0000695D0000}"/>
    <cellStyle name="Normal 53 2 2 2 4 5" xfId="18900" xr:uid="{00000000-0005-0000-0000-0000D4490000}"/>
    <cellStyle name="Normal 53 2 2 2 5" xfId="5451" xr:uid="{00000000-0005-0000-0000-00004B150000}"/>
    <cellStyle name="Normal 53 2 2 2 5 2" xfId="15503" xr:uid="{00000000-0005-0000-0000-00008F3C0000}"/>
    <cellStyle name="Normal 53 2 2 2 5 2 3" xfId="30601" xr:uid="{00000000-0005-0000-0000-000089770000}"/>
    <cellStyle name="Normal 53 2 2 2 5 3" xfId="10483" xr:uid="{00000000-0005-0000-0000-0000F3280000}"/>
    <cellStyle name="Normal 53 2 2 2 5 3 3" xfId="25584" xr:uid="{00000000-0005-0000-0000-0000F0630000}"/>
    <cellStyle name="Normal 53 2 2 2 5 5" xfId="20571" xr:uid="{00000000-0005-0000-0000-00005B500000}"/>
    <cellStyle name="Normal 53 2 2 2 6" xfId="12161" xr:uid="{00000000-0005-0000-0000-0000812F0000}"/>
    <cellStyle name="Normal 53 2 2 2 6 3" xfId="27259" xr:uid="{00000000-0005-0000-0000-00007B6A0000}"/>
    <cellStyle name="Normal 53 2 2 2 7" xfId="7140" xr:uid="{00000000-0005-0000-0000-0000E41B0000}"/>
    <cellStyle name="Normal 53 2 2 2 7 3" xfId="22242" xr:uid="{00000000-0005-0000-0000-0000E2560000}"/>
    <cellStyle name="Normal 53 2 2 2 9" xfId="17229" xr:uid="{00000000-0005-0000-0000-00004D430000}"/>
    <cellStyle name="Normal 53 2 2 3" xfId="2276" xr:uid="{00000000-0005-0000-0000-0000E4080000}"/>
    <cellStyle name="Normal 53 2 2 3 2" xfId="3115" xr:uid="{00000000-0005-0000-0000-00002B0C0000}"/>
    <cellStyle name="Normal 53 2 2 3 2 2" xfId="4805" xr:uid="{00000000-0005-0000-0000-0000C5120000}"/>
    <cellStyle name="Normal 53 2 2 3 2 2 2" xfId="14878" xr:uid="{00000000-0005-0000-0000-00001E3A0000}"/>
    <cellStyle name="Normal 53 2 2 3 2 2 2 3" xfId="29976" xr:uid="{00000000-0005-0000-0000-000018750000}"/>
    <cellStyle name="Normal 53 2 2 3 2 2 3" xfId="9858" xr:uid="{00000000-0005-0000-0000-000082260000}"/>
    <cellStyle name="Normal 53 2 2 3 2 2 3 3" xfId="24959" xr:uid="{00000000-0005-0000-0000-00007F610000}"/>
    <cellStyle name="Normal 53 2 2 3 2 2 5" xfId="19946" xr:uid="{00000000-0005-0000-0000-0000EA4D0000}"/>
    <cellStyle name="Normal 53 2 2 3 2 3" xfId="6497" xr:uid="{00000000-0005-0000-0000-000061190000}"/>
    <cellStyle name="Normal 53 2 2 3 2 3 2" xfId="16549" xr:uid="{00000000-0005-0000-0000-0000A5400000}"/>
    <cellStyle name="Normal 53 2 2 3 2 3 3" xfId="11529" xr:uid="{00000000-0005-0000-0000-0000092D0000}"/>
    <cellStyle name="Normal 53 2 2 3 2 3 3 3" xfId="26630" xr:uid="{00000000-0005-0000-0000-000006680000}"/>
    <cellStyle name="Normal 53 2 2 3 2 3 5" xfId="21617" xr:uid="{00000000-0005-0000-0000-000071540000}"/>
    <cellStyle name="Normal 53 2 2 3 2 4" xfId="13207" xr:uid="{00000000-0005-0000-0000-000097330000}"/>
    <cellStyle name="Normal 53 2 2 3 2 4 3" xfId="28305" xr:uid="{00000000-0005-0000-0000-0000916E0000}"/>
    <cellStyle name="Normal 53 2 2 3 2 5" xfId="8186" xr:uid="{00000000-0005-0000-0000-0000FA1F0000}"/>
    <cellStyle name="Normal 53 2 2 3 2 5 3" xfId="23288" xr:uid="{00000000-0005-0000-0000-0000F85A0000}"/>
    <cellStyle name="Normal 53 2 2 3 2 7" xfId="18275" xr:uid="{00000000-0005-0000-0000-000063470000}"/>
    <cellStyle name="Normal 53 2 2 3 3" xfId="3968" xr:uid="{00000000-0005-0000-0000-0000800F0000}"/>
    <cellStyle name="Normal 53 2 2 3 3 2" xfId="14042" xr:uid="{00000000-0005-0000-0000-0000DA360000}"/>
    <cellStyle name="Normal 53 2 2 3 3 2 3" xfId="29140" xr:uid="{00000000-0005-0000-0000-0000D4710000}"/>
    <cellStyle name="Normal 53 2 2 3 3 3" xfId="9022" xr:uid="{00000000-0005-0000-0000-00003E230000}"/>
    <cellStyle name="Normal 53 2 2 3 3 3 3" xfId="24123" xr:uid="{00000000-0005-0000-0000-00003B5E0000}"/>
    <cellStyle name="Normal 53 2 2 3 3 5" xfId="19110" xr:uid="{00000000-0005-0000-0000-0000A64A0000}"/>
    <cellStyle name="Normal 53 2 2 3 4" xfId="5661" xr:uid="{00000000-0005-0000-0000-00001D160000}"/>
    <cellStyle name="Normal 53 2 2 3 4 2" xfId="15713" xr:uid="{00000000-0005-0000-0000-0000613D0000}"/>
    <cellStyle name="Normal 53 2 2 3 4 2 3" xfId="30811" xr:uid="{00000000-0005-0000-0000-00005B780000}"/>
    <cellStyle name="Normal 53 2 2 3 4 3" xfId="10693" xr:uid="{00000000-0005-0000-0000-0000C5290000}"/>
    <cellStyle name="Normal 53 2 2 3 4 3 3" xfId="25794" xr:uid="{00000000-0005-0000-0000-0000C2640000}"/>
    <cellStyle name="Normal 53 2 2 3 4 5" xfId="20781" xr:uid="{00000000-0005-0000-0000-00002D510000}"/>
    <cellStyle name="Normal 53 2 2 3 5" xfId="12371" xr:uid="{00000000-0005-0000-0000-000053300000}"/>
    <cellStyle name="Normal 53 2 2 3 5 3" xfId="27469" xr:uid="{00000000-0005-0000-0000-00004D6B0000}"/>
    <cellStyle name="Normal 53 2 2 3 6" xfId="7350" xr:uid="{00000000-0005-0000-0000-0000B61C0000}"/>
    <cellStyle name="Normal 53 2 2 3 6 3" xfId="22452" xr:uid="{00000000-0005-0000-0000-0000B4570000}"/>
    <cellStyle name="Normal 53 2 2 3 8" xfId="17439" xr:uid="{00000000-0005-0000-0000-00001F440000}"/>
    <cellStyle name="Normal 53 2 2 4" xfId="2697" xr:uid="{00000000-0005-0000-0000-0000890A0000}"/>
    <cellStyle name="Normal 53 2 2 4 2" xfId="4387" xr:uid="{00000000-0005-0000-0000-000023110000}"/>
    <cellStyle name="Normal 53 2 2 4 2 2" xfId="14460" xr:uid="{00000000-0005-0000-0000-00007C380000}"/>
    <cellStyle name="Normal 53 2 2 4 2 2 3" xfId="29558" xr:uid="{00000000-0005-0000-0000-000076730000}"/>
    <cellStyle name="Normal 53 2 2 4 2 3" xfId="9440" xr:uid="{00000000-0005-0000-0000-0000E0240000}"/>
    <cellStyle name="Normal 53 2 2 4 2 3 3" xfId="24541" xr:uid="{00000000-0005-0000-0000-0000DD5F0000}"/>
    <cellStyle name="Normal 53 2 2 4 2 5" xfId="19528" xr:uid="{00000000-0005-0000-0000-0000484C0000}"/>
    <cellStyle name="Normal 53 2 2 4 3" xfId="6079" xr:uid="{00000000-0005-0000-0000-0000BF170000}"/>
    <cellStyle name="Normal 53 2 2 4 3 2" xfId="16131" xr:uid="{00000000-0005-0000-0000-0000033F0000}"/>
    <cellStyle name="Normal 53 2 2 4 3 3" xfId="11111" xr:uid="{00000000-0005-0000-0000-0000672B0000}"/>
    <cellStyle name="Normal 53 2 2 4 3 3 3" xfId="26212" xr:uid="{00000000-0005-0000-0000-000064660000}"/>
    <cellStyle name="Normal 53 2 2 4 3 5" xfId="21199" xr:uid="{00000000-0005-0000-0000-0000CF520000}"/>
    <cellStyle name="Normal 53 2 2 4 4" xfId="12789" xr:uid="{00000000-0005-0000-0000-0000F5310000}"/>
    <cellStyle name="Normal 53 2 2 4 4 3" xfId="27887" xr:uid="{00000000-0005-0000-0000-0000EF6C0000}"/>
    <cellStyle name="Normal 53 2 2 4 5" xfId="7768" xr:uid="{00000000-0005-0000-0000-0000581E0000}"/>
    <cellStyle name="Normal 53 2 2 4 5 3" xfId="22870" xr:uid="{00000000-0005-0000-0000-000056590000}"/>
    <cellStyle name="Normal 53 2 2 4 7" xfId="17857" xr:uid="{00000000-0005-0000-0000-0000C1450000}"/>
    <cellStyle name="Normal 53 2 2 5" xfId="3550" xr:uid="{00000000-0005-0000-0000-0000DE0D0000}"/>
    <cellStyle name="Normal 53 2 2 5 2" xfId="13624" xr:uid="{00000000-0005-0000-0000-000038350000}"/>
    <cellStyle name="Normal 53 2 2 5 2 3" xfId="28722" xr:uid="{00000000-0005-0000-0000-000032700000}"/>
    <cellStyle name="Normal 53 2 2 5 3" xfId="8604" xr:uid="{00000000-0005-0000-0000-00009C210000}"/>
    <cellStyle name="Normal 53 2 2 5 3 3" xfId="23705" xr:uid="{00000000-0005-0000-0000-0000995C0000}"/>
    <cellStyle name="Normal 53 2 2 5 5" xfId="18692" xr:uid="{00000000-0005-0000-0000-000004490000}"/>
    <cellStyle name="Normal 53 2 2 6" xfId="5243" xr:uid="{00000000-0005-0000-0000-00007B140000}"/>
    <cellStyle name="Normal 53 2 2 6 2" xfId="15295" xr:uid="{00000000-0005-0000-0000-0000BF3B0000}"/>
    <cellStyle name="Normal 53 2 2 6 2 3" xfId="30393" xr:uid="{00000000-0005-0000-0000-0000B9760000}"/>
    <cellStyle name="Normal 53 2 2 6 3" xfId="10275" xr:uid="{00000000-0005-0000-0000-000023280000}"/>
    <cellStyle name="Normal 53 2 2 6 3 3" xfId="25376" xr:uid="{00000000-0005-0000-0000-000020630000}"/>
    <cellStyle name="Normal 53 2 2 6 5" xfId="20363" xr:uid="{00000000-0005-0000-0000-00008B4F0000}"/>
    <cellStyle name="Normal 53 2 2 7" xfId="11953" xr:uid="{00000000-0005-0000-0000-0000B12E0000}"/>
    <cellStyle name="Normal 53 2 2 7 3" xfId="27051" xr:uid="{00000000-0005-0000-0000-0000AB690000}"/>
    <cellStyle name="Normal 53 2 2 8" xfId="6932" xr:uid="{00000000-0005-0000-0000-0000141B0000}"/>
    <cellStyle name="Normal 53 2 2 8 3" xfId="22034" xr:uid="{00000000-0005-0000-0000-000012560000}"/>
    <cellStyle name="Normal 53 2 3" xfId="1959" xr:uid="{00000000-0005-0000-0000-0000A7070000}"/>
    <cellStyle name="Normal 53 2 3 2" xfId="2380" xr:uid="{00000000-0005-0000-0000-00004C090000}"/>
    <cellStyle name="Normal 53 2 3 2 2" xfId="3219" xr:uid="{00000000-0005-0000-0000-0000930C0000}"/>
    <cellStyle name="Normal 53 2 3 2 2 2" xfId="4909" xr:uid="{00000000-0005-0000-0000-00002D130000}"/>
    <cellStyle name="Normal 53 2 3 2 2 2 2" xfId="14982" xr:uid="{00000000-0005-0000-0000-0000863A0000}"/>
    <cellStyle name="Normal 53 2 3 2 2 2 2 3" xfId="30080" xr:uid="{00000000-0005-0000-0000-000080750000}"/>
    <cellStyle name="Normal 53 2 3 2 2 2 3" xfId="9962" xr:uid="{00000000-0005-0000-0000-0000EA260000}"/>
    <cellStyle name="Normal 53 2 3 2 2 2 3 3" xfId="25063" xr:uid="{00000000-0005-0000-0000-0000E7610000}"/>
    <cellStyle name="Normal 53 2 3 2 2 2 5" xfId="20050" xr:uid="{00000000-0005-0000-0000-0000524E0000}"/>
    <cellStyle name="Normal 53 2 3 2 2 3" xfId="6601" xr:uid="{00000000-0005-0000-0000-0000C9190000}"/>
    <cellStyle name="Normal 53 2 3 2 2 3 2" xfId="16653" xr:uid="{00000000-0005-0000-0000-00000D410000}"/>
    <cellStyle name="Normal 53 2 3 2 2 3 3" xfId="11633" xr:uid="{00000000-0005-0000-0000-0000712D0000}"/>
    <cellStyle name="Normal 53 2 3 2 2 3 3 3" xfId="26734" xr:uid="{00000000-0005-0000-0000-00006E680000}"/>
    <cellStyle name="Normal 53 2 3 2 2 3 5" xfId="21721" xr:uid="{00000000-0005-0000-0000-0000D9540000}"/>
    <cellStyle name="Normal 53 2 3 2 2 4" xfId="13311" xr:uid="{00000000-0005-0000-0000-0000FF330000}"/>
    <cellStyle name="Normal 53 2 3 2 2 4 3" xfId="28409" xr:uid="{00000000-0005-0000-0000-0000F96E0000}"/>
    <cellStyle name="Normal 53 2 3 2 2 5" xfId="8290" xr:uid="{00000000-0005-0000-0000-000062200000}"/>
    <cellStyle name="Normal 53 2 3 2 2 5 3" xfId="23392" xr:uid="{00000000-0005-0000-0000-0000605B0000}"/>
    <cellStyle name="Normal 53 2 3 2 2 7" xfId="18379" xr:uid="{00000000-0005-0000-0000-0000CB470000}"/>
    <cellStyle name="Normal 53 2 3 2 3" xfId="4072" xr:uid="{00000000-0005-0000-0000-0000E80F0000}"/>
    <cellStyle name="Normal 53 2 3 2 3 2" xfId="14146" xr:uid="{00000000-0005-0000-0000-000042370000}"/>
    <cellStyle name="Normal 53 2 3 2 3 2 3" xfId="29244" xr:uid="{00000000-0005-0000-0000-00003C720000}"/>
    <cellStyle name="Normal 53 2 3 2 3 3" xfId="9126" xr:uid="{00000000-0005-0000-0000-0000A6230000}"/>
    <cellStyle name="Normal 53 2 3 2 3 3 3" xfId="24227" xr:uid="{00000000-0005-0000-0000-0000A35E0000}"/>
    <cellStyle name="Normal 53 2 3 2 3 5" xfId="19214" xr:uid="{00000000-0005-0000-0000-00000E4B0000}"/>
    <cellStyle name="Normal 53 2 3 2 4" xfId="5765" xr:uid="{00000000-0005-0000-0000-000085160000}"/>
    <cellStyle name="Normal 53 2 3 2 4 2" xfId="15817" xr:uid="{00000000-0005-0000-0000-0000C93D0000}"/>
    <cellStyle name="Normal 53 2 3 2 4 2 3" xfId="30915" xr:uid="{00000000-0005-0000-0000-0000C3780000}"/>
    <cellStyle name="Normal 53 2 3 2 4 3" xfId="10797" xr:uid="{00000000-0005-0000-0000-00002D2A0000}"/>
    <cellStyle name="Normal 53 2 3 2 4 3 3" xfId="25898" xr:uid="{00000000-0005-0000-0000-00002A650000}"/>
    <cellStyle name="Normal 53 2 3 2 4 5" xfId="20885" xr:uid="{00000000-0005-0000-0000-000095510000}"/>
    <cellStyle name="Normal 53 2 3 2 5" xfId="12475" xr:uid="{00000000-0005-0000-0000-0000BB300000}"/>
    <cellStyle name="Normal 53 2 3 2 5 3" xfId="27573" xr:uid="{00000000-0005-0000-0000-0000B56B0000}"/>
    <cellStyle name="Normal 53 2 3 2 6" xfId="7454" xr:uid="{00000000-0005-0000-0000-00001E1D0000}"/>
    <cellStyle name="Normal 53 2 3 2 6 3" xfId="22556" xr:uid="{00000000-0005-0000-0000-00001C580000}"/>
    <cellStyle name="Normal 53 2 3 2 8" xfId="17543" xr:uid="{00000000-0005-0000-0000-000087440000}"/>
    <cellStyle name="Normal 53 2 3 3" xfId="2801" xr:uid="{00000000-0005-0000-0000-0000F10A0000}"/>
    <cellStyle name="Normal 53 2 3 3 2" xfId="4491" xr:uid="{00000000-0005-0000-0000-00008B110000}"/>
    <cellStyle name="Normal 53 2 3 3 2 2" xfId="14564" xr:uid="{00000000-0005-0000-0000-0000E4380000}"/>
    <cellStyle name="Normal 53 2 3 3 2 2 3" xfId="29662" xr:uid="{00000000-0005-0000-0000-0000DE730000}"/>
    <cellStyle name="Normal 53 2 3 3 2 3" xfId="9544" xr:uid="{00000000-0005-0000-0000-000048250000}"/>
    <cellStyle name="Normal 53 2 3 3 2 3 3" xfId="24645" xr:uid="{00000000-0005-0000-0000-000045600000}"/>
    <cellStyle name="Normal 53 2 3 3 2 5" xfId="19632" xr:uid="{00000000-0005-0000-0000-0000B04C0000}"/>
    <cellStyle name="Normal 53 2 3 3 3" xfId="6183" xr:uid="{00000000-0005-0000-0000-000027180000}"/>
    <cellStyle name="Normal 53 2 3 3 3 2" xfId="16235" xr:uid="{00000000-0005-0000-0000-00006B3F0000}"/>
    <cellStyle name="Normal 53 2 3 3 3 3" xfId="11215" xr:uid="{00000000-0005-0000-0000-0000CF2B0000}"/>
    <cellStyle name="Normal 53 2 3 3 3 3 3" xfId="26316" xr:uid="{00000000-0005-0000-0000-0000CC660000}"/>
    <cellStyle name="Normal 53 2 3 3 3 5" xfId="21303" xr:uid="{00000000-0005-0000-0000-000037530000}"/>
    <cellStyle name="Normal 53 2 3 3 4" xfId="12893" xr:uid="{00000000-0005-0000-0000-00005D320000}"/>
    <cellStyle name="Normal 53 2 3 3 4 3" xfId="27991" xr:uid="{00000000-0005-0000-0000-0000576D0000}"/>
    <cellStyle name="Normal 53 2 3 3 5" xfId="7872" xr:uid="{00000000-0005-0000-0000-0000C01E0000}"/>
    <cellStyle name="Normal 53 2 3 3 5 3" xfId="22974" xr:uid="{00000000-0005-0000-0000-0000BE590000}"/>
    <cellStyle name="Normal 53 2 3 3 7" xfId="17961" xr:uid="{00000000-0005-0000-0000-000029460000}"/>
    <cellStyle name="Normal 53 2 3 4" xfId="3654" xr:uid="{00000000-0005-0000-0000-0000460E0000}"/>
    <cellStyle name="Normal 53 2 3 4 2" xfId="13728" xr:uid="{00000000-0005-0000-0000-0000A0350000}"/>
    <cellStyle name="Normal 53 2 3 4 2 3" xfId="28826" xr:uid="{00000000-0005-0000-0000-00009A700000}"/>
    <cellStyle name="Normal 53 2 3 4 3" xfId="8708" xr:uid="{00000000-0005-0000-0000-000004220000}"/>
    <cellStyle name="Normal 53 2 3 4 3 3" xfId="23809" xr:uid="{00000000-0005-0000-0000-0000015D0000}"/>
    <cellStyle name="Normal 53 2 3 4 5" xfId="18796" xr:uid="{00000000-0005-0000-0000-00006C490000}"/>
    <cellStyle name="Normal 53 2 3 5" xfId="5347" xr:uid="{00000000-0005-0000-0000-0000E3140000}"/>
    <cellStyle name="Normal 53 2 3 5 2" xfId="15399" xr:uid="{00000000-0005-0000-0000-0000273C0000}"/>
    <cellStyle name="Normal 53 2 3 5 2 3" xfId="30497" xr:uid="{00000000-0005-0000-0000-000021770000}"/>
    <cellStyle name="Normal 53 2 3 5 3" xfId="10379" xr:uid="{00000000-0005-0000-0000-00008B280000}"/>
    <cellStyle name="Normal 53 2 3 5 3 3" xfId="25480" xr:uid="{00000000-0005-0000-0000-000088630000}"/>
    <cellStyle name="Normal 53 2 3 5 5" xfId="20467" xr:uid="{00000000-0005-0000-0000-0000F34F0000}"/>
    <cellStyle name="Normal 53 2 3 6" xfId="12057" xr:uid="{00000000-0005-0000-0000-0000192F0000}"/>
    <cellStyle name="Normal 53 2 3 6 3" xfId="27155" xr:uid="{00000000-0005-0000-0000-0000136A0000}"/>
    <cellStyle name="Normal 53 2 3 7" xfId="7036" xr:uid="{00000000-0005-0000-0000-00007C1B0000}"/>
    <cellStyle name="Normal 53 2 3 7 3" xfId="22138" xr:uid="{00000000-0005-0000-0000-00007A560000}"/>
    <cellStyle name="Normal 53 2 3 9" xfId="17125" xr:uid="{00000000-0005-0000-0000-0000E5420000}"/>
    <cellStyle name="Normal 53 2 4" xfId="2172" xr:uid="{00000000-0005-0000-0000-00007C080000}"/>
    <cellStyle name="Normal 53 2 4 2" xfId="3011" xr:uid="{00000000-0005-0000-0000-0000C30B0000}"/>
    <cellStyle name="Normal 53 2 4 2 2" xfId="4701" xr:uid="{00000000-0005-0000-0000-00005D120000}"/>
    <cellStyle name="Normal 53 2 4 2 2 2" xfId="14774" xr:uid="{00000000-0005-0000-0000-0000B6390000}"/>
    <cellStyle name="Normal 53 2 4 2 2 2 3" xfId="29872" xr:uid="{00000000-0005-0000-0000-0000B0740000}"/>
    <cellStyle name="Normal 53 2 4 2 2 3" xfId="9754" xr:uid="{00000000-0005-0000-0000-00001A260000}"/>
    <cellStyle name="Normal 53 2 4 2 2 3 3" xfId="24855" xr:uid="{00000000-0005-0000-0000-000017610000}"/>
    <cellStyle name="Normal 53 2 4 2 2 5" xfId="19842" xr:uid="{00000000-0005-0000-0000-0000824D0000}"/>
    <cellStyle name="Normal 53 2 4 2 3" xfId="6393" xr:uid="{00000000-0005-0000-0000-0000F9180000}"/>
    <cellStyle name="Normal 53 2 4 2 3 2" xfId="16445" xr:uid="{00000000-0005-0000-0000-00003D400000}"/>
    <cellStyle name="Normal 53 2 4 2 3 3" xfId="11425" xr:uid="{00000000-0005-0000-0000-0000A12C0000}"/>
    <cellStyle name="Normal 53 2 4 2 3 3 3" xfId="26526" xr:uid="{00000000-0005-0000-0000-00009E670000}"/>
    <cellStyle name="Normal 53 2 4 2 3 5" xfId="21513" xr:uid="{00000000-0005-0000-0000-000009540000}"/>
    <cellStyle name="Normal 53 2 4 2 4" xfId="13103" xr:uid="{00000000-0005-0000-0000-00002F330000}"/>
    <cellStyle name="Normal 53 2 4 2 4 3" xfId="28201" xr:uid="{00000000-0005-0000-0000-0000296E0000}"/>
    <cellStyle name="Normal 53 2 4 2 5" xfId="8082" xr:uid="{00000000-0005-0000-0000-0000921F0000}"/>
    <cellStyle name="Normal 53 2 4 2 5 3" xfId="23184" xr:uid="{00000000-0005-0000-0000-0000905A0000}"/>
    <cellStyle name="Normal 53 2 4 2 7" xfId="18171" xr:uid="{00000000-0005-0000-0000-0000FB460000}"/>
    <cellStyle name="Normal 53 2 4 3" xfId="3864" xr:uid="{00000000-0005-0000-0000-0000180F0000}"/>
    <cellStyle name="Normal 53 2 4 3 2" xfId="13938" xr:uid="{00000000-0005-0000-0000-000072360000}"/>
    <cellStyle name="Normal 53 2 4 3 2 3" xfId="29036" xr:uid="{00000000-0005-0000-0000-00006C710000}"/>
    <cellStyle name="Normal 53 2 4 3 3" xfId="8918" xr:uid="{00000000-0005-0000-0000-0000D6220000}"/>
    <cellStyle name="Normal 53 2 4 3 3 3" xfId="24019" xr:uid="{00000000-0005-0000-0000-0000D35D0000}"/>
    <cellStyle name="Normal 53 2 4 3 5" xfId="19006" xr:uid="{00000000-0005-0000-0000-00003E4A0000}"/>
    <cellStyle name="Normal 53 2 4 4" xfId="5557" xr:uid="{00000000-0005-0000-0000-0000B5150000}"/>
    <cellStyle name="Normal 53 2 4 4 2" xfId="15609" xr:uid="{00000000-0005-0000-0000-0000F93C0000}"/>
    <cellStyle name="Normal 53 2 4 4 2 3" xfId="30707" xr:uid="{00000000-0005-0000-0000-0000F3770000}"/>
    <cellStyle name="Normal 53 2 4 4 3" xfId="10589" xr:uid="{00000000-0005-0000-0000-00005D290000}"/>
    <cellStyle name="Normal 53 2 4 4 3 3" xfId="25690" xr:uid="{00000000-0005-0000-0000-00005A640000}"/>
    <cellStyle name="Normal 53 2 4 4 5" xfId="20677" xr:uid="{00000000-0005-0000-0000-0000C5500000}"/>
    <cellStyle name="Normal 53 2 4 5" xfId="12267" xr:uid="{00000000-0005-0000-0000-0000EB2F0000}"/>
    <cellStyle name="Normal 53 2 4 5 3" xfId="27365" xr:uid="{00000000-0005-0000-0000-0000E56A0000}"/>
    <cellStyle name="Normal 53 2 4 6" xfId="7246" xr:uid="{00000000-0005-0000-0000-00004E1C0000}"/>
    <cellStyle name="Normal 53 2 4 6 3" xfId="22348" xr:uid="{00000000-0005-0000-0000-00004C570000}"/>
    <cellStyle name="Normal 53 2 4 8" xfId="17335" xr:uid="{00000000-0005-0000-0000-0000B7430000}"/>
    <cellStyle name="Normal 53 2 5" xfId="2593" xr:uid="{00000000-0005-0000-0000-0000210A0000}"/>
    <cellStyle name="Normal 53 2 5 2" xfId="4283" xr:uid="{00000000-0005-0000-0000-0000BB100000}"/>
    <cellStyle name="Normal 53 2 5 2 2" xfId="14356" xr:uid="{00000000-0005-0000-0000-000014380000}"/>
    <cellStyle name="Normal 53 2 5 2 2 3" xfId="29454" xr:uid="{00000000-0005-0000-0000-00000E730000}"/>
    <cellStyle name="Normal 53 2 5 2 3" xfId="9336" xr:uid="{00000000-0005-0000-0000-000078240000}"/>
    <cellStyle name="Normal 53 2 5 2 3 3" xfId="24437" xr:uid="{00000000-0005-0000-0000-0000755F0000}"/>
    <cellStyle name="Normal 53 2 5 2 5" xfId="19424" xr:uid="{00000000-0005-0000-0000-0000E04B0000}"/>
    <cellStyle name="Normal 53 2 5 3" xfId="5975" xr:uid="{00000000-0005-0000-0000-000057170000}"/>
    <cellStyle name="Normal 53 2 5 3 2" xfId="16027" xr:uid="{00000000-0005-0000-0000-00009B3E0000}"/>
    <cellStyle name="Normal 53 2 5 3 3" xfId="11007" xr:uid="{00000000-0005-0000-0000-0000FF2A0000}"/>
    <cellStyle name="Normal 53 2 5 3 3 3" xfId="26108" xr:uid="{00000000-0005-0000-0000-0000FC650000}"/>
    <cellStyle name="Normal 53 2 5 3 5" xfId="21095" xr:uid="{00000000-0005-0000-0000-000067520000}"/>
    <cellStyle name="Normal 53 2 5 4" xfId="12685" xr:uid="{00000000-0005-0000-0000-00008D310000}"/>
    <cellStyle name="Normal 53 2 5 4 3" xfId="27783" xr:uid="{00000000-0005-0000-0000-0000876C0000}"/>
    <cellStyle name="Normal 53 2 5 5" xfId="7664" xr:uid="{00000000-0005-0000-0000-0000F01D0000}"/>
    <cellStyle name="Normal 53 2 5 5 3" xfId="22766" xr:uid="{00000000-0005-0000-0000-0000EE580000}"/>
    <cellStyle name="Normal 53 2 5 7" xfId="17753" xr:uid="{00000000-0005-0000-0000-000059450000}"/>
    <cellStyle name="Normal 53 2 6" xfId="3446" xr:uid="{00000000-0005-0000-0000-0000760D0000}"/>
    <cellStyle name="Normal 53 2 6 2" xfId="13520" xr:uid="{00000000-0005-0000-0000-0000D0340000}"/>
    <cellStyle name="Normal 53 2 6 2 3" xfId="28618" xr:uid="{00000000-0005-0000-0000-0000CA6F0000}"/>
    <cellStyle name="Normal 53 2 6 3" xfId="8500" xr:uid="{00000000-0005-0000-0000-000034210000}"/>
    <cellStyle name="Normal 53 2 6 3 3" xfId="23601" xr:uid="{00000000-0005-0000-0000-0000315C0000}"/>
    <cellStyle name="Normal 53 2 6 5" xfId="18588" xr:uid="{00000000-0005-0000-0000-00009C480000}"/>
    <cellStyle name="Normal 53 2 7" xfId="5139" xr:uid="{00000000-0005-0000-0000-000013140000}"/>
    <cellStyle name="Normal 53 2 7 2" xfId="15191" xr:uid="{00000000-0005-0000-0000-0000573B0000}"/>
    <cellStyle name="Normal 53 2 7 2 3" xfId="30289" xr:uid="{00000000-0005-0000-0000-000051760000}"/>
    <cellStyle name="Normal 53 2 7 3" xfId="10171" xr:uid="{00000000-0005-0000-0000-0000BB270000}"/>
    <cellStyle name="Normal 53 2 7 3 3" xfId="25272" xr:uid="{00000000-0005-0000-0000-0000B8620000}"/>
    <cellStyle name="Normal 53 2 7 5" xfId="20259" xr:uid="{00000000-0005-0000-0000-0000234F0000}"/>
    <cellStyle name="Normal 53 2 8" xfId="11849" xr:uid="{00000000-0005-0000-0000-0000492E0000}"/>
    <cellStyle name="Normal 53 2 8 3" xfId="26947" xr:uid="{00000000-0005-0000-0000-000043690000}"/>
    <cellStyle name="Normal 53 2 9" xfId="6828" xr:uid="{00000000-0005-0000-0000-0000AC1A0000}"/>
    <cellStyle name="Normal 53 2 9 3" xfId="21930" xr:uid="{00000000-0005-0000-0000-0000AA550000}"/>
    <cellStyle name="Normal 53 3" xfId="1792" xr:uid="{00000000-0005-0000-0000-000000070000}"/>
    <cellStyle name="Normal 53 3 10" xfId="16969" xr:uid="{00000000-0005-0000-0000-000049420000}"/>
    <cellStyle name="Normal 53 3 2" xfId="2011" xr:uid="{00000000-0005-0000-0000-0000DB070000}"/>
    <cellStyle name="Normal 53 3 2 2" xfId="2432" xr:uid="{00000000-0005-0000-0000-000080090000}"/>
    <cellStyle name="Normal 53 3 2 2 2" xfId="3271" xr:uid="{00000000-0005-0000-0000-0000C70C0000}"/>
    <cellStyle name="Normal 53 3 2 2 2 2" xfId="4961" xr:uid="{00000000-0005-0000-0000-000061130000}"/>
    <cellStyle name="Normal 53 3 2 2 2 2 2" xfId="15034" xr:uid="{00000000-0005-0000-0000-0000BA3A0000}"/>
    <cellStyle name="Normal 53 3 2 2 2 2 2 3" xfId="30132" xr:uid="{00000000-0005-0000-0000-0000B4750000}"/>
    <cellStyle name="Normal 53 3 2 2 2 2 3" xfId="10014" xr:uid="{00000000-0005-0000-0000-00001E270000}"/>
    <cellStyle name="Normal 53 3 2 2 2 2 3 3" xfId="25115" xr:uid="{00000000-0005-0000-0000-00001B620000}"/>
    <cellStyle name="Normal 53 3 2 2 2 2 5" xfId="20102" xr:uid="{00000000-0005-0000-0000-0000864E0000}"/>
    <cellStyle name="Normal 53 3 2 2 2 3" xfId="6653" xr:uid="{00000000-0005-0000-0000-0000FD190000}"/>
    <cellStyle name="Normal 53 3 2 2 2 3 2" xfId="16705" xr:uid="{00000000-0005-0000-0000-000041410000}"/>
    <cellStyle name="Normal 53 3 2 2 2 3 3" xfId="11685" xr:uid="{00000000-0005-0000-0000-0000A52D0000}"/>
    <cellStyle name="Normal 53 3 2 2 2 3 3 3" xfId="26786" xr:uid="{00000000-0005-0000-0000-0000A2680000}"/>
    <cellStyle name="Normal 53 3 2 2 2 3 5" xfId="21773" xr:uid="{00000000-0005-0000-0000-00000D550000}"/>
    <cellStyle name="Normal 53 3 2 2 2 4" xfId="13363" xr:uid="{00000000-0005-0000-0000-000033340000}"/>
    <cellStyle name="Normal 53 3 2 2 2 4 3" xfId="28461" xr:uid="{00000000-0005-0000-0000-00002D6F0000}"/>
    <cellStyle name="Normal 53 3 2 2 2 5" xfId="8342" xr:uid="{00000000-0005-0000-0000-000096200000}"/>
    <cellStyle name="Normal 53 3 2 2 2 5 3" xfId="23444" xr:uid="{00000000-0005-0000-0000-0000945B0000}"/>
    <cellStyle name="Normal 53 3 2 2 2 7" xfId="18431" xr:uid="{00000000-0005-0000-0000-0000FF470000}"/>
    <cellStyle name="Normal 53 3 2 2 3" xfId="4124" xr:uid="{00000000-0005-0000-0000-00001C100000}"/>
    <cellStyle name="Normal 53 3 2 2 3 2" xfId="14198" xr:uid="{00000000-0005-0000-0000-000076370000}"/>
    <cellStyle name="Normal 53 3 2 2 3 2 3" xfId="29296" xr:uid="{00000000-0005-0000-0000-000070720000}"/>
    <cellStyle name="Normal 53 3 2 2 3 3" xfId="9178" xr:uid="{00000000-0005-0000-0000-0000DA230000}"/>
    <cellStyle name="Normal 53 3 2 2 3 3 3" xfId="24279" xr:uid="{00000000-0005-0000-0000-0000D75E0000}"/>
    <cellStyle name="Normal 53 3 2 2 3 5" xfId="19266" xr:uid="{00000000-0005-0000-0000-0000424B0000}"/>
    <cellStyle name="Normal 53 3 2 2 4" xfId="5817" xr:uid="{00000000-0005-0000-0000-0000B9160000}"/>
    <cellStyle name="Normal 53 3 2 2 4 2" xfId="15869" xr:uid="{00000000-0005-0000-0000-0000FD3D0000}"/>
    <cellStyle name="Normal 53 3 2 2 4 3" xfId="10849" xr:uid="{00000000-0005-0000-0000-0000612A0000}"/>
    <cellStyle name="Normal 53 3 2 2 4 3 3" xfId="25950" xr:uid="{00000000-0005-0000-0000-00005E650000}"/>
    <cellStyle name="Normal 53 3 2 2 4 5" xfId="20937" xr:uid="{00000000-0005-0000-0000-0000C9510000}"/>
    <cellStyle name="Normal 53 3 2 2 5" xfId="12527" xr:uid="{00000000-0005-0000-0000-0000EF300000}"/>
    <cellStyle name="Normal 53 3 2 2 5 3" xfId="27625" xr:uid="{00000000-0005-0000-0000-0000E96B0000}"/>
    <cellStyle name="Normal 53 3 2 2 6" xfId="7506" xr:uid="{00000000-0005-0000-0000-0000521D0000}"/>
    <cellStyle name="Normal 53 3 2 2 6 3" xfId="22608" xr:uid="{00000000-0005-0000-0000-000050580000}"/>
    <cellStyle name="Normal 53 3 2 2 8" xfId="17595" xr:uid="{00000000-0005-0000-0000-0000BB440000}"/>
    <cellStyle name="Normal 53 3 2 3" xfId="2853" xr:uid="{00000000-0005-0000-0000-0000250B0000}"/>
    <cellStyle name="Normal 53 3 2 3 2" xfId="4543" xr:uid="{00000000-0005-0000-0000-0000BF110000}"/>
    <cellStyle name="Normal 53 3 2 3 2 2" xfId="14616" xr:uid="{00000000-0005-0000-0000-000018390000}"/>
    <cellStyle name="Normal 53 3 2 3 2 2 3" xfId="29714" xr:uid="{00000000-0005-0000-0000-000012740000}"/>
    <cellStyle name="Normal 53 3 2 3 2 3" xfId="9596" xr:uid="{00000000-0005-0000-0000-00007C250000}"/>
    <cellStyle name="Normal 53 3 2 3 2 3 3" xfId="24697" xr:uid="{00000000-0005-0000-0000-000079600000}"/>
    <cellStyle name="Normal 53 3 2 3 2 5" xfId="19684" xr:uid="{00000000-0005-0000-0000-0000E44C0000}"/>
    <cellStyle name="Normal 53 3 2 3 3" xfId="6235" xr:uid="{00000000-0005-0000-0000-00005B180000}"/>
    <cellStyle name="Normal 53 3 2 3 3 2" xfId="16287" xr:uid="{00000000-0005-0000-0000-00009F3F0000}"/>
    <cellStyle name="Normal 53 3 2 3 3 3" xfId="11267" xr:uid="{00000000-0005-0000-0000-0000032C0000}"/>
    <cellStyle name="Normal 53 3 2 3 3 3 3" xfId="26368" xr:uid="{00000000-0005-0000-0000-000000670000}"/>
    <cellStyle name="Normal 53 3 2 3 3 5" xfId="21355" xr:uid="{00000000-0005-0000-0000-00006B530000}"/>
    <cellStyle name="Normal 53 3 2 3 4" xfId="12945" xr:uid="{00000000-0005-0000-0000-000091320000}"/>
    <cellStyle name="Normal 53 3 2 3 4 3" xfId="28043" xr:uid="{00000000-0005-0000-0000-00008B6D0000}"/>
    <cellStyle name="Normal 53 3 2 3 5" xfId="7924" xr:uid="{00000000-0005-0000-0000-0000F41E0000}"/>
    <cellStyle name="Normal 53 3 2 3 5 3" xfId="23026" xr:uid="{00000000-0005-0000-0000-0000F2590000}"/>
    <cellStyle name="Normal 53 3 2 3 7" xfId="18013" xr:uid="{00000000-0005-0000-0000-00005D460000}"/>
    <cellStyle name="Normal 53 3 2 4" xfId="3706" xr:uid="{00000000-0005-0000-0000-00007A0E0000}"/>
    <cellStyle name="Normal 53 3 2 4 2" xfId="13780" xr:uid="{00000000-0005-0000-0000-0000D4350000}"/>
    <cellStyle name="Normal 53 3 2 4 2 3" xfId="28878" xr:uid="{00000000-0005-0000-0000-0000CE700000}"/>
    <cellStyle name="Normal 53 3 2 4 3" xfId="8760" xr:uid="{00000000-0005-0000-0000-000038220000}"/>
    <cellStyle name="Normal 53 3 2 4 3 3" xfId="23861" xr:uid="{00000000-0005-0000-0000-0000355D0000}"/>
    <cellStyle name="Normal 53 3 2 4 5" xfId="18848" xr:uid="{00000000-0005-0000-0000-0000A0490000}"/>
    <cellStyle name="Normal 53 3 2 5" xfId="5399" xr:uid="{00000000-0005-0000-0000-000017150000}"/>
    <cellStyle name="Normal 53 3 2 5 2" xfId="15451" xr:uid="{00000000-0005-0000-0000-00005B3C0000}"/>
    <cellStyle name="Normal 53 3 2 5 2 3" xfId="30549" xr:uid="{00000000-0005-0000-0000-000055770000}"/>
    <cellStyle name="Normal 53 3 2 5 3" xfId="10431" xr:uid="{00000000-0005-0000-0000-0000BF280000}"/>
    <cellStyle name="Normal 53 3 2 5 3 3" xfId="25532" xr:uid="{00000000-0005-0000-0000-0000BC630000}"/>
    <cellStyle name="Normal 53 3 2 5 5" xfId="20519" xr:uid="{00000000-0005-0000-0000-000027500000}"/>
    <cellStyle name="Normal 53 3 2 6" xfId="12109" xr:uid="{00000000-0005-0000-0000-00004D2F0000}"/>
    <cellStyle name="Normal 53 3 2 6 3" xfId="27207" xr:uid="{00000000-0005-0000-0000-0000476A0000}"/>
    <cellStyle name="Normal 53 3 2 7" xfId="7088" xr:uid="{00000000-0005-0000-0000-0000B01B0000}"/>
    <cellStyle name="Normal 53 3 2 7 3" xfId="22190" xr:uid="{00000000-0005-0000-0000-0000AE560000}"/>
    <cellStyle name="Normal 53 3 2 9" xfId="17177" xr:uid="{00000000-0005-0000-0000-000019430000}"/>
    <cellStyle name="Normal 53 3 3" xfId="2224" xr:uid="{00000000-0005-0000-0000-0000B0080000}"/>
    <cellStyle name="Normal 53 3 3 2" xfId="3063" xr:uid="{00000000-0005-0000-0000-0000F70B0000}"/>
    <cellStyle name="Normal 53 3 3 2 2" xfId="4753" xr:uid="{00000000-0005-0000-0000-000091120000}"/>
    <cellStyle name="Normal 53 3 3 2 2 2" xfId="14826" xr:uid="{00000000-0005-0000-0000-0000EA390000}"/>
    <cellStyle name="Normal 53 3 3 2 2 2 3" xfId="29924" xr:uid="{00000000-0005-0000-0000-0000E4740000}"/>
    <cellStyle name="Normal 53 3 3 2 2 3" xfId="9806" xr:uid="{00000000-0005-0000-0000-00004E260000}"/>
    <cellStyle name="Normal 53 3 3 2 2 3 3" xfId="24907" xr:uid="{00000000-0005-0000-0000-00004B610000}"/>
    <cellStyle name="Normal 53 3 3 2 2 5" xfId="19894" xr:uid="{00000000-0005-0000-0000-0000B64D0000}"/>
    <cellStyle name="Normal 53 3 3 2 3" xfId="6445" xr:uid="{00000000-0005-0000-0000-00002D190000}"/>
    <cellStyle name="Normal 53 3 3 2 3 2" xfId="16497" xr:uid="{00000000-0005-0000-0000-000071400000}"/>
    <cellStyle name="Normal 53 3 3 2 3 3" xfId="11477" xr:uid="{00000000-0005-0000-0000-0000D52C0000}"/>
    <cellStyle name="Normal 53 3 3 2 3 3 3" xfId="26578" xr:uid="{00000000-0005-0000-0000-0000D2670000}"/>
    <cellStyle name="Normal 53 3 3 2 3 5" xfId="21565" xr:uid="{00000000-0005-0000-0000-00003D540000}"/>
    <cellStyle name="Normal 53 3 3 2 4" xfId="13155" xr:uid="{00000000-0005-0000-0000-000063330000}"/>
    <cellStyle name="Normal 53 3 3 2 4 3" xfId="28253" xr:uid="{00000000-0005-0000-0000-00005D6E0000}"/>
    <cellStyle name="Normal 53 3 3 2 5" xfId="8134" xr:uid="{00000000-0005-0000-0000-0000C61F0000}"/>
    <cellStyle name="Normal 53 3 3 2 5 3" xfId="23236" xr:uid="{00000000-0005-0000-0000-0000C45A0000}"/>
    <cellStyle name="Normal 53 3 3 2 7" xfId="18223" xr:uid="{00000000-0005-0000-0000-00002F470000}"/>
    <cellStyle name="Normal 53 3 3 3" xfId="3916" xr:uid="{00000000-0005-0000-0000-00004C0F0000}"/>
    <cellStyle name="Normal 53 3 3 3 2" xfId="13990" xr:uid="{00000000-0005-0000-0000-0000A6360000}"/>
    <cellStyle name="Normal 53 3 3 3 2 3" xfId="29088" xr:uid="{00000000-0005-0000-0000-0000A0710000}"/>
    <cellStyle name="Normal 53 3 3 3 3" xfId="8970" xr:uid="{00000000-0005-0000-0000-00000A230000}"/>
    <cellStyle name="Normal 53 3 3 3 3 3" xfId="24071" xr:uid="{00000000-0005-0000-0000-0000075E0000}"/>
    <cellStyle name="Normal 53 3 3 3 5" xfId="19058" xr:uid="{00000000-0005-0000-0000-0000724A0000}"/>
    <cellStyle name="Normal 53 3 3 4" xfId="5609" xr:uid="{00000000-0005-0000-0000-0000E9150000}"/>
    <cellStyle name="Normal 53 3 3 4 2" xfId="15661" xr:uid="{00000000-0005-0000-0000-00002D3D0000}"/>
    <cellStyle name="Normal 53 3 3 4 2 3" xfId="30759" xr:uid="{00000000-0005-0000-0000-000027780000}"/>
    <cellStyle name="Normal 53 3 3 4 3" xfId="10641" xr:uid="{00000000-0005-0000-0000-000091290000}"/>
    <cellStyle name="Normal 53 3 3 4 3 3" xfId="25742" xr:uid="{00000000-0005-0000-0000-00008E640000}"/>
    <cellStyle name="Normal 53 3 3 4 5" xfId="20729" xr:uid="{00000000-0005-0000-0000-0000F9500000}"/>
    <cellStyle name="Normal 53 3 3 5" xfId="12319" xr:uid="{00000000-0005-0000-0000-00001F300000}"/>
    <cellStyle name="Normal 53 3 3 5 3" xfId="27417" xr:uid="{00000000-0005-0000-0000-0000196B0000}"/>
    <cellStyle name="Normal 53 3 3 6" xfId="7298" xr:uid="{00000000-0005-0000-0000-0000821C0000}"/>
    <cellStyle name="Normal 53 3 3 6 3" xfId="22400" xr:uid="{00000000-0005-0000-0000-000080570000}"/>
    <cellStyle name="Normal 53 3 3 8" xfId="17387" xr:uid="{00000000-0005-0000-0000-0000EB430000}"/>
    <cellStyle name="Normal 53 3 4" xfId="2645" xr:uid="{00000000-0005-0000-0000-0000550A0000}"/>
    <cellStyle name="Normal 53 3 4 2" xfId="4335" xr:uid="{00000000-0005-0000-0000-0000EF100000}"/>
    <cellStyle name="Normal 53 3 4 2 2" xfId="14408" xr:uid="{00000000-0005-0000-0000-000048380000}"/>
    <cellStyle name="Normal 53 3 4 2 2 3" xfId="29506" xr:uid="{00000000-0005-0000-0000-000042730000}"/>
    <cellStyle name="Normal 53 3 4 2 3" xfId="9388" xr:uid="{00000000-0005-0000-0000-0000AC240000}"/>
    <cellStyle name="Normal 53 3 4 2 3 3" xfId="24489" xr:uid="{00000000-0005-0000-0000-0000A95F0000}"/>
    <cellStyle name="Normal 53 3 4 2 5" xfId="19476" xr:uid="{00000000-0005-0000-0000-0000144C0000}"/>
    <cellStyle name="Normal 53 3 4 3" xfId="6027" xr:uid="{00000000-0005-0000-0000-00008B170000}"/>
    <cellStyle name="Normal 53 3 4 3 2" xfId="16079" xr:uid="{00000000-0005-0000-0000-0000CF3E0000}"/>
    <cellStyle name="Normal 53 3 4 3 3" xfId="11059" xr:uid="{00000000-0005-0000-0000-0000332B0000}"/>
    <cellStyle name="Normal 53 3 4 3 3 3" xfId="26160" xr:uid="{00000000-0005-0000-0000-000030660000}"/>
    <cellStyle name="Normal 53 3 4 3 5" xfId="21147" xr:uid="{00000000-0005-0000-0000-00009B520000}"/>
    <cellStyle name="Normal 53 3 4 4" xfId="12737" xr:uid="{00000000-0005-0000-0000-0000C1310000}"/>
    <cellStyle name="Normal 53 3 4 4 3" xfId="27835" xr:uid="{00000000-0005-0000-0000-0000BB6C0000}"/>
    <cellStyle name="Normal 53 3 4 5" xfId="7716" xr:uid="{00000000-0005-0000-0000-0000241E0000}"/>
    <cellStyle name="Normal 53 3 4 5 3" xfId="22818" xr:uid="{00000000-0005-0000-0000-000022590000}"/>
    <cellStyle name="Normal 53 3 4 7" xfId="17805" xr:uid="{00000000-0005-0000-0000-00008D450000}"/>
    <cellStyle name="Normal 53 3 5" xfId="3498" xr:uid="{00000000-0005-0000-0000-0000AA0D0000}"/>
    <cellStyle name="Normal 53 3 5 2" xfId="13572" xr:uid="{00000000-0005-0000-0000-000004350000}"/>
    <cellStyle name="Normal 53 3 5 2 3" xfId="28670" xr:uid="{00000000-0005-0000-0000-0000FE6F0000}"/>
    <cellStyle name="Normal 53 3 5 3" xfId="8552" xr:uid="{00000000-0005-0000-0000-000068210000}"/>
    <cellStyle name="Normal 53 3 5 3 3" xfId="23653" xr:uid="{00000000-0005-0000-0000-0000655C0000}"/>
    <cellStyle name="Normal 53 3 5 5" xfId="18640" xr:uid="{00000000-0005-0000-0000-0000D0480000}"/>
    <cellStyle name="Normal 53 3 6" xfId="5191" xr:uid="{00000000-0005-0000-0000-000047140000}"/>
    <cellStyle name="Normal 53 3 6 2" xfId="15243" xr:uid="{00000000-0005-0000-0000-00008B3B0000}"/>
    <cellStyle name="Normal 53 3 6 2 3" xfId="30341" xr:uid="{00000000-0005-0000-0000-000085760000}"/>
    <cellStyle name="Normal 53 3 6 3" xfId="10223" xr:uid="{00000000-0005-0000-0000-0000EF270000}"/>
    <cellStyle name="Normal 53 3 6 3 3" xfId="25324" xr:uid="{00000000-0005-0000-0000-0000EC620000}"/>
    <cellStyle name="Normal 53 3 6 5" xfId="20311" xr:uid="{00000000-0005-0000-0000-0000574F0000}"/>
    <cellStyle name="Normal 53 3 7" xfId="11901" xr:uid="{00000000-0005-0000-0000-00007D2E0000}"/>
    <cellStyle name="Normal 53 3 7 3" xfId="26999" xr:uid="{00000000-0005-0000-0000-000077690000}"/>
    <cellStyle name="Normal 53 3 8" xfId="6880" xr:uid="{00000000-0005-0000-0000-0000E01A0000}"/>
    <cellStyle name="Normal 53 3 8 3" xfId="21982" xr:uid="{00000000-0005-0000-0000-0000DE550000}"/>
    <cellStyle name="Normal 53 4" xfId="1905" xr:uid="{00000000-0005-0000-0000-000071070000}"/>
    <cellStyle name="Normal 53 4 2" xfId="2328" xr:uid="{00000000-0005-0000-0000-000018090000}"/>
    <cellStyle name="Normal 53 4 2 2" xfId="3167" xr:uid="{00000000-0005-0000-0000-00005F0C0000}"/>
    <cellStyle name="Normal 53 4 2 2 2" xfId="4857" xr:uid="{00000000-0005-0000-0000-0000F9120000}"/>
    <cellStyle name="Normal 53 4 2 2 2 2" xfId="14930" xr:uid="{00000000-0005-0000-0000-0000523A0000}"/>
    <cellStyle name="Normal 53 4 2 2 2 2 3" xfId="30028" xr:uid="{00000000-0005-0000-0000-00004C750000}"/>
    <cellStyle name="Normal 53 4 2 2 2 3" xfId="9910" xr:uid="{00000000-0005-0000-0000-0000B6260000}"/>
    <cellStyle name="Normal 53 4 2 2 2 3 3" xfId="25011" xr:uid="{00000000-0005-0000-0000-0000B3610000}"/>
    <cellStyle name="Normal 53 4 2 2 2 5" xfId="19998" xr:uid="{00000000-0005-0000-0000-00001E4E0000}"/>
    <cellStyle name="Normal 53 4 2 2 3" xfId="6549" xr:uid="{00000000-0005-0000-0000-000095190000}"/>
    <cellStyle name="Normal 53 4 2 2 3 2" xfId="16601" xr:uid="{00000000-0005-0000-0000-0000D9400000}"/>
    <cellStyle name="Normal 53 4 2 2 3 3" xfId="11581" xr:uid="{00000000-0005-0000-0000-00003D2D0000}"/>
    <cellStyle name="Normal 53 4 2 2 3 3 3" xfId="26682" xr:uid="{00000000-0005-0000-0000-00003A680000}"/>
    <cellStyle name="Normal 53 4 2 2 3 5" xfId="21669" xr:uid="{00000000-0005-0000-0000-0000A5540000}"/>
    <cellStyle name="Normal 53 4 2 2 4" xfId="13259" xr:uid="{00000000-0005-0000-0000-0000CB330000}"/>
    <cellStyle name="Normal 53 4 2 2 4 3" xfId="28357" xr:uid="{00000000-0005-0000-0000-0000C56E0000}"/>
    <cellStyle name="Normal 53 4 2 2 5" xfId="8238" xr:uid="{00000000-0005-0000-0000-00002E200000}"/>
    <cellStyle name="Normal 53 4 2 2 5 3" xfId="23340" xr:uid="{00000000-0005-0000-0000-00002C5B0000}"/>
    <cellStyle name="Normal 53 4 2 2 7" xfId="18327" xr:uid="{00000000-0005-0000-0000-000097470000}"/>
    <cellStyle name="Normal 53 4 2 3" xfId="4020" xr:uid="{00000000-0005-0000-0000-0000B40F0000}"/>
    <cellStyle name="Normal 53 4 2 3 2" xfId="14094" xr:uid="{00000000-0005-0000-0000-00000E370000}"/>
    <cellStyle name="Normal 53 4 2 3 2 3" xfId="29192" xr:uid="{00000000-0005-0000-0000-000008720000}"/>
    <cellStyle name="Normal 53 4 2 3 3" xfId="9074" xr:uid="{00000000-0005-0000-0000-000072230000}"/>
    <cellStyle name="Normal 53 4 2 3 3 3" xfId="24175" xr:uid="{00000000-0005-0000-0000-00006F5E0000}"/>
    <cellStyle name="Normal 53 4 2 3 5" xfId="19162" xr:uid="{00000000-0005-0000-0000-0000DA4A0000}"/>
    <cellStyle name="Normal 53 4 2 4" xfId="5713" xr:uid="{00000000-0005-0000-0000-000051160000}"/>
    <cellStyle name="Normal 53 4 2 4 2" xfId="15765" xr:uid="{00000000-0005-0000-0000-0000953D0000}"/>
    <cellStyle name="Normal 53 4 2 4 2 3" xfId="30863" xr:uid="{00000000-0005-0000-0000-00008F780000}"/>
    <cellStyle name="Normal 53 4 2 4 3" xfId="10745" xr:uid="{00000000-0005-0000-0000-0000F9290000}"/>
    <cellStyle name="Normal 53 4 2 4 3 3" xfId="25846" xr:uid="{00000000-0005-0000-0000-0000F6640000}"/>
    <cellStyle name="Normal 53 4 2 4 5" xfId="20833" xr:uid="{00000000-0005-0000-0000-000061510000}"/>
    <cellStyle name="Normal 53 4 2 5" xfId="12423" xr:uid="{00000000-0005-0000-0000-000087300000}"/>
    <cellStyle name="Normal 53 4 2 5 3" xfId="27521" xr:uid="{00000000-0005-0000-0000-0000816B0000}"/>
    <cellStyle name="Normal 53 4 2 6" xfId="7402" xr:uid="{00000000-0005-0000-0000-0000EA1C0000}"/>
    <cellStyle name="Normal 53 4 2 6 3" xfId="22504" xr:uid="{00000000-0005-0000-0000-0000E8570000}"/>
    <cellStyle name="Normal 53 4 2 8" xfId="17491" xr:uid="{00000000-0005-0000-0000-000053440000}"/>
    <cellStyle name="Normal 53 4 3" xfId="2749" xr:uid="{00000000-0005-0000-0000-0000BD0A0000}"/>
    <cellStyle name="Normal 53 4 3 2" xfId="4439" xr:uid="{00000000-0005-0000-0000-000057110000}"/>
    <cellStyle name="Normal 53 4 3 2 2" xfId="14512" xr:uid="{00000000-0005-0000-0000-0000B0380000}"/>
    <cellStyle name="Normal 53 4 3 2 2 3" xfId="29610" xr:uid="{00000000-0005-0000-0000-0000AA730000}"/>
    <cellStyle name="Normal 53 4 3 2 3" xfId="9492" xr:uid="{00000000-0005-0000-0000-000014250000}"/>
    <cellStyle name="Normal 53 4 3 2 3 3" xfId="24593" xr:uid="{00000000-0005-0000-0000-000011600000}"/>
    <cellStyle name="Normal 53 4 3 2 5" xfId="19580" xr:uid="{00000000-0005-0000-0000-00007C4C0000}"/>
    <cellStyle name="Normal 53 4 3 3" xfId="6131" xr:uid="{00000000-0005-0000-0000-0000F3170000}"/>
    <cellStyle name="Normal 53 4 3 3 2" xfId="16183" xr:uid="{00000000-0005-0000-0000-0000373F0000}"/>
    <cellStyle name="Normal 53 4 3 3 3" xfId="11163" xr:uid="{00000000-0005-0000-0000-00009B2B0000}"/>
    <cellStyle name="Normal 53 4 3 3 3 3" xfId="26264" xr:uid="{00000000-0005-0000-0000-000098660000}"/>
    <cellStyle name="Normal 53 4 3 3 5" xfId="21251" xr:uid="{00000000-0005-0000-0000-000003530000}"/>
    <cellStyle name="Normal 53 4 3 4" xfId="12841" xr:uid="{00000000-0005-0000-0000-000029320000}"/>
    <cellStyle name="Normal 53 4 3 4 3" xfId="27939" xr:uid="{00000000-0005-0000-0000-0000236D0000}"/>
    <cellStyle name="Normal 53 4 3 5" xfId="7820" xr:uid="{00000000-0005-0000-0000-00008C1E0000}"/>
    <cellStyle name="Normal 53 4 3 5 3" xfId="22922" xr:uid="{00000000-0005-0000-0000-00008A590000}"/>
    <cellStyle name="Normal 53 4 3 7" xfId="17909" xr:uid="{00000000-0005-0000-0000-0000F5450000}"/>
    <cellStyle name="Normal 53 4 4" xfId="3602" xr:uid="{00000000-0005-0000-0000-0000120E0000}"/>
    <cellStyle name="Normal 53 4 4 2" xfId="13676" xr:uid="{00000000-0005-0000-0000-00006C350000}"/>
    <cellStyle name="Normal 53 4 4 2 3" xfId="28774" xr:uid="{00000000-0005-0000-0000-000066700000}"/>
    <cellStyle name="Normal 53 4 4 3" xfId="8656" xr:uid="{00000000-0005-0000-0000-0000D0210000}"/>
    <cellStyle name="Normal 53 4 4 3 3" xfId="23757" xr:uid="{00000000-0005-0000-0000-0000CD5C0000}"/>
    <cellStyle name="Normal 53 4 4 5" xfId="18744" xr:uid="{00000000-0005-0000-0000-000038490000}"/>
    <cellStyle name="Normal 53 4 5" xfId="5295" xr:uid="{00000000-0005-0000-0000-0000AF140000}"/>
    <cellStyle name="Normal 53 4 5 2" xfId="15347" xr:uid="{00000000-0005-0000-0000-0000F33B0000}"/>
    <cellStyle name="Normal 53 4 5 2 3" xfId="30445" xr:uid="{00000000-0005-0000-0000-0000ED760000}"/>
    <cellStyle name="Normal 53 4 5 3" xfId="10327" xr:uid="{00000000-0005-0000-0000-000057280000}"/>
    <cellStyle name="Normal 53 4 5 3 3" xfId="25428" xr:uid="{00000000-0005-0000-0000-000054630000}"/>
    <cellStyle name="Normal 53 4 5 5" xfId="20415" xr:uid="{00000000-0005-0000-0000-0000BF4F0000}"/>
    <cellStyle name="Normal 53 4 6" xfId="12005" xr:uid="{00000000-0005-0000-0000-0000E52E0000}"/>
    <cellStyle name="Normal 53 4 6 3" xfId="27103" xr:uid="{00000000-0005-0000-0000-0000DF690000}"/>
    <cellStyle name="Normal 53 4 7" xfId="6984" xr:uid="{00000000-0005-0000-0000-0000481B0000}"/>
    <cellStyle name="Normal 53 4 7 3" xfId="22086" xr:uid="{00000000-0005-0000-0000-000046560000}"/>
    <cellStyle name="Normal 53 4 9" xfId="17073" xr:uid="{00000000-0005-0000-0000-0000B1420000}"/>
    <cellStyle name="Normal 53 5" xfId="2118" xr:uid="{00000000-0005-0000-0000-000046080000}"/>
    <cellStyle name="Normal 53 5 2" xfId="2959" xr:uid="{00000000-0005-0000-0000-00008F0B0000}"/>
    <cellStyle name="Normal 53 5 2 2" xfId="4649" xr:uid="{00000000-0005-0000-0000-000029120000}"/>
    <cellStyle name="Normal 53 5 2 2 2" xfId="14722" xr:uid="{00000000-0005-0000-0000-000082390000}"/>
    <cellStyle name="Normal 53 5 2 2 2 3" xfId="29820" xr:uid="{00000000-0005-0000-0000-00007C740000}"/>
    <cellStyle name="Normal 53 5 2 2 3" xfId="9702" xr:uid="{00000000-0005-0000-0000-0000E6250000}"/>
    <cellStyle name="Normal 53 5 2 2 3 3" xfId="24803" xr:uid="{00000000-0005-0000-0000-0000E3600000}"/>
    <cellStyle name="Normal 53 5 2 2 5" xfId="19790" xr:uid="{00000000-0005-0000-0000-00004E4D0000}"/>
    <cellStyle name="Normal 53 5 2 3" xfId="6341" xr:uid="{00000000-0005-0000-0000-0000C5180000}"/>
    <cellStyle name="Normal 53 5 2 3 2" xfId="16393" xr:uid="{00000000-0005-0000-0000-000009400000}"/>
    <cellStyle name="Normal 53 5 2 3 3" xfId="11373" xr:uid="{00000000-0005-0000-0000-00006D2C0000}"/>
    <cellStyle name="Normal 53 5 2 3 3 3" xfId="26474" xr:uid="{00000000-0005-0000-0000-00006A670000}"/>
    <cellStyle name="Normal 53 5 2 3 5" xfId="21461" xr:uid="{00000000-0005-0000-0000-0000D5530000}"/>
    <cellStyle name="Normal 53 5 2 4" xfId="13051" xr:uid="{00000000-0005-0000-0000-0000FB320000}"/>
    <cellStyle name="Normal 53 5 2 4 3" xfId="28149" xr:uid="{00000000-0005-0000-0000-0000F56D0000}"/>
    <cellStyle name="Normal 53 5 2 5" xfId="8030" xr:uid="{00000000-0005-0000-0000-00005E1F0000}"/>
    <cellStyle name="Normal 53 5 2 5 3" xfId="23132" xr:uid="{00000000-0005-0000-0000-00005C5A0000}"/>
    <cellStyle name="Normal 53 5 2 7" xfId="18119" xr:uid="{00000000-0005-0000-0000-0000C7460000}"/>
    <cellStyle name="Normal 53 5 3" xfId="3812" xr:uid="{00000000-0005-0000-0000-0000E40E0000}"/>
    <cellStyle name="Normal 53 5 3 2" xfId="13886" xr:uid="{00000000-0005-0000-0000-00003E360000}"/>
    <cellStyle name="Normal 53 5 3 2 3" xfId="28984" xr:uid="{00000000-0005-0000-0000-000038710000}"/>
    <cellStyle name="Normal 53 5 3 3" xfId="8866" xr:uid="{00000000-0005-0000-0000-0000A2220000}"/>
    <cellStyle name="Normal 53 5 3 3 3" xfId="23967" xr:uid="{00000000-0005-0000-0000-00009F5D0000}"/>
    <cellStyle name="Normal 53 5 3 5" xfId="18954" xr:uid="{00000000-0005-0000-0000-00000A4A0000}"/>
    <cellStyle name="Normal 53 5 4" xfId="5505" xr:uid="{00000000-0005-0000-0000-000081150000}"/>
    <cellStyle name="Normal 53 5 4 2" xfId="15557" xr:uid="{00000000-0005-0000-0000-0000C53C0000}"/>
    <cellStyle name="Normal 53 5 4 2 3" xfId="30655" xr:uid="{00000000-0005-0000-0000-0000BF770000}"/>
    <cellStyle name="Normal 53 5 4 3" xfId="10537" xr:uid="{00000000-0005-0000-0000-000029290000}"/>
    <cellStyle name="Normal 53 5 4 3 3" xfId="25638" xr:uid="{00000000-0005-0000-0000-000026640000}"/>
    <cellStyle name="Normal 53 5 4 5" xfId="20625" xr:uid="{00000000-0005-0000-0000-000091500000}"/>
    <cellStyle name="Normal 53 5 5" xfId="12215" xr:uid="{00000000-0005-0000-0000-0000B72F0000}"/>
    <cellStyle name="Normal 53 5 5 3" xfId="27313" xr:uid="{00000000-0005-0000-0000-0000B16A0000}"/>
    <cellStyle name="Normal 53 5 6" xfId="7194" xr:uid="{00000000-0005-0000-0000-00001A1C0000}"/>
    <cellStyle name="Normal 53 5 6 3" xfId="22296" xr:uid="{00000000-0005-0000-0000-000018570000}"/>
    <cellStyle name="Normal 53 5 8" xfId="17283" xr:uid="{00000000-0005-0000-0000-000083430000}"/>
    <cellStyle name="Normal 53 6" xfId="2539" xr:uid="{00000000-0005-0000-0000-0000EB090000}"/>
    <cellStyle name="Normal 53 6 2" xfId="4231" xr:uid="{00000000-0005-0000-0000-000087100000}"/>
    <cellStyle name="Normal 53 6 2 2" xfId="14304" xr:uid="{00000000-0005-0000-0000-0000E0370000}"/>
    <cellStyle name="Normal 53 6 2 2 3" xfId="29402" xr:uid="{00000000-0005-0000-0000-0000DA720000}"/>
    <cellStyle name="Normal 53 6 2 3" xfId="9284" xr:uid="{00000000-0005-0000-0000-000044240000}"/>
    <cellStyle name="Normal 53 6 2 3 3" xfId="24385" xr:uid="{00000000-0005-0000-0000-0000415F0000}"/>
    <cellStyle name="Normal 53 6 2 5" xfId="19372" xr:uid="{00000000-0005-0000-0000-0000AC4B0000}"/>
    <cellStyle name="Normal 53 6 3" xfId="5923" xr:uid="{00000000-0005-0000-0000-000023170000}"/>
    <cellStyle name="Normal 53 6 3 2" xfId="15975" xr:uid="{00000000-0005-0000-0000-0000673E0000}"/>
    <cellStyle name="Normal 53 6 3 3" xfId="10955" xr:uid="{00000000-0005-0000-0000-0000CB2A0000}"/>
    <cellStyle name="Normal 53 6 3 3 3" xfId="26056" xr:uid="{00000000-0005-0000-0000-0000C8650000}"/>
    <cellStyle name="Normal 53 6 3 5" xfId="21043" xr:uid="{00000000-0005-0000-0000-000033520000}"/>
    <cellStyle name="Normal 53 6 4" xfId="12633" xr:uid="{00000000-0005-0000-0000-000059310000}"/>
    <cellStyle name="Normal 53 6 4 3" xfId="27731" xr:uid="{00000000-0005-0000-0000-0000536C0000}"/>
    <cellStyle name="Normal 53 6 5" xfId="7612" xr:uid="{00000000-0005-0000-0000-0000BC1D0000}"/>
    <cellStyle name="Normal 53 6 5 3" xfId="22714" xr:uid="{00000000-0005-0000-0000-0000BA580000}"/>
    <cellStyle name="Normal 53 6 7" xfId="17701" xr:uid="{00000000-0005-0000-0000-000025450000}"/>
    <cellStyle name="Normal 53 7" xfId="3390" xr:uid="{00000000-0005-0000-0000-00003E0D0000}"/>
    <cellStyle name="Normal 53 7 2" xfId="13468" xr:uid="{00000000-0005-0000-0000-00009C340000}"/>
    <cellStyle name="Normal 53 7 2 3" xfId="28566" xr:uid="{00000000-0005-0000-0000-0000966F0000}"/>
    <cellStyle name="Normal 53 7 3" xfId="8448" xr:uid="{00000000-0005-0000-0000-000000210000}"/>
    <cellStyle name="Normal 53 7 3 3" xfId="23549" xr:uid="{00000000-0005-0000-0000-0000FD5B0000}"/>
    <cellStyle name="Normal 53 7 5" xfId="18536" xr:uid="{00000000-0005-0000-0000-000068480000}"/>
    <cellStyle name="Normal 53 8" xfId="5084" xr:uid="{00000000-0005-0000-0000-0000DC130000}"/>
    <cellStyle name="Normal 53 8 2" xfId="15139" xr:uid="{00000000-0005-0000-0000-0000233B0000}"/>
    <cellStyle name="Normal 53 8 2 3" xfId="30237" xr:uid="{00000000-0005-0000-0000-00001D760000}"/>
    <cellStyle name="Normal 53 8 3" xfId="10119" xr:uid="{00000000-0005-0000-0000-000087270000}"/>
    <cellStyle name="Normal 53 8 3 3" xfId="25220" xr:uid="{00000000-0005-0000-0000-000084620000}"/>
    <cellStyle name="Normal 53 8 5" xfId="20207" xr:uid="{00000000-0005-0000-0000-0000EF4E0000}"/>
    <cellStyle name="Normal 53 9" xfId="11795" xr:uid="{00000000-0005-0000-0000-0000132E0000}"/>
    <cellStyle name="Normal 53 9 3" xfId="26895" xr:uid="{00000000-0005-0000-0000-00000F690000}"/>
    <cellStyle name="Normal 54" xfId="1454" xr:uid="{00000000-0005-0000-0000-0000AE050000}"/>
    <cellStyle name="Normal 54 2" xfId="1455" xr:uid="{00000000-0005-0000-0000-0000AF050000}"/>
    <cellStyle name="Normal 55" xfId="1456" xr:uid="{00000000-0005-0000-0000-0000B0050000}"/>
    <cellStyle name="Normal 55 10" xfId="6775" xr:uid="{00000000-0005-0000-0000-0000771A0000}"/>
    <cellStyle name="Normal 55 10 3" xfId="21879" xr:uid="{00000000-0005-0000-0000-000077550000}"/>
    <cellStyle name="Normal 55 12" xfId="16864" xr:uid="{00000000-0005-0000-0000-0000E0410000}"/>
    <cellStyle name="Normal 55 2" xfId="1739" xr:uid="{00000000-0005-0000-0000-0000CB060000}"/>
    <cellStyle name="Normal 55 2 11" xfId="16918" xr:uid="{00000000-0005-0000-0000-000016420000}"/>
    <cellStyle name="Normal 55 2 2" xfId="1847" xr:uid="{00000000-0005-0000-0000-000037070000}"/>
    <cellStyle name="Normal 55 2 2 10" xfId="17022" xr:uid="{00000000-0005-0000-0000-00007E420000}"/>
    <cellStyle name="Normal 55 2 2 2" xfId="2064" xr:uid="{00000000-0005-0000-0000-000010080000}"/>
    <cellStyle name="Normal 55 2 2 2 2" xfId="2485" xr:uid="{00000000-0005-0000-0000-0000B5090000}"/>
    <cellStyle name="Normal 55 2 2 2 2 2" xfId="3324" xr:uid="{00000000-0005-0000-0000-0000FC0C0000}"/>
    <cellStyle name="Normal 55 2 2 2 2 2 2" xfId="5014" xr:uid="{00000000-0005-0000-0000-000096130000}"/>
    <cellStyle name="Normal 55 2 2 2 2 2 2 2" xfId="15087" xr:uid="{00000000-0005-0000-0000-0000EF3A0000}"/>
    <cellStyle name="Normal 55 2 2 2 2 2 2 2 3" xfId="30185" xr:uid="{00000000-0005-0000-0000-0000E9750000}"/>
    <cellStyle name="Normal 55 2 2 2 2 2 2 3" xfId="10067" xr:uid="{00000000-0005-0000-0000-000053270000}"/>
    <cellStyle name="Normal 55 2 2 2 2 2 2 3 3" xfId="25168" xr:uid="{00000000-0005-0000-0000-000050620000}"/>
    <cellStyle name="Normal 55 2 2 2 2 2 2 5" xfId="20155" xr:uid="{00000000-0005-0000-0000-0000BB4E0000}"/>
    <cellStyle name="Normal 55 2 2 2 2 2 3" xfId="6706" xr:uid="{00000000-0005-0000-0000-0000321A0000}"/>
    <cellStyle name="Normal 55 2 2 2 2 2 3 2" xfId="16758" xr:uid="{00000000-0005-0000-0000-000076410000}"/>
    <cellStyle name="Normal 55 2 2 2 2 2 3 3" xfId="11738" xr:uid="{00000000-0005-0000-0000-0000DA2D0000}"/>
    <cellStyle name="Normal 55 2 2 2 2 2 3 3 3" xfId="26839" xr:uid="{00000000-0005-0000-0000-0000D7680000}"/>
    <cellStyle name="Normal 55 2 2 2 2 2 3 5" xfId="21826" xr:uid="{00000000-0005-0000-0000-000042550000}"/>
    <cellStyle name="Normal 55 2 2 2 2 2 4" xfId="13416" xr:uid="{00000000-0005-0000-0000-000068340000}"/>
    <cellStyle name="Normal 55 2 2 2 2 2 4 3" xfId="28514" xr:uid="{00000000-0005-0000-0000-0000626F0000}"/>
    <cellStyle name="Normal 55 2 2 2 2 2 5" xfId="8395" xr:uid="{00000000-0005-0000-0000-0000CB200000}"/>
    <cellStyle name="Normal 55 2 2 2 2 2 5 3" xfId="23497" xr:uid="{00000000-0005-0000-0000-0000C95B0000}"/>
    <cellStyle name="Normal 55 2 2 2 2 2 7" xfId="18484" xr:uid="{00000000-0005-0000-0000-000034480000}"/>
    <cellStyle name="Normal 55 2 2 2 2 3" xfId="4177" xr:uid="{00000000-0005-0000-0000-000051100000}"/>
    <cellStyle name="Normal 55 2 2 2 2 3 2" xfId="14251" xr:uid="{00000000-0005-0000-0000-0000AB370000}"/>
    <cellStyle name="Normal 55 2 2 2 2 3 2 3" xfId="29349" xr:uid="{00000000-0005-0000-0000-0000A5720000}"/>
    <cellStyle name="Normal 55 2 2 2 2 3 3" xfId="9231" xr:uid="{00000000-0005-0000-0000-00000F240000}"/>
    <cellStyle name="Normal 55 2 2 2 2 3 3 3" xfId="24332" xr:uid="{00000000-0005-0000-0000-00000C5F0000}"/>
    <cellStyle name="Normal 55 2 2 2 2 3 5" xfId="19319" xr:uid="{00000000-0005-0000-0000-0000774B0000}"/>
    <cellStyle name="Normal 55 2 2 2 2 4" xfId="5870" xr:uid="{00000000-0005-0000-0000-0000EE160000}"/>
    <cellStyle name="Normal 55 2 2 2 2 4 2" xfId="15922" xr:uid="{00000000-0005-0000-0000-0000323E0000}"/>
    <cellStyle name="Normal 55 2 2 2 2 4 3" xfId="10902" xr:uid="{00000000-0005-0000-0000-0000962A0000}"/>
    <cellStyle name="Normal 55 2 2 2 2 4 3 3" xfId="26003" xr:uid="{00000000-0005-0000-0000-000093650000}"/>
    <cellStyle name="Normal 55 2 2 2 2 4 5" xfId="20990" xr:uid="{00000000-0005-0000-0000-0000FE510000}"/>
    <cellStyle name="Normal 55 2 2 2 2 5" xfId="12580" xr:uid="{00000000-0005-0000-0000-000024310000}"/>
    <cellStyle name="Normal 55 2 2 2 2 5 3" xfId="27678" xr:uid="{00000000-0005-0000-0000-00001E6C0000}"/>
    <cellStyle name="Normal 55 2 2 2 2 6" xfId="7559" xr:uid="{00000000-0005-0000-0000-0000871D0000}"/>
    <cellStyle name="Normal 55 2 2 2 2 6 3" xfId="22661" xr:uid="{00000000-0005-0000-0000-000085580000}"/>
    <cellStyle name="Normal 55 2 2 2 2 8" xfId="17648" xr:uid="{00000000-0005-0000-0000-0000F0440000}"/>
    <cellStyle name="Normal 55 2 2 2 3" xfId="2906" xr:uid="{00000000-0005-0000-0000-00005A0B0000}"/>
    <cellStyle name="Normal 55 2 2 2 3 2" xfId="4596" xr:uid="{00000000-0005-0000-0000-0000F4110000}"/>
    <cellStyle name="Normal 55 2 2 2 3 2 2" xfId="14669" xr:uid="{00000000-0005-0000-0000-00004D390000}"/>
    <cellStyle name="Normal 55 2 2 2 3 2 2 3" xfId="29767" xr:uid="{00000000-0005-0000-0000-000047740000}"/>
    <cellStyle name="Normal 55 2 2 2 3 2 3" xfId="9649" xr:uid="{00000000-0005-0000-0000-0000B1250000}"/>
    <cellStyle name="Normal 55 2 2 2 3 2 3 3" xfId="24750" xr:uid="{00000000-0005-0000-0000-0000AE600000}"/>
    <cellStyle name="Normal 55 2 2 2 3 2 5" xfId="19737" xr:uid="{00000000-0005-0000-0000-0000194D0000}"/>
    <cellStyle name="Normal 55 2 2 2 3 3" xfId="6288" xr:uid="{00000000-0005-0000-0000-000090180000}"/>
    <cellStyle name="Normal 55 2 2 2 3 3 2" xfId="16340" xr:uid="{00000000-0005-0000-0000-0000D43F0000}"/>
    <cellStyle name="Normal 55 2 2 2 3 3 3" xfId="11320" xr:uid="{00000000-0005-0000-0000-0000382C0000}"/>
    <cellStyle name="Normal 55 2 2 2 3 3 3 3" xfId="26421" xr:uid="{00000000-0005-0000-0000-000035670000}"/>
    <cellStyle name="Normal 55 2 2 2 3 3 5" xfId="21408" xr:uid="{00000000-0005-0000-0000-0000A0530000}"/>
    <cellStyle name="Normal 55 2 2 2 3 4" xfId="12998" xr:uid="{00000000-0005-0000-0000-0000C6320000}"/>
    <cellStyle name="Normal 55 2 2 2 3 4 3" xfId="28096" xr:uid="{00000000-0005-0000-0000-0000C06D0000}"/>
    <cellStyle name="Normal 55 2 2 2 3 5" xfId="7977" xr:uid="{00000000-0005-0000-0000-0000291F0000}"/>
    <cellStyle name="Normal 55 2 2 2 3 5 3" xfId="23079" xr:uid="{00000000-0005-0000-0000-0000275A0000}"/>
    <cellStyle name="Normal 55 2 2 2 3 7" xfId="18066" xr:uid="{00000000-0005-0000-0000-000092460000}"/>
    <cellStyle name="Normal 55 2 2 2 4" xfId="3759" xr:uid="{00000000-0005-0000-0000-0000AF0E0000}"/>
    <cellStyle name="Normal 55 2 2 2 4 2" xfId="13833" xr:uid="{00000000-0005-0000-0000-000009360000}"/>
    <cellStyle name="Normal 55 2 2 2 4 2 3" xfId="28931" xr:uid="{00000000-0005-0000-0000-000003710000}"/>
    <cellStyle name="Normal 55 2 2 2 4 3" xfId="8813" xr:uid="{00000000-0005-0000-0000-00006D220000}"/>
    <cellStyle name="Normal 55 2 2 2 4 3 3" xfId="23914" xr:uid="{00000000-0005-0000-0000-00006A5D0000}"/>
    <cellStyle name="Normal 55 2 2 2 4 5" xfId="18901" xr:uid="{00000000-0005-0000-0000-0000D5490000}"/>
    <cellStyle name="Normal 55 2 2 2 5" xfId="5452" xr:uid="{00000000-0005-0000-0000-00004C150000}"/>
    <cellStyle name="Normal 55 2 2 2 5 2" xfId="15504" xr:uid="{00000000-0005-0000-0000-0000903C0000}"/>
    <cellStyle name="Normal 55 2 2 2 5 2 3" xfId="30602" xr:uid="{00000000-0005-0000-0000-00008A770000}"/>
    <cellStyle name="Normal 55 2 2 2 5 3" xfId="10484" xr:uid="{00000000-0005-0000-0000-0000F4280000}"/>
    <cellStyle name="Normal 55 2 2 2 5 3 3" xfId="25585" xr:uid="{00000000-0005-0000-0000-0000F1630000}"/>
    <cellStyle name="Normal 55 2 2 2 5 5" xfId="20572" xr:uid="{00000000-0005-0000-0000-00005C500000}"/>
    <cellStyle name="Normal 55 2 2 2 6" xfId="12162" xr:uid="{00000000-0005-0000-0000-0000822F0000}"/>
    <cellStyle name="Normal 55 2 2 2 6 3" xfId="27260" xr:uid="{00000000-0005-0000-0000-00007C6A0000}"/>
    <cellStyle name="Normal 55 2 2 2 7" xfId="7141" xr:uid="{00000000-0005-0000-0000-0000E51B0000}"/>
    <cellStyle name="Normal 55 2 2 2 7 3" xfId="22243" xr:uid="{00000000-0005-0000-0000-0000E3560000}"/>
    <cellStyle name="Normal 55 2 2 2 9" xfId="17230" xr:uid="{00000000-0005-0000-0000-00004E430000}"/>
    <cellStyle name="Normal 55 2 2 3" xfId="2277" xr:uid="{00000000-0005-0000-0000-0000E5080000}"/>
    <cellStyle name="Normal 55 2 2 3 2" xfId="3116" xr:uid="{00000000-0005-0000-0000-00002C0C0000}"/>
    <cellStyle name="Normal 55 2 2 3 2 2" xfId="4806" xr:uid="{00000000-0005-0000-0000-0000C6120000}"/>
    <cellStyle name="Normal 55 2 2 3 2 2 2" xfId="14879" xr:uid="{00000000-0005-0000-0000-00001F3A0000}"/>
    <cellStyle name="Normal 55 2 2 3 2 2 2 3" xfId="29977" xr:uid="{00000000-0005-0000-0000-000019750000}"/>
    <cellStyle name="Normal 55 2 2 3 2 2 3" xfId="9859" xr:uid="{00000000-0005-0000-0000-000083260000}"/>
    <cellStyle name="Normal 55 2 2 3 2 2 3 3" xfId="24960" xr:uid="{00000000-0005-0000-0000-000080610000}"/>
    <cellStyle name="Normal 55 2 2 3 2 2 5" xfId="19947" xr:uid="{00000000-0005-0000-0000-0000EB4D0000}"/>
    <cellStyle name="Normal 55 2 2 3 2 3" xfId="6498" xr:uid="{00000000-0005-0000-0000-000062190000}"/>
    <cellStyle name="Normal 55 2 2 3 2 3 2" xfId="16550" xr:uid="{00000000-0005-0000-0000-0000A6400000}"/>
    <cellStyle name="Normal 55 2 2 3 2 3 3" xfId="11530" xr:uid="{00000000-0005-0000-0000-00000A2D0000}"/>
    <cellStyle name="Normal 55 2 2 3 2 3 3 3" xfId="26631" xr:uid="{00000000-0005-0000-0000-000007680000}"/>
    <cellStyle name="Normal 55 2 2 3 2 3 5" xfId="21618" xr:uid="{00000000-0005-0000-0000-000072540000}"/>
    <cellStyle name="Normal 55 2 2 3 2 4" xfId="13208" xr:uid="{00000000-0005-0000-0000-000098330000}"/>
    <cellStyle name="Normal 55 2 2 3 2 4 3" xfId="28306" xr:uid="{00000000-0005-0000-0000-0000926E0000}"/>
    <cellStyle name="Normal 55 2 2 3 2 5" xfId="8187" xr:uid="{00000000-0005-0000-0000-0000FB1F0000}"/>
    <cellStyle name="Normal 55 2 2 3 2 5 3" xfId="23289" xr:uid="{00000000-0005-0000-0000-0000F95A0000}"/>
    <cellStyle name="Normal 55 2 2 3 2 7" xfId="18276" xr:uid="{00000000-0005-0000-0000-000064470000}"/>
    <cellStyle name="Normal 55 2 2 3 3" xfId="3969" xr:uid="{00000000-0005-0000-0000-0000810F0000}"/>
    <cellStyle name="Normal 55 2 2 3 3 2" xfId="14043" xr:uid="{00000000-0005-0000-0000-0000DB360000}"/>
    <cellStyle name="Normal 55 2 2 3 3 2 3" xfId="29141" xr:uid="{00000000-0005-0000-0000-0000D5710000}"/>
    <cellStyle name="Normal 55 2 2 3 3 3" xfId="9023" xr:uid="{00000000-0005-0000-0000-00003F230000}"/>
    <cellStyle name="Normal 55 2 2 3 3 3 3" xfId="24124" xr:uid="{00000000-0005-0000-0000-00003C5E0000}"/>
    <cellStyle name="Normal 55 2 2 3 3 5" xfId="19111" xr:uid="{00000000-0005-0000-0000-0000A74A0000}"/>
    <cellStyle name="Normal 55 2 2 3 4" xfId="5662" xr:uid="{00000000-0005-0000-0000-00001E160000}"/>
    <cellStyle name="Normal 55 2 2 3 4 2" xfId="15714" xr:uid="{00000000-0005-0000-0000-0000623D0000}"/>
    <cellStyle name="Normal 55 2 2 3 4 2 3" xfId="30812" xr:uid="{00000000-0005-0000-0000-00005C780000}"/>
    <cellStyle name="Normal 55 2 2 3 4 3" xfId="10694" xr:uid="{00000000-0005-0000-0000-0000C6290000}"/>
    <cellStyle name="Normal 55 2 2 3 4 3 3" xfId="25795" xr:uid="{00000000-0005-0000-0000-0000C3640000}"/>
    <cellStyle name="Normal 55 2 2 3 4 5" xfId="20782" xr:uid="{00000000-0005-0000-0000-00002E510000}"/>
    <cellStyle name="Normal 55 2 2 3 5" xfId="12372" xr:uid="{00000000-0005-0000-0000-000054300000}"/>
    <cellStyle name="Normal 55 2 2 3 5 3" xfId="27470" xr:uid="{00000000-0005-0000-0000-00004E6B0000}"/>
    <cellStyle name="Normal 55 2 2 3 6" xfId="7351" xr:uid="{00000000-0005-0000-0000-0000B71C0000}"/>
    <cellStyle name="Normal 55 2 2 3 6 3" xfId="22453" xr:uid="{00000000-0005-0000-0000-0000B5570000}"/>
    <cellStyle name="Normal 55 2 2 3 8" xfId="17440" xr:uid="{00000000-0005-0000-0000-000020440000}"/>
    <cellStyle name="Normal 55 2 2 4" xfId="2698" xr:uid="{00000000-0005-0000-0000-00008A0A0000}"/>
    <cellStyle name="Normal 55 2 2 4 2" xfId="4388" xr:uid="{00000000-0005-0000-0000-000024110000}"/>
    <cellStyle name="Normal 55 2 2 4 2 2" xfId="14461" xr:uid="{00000000-0005-0000-0000-00007D380000}"/>
    <cellStyle name="Normal 55 2 2 4 2 2 3" xfId="29559" xr:uid="{00000000-0005-0000-0000-000077730000}"/>
    <cellStyle name="Normal 55 2 2 4 2 3" xfId="9441" xr:uid="{00000000-0005-0000-0000-0000E1240000}"/>
    <cellStyle name="Normal 55 2 2 4 2 3 3" xfId="24542" xr:uid="{00000000-0005-0000-0000-0000DE5F0000}"/>
    <cellStyle name="Normal 55 2 2 4 2 5" xfId="19529" xr:uid="{00000000-0005-0000-0000-0000494C0000}"/>
    <cellStyle name="Normal 55 2 2 4 3" xfId="6080" xr:uid="{00000000-0005-0000-0000-0000C0170000}"/>
    <cellStyle name="Normal 55 2 2 4 3 2" xfId="16132" xr:uid="{00000000-0005-0000-0000-0000043F0000}"/>
    <cellStyle name="Normal 55 2 2 4 3 3" xfId="11112" xr:uid="{00000000-0005-0000-0000-0000682B0000}"/>
    <cellStyle name="Normal 55 2 2 4 3 3 3" xfId="26213" xr:uid="{00000000-0005-0000-0000-000065660000}"/>
    <cellStyle name="Normal 55 2 2 4 3 5" xfId="21200" xr:uid="{00000000-0005-0000-0000-0000D0520000}"/>
    <cellStyle name="Normal 55 2 2 4 4" xfId="12790" xr:uid="{00000000-0005-0000-0000-0000F6310000}"/>
    <cellStyle name="Normal 55 2 2 4 4 3" xfId="27888" xr:uid="{00000000-0005-0000-0000-0000F06C0000}"/>
    <cellStyle name="Normal 55 2 2 4 5" xfId="7769" xr:uid="{00000000-0005-0000-0000-0000591E0000}"/>
    <cellStyle name="Normal 55 2 2 4 5 3" xfId="22871" xr:uid="{00000000-0005-0000-0000-000057590000}"/>
    <cellStyle name="Normal 55 2 2 4 7" xfId="17858" xr:uid="{00000000-0005-0000-0000-0000C2450000}"/>
    <cellStyle name="Normal 55 2 2 5" xfId="3551" xr:uid="{00000000-0005-0000-0000-0000DF0D0000}"/>
    <cellStyle name="Normal 55 2 2 5 2" xfId="13625" xr:uid="{00000000-0005-0000-0000-000039350000}"/>
    <cellStyle name="Normal 55 2 2 5 2 3" xfId="28723" xr:uid="{00000000-0005-0000-0000-000033700000}"/>
    <cellStyle name="Normal 55 2 2 5 3" xfId="8605" xr:uid="{00000000-0005-0000-0000-00009D210000}"/>
    <cellStyle name="Normal 55 2 2 5 3 3" xfId="23706" xr:uid="{00000000-0005-0000-0000-00009A5C0000}"/>
    <cellStyle name="Normal 55 2 2 5 5" xfId="18693" xr:uid="{00000000-0005-0000-0000-000005490000}"/>
    <cellStyle name="Normal 55 2 2 6" xfId="5244" xr:uid="{00000000-0005-0000-0000-00007C140000}"/>
    <cellStyle name="Normal 55 2 2 6 2" xfId="15296" xr:uid="{00000000-0005-0000-0000-0000C03B0000}"/>
    <cellStyle name="Normal 55 2 2 6 2 3" xfId="30394" xr:uid="{00000000-0005-0000-0000-0000BA760000}"/>
    <cellStyle name="Normal 55 2 2 6 3" xfId="10276" xr:uid="{00000000-0005-0000-0000-000024280000}"/>
    <cellStyle name="Normal 55 2 2 6 3 3" xfId="25377" xr:uid="{00000000-0005-0000-0000-000021630000}"/>
    <cellStyle name="Normal 55 2 2 6 5" xfId="20364" xr:uid="{00000000-0005-0000-0000-00008C4F0000}"/>
    <cellStyle name="Normal 55 2 2 7" xfId="11954" xr:uid="{00000000-0005-0000-0000-0000B22E0000}"/>
    <cellStyle name="Normal 55 2 2 7 3" xfId="27052" xr:uid="{00000000-0005-0000-0000-0000AC690000}"/>
    <cellStyle name="Normal 55 2 2 8" xfId="6933" xr:uid="{00000000-0005-0000-0000-0000151B0000}"/>
    <cellStyle name="Normal 55 2 2 8 3" xfId="22035" xr:uid="{00000000-0005-0000-0000-000013560000}"/>
    <cellStyle name="Normal 55 2 3" xfId="1960" xr:uid="{00000000-0005-0000-0000-0000A8070000}"/>
    <cellStyle name="Normal 55 2 3 2" xfId="2381" xr:uid="{00000000-0005-0000-0000-00004D090000}"/>
    <cellStyle name="Normal 55 2 3 2 2" xfId="3220" xr:uid="{00000000-0005-0000-0000-0000940C0000}"/>
    <cellStyle name="Normal 55 2 3 2 2 2" xfId="4910" xr:uid="{00000000-0005-0000-0000-00002E130000}"/>
    <cellStyle name="Normal 55 2 3 2 2 2 2" xfId="14983" xr:uid="{00000000-0005-0000-0000-0000873A0000}"/>
    <cellStyle name="Normal 55 2 3 2 2 2 2 3" xfId="30081" xr:uid="{00000000-0005-0000-0000-000081750000}"/>
    <cellStyle name="Normal 55 2 3 2 2 2 3" xfId="9963" xr:uid="{00000000-0005-0000-0000-0000EB260000}"/>
    <cellStyle name="Normal 55 2 3 2 2 2 3 3" xfId="25064" xr:uid="{00000000-0005-0000-0000-0000E8610000}"/>
    <cellStyle name="Normal 55 2 3 2 2 2 5" xfId="20051" xr:uid="{00000000-0005-0000-0000-0000534E0000}"/>
    <cellStyle name="Normal 55 2 3 2 2 3" xfId="6602" xr:uid="{00000000-0005-0000-0000-0000CA190000}"/>
    <cellStyle name="Normal 55 2 3 2 2 3 2" xfId="16654" xr:uid="{00000000-0005-0000-0000-00000E410000}"/>
    <cellStyle name="Normal 55 2 3 2 2 3 3" xfId="11634" xr:uid="{00000000-0005-0000-0000-0000722D0000}"/>
    <cellStyle name="Normal 55 2 3 2 2 3 3 3" xfId="26735" xr:uid="{00000000-0005-0000-0000-00006F680000}"/>
    <cellStyle name="Normal 55 2 3 2 2 3 5" xfId="21722" xr:uid="{00000000-0005-0000-0000-0000DA540000}"/>
    <cellStyle name="Normal 55 2 3 2 2 4" xfId="13312" xr:uid="{00000000-0005-0000-0000-000000340000}"/>
    <cellStyle name="Normal 55 2 3 2 2 4 3" xfId="28410" xr:uid="{00000000-0005-0000-0000-0000FA6E0000}"/>
    <cellStyle name="Normal 55 2 3 2 2 5" xfId="8291" xr:uid="{00000000-0005-0000-0000-000063200000}"/>
    <cellStyle name="Normal 55 2 3 2 2 5 3" xfId="23393" xr:uid="{00000000-0005-0000-0000-0000615B0000}"/>
    <cellStyle name="Normal 55 2 3 2 2 7" xfId="18380" xr:uid="{00000000-0005-0000-0000-0000CC470000}"/>
    <cellStyle name="Normal 55 2 3 2 3" xfId="4073" xr:uid="{00000000-0005-0000-0000-0000E90F0000}"/>
    <cellStyle name="Normal 55 2 3 2 3 2" xfId="14147" xr:uid="{00000000-0005-0000-0000-000043370000}"/>
    <cellStyle name="Normal 55 2 3 2 3 2 3" xfId="29245" xr:uid="{00000000-0005-0000-0000-00003D720000}"/>
    <cellStyle name="Normal 55 2 3 2 3 3" xfId="9127" xr:uid="{00000000-0005-0000-0000-0000A7230000}"/>
    <cellStyle name="Normal 55 2 3 2 3 3 3" xfId="24228" xr:uid="{00000000-0005-0000-0000-0000A45E0000}"/>
    <cellStyle name="Normal 55 2 3 2 3 5" xfId="19215" xr:uid="{00000000-0005-0000-0000-00000F4B0000}"/>
    <cellStyle name="Normal 55 2 3 2 4" xfId="5766" xr:uid="{00000000-0005-0000-0000-000086160000}"/>
    <cellStyle name="Normal 55 2 3 2 4 2" xfId="15818" xr:uid="{00000000-0005-0000-0000-0000CA3D0000}"/>
    <cellStyle name="Normal 55 2 3 2 4 2 3" xfId="30916" xr:uid="{00000000-0005-0000-0000-0000C4780000}"/>
    <cellStyle name="Normal 55 2 3 2 4 3" xfId="10798" xr:uid="{00000000-0005-0000-0000-00002E2A0000}"/>
    <cellStyle name="Normal 55 2 3 2 4 3 3" xfId="25899" xr:uid="{00000000-0005-0000-0000-00002B650000}"/>
    <cellStyle name="Normal 55 2 3 2 4 5" xfId="20886" xr:uid="{00000000-0005-0000-0000-000096510000}"/>
    <cellStyle name="Normal 55 2 3 2 5" xfId="12476" xr:uid="{00000000-0005-0000-0000-0000BC300000}"/>
    <cellStyle name="Normal 55 2 3 2 5 3" xfId="27574" xr:uid="{00000000-0005-0000-0000-0000B66B0000}"/>
    <cellStyle name="Normal 55 2 3 2 6" xfId="7455" xr:uid="{00000000-0005-0000-0000-00001F1D0000}"/>
    <cellStyle name="Normal 55 2 3 2 6 3" xfId="22557" xr:uid="{00000000-0005-0000-0000-00001D580000}"/>
    <cellStyle name="Normal 55 2 3 2 8" xfId="17544" xr:uid="{00000000-0005-0000-0000-000088440000}"/>
    <cellStyle name="Normal 55 2 3 3" xfId="2802" xr:uid="{00000000-0005-0000-0000-0000F20A0000}"/>
    <cellStyle name="Normal 55 2 3 3 2" xfId="4492" xr:uid="{00000000-0005-0000-0000-00008C110000}"/>
    <cellStyle name="Normal 55 2 3 3 2 2" xfId="14565" xr:uid="{00000000-0005-0000-0000-0000E5380000}"/>
    <cellStyle name="Normal 55 2 3 3 2 2 3" xfId="29663" xr:uid="{00000000-0005-0000-0000-0000DF730000}"/>
    <cellStyle name="Normal 55 2 3 3 2 3" xfId="9545" xr:uid="{00000000-0005-0000-0000-000049250000}"/>
    <cellStyle name="Normal 55 2 3 3 2 3 3" xfId="24646" xr:uid="{00000000-0005-0000-0000-000046600000}"/>
    <cellStyle name="Normal 55 2 3 3 2 5" xfId="19633" xr:uid="{00000000-0005-0000-0000-0000B14C0000}"/>
    <cellStyle name="Normal 55 2 3 3 3" xfId="6184" xr:uid="{00000000-0005-0000-0000-000028180000}"/>
    <cellStyle name="Normal 55 2 3 3 3 2" xfId="16236" xr:uid="{00000000-0005-0000-0000-00006C3F0000}"/>
    <cellStyle name="Normal 55 2 3 3 3 3" xfId="11216" xr:uid="{00000000-0005-0000-0000-0000D02B0000}"/>
    <cellStyle name="Normal 55 2 3 3 3 3 3" xfId="26317" xr:uid="{00000000-0005-0000-0000-0000CD660000}"/>
    <cellStyle name="Normal 55 2 3 3 3 5" xfId="21304" xr:uid="{00000000-0005-0000-0000-000038530000}"/>
    <cellStyle name="Normal 55 2 3 3 4" xfId="12894" xr:uid="{00000000-0005-0000-0000-00005E320000}"/>
    <cellStyle name="Normal 55 2 3 3 4 3" xfId="27992" xr:uid="{00000000-0005-0000-0000-0000586D0000}"/>
    <cellStyle name="Normal 55 2 3 3 5" xfId="7873" xr:uid="{00000000-0005-0000-0000-0000C11E0000}"/>
    <cellStyle name="Normal 55 2 3 3 5 3" xfId="22975" xr:uid="{00000000-0005-0000-0000-0000BF590000}"/>
    <cellStyle name="Normal 55 2 3 3 7" xfId="17962" xr:uid="{00000000-0005-0000-0000-00002A460000}"/>
    <cellStyle name="Normal 55 2 3 4" xfId="3655" xr:uid="{00000000-0005-0000-0000-0000470E0000}"/>
    <cellStyle name="Normal 55 2 3 4 2" xfId="13729" xr:uid="{00000000-0005-0000-0000-0000A1350000}"/>
    <cellStyle name="Normal 55 2 3 4 2 3" xfId="28827" xr:uid="{00000000-0005-0000-0000-00009B700000}"/>
    <cellStyle name="Normal 55 2 3 4 3" xfId="8709" xr:uid="{00000000-0005-0000-0000-000005220000}"/>
    <cellStyle name="Normal 55 2 3 4 3 3" xfId="23810" xr:uid="{00000000-0005-0000-0000-0000025D0000}"/>
    <cellStyle name="Normal 55 2 3 4 5" xfId="18797" xr:uid="{00000000-0005-0000-0000-00006D490000}"/>
    <cellStyle name="Normal 55 2 3 5" xfId="5348" xr:uid="{00000000-0005-0000-0000-0000E4140000}"/>
    <cellStyle name="Normal 55 2 3 5 2" xfId="15400" xr:uid="{00000000-0005-0000-0000-0000283C0000}"/>
    <cellStyle name="Normal 55 2 3 5 2 3" xfId="30498" xr:uid="{00000000-0005-0000-0000-000022770000}"/>
    <cellStyle name="Normal 55 2 3 5 3" xfId="10380" xr:uid="{00000000-0005-0000-0000-00008C280000}"/>
    <cellStyle name="Normal 55 2 3 5 3 3" xfId="25481" xr:uid="{00000000-0005-0000-0000-000089630000}"/>
    <cellStyle name="Normal 55 2 3 5 5" xfId="20468" xr:uid="{00000000-0005-0000-0000-0000F44F0000}"/>
    <cellStyle name="Normal 55 2 3 6" xfId="12058" xr:uid="{00000000-0005-0000-0000-00001A2F0000}"/>
    <cellStyle name="Normal 55 2 3 6 3" xfId="27156" xr:uid="{00000000-0005-0000-0000-0000146A0000}"/>
    <cellStyle name="Normal 55 2 3 7" xfId="7037" xr:uid="{00000000-0005-0000-0000-00007D1B0000}"/>
    <cellStyle name="Normal 55 2 3 7 3" xfId="22139" xr:uid="{00000000-0005-0000-0000-00007B560000}"/>
    <cellStyle name="Normal 55 2 3 9" xfId="17126" xr:uid="{00000000-0005-0000-0000-0000E6420000}"/>
    <cellStyle name="Normal 55 2 4" xfId="2173" xr:uid="{00000000-0005-0000-0000-00007D080000}"/>
    <cellStyle name="Normal 55 2 4 2" xfId="3012" xr:uid="{00000000-0005-0000-0000-0000C40B0000}"/>
    <cellStyle name="Normal 55 2 4 2 2" xfId="4702" xr:uid="{00000000-0005-0000-0000-00005E120000}"/>
    <cellStyle name="Normal 55 2 4 2 2 2" xfId="14775" xr:uid="{00000000-0005-0000-0000-0000B7390000}"/>
    <cellStyle name="Normal 55 2 4 2 2 2 3" xfId="29873" xr:uid="{00000000-0005-0000-0000-0000B1740000}"/>
    <cellStyle name="Normal 55 2 4 2 2 3" xfId="9755" xr:uid="{00000000-0005-0000-0000-00001B260000}"/>
    <cellStyle name="Normal 55 2 4 2 2 3 3" xfId="24856" xr:uid="{00000000-0005-0000-0000-000018610000}"/>
    <cellStyle name="Normal 55 2 4 2 2 5" xfId="19843" xr:uid="{00000000-0005-0000-0000-0000834D0000}"/>
    <cellStyle name="Normal 55 2 4 2 3" xfId="6394" xr:uid="{00000000-0005-0000-0000-0000FA180000}"/>
    <cellStyle name="Normal 55 2 4 2 3 2" xfId="16446" xr:uid="{00000000-0005-0000-0000-00003E400000}"/>
    <cellStyle name="Normal 55 2 4 2 3 3" xfId="11426" xr:uid="{00000000-0005-0000-0000-0000A22C0000}"/>
    <cellStyle name="Normal 55 2 4 2 3 3 3" xfId="26527" xr:uid="{00000000-0005-0000-0000-00009F670000}"/>
    <cellStyle name="Normal 55 2 4 2 3 5" xfId="21514" xr:uid="{00000000-0005-0000-0000-00000A540000}"/>
    <cellStyle name="Normal 55 2 4 2 4" xfId="13104" xr:uid="{00000000-0005-0000-0000-000030330000}"/>
    <cellStyle name="Normal 55 2 4 2 4 3" xfId="28202" xr:uid="{00000000-0005-0000-0000-00002A6E0000}"/>
    <cellStyle name="Normal 55 2 4 2 5" xfId="8083" xr:uid="{00000000-0005-0000-0000-0000931F0000}"/>
    <cellStyle name="Normal 55 2 4 2 5 3" xfId="23185" xr:uid="{00000000-0005-0000-0000-0000915A0000}"/>
    <cellStyle name="Normal 55 2 4 2 7" xfId="18172" xr:uid="{00000000-0005-0000-0000-0000FC460000}"/>
    <cellStyle name="Normal 55 2 4 3" xfId="3865" xr:uid="{00000000-0005-0000-0000-0000190F0000}"/>
    <cellStyle name="Normal 55 2 4 3 2" xfId="13939" xr:uid="{00000000-0005-0000-0000-000073360000}"/>
    <cellStyle name="Normal 55 2 4 3 2 3" xfId="29037" xr:uid="{00000000-0005-0000-0000-00006D710000}"/>
    <cellStyle name="Normal 55 2 4 3 3" xfId="8919" xr:uid="{00000000-0005-0000-0000-0000D7220000}"/>
    <cellStyle name="Normal 55 2 4 3 3 3" xfId="24020" xr:uid="{00000000-0005-0000-0000-0000D45D0000}"/>
    <cellStyle name="Normal 55 2 4 3 5" xfId="19007" xr:uid="{00000000-0005-0000-0000-00003F4A0000}"/>
    <cellStyle name="Normal 55 2 4 4" xfId="5558" xr:uid="{00000000-0005-0000-0000-0000B6150000}"/>
    <cellStyle name="Normal 55 2 4 4 2" xfId="15610" xr:uid="{00000000-0005-0000-0000-0000FA3C0000}"/>
    <cellStyle name="Normal 55 2 4 4 2 3" xfId="30708" xr:uid="{00000000-0005-0000-0000-0000F4770000}"/>
    <cellStyle name="Normal 55 2 4 4 3" xfId="10590" xr:uid="{00000000-0005-0000-0000-00005E290000}"/>
    <cellStyle name="Normal 55 2 4 4 3 3" xfId="25691" xr:uid="{00000000-0005-0000-0000-00005B640000}"/>
    <cellStyle name="Normal 55 2 4 4 5" xfId="20678" xr:uid="{00000000-0005-0000-0000-0000C6500000}"/>
    <cellStyle name="Normal 55 2 4 5" xfId="12268" xr:uid="{00000000-0005-0000-0000-0000EC2F0000}"/>
    <cellStyle name="Normal 55 2 4 5 3" xfId="27366" xr:uid="{00000000-0005-0000-0000-0000E66A0000}"/>
    <cellStyle name="Normal 55 2 4 6" xfId="7247" xr:uid="{00000000-0005-0000-0000-00004F1C0000}"/>
    <cellStyle name="Normal 55 2 4 6 3" xfId="22349" xr:uid="{00000000-0005-0000-0000-00004D570000}"/>
    <cellStyle name="Normal 55 2 4 8" xfId="17336" xr:uid="{00000000-0005-0000-0000-0000B8430000}"/>
    <cellStyle name="Normal 55 2 5" xfId="2594" xr:uid="{00000000-0005-0000-0000-0000220A0000}"/>
    <cellStyle name="Normal 55 2 5 2" xfId="4284" xr:uid="{00000000-0005-0000-0000-0000BC100000}"/>
    <cellStyle name="Normal 55 2 5 2 2" xfId="14357" xr:uid="{00000000-0005-0000-0000-000015380000}"/>
    <cellStyle name="Normal 55 2 5 2 2 3" xfId="29455" xr:uid="{00000000-0005-0000-0000-00000F730000}"/>
    <cellStyle name="Normal 55 2 5 2 3" xfId="9337" xr:uid="{00000000-0005-0000-0000-000079240000}"/>
    <cellStyle name="Normal 55 2 5 2 3 3" xfId="24438" xr:uid="{00000000-0005-0000-0000-0000765F0000}"/>
    <cellStyle name="Normal 55 2 5 2 5" xfId="19425" xr:uid="{00000000-0005-0000-0000-0000E14B0000}"/>
    <cellStyle name="Normal 55 2 5 3" xfId="5976" xr:uid="{00000000-0005-0000-0000-000058170000}"/>
    <cellStyle name="Normal 55 2 5 3 2" xfId="16028" xr:uid="{00000000-0005-0000-0000-00009C3E0000}"/>
    <cellStyle name="Normal 55 2 5 3 3" xfId="11008" xr:uid="{00000000-0005-0000-0000-0000002B0000}"/>
    <cellStyle name="Normal 55 2 5 3 3 3" xfId="26109" xr:uid="{00000000-0005-0000-0000-0000FD650000}"/>
    <cellStyle name="Normal 55 2 5 3 5" xfId="21096" xr:uid="{00000000-0005-0000-0000-000068520000}"/>
    <cellStyle name="Normal 55 2 5 4" xfId="12686" xr:uid="{00000000-0005-0000-0000-00008E310000}"/>
    <cellStyle name="Normal 55 2 5 4 3" xfId="27784" xr:uid="{00000000-0005-0000-0000-0000886C0000}"/>
    <cellStyle name="Normal 55 2 5 5" xfId="7665" xr:uid="{00000000-0005-0000-0000-0000F11D0000}"/>
    <cellStyle name="Normal 55 2 5 5 3" xfId="22767" xr:uid="{00000000-0005-0000-0000-0000EF580000}"/>
    <cellStyle name="Normal 55 2 5 7" xfId="17754" xr:uid="{00000000-0005-0000-0000-00005A450000}"/>
    <cellStyle name="Normal 55 2 6" xfId="3447" xr:uid="{00000000-0005-0000-0000-0000770D0000}"/>
    <cellStyle name="Normal 55 2 6 2" xfId="13521" xr:uid="{00000000-0005-0000-0000-0000D1340000}"/>
    <cellStyle name="Normal 55 2 6 2 3" xfId="28619" xr:uid="{00000000-0005-0000-0000-0000CB6F0000}"/>
    <cellStyle name="Normal 55 2 6 3" xfId="8501" xr:uid="{00000000-0005-0000-0000-000035210000}"/>
    <cellStyle name="Normal 55 2 6 3 3" xfId="23602" xr:uid="{00000000-0005-0000-0000-0000325C0000}"/>
    <cellStyle name="Normal 55 2 6 5" xfId="18589" xr:uid="{00000000-0005-0000-0000-00009D480000}"/>
    <cellStyle name="Normal 55 2 7" xfId="5140" xr:uid="{00000000-0005-0000-0000-000014140000}"/>
    <cellStyle name="Normal 55 2 7 2" xfId="15192" xr:uid="{00000000-0005-0000-0000-0000583B0000}"/>
    <cellStyle name="Normal 55 2 7 2 3" xfId="30290" xr:uid="{00000000-0005-0000-0000-000052760000}"/>
    <cellStyle name="Normal 55 2 7 3" xfId="10172" xr:uid="{00000000-0005-0000-0000-0000BC270000}"/>
    <cellStyle name="Normal 55 2 7 3 3" xfId="25273" xr:uid="{00000000-0005-0000-0000-0000B9620000}"/>
    <cellStyle name="Normal 55 2 7 5" xfId="20260" xr:uid="{00000000-0005-0000-0000-0000244F0000}"/>
    <cellStyle name="Normal 55 2 8" xfId="11850" xr:uid="{00000000-0005-0000-0000-00004A2E0000}"/>
    <cellStyle name="Normal 55 2 8 3" xfId="26948" xr:uid="{00000000-0005-0000-0000-000044690000}"/>
    <cellStyle name="Normal 55 2 9" xfId="6829" xr:uid="{00000000-0005-0000-0000-0000AD1A0000}"/>
    <cellStyle name="Normal 55 2 9 3" xfId="21931" xr:uid="{00000000-0005-0000-0000-0000AB550000}"/>
    <cellStyle name="Normal 55 3" xfId="1793" xr:uid="{00000000-0005-0000-0000-000001070000}"/>
    <cellStyle name="Normal 55 3 10" xfId="16970" xr:uid="{00000000-0005-0000-0000-00004A420000}"/>
    <cellStyle name="Normal 55 3 2" xfId="2012" xr:uid="{00000000-0005-0000-0000-0000DC070000}"/>
    <cellStyle name="Normal 55 3 2 2" xfId="2433" xr:uid="{00000000-0005-0000-0000-000081090000}"/>
    <cellStyle name="Normal 55 3 2 2 2" xfId="3272" xr:uid="{00000000-0005-0000-0000-0000C80C0000}"/>
    <cellStyle name="Normal 55 3 2 2 2 2" xfId="4962" xr:uid="{00000000-0005-0000-0000-000062130000}"/>
    <cellStyle name="Normal 55 3 2 2 2 2 2" xfId="15035" xr:uid="{00000000-0005-0000-0000-0000BB3A0000}"/>
    <cellStyle name="Normal 55 3 2 2 2 2 2 3" xfId="30133" xr:uid="{00000000-0005-0000-0000-0000B5750000}"/>
    <cellStyle name="Normal 55 3 2 2 2 2 3" xfId="10015" xr:uid="{00000000-0005-0000-0000-00001F270000}"/>
    <cellStyle name="Normal 55 3 2 2 2 2 3 3" xfId="25116" xr:uid="{00000000-0005-0000-0000-00001C620000}"/>
    <cellStyle name="Normal 55 3 2 2 2 2 5" xfId="20103" xr:uid="{00000000-0005-0000-0000-0000874E0000}"/>
    <cellStyle name="Normal 55 3 2 2 2 3" xfId="6654" xr:uid="{00000000-0005-0000-0000-0000FE190000}"/>
    <cellStyle name="Normal 55 3 2 2 2 3 2" xfId="16706" xr:uid="{00000000-0005-0000-0000-000042410000}"/>
    <cellStyle name="Normal 55 3 2 2 2 3 3" xfId="11686" xr:uid="{00000000-0005-0000-0000-0000A62D0000}"/>
    <cellStyle name="Normal 55 3 2 2 2 3 3 3" xfId="26787" xr:uid="{00000000-0005-0000-0000-0000A3680000}"/>
    <cellStyle name="Normal 55 3 2 2 2 3 5" xfId="21774" xr:uid="{00000000-0005-0000-0000-00000E550000}"/>
    <cellStyle name="Normal 55 3 2 2 2 4" xfId="13364" xr:uid="{00000000-0005-0000-0000-000034340000}"/>
    <cellStyle name="Normal 55 3 2 2 2 4 3" xfId="28462" xr:uid="{00000000-0005-0000-0000-00002E6F0000}"/>
    <cellStyle name="Normal 55 3 2 2 2 5" xfId="8343" xr:uid="{00000000-0005-0000-0000-000097200000}"/>
    <cellStyle name="Normal 55 3 2 2 2 5 3" xfId="23445" xr:uid="{00000000-0005-0000-0000-0000955B0000}"/>
    <cellStyle name="Normal 55 3 2 2 2 7" xfId="18432" xr:uid="{00000000-0005-0000-0000-000000480000}"/>
    <cellStyle name="Normal 55 3 2 2 3" xfId="4125" xr:uid="{00000000-0005-0000-0000-00001D100000}"/>
    <cellStyle name="Normal 55 3 2 2 3 2" xfId="14199" xr:uid="{00000000-0005-0000-0000-000077370000}"/>
    <cellStyle name="Normal 55 3 2 2 3 2 3" xfId="29297" xr:uid="{00000000-0005-0000-0000-000071720000}"/>
    <cellStyle name="Normal 55 3 2 2 3 3" xfId="9179" xr:uid="{00000000-0005-0000-0000-0000DB230000}"/>
    <cellStyle name="Normal 55 3 2 2 3 3 3" xfId="24280" xr:uid="{00000000-0005-0000-0000-0000D85E0000}"/>
    <cellStyle name="Normal 55 3 2 2 3 5" xfId="19267" xr:uid="{00000000-0005-0000-0000-0000434B0000}"/>
    <cellStyle name="Normal 55 3 2 2 4" xfId="5818" xr:uid="{00000000-0005-0000-0000-0000BA160000}"/>
    <cellStyle name="Normal 55 3 2 2 4 2" xfId="15870" xr:uid="{00000000-0005-0000-0000-0000FE3D0000}"/>
    <cellStyle name="Normal 55 3 2 2 4 3" xfId="10850" xr:uid="{00000000-0005-0000-0000-0000622A0000}"/>
    <cellStyle name="Normal 55 3 2 2 4 3 3" xfId="25951" xr:uid="{00000000-0005-0000-0000-00005F650000}"/>
    <cellStyle name="Normal 55 3 2 2 4 5" xfId="20938" xr:uid="{00000000-0005-0000-0000-0000CA510000}"/>
    <cellStyle name="Normal 55 3 2 2 5" xfId="12528" xr:uid="{00000000-0005-0000-0000-0000F0300000}"/>
    <cellStyle name="Normal 55 3 2 2 5 3" xfId="27626" xr:uid="{00000000-0005-0000-0000-0000EA6B0000}"/>
    <cellStyle name="Normal 55 3 2 2 6" xfId="7507" xr:uid="{00000000-0005-0000-0000-0000531D0000}"/>
    <cellStyle name="Normal 55 3 2 2 6 3" xfId="22609" xr:uid="{00000000-0005-0000-0000-000051580000}"/>
    <cellStyle name="Normal 55 3 2 2 8" xfId="17596" xr:uid="{00000000-0005-0000-0000-0000BC440000}"/>
    <cellStyle name="Normal 55 3 2 3" xfId="2854" xr:uid="{00000000-0005-0000-0000-0000260B0000}"/>
    <cellStyle name="Normal 55 3 2 3 2" xfId="4544" xr:uid="{00000000-0005-0000-0000-0000C0110000}"/>
    <cellStyle name="Normal 55 3 2 3 2 2" xfId="14617" xr:uid="{00000000-0005-0000-0000-000019390000}"/>
    <cellStyle name="Normal 55 3 2 3 2 2 3" xfId="29715" xr:uid="{00000000-0005-0000-0000-000013740000}"/>
    <cellStyle name="Normal 55 3 2 3 2 3" xfId="9597" xr:uid="{00000000-0005-0000-0000-00007D250000}"/>
    <cellStyle name="Normal 55 3 2 3 2 3 3" xfId="24698" xr:uid="{00000000-0005-0000-0000-00007A600000}"/>
    <cellStyle name="Normal 55 3 2 3 2 5" xfId="19685" xr:uid="{00000000-0005-0000-0000-0000E54C0000}"/>
    <cellStyle name="Normal 55 3 2 3 3" xfId="6236" xr:uid="{00000000-0005-0000-0000-00005C180000}"/>
    <cellStyle name="Normal 55 3 2 3 3 2" xfId="16288" xr:uid="{00000000-0005-0000-0000-0000A03F0000}"/>
    <cellStyle name="Normal 55 3 2 3 3 3" xfId="11268" xr:uid="{00000000-0005-0000-0000-0000042C0000}"/>
    <cellStyle name="Normal 55 3 2 3 3 3 3" xfId="26369" xr:uid="{00000000-0005-0000-0000-000001670000}"/>
    <cellStyle name="Normal 55 3 2 3 3 5" xfId="21356" xr:uid="{00000000-0005-0000-0000-00006C530000}"/>
    <cellStyle name="Normal 55 3 2 3 4" xfId="12946" xr:uid="{00000000-0005-0000-0000-000092320000}"/>
    <cellStyle name="Normal 55 3 2 3 4 3" xfId="28044" xr:uid="{00000000-0005-0000-0000-00008C6D0000}"/>
    <cellStyle name="Normal 55 3 2 3 5" xfId="7925" xr:uid="{00000000-0005-0000-0000-0000F51E0000}"/>
    <cellStyle name="Normal 55 3 2 3 5 3" xfId="23027" xr:uid="{00000000-0005-0000-0000-0000F3590000}"/>
    <cellStyle name="Normal 55 3 2 3 7" xfId="18014" xr:uid="{00000000-0005-0000-0000-00005E460000}"/>
    <cellStyle name="Normal 55 3 2 4" xfId="3707" xr:uid="{00000000-0005-0000-0000-00007B0E0000}"/>
    <cellStyle name="Normal 55 3 2 4 2" xfId="13781" xr:uid="{00000000-0005-0000-0000-0000D5350000}"/>
    <cellStyle name="Normal 55 3 2 4 2 3" xfId="28879" xr:uid="{00000000-0005-0000-0000-0000CF700000}"/>
    <cellStyle name="Normal 55 3 2 4 3" xfId="8761" xr:uid="{00000000-0005-0000-0000-000039220000}"/>
    <cellStyle name="Normal 55 3 2 4 3 3" xfId="23862" xr:uid="{00000000-0005-0000-0000-0000365D0000}"/>
    <cellStyle name="Normal 55 3 2 4 5" xfId="18849" xr:uid="{00000000-0005-0000-0000-0000A1490000}"/>
    <cellStyle name="Normal 55 3 2 5" xfId="5400" xr:uid="{00000000-0005-0000-0000-000018150000}"/>
    <cellStyle name="Normal 55 3 2 5 2" xfId="15452" xr:uid="{00000000-0005-0000-0000-00005C3C0000}"/>
    <cellStyle name="Normal 55 3 2 5 2 3" xfId="30550" xr:uid="{00000000-0005-0000-0000-000056770000}"/>
    <cellStyle name="Normal 55 3 2 5 3" xfId="10432" xr:uid="{00000000-0005-0000-0000-0000C0280000}"/>
    <cellStyle name="Normal 55 3 2 5 3 3" xfId="25533" xr:uid="{00000000-0005-0000-0000-0000BD630000}"/>
    <cellStyle name="Normal 55 3 2 5 5" xfId="20520" xr:uid="{00000000-0005-0000-0000-000028500000}"/>
    <cellStyle name="Normal 55 3 2 6" xfId="12110" xr:uid="{00000000-0005-0000-0000-00004E2F0000}"/>
    <cellStyle name="Normal 55 3 2 6 3" xfId="27208" xr:uid="{00000000-0005-0000-0000-0000486A0000}"/>
    <cellStyle name="Normal 55 3 2 7" xfId="7089" xr:uid="{00000000-0005-0000-0000-0000B11B0000}"/>
    <cellStyle name="Normal 55 3 2 7 3" xfId="22191" xr:uid="{00000000-0005-0000-0000-0000AF560000}"/>
    <cellStyle name="Normal 55 3 2 9" xfId="17178" xr:uid="{00000000-0005-0000-0000-00001A430000}"/>
    <cellStyle name="Normal 55 3 3" xfId="2225" xr:uid="{00000000-0005-0000-0000-0000B1080000}"/>
    <cellStyle name="Normal 55 3 3 2" xfId="3064" xr:uid="{00000000-0005-0000-0000-0000F80B0000}"/>
    <cellStyle name="Normal 55 3 3 2 2" xfId="4754" xr:uid="{00000000-0005-0000-0000-000092120000}"/>
    <cellStyle name="Normal 55 3 3 2 2 2" xfId="14827" xr:uid="{00000000-0005-0000-0000-0000EB390000}"/>
    <cellStyle name="Normal 55 3 3 2 2 2 3" xfId="29925" xr:uid="{00000000-0005-0000-0000-0000E5740000}"/>
    <cellStyle name="Normal 55 3 3 2 2 3" xfId="9807" xr:uid="{00000000-0005-0000-0000-00004F260000}"/>
    <cellStyle name="Normal 55 3 3 2 2 3 3" xfId="24908" xr:uid="{00000000-0005-0000-0000-00004C610000}"/>
    <cellStyle name="Normal 55 3 3 2 2 5" xfId="19895" xr:uid="{00000000-0005-0000-0000-0000B74D0000}"/>
    <cellStyle name="Normal 55 3 3 2 3" xfId="6446" xr:uid="{00000000-0005-0000-0000-00002E190000}"/>
    <cellStyle name="Normal 55 3 3 2 3 2" xfId="16498" xr:uid="{00000000-0005-0000-0000-000072400000}"/>
    <cellStyle name="Normal 55 3 3 2 3 3" xfId="11478" xr:uid="{00000000-0005-0000-0000-0000D62C0000}"/>
    <cellStyle name="Normal 55 3 3 2 3 3 3" xfId="26579" xr:uid="{00000000-0005-0000-0000-0000D3670000}"/>
    <cellStyle name="Normal 55 3 3 2 3 5" xfId="21566" xr:uid="{00000000-0005-0000-0000-00003E540000}"/>
    <cellStyle name="Normal 55 3 3 2 4" xfId="13156" xr:uid="{00000000-0005-0000-0000-000064330000}"/>
    <cellStyle name="Normal 55 3 3 2 4 3" xfId="28254" xr:uid="{00000000-0005-0000-0000-00005E6E0000}"/>
    <cellStyle name="Normal 55 3 3 2 5" xfId="8135" xr:uid="{00000000-0005-0000-0000-0000C71F0000}"/>
    <cellStyle name="Normal 55 3 3 2 5 3" xfId="23237" xr:uid="{00000000-0005-0000-0000-0000C55A0000}"/>
    <cellStyle name="Normal 55 3 3 2 7" xfId="18224" xr:uid="{00000000-0005-0000-0000-000030470000}"/>
    <cellStyle name="Normal 55 3 3 3" xfId="3917" xr:uid="{00000000-0005-0000-0000-00004D0F0000}"/>
    <cellStyle name="Normal 55 3 3 3 2" xfId="13991" xr:uid="{00000000-0005-0000-0000-0000A7360000}"/>
    <cellStyle name="Normal 55 3 3 3 2 3" xfId="29089" xr:uid="{00000000-0005-0000-0000-0000A1710000}"/>
    <cellStyle name="Normal 55 3 3 3 3" xfId="8971" xr:uid="{00000000-0005-0000-0000-00000B230000}"/>
    <cellStyle name="Normal 55 3 3 3 3 3" xfId="24072" xr:uid="{00000000-0005-0000-0000-0000085E0000}"/>
    <cellStyle name="Normal 55 3 3 3 5" xfId="19059" xr:uid="{00000000-0005-0000-0000-0000734A0000}"/>
    <cellStyle name="Normal 55 3 3 4" xfId="5610" xr:uid="{00000000-0005-0000-0000-0000EA150000}"/>
    <cellStyle name="Normal 55 3 3 4 2" xfId="15662" xr:uid="{00000000-0005-0000-0000-00002E3D0000}"/>
    <cellStyle name="Normal 55 3 3 4 2 3" xfId="30760" xr:uid="{00000000-0005-0000-0000-000028780000}"/>
    <cellStyle name="Normal 55 3 3 4 3" xfId="10642" xr:uid="{00000000-0005-0000-0000-000092290000}"/>
    <cellStyle name="Normal 55 3 3 4 3 3" xfId="25743" xr:uid="{00000000-0005-0000-0000-00008F640000}"/>
    <cellStyle name="Normal 55 3 3 4 5" xfId="20730" xr:uid="{00000000-0005-0000-0000-0000FA500000}"/>
    <cellStyle name="Normal 55 3 3 5" xfId="12320" xr:uid="{00000000-0005-0000-0000-000020300000}"/>
    <cellStyle name="Normal 55 3 3 5 3" xfId="27418" xr:uid="{00000000-0005-0000-0000-00001A6B0000}"/>
    <cellStyle name="Normal 55 3 3 6" xfId="7299" xr:uid="{00000000-0005-0000-0000-0000831C0000}"/>
    <cellStyle name="Normal 55 3 3 6 3" xfId="22401" xr:uid="{00000000-0005-0000-0000-000081570000}"/>
    <cellStyle name="Normal 55 3 3 8" xfId="17388" xr:uid="{00000000-0005-0000-0000-0000EC430000}"/>
    <cellStyle name="Normal 55 3 4" xfId="2646" xr:uid="{00000000-0005-0000-0000-0000560A0000}"/>
    <cellStyle name="Normal 55 3 4 2" xfId="4336" xr:uid="{00000000-0005-0000-0000-0000F0100000}"/>
    <cellStyle name="Normal 55 3 4 2 2" xfId="14409" xr:uid="{00000000-0005-0000-0000-000049380000}"/>
    <cellStyle name="Normal 55 3 4 2 2 3" xfId="29507" xr:uid="{00000000-0005-0000-0000-000043730000}"/>
    <cellStyle name="Normal 55 3 4 2 3" xfId="9389" xr:uid="{00000000-0005-0000-0000-0000AD240000}"/>
    <cellStyle name="Normal 55 3 4 2 3 3" xfId="24490" xr:uid="{00000000-0005-0000-0000-0000AA5F0000}"/>
    <cellStyle name="Normal 55 3 4 2 5" xfId="19477" xr:uid="{00000000-0005-0000-0000-0000154C0000}"/>
    <cellStyle name="Normal 55 3 4 3" xfId="6028" xr:uid="{00000000-0005-0000-0000-00008C170000}"/>
    <cellStyle name="Normal 55 3 4 3 2" xfId="16080" xr:uid="{00000000-0005-0000-0000-0000D03E0000}"/>
    <cellStyle name="Normal 55 3 4 3 3" xfId="11060" xr:uid="{00000000-0005-0000-0000-0000342B0000}"/>
    <cellStyle name="Normal 55 3 4 3 3 3" xfId="26161" xr:uid="{00000000-0005-0000-0000-000031660000}"/>
    <cellStyle name="Normal 55 3 4 3 5" xfId="21148" xr:uid="{00000000-0005-0000-0000-00009C520000}"/>
    <cellStyle name="Normal 55 3 4 4" xfId="12738" xr:uid="{00000000-0005-0000-0000-0000C2310000}"/>
    <cellStyle name="Normal 55 3 4 4 3" xfId="27836" xr:uid="{00000000-0005-0000-0000-0000BC6C0000}"/>
    <cellStyle name="Normal 55 3 4 5" xfId="7717" xr:uid="{00000000-0005-0000-0000-0000251E0000}"/>
    <cellStyle name="Normal 55 3 4 5 3" xfId="22819" xr:uid="{00000000-0005-0000-0000-000023590000}"/>
    <cellStyle name="Normal 55 3 4 7" xfId="17806" xr:uid="{00000000-0005-0000-0000-00008E450000}"/>
    <cellStyle name="Normal 55 3 5" xfId="3499" xr:uid="{00000000-0005-0000-0000-0000AB0D0000}"/>
    <cellStyle name="Normal 55 3 5 2" xfId="13573" xr:uid="{00000000-0005-0000-0000-000005350000}"/>
    <cellStyle name="Normal 55 3 5 2 3" xfId="28671" xr:uid="{00000000-0005-0000-0000-0000FF6F0000}"/>
    <cellStyle name="Normal 55 3 5 3" xfId="8553" xr:uid="{00000000-0005-0000-0000-000069210000}"/>
    <cellStyle name="Normal 55 3 5 3 3" xfId="23654" xr:uid="{00000000-0005-0000-0000-0000665C0000}"/>
    <cellStyle name="Normal 55 3 5 5" xfId="18641" xr:uid="{00000000-0005-0000-0000-0000D1480000}"/>
    <cellStyle name="Normal 55 3 6" xfId="5192" xr:uid="{00000000-0005-0000-0000-000048140000}"/>
    <cellStyle name="Normal 55 3 6 2" xfId="15244" xr:uid="{00000000-0005-0000-0000-00008C3B0000}"/>
    <cellStyle name="Normal 55 3 6 2 3" xfId="30342" xr:uid="{00000000-0005-0000-0000-000086760000}"/>
    <cellStyle name="Normal 55 3 6 3" xfId="10224" xr:uid="{00000000-0005-0000-0000-0000F0270000}"/>
    <cellStyle name="Normal 55 3 6 3 3" xfId="25325" xr:uid="{00000000-0005-0000-0000-0000ED620000}"/>
    <cellStyle name="Normal 55 3 6 5" xfId="20312" xr:uid="{00000000-0005-0000-0000-0000584F0000}"/>
    <cellStyle name="Normal 55 3 7" xfId="11902" xr:uid="{00000000-0005-0000-0000-00007E2E0000}"/>
    <cellStyle name="Normal 55 3 7 3" xfId="27000" xr:uid="{00000000-0005-0000-0000-000078690000}"/>
    <cellStyle name="Normal 55 3 8" xfId="6881" xr:uid="{00000000-0005-0000-0000-0000E11A0000}"/>
    <cellStyle name="Normal 55 3 8 3" xfId="21983" xr:uid="{00000000-0005-0000-0000-0000DF550000}"/>
    <cellStyle name="Normal 55 4" xfId="1906" xr:uid="{00000000-0005-0000-0000-000072070000}"/>
    <cellStyle name="Normal 55 4 2" xfId="2329" xr:uid="{00000000-0005-0000-0000-000019090000}"/>
    <cellStyle name="Normal 55 4 2 2" xfId="3168" xr:uid="{00000000-0005-0000-0000-0000600C0000}"/>
    <cellStyle name="Normal 55 4 2 2 2" xfId="4858" xr:uid="{00000000-0005-0000-0000-0000FA120000}"/>
    <cellStyle name="Normal 55 4 2 2 2 2" xfId="14931" xr:uid="{00000000-0005-0000-0000-0000533A0000}"/>
    <cellStyle name="Normal 55 4 2 2 2 2 3" xfId="30029" xr:uid="{00000000-0005-0000-0000-00004D750000}"/>
    <cellStyle name="Normal 55 4 2 2 2 3" xfId="9911" xr:uid="{00000000-0005-0000-0000-0000B7260000}"/>
    <cellStyle name="Normal 55 4 2 2 2 3 3" xfId="25012" xr:uid="{00000000-0005-0000-0000-0000B4610000}"/>
    <cellStyle name="Normal 55 4 2 2 2 5" xfId="19999" xr:uid="{00000000-0005-0000-0000-00001F4E0000}"/>
    <cellStyle name="Normal 55 4 2 2 3" xfId="6550" xr:uid="{00000000-0005-0000-0000-000096190000}"/>
    <cellStyle name="Normal 55 4 2 2 3 2" xfId="16602" xr:uid="{00000000-0005-0000-0000-0000DA400000}"/>
    <cellStyle name="Normal 55 4 2 2 3 3" xfId="11582" xr:uid="{00000000-0005-0000-0000-00003E2D0000}"/>
    <cellStyle name="Normal 55 4 2 2 3 3 3" xfId="26683" xr:uid="{00000000-0005-0000-0000-00003B680000}"/>
    <cellStyle name="Normal 55 4 2 2 3 5" xfId="21670" xr:uid="{00000000-0005-0000-0000-0000A6540000}"/>
    <cellStyle name="Normal 55 4 2 2 4" xfId="13260" xr:uid="{00000000-0005-0000-0000-0000CC330000}"/>
    <cellStyle name="Normal 55 4 2 2 4 3" xfId="28358" xr:uid="{00000000-0005-0000-0000-0000C66E0000}"/>
    <cellStyle name="Normal 55 4 2 2 5" xfId="8239" xr:uid="{00000000-0005-0000-0000-00002F200000}"/>
    <cellStyle name="Normal 55 4 2 2 5 3" xfId="23341" xr:uid="{00000000-0005-0000-0000-00002D5B0000}"/>
    <cellStyle name="Normal 55 4 2 2 7" xfId="18328" xr:uid="{00000000-0005-0000-0000-000098470000}"/>
    <cellStyle name="Normal 55 4 2 3" xfId="4021" xr:uid="{00000000-0005-0000-0000-0000B50F0000}"/>
    <cellStyle name="Normal 55 4 2 3 2" xfId="14095" xr:uid="{00000000-0005-0000-0000-00000F370000}"/>
    <cellStyle name="Normal 55 4 2 3 2 3" xfId="29193" xr:uid="{00000000-0005-0000-0000-000009720000}"/>
    <cellStyle name="Normal 55 4 2 3 3" xfId="9075" xr:uid="{00000000-0005-0000-0000-000073230000}"/>
    <cellStyle name="Normal 55 4 2 3 3 3" xfId="24176" xr:uid="{00000000-0005-0000-0000-0000705E0000}"/>
    <cellStyle name="Normal 55 4 2 3 5" xfId="19163" xr:uid="{00000000-0005-0000-0000-0000DB4A0000}"/>
    <cellStyle name="Normal 55 4 2 4" xfId="5714" xr:uid="{00000000-0005-0000-0000-000052160000}"/>
    <cellStyle name="Normal 55 4 2 4 2" xfId="15766" xr:uid="{00000000-0005-0000-0000-0000963D0000}"/>
    <cellStyle name="Normal 55 4 2 4 2 3" xfId="30864" xr:uid="{00000000-0005-0000-0000-000090780000}"/>
    <cellStyle name="Normal 55 4 2 4 3" xfId="10746" xr:uid="{00000000-0005-0000-0000-0000FA290000}"/>
    <cellStyle name="Normal 55 4 2 4 3 3" xfId="25847" xr:uid="{00000000-0005-0000-0000-0000F7640000}"/>
    <cellStyle name="Normal 55 4 2 4 5" xfId="20834" xr:uid="{00000000-0005-0000-0000-000062510000}"/>
    <cellStyle name="Normal 55 4 2 5" xfId="12424" xr:uid="{00000000-0005-0000-0000-000088300000}"/>
    <cellStyle name="Normal 55 4 2 5 3" xfId="27522" xr:uid="{00000000-0005-0000-0000-0000826B0000}"/>
    <cellStyle name="Normal 55 4 2 6" xfId="7403" xr:uid="{00000000-0005-0000-0000-0000EB1C0000}"/>
    <cellStyle name="Normal 55 4 2 6 3" xfId="22505" xr:uid="{00000000-0005-0000-0000-0000E9570000}"/>
    <cellStyle name="Normal 55 4 2 8" xfId="17492" xr:uid="{00000000-0005-0000-0000-000054440000}"/>
    <cellStyle name="Normal 55 4 3" xfId="2750" xr:uid="{00000000-0005-0000-0000-0000BE0A0000}"/>
    <cellStyle name="Normal 55 4 3 2" xfId="4440" xr:uid="{00000000-0005-0000-0000-000058110000}"/>
    <cellStyle name="Normal 55 4 3 2 2" xfId="14513" xr:uid="{00000000-0005-0000-0000-0000B1380000}"/>
    <cellStyle name="Normal 55 4 3 2 2 3" xfId="29611" xr:uid="{00000000-0005-0000-0000-0000AB730000}"/>
    <cellStyle name="Normal 55 4 3 2 3" xfId="9493" xr:uid="{00000000-0005-0000-0000-000015250000}"/>
    <cellStyle name="Normal 55 4 3 2 3 3" xfId="24594" xr:uid="{00000000-0005-0000-0000-000012600000}"/>
    <cellStyle name="Normal 55 4 3 2 5" xfId="19581" xr:uid="{00000000-0005-0000-0000-00007D4C0000}"/>
    <cellStyle name="Normal 55 4 3 3" xfId="6132" xr:uid="{00000000-0005-0000-0000-0000F4170000}"/>
    <cellStyle name="Normal 55 4 3 3 2" xfId="16184" xr:uid="{00000000-0005-0000-0000-0000383F0000}"/>
    <cellStyle name="Normal 55 4 3 3 3" xfId="11164" xr:uid="{00000000-0005-0000-0000-00009C2B0000}"/>
    <cellStyle name="Normal 55 4 3 3 3 3" xfId="26265" xr:uid="{00000000-0005-0000-0000-000099660000}"/>
    <cellStyle name="Normal 55 4 3 3 5" xfId="21252" xr:uid="{00000000-0005-0000-0000-000004530000}"/>
    <cellStyle name="Normal 55 4 3 4" xfId="12842" xr:uid="{00000000-0005-0000-0000-00002A320000}"/>
    <cellStyle name="Normal 55 4 3 4 3" xfId="27940" xr:uid="{00000000-0005-0000-0000-0000246D0000}"/>
    <cellStyle name="Normal 55 4 3 5" xfId="7821" xr:uid="{00000000-0005-0000-0000-00008D1E0000}"/>
    <cellStyle name="Normal 55 4 3 5 3" xfId="22923" xr:uid="{00000000-0005-0000-0000-00008B590000}"/>
    <cellStyle name="Normal 55 4 3 7" xfId="17910" xr:uid="{00000000-0005-0000-0000-0000F6450000}"/>
    <cellStyle name="Normal 55 4 4" xfId="3603" xr:uid="{00000000-0005-0000-0000-0000130E0000}"/>
    <cellStyle name="Normal 55 4 4 2" xfId="13677" xr:uid="{00000000-0005-0000-0000-00006D350000}"/>
    <cellStyle name="Normal 55 4 4 2 3" xfId="28775" xr:uid="{00000000-0005-0000-0000-000067700000}"/>
    <cellStyle name="Normal 55 4 4 3" xfId="8657" xr:uid="{00000000-0005-0000-0000-0000D1210000}"/>
    <cellStyle name="Normal 55 4 4 3 3" xfId="23758" xr:uid="{00000000-0005-0000-0000-0000CE5C0000}"/>
    <cellStyle name="Normal 55 4 4 5" xfId="18745" xr:uid="{00000000-0005-0000-0000-000039490000}"/>
    <cellStyle name="Normal 55 4 5" xfId="5296" xr:uid="{00000000-0005-0000-0000-0000B0140000}"/>
    <cellStyle name="Normal 55 4 5 2" xfId="15348" xr:uid="{00000000-0005-0000-0000-0000F43B0000}"/>
    <cellStyle name="Normal 55 4 5 2 3" xfId="30446" xr:uid="{00000000-0005-0000-0000-0000EE760000}"/>
    <cellStyle name="Normal 55 4 5 3" xfId="10328" xr:uid="{00000000-0005-0000-0000-000058280000}"/>
    <cellStyle name="Normal 55 4 5 3 3" xfId="25429" xr:uid="{00000000-0005-0000-0000-000055630000}"/>
    <cellStyle name="Normal 55 4 5 5" xfId="20416" xr:uid="{00000000-0005-0000-0000-0000C04F0000}"/>
    <cellStyle name="Normal 55 4 6" xfId="12006" xr:uid="{00000000-0005-0000-0000-0000E62E0000}"/>
    <cellStyle name="Normal 55 4 6 3" xfId="27104" xr:uid="{00000000-0005-0000-0000-0000E0690000}"/>
    <cellStyle name="Normal 55 4 7" xfId="6985" xr:uid="{00000000-0005-0000-0000-0000491B0000}"/>
    <cellStyle name="Normal 55 4 7 3" xfId="22087" xr:uid="{00000000-0005-0000-0000-000047560000}"/>
    <cellStyle name="Normal 55 4 9" xfId="17074" xr:uid="{00000000-0005-0000-0000-0000B2420000}"/>
    <cellStyle name="Normal 55 5" xfId="2119" xr:uid="{00000000-0005-0000-0000-000047080000}"/>
    <cellStyle name="Normal 55 5 2" xfId="2960" xr:uid="{00000000-0005-0000-0000-0000900B0000}"/>
    <cellStyle name="Normal 55 5 2 2" xfId="4650" xr:uid="{00000000-0005-0000-0000-00002A120000}"/>
    <cellStyle name="Normal 55 5 2 2 2" xfId="14723" xr:uid="{00000000-0005-0000-0000-000083390000}"/>
    <cellStyle name="Normal 55 5 2 2 2 3" xfId="29821" xr:uid="{00000000-0005-0000-0000-00007D740000}"/>
    <cellStyle name="Normal 55 5 2 2 3" xfId="9703" xr:uid="{00000000-0005-0000-0000-0000E7250000}"/>
    <cellStyle name="Normal 55 5 2 2 3 3" xfId="24804" xr:uid="{00000000-0005-0000-0000-0000E4600000}"/>
    <cellStyle name="Normal 55 5 2 2 5" xfId="19791" xr:uid="{00000000-0005-0000-0000-00004F4D0000}"/>
    <cellStyle name="Normal 55 5 2 3" xfId="6342" xr:uid="{00000000-0005-0000-0000-0000C6180000}"/>
    <cellStyle name="Normal 55 5 2 3 2" xfId="16394" xr:uid="{00000000-0005-0000-0000-00000A400000}"/>
    <cellStyle name="Normal 55 5 2 3 3" xfId="11374" xr:uid="{00000000-0005-0000-0000-00006E2C0000}"/>
    <cellStyle name="Normal 55 5 2 3 3 3" xfId="26475" xr:uid="{00000000-0005-0000-0000-00006B670000}"/>
    <cellStyle name="Normal 55 5 2 3 5" xfId="21462" xr:uid="{00000000-0005-0000-0000-0000D6530000}"/>
    <cellStyle name="Normal 55 5 2 4" xfId="13052" xr:uid="{00000000-0005-0000-0000-0000FC320000}"/>
    <cellStyle name="Normal 55 5 2 4 3" xfId="28150" xr:uid="{00000000-0005-0000-0000-0000F66D0000}"/>
    <cellStyle name="Normal 55 5 2 5" xfId="8031" xr:uid="{00000000-0005-0000-0000-00005F1F0000}"/>
    <cellStyle name="Normal 55 5 2 5 3" xfId="23133" xr:uid="{00000000-0005-0000-0000-00005D5A0000}"/>
    <cellStyle name="Normal 55 5 2 7" xfId="18120" xr:uid="{00000000-0005-0000-0000-0000C8460000}"/>
    <cellStyle name="Normal 55 5 3" xfId="3813" xr:uid="{00000000-0005-0000-0000-0000E50E0000}"/>
    <cellStyle name="Normal 55 5 3 2" xfId="13887" xr:uid="{00000000-0005-0000-0000-00003F360000}"/>
    <cellStyle name="Normal 55 5 3 2 3" xfId="28985" xr:uid="{00000000-0005-0000-0000-000039710000}"/>
    <cellStyle name="Normal 55 5 3 3" xfId="8867" xr:uid="{00000000-0005-0000-0000-0000A3220000}"/>
    <cellStyle name="Normal 55 5 3 3 3" xfId="23968" xr:uid="{00000000-0005-0000-0000-0000A05D0000}"/>
    <cellStyle name="Normal 55 5 3 5" xfId="18955" xr:uid="{00000000-0005-0000-0000-00000B4A0000}"/>
    <cellStyle name="Normal 55 5 4" xfId="5506" xr:uid="{00000000-0005-0000-0000-000082150000}"/>
    <cellStyle name="Normal 55 5 4 2" xfId="15558" xr:uid="{00000000-0005-0000-0000-0000C63C0000}"/>
    <cellStyle name="Normal 55 5 4 2 3" xfId="30656" xr:uid="{00000000-0005-0000-0000-0000C0770000}"/>
    <cellStyle name="Normal 55 5 4 3" xfId="10538" xr:uid="{00000000-0005-0000-0000-00002A290000}"/>
    <cellStyle name="Normal 55 5 4 3 3" xfId="25639" xr:uid="{00000000-0005-0000-0000-000027640000}"/>
    <cellStyle name="Normal 55 5 4 5" xfId="20626" xr:uid="{00000000-0005-0000-0000-000092500000}"/>
    <cellStyle name="Normal 55 5 5" xfId="12216" xr:uid="{00000000-0005-0000-0000-0000B82F0000}"/>
    <cellStyle name="Normal 55 5 5 3" xfId="27314" xr:uid="{00000000-0005-0000-0000-0000B26A0000}"/>
    <cellStyle name="Normal 55 5 6" xfId="7195" xr:uid="{00000000-0005-0000-0000-00001B1C0000}"/>
    <cellStyle name="Normal 55 5 6 3" xfId="22297" xr:uid="{00000000-0005-0000-0000-000019570000}"/>
    <cellStyle name="Normal 55 5 8" xfId="17284" xr:uid="{00000000-0005-0000-0000-000084430000}"/>
    <cellStyle name="Normal 55 6" xfId="2540" xr:uid="{00000000-0005-0000-0000-0000EC090000}"/>
    <cellStyle name="Normal 55 6 2" xfId="4232" xr:uid="{00000000-0005-0000-0000-000088100000}"/>
    <cellStyle name="Normal 55 6 2 2" xfId="14305" xr:uid="{00000000-0005-0000-0000-0000E1370000}"/>
    <cellStyle name="Normal 55 6 2 2 3" xfId="29403" xr:uid="{00000000-0005-0000-0000-0000DB720000}"/>
    <cellStyle name="Normal 55 6 2 3" xfId="9285" xr:uid="{00000000-0005-0000-0000-000045240000}"/>
    <cellStyle name="Normal 55 6 2 3 3" xfId="24386" xr:uid="{00000000-0005-0000-0000-0000425F0000}"/>
    <cellStyle name="Normal 55 6 2 5" xfId="19373" xr:uid="{00000000-0005-0000-0000-0000AD4B0000}"/>
    <cellStyle name="Normal 55 6 3" xfId="5924" xr:uid="{00000000-0005-0000-0000-000024170000}"/>
    <cellStyle name="Normal 55 6 3 2" xfId="15976" xr:uid="{00000000-0005-0000-0000-0000683E0000}"/>
    <cellStyle name="Normal 55 6 3 3" xfId="10956" xr:uid="{00000000-0005-0000-0000-0000CC2A0000}"/>
    <cellStyle name="Normal 55 6 3 3 3" xfId="26057" xr:uid="{00000000-0005-0000-0000-0000C9650000}"/>
    <cellStyle name="Normal 55 6 3 5" xfId="21044" xr:uid="{00000000-0005-0000-0000-000034520000}"/>
    <cellStyle name="Normal 55 6 4" xfId="12634" xr:uid="{00000000-0005-0000-0000-00005A310000}"/>
    <cellStyle name="Normal 55 6 4 3" xfId="27732" xr:uid="{00000000-0005-0000-0000-0000546C0000}"/>
    <cellStyle name="Normal 55 6 5" xfId="7613" xr:uid="{00000000-0005-0000-0000-0000BD1D0000}"/>
    <cellStyle name="Normal 55 6 5 3" xfId="22715" xr:uid="{00000000-0005-0000-0000-0000BB580000}"/>
    <cellStyle name="Normal 55 6 7" xfId="17702" xr:uid="{00000000-0005-0000-0000-000026450000}"/>
    <cellStyle name="Normal 55 7" xfId="3391" xr:uid="{00000000-0005-0000-0000-00003F0D0000}"/>
    <cellStyle name="Normal 55 7 2" xfId="13469" xr:uid="{00000000-0005-0000-0000-00009D340000}"/>
    <cellStyle name="Normal 55 7 2 3" xfId="28567" xr:uid="{00000000-0005-0000-0000-0000976F0000}"/>
    <cellStyle name="Normal 55 7 3" xfId="8449" xr:uid="{00000000-0005-0000-0000-000001210000}"/>
    <cellStyle name="Normal 55 7 3 3" xfId="23550" xr:uid="{00000000-0005-0000-0000-0000FE5B0000}"/>
    <cellStyle name="Normal 55 7 5" xfId="18537" xr:uid="{00000000-0005-0000-0000-000069480000}"/>
    <cellStyle name="Normal 55 8" xfId="5085" xr:uid="{00000000-0005-0000-0000-0000DD130000}"/>
    <cellStyle name="Normal 55 8 2" xfId="15140" xr:uid="{00000000-0005-0000-0000-0000243B0000}"/>
    <cellStyle name="Normal 55 8 2 3" xfId="30238" xr:uid="{00000000-0005-0000-0000-00001E760000}"/>
    <cellStyle name="Normal 55 8 3" xfId="10120" xr:uid="{00000000-0005-0000-0000-000088270000}"/>
    <cellStyle name="Normal 55 8 3 3" xfId="25221" xr:uid="{00000000-0005-0000-0000-000085620000}"/>
    <cellStyle name="Normal 55 8 5" xfId="20208" xr:uid="{00000000-0005-0000-0000-0000F04E0000}"/>
    <cellStyle name="Normal 55 9" xfId="11796" xr:uid="{00000000-0005-0000-0000-0000142E0000}"/>
    <cellStyle name="Normal 55 9 3" xfId="26896" xr:uid="{00000000-0005-0000-0000-000010690000}"/>
    <cellStyle name="Normal 56" xfId="1457" xr:uid="{00000000-0005-0000-0000-0000B1050000}"/>
    <cellStyle name="Normal 56 10" xfId="6776" xr:uid="{00000000-0005-0000-0000-0000781A0000}"/>
    <cellStyle name="Normal 56 10 3" xfId="21880" xr:uid="{00000000-0005-0000-0000-000078550000}"/>
    <cellStyle name="Normal 56 12" xfId="16865" xr:uid="{00000000-0005-0000-0000-0000E1410000}"/>
    <cellStyle name="Normal 56 2" xfId="1740" xr:uid="{00000000-0005-0000-0000-0000CC060000}"/>
    <cellStyle name="Normal 56 2 11" xfId="16919" xr:uid="{00000000-0005-0000-0000-000017420000}"/>
    <cellStyle name="Normal 56 2 2" xfId="1848" xr:uid="{00000000-0005-0000-0000-000038070000}"/>
    <cellStyle name="Normal 56 2 2 10" xfId="17023" xr:uid="{00000000-0005-0000-0000-00007F420000}"/>
    <cellStyle name="Normal 56 2 2 2" xfId="2065" xr:uid="{00000000-0005-0000-0000-000011080000}"/>
    <cellStyle name="Normal 56 2 2 2 2" xfId="2486" xr:uid="{00000000-0005-0000-0000-0000B6090000}"/>
    <cellStyle name="Normal 56 2 2 2 2 2" xfId="3325" xr:uid="{00000000-0005-0000-0000-0000FD0C0000}"/>
    <cellStyle name="Normal 56 2 2 2 2 2 2" xfId="5015" xr:uid="{00000000-0005-0000-0000-000097130000}"/>
    <cellStyle name="Normal 56 2 2 2 2 2 2 2" xfId="15088" xr:uid="{00000000-0005-0000-0000-0000F03A0000}"/>
    <cellStyle name="Normal 56 2 2 2 2 2 2 2 3" xfId="30186" xr:uid="{00000000-0005-0000-0000-0000EA750000}"/>
    <cellStyle name="Normal 56 2 2 2 2 2 2 3" xfId="10068" xr:uid="{00000000-0005-0000-0000-000054270000}"/>
    <cellStyle name="Normal 56 2 2 2 2 2 2 3 3" xfId="25169" xr:uid="{00000000-0005-0000-0000-000051620000}"/>
    <cellStyle name="Normal 56 2 2 2 2 2 2 5" xfId="20156" xr:uid="{00000000-0005-0000-0000-0000BC4E0000}"/>
    <cellStyle name="Normal 56 2 2 2 2 2 3" xfId="6707" xr:uid="{00000000-0005-0000-0000-0000331A0000}"/>
    <cellStyle name="Normal 56 2 2 2 2 2 3 2" xfId="16759" xr:uid="{00000000-0005-0000-0000-000077410000}"/>
    <cellStyle name="Normal 56 2 2 2 2 2 3 3" xfId="11739" xr:uid="{00000000-0005-0000-0000-0000DB2D0000}"/>
    <cellStyle name="Normal 56 2 2 2 2 2 3 3 3" xfId="26840" xr:uid="{00000000-0005-0000-0000-0000D8680000}"/>
    <cellStyle name="Normal 56 2 2 2 2 2 3 5" xfId="21827" xr:uid="{00000000-0005-0000-0000-000043550000}"/>
    <cellStyle name="Normal 56 2 2 2 2 2 4" xfId="13417" xr:uid="{00000000-0005-0000-0000-000069340000}"/>
    <cellStyle name="Normal 56 2 2 2 2 2 4 3" xfId="28515" xr:uid="{00000000-0005-0000-0000-0000636F0000}"/>
    <cellStyle name="Normal 56 2 2 2 2 2 5" xfId="8396" xr:uid="{00000000-0005-0000-0000-0000CC200000}"/>
    <cellStyle name="Normal 56 2 2 2 2 2 5 3" xfId="23498" xr:uid="{00000000-0005-0000-0000-0000CA5B0000}"/>
    <cellStyle name="Normal 56 2 2 2 2 2 7" xfId="18485" xr:uid="{00000000-0005-0000-0000-000035480000}"/>
    <cellStyle name="Normal 56 2 2 2 2 3" xfId="4178" xr:uid="{00000000-0005-0000-0000-000052100000}"/>
    <cellStyle name="Normal 56 2 2 2 2 3 2" xfId="14252" xr:uid="{00000000-0005-0000-0000-0000AC370000}"/>
    <cellStyle name="Normal 56 2 2 2 2 3 2 3" xfId="29350" xr:uid="{00000000-0005-0000-0000-0000A6720000}"/>
    <cellStyle name="Normal 56 2 2 2 2 3 3" xfId="9232" xr:uid="{00000000-0005-0000-0000-000010240000}"/>
    <cellStyle name="Normal 56 2 2 2 2 3 3 3" xfId="24333" xr:uid="{00000000-0005-0000-0000-00000D5F0000}"/>
    <cellStyle name="Normal 56 2 2 2 2 3 5" xfId="19320" xr:uid="{00000000-0005-0000-0000-0000784B0000}"/>
    <cellStyle name="Normal 56 2 2 2 2 4" xfId="5871" xr:uid="{00000000-0005-0000-0000-0000EF160000}"/>
    <cellStyle name="Normal 56 2 2 2 2 4 2" xfId="15923" xr:uid="{00000000-0005-0000-0000-0000333E0000}"/>
    <cellStyle name="Normal 56 2 2 2 2 4 3" xfId="10903" xr:uid="{00000000-0005-0000-0000-0000972A0000}"/>
    <cellStyle name="Normal 56 2 2 2 2 4 3 3" xfId="26004" xr:uid="{00000000-0005-0000-0000-000094650000}"/>
    <cellStyle name="Normal 56 2 2 2 2 4 5" xfId="20991" xr:uid="{00000000-0005-0000-0000-0000FF510000}"/>
    <cellStyle name="Normal 56 2 2 2 2 5" xfId="12581" xr:uid="{00000000-0005-0000-0000-000025310000}"/>
    <cellStyle name="Normal 56 2 2 2 2 5 3" xfId="27679" xr:uid="{00000000-0005-0000-0000-00001F6C0000}"/>
    <cellStyle name="Normal 56 2 2 2 2 6" xfId="7560" xr:uid="{00000000-0005-0000-0000-0000881D0000}"/>
    <cellStyle name="Normal 56 2 2 2 2 6 3" xfId="22662" xr:uid="{00000000-0005-0000-0000-000086580000}"/>
    <cellStyle name="Normal 56 2 2 2 2 8" xfId="17649" xr:uid="{00000000-0005-0000-0000-0000F1440000}"/>
    <cellStyle name="Normal 56 2 2 2 3" xfId="2907" xr:uid="{00000000-0005-0000-0000-00005B0B0000}"/>
    <cellStyle name="Normal 56 2 2 2 3 2" xfId="4597" xr:uid="{00000000-0005-0000-0000-0000F5110000}"/>
    <cellStyle name="Normal 56 2 2 2 3 2 2" xfId="14670" xr:uid="{00000000-0005-0000-0000-00004E390000}"/>
    <cellStyle name="Normal 56 2 2 2 3 2 2 3" xfId="29768" xr:uid="{00000000-0005-0000-0000-000048740000}"/>
    <cellStyle name="Normal 56 2 2 2 3 2 3" xfId="9650" xr:uid="{00000000-0005-0000-0000-0000B2250000}"/>
    <cellStyle name="Normal 56 2 2 2 3 2 3 3" xfId="24751" xr:uid="{00000000-0005-0000-0000-0000AF600000}"/>
    <cellStyle name="Normal 56 2 2 2 3 2 5" xfId="19738" xr:uid="{00000000-0005-0000-0000-00001A4D0000}"/>
    <cellStyle name="Normal 56 2 2 2 3 3" xfId="6289" xr:uid="{00000000-0005-0000-0000-000091180000}"/>
    <cellStyle name="Normal 56 2 2 2 3 3 2" xfId="16341" xr:uid="{00000000-0005-0000-0000-0000D53F0000}"/>
    <cellStyle name="Normal 56 2 2 2 3 3 3" xfId="11321" xr:uid="{00000000-0005-0000-0000-0000392C0000}"/>
    <cellStyle name="Normal 56 2 2 2 3 3 3 3" xfId="26422" xr:uid="{00000000-0005-0000-0000-000036670000}"/>
    <cellStyle name="Normal 56 2 2 2 3 3 5" xfId="21409" xr:uid="{00000000-0005-0000-0000-0000A1530000}"/>
    <cellStyle name="Normal 56 2 2 2 3 4" xfId="12999" xr:uid="{00000000-0005-0000-0000-0000C7320000}"/>
    <cellStyle name="Normal 56 2 2 2 3 4 3" xfId="28097" xr:uid="{00000000-0005-0000-0000-0000C16D0000}"/>
    <cellStyle name="Normal 56 2 2 2 3 5" xfId="7978" xr:uid="{00000000-0005-0000-0000-00002A1F0000}"/>
    <cellStyle name="Normal 56 2 2 2 3 5 3" xfId="23080" xr:uid="{00000000-0005-0000-0000-0000285A0000}"/>
    <cellStyle name="Normal 56 2 2 2 3 7" xfId="18067" xr:uid="{00000000-0005-0000-0000-000093460000}"/>
    <cellStyle name="Normal 56 2 2 2 4" xfId="3760" xr:uid="{00000000-0005-0000-0000-0000B00E0000}"/>
    <cellStyle name="Normal 56 2 2 2 4 2" xfId="13834" xr:uid="{00000000-0005-0000-0000-00000A360000}"/>
    <cellStyle name="Normal 56 2 2 2 4 2 3" xfId="28932" xr:uid="{00000000-0005-0000-0000-000004710000}"/>
    <cellStyle name="Normal 56 2 2 2 4 3" xfId="8814" xr:uid="{00000000-0005-0000-0000-00006E220000}"/>
    <cellStyle name="Normal 56 2 2 2 4 3 3" xfId="23915" xr:uid="{00000000-0005-0000-0000-00006B5D0000}"/>
    <cellStyle name="Normal 56 2 2 2 4 5" xfId="18902" xr:uid="{00000000-0005-0000-0000-0000D6490000}"/>
    <cellStyle name="Normal 56 2 2 2 5" xfId="5453" xr:uid="{00000000-0005-0000-0000-00004D150000}"/>
    <cellStyle name="Normal 56 2 2 2 5 2" xfId="15505" xr:uid="{00000000-0005-0000-0000-0000913C0000}"/>
    <cellStyle name="Normal 56 2 2 2 5 2 3" xfId="30603" xr:uid="{00000000-0005-0000-0000-00008B770000}"/>
    <cellStyle name="Normal 56 2 2 2 5 3" xfId="10485" xr:uid="{00000000-0005-0000-0000-0000F5280000}"/>
    <cellStyle name="Normal 56 2 2 2 5 3 3" xfId="25586" xr:uid="{00000000-0005-0000-0000-0000F2630000}"/>
    <cellStyle name="Normal 56 2 2 2 5 5" xfId="20573" xr:uid="{00000000-0005-0000-0000-00005D500000}"/>
    <cellStyle name="Normal 56 2 2 2 6" xfId="12163" xr:uid="{00000000-0005-0000-0000-0000832F0000}"/>
    <cellStyle name="Normal 56 2 2 2 6 3" xfId="27261" xr:uid="{00000000-0005-0000-0000-00007D6A0000}"/>
    <cellStyle name="Normal 56 2 2 2 7" xfId="7142" xr:uid="{00000000-0005-0000-0000-0000E61B0000}"/>
    <cellStyle name="Normal 56 2 2 2 7 3" xfId="22244" xr:uid="{00000000-0005-0000-0000-0000E4560000}"/>
    <cellStyle name="Normal 56 2 2 2 9" xfId="17231" xr:uid="{00000000-0005-0000-0000-00004F430000}"/>
    <cellStyle name="Normal 56 2 2 3" xfId="2278" xr:uid="{00000000-0005-0000-0000-0000E6080000}"/>
    <cellStyle name="Normal 56 2 2 3 2" xfId="3117" xr:uid="{00000000-0005-0000-0000-00002D0C0000}"/>
    <cellStyle name="Normal 56 2 2 3 2 2" xfId="4807" xr:uid="{00000000-0005-0000-0000-0000C7120000}"/>
    <cellStyle name="Normal 56 2 2 3 2 2 2" xfId="14880" xr:uid="{00000000-0005-0000-0000-0000203A0000}"/>
    <cellStyle name="Normal 56 2 2 3 2 2 2 3" xfId="29978" xr:uid="{00000000-0005-0000-0000-00001A750000}"/>
    <cellStyle name="Normal 56 2 2 3 2 2 3" xfId="9860" xr:uid="{00000000-0005-0000-0000-000084260000}"/>
    <cellStyle name="Normal 56 2 2 3 2 2 3 3" xfId="24961" xr:uid="{00000000-0005-0000-0000-000081610000}"/>
    <cellStyle name="Normal 56 2 2 3 2 2 5" xfId="19948" xr:uid="{00000000-0005-0000-0000-0000EC4D0000}"/>
    <cellStyle name="Normal 56 2 2 3 2 3" xfId="6499" xr:uid="{00000000-0005-0000-0000-000063190000}"/>
    <cellStyle name="Normal 56 2 2 3 2 3 2" xfId="16551" xr:uid="{00000000-0005-0000-0000-0000A7400000}"/>
    <cellStyle name="Normal 56 2 2 3 2 3 3" xfId="11531" xr:uid="{00000000-0005-0000-0000-00000B2D0000}"/>
    <cellStyle name="Normal 56 2 2 3 2 3 3 3" xfId="26632" xr:uid="{00000000-0005-0000-0000-000008680000}"/>
    <cellStyle name="Normal 56 2 2 3 2 3 5" xfId="21619" xr:uid="{00000000-0005-0000-0000-000073540000}"/>
    <cellStyle name="Normal 56 2 2 3 2 4" xfId="13209" xr:uid="{00000000-0005-0000-0000-000099330000}"/>
    <cellStyle name="Normal 56 2 2 3 2 4 3" xfId="28307" xr:uid="{00000000-0005-0000-0000-0000936E0000}"/>
    <cellStyle name="Normal 56 2 2 3 2 5" xfId="8188" xr:uid="{00000000-0005-0000-0000-0000FC1F0000}"/>
    <cellStyle name="Normal 56 2 2 3 2 5 3" xfId="23290" xr:uid="{00000000-0005-0000-0000-0000FA5A0000}"/>
    <cellStyle name="Normal 56 2 2 3 2 7" xfId="18277" xr:uid="{00000000-0005-0000-0000-000065470000}"/>
    <cellStyle name="Normal 56 2 2 3 3" xfId="3970" xr:uid="{00000000-0005-0000-0000-0000820F0000}"/>
    <cellStyle name="Normal 56 2 2 3 3 2" xfId="14044" xr:uid="{00000000-0005-0000-0000-0000DC360000}"/>
    <cellStyle name="Normal 56 2 2 3 3 2 3" xfId="29142" xr:uid="{00000000-0005-0000-0000-0000D6710000}"/>
    <cellStyle name="Normal 56 2 2 3 3 3" xfId="9024" xr:uid="{00000000-0005-0000-0000-000040230000}"/>
    <cellStyle name="Normal 56 2 2 3 3 3 3" xfId="24125" xr:uid="{00000000-0005-0000-0000-00003D5E0000}"/>
    <cellStyle name="Normal 56 2 2 3 3 5" xfId="19112" xr:uid="{00000000-0005-0000-0000-0000A84A0000}"/>
    <cellStyle name="Normal 56 2 2 3 4" xfId="5663" xr:uid="{00000000-0005-0000-0000-00001F160000}"/>
    <cellStyle name="Normal 56 2 2 3 4 2" xfId="15715" xr:uid="{00000000-0005-0000-0000-0000633D0000}"/>
    <cellStyle name="Normal 56 2 2 3 4 2 3" xfId="30813" xr:uid="{00000000-0005-0000-0000-00005D780000}"/>
    <cellStyle name="Normal 56 2 2 3 4 3" xfId="10695" xr:uid="{00000000-0005-0000-0000-0000C7290000}"/>
    <cellStyle name="Normal 56 2 2 3 4 3 3" xfId="25796" xr:uid="{00000000-0005-0000-0000-0000C4640000}"/>
    <cellStyle name="Normal 56 2 2 3 4 5" xfId="20783" xr:uid="{00000000-0005-0000-0000-00002F510000}"/>
    <cellStyle name="Normal 56 2 2 3 5" xfId="12373" xr:uid="{00000000-0005-0000-0000-000055300000}"/>
    <cellStyle name="Normal 56 2 2 3 5 3" xfId="27471" xr:uid="{00000000-0005-0000-0000-00004F6B0000}"/>
    <cellStyle name="Normal 56 2 2 3 6" xfId="7352" xr:uid="{00000000-0005-0000-0000-0000B81C0000}"/>
    <cellStyle name="Normal 56 2 2 3 6 3" xfId="22454" xr:uid="{00000000-0005-0000-0000-0000B6570000}"/>
    <cellStyle name="Normal 56 2 2 3 8" xfId="17441" xr:uid="{00000000-0005-0000-0000-000021440000}"/>
    <cellStyle name="Normal 56 2 2 4" xfId="2699" xr:uid="{00000000-0005-0000-0000-00008B0A0000}"/>
    <cellStyle name="Normal 56 2 2 4 2" xfId="4389" xr:uid="{00000000-0005-0000-0000-000025110000}"/>
    <cellStyle name="Normal 56 2 2 4 2 2" xfId="14462" xr:uid="{00000000-0005-0000-0000-00007E380000}"/>
    <cellStyle name="Normal 56 2 2 4 2 2 3" xfId="29560" xr:uid="{00000000-0005-0000-0000-000078730000}"/>
    <cellStyle name="Normal 56 2 2 4 2 3" xfId="9442" xr:uid="{00000000-0005-0000-0000-0000E2240000}"/>
    <cellStyle name="Normal 56 2 2 4 2 3 3" xfId="24543" xr:uid="{00000000-0005-0000-0000-0000DF5F0000}"/>
    <cellStyle name="Normal 56 2 2 4 2 5" xfId="19530" xr:uid="{00000000-0005-0000-0000-00004A4C0000}"/>
    <cellStyle name="Normal 56 2 2 4 3" xfId="6081" xr:uid="{00000000-0005-0000-0000-0000C1170000}"/>
    <cellStyle name="Normal 56 2 2 4 3 2" xfId="16133" xr:uid="{00000000-0005-0000-0000-0000053F0000}"/>
    <cellStyle name="Normal 56 2 2 4 3 3" xfId="11113" xr:uid="{00000000-0005-0000-0000-0000692B0000}"/>
    <cellStyle name="Normal 56 2 2 4 3 3 3" xfId="26214" xr:uid="{00000000-0005-0000-0000-000066660000}"/>
    <cellStyle name="Normal 56 2 2 4 3 5" xfId="21201" xr:uid="{00000000-0005-0000-0000-0000D1520000}"/>
    <cellStyle name="Normal 56 2 2 4 4" xfId="12791" xr:uid="{00000000-0005-0000-0000-0000F7310000}"/>
    <cellStyle name="Normal 56 2 2 4 4 3" xfId="27889" xr:uid="{00000000-0005-0000-0000-0000F16C0000}"/>
    <cellStyle name="Normal 56 2 2 4 5" xfId="7770" xr:uid="{00000000-0005-0000-0000-00005A1E0000}"/>
    <cellStyle name="Normal 56 2 2 4 5 3" xfId="22872" xr:uid="{00000000-0005-0000-0000-000058590000}"/>
    <cellStyle name="Normal 56 2 2 4 7" xfId="17859" xr:uid="{00000000-0005-0000-0000-0000C3450000}"/>
    <cellStyle name="Normal 56 2 2 5" xfId="3552" xr:uid="{00000000-0005-0000-0000-0000E00D0000}"/>
    <cellStyle name="Normal 56 2 2 5 2" xfId="13626" xr:uid="{00000000-0005-0000-0000-00003A350000}"/>
    <cellStyle name="Normal 56 2 2 5 2 3" xfId="28724" xr:uid="{00000000-0005-0000-0000-000034700000}"/>
    <cellStyle name="Normal 56 2 2 5 3" xfId="8606" xr:uid="{00000000-0005-0000-0000-00009E210000}"/>
    <cellStyle name="Normal 56 2 2 5 3 3" xfId="23707" xr:uid="{00000000-0005-0000-0000-00009B5C0000}"/>
    <cellStyle name="Normal 56 2 2 5 5" xfId="18694" xr:uid="{00000000-0005-0000-0000-000006490000}"/>
    <cellStyle name="Normal 56 2 2 6" xfId="5245" xr:uid="{00000000-0005-0000-0000-00007D140000}"/>
    <cellStyle name="Normal 56 2 2 6 2" xfId="15297" xr:uid="{00000000-0005-0000-0000-0000C13B0000}"/>
    <cellStyle name="Normal 56 2 2 6 2 3" xfId="30395" xr:uid="{00000000-0005-0000-0000-0000BB760000}"/>
    <cellStyle name="Normal 56 2 2 6 3" xfId="10277" xr:uid="{00000000-0005-0000-0000-000025280000}"/>
    <cellStyle name="Normal 56 2 2 6 3 3" xfId="25378" xr:uid="{00000000-0005-0000-0000-000022630000}"/>
    <cellStyle name="Normal 56 2 2 6 5" xfId="20365" xr:uid="{00000000-0005-0000-0000-00008D4F0000}"/>
    <cellStyle name="Normal 56 2 2 7" xfId="11955" xr:uid="{00000000-0005-0000-0000-0000B32E0000}"/>
    <cellStyle name="Normal 56 2 2 7 3" xfId="27053" xr:uid="{00000000-0005-0000-0000-0000AD690000}"/>
    <cellStyle name="Normal 56 2 2 8" xfId="6934" xr:uid="{00000000-0005-0000-0000-0000161B0000}"/>
    <cellStyle name="Normal 56 2 2 8 3" xfId="22036" xr:uid="{00000000-0005-0000-0000-000014560000}"/>
    <cellStyle name="Normal 56 2 3" xfId="1961" xr:uid="{00000000-0005-0000-0000-0000A9070000}"/>
    <cellStyle name="Normal 56 2 3 2" xfId="2382" xr:uid="{00000000-0005-0000-0000-00004E090000}"/>
    <cellStyle name="Normal 56 2 3 2 2" xfId="3221" xr:uid="{00000000-0005-0000-0000-0000950C0000}"/>
    <cellStyle name="Normal 56 2 3 2 2 2" xfId="4911" xr:uid="{00000000-0005-0000-0000-00002F130000}"/>
    <cellStyle name="Normal 56 2 3 2 2 2 2" xfId="14984" xr:uid="{00000000-0005-0000-0000-0000883A0000}"/>
    <cellStyle name="Normal 56 2 3 2 2 2 2 3" xfId="30082" xr:uid="{00000000-0005-0000-0000-000082750000}"/>
    <cellStyle name="Normal 56 2 3 2 2 2 3" xfId="9964" xr:uid="{00000000-0005-0000-0000-0000EC260000}"/>
    <cellStyle name="Normal 56 2 3 2 2 2 3 3" xfId="25065" xr:uid="{00000000-0005-0000-0000-0000E9610000}"/>
    <cellStyle name="Normal 56 2 3 2 2 2 5" xfId="20052" xr:uid="{00000000-0005-0000-0000-0000544E0000}"/>
    <cellStyle name="Normal 56 2 3 2 2 3" xfId="6603" xr:uid="{00000000-0005-0000-0000-0000CB190000}"/>
    <cellStyle name="Normal 56 2 3 2 2 3 2" xfId="16655" xr:uid="{00000000-0005-0000-0000-00000F410000}"/>
    <cellStyle name="Normal 56 2 3 2 2 3 3" xfId="11635" xr:uid="{00000000-0005-0000-0000-0000732D0000}"/>
    <cellStyle name="Normal 56 2 3 2 2 3 3 3" xfId="26736" xr:uid="{00000000-0005-0000-0000-000070680000}"/>
    <cellStyle name="Normal 56 2 3 2 2 3 5" xfId="21723" xr:uid="{00000000-0005-0000-0000-0000DB540000}"/>
    <cellStyle name="Normal 56 2 3 2 2 4" xfId="13313" xr:uid="{00000000-0005-0000-0000-000001340000}"/>
    <cellStyle name="Normal 56 2 3 2 2 4 3" xfId="28411" xr:uid="{00000000-0005-0000-0000-0000FB6E0000}"/>
    <cellStyle name="Normal 56 2 3 2 2 5" xfId="8292" xr:uid="{00000000-0005-0000-0000-000064200000}"/>
    <cellStyle name="Normal 56 2 3 2 2 5 3" xfId="23394" xr:uid="{00000000-0005-0000-0000-0000625B0000}"/>
    <cellStyle name="Normal 56 2 3 2 2 7" xfId="18381" xr:uid="{00000000-0005-0000-0000-0000CD470000}"/>
    <cellStyle name="Normal 56 2 3 2 3" xfId="4074" xr:uid="{00000000-0005-0000-0000-0000EA0F0000}"/>
    <cellStyle name="Normal 56 2 3 2 3 2" xfId="14148" xr:uid="{00000000-0005-0000-0000-000044370000}"/>
    <cellStyle name="Normal 56 2 3 2 3 2 3" xfId="29246" xr:uid="{00000000-0005-0000-0000-00003E720000}"/>
    <cellStyle name="Normal 56 2 3 2 3 3" xfId="9128" xr:uid="{00000000-0005-0000-0000-0000A8230000}"/>
    <cellStyle name="Normal 56 2 3 2 3 3 3" xfId="24229" xr:uid="{00000000-0005-0000-0000-0000A55E0000}"/>
    <cellStyle name="Normal 56 2 3 2 3 5" xfId="19216" xr:uid="{00000000-0005-0000-0000-0000104B0000}"/>
    <cellStyle name="Normal 56 2 3 2 4" xfId="5767" xr:uid="{00000000-0005-0000-0000-000087160000}"/>
    <cellStyle name="Normal 56 2 3 2 4 2" xfId="15819" xr:uid="{00000000-0005-0000-0000-0000CB3D0000}"/>
    <cellStyle name="Normal 56 2 3 2 4 2 3" xfId="30917" xr:uid="{00000000-0005-0000-0000-0000C5780000}"/>
    <cellStyle name="Normal 56 2 3 2 4 3" xfId="10799" xr:uid="{00000000-0005-0000-0000-00002F2A0000}"/>
    <cellStyle name="Normal 56 2 3 2 4 3 3" xfId="25900" xr:uid="{00000000-0005-0000-0000-00002C650000}"/>
    <cellStyle name="Normal 56 2 3 2 4 5" xfId="20887" xr:uid="{00000000-0005-0000-0000-000097510000}"/>
    <cellStyle name="Normal 56 2 3 2 5" xfId="12477" xr:uid="{00000000-0005-0000-0000-0000BD300000}"/>
    <cellStyle name="Normal 56 2 3 2 5 3" xfId="27575" xr:uid="{00000000-0005-0000-0000-0000B76B0000}"/>
    <cellStyle name="Normal 56 2 3 2 6" xfId="7456" xr:uid="{00000000-0005-0000-0000-0000201D0000}"/>
    <cellStyle name="Normal 56 2 3 2 6 3" xfId="22558" xr:uid="{00000000-0005-0000-0000-00001E580000}"/>
    <cellStyle name="Normal 56 2 3 2 8" xfId="17545" xr:uid="{00000000-0005-0000-0000-000089440000}"/>
    <cellStyle name="Normal 56 2 3 3" xfId="2803" xr:uid="{00000000-0005-0000-0000-0000F30A0000}"/>
    <cellStyle name="Normal 56 2 3 3 2" xfId="4493" xr:uid="{00000000-0005-0000-0000-00008D110000}"/>
    <cellStyle name="Normal 56 2 3 3 2 2" xfId="14566" xr:uid="{00000000-0005-0000-0000-0000E6380000}"/>
    <cellStyle name="Normal 56 2 3 3 2 2 3" xfId="29664" xr:uid="{00000000-0005-0000-0000-0000E0730000}"/>
    <cellStyle name="Normal 56 2 3 3 2 3" xfId="9546" xr:uid="{00000000-0005-0000-0000-00004A250000}"/>
    <cellStyle name="Normal 56 2 3 3 2 3 3" xfId="24647" xr:uid="{00000000-0005-0000-0000-000047600000}"/>
    <cellStyle name="Normal 56 2 3 3 2 5" xfId="19634" xr:uid="{00000000-0005-0000-0000-0000B24C0000}"/>
    <cellStyle name="Normal 56 2 3 3 3" xfId="6185" xr:uid="{00000000-0005-0000-0000-000029180000}"/>
    <cellStyle name="Normal 56 2 3 3 3 2" xfId="16237" xr:uid="{00000000-0005-0000-0000-00006D3F0000}"/>
    <cellStyle name="Normal 56 2 3 3 3 3" xfId="11217" xr:uid="{00000000-0005-0000-0000-0000D12B0000}"/>
    <cellStyle name="Normal 56 2 3 3 3 3 3" xfId="26318" xr:uid="{00000000-0005-0000-0000-0000CE660000}"/>
    <cellStyle name="Normal 56 2 3 3 3 5" xfId="21305" xr:uid="{00000000-0005-0000-0000-000039530000}"/>
    <cellStyle name="Normal 56 2 3 3 4" xfId="12895" xr:uid="{00000000-0005-0000-0000-00005F320000}"/>
    <cellStyle name="Normal 56 2 3 3 4 3" xfId="27993" xr:uid="{00000000-0005-0000-0000-0000596D0000}"/>
    <cellStyle name="Normal 56 2 3 3 5" xfId="7874" xr:uid="{00000000-0005-0000-0000-0000C21E0000}"/>
    <cellStyle name="Normal 56 2 3 3 5 3" xfId="22976" xr:uid="{00000000-0005-0000-0000-0000C0590000}"/>
    <cellStyle name="Normal 56 2 3 3 7" xfId="17963" xr:uid="{00000000-0005-0000-0000-00002B460000}"/>
    <cellStyle name="Normal 56 2 3 4" xfId="3656" xr:uid="{00000000-0005-0000-0000-0000480E0000}"/>
    <cellStyle name="Normal 56 2 3 4 2" xfId="13730" xr:uid="{00000000-0005-0000-0000-0000A2350000}"/>
    <cellStyle name="Normal 56 2 3 4 2 3" xfId="28828" xr:uid="{00000000-0005-0000-0000-00009C700000}"/>
    <cellStyle name="Normal 56 2 3 4 3" xfId="8710" xr:uid="{00000000-0005-0000-0000-000006220000}"/>
    <cellStyle name="Normal 56 2 3 4 3 3" xfId="23811" xr:uid="{00000000-0005-0000-0000-0000035D0000}"/>
    <cellStyle name="Normal 56 2 3 4 5" xfId="18798" xr:uid="{00000000-0005-0000-0000-00006E490000}"/>
    <cellStyle name="Normal 56 2 3 5" xfId="5349" xr:uid="{00000000-0005-0000-0000-0000E5140000}"/>
    <cellStyle name="Normal 56 2 3 5 2" xfId="15401" xr:uid="{00000000-0005-0000-0000-0000293C0000}"/>
    <cellStyle name="Normal 56 2 3 5 2 3" xfId="30499" xr:uid="{00000000-0005-0000-0000-000023770000}"/>
    <cellStyle name="Normal 56 2 3 5 3" xfId="10381" xr:uid="{00000000-0005-0000-0000-00008D280000}"/>
    <cellStyle name="Normal 56 2 3 5 3 3" xfId="25482" xr:uid="{00000000-0005-0000-0000-00008A630000}"/>
    <cellStyle name="Normal 56 2 3 5 5" xfId="20469" xr:uid="{00000000-0005-0000-0000-0000F54F0000}"/>
    <cellStyle name="Normal 56 2 3 6" xfId="12059" xr:uid="{00000000-0005-0000-0000-00001B2F0000}"/>
    <cellStyle name="Normal 56 2 3 6 3" xfId="27157" xr:uid="{00000000-0005-0000-0000-0000156A0000}"/>
    <cellStyle name="Normal 56 2 3 7" xfId="7038" xr:uid="{00000000-0005-0000-0000-00007E1B0000}"/>
    <cellStyle name="Normal 56 2 3 7 3" xfId="22140" xr:uid="{00000000-0005-0000-0000-00007C560000}"/>
    <cellStyle name="Normal 56 2 3 9" xfId="17127" xr:uid="{00000000-0005-0000-0000-0000E7420000}"/>
    <cellStyle name="Normal 56 2 4" xfId="2174" xr:uid="{00000000-0005-0000-0000-00007E080000}"/>
    <cellStyle name="Normal 56 2 4 2" xfId="3013" xr:uid="{00000000-0005-0000-0000-0000C50B0000}"/>
    <cellStyle name="Normal 56 2 4 2 2" xfId="4703" xr:uid="{00000000-0005-0000-0000-00005F120000}"/>
    <cellStyle name="Normal 56 2 4 2 2 2" xfId="14776" xr:uid="{00000000-0005-0000-0000-0000B8390000}"/>
    <cellStyle name="Normal 56 2 4 2 2 2 3" xfId="29874" xr:uid="{00000000-0005-0000-0000-0000B2740000}"/>
    <cellStyle name="Normal 56 2 4 2 2 3" xfId="9756" xr:uid="{00000000-0005-0000-0000-00001C260000}"/>
    <cellStyle name="Normal 56 2 4 2 2 3 3" xfId="24857" xr:uid="{00000000-0005-0000-0000-000019610000}"/>
    <cellStyle name="Normal 56 2 4 2 2 5" xfId="19844" xr:uid="{00000000-0005-0000-0000-0000844D0000}"/>
    <cellStyle name="Normal 56 2 4 2 3" xfId="6395" xr:uid="{00000000-0005-0000-0000-0000FB180000}"/>
    <cellStyle name="Normal 56 2 4 2 3 2" xfId="16447" xr:uid="{00000000-0005-0000-0000-00003F400000}"/>
    <cellStyle name="Normal 56 2 4 2 3 3" xfId="11427" xr:uid="{00000000-0005-0000-0000-0000A32C0000}"/>
    <cellStyle name="Normal 56 2 4 2 3 3 3" xfId="26528" xr:uid="{00000000-0005-0000-0000-0000A0670000}"/>
    <cellStyle name="Normal 56 2 4 2 3 5" xfId="21515" xr:uid="{00000000-0005-0000-0000-00000B540000}"/>
    <cellStyle name="Normal 56 2 4 2 4" xfId="13105" xr:uid="{00000000-0005-0000-0000-000031330000}"/>
    <cellStyle name="Normal 56 2 4 2 4 3" xfId="28203" xr:uid="{00000000-0005-0000-0000-00002B6E0000}"/>
    <cellStyle name="Normal 56 2 4 2 5" xfId="8084" xr:uid="{00000000-0005-0000-0000-0000941F0000}"/>
    <cellStyle name="Normal 56 2 4 2 5 3" xfId="23186" xr:uid="{00000000-0005-0000-0000-0000925A0000}"/>
    <cellStyle name="Normal 56 2 4 2 7" xfId="18173" xr:uid="{00000000-0005-0000-0000-0000FD460000}"/>
    <cellStyle name="Normal 56 2 4 3" xfId="3866" xr:uid="{00000000-0005-0000-0000-00001A0F0000}"/>
    <cellStyle name="Normal 56 2 4 3 2" xfId="13940" xr:uid="{00000000-0005-0000-0000-000074360000}"/>
    <cellStyle name="Normal 56 2 4 3 2 3" xfId="29038" xr:uid="{00000000-0005-0000-0000-00006E710000}"/>
    <cellStyle name="Normal 56 2 4 3 3" xfId="8920" xr:uid="{00000000-0005-0000-0000-0000D8220000}"/>
    <cellStyle name="Normal 56 2 4 3 3 3" xfId="24021" xr:uid="{00000000-0005-0000-0000-0000D55D0000}"/>
    <cellStyle name="Normal 56 2 4 3 5" xfId="19008" xr:uid="{00000000-0005-0000-0000-0000404A0000}"/>
    <cellStyle name="Normal 56 2 4 4" xfId="5559" xr:uid="{00000000-0005-0000-0000-0000B7150000}"/>
    <cellStyle name="Normal 56 2 4 4 2" xfId="15611" xr:uid="{00000000-0005-0000-0000-0000FB3C0000}"/>
    <cellStyle name="Normal 56 2 4 4 2 3" xfId="30709" xr:uid="{00000000-0005-0000-0000-0000F5770000}"/>
    <cellStyle name="Normal 56 2 4 4 3" xfId="10591" xr:uid="{00000000-0005-0000-0000-00005F290000}"/>
    <cellStyle name="Normal 56 2 4 4 3 3" xfId="25692" xr:uid="{00000000-0005-0000-0000-00005C640000}"/>
    <cellStyle name="Normal 56 2 4 4 5" xfId="20679" xr:uid="{00000000-0005-0000-0000-0000C7500000}"/>
    <cellStyle name="Normal 56 2 4 5" xfId="12269" xr:uid="{00000000-0005-0000-0000-0000ED2F0000}"/>
    <cellStyle name="Normal 56 2 4 5 3" xfId="27367" xr:uid="{00000000-0005-0000-0000-0000E76A0000}"/>
    <cellStyle name="Normal 56 2 4 6" xfId="7248" xr:uid="{00000000-0005-0000-0000-0000501C0000}"/>
    <cellStyle name="Normal 56 2 4 6 3" xfId="22350" xr:uid="{00000000-0005-0000-0000-00004E570000}"/>
    <cellStyle name="Normal 56 2 4 8" xfId="17337" xr:uid="{00000000-0005-0000-0000-0000B9430000}"/>
    <cellStyle name="Normal 56 2 5" xfId="2595" xr:uid="{00000000-0005-0000-0000-0000230A0000}"/>
    <cellStyle name="Normal 56 2 5 2" xfId="4285" xr:uid="{00000000-0005-0000-0000-0000BD100000}"/>
    <cellStyle name="Normal 56 2 5 2 2" xfId="14358" xr:uid="{00000000-0005-0000-0000-000016380000}"/>
    <cellStyle name="Normal 56 2 5 2 2 3" xfId="29456" xr:uid="{00000000-0005-0000-0000-000010730000}"/>
    <cellStyle name="Normal 56 2 5 2 3" xfId="9338" xr:uid="{00000000-0005-0000-0000-00007A240000}"/>
    <cellStyle name="Normal 56 2 5 2 3 3" xfId="24439" xr:uid="{00000000-0005-0000-0000-0000775F0000}"/>
    <cellStyle name="Normal 56 2 5 2 5" xfId="19426" xr:uid="{00000000-0005-0000-0000-0000E24B0000}"/>
    <cellStyle name="Normal 56 2 5 3" xfId="5977" xr:uid="{00000000-0005-0000-0000-000059170000}"/>
    <cellStyle name="Normal 56 2 5 3 2" xfId="16029" xr:uid="{00000000-0005-0000-0000-00009D3E0000}"/>
    <cellStyle name="Normal 56 2 5 3 3" xfId="11009" xr:uid="{00000000-0005-0000-0000-0000012B0000}"/>
    <cellStyle name="Normal 56 2 5 3 3 3" xfId="26110" xr:uid="{00000000-0005-0000-0000-0000FE650000}"/>
    <cellStyle name="Normal 56 2 5 3 5" xfId="21097" xr:uid="{00000000-0005-0000-0000-000069520000}"/>
    <cellStyle name="Normal 56 2 5 4" xfId="12687" xr:uid="{00000000-0005-0000-0000-00008F310000}"/>
    <cellStyle name="Normal 56 2 5 4 3" xfId="27785" xr:uid="{00000000-0005-0000-0000-0000896C0000}"/>
    <cellStyle name="Normal 56 2 5 5" xfId="7666" xr:uid="{00000000-0005-0000-0000-0000F21D0000}"/>
    <cellStyle name="Normal 56 2 5 5 3" xfId="22768" xr:uid="{00000000-0005-0000-0000-0000F0580000}"/>
    <cellStyle name="Normal 56 2 5 7" xfId="17755" xr:uid="{00000000-0005-0000-0000-00005B450000}"/>
    <cellStyle name="Normal 56 2 6" xfId="3448" xr:uid="{00000000-0005-0000-0000-0000780D0000}"/>
    <cellStyle name="Normal 56 2 6 2" xfId="13522" xr:uid="{00000000-0005-0000-0000-0000D2340000}"/>
    <cellStyle name="Normal 56 2 6 2 3" xfId="28620" xr:uid="{00000000-0005-0000-0000-0000CC6F0000}"/>
    <cellStyle name="Normal 56 2 6 3" xfId="8502" xr:uid="{00000000-0005-0000-0000-000036210000}"/>
    <cellStyle name="Normal 56 2 6 3 3" xfId="23603" xr:uid="{00000000-0005-0000-0000-0000335C0000}"/>
    <cellStyle name="Normal 56 2 6 5" xfId="18590" xr:uid="{00000000-0005-0000-0000-00009E480000}"/>
    <cellStyle name="Normal 56 2 7" xfId="5141" xr:uid="{00000000-0005-0000-0000-000015140000}"/>
    <cellStyle name="Normal 56 2 7 2" xfId="15193" xr:uid="{00000000-0005-0000-0000-0000593B0000}"/>
    <cellStyle name="Normal 56 2 7 2 3" xfId="30291" xr:uid="{00000000-0005-0000-0000-000053760000}"/>
    <cellStyle name="Normal 56 2 7 3" xfId="10173" xr:uid="{00000000-0005-0000-0000-0000BD270000}"/>
    <cellStyle name="Normal 56 2 7 3 3" xfId="25274" xr:uid="{00000000-0005-0000-0000-0000BA620000}"/>
    <cellStyle name="Normal 56 2 7 5" xfId="20261" xr:uid="{00000000-0005-0000-0000-0000254F0000}"/>
    <cellStyle name="Normal 56 2 8" xfId="11851" xr:uid="{00000000-0005-0000-0000-00004B2E0000}"/>
    <cellStyle name="Normal 56 2 8 3" xfId="26949" xr:uid="{00000000-0005-0000-0000-000045690000}"/>
    <cellStyle name="Normal 56 2 9" xfId="6830" xr:uid="{00000000-0005-0000-0000-0000AE1A0000}"/>
    <cellStyle name="Normal 56 2 9 3" xfId="21932" xr:uid="{00000000-0005-0000-0000-0000AC550000}"/>
    <cellStyle name="Normal 56 3" xfId="1794" xr:uid="{00000000-0005-0000-0000-000002070000}"/>
    <cellStyle name="Normal 56 3 10" xfId="16971" xr:uid="{00000000-0005-0000-0000-00004B420000}"/>
    <cellStyle name="Normal 56 3 2" xfId="2013" xr:uid="{00000000-0005-0000-0000-0000DD070000}"/>
    <cellStyle name="Normal 56 3 2 2" xfId="2434" xr:uid="{00000000-0005-0000-0000-000082090000}"/>
    <cellStyle name="Normal 56 3 2 2 2" xfId="3273" xr:uid="{00000000-0005-0000-0000-0000C90C0000}"/>
    <cellStyle name="Normal 56 3 2 2 2 2" xfId="4963" xr:uid="{00000000-0005-0000-0000-000063130000}"/>
    <cellStyle name="Normal 56 3 2 2 2 2 2" xfId="15036" xr:uid="{00000000-0005-0000-0000-0000BC3A0000}"/>
    <cellStyle name="Normal 56 3 2 2 2 2 2 3" xfId="30134" xr:uid="{00000000-0005-0000-0000-0000B6750000}"/>
    <cellStyle name="Normal 56 3 2 2 2 2 3" xfId="10016" xr:uid="{00000000-0005-0000-0000-000020270000}"/>
    <cellStyle name="Normal 56 3 2 2 2 2 3 3" xfId="25117" xr:uid="{00000000-0005-0000-0000-00001D620000}"/>
    <cellStyle name="Normal 56 3 2 2 2 2 5" xfId="20104" xr:uid="{00000000-0005-0000-0000-0000884E0000}"/>
    <cellStyle name="Normal 56 3 2 2 2 3" xfId="6655" xr:uid="{00000000-0005-0000-0000-0000FF190000}"/>
    <cellStyle name="Normal 56 3 2 2 2 3 2" xfId="16707" xr:uid="{00000000-0005-0000-0000-000043410000}"/>
    <cellStyle name="Normal 56 3 2 2 2 3 3" xfId="11687" xr:uid="{00000000-0005-0000-0000-0000A72D0000}"/>
    <cellStyle name="Normal 56 3 2 2 2 3 3 3" xfId="26788" xr:uid="{00000000-0005-0000-0000-0000A4680000}"/>
    <cellStyle name="Normal 56 3 2 2 2 3 5" xfId="21775" xr:uid="{00000000-0005-0000-0000-00000F550000}"/>
    <cellStyle name="Normal 56 3 2 2 2 4" xfId="13365" xr:uid="{00000000-0005-0000-0000-000035340000}"/>
    <cellStyle name="Normal 56 3 2 2 2 4 3" xfId="28463" xr:uid="{00000000-0005-0000-0000-00002F6F0000}"/>
    <cellStyle name="Normal 56 3 2 2 2 5" xfId="8344" xr:uid="{00000000-0005-0000-0000-000098200000}"/>
    <cellStyle name="Normal 56 3 2 2 2 5 3" xfId="23446" xr:uid="{00000000-0005-0000-0000-0000965B0000}"/>
    <cellStyle name="Normal 56 3 2 2 2 7" xfId="18433" xr:uid="{00000000-0005-0000-0000-000001480000}"/>
    <cellStyle name="Normal 56 3 2 2 3" xfId="4126" xr:uid="{00000000-0005-0000-0000-00001E100000}"/>
    <cellStyle name="Normal 56 3 2 2 3 2" xfId="14200" xr:uid="{00000000-0005-0000-0000-000078370000}"/>
    <cellStyle name="Normal 56 3 2 2 3 2 3" xfId="29298" xr:uid="{00000000-0005-0000-0000-000072720000}"/>
    <cellStyle name="Normal 56 3 2 2 3 3" xfId="9180" xr:uid="{00000000-0005-0000-0000-0000DC230000}"/>
    <cellStyle name="Normal 56 3 2 2 3 3 3" xfId="24281" xr:uid="{00000000-0005-0000-0000-0000D95E0000}"/>
    <cellStyle name="Normal 56 3 2 2 3 5" xfId="19268" xr:uid="{00000000-0005-0000-0000-0000444B0000}"/>
    <cellStyle name="Normal 56 3 2 2 4" xfId="5819" xr:uid="{00000000-0005-0000-0000-0000BB160000}"/>
    <cellStyle name="Normal 56 3 2 2 4 2" xfId="15871" xr:uid="{00000000-0005-0000-0000-0000FF3D0000}"/>
    <cellStyle name="Normal 56 3 2 2 4 3" xfId="10851" xr:uid="{00000000-0005-0000-0000-0000632A0000}"/>
    <cellStyle name="Normal 56 3 2 2 4 3 3" xfId="25952" xr:uid="{00000000-0005-0000-0000-000060650000}"/>
    <cellStyle name="Normal 56 3 2 2 4 5" xfId="20939" xr:uid="{00000000-0005-0000-0000-0000CB510000}"/>
    <cellStyle name="Normal 56 3 2 2 5" xfId="12529" xr:uid="{00000000-0005-0000-0000-0000F1300000}"/>
    <cellStyle name="Normal 56 3 2 2 5 3" xfId="27627" xr:uid="{00000000-0005-0000-0000-0000EB6B0000}"/>
    <cellStyle name="Normal 56 3 2 2 6" xfId="7508" xr:uid="{00000000-0005-0000-0000-0000541D0000}"/>
    <cellStyle name="Normal 56 3 2 2 6 3" xfId="22610" xr:uid="{00000000-0005-0000-0000-000052580000}"/>
    <cellStyle name="Normal 56 3 2 2 8" xfId="17597" xr:uid="{00000000-0005-0000-0000-0000BD440000}"/>
    <cellStyle name="Normal 56 3 2 3" xfId="2855" xr:uid="{00000000-0005-0000-0000-0000270B0000}"/>
    <cellStyle name="Normal 56 3 2 3 2" xfId="4545" xr:uid="{00000000-0005-0000-0000-0000C1110000}"/>
    <cellStyle name="Normal 56 3 2 3 2 2" xfId="14618" xr:uid="{00000000-0005-0000-0000-00001A390000}"/>
    <cellStyle name="Normal 56 3 2 3 2 2 3" xfId="29716" xr:uid="{00000000-0005-0000-0000-000014740000}"/>
    <cellStyle name="Normal 56 3 2 3 2 3" xfId="9598" xr:uid="{00000000-0005-0000-0000-00007E250000}"/>
    <cellStyle name="Normal 56 3 2 3 2 3 3" xfId="24699" xr:uid="{00000000-0005-0000-0000-00007B600000}"/>
    <cellStyle name="Normal 56 3 2 3 2 5" xfId="19686" xr:uid="{00000000-0005-0000-0000-0000E64C0000}"/>
    <cellStyle name="Normal 56 3 2 3 3" xfId="6237" xr:uid="{00000000-0005-0000-0000-00005D180000}"/>
    <cellStyle name="Normal 56 3 2 3 3 2" xfId="16289" xr:uid="{00000000-0005-0000-0000-0000A13F0000}"/>
    <cellStyle name="Normal 56 3 2 3 3 3" xfId="11269" xr:uid="{00000000-0005-0000-0000-0000052C0000}"/>
    <cellStyle name="Normal 56 3 2 3 3 3 3" xfId="26370" xr:uid="{00000000-0005-0000-0000-000002670000}"/>
    <cellStyle name="Normal 56 3 2 3 3 5" xfId="21357" xr:uid="{00000000-0005-0000-0000-00006D530000}"/>
    <cellStyle name="Normal 56 3 2 3 4" xfId="12947" xr:uid="{00000000-0005-0000-0000-000093320000}"/>
    <cellStyle name="Normal 56 3 2 3 4 3" xfId="28045" xr:uid="{00000000-0005-0000-0000-00008D6D0000}"/>
    <cellStyle name="Normal 56 3 2 3 5" xfId="7926" xr:uid="{00000000-0005-0000-0000-0000F61E0000}"/>
    <cellStyle name="Normal 56 3 2 3 5 3" xfId="23028" xr:uid="{00000000-0005-0000-0000-0000F4590000}"/>
    <cellStyle name="Normal 56 3 2 3 7" xfId="18015" xr:uid="{00000000-0005-0000-0000-00005F460000}"/>
    <cellStyle name="Normal 56 3 2 4" xfId="3708" xr:uid="{00000000-0005-0000-0000-00007C0E0000}"/>
    <cellStyle name="Normal 56 3 2 4 2" xfId="13782" xr:uid="{00000000-0005-0000-0000-0000D6350000}"/>
    <cellStyle name="Normal 56 3 2 4 2 3" xfId="28880" xr:uid="{00000000-0005-0000-0000-0000D0700000}"/>
    <cellStyle name="Normal 56 3 2 4 3" xfId="8762" xr:uid="{00000000-0005-0000-0000-00003A220000}"/>
    <cellStyle name="Normal 56 3 2 4 3 3" xfId="23863" xr:uid="{00000000-0005-0000-0000-0000375D0000}"/>
    <cellStyle name="Normal 56 3 2 4 5" xfId="18850" xr:uid="{00000000-0005-0000-0000-0000A2490000}"/>
    <cellStyle name="Normal 56 3 2 5" xfId="5401" xr:uid="{00000000-0005-0000-0000-000019150000}"/>
    <cellStyle name="Normal 56 3 2 5 2" xfId="15453" xr:uid="{00000000-0005-0000-0000-00005D3C0000}"/>
    <cellStyle name="Normal 56 3 2 5 2 3" xfId="30551" xr:uid="{00000000-0005-0000-0000-000057770000}"/>
    <cellStyle name="Normal 56 3 2 5 3" xfId="10433" xr:uid="{00000000-0005-0000-0000-0000C1280000}"/>
    <cellStyle name="Normal 56 3 2 5 3 3" xfId="25534" xr:uid="{00000000-0005-0000-0000-0000BE630000}"/>
    <cellStyle name="Normal 56 3 2 5 5" xfId="20521" xr:uid="{00000000-0005-0000-0000-000029500000}"/>
    <cellStyle name="Normal 56 3 2 6" xfId="12111" xr:uid="{00000000-0005-0000-0000-00004F2F0000}"/>
    <cellStyle name="Normal 56 3 2 6 3" xfId="27209" xr:uid="{00000000-0005-0000-0000-0000496A0000}"/>
    <cellStyle name="Normal 56 3 2 7" xfId="7090" xr:uid="{00000000-0005-0000-0000-0000B21B0000}"/>
    <cellStyle name="Normal 56 3 2 7 3" xfId="22192" xr:uid="{00000000-0005-0000-0000-0000B0560000}"/>
    <cellStyle name="Normal 56 3 2 9" xfId="17179" xr:uid="{00000000-0005-0000-0000-00001B430000}"/>
    <cellStyle name="Normal 56 3 3" xfId="2226" xr:uid="{00000000-0005-0000-0000-0000B2080000}"/>
    <cellStyle name="Normal 56 3 3 2" xfId="3065" xr:uid="{00000000-0005-0000-0000-0000F90B0000}"/>
    <cellStyle name="Normal 56 3 3 2 2" xfId="4755" xr:uid="{00000000-0005-0000-0000-000093120000}"/>
    <cellStyle name="Normal 56 3 3 2 2 2" xfId="14828" xr:uid="{00000000-0005-0000-0000-0000EC390000}"/>
    <cellStyle name="Normal 56 3 3 2 2 2 3" xfId="29926" xr:uid="{00000000-0005-0000-0000-0000E6740000}"/>
    <cellStyle name="Normal 56 3 3 2 2 3" xfId="9808" xr:uid="{00000000-0005-0000-0000-000050260000}"/>
    <cellStyle name="Normal 56 3 3 2 2 3 3" xfId="24909" xr:uid="{00000000-0005-0000-0000-00004D610000}"/>
    <cellStyle name="Normal 56 3 3 2 2 5" xfId="19896" xr:uid="{00000000-0005-0000-0000-0000B84D0000}"/>
    <cellStyle name="Normal 56 3 3 2 3" xfId="6447" xr:uid="{00000000-0005-0000-0000-00002F190000}"/>
    <cellStyle name="Normal 56 3 3 2 3 2" xfId="16499" xr:uid="{00000000-0005-0000-0000-000073400000}"/>
    <cellStyle name="Normal 56 3 3 2 3 3" xfId="11479" xr:uid="{00000000-0005-0000-0000-0000D72C0000}"/>
    <cellStyle name="Normal 56 3 3 2 3 3 3" xfId="26580" xr:uid="{00000000-0005-0000-0000-0000D4670000}"/>
    <cellStyle name="Normal 56 3 3 2 3 5" xfId="21567" xr:uid="{00000000-0005-0000-0000-00003F540000}"/>
    <cellStyle name="Normal 56 3 3 2 4" xfId="13157" xr:uid="{00000000-0005-0000-0000-000065330000}"/>
    <cellStyle name="Normal 56 3 3 2 4 3" xfId="28255" xr:uid="{00000000-0005-0000-0000-00005F6E0000}"/>
    <cellStyle name="Normal 56 3 3 2 5" xfId="8136" xr:uid="{00000000-0005-0000-0000-0000C81F0000}"/>
    <cellStyle name="Normal 56 3 3 2 5 3" xfId="23238" xr:uid="{00000000-0005-0000-0000-0000C65A0000}"/>
    <cellStyle name="Normal 56 3 3 2 7" xfId="18225" xr:uid="{00000000-0005-0000-0000-000031470000}"/>
    <cellStyle name="Normal 56 3 3 3" xfId="3918" xr:uid="{00000000-0005-0000-0000-00004E0F0000}"/>
    <cellStyle name="Normal 56 3 3 3 2" xfId="13992" xr:uid="{00000000-0005-0000-0000-0000A8360000}"/>
    <cellStyle name="Normal 56 3 3 3 2 3" xfId="29090" xr:uid="{00000000-0005-0000-0000-0000A2710000}"/>
    <cellStyle name="Normal 56 3 3 3 3" xfId="8972" xr:uid="{00000000-0005-0000-0000-00000C230000}"/>
    <cellStyle name="Normal 56 3 3 3 3 3" xfId="24073" xr:uid="{00000000-0005-0000-0000-0000095E0000}"/>
    <cellStyle name="Normal 56 3 3 3 5" xfId="19060" xr:uid="{00000000-0005-0000-0000-0000744A0000}"/>
    <cellStyle name="Normal 56 3 3 4" xfId="5611" xr:uid="{00000000-0005-0000-0000-0000EB150000}"/>
    <cellStyle name="Normal 56 3 3 4 2" xfId="15663" xr:uid="{00000000-0005-0000-0000-00002F3D0000}"/>
    <cellStyle name="Normal 56 3 3 4 2 3" xfId="30761" xr:uid="{00000000-0005-0000-0000-000029780000}"/>
    <cellStyle name="Normal 56 3 3 4 3" xfId="10643" xr:uid="{00000000-0005-0000-0000-000093290000}"/>
    <cellStyle name="Normal 56 3 3 4 3 3" xfId="25744" xr:uid="{00000000-0005-0000-0000-000090640000}"/>
    <cellStyle name="Normal 56 3 3 4 5" xfId="20731" xr:uid="{00000000-0005-0000-0000-0000FB500000}"/>
    <cellStyle name="Normal 56 3 3 5" xfId="12321" xr:uid="{00000000-0005-0000-0000-000021300000}"/>
    <cellStyle name="Normal 56 3 3 5 3" xfId="27419" xr:uid="{00000000-0005-0000-0000-00001B6B0000}"/>
    <cellStyle name="Normal 56 3 3 6" xfId="7300" xr:uid="{00000000-0005-0000-0000-0000841C0000}"/>
    <cellStyle name="Normal 56 3 3 6 3" xfId="22402" xr:uid="{00000000-0005-0000-0000-000082570000}"/>
    <cellStyle name="Normal 56 3 3 8" xfId="17389" xr:uid="{00000000-0005-0000-0000-0000ED430000}"/>
    <cellStyle name="Normal 56 3 4" xfId="2647" xr:uid="{00000000-0005-0000-0000-0000570A0000}"/>
    <cellStyle name="Normal 56 3 4 2" xfId="4337" xr:uid="{00000000-0005-0000-0000-0000F1100000}"/>
    <cellStyle name="Normal 56 3 4 2 2" xfId="14410" xr:uid="{00000000-0005-0000-0000-00004A380000}"/>
    <cellStyle name="Normal 56 3 4 2 2 3" xfId="29508" xr:uid="{00000000-0005-0000-0000-000044730000}"/>
    <cellStyle name="Normal 56 3 4 2 3" xfId="9390" xr:uid="{00000000-0005-0000-0000-0000AE240000}"/>
    <cellStyle name="Normal 56 3 4 2 3 3" xfId="24491" xr:uid="{00000000-0005-0000-0000-0000AB5F0000}"/>
    <cellStyle name="Normal 56 3 4 2 5" xfId="19478" xr:uid="{00000000-0005-0000-0000-0000164C0000}"/>
    <cellStyle name="Normal 56 3 4 3" xfId="6029" xr:uid="{00000000-0005-0000-0000-00008D170000}"/>
    <cellStyle name="Normal 56 3 4 3 2" xfId="16081" xr:uid="{00000000-0005-0000-0000-0000D13E0000}"/>
    <cellStyle name="Normal 56 3 4 3 3" xfId="11061" xr:uid="{00000000-0005-0000-0000-0000352B0000}"/>
    <cellStyle name="Normal 56 3 4 3 3 3" xfId="26162" xr:uid="{00000000-0005-0000-0000-000032660000}"/>
    <cellStyle name="Normal 56 3 4 3 5" xfId="21149" xr:uid="{00000000-0005-0000-0000-00009D520000}"/>
    <cellStyle name="Normal 56 3 4 4" xfId="12739" xr:uid="{00000000-0005-0000-0000-0000C3310000}"/>
    <cellStyle name="Normal 56 3 4 4 3" xfId="27837" xr:uid="{00000000-0005-0000-0000-0000BD6C0000}"/>
    <cellStyle name="Normal 56 3 4 5" xfId="7718" xr:uid="{00000000-0005-0000-0000-0000261E0000}"/>
    <cellStyle name="Normal 56 3 4 5 3" xfId="22820" xr:uid="{00000000-0005-0000-0000-000024590000}"/>
    <cellStyle name="Normal 56 3 4 7" xfId="17807" xr:uid="{00000000-0005-0000-0000-00008F450000}"/>
    <cellStyle name="Normal 56 3 5" xfId="3500" xr:uid="{00000000-0005-0000-0000-0000AC0D0000}"/>
    <cellStyle name="Normal 56 3 5 2" xfId="13574" xr:uid="{00000000-0005-0000-0000-000006350000}"/>
    <cellStyle name="Normal 56 3 5 2 3" xfId="28672" xr:uid="{00000000-0005-0000-0000-000000700000}"/>
    <cellStyle name="Normal 56 3 5 3" xfId="8554" xr:uid="{00000000-0005-0000-0000-00006A210000}"/>
    <cellStyle name="Normal 56 3 5 3 3" xfId="23655" xr:uid="{00000000-0005-0000-0000-0000675C0000}"/>
    <cellStyle name="Normal 56 3 5 5" xfId="18642" xr:uid="{00000000-0005-0000-0000-0000D2480000}"/>
    <cellStyle name="Normal 56 3 6" xfId="5193" xr:uid="{00000000-0005-0000-0000-000049140000}"/>
    <cellStyle name="Normal 56 3 6 2" xfId="15245" xr:uid="{00000000-0005-0000-0000-00008D3B0000}"/>
    <cellStyle name="Normal 56 3 6 2 3" xfId="30343" xr:uid="{00000000-0005-0000-0000-000087760000}"/>
    <cellStyle name="Normal 56 3 6 3" xfId="10225" xr:uid="{00000000-0005-0000-0000-0000F1270000}"/>
    <cellStyle name="Normal 56 3 6 3 3" xfId="25326" xr:uid="{00000000-0005-0000-0000-0000EE620000}"/>
    <cellStyle name="Normal 56 3 6 5" xfId="20313" xr:uid="{00000000-0005-0000-0000-0000594F0000}"/>
    <cellStyle name="Normal 56 3 7" xfId="11903" xr:uid="{00000000-0005-0000-0000-00007F2E0000}"/>
    <cellStyle name="Normal 56 3 7 3" xfId="27001" xr:uid="{00000000-0005-0000-0000-000079690000}"/>
    <cellStyle name="Normal 56 3 8" xfId="6882" xr:uid="{00000000-0005-0000-0000-0000E21A0000}"/>
    <cellStyle name="Normal 56 3 8 3" xfId="21984" xr:uid="{00000000-0005-0000-0000-0000E0550000}"/>
    <cellStyle name="Normal 56 4" xfId="1907" xr:uid="{00000000-0005-0000-0000-000073070000}"/>
    <cellStyle name="Normal 56 4 2" xfId="2330" xr:uid="{00000000-0005-0000-0000-00001A090000}"/>
    <cellStyle name="Normal 56 4 2 2" xfId="3169" xr:uid="{00000000-0005-0000-0000-0000610C0000}"/>
    <cellStyle name="Normal 56 4 2 2 2" xfId="4859" xr:uid="{00000000-0005-0000-0000-0000FB120000}"/>
    <cellStyle name="Normal 56 4 2 2 2 2" xfId="14932" xr:uid="{00000000-0005-0000-0000-0000543A0000}"/>
    <cellStyle name="Normal 56 4 2 2 2 2 3" xfId="30030" xr:uid="{00000000-0005-0000-0000-00004E750000}"/>
    <cellStyle name="Normal 56 4 2 2 2 3" xfId="9912" xr:uid="{00000000-0005-0000-0000-0000B8260000}"/>
    <cellStyle name="Normal 56 4 2 2 2 3 3" xfId="25013" xr:uid="{00000000-0005-0000-0000-0000B5610000}"/>
    <cellStyle name="Normal 56 4 2 2 2 5" xfId="20000" xr:uid="{00000000-0005-0000-0000-0000204E0000}"/>
    <cellStyle name="Normal 56 4 2 2 3" xfId="6551" xr:uid="{00000000-0005-0000-0000-000097190000}"/>
    <cellStyle name="Normal 56 4 2 2 3 2" xfId="16603" xr:uid="{00000000-0005-0000-0000-0000DB400000}"/>
    <cellStyle name="Normal 56 4 2 2 3 3" xfId="11583" xr:uid="{00000000-0005-0000-0000-00003F2D0000}"/>
    <cellStyle name="Normal 56 4 2 2 3 3 3" xfId="26684" xr:uid="{00000000-0005-0000-0000-00003C680000}"/>
    <cellStyle name="Normal 56 4 2 2 3 5" xfId="21671" xr:uid="{00000000-0005-0000-0000-0000A7540000}"/>
    <cellStyle name="Normal 56 4 2 2 4" xfId="13261" xr:uid="{00000000-0005-0000-0000-0000CD330000}"/>
    <cellStyle name="Normal 56 4 2 2 4 3" xfId="28359" xr:uid="{00000000-0005-0000-0000-0000C76E0000}"/>
    <cellStyle name="Normal 56 4 2 2 5" xfId="8240" xr:uid="{00000000-0005-0000-0000-000030200000}"/>
    <cellStyle name="Normal 56 4 2 2 5 3" xfId="23342" xr:uid="{00000000-0005-0000-0000-00002E5B0000}"/>
    <cellStyle name="Normal 56 4 2 2 7" xfId="18329" xr:uid="{00000000-0005-0000-0000-000099470000}"/>
    <cellStyle name="Normal 56 4 2 3" xfId="4022" xr:uid="{00000000-0005-0000-0000-0000B60F0000}"/>
    <cellStyle name="Normal 56 4 2 3 2" xfId="14096" xr:uid="{00000000-0005-0000-0000-000010370000}"/>
    <cellStyle name="Normal 56 4 2 3 2 3" xfId="29194" xr:uid="{00000000-0005-0000-0000-00000A720000}"/>
    <cellStyle name="Normal 56 4 2 3 3" xfId="9076" xr:uid="{00000000-0005-0000-0000-000074230000}"/>
    <cellStyle name="Normal 56 4 2 3 3 3" xfId="24177" xr:uid="{00000000-0005-0000-0000-0000715E0000}"/>
    <cellStyle name="Normal 56 4 2 3 5" xfId="19164" xr:uid="{00000000-0005-0000-0000-0000DC4A0000}"/>
    <cellStyle name="Normal 56 4 2 4" xfId="5715" xr:uid="{00000000-0005-0000-0000-000053160000}"/>
    <cellStyle name="Normal 56 4 2 4 2" xfId="15767" xr:uid="{00000000-0005-0000-0000-0000973D0000}"/>
    <cellStyle name="Normal 56 4 2 4 2 3" xfId="30865" xr:uid="{00000000-0005-0000-0000-000091780000}"/>
    <cellStyle name="Normal 56 4 2 4 3" xfId="10747" xr:uid="{00000000-0005-0000-0000-0000FB290000}"/>
    <cellStyle name="Normal 56 4 2 4 3 3" xfId="25848" xr:uid="{00000000-0005-0000-0000-0000F8640000}"/>
    <cellStyle name="Normal 56 4 2 4 5" xfId="20835" xr:uid="{00000000-0005-0000-0000-000063510000}"/>
    <cellStyle name="Normal 56 4 2 5" xfId="12425" xr:uid="{00000000-0005-0000-0000-000089300000}"/>
    <cellStyle name="Normal 56 4 2 5 3" xfId="27523" xr:uid="{00000000-0005-0000-0000-0000836B0000}"/>
    <cellStyle name="Normal 56 4 2 6" xfId="7404" xr:uid="{00000000-0005-0000-0000-0000EC1C0000}"/>
    <cellStyle name="Normal 56 4 2 6 3" xfId="22506" xr:uid="{00000000-0005-0000-0000-0000EA570000}"/>
    <cellStyle name="Normal 56 4 2 8" xfId="17493" xr:uid="{00000000-0005-0000-0000-000055440000}"/>
    <cellStyle name="Normal 56 4 3" xfId="2751" xr:uid="{00000000-0005-0000-0000-0000BF0A0000}"/>
    <cellStyle name="Normal 56 4 3 2" xfId="4441" xr:uid="{00000000-0005-0000-0000-000059110000}"/>
    <cellStyle name="Normal 56 4 3 2 2" xfId="14514" xr:uid="{00000000-0005-0000-0000-0000B2380000}"/>
    <cellStyle name="Normal 56 4 3 2 2 3" xfId="29612" xr:uid="{00000000-0005-0000-0000-0000AC730000}"/>
    <cellStyle name="Normal 56 4 3 2 3" xfId="9494" xr:uid="{00000000-0005-0000-0000-000016250000}"/>
    <cellStyle name="Normal 56 4 3 2 3 3" xfId="24595" xr:uid="{00000000-0005-0000-0000-000013600000}"/>
    <cellStyle name="Normal 56 4 3 2 5" xfId="19582" xr:uid="{00000000-0005-0000-0000-00007E4C0000}"/>
    <cellStyle name="Normal 56 4 3 3" xfId="6133" xr:uid="{00000000-0005-0000-0000-0000F5170000}"/>
    <cellStyle name="Normal 56 4 3 3 2" xfId="16185" xr:uid="{00000000-0005-0000-0000-0000393F0000}"/>
    <cellStyle name="Normal 56 4 3 3 3" xfId="11165" xr:uid="{00000000-0005-0000-0000-00009D2B0000}"/>
    <cellStyle name="Normal 56 4 3 3 3 3" xfId="26266" xr:uid="{00000000-0005-0000-0000-00009A660000}"/>
    <cellStyle name="Normal 56 4 3 3 5" xfId="21253" xr:uid="{00000000-0005-0000-0000-000005530000}"/>
    <cellStyle name="Normal 56 4 3 4" xfId="12843" xr:uid="{00000000-0005-0000-0000-00002B320000}"/>
    <cellStyle name="Normal 56 4 3 4 3" xfId="27941" xr:uid="{00000000-0005-0000-0000-0000256D0000}"/>
    <cellStyle name="Normal 56 4 3 5" xfId="7822" xr:uid="{00000000-0005-0000-0000-00008E1E0000}"/>
    <cellStyle name="Normal 56 4 3 5 3" xfId="22924" xr:uid="{00000000-0005-0000-0000-00008C590000}"/>
    <cellStyle name="Normal 56 4 3 7" xfId="17911" xr:uid="{00000000-0005-0000-0000-0000F7450000}"/>
    <cellStyle name="Normal 56 4 4" xfId="3604" xr:uid="{00000000-0005-0000-0000-0000140E0000}"/>
    <cellStyle name="Normal 56 4 4 2" xfId="13678" xr:uid="{00000000-0005-0000-0000-00006E350000}"/>
    <cellStyle name="Normal 56 4 4 2 3" xfId="28776" xr:uid="{00000000-0005-0000-0000-000068700000}"/>
    <cellStyle name="Normal 56 4 4 3" xfId="8658" xr:uid="{00000000-0005-0000-0000-0000D2210000}"/>
    <cellStyle name="Normal 56 4 4 3 3" xfId="23759" xr:uid="{00000000-0005-0000-0000-0000CF5C0000}"/>
    <cellStyle name="Normal 56 4 4 5" xfId="18746" xr:uid="{00000000-0005-0000-0000-00003A490000}"/>
    <cellStyle name="Normal 56 4 5" xfId="5297" xr:uid="{00000000-0005-0000-0000-0000B1140000}"/>
    <cellStyle name="Normal 56 4 5 2" xfId="15349" xr:uid="{00000000-0005-0000-0000-0000F53B0000}"/>
    <cellStyle name="Normal 56 4 5 2 3" xfId="30447" xr:uid="{00000000-0005-0000-0000-0000EF760000}"/>
    <cellStyle name="Normal 56 4 5 3" xfId="10329" xr:uid="{00000000-0005-0000-0000-000059280000}"/>
    <cellStyle name="Normal 56 4 5 3 3" xfId="25430" xr:uid="{00000000-0005-0000-0000-000056630000}"/>
    <cellStyle name="Normal 56 4 5 5" xfId="20417" xr:uid="{00000000-0005-0000-0000-0000C14F0000}"/>
    <cellStyle name="Normal 56 4 6" xfId="12007" xr:uid="{00000000-0005-0000-0000-0000E72E0000}"/>
    <cellStyle name="Normal 56 4 6 3" xfId="27105" xr:uid="{00000000-0005-0000-0000-0000E1690000}"/>
    <cellStyle name="Normal 56 4 7" xfId="6986" xr:uid="{00000000-0005-0000-0000-00004A1B0000}"/>
    <cellStyle name="Normal 56 4 7 3" xfId="22088" xr:uid="{00000000-0005-0000-0000-000048560000}"/>
    <cellStyle name="Normal 56 4 9" xfId="17075" xr:uid="{00000000-0005-0000-0000-0000B3420000}"/>
    <cellStyle name="Normal 56 5" xfId="2120" xr:uid="{00000000-0005-0000-0000-000048080000}"/>
    <cellStyle name="Normal 56 5 2" xfId="2961" xr:uid="{00000000-0005-0000-0000-0000910B0000}"/>
    <cellStyle name="Normal 56 5 2 2" xfId="4651" xr:uid="{00000000-0005-0000-0000-00002B120000}"/>
    <cellStyle name="Normal 56 5 2 2 2" xfId="14724" xr:uid="{00000000-0005-0000-0000-000084390000}"/>
    <cellStyle name="Normal 56 5 2 2 2 3" xfId="29822" xr:uid="{00000000-0005-0000-0000-00007E740000}"/>
    <cellStyle name="Normal 56 5 2 2 3" xfId="9704" xr:uid="{00000000-0005-0000-0000-0000E8250000}"/>
    <cellStyle name="Normal 56 5 2 2 3 3" xfId="24805" xr:uid="{00000000-0005-0000-0000-0000E5600000}"/>
    <cellStyle name="Normal 56 5 2 2 5" xfId="19792" xr:uid="{00000000-0005-0000-0000-0000504D0000}"/>
    <cellStyle name="Normal 56 5 2 3" xfId="6343" xr:uid="{00000000-0005-0000-0000-0000C7180000}"/>
    <cellStyle name="Normal 56 5 2 3 2" xfId="16395" xr:uid="{00000000-0005-0000-0000-00000B400000}"/>
    <cellStyle name="Normal 56 5 2 3 3" xfId="11375" xr:uid="{00000000-0005-0000-0000-00006F2C0000}"/>
    <cellStyle name="Normal 56 5 2 3 3 3" xfId="26476" xr:uid="{00000000-0005-0000-0000-00006C670000}"/>
    <cellStyle name="Normal 56 5 2 3 5" xfId="21463" xr:uid="{00000000-0005-0000-0000-0000D7530000}"/>
    <cellStyle name="Normal 56 5 2 4" xfId="13053" xr:uid="{00000000-0005-0000-0000-0000FD320000}"/>
    <cellStyle name="Normal 56 5 2 4 3" xfId="28151" xr:uid="{00000000-0005-0000-0000-0000F76D0000}"/>
    <cellStyle name="Normal 56 5 2 5" xfId="8032" xr:uid="{00000000-0005-0000-0000-0000601F0000}"/>
    <cellStyle name="Normal 56 5 2 5 3" xfId="23134" xr:uid="{00000000-0005-0000-0000-00005E5A0000}"/>
    <cellStyle name="Normal 56 5 2 7" xfId="18121" xr:uid="{00000000-0005-0000-0000-0000C9460000}"/>
    <cellStyle name="Normal 56 5 3" xfId="3814" xr:uid="{00000000-0005-0000-0000-0000E60E0000}"/>
    <cellStyle name="Normal 56 5 3 2" xfId="13888" xr:uid="{00000000-0005-0000-0000-000040360000}"/>
    <cellStyle name="Normal 56 5 3 2 3" xfId="28986" xr:uid="{00000000-0005-0000-0000-00003A710000}"/>
    <cellStyle name="Normal 56 5 3 3" xfId="8868" xr:uid="{00000000-0005-0000-0000-0000A4220000}"/>
    <cellStyle name="Normal 56 5 3 3 3" xfId="23969" xr:uid="{00000000-0005-0000-0000-0000A15D0000}"/>
    <cellStyle name="Normal 56 5 3 5" xfId="18956" xr:uid="{00000000-0005-0000-0000-00000C4A0000}"/>
    <cellStyle name="Normal 56 5 4" xfId="5507" xr:uid="{00000000-0005-0000-0000-000083150000}"/>
    <cellStyle name="Normal 56 5 4 2" xfId="15559" xr:uid="{00000000-0005-0000-0000-0000C73C0000}"/>
    <cellStyle name="Normal 56 5 4 2 3" xfId="30657" xr:uid="{00000000-0005-0000-0000-0000C1770000}"/>
    <cellStyle name="Normal 56 5 4 3" xfId="10539" xr:uid="{00000000-0005-0000-0000-00002B290000}"/>
    <cellStyle name="Normal 56 5 4 3 3" xfId="25640" xr:uid="{00000000-0005-0000-0000-000028640000}"/>
    <cellStyle name="Normal 56 5 4 5" xfId="20627" xr:uid="{00000000-0005-0000-0000-000093500000}"/>
    <cellStyle name="Normal 56 5 5" xfId="12217" xr:uid="{00000000-0005-0000-0000-0000B92F0000}"/>
    <cellStyle name="Normal 56 5 5 3" xfId="27315" xr:uid="{00000000-0005-0000-0000-0000B36A0000}"/>
    <cellStyle name="Normal 56 5 6" xfId="7196" xr:uid="{00000000-0005-0000-0000-00001C1C0000}"/>
    <cellStyle name="Normal 56 5 6 3" xfId="22298" xr:uid="{00000000-0005-0000-0000-00001A570000}"/>
    <cellStyle name="Normal 56 5 8" xfId="17285" xr:uid="{00000000-0005-0000-0000-000085430000}"/>
    <cellStyle name="Normal 56 6" xfId="2541" xr:uid="{00000000-0005-0000-0000-0000ED090000}"/>
    <cellStyle name="Normal 56 6 2" xfId="4233" xr:uid="{00000000-0005-0000-0000-000089100000}"/>
    <cellStyle name="Normal 56 6 2 2" xfId="14306" xr:uid="{00000000-0005-0000-0000-0000E2370000}"/>
    <cellStyle name="Normal 56 6 2 2 3" xfId="29404" xr:uid="{00000000-0005-0000-0000-0000DC720000}"/>
    <cellStyle name="Normal 56 6 2 3" xfId="9286" xr:uid="{00000000-0005-0000-0000-000046240000}"/>
    <cellStyle name="Normal 56 6 2 3 3" xfId="24387" xr:uid="{00000000-0005-0000-0000-0000435F0000}"/>
    <cellStyle name="Normal 56 6 2 5" xfId="19374" xr:uid="{00000000-0005-0000-0000-0000AE4B0000}"/>
    <cellStyle name="Normal 56 6 3" xfId="5925" xr:uid="{00000000-0005-0000-0000-000025170000}"/>
    <cellStyle name="Normal 56 6 3 2" xfId="15977" xr:uid="{00000000-0005-0000-0000-0000693E0000}"/>
    <cellStyle name="Normal 56 6 3 3" xfId="10957" xr:uid="{00000000-0005-0000-0000-0000CD2A0000}"/>
    <cellStyle name="Normal 56 6 3 3 3" xfId="26058" xr:uid="{00000000-0005-0000-0000-0000CA650000}"/>
    <cellStyle name="Normal 56 6 3 5" xfId="21045" xr:uid="{00000000-0005-0000-0000-000035520000}"/>
    <cellStyle name="Normal 56 6 4" xfId="12635" xr:uid="{00000000-0005-0000-0000-00005B310000}"/>
    <cellStyle name="Normal 56 6 4 3" xfId="27733" xr:uid="{00000000-0005-0000-0000-0000556C0000}"/>
    <cellStyle name="Normal 56 6 5" xfId="7614" xr:uid="{00000000-0005-0000-0000-0000BE1D0000}"/>
    <cellStyle name="Normal 56 6 5 3" xfId="22716" xr:uid="{00000000-0005-0000-0000-0000BC580000}"/>
    <cellStyle name="Normal 56 6 7" xfId="17703" xr:uid="{00000000-0005-0000-0000-000027450000}"/>
    <cellStyle name="Normal 56 7" xfId="3392" xr:uid="{00000000-0005-0000-0000-0000400D0000}"/>
    <cellStyle name="Normal 56 7 2" xfId="13470" xr:uid="{00000000-0005-0000-0000-00009E340000}"/>
    <cellStyle name="Normal 56 7 2 3" xfId="28568" xr:uid="{00000000-0005-0000-0000-0000986F0000}"/>
    <cellStyle name="Normal 56 7 3" xfId="8450" xr:uid="{00000000-0005-0000-0000-000002210000}"/>
    <cellStyle name="Normal 56 7 3 3" xfId="23551" xr:uid="{00000000-0005-0000-0000-0000FF5B0000}"/>
    <cellStyle name="Normal 56 7 5" xfId="18538" xr:uid="{00000000-0005-0000-0000-00006A480000}"/>
    <cellStyle name="Normal 56 8" xfId="5086" xr:uid="{00000000-0005-0000-0000-0000DE130000}"/>
    <cellStyle name="Normal 56 8 2" xfId="15141" xr:uid="{00000000-0005-0000-0000-0000253B0000}"/>
    <cellStyle name="Normal 56 8 2 3" xfId="30239" xr:uid="{00000000-0005-0000-0000-00001F760000}"/>
    <cellStyle name="Normal 56 8 3" xfId="10121" xr:uid="{00000000-0005-0000-0000-000089270000}"/>
    <cellStyle name="Normal 56 8 3 3" xfId="25222" xr:uid="{00000000-0005-0000-0000-000086620000}"/>
    <cellStyle name="Normal 56 8 5" xfId="20209" xr:uid="{00000000-0005-0000-0000-0000F14E0000}"/>
    <cellStyle name="Normal 56 9" xfId="11797" xr:uid="{00000000-0005-0000-0000-0000152E0000}"/>
    <cellStyle name="Normal 56 9 3" xfId="26897" xr:uid="{00000000-0005-0000-0000-000011690000}"/>
    <cellStyle name="Normal 57" xfId="1458" xr:uid="{00000000-0005-0000-0000-0000B2050000}"/>
    <cellStyle name="Normal 57 10" xfId="6777" xr:uid="{00000000-0005-0000-0000-0000791A0000}"/>
    <cellStyle name="Normal 57 10 3" xfId="21881" xr:uid="{00000000-0005-0000-0000-000079550000}"/>
    <cellStyle name="Normal 57 12" xfId="16866" xr:uid="{00000000-0005-0000-0000-0000E2410000}"/>
    <cellStyle name="Normal 57 2" xfId="1741" xr:uid="{00000000-0005-0000-0000-0000CD060000}"/>
    <cellStyle name="Normal 57 2 11" xfId="16920" xr:uid="{00000000-0005-0000-0000-000018420000}"/>
    <cellStyle name="Normal 57 2 2" xfId="1849" xr:uid="{00000000-0005-0000-0000-000039070000}"/>
    <cellStyle name="Normal 57 2 2 10" xfId="17024" xr:uid="{00000000-0005-0000-0000-000080420000}"/>
    <cellStyle name="Normal 57 2 2 2" xfId="2066" xr:uid="{00000000-0005-0000-0000-000012080000}"/>
    <cellStyle name="Normal 57 2 2 2 2" xfId="2487" xr:uid="{00000000-0005-0000-0000-0000B7090000}"/>
    <cellStyle name="Normal 57 2 2 2 2 2" xfId="3326" xr:uid="{00000000-0005-0000-0000-0000FE0C0000}"/>
    <cellStyle name="Normal 57 2 2 2 2 2 2" xfId="5016" xr:uid="{00000000-0005-0000-0000-000098130000}"/>
    <cellStyle name="Normal 57 2 2 2 2 2 2 2" xfId="15089" xr:uid="{00000000-0005-0000-0000-0000F13A0000}"/>
    <cellStyle name="Normal 57 2 2 2 2 2 2 2 3" xfId="30187" xr:uid="{00000000-0005-0000-0000-0000EB750000}"/>
    <cellStyle name="Normal 57 2 2 2 2 2 2 3" xfId="10069" xr:uid="{00000000-0005-0000-0000-000055270000}"/>
    <cellStyle name="Normal 57 2 2 2 2 2 2 3 3" xfId="25170" xr:uid="{00000000-0005-0000-0000-000052620000}"/>
    <cellStyle name="Normal 57 2 2 2 2 2 2 5" xfId="20157" xr:uid="{00000000-0005-0000-0000-0000BD4E0000}"/>
    <cellStyle name="Normal 57 2 2 2 2 2 3" xfId="6708" xr:uid="{00000000-0005-0000-0000-0000341A0000}"/>
    <cellStyle name="Normal 57 2 2 2 2 2 3 2" xfId="16760" xr:uid="{00000000-0005-0000-0000-000078410000}"/>
    <cellStyle name="Normal 57 2 2 2 2 2 3 3" xfId="11740" xr:uid="{00000000-0005-0000-0000-0000DC2D0000}"/>
    <cellStyle name="Normal 57 2 2 2 2 2 3 3 3" xfId="26841" xr:uid="{00000000-0005-0000-0000-0000D9680000}"/>
    <cellStyle name="Normal 57 2 2 2 2 2 3 5" xfId="21828" xr:uid="{00000000-0005-0000-0000-000044550000}"/>
    <cellStyle name="Normal 57 2 2 2 2 2 4" xfId="13418" xr:uid="{00000000-0005-0000-0000-00006A340000}"/>
    <cellStyle name="Normal 57 2 2 2 2 2 4 3" xfId="28516" xr:uid="{00000000-0005-0000-0000-0000646F0000}"/>
    <cellStyle name="Normal 57 2 2 2 2 2 5" xfId="8397" xr:uid="{00000000-0005-0000-0000-0000CD200000}"/>
    <cellStyle name="Normal 57 2 2 2 2 2 5 3" xfId="23499" xr:uid="{00000000-0005-0000-0000-0000CB5B0000}"/>
    <cellStyle name="Normal 57 2 2 2 2 2 7" xfId="18486" xr:uid="{00000000-0005-0000-0000-000036480000}"/>
    <cellStyle name="Normal 57 2 2 2 2 3" xfId="4179" xr:uid="{00000000-0005-0000-0000-000053100000}"/>
    <cellStyle name="Normal 57 2 2 2 2 3 2" xfId="14253" xr:uid="{00000000-0005-0000-0000-0000AD370000}"/>
    <cellStyle name="Normal 57 2 2 2 2 3 2 3" xfId="29351" xr:uid="{00000000-0005-0000-0000-0000A7720000}"/>
    <cellStyle name="Normal 57 2 2 2 2 3 3" xfId="9233" xr:uid="{00000000-0005-0000-0000-000011240000}"/>
    <cellStyle name="Normal 57 2 2 2 2 3 3 3" xfId="24334" xr:uid="{00000000-0005-0000-0000-00000E5F0000}"/>
    <cellStyle name="Normal 57 2 2 2 2 3 5" xfId="19321" xr:uid="{00000000-0005-0000-0000-0000794B0000}"/>
    <cellStyle name="Normal 57 2 2 2 2 4" xfId="5872" xr:uid="{00000000-0005-0000-0000-0000F0160000}"/>
    <cellStyle name="Normal 57 2 2 2 2 4 2" xfId="15924" xr:uid="{00000000-0005-0000-0000-0000343E0000}"/>
    <cellStyle name="Normal 57 2 2 2 2 4 3" xfId="10904" xr:uid="{00000000-0005-0000-0000-0000982A0000}"/>
    <cellStyle name="Normal 57 2 2 2 2 4 3 3" xfId="26005" xr:uid="{00000000-0005-0000-0000-000095650000}"/>
    <cellStyle name="Normal 57 2 2 2 2 4 5" xfId="20992" xr:uid="{00000000-0005-0000-0000-000000520000}"/>
    <cellStyle name="Normal 57 2 2 2 2 5" xfId="12582" xr:uid="{00000000-0005-0000-0000-000026310000}"/>
    <cellStyle name="Normal 57 2 2 2 2 5 3" xfId="27680" xr:uid="{00000000-0005-0000-0000-0000206C0000}"/>
    <cellStyle name="Normal 57 2 2 2 2 6" xfId="7561" xr:uid="{00000000-0005-0000-0000-0000891D0000}"/>
    <cellStyle name="Normal 57 2 2 2 2 6 3" xfId="22663" xr:uid="{00000000-0005-0000-0000-000087580000}"/>
    <cellStyle name="Normal 57 2 2 2 2 8" xfId="17650" xr:uid="{00000000-0005-0000-0000-0000F2440000}"/>
    <cellStyle name="Normal 57 2 2 2 3" xfId="2908" xr:uid="{00000000-0005-0000-0000-00005C0B0000}"/>
    <cellStyle name="Normal 57 2 2 2 3 2" xfId="4598" xr:uid="{00000000-0005-0000-0000-0000F6110000}"/>
    <cellStyle name="Normal 57 2 2 2 3 2 2" xfId="14671" xr:uid="{00000000-0005-0000-0000-00004F390000}"/>
    <cellStyle name="Normal 57 2 2 2 3 2 2 3" xfId="29769" xr:uid="{00000000-0005-0000-0000-000049740000}"/>
    <cellStyle name="Normal 57 2 2 2 3 2 3" xfId="9651" xr:uid="{00000000-0005-0000-0000-0000B3250000}"/>
    <cellStyle name="Normal 57 2 2 2 3 2 3 3" xfId="24752" xr:uid="{00000000-0005-0000-0000-0000B0600000}"/>
    <cellStyle name="Normal 57 2 2 2 3 2 5" xfId="19739" xr:uid="{00000000-0005-0000-0000-00001B4D0000}"/>
    <cellStyle name="Normal 57 2 2 2 3 3" xfId="6290" xr:uid="{00000000-0005-0000-0000-000092180000}"/>
    <cellStyle name="Normal 57 2 2 2 3 3 2" xfId="16342" xr:uid="{00000000-0005-0000-0000-0000D63F0000}"/>
    <cellStyle name="Normal 57 2 2 2 3 3 3" xfId="11322" xr:uid="{00000000-0005-0000-0000-00003A2C0000}"/>
    <cellStyle name="Normal 57 2 2 2 3 3 3 3" xfId="26423" xr:uid="{00000000-0005-0000-0000-000037670000}"/>
    <cellStyle name="Normal 57 2 2 2 3 3 5" xfId="21410" xr:uid="{00000000-0005-0000-0000-0000A2530000}"/>
    <cellStyle name="Normal 57 2 2 2 3 4" xfId="13000" xr:uid="{00000000-0005-0000-0000-0000C8320000}"/>
    <cellStyle name="Normal 57 2 2 2 3 4 3" xfId="28098" xr:uid="{00000000-0005-0000-0000-0000C26D0000}"/>
    <cellStyle name="Normal 57 2 2 2 3 5" xfId="7979" xr:uid="{00000000-0005-0000-0000-00002B1F0000}"/>
    <cellStyle name="Normal 57 2 2 2 3 5 3" xfId="23081" xr:uid="{00000000-0005-0000-0000-0000295A0000}"/>
    <cellStyle name="Normal 57 2 2 2 3 7" xfId="18068" xr:uid="{00000000-0005-0000-0000-000094460000}"/>
    <cellStyle name="Normal 57 2 2 2 4" xfId="3761" xr:uid="{00000000-0005-0000-0000-0000B10E0000}"/>
    <cellStyle name="Normal 57 2 2 2 4 2" xfId="13835" xr:uid="{00000000-0005-0000-0000-00000B360000}"/>
    <cellStyle name="Normal 57 2 2 2 4 2 3" xfId="28933" xr:uid="{00000000-0005-0000-0000-000005710000}"/>
    <cellStyle name="Normal 57 2 2 2 4 3" xfId="8815" xr:uid="{00000000-0005-0000-0000-00006F220000}"/>
    <cellStyle name="Normal 57 2 2 2 4 3 3" xfId="23916" xr:uid="{00000000-0005-0000-0000-00006C5D0000}"/>
    <cellStyle name="Normal 57 2 2 2 4 5" xfId="18903" xr:uid="{00000000-0005-0000-0000-0000D7490000}"/>
    <cellStyle name="Normal 57 2 2 2 5" xfId="5454" xr:uid="{00000000-0005-0000-0000-00004E150000}"/>
    <cellStyle name="Normal 57 2 2 2 5 2" xfId="15506" xr:uid="{00000000-0005-0000-0000-0000923C0000}"/>
    <cellStyle name="Normal 57 2 2 2 5 2 3" xfId="30604" xr:uid="{00000000-0005-0000-0000-00008C770000}"/>
    <cellStyle name="Normal 57 2 2 2 5 3" xfId="10486" xr:uid="{00000000-0005-0000-0000-0000F6280000}"/>
    <cellStyle name="Normal 57 2 2 2 5 3 3" xfId="25587" xr:uid="{00000000-0005-0000-0000-0000F3630000}"/>
    <cellStyle name="Normal 57 2 2 2 5 5" xfId="20574" xr:uid="{00000000-0005-0000-0000-00005E500000}"/>
    <cellStyle name="Normal 57 2 2 2 6" xfId="12164" xr:uid="{00000000-0005-0000-0000-0000842F0000}"/>
    <cellStyle name="Normal 57 2 2 2 6 3" xfId="27262" xr:uid="{00000000-0005-0000-0000-00007E6A0000}"/>
    <cellStyle name="Normal 57 2 2 2 7" xfId="7143" xr:uid="{00000000-0005-0000-0000-0000E71B0000}"/>
    <cellStyle name="Normal 57 2 2 2 7 3" xfId="22245" xr:uid="{00000000-0005-0000-0000-0000E5560000}"/>
    <cellStyle name="Normal 57 2 2 2 9" xfId="17232" xr:uid="{00000000-0005-0000-0000-000050430000}"/>
    <cellStyle name="Normal 57 2 2 3" xfId="2279" xr:uid="{00000000-0005-0000-0000-0000E7080000}"/>
    <cellStyle name="Normal 57 2 2 3 2" xfId="3118" xr:uid="{00000000-0005-0000-0000-00002E0C0000}"/>
    <cellStyle name="Normal 57 2 2 3 2 2" xfId="4808" xr:uid="{00000000-0005-0000-0000-0000C8120000}"/>
    <cellStyle name="Normal 57 2 2 3 2 2 2" xfId="14881" xr:uid="{00000000-0005-0000-0000-0000213A0000}"/>
    <cellStyle name="Normal 57 2 2 3 2 2 2 3" xfId="29979" xr:uid="{00000000-0005-0000-0000-00001B750000}"/>
    <cellStyle name="Normal 57 2 2 3 2 2 3" xfId="9861" xr:uid="{00000000-0005-0000-0000-000085260000}"/>
    <cellStyle name="Normal 57 2 2 3 2 2 3 3" xfId="24962" xr:uid="{00000000-0005-0000-0000-000082610000}"/>
    <cellStyle name="Normal 57 2 2 3 2 2 5" xfId="19949" xr:uid="{00000000-0005-0000-0000-0000ED4D0000}"/>
    <cellStyle name="Normal 57 2 2 3 2 3" xfId="6500" xr:uid="{00000000-0005-0000-0000-000064190000}"/>
    <cellStyle name="Normal 57 2 2 3 2 3 2" xfId="16552" xr:uid="{00000000-0005-0000-0000-0000A8400000}"/>
    <cellStyle name="Normal 57 2 2 3 2 3 3" xfId="11532" xr:uid="{00000000-0005-0000-0000-00000C2D0000}"/>
    <cellStyle name="Normal 57 2 2 3 2 3 3 3" xfId="26633" xr:uid="{00000000-0005-0000-0000-000009680000}"/>
    <cellStyle name="Normal 57 2 2 3 2 3 5" xfId="21620" xr:uid="{00000000-0005-0000-0000-000074540000}"/>
    <cellStyle name="Normal 57 2 2 3 2 4" xfId="13210" xr:uid="{00000000-0005-0000-0000-00009A330000}"/>
    <cellStyle name="Normal 57 2 2 3 2 4 3" xfId="28308" xr:uid="{00000000-0005-0000-0000-0000946E0000}"/>
    <cellStyle name="Normal 57 2 2 3 2 5" xfId="8189" xr:uid="{00000000-0005-0000-0000-0000FD1F0000}"/>
    <cellStyle name="Normal 57 2 2 3 2 5 3" xfId="23291" xr:uid="{00000000-0005-0000-0000-0000FB5A0000}"/>
    <cellStyle name="Normal 57 2 2 3 2 7" xfId="18278" xr:uid="{00000000-0005-0000-0000-000066470000}"/>
    <cellStyle name="Normal 57 2 2 3 3" xfId="3971" xr:uid="{00000000-0005-0000-0000-0000830F0000}"/>
    <cellStyle name="Normal 57 2 2 3 3 2" xfId="14045" xr:uid="{00000000-0005-0000-0000-0000DD360000}"/>
    <cellStyle name="Normal 57 2 2 3 3 2 3" xfId="29143" xr:uid="{00000000-0005-0000-0000-0000D7710000}"/>
    <cellStyle name="Normal 57 2 2 3 3 3" xfId="9025" xr:uid="{00000000-0005-0000-0000-000041230000}"/>
    <cellStyle name="Normal 57 2 2 3 3 3 3" xfId="24126" xr:uid="{00000000-0005-0000-0000-00003E5E0000}"/>
    <cellStyle name="Normal 57 2 2 3 3 5" xfId="19113" xr:uid="{00000000-0005-0000-0000-0000A94A0000}"/>
    <cellStyle name="Normal 57 2 2 3 4" xfId="5664" xr:uid="{00000000-0005-0000-0000-000020160000}"/>
    <cellStyle name="Normal 57 2 2 3 4 2" xfId="15716" xr:uid="{00000000-0005-0000-0000-0000643D0000}"/>
    <cellStyle name="Normal 57 2 2 3 4 2 3" xfId="30814" xr:uid="{00000000-0005-0000-0000-00005E780000}"/>
    <cellStyle name="Normal 57 2 2 3 4 3" xfId="10696" xr:uid="{00000000-0005-0000-0000-0000C8290000}"/>
    <cellStyle name="Normal 57 2 2 3 4 3 3" xfId="25797" xr:uid="{00000000-0005-0000-0000-0000C5640000}"/>
    <cellStyle name="Normal 57 2 2 3 4 5" xfId="20784" xr:uid="{00000000-0005-0000-0000-000030510000}"/>
    <cellStyle name="Normal 57 2 2 3 5" xfId="12374" xr:uid="{00000000-0005-0000-0000-000056300000}"/>
    <cellStyle name="Normal 57 2 2 3 5 3" xfId="27472" xr:uid="{00000000-0005-0000-0000-0000506B0000}"/>
    <cellStyle name="Normal 57 2 2 3 6" xfId="7353" xr:uid="{00000000-0005-0000-0000-0000B91C0000}"/>
    <cellStyle name="Normal 57 2 2 3 6 3" xfId="22455" xr:uid="{00000000-0005-0000-0000-0000B7570000}"/>
    <cellStyle name="Normal 57 2 2 3 8" xfId="17442" xr:uid="{00000000-0005-0000-0000-000022440000}"/>
    <cellStyle name="Normal 57 2 2 4" xfId="2700" xr:uid="{00000000-0005-0000-0000-00008C0A0000}"/>
    <cellStyle name="Normal 57 2 2 4 2" xfId="4390" xr:uid="{00000000-0005-0000-0000-000026110000}"/>
    <cellStyle name="Normal 57 2 2 4 2 2" xfId="14463" xr:uid="{00000000-0005-0000-0000-00007F380000}"/>
    <cellStyle name="Normal 57 2 2 4 2 2 3" xfId="29561" xr:uid="{00000000-0005-0000-0000-000079730000}"/>
    <cellStyle name="Normal 57 2 2 4 2 3" xfId="9443" xr:uid="{00000000-0005-0000-0000-0000E3240000}"/>
    <cellStyle name="Normal 57 2 2 4 2 3 3" xfId="24544" xr:uid="{00000000-0005-0000-0000-0000E05F0000}"/>
    <cellStyle name="Normal 57 2 2 4 2 5" xfId="19531" xr:uid="{00000000-0005-0000-0000-00004B4C0000}"/>
    <cellStyle name="Normal 57 2 2 4 3" xfId="6082" xr:uid="{00000000-0005-0000-0000-0000C2170000}"/>
    <cellStyle name="Normal 57 2 2 4 3 2" xfId="16134" xr:uid="{00000000-0005-0000-0000-0000063F0000}"/>
    <cellStyle name="Normal 57 2 2 4 3 3" xfId="11114" xr:uid="{00000000-0005-0000-0000-00006A2B0000}"/>
    <cellStyle name="Normal 57 2 2 4 3 3 3" xfId="26215" xr:uid="{00000000-0005-0000-0000-000067660000}"/>
    <cellStyle name="Normal 57 2 2 4 3 5" xfId="21202" xr:uid="{00000000-0005-0000-0000-0000D2520000}"/>
    <cellStyle name="Normal 57 2 2 4 4" xfId="12792" xr:uid="{00000000-0005-0000-0000-0000F8310000}"/>
    <cellStyle name="Normal 57 2 2 4 4 3" xfId="27890" xr:uid="{00000000-0005-0000-0000-0000F26C0000}"/>
    <cellStyle name="Normal 57 2 2 4 5" xfId="7771" xr:uid="{00000000-0005-0000-0000-00005B1E0000}"/>
    <cellStyle name="Normal 57 2 2 4 5 3" xfId="22873" xr:uid="{00000000-0005-0000-0000-000059590000}"/>
    <cellStyle name="Normal 57 2 2 4 7" xfId="17860" xr:uid="{00000000-0005-0000-0000-0000C4450000}"/>
    <cellStyle name="Normal 57 2 2 5" xfId="3553" xr:uid="{00000000-0005-0000-0000-0000E10D0000}"/>
    <cellStyle name="Normal 57 2 2 5 2" xfId="13627" xr:uid="{00000000-0005-0000-0000-00003B350000}"/>
    <cellStyle name="Normal 57 2 2 5 2 3" xfId="28725" xr:uid="{00000000-0005-0000-0000-000035700000}"/>
    <cellStyle name="Normal 57 2 2 5 3" xfId="8607" xr:uid="{00000000-0005-0000-0000-00009F210000}"/>
    <cellStyle name="Normal 57 2 2 5 3 3" xfId="23708" xr:uid="{00000000-0005-0000-0000-00009C5C0000}"/>
    <cellStyle name="Normal 57 2 2 5 5" xfId="18695" xr:uid="{00000000-0005-0000-0000-000007490000}"/>
    <cellStyle name="Normal 57 2 2 6" xfId="5246" xr:uid="{00000000-0005-0000-0000-00007E140000}"/>
    <cellStyle name="Normal 57 2 2 6 2" xfId="15298" xr:uid="{00000000-0005-0000-0000-0000C23B0000}"/>
    <cellStyle name="Normal 57 2 2 6 2 3" xfId="30396" xr:uid="{00000000-0005-0000-0000-0000BC760000}"/>
    <cellStyle name="Normal 57 2 2 6 3" xfId="10278" xr:uid="{00000000-0005-0000-0000-000026280000}"/>
    <cellStyle name="Normal 57 2 2 6 3 3" xfId="25379" xr:uid="{00000000-0005-0000-0000-000023630000}"/>
    <cellStyle name="Normal 57 2 2 6 5" xfId="20366" xr:uid="{00000000-0005-0000-0000-00008E4F0000}"/>
    <cellStyle name="Normal 57 2 2 7" xfId="11956" xr:uid="{00000000-0005-0000-0000-0000B42E0000}"/>
    <cellStyle name="Normal 57 2 2 7 3" xfId="27054" xr:uid="{00000000-0005-0000-0000-0000AE690000}"/>
    <cellStyle name="Normal 57 2 2 8" xfId="6935" xr:uid="{00000000-0005-0000-0000-0000171B0000}"/>
    <cellStyle name="Normal 57 2 2 8 3" xfId="22037" xr:uid="{00000000-0005-0000-0000-000015560000}"/>
    <cellStyle name="Normal 57 2 3" xfId="1962" xr:uid="{00000000-0005-0000-0000-0000AA070000}"/>
    <cellStyle name="Normal 57 2 3 2" xfId="2383" xr:uid="{00000000-0005-0000-0000-00004F090000}"/>
    <cellStyle name="Normal 57 2 3 2 2" xfId="3222" xr:uid="{00000000-0005-0000-0000-0000960C0000}"/>
    <cellStyle name="Normal 57 2 3 2 2 2" xfId="4912" xr:uid="{00000000-0005-0000-0000-000030130000}"/>
    <cellStyle name="Normal 57 2 3 2 2 2 2" xfId="14985" xr:uid="{00000000-0005-0000-0000-0000893A0000}"/>
    <cellStyle name="Normal 57 2 3 2 2 2 2 3" xfId="30083" xr:uid="{00000000-0005-0000-0000-000083750000}"/>
    <cellStyle name="Normal 57 2 3 2 2 2 3" xfId="9965" xr:uid="{00000000-0005-0000-0000-0000ED260000}"/>
    <cellStyle name="Normal 57 2 3 2 2 2 3 3" xfId="25066" xr:uid="{00000000-0005-0000-0000-0000EA610000}"/>
    <cellStyle name="Normal 57 2 3 2 2 2 5" xfId="20053" xr:uid="{00000000-0005-0000-0000-0000554E0000}"/>
    <cellStyle name="Normal 57 2 3 2 2 3" xfId="6604" xr:uid="{00000000-0005-0000-0000-0000CC190000}"/>
    <cellStyle name="Normal 57 2 3 2 2 3 2" xfId="16656" xr:uid="{00000000-0005-0000-0000-000010410000}"/>
    <cellStyle name="Normal 57 2 3 2 2 3 3" xfId="11636" xr:uid="{00000000-0005-0000-0000-0000742D0000}"/>
    <cellStyle name="Normal 57 2 3 2 2 3 3 3" xfId="26737" xr:uid="{00000000-0005-0000-0000-000071680000}"/>
    <cellStyle name="Normal 57 2 3 2 2 3 5" xfId="21724" xr:uid="{00000000-0005-0000-0000-0000DC540000}"/>
    <cellStyle name="Normal 57 2 3 2 2 4" xfId="13314" xr:uid="{00000000-0005-0000-0000-000002340000}"/>
    <cellStyle name="Normal 57 2 3 2 2 4 3" xfId="28412" xr:uid="{00000000-0005-0000-0000-0000FC6E0000}"/>
    <cellStyle name="Normal 57 2 3 2 2 5" xfId="8293" xr:uid="{00000000-0005-0000-0000-000065200000}"/>
    <cellStyle name="Normal 57 2 3 2 2 5 3" xfId="23395" xr:uid="{00000000-0005-0000-0000-0000635B0000}"/>
    <cellStyle name="Normal 57 2 3 2 2 7" xfId="18382" xr:uid="{00000000-0005-0000-0000-0000CE470000}"/>
    <cellStyle name="Normal 57 2 3 2 3" xfId="4075" xr:uid="{00000000-0005-0000-0000-0000EB0F0000}"/>
    <cellStyle name="Normal 57 2 3 2 3 2" xfId="14149" xr:uid="{00000000-0005-0000-0000-000045370000}"/>
    <cellStyle name="Normal 57 2 3 2 3 2 3" xfId="29247" xr:uid="{00000000-0005-0000-0000-00003F720000}"/>
    <cellStyle name="Normal 57 2 3 2 3 3" xfId="9129" xr:uid="{00000000-0005-0000-0000-0000A9230000}"/>
    <cellStyle name="Normal 57 2 3 2 3 3 3" xfId="24230" xr:uid="{00000000-0005-0000-0000-0000A65E0000}"/>
    <cellStyle name="Normal 57 2 3 2 3 5" xfId="19217" xr:uid="{00000000-0005-0000-0000-0000114B0000}"/>
    <cellStyle name="Normal 57 2 3 2 4" xfId="5768" xr:uid="{00000000-0005-0000-0000-000088160000}"/>
    <cellStyle name="Normal 57 2 3 2 4 2" xfId="15820" xr:uid="{00000000-0005-0000-0000-0000CC3D0000}"/>
    <cellStyle name="Normal 57 2 3 2 4 2 3" xfId="30918" xr:uid="{00000000-0005-0000-0000-0000C6780000}"/>
    <cellStyle name="Normal 57 2 3 2 4 3" xfId="10800" xr:uid="{00000000-0005-0000-0000-0000302A0000}"/>
    <cellStyle name="Normal 57 2 3 2 4 3 3" xfId="25901" xr:uid="{00000000-0005-0000-0000-00002D650000}"/>
    <cellStyle name="Normal 57 2 3 2 4 5" xfId="20888" xr:uid="{00000000-0005-0000-0000-000098510000}"/>
    <cellStyle name="Normal 57 2 3 2 5" xfId="12478" xr:uid="{00000000-0005-0000-0000-0000BE300000}"/>
    <cellStyle name="Normal 57 2 3 2 5 3" xfId="27576" xr:uid="{00000000-0005-0000-0000-0000B86B0000}"/>
    <cellStyle name="Normal 57 2 3 2 6" xfId="7457" xr:uid="{00000000-0005-0000-0000-0000211D0000}"/>
    <cellStyle name="Normal 57 2 3 2 6 3" xfId="22559" xr:uid="{00000000-0005-0000-0000-00001F580000}"/>
    <cellStyle name="Normal 57 2 3 2 8" xfId="17546" xr:uid="{00000000-0005-0000-0000-00008A440000}"/>
    <cellStyle name="Normal 57 2 3 3" xfId="2804" xr:uid="{00000000-0005-0000-0000-0000F40A0000}"/>
    <cellStyle name="Normal 57 2 3 3 2" xfId="4494" xr:uid="{00000000-0005-0000-0000-00008E110000}"/>
    <cellStyle name="Normal 57 2 3 3 2 2" xfId="14567" xr:uid="{00000000-0005-0000-0000-0000E7380000}"/>
    <cellStyle name="Normal 57 2 3 3 2 2 3" xfId="29665" xr:uid="{00000000-0005-0000-0000-0000E1730000}"/>
    <cellStyle name="Normal 57 2 3 3 2 3" xfId="9547" xr:uid="{00000000-0005-0000-0000-00004B250000}"/>
    <cellStyle name="Normal 57 2 3 3 2 3 3" xfId="24648" xr:uid="{00000000-0005-0000-0000-000048600000}"/>
    <cellStyle name="Normal 57 2 3 3 2 5" xfId="19635" xr:uid="{00000000-0005-0000-0000-0000B34C0000}"/>
    <cellStyle name="Normal 57 2 3 3 3" xfId="6186" xr:uid="{00000000-0005-0000-0000-00002A180000}"/>
    <cellStyle name="Normal 57 2 3 3 3 2" xfId="16238" xr:uid="{00000000-0005-0000-0000-00006E3F0000}"/>
    <cellStyle name="Normal 57 2 3 3 3 3" xfId="11218" xr:uid="{00000000-0005-0000-0000-0000D22B0000}"/>
    <cellStyle name="Normal 57 2 3 3 3 3 3" xfId="26319" xr:uid="{00000000-0005-0000-0000-0000CF660000}"/>
    <cellStyle name="Normal 57 2 3 3 3 5" xfId="21306" xr:uid="{00000000-0005-0000-0000-00003A530000}"/>
    <cellStyle name="Normal 57 2 3 3 4" xfId="12896" xr:uid="{00000000-0005-0000-0000-000060320000}"/>
    <cellStyle name="Normal 57 2 3 3 4 3" xfId="27994" xr:uid="{00000000-0005-0000-0000-00005A6D0000}"/>
    <cellStyle name="Normal 57 2 3 3 5" xfId="7875" xr:uid="{00000000-0005-0000-0000-0000C31E0000}"/>
    <cellStyle name="Normal 57 2 3 3 5 3" xfId="22977" xr:uid="{00000000-0005-0000-0000-0000C1590000}"/>
    <cellStyle name="Normal 57 2 3 3 7" xfId="17964" xr:uid="{00000000-0005-0000-0000-00002C460000}"/>
    <cellStyle name="Normal 57 2 3 4" xfId="3657" xr:uid="{00000000-0005-0000-0000-0000490E0000}"/>
    <cellStyle name="Normal 57 2 3 4 2" xfId="13731" xr:uid="{00000000-0005-0000-0000-0000A3350000}"/>
    <cellStyle name="Normal 57 2 3 4 2 3" xfId="28829" xr:uid="{00000000-0005-0000-0000-00009D700000}"/>
    <cellStyle name="Normal 57 2 3 4 3" xfId="8711" xr:uid="{00000000-0005-0000-0000-000007220000}"/>
    <cellStyle name="Normal 57 2 3 4 3 3" xfId="23812" xr:uid="{00000000-0005-0000-0000-0000045D0000}"/>
    <cellStyle name="Normal 57 2 3 4 5" xfId="18799" xr:uid="{00000000-0005-0000-0000-00006F490000}"/>
    <cellStyle name="Normal 57 2 3 5" xfId="5350" xr:uid="{00000000-0005-0000-0000-0000E6140000}"/>
    <cellStyle name="Normal 57 2 3 5 2" xfId="15402" xr:uid="{00000000-0005-0000-0000-00002A3C0000}"/>
    <cellStyle name="Normal 57 2 3 5 2 3" xfId="30500" xr:uid="{00000000-0005-0000-0000-000024770000}"/>
    <cellStyle name="Normal 57 2 3 5 3" xfId="10382" xr:uid="{00000000-0005-0000-0000-00008E280000}"/>
    <cellStyle name="Normal 57 2 3 5 3 3" xfId="25483" xr:uid="{00000000-0005-0000-0000-00008B630000}"/>
    <cellStyle name="Normal 57 2 3 5 5" xfId="20470" xr:uid="{00000000-0005-0000-0000-0000F64F0000}"/>
    <cellStyle name="Normal 57 2 3 6" xfId="12060" xr:uid="{00000000-0005-0000-0000-00001C2F0000}"/>
    <cellStyle name="Normal 57 2 3 6 3" xfId="27158" xr:uid="{00000000-0005-0000-0000-0000166A0000}"/>
    <cellStyle name="Normal 57 2 3 7" xfId="7039" xr:uid="{00000000-0005-0000-0000-00007F1B0000}"/>
    <cellStyle name="Normal 57 2 3 7 3" xfId="22141" xr:uid="{00000000-0005-0000-0000-00007D560000}"/>
    <cellStyle name="Normal 57 2 3 9" xfId="17128" xr:uid="{00000000-0005-0000-0000-0000E8420000}"/>
    <cellStyle name="Normal 57 2 4" xfId="2175" xr:uid="{00000000-0005-0000-0000-00007F080000}"/>
    <cellStyle name="Normal 57 2 4 2" xfId="3014" xr:uid="{00000000-0005-0000-0000-0000C60B0000}"/>
    <cellStyle name="Normal 57 2 4 2 2" xfId="4704" xr:uid="{00000000-0005-0000-0000-000060120000}"/>
    <cellStyle name="Normal 57 2 4 2 2 2" xfId="14777" xr:uid="{00000000-0005-0000-0000-0000B9390000}"/>
    <cellStyle name="Normal 57 2 4 2 2 2 3" xfId="29875" xr:uid="{00000000-0005-0000-0000-0000B3740000}"/>
    <cellStyle name="Normal 57 2 4 2 2 3" xfId="9757" xr:uid="{00000000-0005-0000-0000-00001D260000}"/>
    <cellStyle name="Normal 57 2 4 2 2 3 3" xfId="24858" xr:uid="{00000000-0005-0000-0000-00001A610000}"/>
    <cellStyle name="Normal 57 2 4 2 2 5" xfId="19845" xr:uid="{00000000-0005-0000-0000-0000854D0000}"/>
    <cellStyle name="Normal 57 2 4 2 3" xfId="6396" xr:uid="{00000000-0005-0000-0000-0000FC180000}"/>
    <cellStyle name="Normal 57 2 4 2 3 2" xfId="16448" xr:uid="{00000000-0005-0000-0000-000040400000}"/>
    <cellStyle name="Normal 57 2 4 2 3 3" xfId="11428" xr:uid="{00000000-0005-0000-0000-0000A42C0000}"/>
    <cellStyle name="Normal 57 2 4 2 3 3 3" xfId="26529" xr:uid="{00000000-0005-0000-0000-0000A1670000}"/>
    <cellStyle name="Normal 57 2 4 2 3 5" xfId="21516" xr:uid="{00000000-0005-0000-0000-00000C540000}"/>
    <cellStyle name="Normal 57 2 4 2 4" xfId="13106" xr:uid="{00000000-0005-0000-0000-000032330000}"/>
    <cellStyle name="Normal 57 2 4 2 4 3" xfId="28204" xr:uid="{00000000-0005-0000-0000-00002C6E0000}"/>
    <cellStyle name="Normal 57 2 4 2 5" xfId="8085" xr:uid="{00000000-0005-0000-0000-0000951F0000}"/>
    <cellStyle name="Normal 57 2 4 2 5 3" xfId="23187" xr:uid="{00000000-0005-0000-0000-0000935A0000}"/>
    <cellStyle name="Normal 57 2 4 2 7" xfId="18174" xr:uid="{00000000-0005-0000-0000-0000FE460000}"/>
    <cellStyle name="Normal 57 2 4 3" xfId="3867" xr:uid="{00000000-0005-0000-0000-00001B0F0000}"/>
    <cellStyle name="Normal 57 2 4 3 2" xfId="13941" xr:uid="{00000000-0005-0000-0000-000075360000}"/>
    <cellStyle name="Normal 57 2 4 3 2 3" xfId="29039" xr:uid="{00000000-0005-0000-0000-00006F710000}"/>
    <cellStyle name="Normal 57 2 4 3 3" xfId="8921" xr:uid="{00000000-0005-0000-0000-0000D9220000}"/>
    <cellStyle name="Normal 57 2 4 3 3 3" xfId="24022" xr:uid="{00000000-0005-0000-0000-0000D65D0000}"/>
    <cellStyle name="Normal 57 2 4 3 5" xfId="19009" xr:uid="{00000000-0005-0000-0000-0000414A0000}"/>
    <cellStyle name="Normal 57 2 4 4" xfId="5560" xr:uid="{00000000-0005-0000-0000-0000B8150000}"/>
    <cellStyle name="Normal 57 2 4 4 2" xfId="15612" xr:uid="{00000000-0005-0000-0000-0000FC3C0000}"/>
    <cellStyle name="Normal 57 2 4 4 2 3" xfId="30710" xr:uid="{00000000-0005-0000-0000-0000F6770000}"/>
    <cellStyle name="Normal 57 2 4 4 3" xfId="10592" xr:uid="{00000000-0005-0000-0000-000060290000}"/>
    <cellStyle name="Normal 57 2 4 4 3 3" xfId="25693" xr:uid="{00000000-0005-0000-0000-00005D640000}"/>
    <cellStyle name="Normal 57 2 4 4 5" xfId="20680" xr:uid="{00000000-0005-0000-0000-0000C8500000}"/>
    <cellStyle name="Normal 57 2 4 5" xfId="12270" xr:uid="{00000000-0005-0000-0000-0000EE2F0000}"/>
    <cellStyle name="Normal 57 2 4 5 3" xfId="27368" xr:uid="{00000000-0005-0000-0000-0000E86A0000}"/>
    <cellStyle name="Normal 57 2 4 6" xfId="7249" xr:uid="{00000000-0005-0000-0000-0000511C0000}"/>
    <cellStyle name="Normal 57 2 4 6 3" xfId="22351" xr:uid="{00000000-0005-0000-0000-00004F570000}"/>
    <cellStyle name="Normal 57 2 4 8" xfId="17338" xr:uid="{00000000-0005-0000-0000-0000BA430000}"/>
    <cellStyle name="Normal 57 2 5" xfId="2596" xr:uid="{00000000-0005-0000-0000-0000240A0000}"/>
    <cellStyle name="Normal 57 2 5 2" xfId="4286" xr:uid="{00000000-0005-0000-0000-0000BE100000}"/>
    <cellStyle name="Normal 57 2 5 2 2" xfId="14359" xr:uid="{00000000-0005-0000-0000-000017380000}"/>
    <cellStyle name="Normal 57 2 5 2 2 3" xfId="29457" xr:uid="{00000000-0005-0000-0000-000011730000}"/>
    <cellStyle name="Normal 57 2 5 2 3" xfId="9339" xr:uid="{00000000-0005-0000-0000-00007B240000}"/>
    <cellStyle name="Normal 57 2 5 2 3 3" xfId="24440" xr:uid="{00000000-0005-0000-0000-0000785F0000}"/>
    <cellStyle name="Normal 57 2 5 2 5" xfId="19427" xr:uid="{00000000-0005-0000-0000-0000E34B0000}"/>
    <cellStyle name="Normal 57 2 5 3" xfId="5978" xr:uid="{00000000-0005-0000-0000-00005A170000}"/>
    <cellStyle name="Normal 57 2 5 3 2" xfId="16030" xr:uid="{00000000-0005-0000-0000-00009E3E0000}"/>
    <cellStyle name="Normal 57 2 5 3 3" xfId="11010" xr:uid="{00000000-0005-0000-0000-0000022B0000}"/>
    <cellStyle name="Normal 57 2 5 3 3 3" xfId="26111" xr:uid="{00000000-0005-0000-0000-0000FF650000}"/>
    <cellStyle name="Normal 57 2 5 3 5" xfId="21098" xr:uid="{00000000-0005-0000-0000-00006A520000}"/>
    <cellStyle name="Normal 57 2 5 4" xfId="12688" xr:uid="{00000000-0005-0000-0000-000090310000}"/>
    <cellStyle name="Normal 57 2 5 4 3" xfId="27786" xr:uid="{00000000-0005-0000-0000-00008A6C0000}"/>
    <cellStyle name="Normal 57 2 5 5" xfId="7667" xr:uid="{00000000-0005-0000-0000-0000F31D0000}"/>
    <cellStyle name="Normal 57 2 5 5 3" xfId="22769" xr:uid="{00000000-0005-0000-0000-0000F1580000}"/>
    <cellStyle name="Normal 57 2 5 7" xfId="17756" xr:uid="{00000000-0005-0000-0000-00005C450000}"/>
    <cellStyle name="Normal 57 2 6" xfId="3449" xr:uid="{00000000-0005-0000-0000-0000790D0000}"/>
    <cellStyle name="Normal 57 2 6 2" xfId="13523" xr:uid="{00000000-0005-0000-0000-0000D3340000}"/>
    <cellStyle name="Normal 57 2 6 2 3" xfId="28621" xr:uid="{00000000-0005-0000-0000-0000CD6F0000}"/>
    <cellStyle name="Normal 57 2 6 3" xfId="8503" xr:uid="{00000000-0005-0000-0000-000037210000}"/>
    <cellStyle name="Normal 57 2 6 3 3" xfId="23604" xr:uid="{00000000-0005-0000-0000-0000345C0000}"/>
    <cellStyle name="Normal 57 2 6 5" xfId="18591" xr:uid="{00000000-0005-0000-0000-00009F480000}"/>
    <cellStyle name="Normal 57 2 7" xfId="5142" xr:uid="{00000000-0005-0000-0000-000016140000}"/>
    <cellStyle name="Normal 57 2 7 2" xfId="15194" xr:uid="{00000000-0005-0000-0000-00005A3B0000}"/>
    <cellStyle name="Normal 57 2 7 2 3" xfId="30292" xr:uid="{00000000-0005-0000-0000-000054760000}"/>
    <cellStyle name="Normal 57 2 7 3" xfId="10174" xr:uid="{00000000-0005-0000-0000-0000BE270000}"/>
    <cellStyle name="Normal 57 2 7 3 3" xfId="25275" xr:uid="{00000000-0005-0000-0000-0000BB620000}"/>
    <cellStyle name="Normal 57 2 7 5" xfId="20262" xr:uid="{00000000-0005-0000-0000-0000264F0000}"/>
    <cellStyle name="Normal 57 2 8" xfId="11852" xr:uid="{00000000-0005-0000-0000-00004C2E0000}"/>
    <cellStyle name="Normal 57 2 8 3" xfId="26950" xr:uid="{00000000-0005-0000-0000-000046690000}"/>
    <cellStyle name="Normal 57 2 9" xfId="6831" xr:uid="{00000000-0005-0000-0000-0000AF1A0000}"/>
    <cellStyle name="Normal 57 2 9 3" xfId="21933" xr:uid="{00000000-0005-0000-0000-0000AD550000}"/>
    <cellStyle name="Normal 57 3" xfId="1795" xr:uid="{00000000-0005-0000-0000-000003070000}"/>
    <cellStyle name="Normal 57 3 10" xfId="16972" xr:uid="{00000000-0005-0000-0000-00004C420000}"/>
    <cellStyle name="Normal 57 3 2" xfId="2014" xr:uid="{00000000-0005-0000-0000-0000DE070000}"/>
    <cellStyle name="Normal 57 3 2 2" xfId="2435" xr:uid="{00000000-0005-0000-0000-000083090000}"/>
    <cellStyle name="Normal 57 3 2 2 2" xfId="3274" xr:uid="{00000000-0005-0000-0000-0000CA0C0000}"/>
    <cellStyle name="Normal 57 3 2 2 2 2" xfId="4964" xr:uid="{00000000-0005-0000-0000-000064130000}"/>
    <cellStyle name="Normal 57 3 2 2 2 2 2" xfId="15037" xr:uid="{00000000-0005-0000-0000-0000BD3A0000}"/>
    <cellStyle name="Normal 57 3 2 2 2 2 2 3" xfId="30135" xr:uid="{00000000-0005-0000-0000-0000B7750000}"/>
    <cellStyle name="Normal 57 3 2 2 2 2 3" xfId="10017" xr:uid="{00000000-0005-0000-0000-000021270000}"/>
    <cellStyle name="Normal 57 3 2 2 2 2 3 3" xfId="25118" xr:uid="{00000000-0005-0000-0000-00001E620000}"/>
    <cellStyle name="Normal 57 3 2 2 2 2 5" xfId="20105" xr:uid="{00000000-0005-0000-0000-0000894E0000}"/>
    <cellStyle name="Normal 57 3 2 2 2 3" xfId="6656" xr:uid="{00000000-0005-0000-0000-0000001A0000}"/>
    <cellStyle name="Normal 57 3 2 2 2 3 2" xfId="16708" xr:uid="{00000000-0005-0000-0000-000044410000}"/>
    <cellStyle name="Normal 57 3 2 2 2 3 3" xfId="11688" xr:uid="{00000000-0005-0000-0000-0000A82D0000}"/>
    <cellStyle name="Normal 57 3 2 2 2 3 3 3" xfId="26789" xr:uid="{00000000-0005-0000-0000-0000A5680000}"/>
    <cellStyle name="Normal 57 3 2 2 2 3 5" xfId="21776" xr:uid="{00000000-0005-0000-0000-000010550000}"/>
    <cellStyle name="Normal 57 3 2 2 2 4" xfId="13366" xr:uid="{00000000-0005-0000-0000-000036340000}"/>
    <cellStyle name="Normal 57 3 2 2 2 4 3" xfId="28464" xr:uid="{00000000-0005-0000-0000-0000306F0000}"/>
    <cellStyle name="Normal 57 3 2 2 2 5" xfId="8345" xr:uid="{00000000-0005-0000-0000-000099200000}"/>
    <cellStyle name="Normal 57 3 2 2 2 5 3" xfId="23447" xr:uid="{00000000-0005-0000-0000-0000975B0000}"/>
    <cellStyle name="Normal 57 3 2 2 2 7" xfId="18434" xr:uid="{00000000-0005-0000-0000-000002480000}"/>
    <cellStyle name="Normal 57 3 2 2 3" xfId="4127" xr:uid="{00000000-0005-0000-0000-00001F100000}"/>
    <cellStyle name="Normal 57 3 2 2 3 2" xfId="14201" xr:uid="{00000000-0005-0000-0000-000079370000}"/>
    <cellStyle name="Normal 57 3 2 2 3 2 3" xfId="29299" xr:uid="{00000000-0005-0000-0000-000073720000}"/>
    <cellStyle name="Normal 57 3 2 2 3 3" xfId="9181" xr:uid="{00000000-0005-0000-0000-0000DD230000}"/>
    <cellStyle name="Normal 57 3 2 2 3 3 3" xfId="24282" xr:uid="{00000000-0005-0000-0000-0000DA5E0000}"/>
    <cellStyle name="Normal 57 3 2 2 3 5" xfId="19269" xr:uid="{00000000-0005-0000-0000-0000454B0000}"/>
    <cellStyle name="Normal 57 3 2 2 4" xfId="5820" xr:uid="{00000000-0005-0000-0000-0000BC160000}"/>
    <cellStyle name="Normal 57 3 2 2 4 2" xfId="15872" xr:uid="{00000000-0005-0000-0000-0000003E0000}"/>
    <cellStyle name="Normal 57 3 2 2 4 3" xfId="10852" xr:uid="{00000000-0005-0000-0000-0000642A0000}"/>
    <cellStyle name="Normal 57 3 2 2 4 3 3" xfId="25953" xr:uid="{00000000-0005-0000-0000-000061650000}"/>
    <cellStyle name="Normal 57 3 2 2 4 5" xfId="20940" xr:uid="{00000000-0005-0000-0000-0000CC510000}"/>
    <cellStyle name="Normal 57 3 2 2 5" xfId="12530" xr:uid="{00000000-0005-0000-0000-0000F2300000}"/>
    <cellStyle name="Normal 57 3 2 2 5 3" xfId="27628" xr:uid="{00000000-0005-0000-0000-0000EC6B0000}"/>
    <cellStyle name="Normal 57 3 2 2 6" xfId="7509" xr:uid="{00000000-0005-0000-0000-0000551D0000}"/>
    <cellStyle name="Normal 57 3 2 2 6 3" xfId="22611" xr:uid="{00000000-0005-0000-0000-000053580000}"/>
    <cellStyle name="Normal 57 3 2 2 8" xfId="17598" xr:uid="{00000000-0005-0000-0000-0000BE440000}"/>
    <cellStyle name="Normal 57 3 2 3" xfId="2856" xr:uid="{00000000-0005-0000-0000-0000280B0000}"/>
    <cellStyle name="Normal 57 3 2 3 2" xfId="4546" xr:uid="{00000000-0005-0000-0000-0000C2110000}"/>
    <cellStyle name="Normal 57 3 2 3 2 2" xfId="14619" xr:uid="{00000000-0005-0000-0000-00001B390000}"/>
    <cellStyle name="Normal 57 3 2 3 2 2 3" xfId="29717" xr:uid="{00000000-0005-0000-0000-000015740000}"/>
    <cellStyle name="Normal 57 3 2 3 2 3" xfId="9599" xr:uid="{00000000-0005-0000-0000-00007F250000}"/>
    <cellStyle name="Normal 57 3 2 3 2 3 3" xfId="24700" xr:uid="{00000000-0005-0000-0000-00007C600000}"/>
    <cellStyle name="Normal 57 3 2 3 2 5" xfId="19687" xr:uid="{00000000-0005-0000-0000-0000E74C0000}"/>
    <cellStyle name="Normal 57 3 2 3 3" xfId="6238" xr:uid="{00000000-0005-0000-0000-00005E180000}"/>
    <cellStyle name="Normal 57 3 2 3 3 2" xfId="16290" xr:uid="{00000000-0005-0000-0000-0000A23F0000}"/>
    <cellStyle name="Normal 57 3 2 3 3 3" xfId="11270" xr:uid="{00000000-0005-0000-0000-0000062C0000}"/>
    <cellStyle name="Normal 57 3 2 3 3 3 3" xfId="26371" xr:uid="{00000000-0005-0000-0000-000003670000}"/>
    <cellStyle name="Normal 57 3 2 3 3 5" xfId="21358" xr:uid="{00000000-0005-0000-0000-00006E530000}"/>
    <cellStyle name="Normal 57 3 2 3 4" xfId="12948" xr:uid="{00000000-0005-0000-0000-000094320000}"/>
    <cellStyle name="Normal 57 3 2 3 4 3" xfId="28046" xr:uid="{00000000-0005-0000-0000-00008E6D0000}"/>
    <cellStyle name="Normal 57 3 2 3 5" xfId="7927" xr:uid="{00000000-0005-0000-0000-0000F71E0000}"/>
    <cellStyle name="Normal 57 3 2 3 5 3" xfId="23029" xr:uid="{00000000-0005-0000-0000-0000F5590000}"/>
    <cellStyle name="Normal 57 3 2 3 7" xfId="18016" xr:uid="{00000000-0005-0000-0000-000060460000}"/>
    <cellStyle name="Normal 57 3 2 4" xfId="3709" xr:uid="{00000000-0005-0000-0000-00007D0E0000}"/>
    <cellStyle name="Normal 57 3 2 4 2" xfId="13783" xr:uid="{00000000-0005-0000-0000-0000D7350000}"/>
    <cellStyle name="Normal 57 3 2 4 2 3" xfId="28881" xr:uid="{00000000-0005-0000-0000-0000D1700000}"/>
    <cellStyle name="Normal 57 3 2 4 3" xfId="8763" xr:uid="{00000000-0005-0000-0000-00003B220000}"/>
    <cellStyle name="Normal 57 3 2 4 3 3" xfId="23864" xr:uid="{00000000-0005-0000-0000-0000385D0000}"/>
    <cellStyle name="Normal 57 3 2 4 5" xfId="18851" xr:uid="{00000000-0005-0000-0000-0000A3490000}"/>
    <cellStyle name="Normal 57 3 2 5" xfId="5402" xr:uid="{00000000-0005-0000-0000-00001A150000}"/>
    <cellStyle name="Normal 57 3 2 5 2" xfId="15454" xr:uid="{00000000-0005-0000-0000-00005E3C0000}"/>
    <cellStyle name="Normal 57 3 2 5 2 3" xfId="30552" xr:uid="{00000000-0005-0000-0000-000058770000}"/>
    <cellStyle name="Normal 57 3 2 5 3" xfId="10434" xr:uid="{00000000-0005-0000-0000-0000C2280000}"/>
    <cellStyle name="Normal 57 3 2 5 3 3" xfId="25535" xr:uid="{00000000-0005-0000-0000-0000BF630000}"/>
    <cellStyle name="Normal 57 3 2 5 5" xfId="20522" xr:uid="{00000000-0005-0000-0000-00002A500000}"/>
    <cellStyle name="Normal 57 3 2 6" xfId="12112" xr:uid="{00000000-0005-0000-0000-0000502F0000}"/>
    <cellStyle name="Normal 57 3 2 6 3" xfId="27210" xr:uid="{00000000-0005-0000-0000-00004A6A0000}"/>
    <cellStyle name="Normal 57 3 2 7" xfId="7091" xr:uid="{00000000-0005-0000-0000-0000B31B0000}"/>
    <cellStyle name="Normal 57 3 2 7 3" xfId="22193" xr:uid="{00000000-0005-0000-0000-0000B1560000}"/>
    <cellStyle name="Normal 57 3 2 9" xfId="17180" xr:uid="{00000000-0005-0000-0000-00001C430000}"/>
    <cellStyle name="Normal 57 3 3" xfId="2227" xr:uid="{00000000-0005-0000-0000-0000B3080000}"/>
    <cellStyle name="Normal 57 3 3 2" xfId="3066" xr:uid="{00000000-0005-0000-0000-0000FA0B0000}"/>
    <cellStyle name="Normal 57 3 3 2 2" xfId="4756" xr:uid="{00000000-0005-0000-0000-000094120000}"/>
    <cellStyle name="Normal 57 3 3 2 2 2" xfId="14829" xr:uid="{00000000-0005-0000-0000-0000ED390000}"/>
    <cellStyle name="Normal 57 3 3 2 2 2 3" xfId="29927" xr:uid="{00000000-0005-0000-0000-0000E7740000}"/>
    <cellStyle name="Normal 57 3 3 2 2 3" xfId="9809" xr:uid="{00000000-0005-0000-0000-000051260000}"/>
    <cellStyle name="Normal 57 3 3 2 2 3 3" xfId="24910" xr:uid="{00000000-0005-0000-0000-00004E610000}"/>
    <cellStyle name="Normal 57 3 3 2 2 5" xfId="19897" xr:uid="{00000000-0005-0000-0000-0000B94D0000}"/>
    <cellStyle name="Normal 57 3 3 2 3" xfId="6448" xr:uid="{00000000-0005-0000-0000-000030190000}"/>
    <cellStyle name="Normal 57 3 3 2 3 2" xfId="16500" xr:uid="{00000000-0005-0000-0000-000074400000}"/>
    <cellStyle name="Normal 57 3 3 2 3 3" xfId="11480" xr:uid="{00000000-0005-0000-0000-0000D82C0000}"/>
    <cellStyle name="Normal 57 3 3 2 3 3 3" xfId="26581" xr:uid="{00000000-0005-0000-0000-0000D5670000}"/>
    <cellStyle name="Normal 57 3 3 2 3 5" xfId="21568" xr:uid="{00000000-0005-0000-0000-000040540000}"/>
    <cellStyle name="Normal 57 3 3 2 4" xfId="13158" xr:uid="{00000000-0005-0000-0000-000066330000}"/>
    <cellStyle name="Normal 57 3 3 2 4 3" xfId="28256" xr:uid="{00000000-0005-0000-0000-0000606E0000}"/>
    <cellStyle name="Normal 57 3 3 2 5" xfId="8137" xr:uid="{00000000-0005-0000-0000-0000C91F0000}"/>
    <cellStyle name="Normal 57 3 3 2 5 3" xfId="23239" xr:uid="{00000000-0005-0000-0000-0000C75A0000}"/>
    <cellStyle name="Normal 57 3 3 2 7" xfId="18226" xr:uid="{00000000-0005-0000-0000-000032470000}"/>
    <cellStyle name="Normal 57 3 3 3" xfId="3919" xr:uid="{00000000-0005-0000-0000-00004F0F0000}"/>
    <cellStyle name="Normal 57 3 3 3 2" xfId="13993" xr:uid="{00000000-0005-0000-0000-0000A9360000}"/>
    <cellStyle name="Normal 57 3 3 3 2 3" xfId="29091" xr:uid="{00000000-0005-0000-0000-0000A3710000}"/>
    <cellStyle name="Normal 57 3 3 3 3" xfId="8973" xr:uid="{00000000-0005-0000-0000-00000D230000}"/>
    <cellStyle name="Normal 57 3 3 3 3 3" xfId="24074" xr:uid="{00000000-0005-0000-0000-00000A5E0000}"/>
    <cellStyle name="Normal 57 3 3 3 5" xfId="19061" xr:uid="{00000000-0005-0000-0000-0000754A0000}"/>
    <cellStyle name="Normal 57 3 3 4" xfId="5612" xr:uid="{00000000-0005-0000-0000-0000EC150000}"/>
    <cellStyle name="Normal 57 3 3 4 2" xfId="15664" xr:uid="{00000000-0005-0000-0000-0000303D0000}"/>
    <cellStyle name="Normal 57 3 3 4 2 3" xfId="30762" xr:uid="{00000000-0005-0000-0000-00002A780000}"/>
    <cellStyle name="Normal 57 3 3 4 3" xfId="10644" xr:uid="{00000000-0005-0000-0000-000094290000}"/>
    <cellStyle name="Normal 57 3 3 4 3 3" xfId="25745" xr:uid="{00000000-0005-0000-0000-000091640000}"/>
    <cellStyle name="Normal 57 3 3 4 5" xfId="20732" xr:uid="{00000000-0005-0000-0000-0000FC500000}"/>
    <cellStyle name="Normal 57 3 3 5" xfId="12322" xr:uid="{00000000-0005-0000-0000-000022300000}"/>
    <cellStyle name="Normal 57 3 3 5 3" xfId="27420" xr:uid="{00000000-0005-0000-0000-00001C6B0000}"/>
    <cellStyle name="Normal 57 3 3 6" xfId="7301" xr:uid="{00000000-0005-0000-0000-0000851C0000}"/>
    <cellStyle name="Normal 57 3 3 6 3" xfId="22403" xr:uid="{00000000-0005-0000-0000-000083570000}"/>
    <cellStyle name="Normal 57 3 3 8" xfId="17390" xr:uid="{00000000-0005-0000-0000-0000EE430000}"/>
    <cellStyle name="Normal 57 3 4" xfId="2648" xr:uid="{00000000-0005-0000-0000-0000580A0000}"/>
    <cellStyle name="Normal 57 3 4 2" xfId="4338" xr:uid="{00000000-0005-0000-0000-0000F2100000}"/>
    <cellStyle name="Normal 57 3 4 2 2" xfId="14411" xr:uid="{00000000-0005-0000-0000-00004B380000}"/>
    <cellStyle name="Normal 57 3 4 2 2 3" xfId="29509" xr:uid="{00000000-0005-0000-0000-000045730000}"/>
    <cellStyle name="Normal 57 3 4 2 3" xfId="9391" xr:uid="{00000000-0005-0000-0000-0000AF240000}"/>
    <cellStyle name="Normal 57 3 4 2 3 3" xfId="24492" xr:uid="{00000000-0005-0000-0000-0000AC5F0000}"/>
    <cellStyle name="Normal 57 3 4 2 5" xfId="19479" xr:uid="{00000000-0005-0000-0000-0000174C0000}"/>
    <cellStyle name="Normal 57 3 4 3" xfId="6030" xr:uid="{00000000-0005-0000-0000-00008E170000}"/>
    <cellStyle name="Normal 57 3 4 3 2" xfId="16082" xr:uid="{00000000-0005-0000-0000-0000D23E0000}"/>
    <cellStyle name="Normal 57 3 4 3 3" xfId="11062" xr:uid="{00000000-0005-0000-0000-0000362B0000}"/>
    <cellStyle name="Normal 57 3 4 3 3 3" xfId="26163" xr:uid="{00000000-0005-0000-0000-000033660000}"/>
    <cellStyle name="Normal 57 3 4 3 5" xfId="21150" xr:uid="{00000000-0005-0000-0000-00009E520000}"/>
    <cellStyle name="Normal 57 3 4 4" xfId="12740" xr:uid="{00000000-0005-0000-0000-0000C4310000}"/>
    <cellStyle name="Normal 57 3 4 4 3" xfId="27838" xr:uid="{00000000-0005-0000-0000-0000BE6C0000}"/>
    <cellStyle name="Normal 57 3 4 5" xfId="7719" xr:uid="{00000000-0005-0000-0000-0000271E0000}"/>
    <cellStyle name="Normal 57 3 4 5 3" xfId="22821" xr:uid="{00000000-0005-0000-0000-000025590000}"/>
    <cellStyle name="Normal 57 3 4 7" xfId="17808" xr:uid="{00000000-0005-0000-0000-000090450000}"/>
    <cellStyle name="Normal 57 3 5" xfId="3501" xr:uid="{00000000-0005-0000-0000-0000AD0D0000}"/>
    <cellStyle name="Normal 57 3 5 2" xfId="13575" xr:uid="{00000000-0005-0000-0000-000007350000}"/>
    <cellStyle name="Normal 57 3 5 2 3" xfId="28673" xr:uid="{00000000-0005-0000-0000-000001700000}"/>
    <cellStyle name="Normal 57 3 5 3" xfId="8555" xr:uid="{00000000-0005-0000-0000-00006B210000}"/>
    <cellStyle name="Normal 57 3 5 3 3" xfId="23656" xr:uid="{00000000-0005-0000-0000-0000685C0000}"/>
    <cellStyle name="Normal 57 3 5 5" xfId="18643" xr:uid="{00000000-0005-0000-0000-0000D3480000}"/>
    <cellStyle name="Normal 57 3 6" xfId="5194" xr:uid="{00000000-0005-0000-0000-00004A140000}"/>
    <cellStyle name="Normal 57 3 6 2" xfId="15246" xr:uid="{00000000-0005-0000-0000-00008E3B0000}"/>
    <cellStyle name="Normal 57 3 6 2 3" xfId="30344" xr:uid="{00000000-0005-0000-0000-000088760000}"/>
    <cellStyle name="Normal 57 3 6 3" xfId="10226" xr:uid="{00000000-0005-0000-0000-0000F2270000}"/>
    <cellStyle name="Normal 57 3 6 3 3" xfId="25327" xr:uid="{00000000-0005-0000-0000-0000EF620000}"/>
    <cellStyle name="Normal 57 3 6 5" xfId="20314" xr:uid="{00000000-0005-0000-0000-00005A4F0000}"/>
    <cellStyle name="Normal 57 3 7" xfId="11904" xr:uid="{00000000-0005-0000-0000-0000802E0000}"/>
    <cellStyle name="Normal 57 3 7 3" xfId="27002" xr:uid="{00000000-0005-0000-0000-00007A690000}"/>
    <cellStyle name="Normal 57 3 8" xfId="6883" xr:uid="{00000000-0005-0000-0000-0000E31A0000}"/>
    <cellStyle name="Normal 57 3 8 3" xfId="21985" xr:uid="{00000000-0005-0000-0000-0000E1550000}"/>
    <cellStyle name="Normal 57 4" xfId="1908" xr:uid="{00000000-0005-0000-0000-000074070000}"/>
    <cellStyle name="Normal 57 4 2" xfId="2331" xr:uid="{00000000-0005-0000-0000-00001B090000}"/>
    <cellStyle name="Normal 57 4 2 2" xfId="3170" xr:uid="{00000000-0005-0000-0000-0000620C0000}"/>
    <cellStyle name="Normal 57 4 2 2 2" xfId="4860" xr:uid="{00000000-0005-0000-0000-0000FC120000}"/>
    <cellStyle name="Normal 57 4 2 2 2 2" xfId="14933" xr:uid="{00000000-0005-0000-0000-0000553A0000}"/>
    <cellStyle name="Normal 57 4 2 2 2 2 3" xfId="30031" xr:uid="{00000000-0005-0000-0000-00004F750000}"/>
    <cellStyle name="Normal 57 4 2 2 2 3" xfId="9913" xr:uid="{00000000-0005-0000-0000-0000B9260000}"/>
    <cellStyle name="Normal 57 4 2 2 2 3 3" xfId="25014" xr:uid="{00000000-0005-0000-0000-0000B6610000}"/>
    <cellStyle name="Normal 57 4 2 2 2 5" xfId="20001" xr:uid="{00000000-0005-0000-0000-0000214E0000}"/>
    <cellStyle name="Normal 57 4 2 2 3" xfId="6552" xr:uid="{00000000-0005-0000-0000-000098190000}"/>
    <cellStyle name="Normal 57 4 2 2 3 2" xfId="16604" xr:uid="{00000000-0005-0000-0000-0000DC400000}"/>
    <cellStyle name="Normal 57 4 2 2 3 3" xfId="11584" xr:uid="{00000000-0005-0000-0000-0000402D0000}"/>
    <cellStyle name="Normal 57 4 2 2 3 3 3" xfId="26685" xr:uid="{00000000-0005-0000-0000-00003D680000}"/>
    <cellStyle name="Normal 57 4 2 2 3 5" xfId="21672" xr:uid="{00000000-0005-0000-0000-0000A8540000}"/>
    <cellStyle name="Normal 57 4 2 2 4" xfId="13262" xr:uid="{00000000-0005-0000-0000-0000CE330000}"/>
    <cellStyle name="Normal 57 4 2 2 4 3" xfId="28360" xr:uid="{00000000-0005-0000-0000-0000C86E0000}"/>
    <cellStyle name="Normal 57 4 2 2 5" xfId="8241" xr:uid="{00000000-0005-0000-0000-000031200000}"/>
    <cellStyle name="Normal 57 4 2 2 5 3" xfId="23343" xr:uid="{00000000-0005-0000-0000-00002F5B0000}"/>
    <cellStyle name="Normal 57 4 2 2 7" xfId="18330" xr:uid="{00000000-0005-0000-0000-00009A470000}"/>
    <cellStyle name="Normal 57 4 2 3" xfId="4023" xr:uid="{00000000-0005-0000-0000-0000B70F0000}"/>
    <cellStyle name="Normal 57 4 2 3 2" xfId="14097" xr:uid="{00000000-0005-0000-0000-000011370000}"/>
    <cellStyle name="Normal 57 4 2 3 2 3" xfId="29195" xr:uid="{00000000-0005-0000-0000-00000B720000}"/>
    <cellStyle name="Normal 57 4 2 3 3" xfId="9077" xr:uid="{00000000-0005-0000-0000-000075230000}"/>
    <cellStyle name="Normal 57 4 2 3 3 3" xfId="24178" xr:uid="{00000000-0005-0000-0000-0000725E0000}"/>
    <cellStyle name="Normal 57 4 2 3 5" xfId="19165" xr:uid="{00000000-0005-0000-0000-0000DD4A0000}"/>
    <cellStyle name="Normal 57 4 2 4" xfId="5716" xr:uid="{00000000-0005-0000-0000-000054160000}"/>
    <cellStyle name="Normal 57 4 2 4 2" xfId="15768" xr:uid="{00000000-0005-0000-0000-0000983D0000}"/>
    <cellStyle name="Normal 57 4 2 4 2 3" xfId="30866" xr:uid="{00000000-0005-0000-0000-000092780000}"/>
    <cellStyle name="Normal 57 4 2 4 3" xfId="10748" xr:uid="{00000000-0005-0000-0000-0000FC290000}"/>
    <cellStyle name="Normal 57 4 2 4 3 3" xfId="25849" xr:uid="{00000000-0005-0000-0000-0000F9640000}"/>
    <cellStyle name="Normal 57 4 2 4 5" xfId="20836" xr:uid="{00000000-0005-0000-0000-000064510000}"/>
    <cellStyle name="Normal 57 4 2 5" xfId="12426" xr:uid="{00000000-0005-0000-0000-00008A300000}"/>
    <cellStyle name="Normal 57 4 2 5 3" xfId="27524" xr:uid="{00000000-0005-0000-0000-0000846B0000}"/>
    <cellStyle name="Normal 57 4 2 6" xfId="7405" xr:uid="{00000000-0005-0000-0000-0000ED1C0000}"/>
    <cellStyle name="Normal 57 4 2 6 3" xfId="22507" xr:uid="{00000000-0005-0000-0000-0000EB570000}"/>
    <cellStyle name="Normal 57 4 2 8" xfId="17494" xr:uid="{00000000-0005-0000-0000-000056440000}"/>
    <cellStyle name="Normal 57 4 3" xfId="2752" xr:uid="{00000000-0005-0000-0000-0000C00A0000}"/>
    <cellStyle name="Normal 57 4 3 2" xfId="4442" xr:uid="{00000000-0005-0000-0000-00005A110000}"/>
    <cellStyle name="Normal 57 4 3 2 2" xfId="14515" xr:uid="{00000000-0005-0000-0000-0000B3380000}"/>
    <cellStyle name="Normal 57 4 3 2 2 3" xfId="29613" xr:uid="{00000000-0005-0000-0000-0000AD730000}"/>
    <cellStyle name="Normal 57 4 3 2 3" xfId="9495" xr:uid="{00000000-0005-0000-0000-000017250000}"/>
    <cellStyle name="Normal 57 4 3 2 3 3" xfId="24596" xr:uid="{00000000-0005-0000-0000-000014600000}"/>
    <cellStyle name="Normal 57 4 3 2 5" xfId="19583" xr:uid="{00000000-0005-0000-0000-00007F4C0000}"/>
    <cellStyle name="Normal 57 4 3 3" xfId="6134" xr:uid="{00000000-0005-0000-0000-0000F6170000}"/>
    <cellStyle name="Normal 57 4 3 3 2" xfId="16186" xr:uid="{00000000-0005-0000-0000-00003A3F0000}"/>
    <cellStyle name="Normal 57 4 3 3 3" xfId="11166" xr:uid="{00000000-0005-0000-0000-00009E2B0000}"/>
    <cellStyle name="Normal 57 4 3 3 3 3" xfId="26267" xr:uid="{00000000-0005-0000-0000-00009B660000}"/>
    <cellStyle name="Normal 57 4 3 3 5" xfId="21254" xr:uid="{00000000-0005-0000-0000-000006530000}"/>
    <cellStyle name="Normal 57 4 3 4" xfId="12844" xr:uid="{00000000-0005-0000-0000-00002C320000}"/>
    <cellStyle name="Normal 57 4 3 4 3" xfId="27942" xr:uid="{00000000-0005-0000-0000-0000266D0000}"/>
    <cellStyle name="Normal 57 4 3 5" xfId="7823" xr:uid="{00000000-0005-0000-0000-00008F1E0000}"/>
    <cellStyle name="Normal 57 4 3 5 3" xfId="22925" xr:uid="{00000000-0005-0000-0000-00008D590000}"/>
    <cellStyle name="Normal 57 4 3 7" xfId="17912" xr:uid="{00000000-0005-0000-0000-0000F8450000}"/>
    <cellStyle name="Normal 57 4 4" xfId="3605" xr:uid="{00000000-0005-0000-0000-0000150E0000}"/>
    <cellStyle name="Normal 57 4 4 2" xfId="13679" xr:uid="{00000000-0005-0000-0000-00006F350000}"/>
    <cellStyle name="Normal 57 4 4 2 3" xfId="28777" xr:uid="{00000000-0005-0000-0000-000069700000}"/>
    <cellStyle name="Normal 57 4 4 3" xfId="8659" xr:uid="{00000000-0005-0000-0000-0000D3210000}"/>
    <cellStyle name="Normal 57 4 4 3 3" xfId="23760" xr:uid="{00000000-0005-0000-0000-0000D05C0000}"/>
    <cellStyle name="Normal 57 4 4 5" xfId="18747" xr:uid="{00000000-0005-0000-0000-00003B490000}"/>
    <cellStyle name="Normal 57 4 5" xfId="5298" xr:uid="{00000000-0005-0000-0000-0000B2140000}"/>
    <cellStyle name="Normal 57 4 5 2" xfId="15350" xr:uid="{00000000-0005-0000-0000-0000F63B0000}"/>
    <cellStyle name="Normal 57 4 5 2 3" xfId="30448" xr:uid="{00000000-0005-0000-0000-0000F0760000}"/>
    <cellStyle name="Normal 57 4 5 3" xfId="10330" xr:uid="{00000000-0005-0000-0000-00005A280000}"/>
    <cellStyle name="Normal 57 4 5 3 3" xfId="25431" xr:uid="{00000000-0005-0000-0000-000057630000}"/>
    <cellStyle name="Normal 57 4 5 5" xfId="20418" xr:uid="{00000000-0005-0000-0000-0000C24F0000}"/>
    <cellStyle name="Normal 57 4 6" xfId="12008" xr:uid="{00000000-0005-0000-0000-0000E82E0000}"/>
    <cellStyle name="Normal 57 4 6 3" xfId="27106" xr:uid="{00000000-0005-0000-0000-0000E2690000}"/>
    <cellStyle name="Normal 57 4 7" xfId="6987" xr:uid="{00000000-0005-0000-0000-00004B1B0000}"/>
    <cellStyle name="Normal 57 4 7 3" xfId="22089" xr:uid="{00000000-0005-0000-0000-000049560000}"/>
    <cellStyle name="Normal 57 4 9" xfId="17076" xr:uid="{00000000-0005-0000-0000-0000B4420000}"/>
    <cellStyle name="Normal 57 5" xfId="2121" xr:uid="{00000000-0005-0000-0000-000049080000}"/>
    <cellStyle name="Normal 57 5 2" xfId="2962" xr:uid="{00000000-0005-0000-0000-0000920B0000}"/>
    <cellStyle name="Normal 57 5 2 2" xfId="4652" xr:uid="{00000000-0005-0000-0000-00002C120000}"/>
    <cellStyle name="Normal 57 5 2 2 2" xfId="14725" xr:uid="{00000000-0005-0000-0000-000085390000}"/>
    <cellStyle name="Normal 57 5 2 2 2 3" xfId="29823" xr:uid="{00000000-0005-0000-0000-00007F740000}"/>
    <cellStyle name="Normal 57 5 2 2 3" xfId="9705" xr:uid="{00000000-0005-0000-0000-0000E9250000}"/>
    <cellStyle name="Normal 57 5 2 2 3 3" xfId="24806" xr:uid="{00000000-0005-0000-0000-0000E6600000}"/>
    <cellStyle name="Normal 57 5 2 2 5" xfId="19793" xr:uid="{00000000-0005-0000-0000-0000514D0000}"/>
    <cellStyle name="Normal 57 5 2 3" xfId="6344" xr:uid="{00000000-0005-0000-0000-0000C8180000}"/>
    <cellStyle name="Normal 57 5 2 3 2" xfId="16396" xr:uid="{00000000-0005-0000-0000-00000C400000}"/>
    <cellStyle name="Normal 57 5 2 3 3" xfId="11376" xr:uid="{00000000-0005-0000-0000-0000702C0000}"/>
    <cellStyle name="Normal 57 5 2 3 3 3" xfId="26477" xr:uid="{00000000-0005-0000-0000-00006D670000}"/>
    <cellStyle name="Normal 57 5 2 3 5" xfId="21464" xr:uid="{00000000-0005-0000-0000-0000D8530000}"/>
    <cellStyle name="Normal 57 5 2 4" xfId="13054" xr:uid="{00000000-0005-0000-0000-0000FE320000}"/>
    <cellStyle name="Normal 57 5 2 4 3" xfId="28152" xr:uid="{00000000-0005-0000-0000-0000F86D0000}"/>
    <cellStyle name="Normal 57 5 2 5" xfId="8033" xr:uid="{00000000-0005-0000-0000-0000611F0000}"/>
    <cellStyle name="Normal 57 5 2 5 3" xfId="23135" xr:uid="{00000000-0005-0000-0000-00005F5A0000}"/>
    <cellStyle name="Normal 57 5 2 7" xfId="18122" xr:uid="{00000000-0005-0000-0000-0000CA460000}"/>
    <cellStyle name="Normal 57 5 3" xfId="3815" xr:uid="{00000000-0005-0000-0000-0000E70E0000}"/>
    <cellStyle name="Normal 57 5 3 2" xfId="13889" xr:uid="{00000000-0005-0000-0000-000041360000}"/>
    <cellStyle name="Normal 57 5 3 2 3" xfId="28987" xr:uid="{00000000-0005-0000-0000-00003B710000}"/>
    <cellStyle name="Normal 57 5 3 3" xfId="8869" xr:uid="{00000000-0005-0000-0000-0000A5220000}"/>
    <cellStyle name="Normal 57 5 3 3 3" xfId="23970" xr:uid="{00000000-0005-0000-0000-0000A25D0000}"/>
    <cellStyle name="Normal 57 5 3 5" xfId="18957" xr:uid="{00000000-0005-0000-0000-00000D4A0000}"/>
    <cellStyle name="Normal 57 5 4" xfId="5508" xr:uid="{00000000-0005-0000-0000-000084150000}"/>
    <cellStyle name="Normal 57 5 4 2" xfId="15560" xr:uid="{00000000-0005-0000-0000-0000C83C0000}"/>
    <cellStyle name="Normal 57 5 4 2 3" xfId="30658" xr:uid="{00000000-0005-0000-0000-0000C2770000}"/>
    <cellStyle name="Normal 57 5 4 3" xfId="10540" xr:uid="{00000000-0005-0000-0000-00002C290000}"/>
    <cellStyle name="Normal 57 5 4 3 3" xfId="25641" xr:uid="{00000000-0005-0000-0000-000029640000}"/>
    <cellStyle name="Normal 57 5 4 5" xfId="20628" xr:uid="{00000000-0005-0000-0000-000094500000}"/>
    <cellStyle name="Normal 57 5 5" xfId="12218" xr:uid="{00000000-0005-0000-0000-0000BA2F0000}"/>
    <cellStyle name="Normal 57 5 5 3" xfId="27316" xr:uid="{00000000-0005-0000-0000-0000B46A0000}"/>
    <cellStyle name="Normal 57 5 6" xfId="7197" xr:uid="{00000000-0005-0000-0000-00001D1C0000}"/>
    <cellStyle name="Normal 57 5 6 3" xfId="22299" xr:uid="{00000000-0005-0000-0000-00001B570000}"/>
    <cellStyle name="Normal 57 5 8" xfId="17286" xr:uid="{00000000-0005-0000-0000-000086430000}"/>
    <cellStyle name="Normal 57 6" xfId="2542" xr:uid="{00000000-0005-0000-0000-0000EE090000}"/>
    <cellStyle name="Normal 57 6 2" xfId="4234" xr:uid="{00000000-0005-0000-0000-00008A100000}"/>
    <cellStyle name="Normal 57 6 2 2" xfId="14307" xr:uid="{00000000-0005-0000-0000-0000E3370000}"/>
    <cellStyle name="Normal 57 6 2 2 3" xfId="29405" xr:uid="{00000000-0005-0000-0000-0000DD720000}"/>
    <cellStyle name="Normal 57 6 2 3" xfId="9287" xr:uid="{00000000-0005-0000-0000-000047240000}"/>
    <cellStyle name="Normal 57 6 2 3 3" xfId="24388" xr:uid="{00000000-0005-0000-0000-0000445F0000}"/>
    <cellStyle name="Normal 57 6 2 5" xfId="19375" xr:uid="{00000000-0005-0000-0000-0000AF4B0000}"/>
    <cellStyle name="Normal 57 6 3" xfId="5926" xr:uid="{00000000-0005-0000-0000-000026170000}"/>
    <cellStyle name="Normal 57 6 3 2" xfId="15978" xr:uid="{00000000-0005-0000-0000-00006A3E0000}"/>
    <cellStyle name="Normal 57 6 3 3" xfId="10958" xr:uid="{00000000-0005-0000-0000-0000CE2A0000}"/>
    <cellStyle name="Normal 57 6 3 3 3" xfId="26059" xr:uid="{00000000-0005-0000-0000-0000CB650000}"/>
    <cellStyle name="Normal 57 6 3 5" xfId="21046" xr:uid="{00000000-0005-0000-0000-000036520000}"/>
    <cellStyle name="Normal 57 6 4" xfId="12636" xr:uid="{00000000-0005-0000-0000-00005C310000}"/>
    <cellStyle name="Normal 57 6 4 3" xfId="27734" xr:uid="{00000000-0005-0000-0000-0000566C0000}"/>
    <cellStyle name="Normal 57 6 5" xfId="7615" xr:uid="{00000000-0005-0000-0000-0000BF1D0000}"/>
    <cellStyle name="Normal 57 6 5 3" xfId="22717" xr:uid="{00000000-0005-0000-0000-0000BD580000}"/>
    <cellStyle name="Normal 57 6 7" xfId="17704" xr:uid="{00000000-0005-0000-0000-000028450000}"/>
    <cellStyle name="Normal 57 7" xfId="3393" xr:uid="{00000000-0005-0000-0000-0000410D0000}"/>
    <cellStyle name="Normal 57 7 2" xfId="13471" xr:uid="{00000000-0005-0000-0000-00009F340000}"/>
    <cellStyle name="Normal 57 7 2 3" xfId="28569" xr:uid="{00000000-0005-0000-0000-0000996F0000}"/>
    <cellStyle name="Normal 57 7 3" xfId="8451" xr:uid="{00000000-0005-0000-0000-000003210000}"/>
    <cellStyle name="Normal 57 7 3 3" xfId="23552" xr:uid="{00000000-0005-0000-0000-0000005C0000}"/>
    <cellStyle name="Normal 57 7 5" xfId="18539" xr:uid="{00000000-0005-0000-0000-00006B480000}"/>
    <cellStyle name="Normal 57 8" xfId="5087" xr:uid="{00000000-0005-0000-0000-0000DF130000}"/>
    <cellStyle name="Normal 57 8 2" xfId="15142" xr:uid="{00000000-0005-0000-0000-0000263B0000}"/>
    <cellStyle name="Normal 57 8 2 3" xfId="30240" xr:uid="{00000000-0005-0000-0000-000020760000}"/>
    <cellStyle name="Normal 57 8 3" xfId="10122" xr:uid="{00000000-0005-0000-0000-00008A270000}"/>
    <cellStyle name="Normal 57 8 3 3" xfId="25223" xr:uid="{00000000-0005-0000-0000-000087620000}"/>
    <cellStyle name="Normal 57 8 5" xfId="20210" xr:uid="{00000000-0005-0000-0000-0000F24E0000}"/>
    <cellStyle name="Normal 57 9" xfId="11798" xr:uid="{00000000-0005-0000-0000-0000162E0000}"/>
    <cellStyle name="Normal 57 9 3" xfId="26898" xr:uid="{00000000-0005-0000-0000-000012690000}"/>
    <cellStyle name="Normal 58" xfId="1459" xr:uid="{00000000-0005-0000-0000-0000B3050000}"/>
    <cellStyle name="Normal 59" xfId="1460" xr:uid="{00000000-0005-0000-0000-0000B4050000}"/>
    <cellStyle name="Normal 6" xfId="132" xr:uid="{00000000-0005-0000-0000-000084000000}"/>
    <cellStyle name="Normal 6 11" xfId="973" xr:uid="{00000000-0005-0000-0000-0000CD030000}"/>
    <cellStyle name="Normal 6 12" xfId="412" xr:uid="{00000000-0005-0000-0000-00009C010000}"/>
    <cellStyle name="Normal 6 2" xfId="658" xr:uid="{00000000-0005-0000-0000-000092020000}"/>
    <cellStyle name="Normal 6 2 10" xfId="2091" xr:uid="{00000000-0005-0000-0000-00002B080000}"/>
    <cellStyle name="Normal 6 2 10 2" xfId="2932" xr:uid="{00000000-0005-0000-0000-0000740B0000}"/>
    <cellStyle name="Normal 6 2 10 2 2" xfId="4622" xr:uid="{00000000-0005-0000-0000-00000E120000}"/>
    <cellStyle name="Normal 6 2 10 2 2 2" xfId="14695" xr:uid="{00000000-0005-0000-0000-000067390000}"/>
    <cellStyle name="Normal 6 2 10 2 2 2 3" xfId="29793" xr:uid="{00000000-0005-0000-0000-000061740000}"/>
    <cellStyle name="Normal 6 2 10 2 2 3" xfId="9675" xr:uid="{00000000-0005-0000-0000-0000CB250000}"/>
    <cellStyle name="Normal 6 2 10 2 2 3 3" xfId="24776" xr:uid="{00000000-0005-0000-0000-0000C8600000}"/>
    <cellStyle name="Normal 6 2 10 2 2 5" xfId="19763" xr:uid="{00000000-0005-0000-0000-0000334D0000}"/>
    <cellStyle name="Normal 6 2 10 2 3" xfId="6314" xr:uid="{00000000-0005-0000-0000-0000AA180000}"/>
    <cellStyle name="Normal 6 2 10 2 3 2" xfId="16366" xr:uid="{00000000-0005-0000-0000-0000EE3F0000}"/>
    <cellStyle name="Normal 6 2 10 2 3 3" xfId="11346" xr:uid="{00000000-0005-0000-0000-0000522C0000}"/>
    <cellStyle name="Normal 6 2 10 2 3 3 3" xfId="26447" xr:uid="{00000000-0005-0000-0000-00004F670000}"/>
    <cellStyle name="Normal 6 2 10 2 3 5" xfId="21434" xr:uid="{00000000-0005-0000-0000-0000BA530000}"/>
    <cellStyle name="Normal 6 2 10 2 4" xfId="13024" xr:uid="{00000000-0005-0000-0000-0000E0320000}"/>
    <cellStyle name="Normal 6 2 10 2 4 3" xfId="28122" xr:uid="{00000000-0005-0000-0000-0000DA6D0000}"/>
    <cellStyle name="Normal 6 2 10 2 5" xfId="8003" xr:uid="{00000000-0005-0000-0000-0000431F0000}"/>
    <cellStyle name="Normal 6 2 10 2 5 3" xfId="23105" xr:uid="{00000000-0005-0000-0000-0000415A0000}"/>
    <cellStyle name="Normal 6 2 10 2 7" xfId="18092" xr:uid="{00000000-0005-0000-0000-0000AC460000}"/>
    <cellStyle name="Normal 6 2 10 3" xfId="3785" xr:uid="{00000000-0005-0000-0000-0000C90E0000}"/>
    <cellStyle name="Normal 6 2 10 3 2" xfId="13859" xr:uid="{00000000-0005-0000-0000-000023360000}"/>
    <cellStyle name="Normal 6 2 10 3 2 3" xfId="28957" xr:uid="{00000000-0005-0000-0000-00001D710000}"/>
    <cellStyle name="Normal 6 2 10 3 3" xfId="8839" xr:uid="{00000000-0005-0000-0000-000087220000}"/>
    <cellStyle name="Normal 6 2 10 3 3 3" xfId="23940" xr:uid="{00000000-0005-0000-0000-0000845D0000}"/>
    <cellStyle name="Normal 6 2 10 3 5" xfId="18927" xr:uid="{00000000-0005-0000-0000-0000EF490000}"/>
    <cellStyle name="Normal 6 2 10 4" xfId="5478" xr:uid="{00000000-0005-0000-0000-000066150000}"/>
    <cellStyle name="Normal 6 2 10 4 2" xfId="15530" xr:uid="{00000000-0005-0000-0000-0000AA3C0000}"/>
    <cellStyle name="Normal 6 2 10 4 2 3" xfId="30628" xr:uid="{00000000-0005-0000-0000-0000A4770000}"/>
    <cellStyle name="Normal 6 2 10 4 3" xfId="10510" xr:uid="{00000000-0005-0000-0000-00000E290000}"/>
    <cellStyle name="Normal 6 2 10 4 3 3" xfId="25611" xr:uid="{00000000-0005-0000-0000-00000B640000}"/>
    <cellStyle name="Normal 6 2 10 4 5" xfId="20598" xr:uid="{00000000-0005-0000-0000-000076500000}"/>
    <cellStyle name="Normal 6 2 10 5" xfId="12188" xr:uid="{00000000-0005-0000-0000-00009C2F0000}"/>
    <cellStyle name="Normal 6 2 10 5 3" xfId="27286" xr:uid="{00000000-0005-0000-0000-0000966A0000}"/>
    <cellStyle name="Normal 6 2 10 6" xfId="7167" xr:uid="{00000000-0005-0000-0000-0000FF1B0000}"/>
    <cellStyle name="Normal 6 2 10 6 3" xfId="22269" xr:uid="{00000000-0005-0000-0000-0000FD560000}"/>
    <cellStyle name="Normal 6 2 10 8" xfId="17256" xr:uid="{00000000-0005-0000-0000-000068430000}"/>
    <cellStyle name="Normal 6 2 11" xfId="2512" xr:uid="{00000000-0005-0000-0000-0000D0090000}"/>
    <cellStyle name="Normal 6 2 11 2" xfId="4204" xr:uid="{00000000-0005-0000-0000-00006C100000}"/>
    <cellStyle name="Normal 6 2 11 2 2" xfId="14277" xr:uid="{00000000-0005-0000-0000-0000C5370000}"/>
    <cellStyle name="Normal 6 2 11 2 2 3" xfId="29375" xr:uid="{00000000-0005-0000-0000-0000BF720000}"/>
    <cellStyle name="Normal 6 2 11 2 3" xfId="9257" xr:uid="{00000000-0005-0000-0000-000029240000}"/>
    <cellStyle name="Normal 6 2 11 2 3 3" xfId="24358" xr:uid="{00000000-0005-0000-0000-0000265F0000}"/>
    <cellStyle name="Normal 6 2 11 2 5" xfId="19345" xr:uid="{00000000-0005-0000-0000-0000914B0000}"/>
    <cellStyle name="Normal 6 2 11 3" xfId="5896" xr:uid="{00000000-0005-0000-0000-000008170000}"/>
    <cellStyle name="Normal 6 2 11 3 2" xfId="15948" xr:uid="{00000000-0005-0000-0000-00004C3E0000}"/>
    <cellStyle name="Normal 6 2 11 3 3" xfId="10928" xr:uid="{00000000-0005-0000-0000-0000B02A0000}"/>
    <cellStyle name="Normal 6 2 11 3 3 3" xfId="26029" xr:uid="{00000000-0005-0000-0000-0000AD650000}"/>
    <cellStyle name="Normal 6 2 11 3 5" xfId="21016" xr:uid="{00000000-0005-0000-0000-000018520000}"/>
    <cellStyle name="Normal 6 2 11 4" xfId="12606" xr:uid="{00000000-0005-0000-0000-00003E310000}"/>
    <cellStyle name="Normal 6 2 11 4 3" xfId="27704" xr:uid="{00000000-0005-0000-0000-0000386C0000}"/>
    <cellStyle name="Normal 6 2 11 5" xfId="7585" xr:uid="{00000000-0005-0000-0000-0000A11D0000}"/>
    <cellStyle name="Normal 6 2 11 5 3" xfId="22687" xr:uid="{00000000-0005-0000-0000-00009F580000}"/>
    <cellStyle name="Normal 6 2 11 7" xfId="17674" xr:uid="{00000000-0005-0000-0000-00000A450000}"/>
    <cellStyle name="Normal 6 2 12" xfId="3361" xr:uid="{00000000-0005-0000-0000-0000210D0000}"/>
    <cellStyle name="Normal 6 2 12 2" xfId="13441" xr:uid="{00000000-0005-0000-0000-000081340000}"/>
    <cellStyle name="Normal 6 2 12 2 3" xfId="28539" xr:uid="{00000000-0005-0000-0000-00007B6F0000}"/>
    <cellStyle name="Normal 6 2 12 3" xfId="8421" xr:uid="{00000000-0005-0000-0000-0000E5200000}"/>
    <cellStyle name="Normal 6 2 12 3 3" xfId="23522" xr:uid="{00000000-0005-0000-0000-0000E25B0000}"/>
    <cellStyle name="Normal 6 2 12 5" xfId="18509" xr:uid="{00000000-0005-0000-0000-00004D480000}"/>
    <cellStyle name="Normal 6 2 13" xfId="5056" xr:uid="{00000000-0005-0000-0000-0000C0130000}"/>
    <cellStyle name="Normal 6 2 13 2" xfId="15112" xr:uid="{00000000-0005-0000-0000-0000083B0000}"/>
    <cellStyle name="Normal 6 2 13 2 3" xfId="30210" xr:uid="{00000000-0005-0000-0000-000002760000}"/>
    <cellStyle name="Normal 6 2 13 3" xfId="10092" xr:uid="{00000000-0005-0000-0000-00006C270000}"/>
    <cellStyle name="Normal 6 2 13 3 3" xfId="25193" xr:uid="{00000000-0005-0000-0000-000069620000}"/>
    <cellStyle name="Normal 6 2 13 5" xfId="20180" xr:uid="{00000000-0005-0000-0000-0000D44E0000}"/>
    <cellStyle name="Normal 6 2 14" xfId="11768" xr:uid="{00000000-0005-0000-0000-0000F82D0000}"/>
    <cellStyle name="Normal 6 2 14 3" xfId="26868" xr:uid="{00000000-0005-0000-0000-0000F4680000}"/>
    <cellStyle name="Normal 6 2 15" xfId="6746" xr:uid="{00000000-0005-0000-0000-00005A1A0000}"/>
    <cellStyle name="Normal 6 2 15 3" xfId="21851" xr:uid="{00000000-0005-0000-0000-00005B550000}"/>
    <cellStyle name="Normal 6 2 17" xfId="16836" xr:uid="{00000000-0005-0000-0000-0000C4410000}"/>
    <cellStyle name="Normal 6 2 18" xfId="1162" xr:uid="{00000000-0005-0000-0000-00008A040000}"/>
    <cellStyle name="Normal 6 2 2" xfId="662" xr:uid="{00000000-0005-0000-0000-000096020000}"/>
    <cellStyle name="Normal 6 2 2 2" xfId="715" xr:uid="{00000000-0005-0000-0000-0000CB020000}"/>
    <cellStyle name="Normal 6 2 2 2 2" xfId="736" xr:uid="{00000000-0005-0000-0000-0000E0020000}"/>
    <cellStyle name="Normal 6 2 2 2 2 2" xfId="15105" xr:uid="{00000000-0005-0000-0000-0000013B0000}"/>
    <cellStyle name="Normal 6 2 2 2 2 2 3" xfId="30203" xr:uid="{00000000-0005-0000-0000-0000FB750000}"/>
    <cellStyle name="Normal 6 2 2 2 2 3" xfId="10085" xr:uid="{00000000-0005-0000-0000-000065270000}"/>
    <cellStyle name="Normal 6 2 2 2 2 3 3" xfId="25186" xr:uid="{00000000-0005-0000-0000-000062620000}"/>
    <cellStyle name="Normal 6 2 2 2 2 5" xfId="20173" xr:uid="{00000000-0005-0000-0000-0000CD4E0000}"/>
    <cellStyle name="Normal 6 2 2 2 2 6" xfId="5033" xr:uid="{00000000-0005-0000-0000-0000A9130000}"/>
    <cellStyle name="Normal 6 2 2 2 3" xfId="757" xr:uid="{00000000-0005-0000-0000-0000F5020000}"/>
    <cellStyle name="Normal 6 2 2 2 3 2" xfId="16776" xr:uid="{00000000-0005-0000-0000-000088410000}"/>
    <cellStyle name="Normal 6 2 2 2 3 3" xfId="11756" xr:uid="{00000000-0005-0000-0000-0000EC2D0000}"/>
    <cellStyle name="Normal 6 2 2 2 3 3 3" xfId="26857" xr:uid="{00000000-0005-0000-0000-0000E9680000}"/>
    <cellStyle name="Normal 6 2 2 2 3 5" xfId="21844" xr:uid="{00000000-0005-0000-0000-000054550000}"/>
    <cellStyle name="Normal 6 2 2 2 3 6" xfId="6724" xr:uid="{00000000-0005-0000-0000-0000441A0000}"/>
    <cellStyle name="Normal 6 2 2 2 4" xfId="13434" xr:uid="{00000000-0005-0000-0000-00007A340000}"/>
    <cellStyle name="Normal 6 2 2 2 4 3" xfId="28532" xr:uid="{00000000-0005-0000-0000-0000746F0000}"/>
    <cellStyle name="Normal 6 2 2 2 5" xfId="8413" xr:uid="{00000000-0005-0000-0000-0000DD200000}"/>
    <cellStyle name="Normal 6 2 2 2 5 3" xfId="23515" xr:uid="{00000000-0005-0000-0000-0000DB5B0000}"/>
    <cellStyle name="Normal 6 2 2 2 7" xfId="18502" xr:uid="{00000000-0005-0000-0000-000046480000}"/>
    <cellStyle name="Normal 6 2 2 2 8" xfId="3343" xr:uid="{00000000-0005-0000-0000-00000F0D0000}"/>
    <cellStyle name="Normal 6 2 2 3" xfId="727" xr:uid="{00000000-0005-0000-0000-0000D7020000}"/>
    <cellStyle name="Normal 6 2 2 4" xfId="748" xr:uid="{00000000-0005-0000-0000-0000EC020000}"/>
    <cellStyle name="Normal 6 2 2 5" xfId="1462" xr:uid="{00000000-0005-0000-0000-0000B6050000}"/>
    <cellStyle name="Normal 6 2 3" xfId="711" xr:uid="{00000000-0005-0000-0000-0000C7020000}"/>
    <cellStyle name="Normal 6 2 3 10" xfId="6778" xr:uid="{00000000-0005-0000-0000-00007A1A0000}"/>
    <cellStyle name="Normal 6 2 3 10 3" xfId="21882" xr:uid="{00000000-0005-0000-0000-00007A550000}"/>
    <cellStyle name="Normal 6 2 3 12" xfId="16867" xr:uid="{00000000-0005-0000-0000-0000E3410000}"/>
    <cellStyle name="Normal 6 2 3 13" xfId="1463" xr:uid="{00000000-0005-0000-0000-0000B7050000}"/>
    <cellStyle name="Normal 6 2 3 2" xfId="732" xr:uid="{00000000-0005-0000-0000-0000DC020000}"/>
    <cellStyle name="Normal 6 2 3 2 11" xfId="16921" xr:uid="{00000000-0005-0000-0000-000019420000}"/>
    <cellStyle name="Normal 6 2 3 2 12" xfId="1742" xr:uid="{00000000-0005-0000-0000-0000CE060000}"/>
    <cellStyle name="Normal 6 2 3 2 2" xfId="1850" xr:uid="{00000000-0005-0000-0000-00003A070000}"/>
    <cellStyle name="Normal 6 2 3 2 2 10" xfId="17025" xr:uid="{00000000-0005-0000-0000-000081420000}"/>
    <cellStyle name="Normal 6 2 3 2 2 2" xfId="2067" xr:uid="{00000000-0005-0000-0000-000013080000}"/>
    <cellStyle name="Normal 6 2 3 2 2 2 2" xfId="2488" xr:uid="{00000000-0005-0000-0000-0000B8090000}"/>
    <cellStyle name="Normal 6 2 3 2 2 2 2 2" xfId="3327" xr:uid="{00000000-0005-0000-0000-0000FF0C0000}"/>
    <cellStyle name="Normal 6 2 3 2 2 2 2 2 2" xfId="5017" xr:uid="{00000000-0005-0000-0000-000099130000}"/>
    <cellStyle name="Normal 6 2 3 2 2 2 2 2 2 2" xfId="15090" xr:uid="{00000000-0005-0000-0000-0000F23A0000}"/>
    <cellStyle name="Normal 6 2 3 2 2 2 2 2 2 2 3" xfId="30188" xr:uid="{00000000-0005-0000-0000-0000EC750000}"/>
    <cellStyle name="Normal 6 2 3 2 2 2 2 2 2 3" xfId="10070" xr:uid="{00000000-0005-0000-0000-000056270000}"/>
    <cellStyle name="Normal 6 2 3 2 2 2 2 2 2 3 3" xfId="25171" xr:uid="{00000000-0005-0000-0000-000053620000}"/>
    <cellStyle name="Normal 6 2 3 2 2 2 2 2 2 5" xfId="20158" xr:uid="{00000000-0005-0000-0000-0000BE4E0000}"/>
    <cellStyle name="Normal 6 2 3 2 2 2 2 2 3" xfId="6709" xr:uid="{00000000-0005-0000-0000-0000351A0000}"/>
    <cellStyle name="Normal 6 2 3 2 2 2 2 2 3 2" xfId="16761" xr:uid="{00000000-0005-0000-0000-000079410000}"/>
    <cellStyle name="Normal 6 2 3 2 2 2 2 2 3 3" xfId="11741" xr:uid="{00000000-0005-0000-0000-0000DD2D0000}"/>
    <cellStyle name="Normal 6 2 3 2 2 2 2 2 3 3 3" xfId="26842" xr:uid="{00000000-0005-0000-0000-0000DA680000}"/>
    <cellStyle name="Normal 6 2 3 2 2 2 2 2 3 5" xfId="21829" xr:uid="{00000000-0005-0000-0000-000045550000}"/>
    <cellStyle name="Normal 6 2 3 2 2 2 2 2 4" xfId="13419" xr:uid="{00000000-0005-0000-0000-00006B340000}"/>
    <cellStyle name="Normal 6 2 3 2 2 2 2 2 4 3" xfId="28517" xr:uid="{00000000-0005-0000-0000-0000656F0000}"/>
    <cellStyle name="Normal 6 2 3 2 2 2 2 2 5" xfId="8398" xr:uid="{00000000-0005-0000-0000-0000CE200000}"/>
    <cellStyle name="Normal 6 2 3 2 2 2 2 2 5 3" xfId="23500" xr:uid="{00000000-0005-0000-0000-0000CC5B0000}"/>
    <cellStyle name="Normal 6 2 3 2 2 2 2 2 7" xfId="18487" xr:uid="{00000000-0005-0000-0000-000037480000}"/>
    <cellStyle name="Normal 6 2 3 2 2 2 2 3" xfId="4180" xr:uid="{00000000-0005-0000-0000-000054100000}"/>
    <cellStyle name="Normal 6 2 3 2 2 2 2 3 2" xfId="14254" xr:uid="{00000000-0005-0000-0000-0000AE370000}"/>
    <cellStyle name="Normal 6 2 3 2 2 2 2 3 2 3" xfId="29352" xr:uid="{00000000-0005-0000-0000-0000A8720000}"/>
    <cellStyle name="Normal 6 2 3 2 2 2 2 3 3" xfId="9234" xr:uid="{00000000-0005-0000-0000-000012240000}"/>
    <cellStyle name="Normal 6 2 3 2 2 2 2 3 3 3" xfId="24335" xr:uid="{00000000-0005-0000-0000-00000F5F0000}"/>
    <cellStyle name="Normal 6 2 3 2 2 2 2 3 5" xfId="19322" xr:uid="{00000000-0005-0000-0000-00007A4B0000}"/>
    <cellStyle name="Normal 6 2 3 2 2 2 2 4" xfId="5873" xr:uid="{00000000-0005-0000-0000-0000F1160000}"/>
    <cellStyle name="Normal 6 2 3 2 2 2 2 4 2" xfId="15925" xr:uid="{00000000-0005-0000-0000-0000353E0000}"/>
    <cellStyle name="Normal 6 2 3 2 2 2 2 4 3" xfId="10905" xr:uid="{00000000-0005-0000-0000-0000992A0000}"/>
    <cellStyle name="Normal 6 2 3 2 2 2 2 4 3 3" xfId="26006" xr:uid="{00000000-0005-0000-0000-000096650000}"/>
    <cellStyle name="Normal 6 2 3 2 2 2 2 4 5" xfId="20993" xr:uid="{00000000-0005-0000-0000-000001520000}"/>
    <cellStyle name="Normal 6 2 3 2 2 2 2 5" xfId="12583" xr:uid="{00000000-0005-0000-0000-000027310000}"/>
    <cellStyle name="Normal 6 2 3 2 2 2 2 5 3" xfId="27681" xr:uid="{00000000-0005-0000-0000-0000216C0000}"/>
    <cellStyle name="Normal 6 2 3 2 2 2 2 6" xfId="7562" xr:uid="{00000000-0005-0000-0000-00008A1D0000}"/>
    <cellStyle name="Normal 6 2 3 2 2 2 2 6 3" xfId="22664" xr:uid="{00000000-0005-0000-0000-000088580000}"/>
    <cellStyle name="Normal 6 2 3 2 2 2 2 8" xfId="17651" xr:uid="{00000000-0005-0000-0000-0000F3440000}"/>
    <cellStyle name="Normal 6 2 3 2 2 2 3" xfId="2909" xr:uid="{00000000-0005-0000-0000-00005D0B0000}"/>
    <cellStyle name="Normal 6 2 3 2 2 2 3 2" xfId="4599" xr:uid="{00000000-0005-0000-0000-0000F7110000}"/>
    <cellStyle name="Normal 6 2 3 2 2 2 3 2 2" xfId="14672" xr:uid="{00000000-0005-0000-0000-000050390000}"/>
    <cellStyle name="Normal 6 2 3 2 2 2 3 2 2 3" xfId="29770" xr:uid="{00000000-0005-0000-0000-00004A740000}"/>
    <cellStyle name="Normal 6 2 3 2 2 2 3 2 3" xfId="9652" xr:uid="{00000000-0005-0000-0000-0000B4250000}"/>
    <cellStyle name="Normal 6 2 3 2 2 2 3 2 3 3" xfId="24753" xr:uid="{00000000-0005-0000-0000-0000B1600000}"/>
    <cellStyle name="Normal 6 2 3 2 2 2 3 2 5" xfId="19740" xr:uid="{00000000-0005-0000-0000-00001C4D0000}"/>
    <cellStyle name="Normal 6 2 3 2 2 2 3 3" xfId="6291" xr:uid="{00000000-0005-0000-0000-000093180000}"/>
    <cellStyle name="Normal 6 2 3 2 2 2 3 3 2" xfId="16343" xr:uid="{00000000-0005-0000-0000-0000D73F0000}"/>
    <cellStyle name="Normal 6 2 3 2 2 2 3 3 3" xfId="11323" xr:uid="{00000000-0005-0000-0000-00003B2C0000}"/>
    <cellStyle name="Normal 6 2 3 2 2 2 3 3 3 3" xfId="26424" xr:uid="{00000000-0005-0000-0000-000038670000}"/>
    <cellStyle name="Normal 6 2 3 2 2 2 3 3 5" xfId="21411" xr:uid="{00000000-0005-0000-0000-0000A3530000}"/>
    <cellStyle name="Normal 6 2 3 2 2 2 3 4" xfId="13001" xr:uid="{00000000-0005-0000-0000-0000C9320000}"/>
    <cellStyle name="Normal 6 2 3 2 2 2 3 4 3" xfId="28099" xr:uid="{00000000-0005-0000-0000-0000C36D0000}"/>
    <cellStyle name="Normal 6 2 3 2 2 2 3 5" xfId="7980" xr:uid="{00000000-0005-0000-0000-00002C1F0000}"/>
    <cellStyle name="Normal 6 2 3 2 2 2 3 5 3" xfId="23082" xr:uid="{00000000-0005-0000-0000-00002A5A0000}"/>
    <cellStyle name="Normal 6 2 3 2 2 2 3 7" xfId="18069" xr:uid="{00000000-0005-0000-0000-000095460000}"/>
    <cellStyle name="Normal 6 2 3 2 2 2 4" xfId="3762" xr:uid="{00000000-0005-0000-0000-0000B20E0000}"/>
    <cellStyle name="Normal 6 2 3 2 2 2 4 2" xfId="13836" xr:uid="{00000000-0005-0000-0000-00000C360000}"/>
    <cellStyle name="Normal 6 2 3 2 2 2 4 2 3" xfId="28934" xr:uid="{00000000-0005-0000-0000-000006710000}"/>
    <cellStyle name="Normal 6 2 3 2 2 2 4 3" xfId="8816" xr:uid="{00000000-0005-0000-0000-000070220000}"/>
    <cellStyle name="Normal 6 2 3 2 2 2 4 3 3" xfId="23917" xr:uid="{00000000-0005-0000-0000-00006D5D0000}"/>
    <cellStyle name="Normal 6 2 3 2 2 2 4 5" xfId="18904" xr:uid="{00000000-0005-0000-0000-0000D8490000}"/>
    <cellStyle name="Normal 6 2 3 2 2 2 5" xfId="5455" xr:uid="{00000000-0005-0000-0000-00004F150000}"/>
    <cellStyle name="Normal 6 2 3 2 2 2 5 2" xfId="15507" xr:uid="{00000000-0005-0000-0000-0000933C0000}"/>
    <cellStyle name="Normal 6 2 3 2 2 2 5 2 3" xfId="30605" xr:uid="{00000000-0005-0000-0000-00008D770000}"/>
    <cellStyle name="Normal 6 2 3 2 2 2 5 3" xfId="10487" xr:uid="{00000000-0005-0000-0000-0000F7280000}"/>
    <cellStyle name="Normal 6 2 3 2 2 2 5 3 3" xfId="25588" xr:uid="{00000000-0005-0000-0000-0000F4630000}"/>
    <cellStyle name="Normal 6 2 3 2 2 2 5 5" xfId="20575" xr:uid="{00000000-0005-0000-0000-00005F500000}"/>
    <cellStyle name="Normal 6 2 3 2 2 2 6" xfId="12165" xr:uid="{00000000-0005-0000-0000-0000852F0000}"/>
    <cellStyle name="Normal 6 2 3 2 2 2 6 3" xfId="27263" xr:uid="{00000000-0005-0000-0000-00007F6A0000}"/>
    <cellStyle name="Normal 6 2 3 2 2 2 7" xfId="7144" xr:uid="{00000000-0005-0000-0000-0000E81B0000}"/>
    <cellStyle name="Normal 6 2 3 2 2 2 7 3" xfId="22246" xr:uid="{00000000-0005-0000-0000-0000E6560000}"/>
    <cellStyle name="Normal 6 2 3 2 2 2 9" xfId="17233" xr:uid="{00000000-0005-0000-0000-000051430000}"/>
    <cellStyle name="Normal 6 2 3 2 2 3" xfId="2280" xr:uid="{00000000-0005-0000-0000-0000E8080000}"/>
    <cellStyle name="Normal 6 2 3 2 2 3 2" xfId="3119" xr:uid="{00000000-0005-0000-0000-00002F0C0000}"/>
    <cellStyle name="Normal 6 2 3 2 2 3 2 2" xfId="4809" xr:uid="{00000000-0005-0000-0000-0000C9120000}"/>
    <cellStyle name="Normal 6 2 3 2 2 3 2 2 2" xfId="14882" xr:uid="{00000000-0005-0000-0000-0000223A0000}"/>
    <cellStyle name="Normal 6 2 3 2 2 3 2 2 2 3" xfId="29980" xr:uid="{00000000-0005-0000-0000-00001C750000}"/>
    <cellStyle name="Normal 6 2 3 2 2 3 2 2 3" xfId="9862" xr:uid="{00000000-0005-0000-0000-000086260000}"/>
    <cellStyle name="Normal 6 2 3 2 2 3 2 2 3 3" xfId="24963" xr:uid="{00000000-0005-0000-0000-000083610000}"/>
    <cellStyle name="Normal 6 2 3 2 2 3 2 2 5" xfId="19950" xr:uid="{00000000-0005-0000-0000-0000EE4D0000}"/>
    <cellStyle name="Normal 6 2 3 2 2 3 2 3" xfId="6501" xr:uid="{00000000-0005-0000-0000-000065190000}"/>
    <cellStyle name="Normal 6 2 3 2 2 3 2 3 2" xfId="16553" xr:uid="{00000000-0005-0000-0000-0000A9400000}"/>
    <cellStyle name="Normal 6 2 3 2 2 3 2 3 3" xfId="11533" xr:uid="{00000000-0005-0000-0000-00000D2D0000}"/>
    <cellStyle name="Normal 6 2 3 2 2 3 2 3 3 3" xfId="26634" xr:uid="{00000000-0005-0000-0000-00000A680000}"/>
    <cellStyle name="Normal 6 2 3 2 2 3 2 3 5" xfId="21621" xr:uid="{00000000-0005-0000-0000-000075540000}"/>
    <cellStyle name="Normal 6 2 3 2 2 3 2 4" xfId="13211" xr:uid="{00000000-0005-0000-0000-00009B330000}"/>
    <cellStyle name="Normal 6 2 3 2 2 3 2 4 3" xfId="28309" xr:uid="{00000000-0005-0000-0000-0000956E0000}"/>
    <cellStyle name="Normal 6 2 3 2 2 3 2 5" xfId="8190" xr:uid="{00000000-0005-0000-0000-0000FE1F0000}"/>
    <cellStyle name="Normal 6 2 3 2 2 3 2 5 3" xfId="23292" xr:uid="{00000000-0005-0000-0000-0000FC5A0000}"/>
    <cellStyle name="Normal 6 2 3 2 2 3 2 7" xfId="18279" xr:uid="{00000000-0005-0000-0000-000067470000}"/>
    <cellStyle name="Normal 6 2 3 2 2 3 3" xfId="3972" xr:uid="{00000000-0005-0000-0000-0000840F0000}"/>
    <cellStyle name="Normal 6 2 3 2 2 3 3 2" xfId="14046" xr:uid="{00000000-0005-0000-0000-0000DE360000}"/>
    <cellStyle name="Normal 6 2 3 2 2 3 3 2 3" xfId="29144" xr:uid="{00000000-0005-0000-0000-0000D8710000}"/>
    <cellStyle name="Normal 6 2 3 2 2 3 3 3" xfId="9026" xr:uid="{00000000-0005-0000-0000-000042230000}"/>
    <cellStyle name="Normal 6 2 3 2 2 3 3 3 3" xfId="24127" xr:uid="{00000000-0005-0000-0000-00003F5E0000}"/>
    <cellStyle name="Normal 6 2 3 2 2 3 3 5" xfId="19114" xr:uid="{00000000-0005-0000-0000-0000AA4A0000}"/>
    <cellStyle name="Normal 6 2 3 2 2 3 4" xfId="5665" xr:uid="{00000000-0005-0000-0000-000021160000}"/>
    <cellStyle name="Normal 6 2 3 2 2 3 4 2" xfId="15717" xr:uid="{00000000-0005-0000-0000-0000653D0000}"/>
    <cellStyle name="Normal 6 2 3 2 2 3 4 2 3" xfId="30815" xr:uid="{00000000-0005-0000-0000-00005F780000}"/>
    <cellStyle name="Normal 6 2 3 2 2 3 4 3" xfId="10697" xr:uid="{00000000-0005-0000-0000-0000C9290000}"/>
    <cellStyle name="Normal 6 2 3 2 2 3 4 3 3" xfId="25798" xr:uid="{00000000-0005-0000-0000-0000C6640000}"/>
    <cellStyle name="Normal 6 2 3 2 2 3 4 5" xfId="20785" xr:uid="{00000000-0005-0000-0000-000031510000}"/>
    <cellStyle name="Normal 6 2 3 2 2 3 5" xfId="12375" xr:uid="{00000000-0005-0000-0000-000057300000}"/>
    <cellStyle name="Normal 6 2 3 2 2 3 5 3" xfId="27473" xr:uid="{00000000-0005-0000-0000-0000516B0000}"/>
    <cellStyle name="Normal 6 2 3 2 2 3 6" xfId="7354" xr:uid="{00000000-0005-0000-0000-0000BA1C0000}"/>
    <cellStyle name="Normal 6 2 3 2 2 3 6 3" xfId="22456" xr:uid="{00000000-0005-0000-0000-0000B8570000}"/>
    <cellStyle name="Normal 6 2 3 2 2 3 8" xfId="17443" xr:uid="{00000000-0005-0000-0000-000023440000}"/>
    <cellStyle name="Normal 6 2 3 2 2 4" xfId="2701" xr:uid="{00000000-0005-0000-0000-00008D0A0000}"/>
    <cellStyle name="Normal 6 2 3 2 2 4 2" xfId="4391" xr:uid="{00000000-0005-0000-0000-000027110000}"/>
    <cellStyle name="Normal 6 2 3 2 2 4 2 2" xfId="14464" xr:uid="{00000000-0005-0000-0000-000080380000}"/>
    <cellStyle name="Normal 6 2 3 2 2 4 2 2 3" xfId="29562" xr:uid="{00000000-0005-0000-0000-00007A730000}"/>
    <cellStyle name="Normal 6 2 3 2 2 4 2 3" xfId="9444" xr:uid="{00000000-0005-0000-0000-0000E4240000}"/>
    <cellStyle name="Normal 6 2 3 2 2 4 2 3 3" xfId="24545" xr:uid="{00000000-0005-0000-0000-0000E15F0000}"/>
    <cellStyle name="Normal 6 2 3 2 2 4 2 5" xfId="19532" xr:uid="{00000000-0005-0000-0000-00004C4C0000}"/>
    <cellStyle name="Normal 6 2 3 2 2 4 3" xfId="6083" xr:uid="{00000000-0005-0000-0000-0000C3170000}"/>
    <cellStyle name="Normal 6 2 3 2 2 4 3 2" xfId="16135" xr:uid="{00000000-0005-0000-0000-0000073F0000}"/>
    <cellStyle name="Normal 6 2 3 2 2 4 3 3" xfId="11115" xr:uid="{00000000-0005-0000-0000-00006B2B0000}"/>
    <cellStyle name="Normal 6 2 3 2 2 4 3 3 3" xfId="26216" xr:uid="{00000000-0005-0000-0000-000068660000}"/>
    <cellStyle name="Normal 6 2 3 2 2 4 3 5" xfId="21203" xr:uid="{00000000-0005-0000-0000-0000D3520000}"/>
    <cellStyle name="Normal 6 2 3 2 2 4 4" xfId="12793" xr:uid="{00000000-0005-0000-0000-0000F9310000}"/>
    <cellStyle name="Normal 6 2 3 2 2 4 4 3" xfId="27891" xr:uid="{00000000-0005-0000-0000-0000F36C0000}"/>
    <cellStyle name="Normal 6 2 3 2 2 4 5" xfId="7772" xr:uid="{00000000-0005-0000-0000-00005C1E0000}"/>
    <cellStyle name="Normal 6 2 3 2 2 4 5 3" xfId="22874" xr:uid="{00000000-0005-0000-0000-00005A590000}"/>
    <cellStyle name="Normal 6 2 3 2 2 4 7" xfId="17861" xr:uid="{00000000-0005-0000-0000-0000C5450000}"/>
    <cellStyle name="Normal 6 2 3 2 2 5" xfId="3554" xr:uid="{00000000-0005-0000-0000-0000E20D0000}"/>
    <cellStyle name="Normal 6 2 3 2 2 5 2" xfId="13628" xr:uid="{00000000-0005-0000-0000-00003C350000}"/>
    <cellStyle name="Normal 6 2 3 2 2 5 2 3" xfId="28726" xr:uid="{00000000-0005-0000-0000-000036700000}"/>
    <cellStyle name="Normal 6 2 3 2 2 5 3" xfId="8608" xr:uid="{00000000-0005-0000-0000-0000A0210000}"/>
    <cellStyle name="Normal 6 2 3 2 2 5 3 3" xfId="23709" xr:uid="{00000000-0005-0000-0000-00009D5C0000}"/>
    <cellStyle name="Normal 6 2 3 2 2 5 5" xfId="18696" xr:uid="{00000000-0005-0000-0000-000008490000}"/>
    <cellStyle name="Normal 6 2 3 2 2 6" xfId="5247" xr:uid="{00000000-0005-0000-0000-00007F140000}"/>
    <cellStyle name="Normal 6 2 3 2 2 6 2" xfId="15299" xr:uid="{00000000-0005-0000-0000-0000C33B0000}"/>
    <cellStyle name="Normal 6 2 3 2 2 6 2 3" xfId="30397" xr:uid="{00000000-0005-0000-0000-0000BD760000}"/>
    <cellStyle name="Normal 6 2 3 2 2 6 3" xfId="10279" xr:uid="{00000000-0005-0000-0000-000027280000}"/>
    <cellStyle name="Normal 6 2 3 2 2 6 3 3" xfId="25380" xr:uid="{00000000-0005-0000-0000-000024630000}"/>
    <cellStyle name="Normal 6 2 3 2 2 6 5" xfId="20367" xr:uid="{00000000-0005-0000-0000-00008F4F0000}"/>
    <cellStyle name="Normal 6 2 3 2 2 7" xfId="11957" xr:uid="{00000000-0005-0000-0000-0000B52E0000}"/>
    <cellStyle name="Normal 6 2 3 2 2 7 3" xfId="27055" xr:uid="{00000000-0005-0000-0000-0000AF690000}"/>
    <cellStyle name="Normal 6 2 3 2 2 8" xfId="6936" xr:uid="{00000000-0005-0000-0000-0000181B0000}"/>
    <cellStyle name="Normal 6 2 3 2 2 8 3" xfId="22038" xr:uid="{00000000-0005-0000-0000-000016560000}"/>
    <cellStyle name="Normal 6 2 3 2 3" xfId="1963" xr:uid="{00000000-0005-0000-0000-0000AB070000}"/>
    <cellStyle name="Normal 6 2 3 2 3 2" xfId="2384" xr:uid="{00000000-0005-0000-0000-000050090000}"/>
    <cellStyle name="Normal 6 2 3 2 3 2 2" xfId="3223" xr:uid="{00000000-0005-0000-0000-0000970C0000}"/>
    <cellStyle name="Normal 6 2 3 2 3 2 2 2" xfId="4913" xr:uid="{00000000-0005-0000-0000-000031130000}"/>
    <cellStyle name="Normal 6 2 3 2 3 2 2 2 2" xfId="14986" xr:uid="{00000000-0005-0000-0000-00008A3A0000}"/>
    <cellStyle name="Normal 6 2 3 2 3 2 2 2 2 3" xfId="30084" xr:uid="{00000000-0005-0000-0000-000084750000}"/>
    <cellStyle name="Normal 6 2 3 2 3 2 2 2 3" xfId="9966" xr:uid="{00000000-0005-0000-0000-0000EE260000}"/>
    <cellStyle name="Normal 6 2 3 2 3 2 2 2 3 3" xfId="25067" xr:uid="{00000000-0005-0000-0000-0000EB610000}"/>
    <cellStyle name="Normal 6 2 3 2 3 2 2 2 5" xfId="20054" xr:uid="{00000000-0005-0000-0000-0000564E0000}"/>
    <cellStyle name="Normal 6 2 3 2 3 2 2 3" xfId="6605" xr:uid="{00000000-0005-0000-0000-0000CD190000}"/>
    <cellStyle name="Normal 6 2 3 2 3 2 2 3 2" xfId="16657" xr:uid="{00000000-0005-0000-0000-000011410000}"/>
    <cellStyle name="Normal 6 2 3 2 3 2 2 3 3" xfId="11637" xr:uid="{00000000-0005-0000-0000-0000752D0000}"/>
    <cellStyle name="Normal 6 2 3 2 3 2 2 3 3 3" xfId="26738" xr:uid="{00000000-0005-0000-0000-000072680000}"/>
    <cellStyle name="Normal 6 2 3 2 3 2 2 3 5" xfId="21725" xr:uid="{00000000-0005-0000-0000-0000DD540000}"/>
    <cellStyle name="Normal 6 2 3 2 3 2 2 4" xfId="13315" xr:uid="{00000000-0005-0000-0000-000003340000}"/>
    <cellStyle name="Normal 6 2 3 2 3 2 2 4 3" xfId="28413" xr:uid="{00000000-0005-0000-0000-0000FD6E0000}"/>
    <cellStyle name="Normal 6 2 3 2 3 2 2 5" xfId="8294" xr:uid="{00000000-0005-0000-0000-000066200000}"/>
    <cellStyle name="Normal 6 2 3 2 3 2 2 5 3" xfId="23396" xr:uid="{00000000-0005-0000-0000-0000645B0000}"/>
    <cellStyle name="Normal 6 2 3 2 3 2 2 7" xfId="18383" xr:uid="{00000000-0005-0000-0000-0000CF470000}"/>
    <cellStyle name="Normal 6 2 3 2 3 2 3" xfId="4076" xr:uid="{00000000-0005-0000-0000-0000EC0F0000}"/>
    <cellStyle name="Normal 6 2 3 2 3 2 3 2" xfId="14150" xr:uid="{00000000-0005-0000-0000-000046370000}"/>
    <cellStyle name="Normal 6 2 3 2 3 2 3 2 3" xfId="29248" xr:uid="{00000000-0005-0000-0000-000040720000}"/>
    <cellStyle name="Normal 6 2 3 2 3 2 3 3" xfId="9130" xr:uid="{00000000-0005-0000-0000-0000AA230000}"/>
    <cellStyle name="Normal 6 2 3 2 3 2 3 3 3" xfId="24231" xr:uid="{00000000-0005-0000-0000-0000A75E0000}"/>
    <cellStyle name="Normal 6 2 3 2 3 2 3 5" xfId="19218" xr:uid="{00000000-0005-0000-0000-0000124B0000}"/>
    <cellStyle name="Normal 6 2 3 2 3 2 4" xfId="5769" xr:uid="{00000000-0005-0000-0000-000089160000}"/>
    <cellStyle name="Normal 6 2 3 2 3 2 4 2" xfId="15821" xr:uid="{00000000-0005-0000-0000-0000CD3D0000}"/>
    <cellStyle name="Normal 6 2 3 2 3 2 4 2 3" xfId="30919" xr:uid="{00000000-0005-0000-0000-0000C7780000}"/>
    <cellStyle name="Normal 6 2 3 2 3 2 4 3" xfId="10801" xr:uid="{00000000-0005-0000-0000-0000312A0000}"/>
    <cellStyle name="Normal 6 2 3 2 3 2 4 3 3" xfId="25902" xr:uid="{00000000-0005-0000-0000-00002E650000}"/>
    <cellStyle name="Normal 6 2 3 2 3 2 4 5" xfId="20889" xr:uid="{00000000-0005-0000-0000-000099510000}"/>
    <cellStyle name="Normal 6 2 3 2 3 2 5" xfId="12479" xr:uid="{00000000-0005-0000-0000-0000BF300000}"/>
    <cellStyle name="Normal 6 2 3 2 3 2 5 3" xfId="27577" xr:uid="{00000000-0005-0000-0000-0000B96B0000}"/>
    <cellStyle name="Normal 6 2 3 2 3 2 6" xfId="7458" xr:uid="{00000000-0005-0000-0000-0000221D0000}"/>
    <cellStyle name="Normal 6 2 3 2 3 2 6 3" xfId="22560" xr:uid="{00000000-0005-0000-0000-000020580000}"/>
    <cellStyle name="Normal 6 2 3 2 3 2 8" xfId="17547" xr:uid="{00000000-0005-0000-0000-00008B440000}"/>
    <cellStyle name="Normal 6 2 3 2 3 3" xfId="2805" xr:uid="{00000000-0005-0000-0000-0000F50A0000}"/>
    <cellStyle name="Normal 6 2 3 2 3 3 2" xfId="4495" xr:uid="{00000000-0005-0000-0000-00008F110000}"/>
    <cellStyle name="Normal 6 2 3 2 3 3 2 2" xfId="14568" xr:uid="{00000000-0005-0000-0000-0000E8380000}"/>
    <cellStyle name="Normal 6 2 3 2 3 3 2 2 3" xfId="29666" xr:uid="{00000000-0005-0000-0000-0000E2730000}"/>
    <cellStyle name="Normal 6 2 3 2 3 3 2 3" xfId="9548" xr:uid="{00000000-0005-0000-0000-00004C250000}"/>
    <cellStyle name="Normal 6 2 3 2 3 3 2 3 3" xfId="24649" xr:uid="{00000000-0005-0000-0000-000049600000}"/>
    <cellStyle name="Normal 6 2 3 2 3 3 2 5" xfId="19636" xr:uid="{00000000-0005-0000-0000-0000B44C0000}"/>
    <cellStyle name="Normal 6 2 3 2 3 3 3" xfId="6187" xr:uid="{00000000-0005-0000-0000-00002B180000}"/>
    <cellStyle name="Normal 6 2 3 2 3 3 3 2" xfId="16239" xr:uid="{00000000-0005-0000-0000-00006F3F0000}"/>
    <cellStyle name="Normal 6 2 3 2 3 3 3 3" xfId="11219" xr:uid="{00000000-0005-0000-0000-0000D32B0000}"/>
    <cellStyle name="Normal 6 2 3 2 3 3 3 3 3" xfId="26320" xr:uid="{00000000-0005-0000-0000-0000D0660000}"/>
    <cellStyle name="Normal 6 2 3 2 3 3 3 5" xfId="21307" xr:uid="{00000000-0005-0000-0000-00003B530000}"/>
    <cellStyle name="Normal 6 2 3 2 3 3 4" xfId="12897" xr:uid="{00000000-0005-0000-0000-000061320000}"/>
    <cellStyle name="Normal 6 2 3 2 3 3 4 3" xfId="27995" xr:uid="{00000000-0005-0000-0000-00005B6D0000}"/>
    <cellStyle name="Normal 6 2 3 2 3 3 5" xfId="7876" xr:uid="{00000000-0005-0000-0000-0000C41E0000}"/>
    <cellStyle name="Normal 6 2 3 2 3 3 5 3" xfId="22978" xr:uid="{00000000-0005-0000-0000-0000C2590000}"/>
    <cellStyle name="Normal 6 2 3 2 3 3 7" xfId="17965" xr:uid="{00000000-0005-0000-0000-00002D460000}"/>
    <cellStyle name="Normal 6 2 3 2 3 4" xfId="3658" xr:uid="{00000000-0005-0000-0000-00004A0E0000}"/>
    <cellStyle name="Normal 6 2 3 2 3 4 2" xfId="13732" xr:uid="{00000000-0005-0000-0000-0000A4350000}"/>
    <cellStyle name="Normal 6 2 3 2 3 4 2 3" xfId="28830" xr:uid="{00000000-0005-0000-0000-00009E700000}"/>
    <cellStyle name="Normal 6 2 3 2 3 4 3" xfId="8712" xr:uid="{00000000-0005-0000-0000-000008220000}"/>
    <cellStyle name="Normal 6 2 3 2 3 4 3 3" xfId="23813" xr:uid="{00000000-0005-0000-0000-0000055D0000}"/>
    <cellStyle name="Normal 6 2 3 2 3 4 5" xfId="18800" xr:uid="{00000000-0005-0000-0000-000070490000}"/>
    <cellStyle name="Normal 6 2 3 2 3 5" xfId="5351" xr:uid="{00000000-0005-0000-0000-0000E7140000}"/>
    <cellStyle name="Normal 6 2 3 2 3 5 2" xfId="15403" xr:uid="{00000000-0005-0000-0000-00002B3C0000}"/>
    <cellStyle name="Normal 6 2 3 2 3 5 2 3" xfId="30501" xr:uid="{00000000-0005-0000-0000-000025770000}"/>
    <cellStyle name="Normal 6 2 3 2 3 5 3" xfId="10383" xr:uid="{00000000-0005-0000-0000-00008F280000}"/>
    <cellStyle name="Normal 6 2 3 2 3 5 3 3" xfId="25484" xr:uid="{00000000-0005-0000-0000-00008C630000}"/>
    <cellStyle name="Normal 6 2 3 2 3 5 5" xfId="20471" xr:uid="{00000000-0005-0000-0000-0000F74F0000}"/>
    <cellStyle name="Normal 6 2 3 2 3 6" xfId="12061" xr:uid="{00000000-0005-0000-0000-00001D2F0000}"/>
    <cellStyle name="Normal 6 2 3 2 3 6 3" xfId="27159" xr:uid="{00000000-0005-0000-0000-0000176A0000}"/>
    <cellStyle name="Normal 6 2 3 2 3 7" xfId="7040" xr:uid="{00000000-0005-0000-0000-0000801B0000}"/>
    <cellStyle name="Normal 6 2 3 2 3 7 3" xfId="22142" xr:uid="{00000000-0005-0000-0000-00007E560000}"/>
    <cellStyle name="Normal 6 2 3 2 3 9" xfId="17129" xr:uid="{00000000-0005-0000-0000-0000E9420000}"/>
    <cellStyle name="Normal 6 2 3 2 4" xfId="2176" xr:uid="{00000000-0005-0000-0000-000080080000}"/>
    <cellStyle name="Normal 6 2 3 2 4 2" xfId="3015" xr:uid="{00000000-0005-0000-0000-0000C70B0000}"/>
    <cellStyle name="Normal 6 2 3 2 4 2 2" xfId="4705" xr:uid="{00000000-0005-0000-0000-000061120000}"/>
    <cellStyle name="Normal 6 2 3 2 4 2 2 2" xfId="14778" xr:uid="{00000000-0005-0000-0000-0000BA390000}"/>
    <cellStyle name="Normal 6 2 3 2 4 2 2 2 3" xfId="29876" xr:uid="{00000000-0005-0000-0000-0000B4740000}"/>
    <cellStyle name="Normal 6 2 3 2 4 2 2 3" xfId="9758" xr:uid="{00000000-0005-0000-0000-00001E260000}"/>
    <cellStyle name="Normal 6 2 3 2 4 2 2 3 3" xfId="24859" xr:uid="{00000000-0005-0000-0000-00001B610000}"/>
    <cellStyle name="Normal 6 2 3 2 4 2 2 5" xfId="19846" xr:uid="{00000000-0005-0000-0000-0000864D0000}"/>
    <cellStyle name="Normal 6 2 3 2 4 2 3" xfId="6397" xr:uid="{00000000-0005-0000-0000-0000FD180000}"/>
    <cellStyle name="Normal 6 2 3 2 4 2 3 2" xfId="16449" xr:uid="{00000000-0005-0000-0000-000041400000}"/>
    <cellStyle name="Normal 6 2 3 2 4 2 3 3" xfId="11429" xr:uid="{00000000-0005-0000-0000-0000A52C0000}"/>
    <cellStyle name="Normal 6 2 3 2 4 2 3 3 3" xfId="26530" xr:uid="{00000000-0005-0000-0000-0000A2670000}"/>
    <cellStyle name="Normal 6 2 3 2 4 2 3 5" xfId="21517" xr:uid="{00000000-0005-0000-0000-00000D540000}"/>
    <cellStyle name="Normal 6 2 3 2 4 2 4" xfId="13107" xr:uid="{00000000-0005-0000-0000-000033330000}"/>
    <cellStyle name="Normal 6 2 3 2 4 2 4 3" xfId="28205" xr:uid="{00000000-0005-0000-0000-00002D6E0000}"/>
    <cellStyle name="Normal 6 2 3 2 4 2 5" xfId="8086" xr:uid="{00000000-0005-0000-0000-0000961F0000}"/>
    <cellStyle name="Normal 6 2 3 2 4 2 5 3" xfId="23188" xr:uid="{00000000-0005-0000-0000-0000945A0000}"/>
    <cellStyle name="Normal 6 2 3 2 4 2 7" xfId="18175" xr:uid="{00000000-0005-0000-0000-0000FF460000}"/>
    <cellStyle name="Normal 6 2 3 2 4 3" xfId="3868" xr:uid="{00000000-0005-0000-0000-00001C0F0000}"/>
    <cellStyle name="Normal 6 2 3 2 4 3 2" xfId="13942" xr:uid="{00000000-0005-0000-0000-000076360000}"/>
    <cellStyle name="Normal 6 2 3 2 4 3 2 3" xfId="29040" xr:uid="{00000000-0005-0000-0000-000070710000}"/>
    <cellStyle name="Normal 6 2 3 2 4 3 3" xfId="8922" xr:uid="{00000000-0005-0000-0000-0000DA220000}"/>
    <cellStyle name="Normal 6 2 3 2 4 3 3 3" xfId="24023" xr:uid="{00000000-0005-0000-0000-0000D75D0000}"/>
    <cellStyle name="Normal 6 2 3 2 4 3 5" xfId="19010" xr:uid="{00000000-0005-0000-0000-0000424A0000}"/>
    <cellStyle name="Normal 6 2 3 2 4 4" xfId="5561" xr:uid="{00000000-0005-0000-0000-0000B9150000}"/>
    <cellStyle name="Normal 6 2 3 2 4 4 2" xfId="15613" xr:uid="{00000000-0005-0000-0000-0000FD3C0000}"/>
    <cellStyle name="Normal 6 2 3 2 4 4 2 3" xfId="30711" xr:uid="{00000000-0005-0000-0000-0000F7770000}"/>
    <cellStyle name="Normal 6 2 3 2 4 4 3" xfId="10593" xr:uid="{00000000-0005-0000-0000-000061290000}"/>
    <cellStyle name="Normal 6 2 3 2 4 4 3 3" xfId="25694" xr:uid="{00000000-0005-0000-0000-00005E640000}"/>
    <cellStyle name="Normal 6 2 3 2 4 4 5" xfId="20681" xr:uid="{00000000-0005-0000-0000-0000C9500000}"/>
    <cellStyle name="Normal 6 2 3 2 4 5" xfId="12271" xr:uid="{00000000-0005-0000-0000-0000EF2F0000}"/>
    <cellStyle name="Normal 6 2 3 2 4 5 3" xfId="27369" xr:uid="{00000000-0005-0000-0000-0000E96A0000}"/>
    <cellStyle name="Normal 6 2 3 2 4 6" xfId="7250" xr:uid="{00000000-0005-0000-0000-0000521C0000}"/>
    <cellStyle name="Normal 6 2 3 2 4 6 3" xfId="22352" xr:uid="{00000000-0005-0000-0000-000050570000}"/>
    <cellStyle name="Normal 6 2 3 2 4 8" xfId="17339" xr:uid="{00000000-0005-0000-0000-0000BB430000}"/>
    <cellStyle name="Normal 6 2 3 2 5" xfId="2597" xr:uid="{00000000-0005-0000-0000-0000250A0000}"/>
    <cellStyle name="Normal 6 2 3 2 5 2" xfId="4287" xr:uid="{00000000-0005-0000-0000-0000BF100000}"/>
    <cellStyle name="Normal 6 2 3 2 5 2 2" xfId="14360" xr:uid="{00000000-0005-0000-0000-000018380000}"/>
    <cellStyle name="Normal 6 2 3 2 5 2 2 3" xfId="29458" xr:uid="{00000000-0005-0000-0000-000012730000}"/>
    <cellStyle name="Normal 6 2 3 2 5 2 3" xfId="9340" xr:uid="{00000000-0005-0000-0000-00007C240000}"/>
    <cellStyle name="Normal 6 2 3 2 5 2 3 3" xfId="24441" xr:uid="{00000000-0005-0000-0000-0000795F0000}"/>
    <cellStyle name="Normal 6 2 3 2 5 2 5" xfId="19428" xr:uid="{00000000-0005-0000-0000-0000E44B0000}"/>
    <cellStyle name="Normal 6 2 3 2 5 3" xfId="5979" xr:uid="{00000000-0005-0000-0000-00005B170000}"/>
    <cellStyle name="Normal 6 2 3 2 5 3 2" xfId="16031" xr:uid="{00000000-0005-0000-0000-00009F3E0000}"/>
    <cellStyle name="Normal 6 2 3 2 5 3 3" xfId="11011" xr:uid="{00000000-0005-0000-0000-0000032B0000}"/>
    <cellStyle name="Normal 6 2 3 2 5 3 3 3" xfId="26112" xr:uid="{00000000-0005-0000-0000-000000660000}"/>
    <cellStyle name="Normal 6 2 3 2 5 3 5" xfId="21099" xr:uid="{00000000-0005-0000-0000-00006B520000}"/>
    <cellStyle name="Normal 6 2 3 2 5 4" xfId="12689" xr:uid="{00000000-0005-0000-0000-000091310000}"/>
    <cellStyle name="Normal 6 2 3 2 5 4 3" xfId="27787" xr:uid="{00000000-0005-0000-0000-00008B6C0000}"/>
    <cellStyle name="Normal 6 2 3 2 5 5" xfId="7668" xr:uid="{00000000-0005-0000-0000-0000F41D0000}"/>
    <cellStyle name="Normal 6 2 3 2 5 5 3" xfId="22770" xr:uid="{00000000-0005-0000-0000-0000F2580000}"/>
    <cellStyle name="Normal 6 2 3 2 5 7" xfId="17757" xr:uid="{00000000-0005-0000-0000-00005D450000}"/>
    <cellStyle name="Normal 6 2 3 2 6" xfId="3450" xr:uid="{00000000-0005-0000-0000-00007A0D0000}"/>
    <cellStyle name="Normal 6 2 3 2 6 2" xfId="13524" xr:uid="{00000000-0005-0000-0000-0000D4340000}"/>
    <cellStyle name="Normal 6 2 3 2 6 2 3" xfId="28622" xr:uid="{00000000-0005-0000-0000-0000CE6F0000}"/>
    <cellStyle name="Normal 6 2 3 2 6 3" xfId="8504" xr:uid="{00000000-0005-0000-0000-000038210000}"/>
    <cellStyle name="Normal 6 2 3 2 6 3 3" xfId="23605" xr:uid="{00000000-0005-0000-0000-0000355C0000}"/>
    <cellStyle name="Normal 6 2 3 2 6 5" xfId="18592" xr:uid="{00000000-0005-0000-0000-0000A0480000}"/>
    <cellStyle name="Normal 6 2 3 2 7" xfId="5143" xr:uid="{00000000-0005-0000-0000-000017140000}"/>
    <cellStyle name="Normal 6 2 3 2 7 2" xfId="15195" xr:uid="{00000000-0005-0000-0000-00005B3B0000}"/>
    <cellStyle name="Normal 6 2 3 2 7 2 3" xfId="30293" xr:uid="{00000000-0005-0000-0000-000055760000}"/>
    <cellStyle name="Normal 6 2 3 2 7 3" xfId="10175" xr:uid="{00000000-0005-0000-0000-0000BF270000}"/>
    <cellStyle name="Normal 6 2 3 2 7 3 3" xfId="25276" xr:uid="{00000000-0005-0000-0000-0000BC620000}"/>
    <cellStyle name="Normal 6 2 3 2 7 5" xfId="20263" xr:uid="{00000000-0005-0000-0000-0000274F0000}"/>
    <cellStyle name="Normal 6 2 3 2 8" xfId="11853" xr:uid="{00000000-0005-0000-0000-00004D2E0000}"/>
    <cellStyle name="Normal 6 2 3 2 8 3" xfId="26951" xr:uid="{00000000-0005-0000-0000-000047690000}"/>
    <cellStyle name="Normal 6 2 3 2 9" xfId="6832" xr:uid="{00000000-0005-0000-0000-0000B01A0000}"/>
    <cellStyle name="Normal 6 2 3 2 9 3" xfId="21934" xr:uid="{00000000-0005-0000-0000-0000AE550000}"/>
    <cellStyle name="Normal 6 2 3 3" xfId="753" xr:uid="{00000000-0005-0000-0000-0000F1020000}"/>
    <cellStyle name="Normal 6 2 3 3 10" xfId="16973" xr:uid="{00000000-0005-0000-0000-00004D420000}"/>
    <cellStyle name="Normal 6 2 3 3 11" xfId="1796" xr:uid="{00000000-0005-0000-0000-000004070000}"/>
    <cellStyle name="Normal 6 2 3 3 2" xfId="2015" xr:uid="{00000000-0005-0000-0000-0000DF070000}"/>
    <cellStyle name="Normal 6 2 3 3 2 2" xfId="2436" xr:uid="{00000000-0005-0000-0000-000084090000}"/>
    <cellStyle name="Normal 6 2 3 3 2 2 2" xfId="3275" xr:uid="{00000000-0005-0000-0000-0000CB0C0000}"/>
    <cellStyle name="Normal 6 2 3 3 2 2 2 2" xfId="4965" xr:uid="{00000000-0005-0000-0000-000065130000}"/>
    <cellStyle name="Normal 6 2 3 3 2 2 2 2 2" xfId="15038" xr:uid="{00000000-0005-0000-0000-0000BE3A0000}"/>
    <cellStyle name="Normal 6 2 3 3 2 2 2 2 2 3" xfId="30136" xr:uid="{00000000-0005-0000-0000-0000B8750000}"/>
    <cellStyle name="Normal 6 2 3 3 2 2 2 2 3" xfId="10018" xr:uid="{00000000-0005-0000-0000-000022270000}"/>
    <cellStyle name="Normal 6 2 3 3 2 2 2 2 3 3" xfId="25119" xr:uid="{00000000-0005-0000-0000-00001F620000}"/>
    <cellStyle name="Normal 6 2 3 3 2 2 2 2 5" xfId="20106" xr:uid="{00000000-0005-0000-0000-00008A4E0000}"/>
    <cellStyle name="Normal 6 2 3 3 2 2 2 3" xfId="6657" xr:uid="{00000000-0005-0000-0000-0000011A0000}"/>
    <cellStyle name="Normal 6 2 3 3 2 2 2 3 2" xfId="16709" xr:uid="{00000000-0005-0000-0000-000045410000}"/>
    <cellStyle name="Normal 6 2 3 3 2 2 2 3 3" xfId="11689" xr:uid="{00000000-0005-0000-0000-0000A92D0000}"/>
    <cellStyle name="Normal 6 2 3 3 2 2 2 3 3 3" xfId="26790" xr:uid="{00000000-0005-0000-0000-0000A6680000}"/>
    <cellStyle name="Normal 6 2 3 3 2 2 2 3 5" xfId="21777" xr:uid="{00000000-0005-0000-0000-000011550000}"/>
    <cellStyle name="Normal 6 2 3 3 2 2 2 4" xfId="13367" xr:uid="{00000000-0005-0000-0000-000037340000}"/>
    <cellStyle name="Normal 6 2 3 3 2 2 2 4 3" xfId="28465" xr:uid="{00000000-0005-0000-0000-0000316F0000}"/>
    <cellStyle name="Normal 6 2 3 3 2 2 2 5" xfId="8346" xr:uid="{00000000-0005-0000-0000-00009A200000}"/>
    <cellStyle name="Normal 6 2 3 3 2 2 2 5 3" xfId="23448" xr:uid="{00000000-0005-0000-0000-0000985B0000}"/>
    <cellStyle name="Normal 6 2 3 3 2 2 2 7" xfId="18435" xr:uid="{00000000-0005-0000-0000-000003480000}"/>
    <cellStyle name="Normal 6 2 3 3 2 2 3" xfId="4128" xr:uid="{00000000-0005-0000-0000-000020100000}"/>
    <cellStyle name="Normal 6 2 3 3 2 2 3 2" xfId="14202" xr:uid="{00000000-0005-0000-0000-00007A370000}"/>
    <cellStyle name="Normal 6 2 3 3 2 2 3 2 3" xfId="29300" xr:uid="{00000000-0005-0000-0000-000074720000}"/>
    <cellStyle name="Normal 6 2 3 3 2 2 3 3" xfId="9182" xr:uid="{00000000-0005-0000-0000-0000DE230000}"/>
    <cellStyle name="Normal 6 2 3 3 2 2 3 3 3" xfId="24283" xr:uid="{00000000-0005-0000-0000-0000DB5E0000}"/>
    <cellStyle name="Normal 6 2 3 3 2 2 3 5" xfId="19270" xr:uid="{00000000-0005-0000-0000-0000464B0000}"/>
    <cellStyle name="Normal 6 2 3 3 2 2 4" xfId="5821" xr:uid="{00000000-0005-0000-0000-0000BD160000}"/>
    <cellStyle name="Normal 6 2 3 3 2 2 4 2" xfId="15873" xr:uid="{00000000-0005-0000-0000-0000013E0000}"/>
    <cellStyle name="Normal 6 2 3 3 2 2 4 3" xfId="10853" xr:uid="{00000000-0005-0000-0000-0000652A0000}"/>
    <cellStyle name="Normal 6 2 3 3 2 2 4 3 3" xfId="25954" xr:uid="{00000000-0005-0000-0000-000062650000}"/>
    <cellStyle name="Normal 6 2 3 3 2 2 4 5" xfId="20941" xr:uid="{00000000-0005-0000-0000-0000CD510000}"/>
    <cellStyle name="Normal 6 2 3 3 2 2 5" xfId="12531" xr:uid="{00000000-0005-0000-0000-0000F3300000}"/>
    <cellStyle name="Normal 6 2 3 3 2 2 5 3" xfId="27629" xr:uid="{00000000-0005-0000-0000-0000ED6B0000}"/>
    <cellStyle name="Normal 6 2 3 3 2 2 6" xfId="7510" xr:uid="{00000000-0005-0000-0000-0000561D0000}"/>
    <cellStyle name="Normal 6 2 3 3 2 2 6 3" xfId="22612" xr:uid="{00000000-0005-0000-0000-000054580000}"/>
    <cellStyle name="Normal 6 2 3 3 2 2 8" xfId="17599" xr:uid="{00000000-0005-0000-0000-0000BF440000}"/>
    <cellStyle name="Normal 6 2 3 3 2 3" xfId="2857" xr:uid="{00000000-0005-0000-0000-0000290B0000}"/>
    <cellStyle name="Normal 6 2 3 3 2 3 2" xfId="4547" xr:uid="{00000000-0005-0000-0000-0000C3110000}"/>
    <cellStyle name="Normal 6 2 3 3 2 3 2 2" xfId="14620" xr:uid="{00000000-0005-0000-0000-00001C390000}"/>
    <cellStyle name="Normal 6 2 3 3 2 3 2 2 3" xfId="29718" xr:uid="{00000000-0005-0000-0000-000016740000}"/>
    <cellStyle name="Normal 6 2 3 3 2 3 2 3" xfId="9600" xr:uid="{00000000-0005-0000-0000-000080250000}"/>
    <cellStyle name="Normal 6 2 3 3 2 3 2 3 3" xfId="24701" xr:uid="{00000000-0005-0000-0000-00007D600000}"/>
    <cellStyle name="Normal 6 2 3 3 2 3 2 5" xfId="19688" xr:uid="{00000000-0005-0000-0000-0000E84C0000}"/>
    <cellStyle name="Normal 6 2 3 3 2 3 3" xfId="6239" xr:uid="{00000000-0005-0000-0000-00005F180000}"/>
    <cellStyle name="Normal 6 2 3 3 2 3 3 2" xfId="16291" xr:uid="{00000000-0005-0000-0000-0000A33F0000}"/>
    <cellStyle name="Normal 6 2 3 3 2 3 3 3" xfId="11271" xr:uid="{00000000-0005-0000-0000-0000072C0000}"/>
    <cellStyle name="Normal 6 2 3 3 2 3 3 3 3" xfId="26372" xr:uid="{00000000-0005-0000-0000-000004670000}"/>
    <cellStyle name="Normal 6 2 3 3 2 3 3 5" xfId="21359" xr:uid="{00000000-0005-0000-0000-00006F530000}"/>
    <cellStyle name="Normal 6 2 3 3 2 3 4" xfId="12949" xr:uid="{00000000-0005-0000-0000-000095320000}"/>
    <cellStyle name="Normal 6 2 3 3 2 3 4 3" xfId="28047" xr:uid="{00000000-0005-0000-0000-00008F6D0000}"/>
    <cellStyle name="Normal 6 2 3 3 2 3 5" xfId="7928" xr:uid="{00000000-0005-0000-0000-0000F81E0000}"/>
    <cellStyle name="Normal 6 2 3 3 2 3 5 3" xfId="23030" xr:uid="{00000000-0005-0000-0000-0000F6590000}"/>
    <cellStyle name="Normal 6 2 3 3 2 3 7" xfId="18017" xr:uid="{00000000-0005-0000-0000-000061460000}"/>
    <cellStyle name="Normal 6 2 3 3 2 4" xfId="3710" xr:uid="{00000000-0005-0000-0000-00007E0E0000}"/>
    <cellStyle name="Normal 6 2 3 3 2 4 2" xfId="13784" xr:uid="{00000000-0005-0000-0000-0000D8350000}"/>
    <cellStyle name="Normal 6 2 3 3 2 4 2 3" xfId="28882" xr:uid="{00000000-0005-0000-0000-0000D2700000}"/>
    <cellStyle name="Normal 6 2 3 3 2 4 3" xfId="8764" xr:uid="{00000000-0005-0000-0000-00003C220000}"/>
    <cellStyle name="Normal 6 2 3 3 2 4 3 3" xfId="23865" xr:uid="{00000000-0005-0000-0000-0000395D0000}"/>
    <cellStyle name="Normal 6 2 3 3 2 4 5" xfId="18852" xr:uid="{00000000-0005-0000-0000-0000A4490000}"/>
    <cellStyle name="Normal 6 2 3 3 2 5" xfId="5403" xr:uid="{00000000-0005-0000-0000-00001B150000}"/>
    <cellStyle name="Normal 6 2 3 3 2 5 2" xfId="15455" xr:uid="{00000000-0005-0000-0000-00005F3C0000}"/>
    <cellStyle name="Normal 6 2 3 3 2 5 2 3" xfId="30553" xr:uid="{00000000-0005-0000-0000-000059770000}"/>
    <cellStyle name="Normal 6 2 3 3 2 5 3" xfId="10435" xr:uid="{00000000-0005-0000-0000-0000C3280000}"/>
    <cellStyle name="Normal 6 2 3 3 2 5 3 3" xfId="25536" xr:uid="{00000000-0005-0000-0000-0000C0630000}"/>
    <cellStyle name="Normal 6 2 3 3 2 5 5" xfId="20523" xr:uid="{00000000-0005-0000-0000-00002B500000}"/>
    <cellStyle name="Normal 6 2 3 3 2 6" xfId="12113" xr:uid="{00000000-0005-0000-0000-0000512F0000}"/>
    <cellStyle name="Normal 6 2 3 3 2 6 3" xfId="27211" xr:uid="{00000000-0005-0000-0000-00004B6A0000}"/>
    <cellStyle name="Normal 6 2 3 3 2 7" xfId="7092" xr:uid="{00000000-0005-0000-0000-0000B41B0000}"/>
    <cellStyle name="Normal 6 2 3 3 2 7 3" xfId="22194" xr:uid="{00000000-0005-0000-0000-0000B2560000}"/>
    <cellStyle name="Normal 6 2 3 3 2 9" xfId="17181" xr:uid="{00000000-0005-0000-0000-00001D430000}"/>
    <cellStyle name="Normal 6 2 3 3 3" xfId="2228" xr:uid="{00000000-0005-0000-0000-0000B4080000}"/>
    <cellStyle name="Normal 6 2 3 3 3 2" xfId="3067" xr:uid="{00000000-0005-0000-0000-0000FB0B0000}"/>
    <cellStyle name="Normal 6 2 3 3 3 2 2" xfId="4757" xr:uid="{00000000-0005-0000-0000-000095120000}"/>
    <cellStyle name="Normal 6 2 3 3 3 2 2 2" xfId="14830" xr:uid="{00000000-0005-0000-0000-0000EE390000}"/>
    <cellStyle name="Normal 6 2 3 3 3 2 2 2 3" xfId="29928" xr:uid="{00000000-0005-0000-0000-0000E8740000}"/>
    <cellStyle name="Normal 6 2 3 3 3 2 2 3" xfId="9810" xr:uid="{00000000-0005-0000-0000-000052260000}"/>
    <cellStyle name="Normal 6 2 3 3 3 2 2 3 3" xfId="24911" xr:uid="{00000000-0005-0000-0000-00004F610000}"/>
    <cellStyle name="Normal 6 2 3 3 3 2 2 5" xfId="19898" xr:uid="{00000000-0005-0000-0000-0000BA4D0000}"/>
    <cellStyle name="Normal 6 2 3 3 3 2 3" xfId="6449" xr:uid="{00000000-0005-0000-0000-000031190000}"/>
    <cellStyle name="Normal 6 2 3 3 3 2 3 2" xfId="16501" xr:uid="{00000000-0005-0000-0000-000075400000}"/>
    <cellStyle name="Normal 6 2 3 3 3 2 3 3" xfId="11481" xr:uid="{00000000-0005-0000-0000-0000D92C0000}"/>
    <cellStyle name="Normal 6 2 3 3 3 2 3 3 3" xfId="26582" xr:uid="{00000000-0005-0000-0000-0000D6670000}"/>
    <cellStyle name="Normal 6 2 3 3 3 2 3 5" xfId="21569" xr:uid="{00000000-0005-0000-0000-000041540000}"/>
    <cellStyle name="Normal 6 2 3 3 3 2 4" xfId="13159" xr:uid="{00000000-0005-0000-0000-000067330000}"/>
    <cellStyle name="Normal 6 2 3 3 3 2 4 3" xfId="28257" xr:uid="{00000000-0005-0000-0000-0000616E0000}"/>
    <cellStyle name="Normal 6 2 3 3 3 2 5" xfId="8138" xr:uid="{00000000-0005-0000-0000-0000CA1F0000}"/>
    <cellStyle name="Normal 6 2 3 3 3 2 5 3" xfId="23240" xr:uid="{00000000-0005-0000-0000-0000C85A0000}"/>
    <cellStyle name="Normal 6 2 3 3 3 2 7" xfId="18227" xr:uid="{00000000-0005-0000-0000-000033470000}"/>
    <cellStyle name="Normal 6 2 3 3 3 3" xfId="3920" xr:uid="{00000000-0005-0000-0000-0000500F0000}"/>
    <cellStyle name="Normal 6 2 3 3 3 3 2" xfId="13994" xr:uid="{00000000-0005-0000-0000-0000AA360000}"/>
    <cellStyle name="Normal 6 2 3 3 3 3 2 3" xfId="29092" xr:uid="{00000000-0005-0000-0000-0000A4710000}"/>
    <cellStyle name="Normal 6 2 3 3 3 3 3" xfId="8974" xr:uid="{00000000-0005-0000-0000-00000E230000}"/>
    <cellStyle name="Normal 6 2 3 3 3 3 3 3" xfId="24075" xr:uid="{00000000-0005-0000-0000-00000B5E0000}"/>
    <cellStyle name="Normal 6 2 3 3 3 3 5" xfId="19062" xr:uid="{00000000-0005-0000-0000-0000764A0000}"/>
    <cellStyle name="Normal 6 2 3 3 3 4" xfId="5613" xr:uid="{00000000-0005-0000-0000-0000ED150000}"/>
    <cellStyle name="Normal 6 2 3 3 3 4 2" xfId="15665" xr:uid="{00000000-0005-0000-0000-0000313D0000}"/>
    <cellStyle name="Normal 6 2 3 3 3 4 2 3" xfId="30763" xr:uid="{00000000-0005-0000-0000-00002B780000}"/>
    <cellStyle name="Normal 6 2 3 3 3 4 3" xfId="10645" xr:uid="{00000000-0005-0000-0000-000095290000}"/>
    <cellStyle name="Normal 6 2 3 3 3 4 3 3" xfId="25746" xr:uid="{00000000-0005-0000-0000-000092640000}"/>
    <cellStyle name="Normal 6 2 3 3 3 4 5" xfId="20733" xr:uid="{00000000-0005-0000-0000-0000FD500000}"/>
    <cellStyle name="Normal 6 2 3 3 3 5" xfId="12323" xr:uid="{00000000-0005-0000-0000-000023300000}"/>
    <cellStyle name="Normal 6 2 3 3 3 5 3" xfId="27421" xr:uid="{00000000-0005-0000-0000-00001D6B0000}"/>
    <cellStyle name="Normal 6 2 3 3 3 6" xfId="7302" xr:uid="{00000000-0005-0000-0000-0000861C0000}"/>
    <cellStyle name="Normal 6 2 3 3 3 6 3" xfId="22404" xr:uid="{00000000-0005-0000-0000-000084570000}"/>
    <cellStyle name="Normal 6 2 3 3 3 8" xfId="17391" xr:uid="{00000000-0005-0000-0000-0000EF430000}"/>
    <cellStyle name="Normal 6 2 3 3 4" xfId="2649" xr:uid="{00000000-0005-0000-0000-0000590A0000}"/>
    <cellStyle name="Normal 6 2 3 3 4 2" xfId="4339" xr:uid="{00000000-0005-0000-0000-0000F3100000}"/>
    <cellStyle name="Normal 6 2 3 3 4 2 2" xfId="14412" xr:uid="{00000000-0005-0000-0000-00004C380000}"/>
    <cellStyle name="Normal 6 2 3 3 4 2 2 3" xfId="29510" xr:uid="{00000000-0005-0000-0000-000046730000}"/>
    <cellStyle name="Normal 6 2 3 3 4 2 3" xfId="9392" xr:uid="{00000000-0005-0000-0000-0000B0240000}"/>
    <cellStyle name="Normal 6 2 3 3 4 2 3 3" xfId="24493" xr:uid="{00000000-0005-0000-0000-0000AD5F0000}"/>
    <cellStyle name="Normal 6 2 3 3 4 2 5" xfId="19480" xr:uid="{00000000-0005-0000-0000-0000184C0000}"/>
    <cellStyle name="Normal 6 2 3 3 4 3" xfId="6031" xr:uid="{00000000-0005-0000-0000-00008F170000}"/>
    <cellStyle name="Normal 6 2 3 3 4 3 2" xfId="16083" xr:uid="{00000000-0005-0000-0000-0000D33E0000}"/>
    <cellStyle name="Normal 6 2 3 3 4 3 3" xfId="11063" xr:uid="{00000000-0005-0000-0000-0000372B0000}"/>
    <cellStyle name="Normal 6 2 3 3 4 3 3 3" xfId="26164" xr:uid="{00000000-0005-0000-0000-000034660000}"/>
    <cellStyle name="Normal 6 2 3 3 4 3 5" xfId="21151" xr:uid="{00000000-0005-0000-0000-00009F520000}"/>
    <cellStyle name="Normal 6 2 3 3 4 4" xfId="12741" xr:uid="{00000000-0005-0000-0000-0000C5310000}"/>
    <cellStyle name="Normal 6 2 3 3 4 4 3" xfId="27839" xr:uid="{00000000-0005-0000-0000-0000BF6C0000}"/>
    <cellStyle name="Normal 6 2 3 3 4 5" xfId="7720" xr:uid="{00000000-0005-0000-0000-0000281E0000}"/>
    <cellStyle name="Normal 6 2 3 3 4 5 3" xfId="22822" xr:uid="{00000000-0005-0000-0000-000026590000}"/>
    <cellStyle name="Normal 6 2 3 3 4 7" xfId="17809" xr:uid="{00000000-0005-0000-0000-000091450000}"/>
    <cellStyle name="Normal 6 2 3 3 5" xfId="3502" xr:uid="{00000000-0005-0000-0000-0000AE0D0000}"/>
    <cellStyle name="Normal 6 2 3 3 5 2" xfId="13576" xr:uid="{00000000-0005-0000-0000-000008350000}"/>
    <cellStyle name="Normal 6 2 3 3 5 2 3" xfId="28674" xr:uid="{00000000-0005-0000-0000-000002700000}"/>
    <cellStyle name="Normal 6 2 3 3 5 3" xfId="8556" xr:uid="{00000000-0005-0000-0000-00006C210000}"/>
    <cellStyle name="Normal 6 2 3 3 5 3 3" xfId="23657" xr:uid="{00000000-0005-0000-0000-0000695C0000}"/>
    <cellStyle name="Normal 6 2 3 3 5 5" xfId="18644" xr:uid="{00000000-0005-0000-0000-0000D4480000}"/>
    <cellStyle name="Normal 6 2 3 3 6" xfId="5195" xr:uid="{00000000-0005-0000-0000-00004B140000}"/>
    <cellStyle name="Normal 6 2 3 3 6 2" xfId="15247" xr:uid="{00000000-0005-0000-0000-00008F3B0000}"/>
    <cellStyle name="Normal 6 2 3 3 6 2 3" xfId="30345" xr:uid="{00000000-0005-0000-0000-000089760000}"/>
    <cellStyle name="Normal 6 2 3 3 6 3" xfId="10227" xr:uid="{00000000-0005-0000-0000-0000F3270000}"/>
    <cellStyle name="Normal 6 2 3 3 6 3 3" xfId="25328" xr:uid="{00000000-0005-0000-0000-0000F0620000}"/>
    <cellStyle name="Normal 6 2 3 3 6 5" xfId="20315" xr:uid="{00000000-0005-0000-0000-00005B4F0000}"/>
    <cellStyle name="Normal 6 2 3 3 7" xfId="11905" xr:uid="{00000000-0005-0000-0000-0000812E0000}"/>
    <cellStyle name="Normal 6 2 3 3 7 3" xfId="27003" xr:uid="{00000000-0005-0000-0000-00007B690000}"/>
    <cellStyle name="Normal 6 2 3 3 8" xfId="6884" xr:uid="{00000000-0005-0000-0000-0000E41A0000}"/>
    <cellStyle name="Normal 6 2 3 3 8 3" xfId="21986" xr:uid="{00000000-0005-0000-0000-0000E2550000}"/>
    <cellStyle name="Normal 6 2 3 4" xfId="1909" xr:uid="{00000000-0005-0000-0000-000075070000}"/>
    <cellStyle name="Normal 6 2 3 4 2" xfId="2332" xr:uid="{00000000-0005-0000-0000-00001C090000}"/>
    <cellStyle name="Normal 6 2 3 4 2 2" xfId="3171" xr:uid="{00000000-0005-0000-0000-0000630C0000}"/>
    <cellStyle name="Normal 6 2 3 4 2 2 2" xfId="4861" xr:uid="{00000000-0005-0000-0000-0000FD120000}"/>
    <cellStyle name="Normal 6 2 3 4 2 2 2 2" xfId="14934" xr:uid="{00000000-0005-0000-0000-0000563A0000}"/>
    <cellStyle name="Normal 6 2 3 4 2 2 2 2 3" xfId="30032" xr:uid="{00000000-0005-0000-0000-000050750000}"/>
    <cellStyle name="Normal 6 2 3 4 2 2 2 3" xfId="9914" xr:uid="{00000000-0005-0000-0000-0000BA260000}"/>
    <cellStyle name="Normal 6 2 3 4 2 2 2 3 3" xfId="25015" xr:uid="{00000000-0005-0000-0000-0000B7610000}"/>
    <cellStyle name="Normal 6 2 3 4 2 2 2 5" xfId="20002" xr:uid="{00000000-0005-0000-0000-0000224E0000}"/>
    <cellStyle name="Normal 6 2 3 4 2 2 3" xfId="6553" xr:uid="{00000000-0005-0000-0000-000099190000}"/>
    <cellStyle name="Normal 6 2 3 4 2 2 3 2" xfId="16605" xr:uid="{00000000-0005-0000-0000-0000DD400000}"/>
    <cellStyle name="Normal 6 2 3 4 2 2 3 3" xfId="11585" xr:uid="{00000000-0005-0000-0000-0000412D0000}"/>
    <cellStyle name="Normal 6 2 3 4 2 2 3 3 3" xfId="26686" xr:uid="{00000000-0005-0000-0000-00003E680000}"/>
    <cellStyle name="Normal 6 2 3 4 2 2 3 5" xfId="21673" xr:uid="{00000000-0005-0000-0000-0000A9540000}"/>
    <cellStyle name="Normal 6 2 3 4 2 2 4" xfId="13263" xr:uid="{00000000-0005-0000-0000-0000CF330000}"/>
    <cellStyle name="Normal 6 2 3 4 2 2 4 3" xfId="28361" xr:uid="{00000000-0005-0000-0000-0000C96E0000}"/>
    <cellStyle name="Normal 6 2 3 4 2 2 5" xfId="8242" xr:uid="{00000000-0005-0000-0000-000032200000}"/>
    <cellStyle name="Normal 6 2 3 4 2 2 5 3" xfId="23344" xr:uid="{00000000-0005-0000-0000-0000305B0000}"/>
    <cellStyle name="Normal 6 2 3 4 2 2 7" xfId="18331" xr:uid="{00000000-0005-0000-0000-00009B470000}"/>
    <cellStyle name="Normal 6 2 3 4 2 3" xfId="4024" xr:uid="{00000000-0005-0000-0000-0000B80F0000}"/>
    <cellStyle name="Normal 6 2 3 4 2 3 2" xfId="14098" xr:uid="{00000000-0005-0000-0000-000012370000}"/>
    <cellStyle name="Normal 6 2 3 4 2 3 2 3" xfId="29196" xr:uid="{00000000-0005-0000-0000-00000C720000}"/>
    <cellStyle name="Normal 6 2 3 4 2 3 3" xfId="9078" xr:uid="{00000000-0005-0000-0000-000076230000}"/>
    <cellStyle name="Normal 6 2 3 4 2 3 3 3" xfId="24179" xr:uid="{00000000-0005-0000-0000-0000735E0000}"/>
    <cellStyle name="Normal 6 2 3 4 2 3 5" xfId="19166" xr:uid="{00000000-0005-0000-0000-0000DE4A0000}"/>
    <cellStyle name="Normal 6 2 3 4 2 4" xfId="5717" xr:uid="{00000000-0005-0000-0000-000055160000}"/>
    <cellStyle name="Normal 6 2 3 4 2 4 2" xfId="15769" xr:uid="{00000000-0005-0000-0000-0000993D0000}"/>
    <cellStyle name="Normal 6 2 3 4 2 4 2 3" xfId="30867" xr:uid="{00000000-0005-0000-0000-000093780000}"/>
    <cellStyle name="Normal 6 2 3 4 2 4 3" xfId="10749" xr:uid="{00000000-0005-0000-0000-0000FD290000}"/>
    <cellStyle name="Normal 6 2 3 4 2 4 3 3" xfId="25850" xr:uid="{00000000-0005-0000-0000-0000FA640000}"/>
    <cellStyle name="Normal 6 2 3 4 2 4 5" xfId="20837" xr:uid="{00000000-0005-0000-0000-000065510000}"/>
    <cellStyle name="Normal 6 2 3 4 2 5" xfId="12427" xr:uid="{00000000-0005-0000-0000-00008B300000}"/>
    <cellStyle name="Normal 6 2 3 4 2 5 3" xfId="27525" xr:uid="{00000000-0005-0000-0000-0000856B0000}"/>
    <cellStyle name="Normal 6 2 3 4 2 6" xfId="7406" xr:uid="{00000000-0005-0000-0000-0000EE1C0000}"/>
    <cellStyle name="Normal 6 2 3 4 2 6 3" xfId="22508" xr:uid="{00000000-0005-0000-0000-0000EC570000}"/>
    <cellStyle name="Normal 6 2 3 4 2 8" xfId="17495" xr:uid="{00000000-0005-0000-0000-000057440000}"/>
    <cellStyle name="Normal 6 2 3 4 3" xfId="2753" xr:uid="{00000000-0005-0000-0000-0000C10A0000}"/>
    <cellStyle name="Normal 6 2 3 4 3 2" xfId="4443" xr:uid="{00000000-0005-0000-0000-00005B110000}"/>
    <cellStyle name="Normal 6 2 3 4 3 2 2" xfId="14516" xr:uid="{00000000-0005-0000-0000-0000B4380000}"/>
    <cellStyle name="Normal 6 2 3 4 3 2 2 3" xfId="29614" xr:uid="{00000000-0005-0000-0000-0000AE730000}"/>
    <cellStyle name="Normal 6 2 3 4 3 2 3" xfId="9496" xr:uid="{00000000-0005-0000-0000-000018250000}"/>
    <cellStyle name="Normal 6 2 3 4 3 2 3 3" xfId="24597" xr:uid="{00000000-0005-0000-0000-000015600000}"/>
    <cellStyle name="Normal 6 2 3 4 3 2 5" xfId="19584" xr:uid="{00000000-0005-0000-0000-0000804C0000}"/>
    <cellStyle name="Normal 6 2 3 4 3 3" xfId="6135" xr:uid="{00000000-0005-0000-0000-0000F7170000}"/>
    <cellStyle name="Normal 6 2 3 4 3 3 2" xfId="16187" xr:uid="{00000000-0005-0000-0000-00003B3F0000}"/>
    <cellStyle name="Normal 6 2 3 4 3 3 3" xfId="11167" xr:uid="{00000000-0005-0000-0000-00009F2B0000}"/>
    <cellStyle name="Normal 6 2 3 4 3 3 3 3" xfId="26268" xr:uid="{00000000-0005-0000-0000-00009C660000}"/>
    <cellStyle name="Normal 6 2 3 4 3 3 5" xfId="21255" xr:uid="{00000000-0005-0000-0000-000007530000}"/>
    <cellStyle name="Normal 6 2 3 4 3 4" xfId="12845" xr:uid="{00000000-0005-0000-0000-00002D320000}"/>
    <cellStyle name="Normal 6 2 3 4 3 4 3" xfId="27943" xr:uid="{00000000-0005-0000-0000-0000276D0000}"/>
    <cellStyle name="Normal 6 2 3 4 3 5" xfId="7824" xr:uid="{00000000-0005-0000-0000-0000901E0000}"/>
    <cellStyle name="Normal 6 2 3 4 3 5 3" xfId="22926" xr:uid="{00000000-0005-0000-0000-00008E590000}"/>
    <cellStyle name="Normal 6 2 3 4 3 7" xfId="17913" xr:uid="{00000000-0005-0000-0000-0000F9450000}"/>
    <cellStyle name="Normal 6 2 3 4 4" xfId="3606" xr:uid="{00000000-0005-0000-0000-0000160E0000}"/>
    <cellStyle name="Normal 6 2 3 4 4 2" xfId="13680" xr:uid="{00000000-0005-0000-0000-000070350000}"/>
    <cellStyle name="Normal 6 2 3 4 4 2 3" xfId="28778" xr:uid="{00000000-0005-0000-0000-00006A700000}"/>
    <cellStyle name="Normal 6 2 3 4 4 3" xfId="8660" xr:uid="{00000000-0005-0000-0000-0000D4210000}"/>
    <cellStyle name="Normal 6 2 3 4 4 3 3" xfId="23761" xr:uid="{00000000-0005-0000-0000-0000D15C0000}"/>
    <cellStyle name="Normal 6 2 3 4 4 5" xfId="18748" xr:uid="{00000000-0005-0000-0000-00003C490000}"/>
    <cellStyle name="Normal 6 2 3 4 5" xfId="5299" xr:uid="{00000000-0005-0000-0000-0000B3140000}"/>
    <cellStyle name="Normal 6 2 3 4 5 2" xfId="15351" xr:uid="{00000000-0005-0000-0000-0000F73B0000}"/>
    <cellStyle name="Normal 6 2 3 4 5 2 3" xfId="30449" xr:uid="{00000000-0005-0000-0000-0000F1760000}"/>
    <cellStyle name="Normal 6 2 3 4 5 3" xfId="10331" xr:uid="{00000000-0005-0000-0000-00005B280000}"/>
    <cellStyle name="Normal 6 2 3 4 5 3 3" xfId="25432" xr:uid="{00000000-0005-0000-0000-000058630000}"/>
    <cellStyle name="Normal 6 2 3 4 5 5" xfId="20419" xr:uid="{00000000-0005-0000-0000-0000C34F0000}"/>
    <cellStyle name="Normal 6 2 3 4 6" xfId="12009" xr:uid="{00000000-0005-0000-0000-0000E92E0000}"/>
    <cellStyle name="Normal 6 2 3 4 6 3" xfId="27107" xr:uid="{00000000-0005-0000-0000-0000E3690000}"/>
    <cellStyle name="Normal 6 2 3 4 7" xfId="6988" xr:uid="{00000000-0005-0000-0000-00004C1B0000}"/>
    <cellStyle name="Normal 6 2 3 4 7 3" xfId="22090" xr:uid="{00000000-0005-0000-0000-00004A560000}"/>
    <cellStyle name="Normal 6 2 3 4 9" xfId="17077" xr:uid="{00000000-0005-0000-0000-0000B5420000}"/>
    <cellStyle name="Normal 6 2 3 5" xfId="2122" xr:uid="{00000000-0005-0000-0000-00004A080000}"/>
    <cellStyle name="Normal 6 2 3 5 2" xfId="2963" xr:uid="{00000000-0005-0000-0000-0000930B0000}"/>
    <cellStyle name="Normal 6 2 3 5 2 2" xfId="4653" xr:uid="{00000000-0005-0000-0000-00002D120000}"/>
    <cellStyle name="Normal 6 2 3 5 2 2 2" xfId="14726" xr:uid="{00000000-0005-0000-0000-000086390000}"/>
    <cellStyle name="Normal 6 2 3 5 2 2 2 3" xfId="29824" xr:uid="{00000000-0005-0000-0000-000080740000}"/>
    <cellStyle name="Normal 6 2 3 5 2 2 3" xfId="9706" xr:uid="{00000000-0005-0000-0000-0000EA250000}"/>
    <cellStyle name="Normal 6 2 3 5 2 2 3 3" xfId="24807" xr:uid="{00000000-0005-0000-0000-0000E7600000}"/>
    <cellStyle name="Normal 6 2 3 5 2 2 5" xfId="19794" xr:uid="{00000000-0005-0000-0000-0000524D0000}"/>
    <cellStyle name="Normal 6 2 3 5 2 3" xfId="6345" xr:uid="{00000000-0005-0000-0000-0000C9180000}"/>
    <cellStyle name="Normal 6 2 3 5 2 3 2" xfId="16397" xr:uid="{00000000-0005-0000-0000-00000D400000}"/>
    <cellStyle name="Normal 6 2 3 5 2 3 3" xfId="11377" xr:uid="{00000000-0005-0000-0000-0000712C0000}"/>
    <cellStyle name="Normal 6 2 3 5 2 3 3 3" xfId="26478" xr:uid="{00000000-0005-0000-0000-00006E670000}"/>
    <cellStyle name="Normal 6 2 3 5 2 3 5" xfId="21465" xr:uid="{00000000-0005-0000-0000-0000D9530000}"/>
    <cellStyle name="Normal 6 2 3 5 2 4" xfId="13055" xr:uid="{00000000-0005-0000-0000-0000FF320000}"/>
    <cellStyle name="Normal 6 2 3 5 2 4 3" xfId="28153" xr:uid="{00000000-0005-0000-0000-0000F96D0000}"/>
    <cellStyle name="Normal 6 2 3 5 2 5" xfId="8034" xr:uid="{00000000-0005-0000-0000-0000621F0000}"/>
    <cellStyle name="Normal 6 2 3 5 2 5 3" xfId="23136" xr:uid="{00000000-0005-0000-0000-0000605A0000}"/>
    <cellStyle name="Normal 6 2 3 5 2 7" xfId="18123" xr:uid="{00000000-0005-0000-0000-0000CB460000}"/>
    <cellStyle name="Normal 6 2 3 5 3" xfId="3816" xr:uid="{00000000-0005-0000-0000-0000E80E0000}"/>
    <cellStyle name="Normal 6 2 3 5 3 2" xfId="13890" xr:uid="{00000000-0005-0000-0000-000042360000}"/>
    <cellStyle name="Normal 6 2 3 5 3 2 3" xfId="28988" xr:uid="{00000000-0005-0000-0000-00003C710000}"/>
    <cellStyle name="Normal 6 2 3 5 3 3" xfId="8870" xr:uid="{00000000-0005-0000-0000-0000A6220000}"/>
    <cellStyle name="Normal 6 2 3 5 3 3 3" xfId="23971" xr:uid="{00000000-0005-0000-0000-0000A35D0000}"/>
    <cellStyle name="Normal 6 2 3 5 3 5" xfId="18958" xr:uid="{00000000-0005-0000-0000-00000E4A0000}"/>
    <cellStyle name="Normal 6 2 3 5 4" xfId="5509" xr:uid="{00000000-0005-0000-0000-000085150000}"/>
    <cellStyle name="Normal 6 2 3 5 4 2" xfId="15561" xr:uid="{00000000-0005-0000-0000-0000C93C0000}"/>
    <cellStyle name="Normal 6 2 3 5 4 2 3" xfId="30659" xr:uid="{00000000-0005-0000-0000-0000C3770000}"/>
    <cellStyle name="Normal 6 2 3 5 4 3" xfId="10541" xr:uid="{00000000-0005-0000-0000-00002D290000}"/>
    <cellStyle name="Normal 6 2 3 5 4 3 3" xfId="25642" xr:uid="{00000000-0005-0000-0000-00002A640000}"/>
    <cellStyle name="Normal 6 2 3 5 4 5" xfId="20629" xr:uid="{00000000-0005-0000-0000-000095500000}"/>
    <cellStyle name="Normal 6 2 3 5 5" xfId="12219" xr:uid="{00000000-0005-0000-0000-0000BB2F0000}"/>
    <cellStyle name="Normal 6 2 3 5 5 3" xfId="27317" xr:uid="{00000000-0005-0000-0000-0000B56A0000}"/>
    <cellStyle name="Normal 6 2 3 5 6" xfId="7198" xr:uid="{00000000-0005-0000-0000-00001E1C0000}"/>
    <cellStyle name="Normal 6 2 3 5 6 3" xfId="22300" xr:uid="{00000000-0005-0000-0000-00001C570000}"/>
    <cellStyle name="Normal 6 2 3 5 8" xfId="17287" xr:uid="{00000000-0005-0000-0000-000087430000}"/>
    <cellStyle name="Normal 6 2 3 6" xfId="2543" xr:uid="{00000000-0005-0000-0000-0000EF090000}"/>
    <cellStyle name="Normal 6 2 3 6 2" xfId="4235" xr:uid="{00000000-0005-0000-0000-00008B100000}"/>
    <cellStyle name="Normal 6 2 3 6 2 2" xfId="14308" xr:uid="{00000000-0005-0000-0000-0000E4370000}"/>
    <cellStyle name="Normal 6 2 3 6 2 2 3" xfId="29406" xr:uid="{00000000-0005-0000-0000-0000DE720000}"/>
    <cellStyle name="Normal 6 2 3 6 2 3" xfId="9288" xr:uid="{00000000-0005-0000-0000-000048240000}"/>
    <cellStyle name="Normal 6 2 3 6 2 3 3" xfId="24389" xr:uid="{00000000-0005-0000-0000-0000455F0000}"/>
    <cellStyle name="Normal 6 2 3 6 2 5" xfId="19376" xr:uid="{00000000-0005-0000-0000-0000B04B0000}"/>
    <cellStyle name="Normal 6 2 3 6 3" xfId="5927" xr:uid="{00000000-0005-0000-0000-000027170000}"/>
    <cellStyle name="Normal 6 2 3 6 3 2" xfId="15979" xr:uid="{00000000-0005-0000-0000-00006B3E0000}"/>
    <cellStyle name="Normal 6 2 3 6 3 3" xfId="10959" xr:uid="{00000000-0005-0000-0000-0000CF2A0000}"/>
    <cellStyle name="Normal 6 2 3 6 3 3 3" xfId="26060" xr:uid="{00000000-0005-0000-0000-0000CC650000}"/>
    <cellStyle name="Normal 6 2 3 6 3 5" xfId="21047" xr:uid="{00000000-0005-0000-0000-000037520000}"/>
    <cellStyle name="Normal 6 2 3 6 4" xfId="12637" xr:uid="{00000000-0005-0000-0000-00005D310000}"/>
    <cellStyle name="Normal 6 2 3 6 4 3" xfId="27735" xr:uid="{00000000-0005-0000-0000-0000576C0000}"/>
    <cellStyle name="Normal 6 2 3 6 5" xfId="7616" xr:uid="{00000000-0005-0000-0000-0000C01D0000}"/>
    <cellStyle name="Normal 6 2 3 6 5 3" xfId="22718" xr:uid="{00000000-0005-0000-0000-0000BE580000}"/>
    <cellStyle name="Normal 6 2 3 6 7" xfId="17705" xr:uid="{00000000-0005-0000-0000-000029450000}"/>
    <cellStyle name="Normal 6 2 3 7" xfId="3394" xr:uid="{00000000-0005-0000-0000-0000420D0000}"/>
    <cellStyle name="Normal 6 2 3 7 2" xfId="13472" xr:uid="{00000000-0005-0000-0000-0000A0340000}"/>
    <cellStyle name="Normal 6 2 3 7 2 3" xfId="28570" xr:uid="{00000000-0005-0000-0000-00009A6F0000}"/>
    <cellStyle name="Normal 6 2 3 7 3" xfId="8452" xr:uid="{00000000-0005-0000-0000-000004210000}"/>
    <cellStyle name="Normal 6 2 3 7 3 3" xfId="23553" xr:uid="{00000000-0005-0000-0000-0000015C0000}"/>
    <cellStyle name="Normal 6 2 3 7 5" xfId="18540" xr:uid="{00000000-0005-0000-0000-00006C480000}"/>
    <cellStyle name="Normal 6 2 3 8" xfId="5088" xr:uid="{00000000-0005-0000-0000-0000E0130000}"/>
    <cellStyle name="Normal 6 2 3 8 2" xfId="15143" xr:uid="{00000000-0005-0000-0000-0000273B0000}"/>
    <cellStyle name="Normal 6 2 3 8 2 3" xfId="30241" xr:uid="{00000000-0005-0000-0000-000021760000}"/>
    <cellStyle name="Normal 6 2 3 8 3" xfId="10123" xr:uid="{00000000-0005-0000-0000-00008B270000}"/>
    <cellStyle name="Normal 6 2 3 8 3 3" xfId="25224" xr:uid="{00000000-0005-0000-0000-000088620000}"/>
    <cellStyle name="Normal 6 2 3 8 5" xfId="20211" xr:uid="{00000000-0005-0000-0000-0000F34E0000}"/>
    <cellStyle name="Normal 6 2 3 9" xfId="11799" xr:uid="{00000000-0005-0000-0000-0000172E0000}"/>
    <cellStyle name="Normal 6 2 3 9 3" xfId="26899" xr:uid="{00000000-0005-0000-0000-000013690000}"/>
    <cellStyle name="Normal 6 2 4" xfId="723" xr:uid="{00000000-0005-0000-0000-0000D3020000}"/>
    <cellStyle name="Normal 6 2 4 2" xfId="1464" xr:uid="{00000000-0005-0000-0000-0000B8050000}"/>
    <cellStyle name="Normal 6 2 5" xfId="744" xr:uid="{00000000-0005-0000-0000-0000E8020000}"/>
    <cellStyle name="Normal 6 2 5 2" xfId="1465" xr:uid="{00000000-0005-0000-0000-0000B9050000}"/>
    <cellStyle name="Normal 6 2 6" xfId="1461" xr:uid="{00000000-0005-0000-0000-0000B5050000}"/>
    <cellStyle name="Normal 6 2 7" xfId="1711" xr:uid="{00000000-0005-0000-0000-0000AF060000}"/>
    <cellStyle name="Normal 6 2 7 11" xfId="16890" xr:uid="{00000000-0005-0000-0000-0000FA410000}"/>
    <cellStyle name="Normal 6 2 7 2" xfId="1819" xr:uid="{00000000-0005-0000-0000-00001B070000}"/>
    <cellStyle name="Normal 6 2 7 2 10" xfId="16994" xr:uid="{00000000-0005-0000-0000-000062420000}"/>
    <cellStyle name="Normal 6 2 7 2 2" xfId="2036" xr:uid="{00000000-0005-0000-0000-0000F4070000}"/>
    <cellStyle name="Normal 6 2 7 2 2 2" xfId="2457" xr:uid="{00000000-0005-0000-0000-000099090000}"/>
    <cellStyle name="Normal 6 2 7 2 2 2 2" xfId="3296" xr:uid="{00000000-0005-0000-0000-0000E00C0000}"/>
    <cellStyle name="Normal 6 2 7 2 2 2 2 2" xfId="4986" xr:uid="{00000000-0005-0000-0000-00007A130000}"/>
    <cellStyle name="Normal 6 2 7 2 2 2 2 2 2" xfId="15059" xr:uid="{00000000-0005-0000-0000-0000D33A0000}"/>
    <cellStyle name="Normal 6 2 7 2 2 2 2 2 2 3" xfId="30157" xr:uid="{00000000-0005-0000-0000-0000CD750000}"/>
    <cellStyle name="Normal 6 2 7 2 2 2 2 2 3" xfId="10039" xr:uid="{00000000-0005-0000-0000-000037270000}"/>
    <cellStyle name="Normal 6 2 7 2 2 2 2 2 3 3" xfId="25140" xr:uid="{00000000-0005-0000-0000-000034620000}"/>
    <cellStyle name="Normal 6 2 7 2 2 2 2 2 5" xfId="20127" xr:uid="{00000000-0005-0000-0000-00009F4E0000}"/>
    <cellStyle name="Normal 6 2 7 2 2 2 2 3" xfId="6678" xr:uid="{00000000-0005-0000-0000-0000161A0000}"/>
    <cellStyle name="Normal 6 2 7 2 2 2 2 3 2" xfId="16730" xr:uid="{00000000-0005-0000-0000-00005A410000}"/>
    <cellStyle name="Normal 6 2 7 2 2 2 2 3 3" xfId="11710" xr:uid="{00000000-0005-0000-0000-0000BE2D0000}"/>
    <cellStyle name="Normal 6 2 7 2 2 2 2 3 3 3" xfId="26811" xr:uid="{00000000-0005-0000-0000-0000BB680000}"/>
    <cellStyle name="Normal 6 2 7 2 2 2 2 3 5" xfId="21798" xr:uid="{00000000-0005-0000-0000-000026550000}"/>
    <cellStyle name="Normal 6 2 7 2 2 2 2 4" xfId="13388" xr:uid="{00000000-0005-0000-0000-00004C340000}"/>
    <cellStyle name="Normal 6 2 7 2 2 2 2 4 3" xfId="28486" xr:uid="{00000000-0005-0000-0000-0000466F0000}"/>
    <cellStyle name="Normal 6 2 7 2 2 2 2 5" xfId="8367" xr:uid="{00000000-0005-0000-0000-0000AF200000}"/>
    <cellStyle name="Normal 6 2 7 2 2 2 2 5 3" xfId="23469" xr:uid="{00000000-0005-0000-0000-0000AD5B0000}"/>
    <cellStyle name="Normal 6 2 7 2 2 2 2 7" xfId="18456" xr:uid="{00000000-0005-0000-0000-000018480000}"/>
    <cellStyle name="Normal 6 2 7 2 2 2 3" xfId="4149" xr:uid="{00000000-0005-0000-0000-000035100000}"/>
    <cellStyle name="Normal 6 2 7 2 2 2 3 2" xfId="14223" xr:uid="{00000000-0005-0000-0000-00008F370000}"/>
    <cellStyle name="Normal 6 2 7 2 2 2 3 2 3" xfId="29321" xr:uid="{00000000-0005-0000-0000-000089720000}"/>
    <cellStyle name="Normal 6 2 7 2 2 2 3 3" xfId="9203" xr:uid="{00000000-0005-0000-0000-0000F3230000}"/>
    <cellStyle name="Normal 6 2 7 2 2 2 3 3 3" xfId="24304" xr:uid="{00000000-0005-0000-0000-0000F05E0000}"/>
    <cellStyle name="Normal 6 2 7 2 2 2 3 5" xfId="19291" xr:uid="{00000000-0005-0000-0000-00005B4B0000}"/>
    <cellStyle name="Normal 6 2 7 2 2 2 4" xfId="5842" xr:uid="{00000000-0005-0000-0000-0000D2160000}"/>
    <cellStyle name="Normal 6 2 7 2 2 2 4 2" xfId="15894" xr:uid="{00000000-0005-0000-0000-0000163E0000}"/>
    <cellStyle name="Normal 6 2 7 2 2 2 4 3" xfId="10874" xr:uid="{00000000-0005-0000-0000-00007A2A0000}"/>
    <cellStyle name="Normal 6 2 7 2 2 2 4 3 3" xfId="25975" xr:uid="{00000000-0005-0000-0000-000077650000}"/>
    <cellStyle name="Normal 6 2 7 2 2 2 4 5" xfId="20962" xr:uid="{00000000-0005-0000-0000-0000E2510000}"/>
    <cellStyle name="Normal 6 2 7 2 2 2 5" xfId="12552" xr:uid="{00000000-0005-0000-0000-000008310000}"/>
    <cellStyle name="Normal 6 2 7 2 2 2 5 3" xfId="27650" xr:uid="{00000000-0005-0000-0000-0000026C0000}"/>
    <cellStyle name="Normal 6 2 7 2 2 2 6" xfId="7531" xr:uid="{00000000-0005-0000-0000-00006B1D0000}"/>
    <cellStyle name="Normal 6 2 7 2 2 2 6 3" xfId="22633" xr:uid="{00000000-0005-0000-0000-000069580000}"/>
    <cellStyle name="Normal 6 2 7 2 2 2 8" xfId="17620" xr:uid="{00000000-0005-0000-0000-0000D4440000}"/>
    <cellStyle name="Normal 6 2 7 2 2 3" xfId="2878" xr:uid="{00000000-0005-0000-0000-00003E0B0000}"/>
    <cellStyle name="Normal 6 2 7 2 2 3 2" xfId="4568" xr:uid="{00000000-0005-0000-0000-0000D8110000}"/>
    <cellStyle name="Normal 6 2 7 2 2 3 2 2" xfId="14641" xr:uid="{00000000-0005-0000-0000-000031390000}"/>
    <cellStyle name="Normal 6 2 7 2 2 3 2 2 3" xfId="29739" xr:uid="{00000000-0005-0000-0000-00002B740000}"/>
    <cellStyle name="Normal 6 2 7 2 2 3 2 3" xfId="9621" xr:uid="{00000000-0005-0000-0000-000095250000}"/>
    <cellStyle name="Normal 6 2 7 2 2 3 2 3 3" xfId="24722" xr:uid="{00000000-0005-0000-0000-000092600000}"/>
    <cellStyle name="Normal 6 2 7 2 2 3 2 5" xfId="19709" xr:uid="{00000000-0005-0000-0000-0000FD4C0000}"/>
    <cellStyle name="Normal 6 2 7 2 2 3 3" xfId="6260" xr:uid="{00000000-0005-0000-0000-000074180000}"/>
    <cellStyle name="Normal 6 2 7 2 2 3 3 2" xfId="16312" xr:uid="{00000000-0005-0000-0000-0000B83F0000}"/>
    <cellStyle name="Normal 6 2 7 2 2 3 3 3" xfId="11292" xr:uid="{00000000-0005-0000-0000-00001C2C0000}"/>
    <cellStyle name="Normal 6 2 7 2 2 3 3 3 3" xfId="26393" xr:uid="{00000000-0005-0000-0000-000019670000}"/>
    <cellStyle name="Normal 6 2 7 2 2 3 3 5" xfId="21380" xr:uid="{00000000-0005-0000-0000-000084530000}"/>
    <cellStyle name="Normal 6 2 7 2 2 3 4" xfId="12970" xr:uid="{00000000-0005-0000-0000-0000AA320000}"/>
    <cellStyle name="Normal 6 2 7 2 2 3 4 3" xfId="28068" xr:uid="{00000000-0005-0000-0000-0000A46D0000}"/>
    <cellStyle name="Normal 6 2 7 2 2 3 5" xfId="7949" xr:uid="{00000000-0005-0000-0000-00000D1F0000}"/>
    <cellStyle name="Normal 6 2 7 2 2 3 5 3" xfId="23051" xr:uid="{00000000-0005-0000-0000-00000B5A0000}"/>
    <cellStyle name="Normal 6 2 7 2 2 3 7" xfId="18038" xr:uid="{00000000-0005-0000-0000-000076460000}"/>
    <cellStyle name="Normal 6 2 7 2 2 4" xfId="3731" xr:uid="{00000000-0005-0000-0000-0000930E0000}"/>
    <cellStyle name="Normal 6 2 7 2 2 4 2" xfId="13805" xr:uid="{00000000-0005-0000-0000-0000ED350000}"/>
    <cellStyle name="Normal 6 2 7 2 2 4 2 3" xfId="28903" xr:uid="{00000000-0005-0000-0000-0000E7700000}"/>
    <cellStyle name="Normal 6 2 7 2 2 4 3" xfId="8785" xr:uid="{00000000-0005-0000-0000-000051220000}"/>
    <cellStyle name="Normal 6 2 7 2 2 4 3 3" xfId="23886" xr:uid="{00000000-0005-0000-0000-00004E5D0000}"/>
    <cellStyle name="Normal 6 2 7 2 2 4 5" xfId="18873" xr:uid="{00000000-0005-0000-0000-0000B9490000}"/>
    <cellStyle name="Normal 6 2 7 2 2 5" xfId="5424" xr:uid="{00000000-0005-0000-0000-000030150000}"/>
    <cellStyle name="Normal 6 2 7 2 2 5 2" xfId="15476" xr:uid="{00000000-0005-0000-0000-0000743C0000}"/>
    <cellStyle name="Normal 6 2 7 2 2 5 2 3" xfId="30574" xr:uid="{00000000-0005-0000-0000-00006E770000}"/>
    <cellStyle name="Normal 6 2 7 2 2 5 3" xfId="10456" xr:uid="{00000000-0005-0000-0000-0000D8280000}"/>
    <cellStyle name="Normal 6 2 7 2 2 5 3 3" xfId="25557" xr:uid="{00000000-0005-0000-0000-0000D5630000}"/>
    <cellStyle name="Normal 6 2 7 2 2 5 5" xfId="20544" xr:uid="{00000000-0005-0000-0000-000040500000}"/>
    <cellStyle name="Normal 6 2 7 2 2 6" xfId="12134" xr:uid="{00000000-0005-0000-0000-0000662F0000}"/>
    <cellStyle name="Normal 6 2 7 2 2 6 3" xfId="27232" xr:uid="{00000000-0005-0000-0000-0000606A0000}"/>
    <cellStyle name="Normal 6 2 7 2 2 7" xfId="7113" xr:uid="{00000000-0005-0000-0000-0000C91B0000}"/>
    <cellStyle name="Normal 6 2 7 2 2 7 3" xfId="22215" xr:uid="{00000000-0005-0000-0000-0000C7560000}"/>
    <cellStyle name="Normal 6 2 7 2 2 9" xfId="17202" xr:uid="{00000000-0005-0000-0000-000032430000}"/>
    <cellStyle name="Normal 6 2 7 2 3" xfId="2249" xr:uid="{00000000-0005-0000-0000-0000C9080000}"/>
    <cellStyle name="Normal 6 2 7 2 3 2" xfId="3088" xr:uid="{00000000-0005-0000-0000-0000100C0000}"/>
    <cellStyle name="Normal 6 2 7 2 3 2 2" xfId="4778" xr:uid="{00000000-0005-0000-0000-0000AA120000}"/>
    <cellStyle name="Normal 6 2 7 2 3 2 2 2" xfId="14851" xr:uid="{00000000-0005-0000-0000-0000033A0000}"/>
    <cellStyle name="Normal 6 2 7 2 3 2 2 2 3" xfId="29949" xr:uid="{00000000-0005-0000-0000-0000FD740000}"/>
    <cellStyle name="Normal 6 2 7 2 3 2 2 3" xfId="9831" xr:uid="{00000000-0005-0000-0000-000067260000}"/>
    <cellStyle name="Normal 6 2 7 2 3 2 2 3 3" xfId="24932" xr:uid="{00000000-0005-0000-0000-000064610000}"/>
    <cellStyle name="Normal 6 2 7 2 3 2 2 5" xfId="19919" xr:uid="{00000000-0005-0000-0000-0000CF4D0000}"/>
    <cellStyle name="Normal 6 2 7 2 3 2 3" xfId="6470" xr:uid="{00000000-0005-0000-0000-000046190000}"/>
    <cellStyle name="Normal 6 2 7 2 3 2 3 2" xfId="16522" xr:uid="{00000000-0005-0000-0000-00008A400000}"/>
    <cellStyle name="Normal 6 2 7 2 3 2 3 3" xfId="11502" xr:uid="{00000000-0005-0000-0000-0000EE2C0000}"/>
    <cellStyle name="Normal 6 2 7 2 3 2 3 3 3" xfId="26603" xr:uid="{00000000-0005-0000-0000-0000EB670000}"/>
    <cellStyle name="Normal 6 2 7 2 3 2 3 5" xfId="21590" xr:uid="{00000000-0005-0000-0000-000056540000}"/>
    <cellStyle name="Normal 6 2 7 2 3 2 4" xfId="13180" xr:uid="{00000000-0005-0000-0000-00007C330000}"/>
    <cellStyle name="Normal 6 2 7 2 3 2 4 3" xfId="28278" xr:uid="{00000000-0005-0000-0000-0000766E0000}"/>
    <cellStyle name="Normal 6 2 7 2 3 2 5" xfId="8159" xr:uid="{00000000-0005-0000-0000-0000DF1F0000}"/>
    <cellStyle name="Normal 6 2 7 2 3 2 5 3" xfId="23261" xr:uid="{00000000-0005-0000-0000-0000DD5A0000}"/>
    <cellStyle name="Normal 6 2 7 2 3 2 7" xfId="18248" xr:uid="{00000000-0005-0000-0000-000048470000}"/>
    <cellStyle name="Normal 6 2 7 2 3 3" xfId="3941" xr:uid="{00000000-0005-0000-0000-0000650F0000}"/>
    <cellStyle name="Normal 6 2 7 2 3 3 2" xfId="14015" xr:uid="{00000000-0005-0000-0000-0000BF360000}"/>
    <cellStyle name="Normal 6 2 7 2 3 3 2 3" xfId="29113" xr:uid="{00000000-0005-0000-0000-0000B9710000}"/>
    <cellStyle name="Normal 6 2 7 2 3 3 3" xfId="8995" xr:uid="{00000000-0005-0000-0000-000023230000}"/>
    <cellStyle name="Normal 6 2 7 2 3 3 3 3" xfId="24096" xr:uid="{00000000-0005-0000-0000-0000205E0000}"/>
    <cellStyle name="Normal 6 2 7 2 3 3 5" xfId="19083" xr:uid="{00000000-0005-0000-0000-00008B4A0000}"/>
    <cellStyle name="Normal 6 2 7 2 3 4" xfId="5634" xr:uid="{00000000-0005-0000-0000-000002160000}"/>
    <cellStyle name="Normal 6 2 7 2 3 4 2" xfId="15686" xr:uid="{00000000-0005-0000-0000-0000463D0000}"/>
    <cellStyle name="Normal 6 2 7 2 3 4 2 3" xfId="30784" xr:uid="{00000000-0005-0000-0000-000040780000}"/>
    <cellStyle name="Normal 6 2 7 2 3 4 3" xfId="10666" xr:uid="{00000000-0005-0000-0000-0000AA290000}"/>
    <cellStyle name="Normal 6 2 7 2 3 4 3 3" xfId="25767" xr:uid="{00000000-0005-0000-0000-0000A7640000}"/>
    <cellStyle name="Normal 6 2 7 2 3 4 5" xfId="20754" xr:uid="{00000000-0005-0000-0000-000012510000}"/>
    <cellStyle name="Normal 6 2 7 2 3 5" xfId="12344" xr:uid="{00000000-0005-0000-0000-000038300000}"/>
    <cellStyle name="Normal 6 2 7 2 3 5 3" xfId="27442" xr:uid="{00000000-0005-0000-0000-0000326B0000}"/>
    <cellStyle name="Normal 6 2 7 2 3 6" xfId="7323" xr:uid="{00000000-0005-0000-0000-00009B1C0000}"/>
    <cellStyle name="Normal 6 2 7 2 3 6 3" xfId="22425" xr:uid="{00000000-0005-0000-0000-000099570000}"/>
    <cellStyle name="Normal 6 2 7 2 3 8" xfId="17412" xr:uid="{00000000-0005-0000-0000-000004440000}"/>
    <cellStyle name="Normal 6 2 7 2 4" xfId="2670" xr:uid="{00000000-0005-0000-0000-00006E0A0000}"/>
    <cellStyle name="Normal 6 2 7 2 4 2" xfId="4360" xr:uid="{00000000-0005-0000-0000-000008110000}"/>
    <cellStyle name="Normal 6 2 7 2 4 2 2" xfId="14433" xr:uid="{00000000-0005-0000-0000-000061380000}"/>
    <cellStyle name="Normal 6 2 7 2 4 2 2 3" xfId="29531" xr:uid="{00000000-0005-0000-0000-00005B730000}"/>
    <cellStyle name="Normal 6 2 7 2 4 2 3" xfId="9413" xr:uid="{00000000-0005-0000-0000-0000C5240000}"/>
    <cellStyle name="Normal 6 2 7 2 4 2 3 3" xfId="24514" xr:uid="{00000000-0005-0000-0000-0000C25F0000}"/>
    <cellStyle name="Normal 6 2 7 2 4 2 5" xfId="19501" xr:uid="{00000000-0005-0000-0000-00002D4C0000}"/>
    <cellStyle name="Normal 6 2 7 2 4 3" xfId="6052" xr:uid="{00000000-0005-0000-0000-0000A4170000}"/>
    <cellStyle name="Normal 6 2 7 2 4 3 2" xfId="16104" xr:uid="{00000000-0005-0000-0000-0000E83E0000}"/>
    <cellStyle name="Normal 6 2 7 2 4 3 3" xfId="11084" xr:uid="{00000000-0005-0000-0000-00004C2B0000}"/>
    <cellStyle name="Normal 6 2 7 2 4 3 3 3" xfId="26185" xr:uid="{00000000-0005-0000-0000-000049660000}"/>
    <cellStyle name="Normal 6 2 7 2 4 3 5" xfId="21172" xr:uid="{00000000-0005-0000-0000-0000B4520000}"/>
    <cellStyle name="Normal 6 2 7 2 4 4" xfId="12762" xr:uid="{00000000-0005-0000-0000-0000DA310000}"/>
    <cellStyle name="Normal 6 2 7 2 4 4 3" xfId="27860" xr:uid="{00000000-0005-0000-0000-0000D46C0000}"/>
    <cellStyle name="Normal 6 2 7 2 4 5" xfId="7741" xr:uid="{00000000-0005-0000-0000-00003D1E0000}"/>
    <cellStyle name="Normal 6 2 7 2 4 5 3" xfId="22843" xr:uid="{00000000-0005-0000-0000-00003B590000}"/>
    <cellStyle name="Normal 6 2 7 2 4 7" xfId="17830" xr:uid="{00000000-0005-0000-0000-0000A6450000}"/>
    <cellStyle name="Normal 6 2 7 2 5" xfId="3523" xr:uid="{00000000-0005-0000-0000-0000C30D0000}"/>
    <cellStyle name="Normal 6 2 7 2 5 2" xfId="13597" xr:uid="{00000000-0005-0000-0000-00001D350000}"/>
    <cellStyle name="Normal 6 2 7 2 5 2 3" xfId="28695" xr:uid="{00000000-0005-0000-0000-000017700000}"/>
    <cellStyle name="Normal 6 2 7 2 5 3" xfId="8577" xr:uid="{00000000-0005-0000-0000-000081210000}"/>
    <cellStyle name="Normal 6 2 7 2 5 3 3" xfId="23678" xr:uid="{00000000-0005-0000-0000-00007E5C0000}"/>
    <cellStyle name="Normal 6 2 7 2 5 5" xfId="18665" xr:uid="{00000000-0005-0000-0000-0000E9480000}"/>
    <cellStyle name="Normal 6 2 7 2 6" xfId="5216" xr:uid="{00000000-0005-0000-0000-000060140000}"/>
    <cellStyle name="Normal 6 2 7 2 6 2" xfId="15268" xr:uid="{00000000-0005-0000-0000-0000A43B0000}"/>
    <cellStyle name="Normal 6 2 7 2 6 2 3" xfId="30366" xr:uid="{00000000-0005-0000-0000-00009E760000}"/>
    <cellStyle name="Normal 6 2 7 2 6 3" xfId="10248" xr:uid="{00000000-0005-0000-0000-000008280000}"/>
    <cellStyle name="Normal 6 2 7 2 6 3 3" xfId="25349" xr:uid="{00000000-0005-0000-0000-000005630000}"/>
    <cellStyle name="Normal 6 2 7 2 6 5" xfId="20336" xr:uid="{00000000-0005-0000-0000-0000704F0000}"/>
    <cellStyle name="Normal 6 2 7 2 7" xfId="11926" xr:uid="{00000000-0005-0000-0000-0000962E0000}"/>
    <cellStyle name="Normal 6 2 7 2 7 3" xfId="27024" xr:uid="{00000000-0005-0000-0000-000090690000}"/>
    <cellStyle name="Normal 6 2 7 2 8" xfId="6905" xr:uid="{00000000-0005-0000-0000-0000F91A0000}"/>
    <cellStyle name="Normal 6 2 7 2 8 3" xfId="22007" xr:uid="{00000000-0005-0000-0000-0000F7550000}"/>
    <cellStyle name="Normal 6 2 7 3" xfId="1932" xr:uid="{00000000-0005-0000-0000-00008C070000}"/>
    <cellStyle name="Normal 6 2 7 3 2" xfId="2353" xr:uid="{00000000-0005-0000-0000-000031090000}"/>
    <cellStyle name="Normal 6 2 7 3 2 2" xfId="3192" xr:uid="{00000000-0005-0000-0000-0000780C0000}"/>
    <cellStyle name="Normal 6 2 7 3 2 2 2" xfId="4882" xr:uid="{00000000-0005-0000-0000-000012130000}"/>
    <cellStyle name="Normal 6 2 7 3 2 2 2 2" xfId="14955" xr:uid="{00000000-0005-0000-0000-00006B3A0000}"/>
    <cellStyle name="Normal 6 2 7 3 2 2 2 2 3" xfId="30053" xr:uid="{00000000-0005-0000-0000-000065750000}"/>
    <cellStyle name="Normal 6 2 7 3 2 2 2 3" xfId="9935" xr:uid="{00000000-0005-0000-0000-0000CF260000}"/>
    <cellStyle name="Normal 6 2 7 3 2 2 2 3 3" xfId="25036" xr:uid="{00000000-0005-0000-0000-0000CC610000}"/>
    <cellStyle name="Normal 6 2 7 3 2 2 2 5" xfId="20023" xr:uid="{00000000-0005-0000-0000-0000374E0000}"/>
    <cellStyle name="Normal 6 2 7 3 2 2 3" xfId="6574" xr:uid="{00000000-0005-0000-0000-0000AE190000}"/>
    <cellStyle name="Normal 6 2 7 3 2 2 3 2" xfId="16626" xr:uid="{00000000-0005-0000-0000-0000F2400000}"/>
    <cellStyle name="Normal 6 2 7 3 2 2 3 3" xfId="11606" xr:uid="{00000000-0005-0000-0000-0000562D0000}"/>
    <cellStyle name="Normal 6 2 7 3 2 2 3 3 3" xfId="26707" xr:uid="{00000000-0005-0000-0000-000053680000}"/>
    <cellStyle name="Normal 6 2 7 3 2 2 3 5" xfId="21694" xr:uid="{00000000-0005-0000-0000-0000BE540000}"/>
    <cellStyle name="Normal 6 2 7 3 2 2 4" xfId="13284" xr:uid="{00000000-0005-0000-0000-0000E4330000}"/>
    <cellStyle name="Normal 6 2 7 3 2 2 4 3" xfId="28382" xr:uid="{00000000-0005-0000-0000-0000DE6E0000}"/>
    <cellStyle name="Normal 6 2 7 3 2 2 5" xfId="8263" xr:uid="{00000000-0005-0000-0000-000047200000}"/>
    <cellStyle name="Normal 6 2 7 3 2 2 5 3" xfId="23365" xr:uid="{00000000-0005-0000-0000-0000455B0000}"/>
    <cellStyle name="Normal 6 2 7 3 2 2 7" xfId="18352" xr:uid="{00000000-0005-0000-0000-0000B0470000}"/>
    <cellStyle name="Normal 6 2 7 3 2 3" xfId="4045" xr:uid="{00000000-0005-0000-0000-0000CD0F0000}"/>
    <cellStyle name="Normal 6 2 7 3 2 3 2" xfId="14119" xr:uid="{00000000-0005-0000-0000-000027370000}"/>
    <cellStyle name="Normal 6 2 7 3 2 3 2 3" xfId="29217" xr:uid="{00000000-0005-0000-0000-000021720000}"/>
    <cellStyle name="Normal 6 2 7 3 2 3 3" xfId="9099" xr:uid="{00000000-0005-0000-0000-00008B230000}"/>
    <cellStyle name="Normal 6 2 7 3 2 3 3 3" xfId="24200" xr:uid="{00000000-0005-0000-0000-0000885E0000}"/>
    <cellStyle name="Normal 6 2 7 3 2 3 5" xfId="19187" xr:uid="{00000000-0005-0000-0000-0000F34A0000}"/>
    <cellStyle name="Normal 6 2 7 3 2 4" xfId="5738" xr:uid="{00000000-0005-0000-0000-00006A160000}"/>
    <cellStyle name="Normal 6 2 7 3 2 4 2" xfId="15790" xr:uid="{00000000-0005-0000-0000-0000AE3D0000}"/>
    <cellStyle name="Normal 6 2 7 3 2 4 2 3" xfId="30888" xr:uid="{00000000-0005-0000-0000-0000A8780000}"/>
    <cellStyle name="Normal 6 2 7 3 2 4 3" xfId="10770" xr:uid="{00000000-0005-0000-0000-0000122A0000}"/>
    <cellStyle name="Normal 6 2 7 3 2 4 3 3" xfId="25871" xr:uid="{00000000-0005-0000-0000-00000F650000}"/>
    <cellStyle name="Normal 6 2 7 3 2 4 5" xfId="20858" xr:uid="{00000000-0005-0000-0000-00007A510000}"/>
    <cellStyle name="Normal 6 2 7 3 2 5" xfId="12448" xr:uid="{00000000-0005-0000-0000-0000A0300000}"/>
    <cellStyle name="Normal 6 2 7 3 2 5 3" xfId="27546" xr:uid="{00000000-0005-0000-0000-00009A6B0000}"/>
    <cellStyle name="Normal 6 2 7 3 2 6" xfId="7427" xr:uid="{00000000-0005-0000-0000-0000031D0000}"/>
    <cellStyle name="Normal 6 2 7 3 2 6 3" xfId="22529" xr:uid="{00000000-0005-0000-0000-000001580000}"/>
    <cellStyle name="Normal 6 2 7 3 2 8" xfId="17516" xr:uid="{00000000-0005-0000-0000-00006C440000}"/>
    <cellStyle name="Normal 6 2 7 3 3" xfId="2774" xr:uid="{00000000-0005-0000-0000-0000D60A0000}"/>
    <cellStyle name="Normal 6 2 7 3 3 2" xfId="4464" xr:uid="{00000000-0005-0000-0000-000070110000}"/>
    <cellStyle name="Normal 6 2 7 3 3 2 2" xfId="14537" xr:uid="{00000000-0005-0000-0000-0000C9380000}"/>
    <cellStyle name="Normal 6 2 7 3 3 2 2 3" xfId="29635" xr:uid="{00000000-0005-0000-0000-0000C3730000}"/>
    <cellStyle name="Normal 6 2 7 3 3 2 3" xfId="9517" xr:uid="{00000000-0005-0000-0000-00002D250000}"/>
    <cellStyle name="Normal 6 2 7 3 3 2 3 3" xfId="24618" xr:uid="{00000000-0005-0000-0000-00002A600000}"/>
    <cellStyle name="Normal 6 2 7 3 3 2 5" xfId="19605" xr:uid="{00000000-0005-0000-0000-0000954C0000}"/>
    <cellStyle name="Normal 6 2 7 3 3 3" xfId="6156" xr:uid="{00000000-0005-0000-0000-00000C180000}"/>
    <cellStyle name="Normal 6 2 7 3 3 3 2" xfId="16208" xr:uid="{00000000-0005-0000-0000-0000503F0000}"/>
    <cellStyle name="Normal 6 2 7 3 3 3 3" xfId="11188" xr:uid="{00000000-0005-0000-0000-0000B42B0000}"/>
    <cellStyle name="Normal 6 2 7 3 3 3 3 3" xfId="26289" xr:uid="{00000000-0005-0000-0000-0000B1660000}"/>
    <cellStyle name="Normal 6 2 7 3 3 3 5" xfId="21276" xr:uid="{00000000-0005-0000-0000-00001C530000}"/>
    <cellStyle name="Normal 6 2 7 3 3 4" xfId="12866" xr:uid="{00000000-0005-0000-0000-000042320000}"/>
    <cellStyle name="Normal 6 2 7 3 3 4 3" xfId="27964" xr:uid="{00000000-0005-0000-0000-00003C6D0000}"/>
    <cellStyle name="Normal 6 2 7 3 3 5" xfId="7845" xr:uid="{00000000-0005-0000-0000-0000A51E0000}"/>
    <cellStyle name="Normal 6 2 7 3 3 5 3" xfId="22947" xr:uid="{00000000-0005-0000-0000-0000A3590000}"/>
    <cellStyle name="Normal 6 2 7 3 3 7" xfId="17934" xr:uid="{00000000-0005-0000-0000-00000E460000}"/>
    <cellStyle name="Normal 6 2 7 3 4" xfId="3627" xr:uid="{00000000-0005-0000-0000-00002B0E0000}"/>
    <cellStyle name="Normal 6 2 7 3 4 2" xfId="13701" xr:uid="{00000000-0005-0000-0000-000085350000}"/>
    <cellStyle name="Normal 6 2 7 3 4 2 3" xfId="28799" xr:uid="{00000000-0005-0000-0000-00007F700000}"/>
    <cellStyle name="Normal 6 2 7 3 4 3" xfId="8681" xr:uid="{00000000-0005-0000-0000-0000E9210000}"/>
    <cellStyle name="Normal 6 2 7 3 4 3 3" xfId="23782" xr:uid="{00000000-0005-0000-0000-0000E65C0000}"/>
    <cellStyle name="Normal 6 2 7 3 4 5" xfId="18769" xr:uid="{00000000-0005-0000-0000-000051490000}"/>
    <cellStyle name="Normal 6 2 7 3 5" xfId="5320" xr:uid="{00000000-0005-0000-0000-0000C8140000}"/>
    <cellStyle name="Normal 6 2 7 3 5 2" xfId="15372" xr:uid="{00000000-0005-0000-0000-00000C3C0000}"/>
    <cellStyle name="Normal 6 2 7 3 5 2 3" xfId="30470" xr:uid="{00000000-0005-0000-0000-000006770000}"/>
    <cellStyle name="Normal 6 2 7 3 5 3" xfId="10352" xr:uid="{00000000-0005-0000-0000-000070280000}"/>
    <cellStyle name="Normal 6 2 7 3 5 3 3" xfId="25453" xr:uid="{00000000-0005-0000-0000-00006D630000}"/>
    <cellStyle name="Normal 6 2 7 3 5 5" xfId="20440" xr:uid="{00000000-0005-0000-0000-0000D84F0000}"/>
    <cellStyle name="Normal 6 2 7 3 6" xfId="12030" xr:uid="{00000000-0005-0000-0000-0000FE2E0000}"/>
    <cellStyle name="Normal 6 2 7 3 6 3" xfId="27128" xr:uid="{00000000-0005-0000-0000-0000F8690000}"/>
    <cellStyle name="Normal 6 2 7 3 7" xfId="7009" xr:uid="{00000000-0005-0000-0000-0000611B0000}"/>
    <cellStyle name="Normal 6 2 7 3 7 3" xfId="22111" xr:uid="{00000000-0005-0000-0000-00005F560000}"/>
    <cellStyle name="Normal 6 2 7 3 9" xfId="17098" xr:uid="{00000000-0005-0000-0000-0000CA420000}"/>
    <cellStyle name="Normal 6 2 7 4" xfId="2145" xr:uid="{00000000-0005-0000-0000-000061080000}"/>
    <cellStyle name="Normal 6 2 7 4 2" xfId="2984" xr:uid="{00000000-0005-0000-0000-0000A80B0000}"/>
    <cellStyle name="Normal 6 2 7 4 2 2" xfId="4674" xr:uid="{00000000-0005-0000-0000-000042120000}"/>
    <cellStyle name="Normal 6 2 7 4 2 2 2" xfId="14747" xr:uid="{00000000-0005-0000-0000-00009B390000}"/>
    <cellStyle name="Normal 6 2 7 4 2 2 2 3" xfId="29845" xr:uid="{00000000-0005-0000-0000-000095740000}"/>
    <cellStyle name="Normal 6 2 7 4 2 2 3" xfId="9727" xr:uid="{00000000-0005-0000-0000-0000FF250000}"/>
    <cellStyle name="Normal 6 2 7 4 2 2 3 3" xfId="24828" xr:uid="{00000000-0005-0000-0000-0000FC600000}"/>
    <cellStyle name="Normal 6 2 7 4 2 2 5" xfId="19815" xr:uid="{00000000-0005-0000-0000-0000674D0000}"/>
    <cellStyle name="Normal 6 2 7 4 2 3" xfId="6366" xr:uid="{00000000-0005-0000-0000-0000DE180000}"/>
    <cellStyle name="Normal 6 2 7 4 2 3 2" xfId="16418" xr:uid="{00000000-0005-0000-0000-000022400000}"/>
    <cellStyle name="Normal 6 2 7 4 2 3 3" xfId="11398" xr:uid="{00000000-0005-0000-0000-0000862C0000}"/>
    <cellStyle name="Normal 6 2 7 4 2 3 3 3" xfId="26499" xr:uid="{00000000-0005-0000-0000-000083670000}"/>
    <cellStyle name="Normal 6 2 7 4 2 3 5" xfId="21486" xr:uid="{00000000-0005-0000-0000-0000EE530000}"/>
    <cellStyle name="Normal 6 2 7 4 2 4" xfId="13076" xr:uid="{00000000-0005-0000-0000-000014330000}"/>
    <cellStyle name="Normal 6 2 7 4 2 4 3" xfId="28174" xr:uid="{00000000-0005-0000-0000-00000E6E0000}"/>
    <cellStyle name="Normal 6 2 7 4 2 5" xfId="8055" xr:uid="{00000000-0005-0000-0000-0000771F0000}"/>
    <cellStyle name="Normal 6 2 7 4 2 5 3" xfId="23157" xr:uid="{00000000-0005-0000-0000-0000755A0000}"/>
    <cellStyle name="Normal 6 2 7 4 2 7" xfId="18144" xr:uid="{00000000-0005-0000-0000-0000E0460000}"/>
    <cellStyle name="Normal 6 2 7 4 3" xfId="3837" xr:uid="{00000000-0005-0000-0000-0000FD0E0000}"/>
    <cellStyle name="Normal 6 2 7 4 3 2" xfId="13911" xr:uid="{00000000-0005-0000-0000-000057360000}"/>
    <cellStyle name="Normal 6 2 7 4 3 2 3" xfId="29009" xr:uid="{00000000-0005-0000-0000-000051710000}"/>
    <cellStyle name="Normal 6 2 7 4 3 3" xfId="8891" xr:uid="{00000000-0005-0000-0000-0000BB220000}"/>
    <cellStyle name="Normal 6 2 7 4 3 3 3" xfId="23992" xr:uid="{00000000-0005-0000-0000-0000B85D0000}"/>
    <cellStyle name="Normal 6 2 7 4 3 5" xfId="18979" xr:uid="{00000000-0005-0000-0000-0000234A0000}"/>
    <cellStyle name="Normal 6 2 7 4 4" xfId="5530" xr:uid="{00000000-0005-0000-0000-00009A150000}"/>
    <cellStyle name="Normal 6 2 7 4 4 2" xfId="15582" xr:uid="{00000000-0005-0000-0000-0000DE3C0000}"/>
    <cellStyle name="Normal 6 2 7 4 4 2 3" xfId="30680" xr:uid="{00000000-0005-0000-0000-0000D8770000}"/>
    <cellStyle name="Normal 6 2 7 4 4 3" xfId="10562" xr:uid="{00000000-0005-0000-0000-000042290000}"/>
    <cellStyle name="Normal 6 2 7 4 4 3 3" xfId="25663" xr:uid="{00000000-0005-0000-0000-00003F640000}"/>
    <cellStyle name="Normal 6 2 7 4 4 5" xfId="20650" xr:uid="{00000000-0005-0000-0000-0000AA500000}"/>
    <cellStyle name="Normal 6 2 7 4 5" xfId="12240" xr:uid="{00000000-0005-0000-0000-0000D02F0000}"/>
    <cellStyle name="Normal 6 2 7 4 5 3" xfId="27338" xr:uid="{00000000-0005-0000-0000-0000CA6A0000}"/>
    <cellStyle name="Normal 6 2 7 4 6" xfId="7219" xr:uid="{00000000-0005-0000-0000-0000331C0000}"/>
    <cellStyle name="Normal 6 2 7 4 6 3" xfId="22321" xr:uid="{00000000-0005-0000-0000-000031570000}"/>
    <cellStyle name="Normal 6 2 7 4 8" xfId="17308" xr:uid="{00000000-0005-0000-0000-00009C430000}"/>
    <cellStyle name="Normal 6 2 7 5" xfId="2566" xr:uid="{00000000-0005-0000-0000-0000060A0000}"/>
    <cellStyle name="Normal 6 2 7 5 2" xfId="4256" xr:uid="{00000000-0005-0000-0000-0000A0100000}"/>
    <cellStyle name="Normal 6 2 7 5 2 2" xfId="14329" xr:uid="{00000000-0005-0000-0000-0000F9370000}"/>
    <cellStyle name="Normal 6 2 7 5 2 2 3" xfId="29427" xr:uid="{00000000-0005-0000-0000-0000F3720000}"/>
    <cellStyle name="Normal 6 2 7 5 2 3" xfId="9309" xr:uid="{00000000-0005-0000-0000-00005D240000}"/>
    <cellStyle name="Normal 6 2 7 5 2 3 3" xfId="24410" xr:uid="{00000000-0005-0000-0000-00005A5F0000}"/>
    <cellStyle name="Normal 6 2 7 5 2 5" xfId="19397" xr:uid="{00000000-0005-0000-0000-0000C54B0000}"/>
    <cellStyle name="Normal 6 2 7 5 3" xfId="5948" xr:uid="{00000000-0005-0000-0000-00003C170000}"/>
    <cellStyle name="Normal 6 2 7 5 3 2" xfId="16000" xr:uid="{00000000-0005-0000-0000-0000803E0000}"/>
    <cellStyle name="Normal 6 2 7 5 3 3" xfId="10980" xr:uid="{00000000-0005-0000-0000-0000E42A0000}"/>
    <cellStyle name="Normal 6 2 7 5 3 3 3" xfId="26081" xr:uid="{00000000-0005-0000-0000-0000E1650000}"/>
    <cellStyle name="Normal 6 2 7 5 3 5" xfId="21068" xr:uid="{00000000-0005-0000-0000-00004C520000}"/>
    <cellStyle name="Normal 6 2 7 5 4" xfId="12658" xr:uid="{00000000-0005-0000-0000-000072310000}"/>
    <cellStyle name="Normal 6 2 7 5 4 3" xfId="27756" xr:uid="{00000000-0005-0000-0000-00006C6C0000}"/>
    <cellStyle name="Normal 6 2 7 5 5" xfId="7637" xr:uid="{00000000-0005-0000-0000-0000D51D0000}"/>
    <cellStyle name="Normal 6 2 7 5 5 3" xfId="22739" xr:uid="{00000000-0005-0000-0000-0000D3580000}"/>
    <cellStyle name="Normal 6 2 7 5 7" xfId="17726" xr:uid="{00000000-0005-0000-0000-00003E450000}"/>
    <cellStyle name="Normal 6 2 7 6" xfId="3419" xr:uid="{00000000-0005-0000-0000-00005B0D0000}"/>
    <cellStyle name="Normal 6 2 7 6 2" xfId="13493" xr:uid="{00000000-0005-0000-0000-0000B5340000}"/>
    <cellStyle name="Normal 6 2 7 6 2 3" xfId="28591" xr:uid="{00000000-0005-0000-0000-0000AF6F0000}"/>
    <cellStyle name="Normal 6 2 7 6 3" xfId="8473" xr:uid="{00000000-0005-0000-0000-000019210000}"/>
    <cellStyle name="Normal 6 2 7 6 3 3" xfId="23574" xr:uid="{00000000-0005-0000-0000-0000165C0000}"/>
    <cellStyle name="Normal 6 2 7 6 5" xfId="18561" xr:uid="{00000000-0005-0000-0000-000081480000}"/>
    <cellStyle name="Normal 6 2 7 7" xfId="5112" xr:uid="{00000000-0005-0000-0000-0000F8130000}"/>
    <cellStyle name="Normal 6 2 7 7 2" xfId="15164" xr:uid="{00000000-0005-0000-0000-00003C3B0000}"/>
    <cellStyle name="Normal 6 2 7 7 2 3" xfId="30262" xr:uid="{00000000-0005-0000-0000-000036760000}"/>
    <cellStyle name="Normal 6 2 7 7 3" xfId="10144" xr:uid="{00000000-0005-0000-0000-0000A0270000}"/>
    <cellStyle name="Normal 6 2 7 7 3 3" xfId="25245" xr:uid="{00000000-0005-0000-0000-00009D620000}"/>
    <cellStyle name="Normal 6 2 7 7 5" xfId="20232" xr:uid="{00000000-0005-0000-0000-0000084F0000}"/>
    <cellStyle name="Normal 6 2 7 8" xfId="11822" xr:uid="{00000000-0005-0000-0000-00002E2E0000}"/>
    <cellStyle name="Normal 6 2 7 8 3" xfId="26920" xr:uid="{00000000-0005-0000-0000-000028690000}"/>
    <cellStyle name="Normal 6 2 7 9" xfId="6801" xr:uid="{00000000-0005-0000-0000-0000911A0000}"/>
    <cellStyle name="Normal 6 2 7 9 3" xfId="21903" xr:uid="{00000000-0005-0000-0000-00008F550000}"/>
    <cellStyle name="Normal 6 2 8" xfId="1765" xr:uid="{00000000-0005-0000-0000-0000E5060000}"/>
    <cellStyle name="Normal 6 2 8 10" xfId="16942" xr:uid="{00000000-0005-0000-0000-00002E420000}"/>
    <cellStyle name="Normal 6 2 8 2" xfId="1984" xr:uid="{00000000-0005-0000-0000-0000C0070000}"/>
    <cellStyle name="Normal 6 2 8 2 2" xfId="2405" xr:uid="{00000000-0005-0000-0000-000065090000}"/>
    <cellStyle name="Normal 6 2 8 2 2 2" xfId="3244" xr:uid="{00000000-0005-0000-0000-0000AC0C0000}"/>
    <cellStyle name="Normal 6 2 8 2 2 2 2" xfId="4934" xr:uid="{00000000-0005-0000-0000-000046130000}"/>
    <cellStyle name="Normal 6 2 8 2 2 2 2 2" xfId="15007" xr:uid="{00000000-0005-0000-0000-00009F3A0000}"/>
    <cellStyle name="Normal 6 2 8 2 2 2 2 2 3" xfId="30105" xr:uid="{00000000-0005-0000-0000-000099750000}"/>
    <cellStyle name="Normal 6 2 8 2 2 2 2 3" xfId="9987" xr:uid="{00000000-0005-0000-0000-000003270000}"/>
    <cellStyle name="Normal 6 2 8 2 2 2 2 3 3" xfId="25088" xr:uid="{00000000-0005-0000-0000-000000620000}"/>
    <cellStyle name="Normal 6 2 8 2 2 2 2 5" xfId="20075" xr:uid="{00000000-0005-0000-0000-00006B4E0000}"/>
    <cellStyle name="Normal 6 2 8 2 2 2 3" xfId="6626" xr:uid="{00000000-0005-0000-0000-0000E2190000}"/>
    <cellStyle name="Normal 6 2 8 2 2 2 3 2" xfId="16678" xr:uid="{00000000-0005-0000-0000-000026410000}"/>
    <cellStyle name="Normal 6 2 8 2 2 2 3 3" xfId="11658" xr:uid="{00000000-0005-0000-0000-00008A2D0000}"/>
    <cellStyle name="Normal 6 2 8 2 2 2 3 3 3" xfId="26759" xr:uid="{00000000-0005-0000-0000-000087680000}"/>
    <cellStyle name="Normal 6 2 8 2 2 2 3 5" xfId="21746" xr:uid="{00000000-0005-0000-0000-0000F2540000}"/>
    <cellStyle name="Normal 6 2 8 2 2 2 4" xfId="13336" xr:uid="{00000000-0005-0000-0000-000018340000}"/>
    <cellStyle name="Normal 6 2 8 2 2 2 4 3" xfId="28434" xr:uid="{00000000-0005-0000-0000-0000126F0000}"/>
    <cellStyle name="Normal 6 2 8 2 2 2 5" xfId="8315" xr:uid="{00000000-0005-0000-0000-00007B200000}"/>
    <cellStyle name="Normal 6 2 8 2 2 2 5 3" xfId="23417" xr:uid="{00000000-0005-0000-0000-0000795B0000}"/>
    <cellStyle name="Normal 6 2 8 2 2 2 7" xfId="18404" xr:uid="{00000000-0005-0000-0000-0000E4470000}"/>
    <cellStyle name="Normal 6 2 8 2 2 3" xfId="4097" xr:uid="{00000000-0005-0000-0000-000001100000}"/>
    <cellStyle name="Normal 6 2 8 2 2 3 2" xfId="14171" xr:uid="{00000000-0005-0000-0000-00005B370000}"/>
    <cellStyle name="Normal 6 2 8 2 2 3 2 3" xfId="29269" xr:uid="{00000000-0005-0000-0000-000055720000}"/>
    <cellStyle name="Normal 6 2 8 2 2 3 3" xfId="9151" xr:uid="{00000000-0005-0000-0000-0000BF230000}"/>
    <cellStyle name="Normal 6 2 8 2 2 3 3 3" xfId="24252" xr:uid="{00000000-0005-0000-0000-0000BC5E0000}"/>
    <cellStyle name="Normal 6 2 8 2 2 3 5" xfId="19239" xr:uid="{00000000-0005-0000-0000-0000274B0000}"/>
    <cellStyle name="Normal 6 2 8 2 2 4" xfId="5790" xr:uid="{00000000-0005-0000-0000-00009E160000}"/>
    <cellStyle name="Normal 6 2 8 2 2 4 2" xfId="15842" xr:uid="{00000000-0005-0000-0000-0000E23D0000}"/>
    <cellStyle name="Normal 6 2 8 2 2 4 2 3" xfId="30940" xr:uid="{00000000-0005-0000-0000-0000DC780000}"/>
    <cellStyle name="Normal 6 2 8 2 2 4 3" xfId="10822" xr:uid="{00000000-0005-0000-0000-0000462A0000}"/>
    <cellStyle name="Normal 6 2 8 2 2 4 3 3" xfId="25923" xr:uid="{00000000-0005-0000-0000-000043650000}"/>
    <cellStyle name="Normal 6 2 8 2 2 4 5" xfId="20910" xr:uid="{00000000-0005-0000-0000-0000AE510000}"/>
    <cellStyle name="Normal 6 2 8 2 2 5" xfId="12500" xr:uid="{00000000-0005-0000-0000-0000D4300000}"/>
    <cellStyle name="Normal 6 2 8 2 2 5 3" xfId="27598" xr:uid="{00000000-0005-0000-0000-0000CE6B0000}"/>
    <cellStyle name="Normal 6 2 8 2 2 6" xfId="7479" xr:uid="{00000000-0005-0000-0000-0000371D0000}"/>
    <cellStyle name="Normal 6 2 8 2 2 6 3" xfId="22581" xr:uid="{00000000-0005-0000-0000-000035580000}"/>
    <cellStyle name="Normal 6 2 8 2 2 8" xfId="17568" xr:uid="{00000000-0005-0000-0000-0000A0440000}"/>
    <cellStyle name="Normal 6 2 8 2 3" xfId="2826" xr:uid="{00000000-0005-0000-0000-00000A0B0000}"/>
    <cellStyle name="Normal 6 2 8 2 3 2" xfId="4516" xr:uid="{00000000-0005-0000-0000-0000A4110000}"/>
    <cellStyle name="Normal 6 2 8 2 3 2 2" xfId="14589" xr:uid="{00000000-0005-0000-0000-0000FD380000}"/>
    <cellStyle name="Normal 6 2 8 2 3 2 2 3" xfId="29687" xr:uid="{00000000-0005-0000-0000-0000F7730000}"/>
    <cellStyle name="Normal 6 2 8 2 3 2 3" xfId="9569" xr:uid="{00000000-0005-0000-0000-000061250000}"/>
    <cellStyle name="Normal 6 2 8 2 3 2 3 3" xfId="24670" xr:uid="{00000000-0005-0000-0000-00005E600000}"/>
    <cellStyle name="Normal 6 2 8 2 3 2 5" xfId="19657" xr:uid="{00000000-0005-0000-0000-0000C94C0000}"/>
    <cellStyle name="Normal 6 2 8 2 3 3" xfId="6208" xr:uid="{00000000-0005-0000-0000-000040180000}"/>
    <cellStyle name="Normal 6 2 8 2 3 3 2" xfId="16260" xr:uid="{00000000-0005-0000-0000-0000843F0000}"/>
    <cellStyle name="Normal 6 2 8 2 3 3 3" xfId="11240" xr:uid="{00000000-0005-0000-0000-0000E82B0000}"/>
    <cellStyle name="Normal 6 2 8 2 3 3 3 3" xfId="26341" xr:uid="{00000000-0005-0000-0000-0000E5660000}"/>
    <cellStyle name="Normal 6 2 8 2 3 3 5" xfId="21328" xr:uid="{00000000-0005-0000-0000-000050530000}"/>
    <cellStyle name="Normal 6 2 8 2 3 4" xfId="12918" xr:uid="{00000000-0005-0000-0000-000076320000}"/>
    <cellStyle name="Normal 6 2 8 2 3 4 3" xfId="28016" xr:uid="{00000000-0005-0000-0000-0000706D0000}"/>
    <cellStyle name="Normal 6 2 8 2 3 5" xfId="7897" xr:uid="{00000000-0005-0000-0000-0000D91E0000}"/>
    <cellStyle name="Normal 6 2 8 2 3 5 3" xfId="22999" xr:uid="{00000000-0005-0000-0000-0000D7590000}"/>
    <cellStyle name="Normal 6 2 8 2 3 7" xfId="17986" xr:uid="{00000000-0005-0000-0000-000042460000}"/>
    <cellStyle name="Normal 6 2 8 2 4" xfId="3679" xr:uid="{00000000-0005-0000-0000-00005F0E0000}"/>
    <cellStyle name="Normal 6 2 8 2 4 2" xfId="13753" xr:uid="{00000000-0005-0000-0000-0000B9350000}"/>
    <cellStyle name="Normal 6 2 8 2 4 2 3" xfId="28851" xr:uid="{00000000-0005-0000-0000-0000B3700000}"/>
    <cellStyle name="Normal 6 2 8 2 4 3" xfId="8733" xr:uid="{00000000-0005-0000-0000-00001D220000}"/>
    <cellStyle name="Normal 6 2 8 2 4 3 3" xfId="23834" xr:uid="{00000000-0005-0000-0000-00001A5D0000}"/>
    <cellStyle name="Normal 6 2 8 2 4 5" xfId="18821" xr:uid="{00000000-0005-0000-0000-000085490000}"/>
    <cellStyle name="Normal 6 2 8 2 5" xfId="5372" xr:uid="{00000000-0005-0000-0000-0000FC140000}"/>
    <cellStyle name="Normal 6 2 8 2 5 2" xfId="15424" xr:uid="{00000000-0005-0000-0000-0000403C0000}"/>
    <cellStyle name="Normal 6 2 8 2 5 2 3" xfId="30522" xr:uid="{00000000-0005-0000-0000-00003A770000}"/>
    <cellStyle name="Normal 6 2 8 2 5 3" xfId="10404" xr:uid="{00000000-0005-0000-0000-0000A4280000}"/>
    <cellStyle name="Normal 6 2 8 2 5 3 3" xfId="25505" xr:uid="{00000000-0005-0000-0000-0000A1630000}"/>
    <cellStyle name="Normal 6 2 8 2 5 5" xfId="20492" xr:uid="{00000000-0005-0000-0000-00000C500000}"/>
    <cellStyle name="Normal 6 2 8 2 6" xfId="12082" xr:uid="{00000000-0005-0000-0000-0000322F0000}"/>
    <cellStyle name="Normal 6 2 8 2 6 3" xfId="27180" xr:uid="{00000000-0005-0000-0000-00002C6A0000}"/>
    <cellStyle name="Normal 6 2 8 2 7" xfId="7061" xr:uid="{00000000-0005-0000-0000-0000951B0000}"/>
    <cellStyle name="Normal 6 2 8 2 7 3" xfId="22163" xr:uid="{00000000-0005-0000-0000-000093560000}"/>
    <cellStyle name="Normal 6 2 8 2 9" xfId="17150" xr:uid="{00000000-0005-0000-0000-0000FE420000}"/>
    <cellStyle name="Normal 6 2 8 3" xfId="2197" xr:uid="{00000000-0005-0000-0000-000095080000}"/>
    <cellStyle name="Normal 6 2 8 3 2" xfId="3036" xr:uid="{00000000-0005-0000-0000-0000DC0B0000}"/>
    <cellStyle name="Normal 6 2 8 3 2 2" xfId="4726" xr:uid="{00000000-0005-0000-0000-000076120000}"/>
    <cellStyle name="Normal 6 2 8 3 2 2 2" xfId="14799" xr:uid="{00000000-0005-0000-0000-0000CF390000}"/>
    <cellStyle name="Normal 6 2 8 3 2 2 2 3" xfId="29897" xr:uid="{00000000-0005-0000-0000-0000C9740000}"/>
    <cellStyle name="Normal 6 2 8 3 2 2 3" xfId="9779" xr:uid="{00000000-0005-0000-0000-000033260000}"/>
    <cellStyle name="Normal 6 2 8 3 2 2 3 3" xfId="24880" xr:uid="{00000000-0005-0000-0000-000030610000}"/>
    <cellStyle name="Normal 6 2 8 3 2 2 5" xfId="19867" xr:uid="{00000000-0005-0000-0000-00009B4D0000}"/>
    <cellStyle name="Normal 6 2 8 3 2 3" xfId="6418" xr:uid="{00000000-0005-0000-0000-000012190000}"/>
    <cellStyle name="Normal 6 2 8 3 2 3 2" xfId="16470" xr:uid="{00000000-0005-0000-0000-000056400000}"/>
    <cellStyle name="Normal 6 2 8 3 2 3 3" xfId="11450" xr:uid="{00000000-0005-0000-0000-0000BA2C0000}"/>
    <cellStyle name="Normal 6 2 8 3 2 3 3 3" xfId="26551" xr:uid="{00000000-0005-0000-0000-0000B7670000}"/>
    <cellStyle name="Normal 6 2 8 3 2 3 5" xfId="21538" xr:uid="{00000000-0005-0000-0000-000022540000}"/>
    <cellStyle name="Normal 6 2 8 3 2 4" xfId="13128" xr:uid="{00000000-0005-0000-0000-000048330000}"/>
    <cellStyle name="Normal 6 2 8 3 2 4 3" xfId="28226" xr:uid="{00000000-0005-0000-0000-0000426E0000}"/>
    <cellStyle name="Normal 6 2 8 3 2 5" xfId="8107" xr:uid="{00000000-0005-0000-0000-0000AB1F0000}"/>
    <cellStyle name="Normal 6 2 8 3 2 5 3" xfId="23209" xr:uid="{00000000-0005-0000-0000-0000A95A0000}"/>
    <cellStyle name="Normal 6 2 8 3 2 7" xfId="18196" xr:uid="{00000000-0005-0000-0000-000014470000}"/>
    <cellStyle name="Normal 6 2 8 3 3" xfId="3889" xr:uid="{00000000-0005-0000-0000-0000310F0000}"/>
    <cellStyle name="Normal 6 2 8 3 3 2" xfId="13963" xr:uid="{00000000-0005-0000-0000-00008B360000}"/>
    <cellStyle name="Normal 6 2 8 3 3 2 3" xfId="29061" xr:uid="{00000000-0005-0000-0000-000085710000}"/>
    <cellStyle name="Normal 6 2 8 3 3 3" xfId="8943" xr:uid="{00000000-0005-0000-0000-0000EF220000}"/>
    <cellStyle name="Normal 6 2 8 3 3 3 3" xfId="24044" xr:uid="{00000000-0005-0000-0000-0000EC5D0000}"/>
    <cellStyle name="Normal 6 2 8 3 3 5" xfId="19031" xr:uid="{00000000-0005-0000-0000-0000574A0000}"/>
    <cellStyle name="Normal 6 2 8 3 4" xfId="5582" xr:uid="{00000000-0005-0000-0000-0000CE150000}"/>
    <cellStyle name="Normal 6 2 8 3 4 2" xfId="15634" xr:uid="{00000000-0005-0000-0000-0000123D0000}"/>
    <cellStyle name="Normal 6 2 8 3 4 2 3" xfId="30732" xr:uid="{00000000-0005-0000-0000-00000C780000}"/>
    <cellStyle name="Normal 6 2 8 3 4 3" xfId="10614" xr:uid="{00000000-0005-0000-0000-000076290000}"/>
    <cellStyle name="Normal 6 2 8 3 4 3 3" xfId="25715" xr:uid="{00000000-0005-0000-0000-000073640000}"/>
    <cellStyle name="Normal 6 2 8 3 4 5" xfId="20702" xr:uid="{00000000-0005-0000-0000-0000DE500000}"/>
    <cellStyle name="Normal 6 2 8 3 5" xfId="12292" xr:uid="{00000000-0005-0000-0000-000004300000}"/>
    <cellStyle name="Normal 6 2 8 3 5 3" xfId="27390" xr:uid="{00000000-0005-0000-0000-0000FE6A0000}"/>
    <cellStyle name="Normal 6 2 8 3 6" xfId="7271" xr:uid="{00000000-0005-0000-0000-0000671C0000}"/>
    <cellStyle name="Normal 6 2 8 3 6 3" xfId="22373" xr:uid="{00000000-0005-0000-0000-000065570000}"/>
    <cellStyle name="Normal 6 2 8 3 8" xfId="17360" xr:uid="{00000000-0005-0000-0000-0000D0430000}"/>
    <cellStyle name="Normal 6 2 8 4" xfId="2618" xr:uid="{00000000-0005-0000-0000-00003A0A0000}"/>
    <cellStyle name="Normal 6 2 8 4 2" xfId="4308" xr:uid="{00000000-0005-0000-0000-0000D4100000}"/>
    <cellStyle name="Normal 6 2 8 4 2 2" xfId="14381" xr:uid="{00000000-0005-0000-0000-00002D380000}"/>
    <cellStyle name="Normal 6 2 8 4 2 2 3" xfId="29479" xr:uid="{00000000-0005-0000-0000-000027730000}"/>
    <cellStyle name="Normal 6 2 8 4 2 3" xfId="9361" xr:uid="{00000000-0005-0000-0000-000091240000}"/>
    <cellStyle name="Normal 6 2 8 4 2 3 3" xfId="24462" xr:uid="{00000000-0005-0000-0000-00008E5F0000}"/>
    <cellStyle name="Normal 6 2 8 4 2 5" xfId="19449" xr:uid="{00000000-0005-0000-0000-0000F94B0000}"/>
    <cellStyle name="Normal 6 2 8 4 3" xfId="6000" xr:uid="{00000000-0005-0000-0000-000070170000}"/>
    <cellStyle name="Normal 6 2 8 4 3 2" xfId="16052" xr:uid="{00000000-0005-0000-0000-0000B43E0000}"/>
    <cellStyle name="Normal 6 2 8 4 3 3" xfId="11032" xr:uid="{00000000-0005-0000-0000-0000182B0000}"/>
    <cellStyle name="Normal 6 2 8 4 3 3 3" xfId="26133" xr:uid="{00000000-0005-0000-0000-000015660000}"/>
    <cellStyle name="Normal 6 2 8 4 3 5" xfId="21120" xr:uid="{00000000-0005-0000-0000-000080520000}"/>
    <cellStyle name="Normal 6 2 8 4 4" xfId="12710" xr:uid="{00000000-0005-0000-0000-0000A6310000}"/>
    <cellStyle name="Normal 6 2 8 4 4 3" xfId="27808" xr:uid="{00000000-0005-0000-0000-0000A06C0000}"/>
    <cellStyle name="Normal 6 2 8 4 5" xfId="7689" xr:uid="{00000000-0005-0000-0000-0000091E0000}"/>
    <cellStyle name="Normal 6 2 8 4 5 3" xfId="22791" xr:uid="{00000000-0005-0000-0000-000007590000}"/>
    <cellStyle name="Normal 6 2 8 4 7" xfId="17778" xr:uid="{00000000-0005-0000-0000-000072450000}"/>
    <cellStyle name="Normal 6 2 8 5" xfId="3471" xr:uid="{00000000-0005-0000-0000-00008F0D0000}"/>
    <cellStyle name="Normal 6 2 8 5 2" xfId="13545" xr:uid="{00000000-0005-0000-0000-0000E9340000}"/>
    <cellStyle name="Normal 6 2 8 5 2 3" xfId="28643" xr:uid="{00000000-0005-0000-0000-0000E36F0000}"/>
    <cellStyle name="Normal 6 2 8 5 3" xfId="8525" xr:uid="{00000000-0005-0000-0000-00004D210000}"/>
    <cellStyle name="Normal 6 2 8 5 3 3" xfId="23626" xr:uid="{00000000-0005-0000-0000-00004A5C0000}"/>
    <cellStyle name="Normal 6 2 8 5 5" xfId="18613" xr:uid="{00000000-0005-0000-0000-0000B5480000}"/>
    <cellStyle name="Normal 6 2 8 6" xfId="5164" xr:uid="{00000000-0005-0000-0000-00002C140000}"/>
    <cellStyle name="Normal 6 2 8 6 2" xfId="15216" xr:uid="{00000000-0005-0000-0000-0000703B0000}"/>
    <cellStyle name="Normal 6 2 8 6 2 3" xfId="30314" xr:uid="{00000000-0005-0000-0000-00006A760000}"/>
    <cellStyle name="Normal 6 2 8 6 3" xfId="10196" xr:uid="{00000000-0005-0000-0000-0000D4270000}"/>
    <cellStyle name="Normal 6 2 8 6 3 3" xfId="25297" xr:uid="{00000000-0005-0000-0000-0000D1620000}"/>
    <cellStyle name="Normal 6 2 8 6 5" xfId="20284" xr:uid="{00000000-0005-0000-0000-00003C4F0000}"/>
    <cellStyle name="Normal 6 2 8 7" xfId="11874" xr:uid="{00000000-0005-0000-0000-0000622E0000}"/>
    <cellStyle name="Normal 6 2 8 7 3" xfId="26972" xr:uid="{00000000-0005-0000-0000-00005C690000}"/>
    <cellStyle name="Normal 6 2 8 8" xfId="6853" xr:uid="{00000000-0005-0000-0000-0000C51A0000}"/>
    <cellStyle name="Normal 6 2 8 8 3" xfId="21955" xr:uid="{00000000-0005-0000-0000-0000C3550000}"/>
    <cellStyle name="Normal 6 2 9" xfId="1878" xr:uid="{00000000-0005-0000-0000-000056070000}"/>
    <cellStyle name="Normal 6 2 9 2" xfId="2301" xr:uid="{00000000-0005-0000-0000-0000FD080000}"/>
    <cellStyle name="Normal 6 2 9 2 2" xfId="3140" xr:uid="{00000000-0005-0000-0000-0000440C0000}"/>
    <cellStyle name="Normal 6 2 9 2 2 2" xfId="4830" xr:uid="{00000000-0005-0000-0000-0000DE120000}"/>
    <cellStyle name="Normal 6 2 9 2 2 2 2" xfId="14903" xr:uid="{00000000-0005-0000-0000-0000373A0000}"/>
    <cellStyle name="Normal 6 2 9 2 2 2 2 3" xfId="30001" xr:uid="{00000000-0005-0000-0000-000031750000}"/>
    <cellStyle name="Normal 6 2 9 2 2 2 3" xfId="9883" xr:uid="{00000000-0005-0000-0000-00009B260000}"/>
    <cellStyle name="Normal 6 2 9 2 2 2 3 3" xfId="24984" xr:uid="{00000000-0005-0000-0000-000098610000}"/>
    <cellStyle name="Normal 6 2 9 2 2 2 5" xfId="19971" xr:uid="{00000000-0005-0000-0000-0000034E0000}"/>
    <cellStyle name="Normal 6 2 9 2 2 3" xfId="6522" xr:uid="{00000000-0005-0000-0000-00007A190000}"/>
    <cellStyle name="Normal 6 2 9 2 2 3 2" xfId="16574" xr:uid="{00000000-0005-0000-0000-0000BE400000}"/>
    <cellStyle name="Normal 6 2 9 2 2 3 3" xfId="11554" xr:uid="{00000000-0005-0000-0000-0000222D0000}"/>
    <cellStyle name="Normal 6 2 9 2 2 3 3 3" xfId="26655" xr:uid="{00000000-0005-0000-0000-00001F680000}"/>
    <cellStyle name="Normal 6 2 9 2 2 3 5" xfId="21642" xr:uid="{00000000-0005-0000-0000-00008A540000}"/>
    <cellStyle name="Normal 6 2 9 2 2 4" xfId="13232" xr:uid="{00000000-0005-0000-0000-0000B0330000}"/>
    <cellStyle name="Normal 6 2 9 2 2 4 3" xfId="28330" xr:uid="{00000000-0005-0000-0000-0000AA6E0000}"/>
    <cellStyle name="Normal 6 2 9 2 2 5" xfId="8211" xr:uid="{00000000-0005-0000-0000-000013200000}"/>
    <cellStyle name="Normal 6 2 9 2 2 5 3" xfId="23313" xr:uid="{00000000-0005-0000-0000-0000115B0000}"/>
    <cellStyle name="Normal 6 2 9 2 2 7" xfId="18300" xr:uid="{00000000-0005-0000-0000-00007C470000}"/>
    <cellStyle name="Normal 6 2 9 2 3" xfId="3993" xr:uid="{00000000-0005-0000-0000-0000990F0000}"/>
    <cellStyle name="Normal 6 2 9 2 3 2" xfId="14067" xr:uid="{00000000-0005-0000-0000-0000F3360000}"/>
    <cellStyle name="Normal 6 2 9 2 3 2 3" xfId="29165" xr:uid="{00000000-0005-0000-0000-0000ED710000}"/>
    <cellStyle name="Normal 6 2 9 2 3 3" xfId="9047" xr:uid="{00000000-0005-0000-0000-000057230000}"/>
    <cellStyle name="Normal 6 2 9 2 3 3 3" xfId="24148" xr:uid="{00000000-0005-0000-0000-0000545E0000}"/>
    <cellStyle name="Normal 6 2 9 2 3 5" xfId="19135" xr:uid="{00000000-0005-0000-0000-0000BF4A0000}"/>
    <cellStyle name="Normal 6 2 9 2 4" xfId="5686" xr:uid="{00000000-0005-0000-0000-000036160000}"/>
    <cellStyle name="Normal 6 2 9 2 4 2" xfId="15738" xr:uid="{00000000-0005-0000-0000-00007A3D0000}"/>
    <cellStyle name="Normal 6 2 9 2 4 2 3" xfId="30836" xr:uid="{00000000-0005-0000-0000-000074780000}"/>
    <cellStyle name="Normal 6 2 9 2 4 3" xfId="10718" xr:uid="{00000000-0005-0000-0000-0000DE290000}"/>
    <cellStyle name="Normal 6 2 9 2 4 3 3" xfId="25819" xr:uid="{00000000-0005-0000-0000-0000DB640000}"/>
    <cellStyle name="Normal 6 2 9 2 4 5" xfId="20806" xr:uid="{00000000-0005-0000-0000-000046510000}"/>
    <cellStyle name="Normal 6 2 9 2 5" xfId="12396" xr:uid="{00000000-0005-0000-0000-00006C300000}"/>
    <cellStyle name="Normal 6 2 9 2 5 3" xfId="27494" xr:uid="{00000000-0005-0000-0000-0000666B0000}"/>
    <cellStyle name="Normal 6 2 9 2 6" xfId="7375" xr:uid="{00000000-0005-0000-0000-0000CF1C0000}"/>
    <cellStyle name="Normal 6 2 9 2 6 3" xfId="22477" xr:uid="{00000000-0005-0000-0000-0000CD570000}"/>
    <cellStyle name="Normal 6 2 9 2 8" xfId="17464" xr:uid="{00000000-0005-0000-0000-000038440000}"/>
    <cellStyle name="Normal 6 2 9 3" xfId="2722" xr:uid="{00000000-0005-0000-0000-0000A20A0000}"/>
    <cellStyle name="Normal 6 2 9 3 2" xfId="4412" xr:uid="{00000000-0005-0000-0000-00003C110000}"/>
    <cellStyle name="Normal 6 2 9 3 2 2" xfId="14485" xr:uid="{00000000-0005-0000-0000-000095380000}"/>
    <cellStyle name="Normal 6 2 9 3 2 2 3" xfId="29583" xr:uid="{00000000-0005-0000-0000-00008F730000}"/>
    <cellStyle name="Normal 6 2 9 3 2 3" xfId="9465" xr:uid="{00000000-0005-0000-0000-0000F9240000}"/>
    <cellStyle name="Normal 6 2 9 3 2 3 3" xfId="24566" xr:uid="{00000000-0005-0000-0000-0000F65F0000}"/>
    <cellStyle name="Normal 6 2 9 3 2 5" xfId="19553" xr:uid="{00000000-0005-0000-0000-0000614C0000}"/>
    <cellStyle name="Normal 6 2 9 3 3" xfId="6104" xr:uid="{00000000-0005-0000-0000-0000D8170000}"/>
    <cellStyle name="Normal 6 2 9 3 3 2" xfId="16156" xr:uid="{00000000-0005-0000-0000-00001C3F0000}"/>
    <cellStyle name="Normal 6 2 9 3 3 3" xfId="11136" xr:uid="{00000000-0005-0000-0000-0000802B0000}"/>
    <cellStyle name="Normal 6 2 9 3 3 3 3" xfId="26237" xr:uid="{00000000-0005-0000-0000-00007D660000}"/>
    <cellStyle name="Normal 6 2 9 3 3 5" xfId="21224" xr:uid="{00000000-0005-0000-0000-0000E8520000}"/>
    <cellStyle name="Normal 6 2 9 3 4" xfId="12814" xr:uid="{00000000-0005-0000-0000-00000E320000}"/>
    <cellStyle name="Normal 6 2 9 3 4 3" xfId="27912" xr:uid="{00000000-0005-0000-0000-0000086D0000}"/>
    <cellStyle name="Normal 6 2 9 3 5" xfId="7793" xr:uid="{00000000-0005-0000-0000-0000711E0000}"/>
    <cellStyle name="Normal 6 2 9 3 5 3" xfId="22895" xr:uid="{00000000-0005-0000-0000-00006F590000}"/>
    <cellStyle name="Normal 6 2 9 3 7" xfId="17882" xr:uid="{00000000-0005-0000-0000-0000DA450000}"/>
    <cellStyle name="Normal 6 2 9 4" xfId="3575" xr:uid="{00000000-0005-0000-0000-0000F70D0000}"/>
    <cellStyle name="Normal 6 2 9 4 2" xfId="13649" xr:uid="{00000000-0005-0000-0000-000051350000}"/>
    <cellStyle name="Normal 6 2 9 4 2 3" xfId="28747" xr:uid="{00000000-0005-0000-0000-00004B700000}"/>
    <cellStyle name="Normal 6 2 9 4 3" xfId="8629" xr:uid="{00000000-0005-0000-0000-0000B5210000}"/>
    <cellStyle name="Normal 6 2 9 4 3 3" xfId="23730" xr:uid="{00000000-0005-0000-0000-0000B25C0000}"/>
    <cellStyle name="Normal 6 2 9 4 5" xfId="18717" xr:uid="{00000000-0005-0000-0000-00001D490000}"/>
    <cellStyle name="Normal 6 2 9 5" xfId="5268" xr:uid="{00000000-0005-0000-0000-000094140000}"/>
    <cellStyle name="Normal 6 2 9 5 2" xfId="15320" xr:uid="{00000000-0005-0000-0000-0000D83B0000}"/>
    <cellStyle name="Normal 6 2 9 5 2 3" xfId="30418" xr:uid="{00000000-0005-0000-0000-0000D2760000}"/>
    <cellStyle name="Normal 6 2 9 5 3" xfId="10300" xr:uid="{00000000-0005-0000-0000-00003C280000}"/>
    <cellStyle name="Normal 6 2 9 5 3 3" xfId="25401" xr:uid="{00000000-0005-0000-0000-000039630000}"/>
    <cellStyle name="Normal 6 2 9 5 5" xfId="20388" xr:uid="{00000000-0005-0000-0000-0000A44F0000}"/>
    <cellStyle name="Normal 6 2 9 6" xfId="11978" xr:uid="{00000000-0005-0000-0000-0000CA2E0000}"/>
    <cellStyle name="Normal 6 2 9 6 3" xfId="27076" xr:uid="{00000000-0005-0000-0000-0000C4690000}"/>
    <cellStyle name="Normal 6 2 9 7" xfId="6957" xr:uid="{00000000-0005-0000-0000-00002D1B0000}"/>
    <cellStyle name="Normal 6 2 9 7 3" xfId="22059" xr:uid="{00000000-0005-0000-0000-00002B560000}"/>
    <cellStyle name="Normal 6 2 9 9" xfId="17046" xr:uid="{00000000-0005-0000-0000-000096420000}"/>
    <cellStyle name="Normal 6 3" xfId="660" xr:uid="{00000000-0005-0000-0000-000094020000}"/>
    <cellStyle name="Normal 6 3 10" xfId="6779" xr:uid="{00000000-0005-0000-0000-00007B1A0000}"/>
    <cellStyle name="Normal 6 3 10 3" xfId="21883" xr:uid="{00000000-0005-0000-0000-00007B550000}"/>
    <cellStyle name="Normal 6 3 12" xfId="16868" xr:uid="{00000000-0005-0000-0000-0000E4410000}"/>
    <cellStyle name="Normal 6 3 13" xfId="1466" xr:uid="{00000000-0005-0000-0000-0000BA050000}"/>
    <cellStyle name="Normal 6 3 2" xfId="713" xr:uid="{00000000-0005-0000-0000-0000C9020000}"/>
    <cellStyle name="Normal 6 3 2 11" xfId="16922" xr:uid="{00000000-0005-0000-0000-00001A420000}"/>
    <cellStyle name="Normal 6 3 2 12" xfId="1743" xr:uid="{00000000-0005-0000-0000-0000CF060000}"/>
    <cellStyle name="Normal 6 3 2 2" xfId="734" xr:uid="{00000000-0005-0000-0000-0000DE020000}"/>
    <cellStyle name="Normal 6 3 2 2 10" xfId="17026" xr:uid="{00000000-0005-0000-0000-000082420000}"/>
    <cellStyle name="Normal 6 3 2 2 11" xfId="1851" xr:uid="{00000000-0005-0000-0000-00003B070000}"/>
    <cellStyle name="Normal 6 3 2 2 2" xfId="2068" xr:uid="{00000000-0005-0000-0000-000014080000}"/>
    <cellStyle name="Normal 6 3 2 2 2 2" xfId="2489" xr:uid="{00000000-0005-0000-0000-0000B9090000}"/>
    <cellStyle name="Normal 6 3 2 2 2 2 2" xfId="3328" xr:uid="{00000000-0005-0000-0000-0000000D0000}"/>
    <cellStyle name="Normal 6 3 2 2 2 2 2 2" xfId="5018" xr:uid="{00000000-0005-0000-0000-00009A130000}"/>
    <cellStyle name="Normal 6 3 2 2 2 2 2 2 2" xfId="15091" xr:uid="{00000000-0005-0000-0000-0000F33A0000}"/>
    <cellStyle name="Normal 6 3 2 2 2 2 2 2 2 3" xfId="30189" xr:uid="{00000000-0005-0000-0000-0000ED750000}"/>
    <cellStyle name="Normal 6 3 2 2 2 2 2 2 3" xfId="10071" xr:uid="{00000000-0005-0000-0000-000057270000}"/>
    <cellStyle name="Normal 6 3 2 2 2 2 2 2 3 3" xfId="25172" xr:uid="{00000000-0005-0000-0000-000054620000}"/>
    <cellStyle name="Normal 6 3 2 2 2 2 2 2 5" xfId="20159" xr:uid="{00000000-0005-0000-0000-0000BF4E0000}"/>
    <cellStyle name="Normal 6 3 2 2 2 2 2 3" xfId="6710" xr:uid="{00000000-0005-0000-0000-0000361A0000}"/>
    <cellStyle name="Normal 6 3 2 2 2 2 2 3 2" xfId="16762" xr:uid="{00000000-0005-0000-0000-00007A410000}"/>
    <cellStyle name="Normal 6 3 2 2 2 2 2 3 3" xfId="11742" xr:uid="{00000000-0005-0000-0000-0000DE2D0000}"/>
    <cellStyle name="Normal 6 3 2 2 2 2 2 3 3 3" xfId="26843" xr:uid="{00000000-0005-0000-0000-0000DB680000}"/>
    <cellStyle name="Normal 6 3 2 2 2 2 2 3 5" xfId="21830" xr:uid="{00000000-0005-0000-0000-000046550000}"/>
    <cellStyle name="Normal 6 3 2 2 2 2 2 4" xfId="13420" xr:uid="{00000000-0005-0000-0000-00006C340000}"/>
    <cellStyle name="Normal 6 3 2 2 2 2 2 4 3" xfId="28518" xr:uid="{00000000-0005-0000-0000-0000666F0000}"/>
    <cellStyle name="Normal 6 3 2 2 2 2 2 5" xfId="8399" xr:uid="{00000000-0005-0000-0000-0000CF200000}"/>
    <cellStyle name="Normal 6 3 2 2 2 2 2 5 3" xfId="23501" xr:uid="{00000000-0005-0000-0000-0000CD5B0000}"/>
    <cellStyle name="Normal 6 3 2 2 2 2 2 7" xfId="18488" xr:uid="{00000000-0005-0000-0000-000038480000}"/>
    <cellStyle name="Normal 6 3 2 2 2 2 3" xfId="4181" xr:uid="{00000000-0005-0000-0000-000055100000}"/>
    <cellStyle name="Normal 6 3 2 2 2 2 3 2" xfId="14255" xr:uid="{00000000-0005-0000-0000-0000AF370000}"/>
    <cellStyle name="Normal 6 3 2 2 2 2 3 2 3" xfId="29353" xr:uid="{00000000-0005-0000-0000-0000A9720000}"/>
    <cellStyle name="Normal 6 3 2 2 2 2 3 3" xfId="9235" xr:uid="{00000000-0005-0000-0000-000013240000}"/>
    <cellStyle name="Normal 6 3 2 2 2 2 3 3 3" xfId="24336" xr:uid="{00000000-0005-0000-0000-0000105F0000}"/>
    <cellStyle name="Normal 6 3 2 2 2 2 3 5" xfId="19323" xr:uid="{00000000-0005-0000-0000-00007B4B0000}"/>
    <cellStyle name="Normal 6 3 2 2 2 2 4" xfId="5874" xr:uid="{00000000-0005-0000-0000-0000F2160000}"/>
    <cellStyle name="Normal 6 3 2 2 2 2 4 2" xfId="15926" xr:uid="{00000000-0005-0000-0000-0000363E0000}"/>
    <cellStyle name="Normal 6 3 2 2 2 2 4 3" xfId="10906" xr:uid="{00000000-0005-0000-0000-00009A2A0000}"/>
    <cellStyle name="Normal 6 3 2 2 2 2 4 3 3" xfId="26007" xr:uid="{00000000-0005-0000-0000-000097650000}"/>
    <cellStyle name="Normal 6 3 2 2 2 2 4 5" xfId="20994" xr:uid="{00000000-0005-0000-0000-000002520000}"/>
    <cellStyle name="Normal 6 3 2 2 2 2 5" xfId="12584" xr:uid="{00000000-0005-0000-0000-000028310000}"/>
    <cellStyle name="Normal 6 3 2 2 2 2 5 3" xfId="27682" xr:uid="{00000000-0005-0000-0000-0000226C0000}"/>
    <cellStyle name="Normal 6 3 2 2 2 2 6" xfId="7563" xr:uid="{00000000-0005-0000-0000-00008B1D0000}"/>
    <cellStyle name="Normal 6 3 2 2 2 2 6 3" xfId="22665" xr:uid="{00000000-0005-0000-0000-000089580000}"/>
    <cellStyle name="Normal 6 3 2 2 2 2 8" xfId="17652" xr:uid="{00000000-0005-0000-0000-0000F4440000}"/>
    <cellStyle name="Normal 6 3 2 2 2 3" xfId="2910" xr:uid="{00000000-0005-0000-0000-00005E0B0000}"/>
    <cellStyle name="Normal 6 3 2 2 2 3 2" xfId="4600" xr:uid="{00000000-0005-0000-0000-0000F8110000}"/>
    <cellStyle name="Normal 6 3 2 2 2 3 2 2" xfId="14673" xr:uid="{00000000-0005-0000-0000-000051390000}"/>
    <cellStyle name="Normal 6 3 2 2 2 3 2 2 3" xfId="29771" xr:uid="{00000000-0005-0000-0000-00004B740000}"/>
    <cellStyle name="Normal 6 3 2 2 2 3 2 3" xfId="9653" xr:uid="{00000000-0005-0000-0000-0000B5250000}"/>
    <cellStyle name="Normal 6 3 2 2 2 3 2 3 3" xfId="24754" xr:uid="{00000000-0005-0000-0000-0000B2600000}"/>
    <cellStyle name="Normal 6 3 2 2 2 3 2 5" xfId="19741" xr:uid="{00000000-0005-0000-0000-00001D4D0000}"/>
    <cellStyle name="Normal 6 3 2 2 2 3 3" xfId="6292" xr:uid="{00000000-0005-0000-0000-000094180000}"/>
    <cellStyle name="Normal 6 3 2 2 2 3 3 2" xfId="16344" xr:uid="{00000000-0005-0000-0000-0000D83F0000}"/>
    <cellStyle name="Normal 6 3 2 2 2 3 3 3" xfId="11324" xr:uid="{00000000-0005-0000-0000-00003C2C0000}"/>
    <cellStyle name="Normal 6 3 2 2 2 3 3 3 3" xfId="26425" xr:uid="{00000000-0005-0000-0000-000039670000}"/>
    <cellStyle name="Normal 6 3 2 2 2 3 3 5" xfId="21412" xr:uid="{00000000-0005-0000-0000-0000A4530000}"/>
    <cellStyle name="Normal 6 3 2 2 2 3 4" xfId="13002" xr:uid="{00000000-0005-0000-0000-0000CA320000}"/>
    <cellStyle name="Normal 6 3 2 2 2 3 4 3" xfId="28100" xr:uid="{00000000-0005-0000-0000-0000C46D0000}"/>
    <cellStyle name="Normal 6 3 2 2 2 3 5" xfId="7981" xr:uid="{00000000-0005-0000-0000-00002D1F0000}"/>
    <cellStyle name="Normal 6 3 2 2 2 3 5 3" xfId="23083" xr:uid="{00000000-0005-0000-0000-00002B5A0000}"/>
    <cellStyle name="Normal 6 3 2 2 2 3 7" xfId="18070" xr:uid="{00000000-0005-0000-0000-000096460000}"/>
    <cellStyle name="Normal 6 3 2 2 2 4" xfId="3763" xr:uid="{00000000-0005-0000-0000-0000B30E0000}"/>
    <cellStyle name="Normal 6 3 2 2 2 4 2" xfId="13837" xr:uid="{00000000-0005-0000-0000-00000D360000}"/>
    <cellStyle name="Normal 6 3 2 2 2 4 2 3" xfId="28935" xr:uid="{00000000-0005-0000-0000-000007710000}"/>
    <cellStyle name="Normal 6 3 2 2 2 4 3" xfId="8817" xr:uid="{00000000-0005-0000-0000-000071220000}"/>
    <cellStyle name="Normal 6 3 2 2 2 4 3 3" xfId="23918" xr:uid="{00000000-0005-0000-0000-00006E5D0000}"/>
    <cellStyle name="Normal 6 3 2 2 2 4 5" xfId="18905" xr:uid="{00000000-0005-0000-0000-0000D9490000}"/>
    <cellStyle name="Normal 6 3 2 2 2 5" xfId="5456" xr:uid="{00000000-0005-0000-0000-000050150000}"/>
    <cellStyle name="Normal 6 3 2 2 2 5 2" xfId="15508" xr:uid="{00000000-0005-0000-0000-0000943C0000}"/>
    <cellStyle name="Normal 6 3 2 2 2 5 2 3" xfId="30606" xr:uid="{00000000-0005-0000-0000-00008E770000}"/>
    <cellStyle name="Normal 6 3 2 2 2 5 3" xfId="10488" xr:uid="{00000000-0005-0000-0000-0000F8280000}"/>
    <cellStyle name="Normal 6 3 2 2 2 5 3 3" xfId="25589" xr:uid="{00000000-0005-0000-0000-0000F5630000}"/>
    <cellStyle name="Normal 6 3 2 2 2 5 5" xfId="20576" xr:uid="{00000000-0005-0000-0000-000060500000}"/>
    <cellStyle name="Normal 6 3 2 2 2 6" xfId="12166" xr:uid="{00000000-0005-0000-0000-0000862F0000}"/>
    <cellStyle name="Normal 6 3 2 2 2 6 3" xfId="27264" xr:uid="{00000000-0005-0000-0000-0000806A0000}"/>
    <cellStyle name="Normal 6 3 2 2 2 7" xfId="7145" xr:uid="{00000000-0005-0000-0000-0000E91B0000}"/>
    <cellStyle name="Normal 6 3 2 2 2 7 3" xfId="22247" xr:uid="{00000000-0005-0000-0000-0000E7560000}"/>
    <cellStyle name="Normal 6 3 2 2 2 9" xfId="17234" xr:uid="{00000000-0005-0000-0000-000052430000}"/>
    <cellStyle name="Normal 6 3 2 2 3" xfId="2281" xr:uid="{00000000-0005-0000-0000-0000E9080000}"/>
    <cellStyle name="Normal 6 3 2 2 3 2" xfId="3120" xr:uid="{00000000-0005-0000-0000-0000300C0000}"/>
    <cellStyle name="Normal 6 3 2 2 3 2 2" xfId="4810" xr:uid="{00000000-0005-0000-0000-0000CA120000}"/>
    <cellStyle name="Normal 6 3 2 2 3 2 2 2" xfId="14883" xr:uid="{00000000-0005-0000-0000-0000233A0000}"/>
    <cellStyle name="Normal 6 3 2 2 3 2 2 2 3" xfId="29981" xr:uid="{00000000-0005-0000-0000-00001D750000}"/>
    <cellStyle name="Normal 6 3 2 2 3 2 2 3" xfId="9863" xr:uid="{00000000-0005-0000-0000-000087260000}"/>
    <cellStyle name="Normal 6 3 2 2 3 2 2 3 3" xfId="24964" xr:uid="{00000000-0005-0000-0000-000084610000}"/>
    <cellStyle name="Normal 6 3 2 2 3 2 2 5" xfId="19951" xr:uid="{00000000-0005-0000-0000-0000EF4D0000}"/>
    <cellStyle name="Normal 6 3 2 2 3 2 3" xfId="6502" xr:uid="{00000000-0005-0000-0000-000066190000}"/>
    <cellStyle name="Normal 6 3 2 2 3 2 3 2" xfId="16554" xr:uid="{00000000-0005-0000-0000-0000AA400000}"/>
    <cellStyle name="Normal 6 3 2 2 3 2 3 3" xfId="11534" xr:uid="{00000000-0005-0000-0000-00000E2D0000}"/>
    <cellStyle name="Normal 6 3 2 2 3 2 3 3 3" xfId="26635" xr:uid="{00000000-0005-0000-0000-00000B680000}"/>
    <cellStyle name="Normal 6 3 2 2 3 2 3 5" xfId="21622" xr:uid="{00000000-0005-0000-0000-000076540000}"/>
    <cellStyle name="Normal 6 3 2 2 3 2 4" xfId="13212" xr:uid="{00000000-0005-0000-0000-00009C330000}"/>
    <cellStyle name="Normal 6 3 2 2 3 2 4 3" xfId="28310" xr:uid="{00000000-0005-0000-0000-0000966E0000}"/>
    <cellStyle name="Normal 6 3 2 2 3 2 5" xfId="8191" xr:uid="{00000000-0005-0000-0000-0000FF1F0000}"/>
    <cellStyle name="Normal 6 3 2 2 3 2 5 3" xfId="23293" xr:uid="{00000000-0005-0000-0000-0000FD5A0000}"/>
    <cellStyle name="Normal 6 3 2 2 3 2 7" xfId="18280" xr:uid="{00000000-0005-0000-0000-000068470000}"/>
    <cellStyle name="Normal 6 3 2 2 3 3" xfId="3973" xr:uid="{00000000-0005-0000-0000-0000850F0000}"/>
    <cellStyle name="Normal 6 3 2 2 3 3 2" xfId="14047" xr:uid="{00000000-0005-0000-0000-0000DF360000}"/>
    <cellStyle name="Normal 6 3 2 2 3 3 2 3" xfId="29145" xr:uid="{00000000-0005-0000-0000-0000D9710000}"/>
    <cellStyle name="Normal 6 3 2 2 3 3 3" xfId="9027" xr:uid="{00000000-0005-0000-0000-000043230000}"/>
    <cellStyle name="Normal 6 3 2 2 3 3 3 3" xfId="24128" xr:uid="{00000000-0005-0000-0000-0000405E0000}"/>
    <cellStyle name="Normal 6 3 2 2 3 3 5" xfId="19115" xr:uid="{00000000-0005-0000-0000-0000AB4A0000}"/>
    <cellStyle name="Normal 6 3 2 2 3 4" xfId="5666" xr:uid="{00000000-0005-0000-0000-000022160000}"/>
    <cellStyle name="Normal 6 3 2 2 3 4 2" xfId="15718" xr:uid="{00000000-0005-0000-0000-0000663D0000}"/>
    <cellStyle name="Normal 6 3 2 2 3 4 2 3" xfId="30816" xr:uid="{00000000-0005-0000-0000-000060780000}"/>
    <cellStyle name="Normal 6 3 2 2 3 4 3" xfId="10698" xr:uid="{00000000-0005-0000-0000-0000CA290000}"/>
    <cellStyle name="Normal 6 3 2 2 3 4 3 3" xfId="25799" xr:uid="{00000000-0005-0000-0000-0000C7640000}"/>
    <cellStyle name="Normal 6 3 2 2 3 4 5" xfId="20786" xr:uid="{00000000-0005-0000-0000-000032510000}"/>
    <cellStyle name="Normal 6 3 2 2 3 5" xfId="12376" xr:uid="{00000000-0005-0000-0000-000058300000}"/>
    <cellStyle name="Normal 6 3 2 2 3 5 3" xfId="27474" xr:uid="{00000000-0005-0000-0000-0000526B0000}"/>
    <cellStyle name="Normal 6 3 2 2 3 6" xfId="7355" xr:uid="{00000000-0005-0000-0000-0000BB1C0000}"/>
    <cellStyle name="Normal 6 3 2 2 3 6 3" xfId="22457" xr:uid="{00000000-0005-0000-0000-0000B9570000}"/>
    <cellStyle name="Normal 6 3 2 2 3 8" xfId="17444" xr:uid="{00000000-0005-0000-0000-000024440000}"/>
    <cellStyle name="Normal 6 3 2 2 4" xfId="2702" xr:uid="{00000000-0005-0000-0000-00008E0A0000}"/>
    <cellStyle name="Normal 6 3 2 2 4 2" xfId="4392" xr:uid="{00000000-0005-0000-0000-000028110000}"/>
    <cellStyle name="Normal 6 3 2 2 4 2 2" xfId="14465" xr:uid="{00000000-0005-0000-0000-000081380000}"/>
    <cellStyle name="Normal 6 3 2 2 4 2 2 3" xfId="29563" xr:uid="{00000000-0005-0000-0000-00007B730000}"/>
    <cellStyle name="Normal 6 3 2 2 4 2 3" xfId="9445" xr:uid="{00000000-0005-0000-0000-0000E5240000}"/>
    <cellStyle name="Normal 6 3 2 2 4 2 3 3" xfId="24546" xr:uid="{00000000-0005-0000-0000-0000E25F0000}"/>
    <cellStyle name="Normal 6 3 2 2 4 2 5" xfId="19533" xr:uid="{00000000-0005-0000-0000-00004D4C0000}"/>
    <cellStyle name="Normal 6 3 2 2 4 3" xfId="6084" xr:uid="{00000000-0005-0000-0000-0000C4170000}"/>
    <cellStyle name="Normal 6 3 2 2 4 3 2" xfId="16136" xr:uid="{00000000-0005-0000-0000-0000083F0000}"/>
    <cellStyle name="Normal 6 3 2 2 4 3 3" xfId="11116" xr:uid="{00000000-0005-0000-0000-00006C2B0000}"/>
    <cellStyle name="Normal 6 3 2 2 4 3 3 3" xfId="26217" xr:uid="{00000000-0005-0000-0000-000069660000}"/>
    <cellStyle name="Normal 6 3 2 2 4 3 5" xfId="21204" xr:uid="{00000000-0005-0000-0000-0000D4520000}"/>
    <cellStyle name="Normal 6 3 2 2 4 4" xfId="12794" xr:uid="{00000000-0005-0000-0000-0000FA310000}"/>
    <cellStyle name="Normal 6 3 2 2 4 4 3" xfId="27892" xr:uid="{00000000-0005-0000-0000-0000F46C0000}"/>
    <cellStyle name="Normal 6 3 2 2 4 5" xfId="7773" xr:uid="{00000000-0005-0000-0000-00005D1E0000}"/>
    <cellStyle name="Normal 6 3 2 2 4 5 3" xfId="22875" xr:uid="{00000000-0005-0000-0000-00005B590000}"/>
    <cellStyle name="Normal 6 3 2 2 4 7" xfId="17862" xr:uid="{00000000-0005-0000-0000-0000C6450000}"/>
    <cellStyle name="Normal 6 3 2 2 5" xfId="3555" xr:uid="{00000000-0005-0000-0000-0000E30D0000}"/>
    <cellStyle name="Normal 6 3 2 2 5 2" xfId="13629" xr:uid="{00000000-0005-0000-0000-00003D350000}"/>
    <cellStyle name="Normal 6 3 2 2 5 2 3" xfId="28727" xr:uid="{00000000-0005-0000-0000-000037700000}"/>
    <cellStyle name="Normal 6 3 2 2 5 3" xfId="8609" xr:uid="{00000000-0005-0000-0000-0000A1210000}"/>
    <cellStyle name="Normal 6 3 2 2 5 3 3" xfId="23710" xr:uid="{00000000-0005-0000-0000-00009E5C0000}"/>
    <cellStyle name="Normal 6 3 2 2 5 5" xfId="18697" xr:uid="{00000000-0005-0000-0000-000009490000}"/>
    <cellStyle name="Normal 6 3 2 2 6" xfId="5248" xr:uid="{00000000-0005-0000-0000-000080140000}"/>
    <cellStyle name="Normal 6 3 2 2 6 2" xfId="15300" xr:uid="{00000000-0005-0000-0000-0000C43B0000}"/>
    <cellStyle name="Normal 6 3 2 2 6 2 3" xfId="30398" xr:uid="{00000000-0005-0000-0000-0000BE760000}"/>
    <cellStyle name="Normal 6 3 2 2 6 3" xfId="10280" xr:uid="{00000000-0005-0000-0000-000028280000}"/>
    <cellStyle name="Normal 6 3 2 2 6 3 3" xfId="25381" xr:uid="{00000000-0005-0000-0000-000025630000}"/>
    <cellStyle name="Normal 6 3 2 2 6 5" xfId="20368" xr:uid="{00000000-0005-0000-0000-0000904F0000}"/>
    <cellStyle name="Normal 6 3 2 2 7" xfId="11958" xr:uid="{00000000-0005-0000-0000-0000B62E0000}"/>
    <cellStyle name="Normal 6 3 2 2 7 3" xfId="27056" xr:uid="{00000000-0005-0000-0000-0000B0690000}"/>
    <cellStyle name="Normal 6 3 2 2 8" xfId="6937" xr:uid="{00000000-0005-0000-0000-0000191B0000}"/>
    <cellStyle name="Normal 6 3 2 2 8 3" xfId="22039" xr:uid="{00000000-0005-0000-0000-000017560000}"/>
    <cellStyle name="Normal 6 3 2 3" xfId="755" xr:uid="{00000000-0005-0000-0000-0000F3020000}"/>
    <cellStyle name="Normal 6 3 2 3 10" xfId="1964" xr:uid="{00000000-0005-0000-0000-0000AC070000}"/>
    <cellStyle name="Normal 6 3 2 3 2" xfId="2385" xr:uid="{00000000-0005-0000-0000-000051090000}"/>
    <cellStyle name="Normal 6 3 2 3 2 2" xfId="3224" xr:uid="{00000000-0005-0000-0000-0000980C0000}"/>
    <cellStyle name="Normal 6 3 2 3 2 2 2" xfId="4914" xr:uid="{00000000-0005-0000-0000-000032130000}"/>
    <cellStyle name="Normal 6 3 2 3 2 2 2 2" xfId="14987" xr:uid="{00000000-0005-0000-0000-00008B3A0000}"/>
    <cellStyle name="Normal 6 3 2 3 2 2 2 2 3" xfId="30085" xr:uid="{00000000-0005-0000-0000-000085750000}"/>
    <cellStyle name="Normal 6 3 2 3 2 2 2 3" xfId="9967" xr:uid="{00000000-0005-0000-0000-0000EF260000}"/>
    <cellStyle name="Normal 6 3 2 3 2 2 2 3 3" xfId="25068" xr:uid="{00000000-0005-0000-0000-0000EC610000}"/>
    <cellStyle name="Normal 6 3 2 3 2 2 2 5" xfId="20055" xr:uid="{00000000-0005-0000-0000-0000574E0000}"/>
    <cellStyle name="Normal 6 3 2 3 2 2 3" xfId="6606" xr:uid="{00000000-0005-0000-0000-0000CE190000}"/>
    <cellStyle name="Normal 6 3 2 3 2 2 3 2" xfId="16658" xr:uid="{00000000-0005-0000-0000-000012410000}"/>
    <cellStyle name="Normal 6 3 2 3 2 2 3 3" xfId="11638" xr:uid="{00000000-0005-0000-0000-0000762D0000}"/>
    <cellStyle name="Normal 6 3 2 3 2 2 3 3 3" xfId="26739" xr:uid="{00000000-0005-0000-0000-000073680000}"/>
    <cellStyle name="Normal 6 3 2 3 2 2 3 5" xfId="21726" xr:uid="{00000000-0005-0000-0000-0000DE540000}"/>
    <cellStyle name="Normal 6 3 2 3 2 2 4" xfId="13316" xr:uid="{00000000-0005-0000-0000-000004340000}"/>
    <cellStyle name="Normal 6 3 2 3 2 2 4 3" xfId="28414" xr:uid="{00000000-0005-0000-0000-0000FE6E0000}"/>
    <cellStyle name="Normal 6 3 2 3 2 2 5" xfId="8295" xr:uid="{00000000-0005-0000-0000-000067200000}"/>
    <cellStyle name="Normal 6 3 2 3 2 2 5 3" xfId="23397" xr:uid="{00000000-0005-0000-0000-0000655B0000}"/>
    <cellStyle name="Normal 6 3 2 3 2 2 7" xfId="18384" xr:uid="{00000000-0005-0000-0000-0000D0470000}"/>
    <cellStyle name="Normal 6 3 2 3 2 3" xfId="4077" xr:uid="{00000000-0005-0000-0000-0000ED0F0000}"/>
    <cellStyle name="Normal 6 3 2 3 2 3 2" xfId="14151" xr:uid="{00000000-0005-0000-0000-000047370000}"/>
    <cellStyle name="Normal 6 3 2 3 2 3 2 3" xfId="29249" xr:uid="{00000000-0005-0000-0000-000041720000}"/>
    <cellStyle name="Normal 6 3 2 3 2 3 3" xfId="9131" xr:uid="{00000000-0005-0000-0000-0000AB230000}"/>
    <cellStyle name="Normal 6 3 2 3 2 3 3 3" xfId="24232" xr:uid="{00000000-0005-0000-0000-0000A85E0000}"/>
    <cellStyle name="Normal 6 3 2 3 2 3 5" xfId="19219" xr:uid="{00000000-0005-0000-0000-0000134B0000}"/>
    <cellStyle name="Normal 6 3 2 3 2 4" xfId="5770" xr:uid="{00000000-0005-0000-0000-00008A160000}"/>
    <cellStyle name="Normal 6 3 2 3 2 4 2" xfId="15822" xr:uid="{00000000-0005-0000-0000-0000CE3D0000}"/>
    <cellStyle name="Normal 6 3 2 3 2 4 2 3" xfId="30920" xr:uid="{00000000-0005-0000-0000-0000C8780000}"/>
    <cellStyle name="Normal 6 3 2 3 2 4 3" xfId="10802" xr:uid="{00000000-0005-0000-0000-0000322A0000}"/>
    <cellStyle name="Normal 6 3 2 3 2 4 3 3" xfId="25903" xr:uid="{00000000-0005-0000-0000-00002F650000}"/>
    <cellStyle name="Normal 6 3 2 3 2 4 5" xfId="20890" xr:uid="{00000000-0005-0000-0000-00009A510000}"/>
    <cellStyle name="Normal 6 3 2 3 2 5" xfId="12480" xr:uid="{00000000-0005-0000-0000-0000C0300000}"/>
    <cellStyle name="Normal 6 3 2 3 2 5 3" xfId="27578" xr:uid="{00000000-0005-0000-0000-0000BA6B0000}"/>
    <cellStyle name="Normal 6 3 2 3 2 6" xfId="7459" xr:uid="{00000000-0005-0000-0000-0000231D0000}"/>
    <cellStyle name="Normal 6 3 2 3 2 6 3" xfId="22561" xr:uid="{00000000-0005-0000-0000-000021580000}"/>
    <cellStyle name="Normal 6 3 2 3 2 8" xfId="17548" xr:uid="{00000000-0005-0000-0000-00008C440000}"/>
    <cellStyle name="Normal 6 3 2 3 3" xfId="2806" xr:uid="{00000000-0005-0000-0000-0000F60A0000}"/>
    <cellStyle name="Normal 6 3 2 3 3 2" xfId="4496" xr:uid="{00000000-0005-0000-0000-000090110000}"/>
    <cellStyle name="Normal 6 3 2 3 3 2 2" xfId="14569" xr:uid="{00000000-0005-0000-0000-0000E9380000}"/>
    <cellStyle name="Normal 6 3 2 3 3 2 2 3" xfId="29667" xr:uid="{00000000-0005-0000-0000-0000E3730000}"/>
    <cellStyle name="Normal 6 3 2 3 3 2 3" xfId="9549" xr:uid="{00000000-0005-0000-0000-00004D250000}"/>
    <cellStyle name="Normal 6 3 2 3 3 2 3 3" xfId="24650" xr:uid="{00000000-0005-0000-0000-00004A600000}"/>
    <cellStyle name="Normal 6 3 2 3 3 2 5" xfId="19637" xr:uid="{00000000-0005-0000-0000-0000B54C0000}"/>
    <cellStyle name="Normal 6 3 2 3 3 3" xfId="6188" xr:uid="{00000000-0005-0000-0000-00002C180000}"/>
    <cellStyle name="Normal 6 3 2 3 3 3 2" xfId="16240" xr:uid="{00000000-0005-0000-0000-0000703F0000}"/>
    <cellStyle name="Normal 6 3 2 3 3 3 3" xfId="11220" xr:uid="{00000000-0005-0000-0000-0000D42B0000}"/>
    <cellStyle name="Normal 6 3 2 3 3 3 3 3" xfId="26321" xr:uid="{00000000-0005-0000-0000-0000D1660000}"/>
    <cellStyle name="Normal 6 3 2 3 3 3 5" xfId="21308" xr:uid="{00000000-0005-0000-0000-00003C530000}"/>
    <cellStyle name="Normal 6 3 2 3 3 4" xfId="12898" xr:uid="{00000000-0005-0000-0000-000062320000}"/>
    <cellStyle name="Normal 6 3 2 3 3 4 3" xfId="27996" xr:uid="{00000000-0005-0000-0000-00005C6D0000}"/>
    <cellStyle name="Normal 6 3 2 3 3 5" xfId="7877" xr:uid="{00000000-0005-0000-0000-0000C51E0000}"/>
    <cellStyle name="Normal 6 3 2 3 3 5 3" xfId="22979" xr:uid="{00000000-0005-0000-0000-0000C3590000}"/>
    <cellStyle name="Normal 6 3 2 3 3 7" xfId="17966" xr:uid="{00000000-0005-0000-0000-00002E460000}"/>
    <cellStyle name="Normal 6 3 2 3 4" xfId="3659" xr:uid="{00000000-0005-0000-0000-00004B0E0000}"/>
    <cellStyle name="Normal 6 3 2 3 4 2" xfId="13733" xr:uid="{00000000-0005-0000-0000-0000A5350000}"/>
    <cellStyle name="Normal 6 3 2 3 4 2 3" xfId="28831" xr:uid="{00000000-0005-0000-0000-00009F700000}"/>
    <cellStyle name="Normal 6 3 2 3 4 3" xfId="8713" xr:uid="{00000000-0005-0000-0000-000009220000}"/>
    <cellStyle name="Normal 6 3 2 3 4 3 3" xfId="23814" xr:uid="{00000000-0005-0000-0000-0000065D0000}"/>
    <cellStyle name="Normal 6 3 2 3 4 5" xfId="18801" xr:uid="{00000000-0005-0000-0000-000071490000}"/>
    <cellStyle name="Normal 6 3 2 3 5" xfId="5352" xr:uid="{00000000-0005-0000-0000-0000E8140000}"/>
    <cellStyle name="Normal 6 3 2 3 5 2" xfId="15404" xr:uid="{00000000-0005-0000-0000-00002C3C0000}"/>
    <cellStyle name="Normal 6 3 2 3 5 2 3" xfId="30502" xr:uid="{00000000-0005-0000-0000-000026770000}"/>
    <cellStyle name="Normal 6 3 2 3 5 3" xfId="10384" xr:uid="{00000000-0005-0000-0000-000090280000}"/>
    <cellStyle name="Normal 6 3 2 3 5 3 3" xfId="25485" xr:uid="{00000000-0005-0000-0000-00008D630000}"/>
    <cellStyle name="Normal 6 3 2 3 5 5" xfId="20472" xr:uid="{00000000-0005-0000-0000-0000F84F0000}"/>
    <cellStyle name="Normal 6 3 2 3 6" xfId="12062" xr:uid="{00000000-0005-0000-0000-00001E2F0000}"/>
    <cellStyle name="Normal 6 3 2 3 6 3" xfId="27160" xr:uid="{00000000-0005-0000-0000-0000186A0000}"/>
    <cellStyle name="Normal 6 3 2 3 7" xfId="7041" xr:uid="{00000000-0005-0000-0000-0000811B0000}"/>
    <cellStyle name="Normal 6 3 2 3 7 3" xfId="22143" xr:uid="{00000000-0005-0000-0000-00007F560000}"/>
    <cellStyle name="Normal 6 3 2 3 9" xfId="17130" xr:uid="{00000000-0005-0000-0000-0000EA420000}"/>
    <cellStyle name="Normal 6 3 2 4" xfId="2177" xr:uid="{00000000-0005-0000-0000-000081080000}"/>
    <cellStyle name="Normal 6 3 2 4 2" xfId="3016" xr:uid="{00000000-0005-0000-0000-0000C80B0000}"/>
    <cellStyle name="Normal 6 3 2 4 2 2" xfId="4706" xr:uid="{00000000-0005-0000-0000-000062120000}"/>
    <cellStyle name="Normal 6 3 2 4 2 2 2" xfId="14779" xr:uid="{00000000-0005-0000-0000-0000BB390000}"/>
    <cellStyle name="Normal 6 3 2 4 2 2 2 3" xfId="29877" xr:uid="{00000000-0005-0000-0000-0000B5740000}"/>
    <cellStyle name="Normal 6 3 2 4 2 2 3" xfId="9759" xr:uid="{00000000-0005-0000-0000-00001F260000}"/>
    <cellStyle name="Normal 6 3 2 4 2 2 3 3" xfId="24860" xr:uid="{00000000-0005-0000-0000-00001C610000}"/>
    <cellStyle name="Normal 6 3 2 4 2 2 5" xfId="19847" xr:uid="{00000000-0005-0000-0000-0000874D0000}"/>
    <cellStyle name="Normal 6 3 2 4 2 3" xfId="6398" xr:uid="{00000000-0005-0000-0000-0000FE180000}"/>
    <cellStyle name="Normal 6 3 2 4 2 3 2" xfId="16450" xr:uid="{00000000-0005-0000-0000-000042400000}"/>
    <cellStyle name="Normal 6 3 2 4 2 3 3" xfId="11430" xr:uid="{00000000-0005-0000-0000-0000A62C0000}"/>
    <cellStyle name="Normal 6 3 2 4 2 3 3 3" xfId="26531" xr:uid="{00000000-0005-0000-0000-0000A3670000}"/>
    <cellStyle name="Normal 6 3 2 4 2 3 5" xfId="21518" xr:uid="{00000000-0005-0000-0000-00000E540000}"/>
    <cellStyle name="Normal 6 3 2 4 2 4" xfId="13108" xr:uid="{00000000-0005-0000-0000-000034330000}"/>
    <cellStyle name="Normal 6 3 2 4 2 4 3" xfId="28206" xr:uid="{00000000-0005-0000-0000-00002E6E0000}"/>
    <cellStyle name="Normal 6 3 2 4 2 5" xfId="8087" xr:uid="{00000000-0005-0000-0000-0000971F0000}"/>
    <cellStyle name="Normal 6 3 2 4 2 5 3" xfId="23189" xr:uid="{00000000-0005-0000-0000-0000955A0000}"/>
    <cellStyle name="Normal 6 3 2 4 2 7" xfId="18176" xr:uid="{00000000-0005-0000-0000-000000470000}"/>
    <cellStyle name="Normal 6 3 2 4 3" xfId="3869" xr:uid="{00000000-0005-0000-0000-00001D0F0000}"/>
    <cellStyle name="Normal 6 3 2 4 3 2" xfId="13943" xr:uid="{00000000-0005-0000-0000-000077360000}"/>
    <cellStyle name="Normal 6 3 2 4 3 2 3" xfId="29041" xr:uid="{00000000-0005-0000-0000-000071710000}"/>
    <cellStyle name="Normal 6 3 2 4 3 3" xfId="8923" xr:uid="{00000000-0005-0000-0000-0000DB220000}"/>
    <cellStyle name="Normal 6 3 2 4 3 3 3" xfId="24024" xr:uid="{00000000-0005-0000-0000-0000D85D0000}"/>
    <cellStyle name="Normal 6 3 2 4 3 5" xfId="19011" xr:uid="{00000000-0005-0000-0000-0000434A0000}"/>
    <cellStyle name="Normal 6 3 2 4 4" xfId="5562" xr:uid="{00000000-0005-0000-0000-0000BA150000}"/>
    <cellStyle name="Normal 6 3 2 4 4 2" xfId="15614" xr:uid="{00000000-0005-0000-0000-0000FE3C0000}"/>
    <cellStyle name="Normal 6 3 2 4 4 2 3" xfId="30712" xr:uid="{00000000-0005-0000-0000-0000F8770000}"/>
    <cellStyle name="Normal 6 3 2 4 4 3" xfId="10594" xr:uid="{00000000-0005-0000-0000-000062290000}"/>
    <cellStyle name="Normal 6 3 2 4 4 3 3" xfId="25695" xr:uid="{00000000-0005-0000-0000-00005F640000}"/>
    <cellStyle name="Normal 6 3 2 4 4 5" xfId="20682" xr:uid="{00000000-0005-0000-0000-0000CA500000}"/>
    <cellStyle name="Normal 6 3 2 4 5" xfId="12272" xr:uid="{00000000-0005-0000-0000-0000F02F0000}"/>
    <cellStyle name="Normal 6 3 2 4 5 3" xfId="27370" xr:uid="{00000000-0005-0000-0000-0000EA6A0000}"/>
    <cellStyle name="Normal 6 3 2 4 6" xfId="7251" xr:uid="{00000000-0005-0000-0000-0000531C0000}"/>
    <cellStyle name="Normal 6 3 2 4 6 3" xfId="22353" xr:uid="{00000000-0005-0000-0000-000051570000}"/>
    <cellStyle name="Normal 6 3 2 4 8" xfId="17340" xr:uid="{00000000-0005-0000-0000-0000BC430000}"/>
    <cellStyle name="Normal 6 3 2 5" xfId="2598" xr:uid="{00000000-0005-0000-0000-0000260A0000}"/>
    <cellStyle name="Normal 6 3 2 5 2" xfId="4288" xr:uid="{00000000-0005-0000-0000-0000C0100000}"/>
    <cellStyle name="Normal 6 3 2 5 2 2" xfId="14361" xr:uid="{00000000-0005-0000-0000-000019380000}"/>
    <cellStyle name="Normal 6 3 2 5 2 2 3" xfId="29459" xr:uid="{00000000-0005-0000-0000-000013730000}"/>
    <cellStyle name="Normal 6 3 2 5 2 3" xfId="9341" xr:uid="{00000000-0005-0000-0000-00007D240000}"/>
    <cellStyle name="Normal 6 3 2 5 2 3 3" xfId="24442" xr:uid="{00000000-0005-0000-0000-00007A5F0000}"/>
    <cellStyle name="Normal 6 3 2 5 2 5" xfId="19429" xr:uid="{00000000-0005-0000-0000-0000E54B0000}"/>
    <cellStyle name="Normal 6 3 2 5 3" xfId="5980" xr:uid="{00000000-0005-0000-0000-00005C170000}"/>
    <cellStyle name="Normal 6 3 2 5 3 2" xfId="16032" xr:uid="{00000000-0005-0000-0000-0000A03E0000}"/>
    <cellStyle name="Normal 6 3 2 5 3 3" xfId="11012" xr:uid="{00000000-0005-0000-0000-0000042B0000}"/>
    <cellStyle name="Normal 6 3 2 5 3 3 3" xfId="26113" xr:uid="{00000000-0005-0000-0000-000001660000}"/>
    <cellStyle name="Normal 6 3 2 5 3 5" xfId="21100" xr:uid="{00000000-0005-0000-0000-00006C520000}"/>
    <cellStyle name="Normal 6 3 2 5 4" xfId="12690" xr:uid="{00000000-0005-0000-0000-000092310000}"/>
    <cellStyle name="Normal 6 3 2 5 4 3" xfId="27788" xr:uid="{00000000-0005-0000-0000-00008C6C0000}"/>
    <cellStyle name="Normal 6 3 2 5 5" xfId="7669" xr:uid="{00000000-0005-0000-0000-0000F51D0000}"/>
    <cellStyle name="Normal 6 3 2 5 5 3" xfId="22771" xr:uid="{00000000-0005-0000-0000-0000F3580000}"/>
    <cellStyle name="Normal 6 3 2 5 7" xfId="17758" xr:uid="{00000000-0005-0000-0000-00005E450000}"/>
    <cellStyle name="Normal 6 3 2 6" xfId="3451" xr:uid="{00000000-0005-0000-0000-00007B0D0000}"/>
    <cellStyle name="Normal 6 3 2 6 2" xfId="13525" xr:uid="{00000000-0005-0000-0000-0000D5340000}"/>
    <cellStyle name="Normal 6 3 2 6 2 3" xfId="28623" xr:uid="{00000000-0005-0000-0000-0000CF6F0000}"/>
    <cellStyle name="Normal 6 3 2 6 3" xfId="8505" xr:uid="{00000000-0005-0000-0000-000039210000}"/>
    <cellStyle name="Normal 6 3 2 6 3 3" xfId="23606" xr:uid="{00000000-0005-0000-0000-0000365C0000}"/>
    <cellStyle name="Normal 6 3 2 6 5" xfId="18593" xr:uid="{00000000-0005-0000-0000-0000A1480000}"/>
    <cellStyle name="Normal 6 3 2 7" xfId="5144" xr:uid="{00000000-0005-0000-0000-000018140000}"/>
    <cellStyle name="Normal 6 3 2 7 2" xfId="15196" xr:uid="{00000000-0005-0000-0000-00005C3B0000}"/>
    <cellStyle name="Normal 6 3 2 7 2 3" xfId="30294" xr:uid="{00000000-0005-0000-0000-000056760000}"/>
    <cellStyle name="Normal 6 3 2 7 3" xfId="10176" xr:uid="{00000000-0005-0000-0000-0000C0270000}"/>
    <cellStyle name="Normal 6 3 2 7 3 3" xfId="25277" xr:uid="{00000000-0005-0000-0000-0000BD620000}"/>
    <cellStyle name="Normal 6 3 2 7 5" xfId="20264" xr:uid="{00000000-0005-0000-0000-0000284F0000}"/>
    <cellStyle name="Normal 6 3 2 8" xfId="11854" xr:uid="{00000000-0005-0000-0000-00004E2E0000}"/>
    <cellStyle name="Normal 6 3 2 8 3" xfId="26952" xr:uid="{00000000-0005-0000-0000-000048690000}"/>
    <cellStyle name="Normal 6 3 2 9" xfId="6833" xr:uid="{00000000-0005-0000-0000-0000B11A0000}"/>
    <cellStyle name="Normal 6 3 2 9 3" xfId="21935" xr:uid="{00000000-0005-0000-0000-0000AF550000}"/>
    <cellStyle name="Normal 6 3 3" xfId="725" xr:uid="{00000000-0005-0000-0000-0000D5020000}"/>
    <cellStyle name="Normal 6 3 3 10" xfId="16974" xr:uid="{00000000-0005-0000-0000-00004E420000}"/>
    <cellStyle name="Normal 6 3 3 11" xfId="1797" xr:uid="{00000000-0005-0000-0000-000005070000}"/>
    <cellStyle name="Normal 6 3 3 2" xfId="2016" xr:uid="{00000000-0005-0000-0000-0000E0070000}"/>
    <cellStyle name="Normal 6 3 3 2 2" xfId="2437" xr:uid="{00000000-0005-0000-0000-000085090000}"/>
    <cellStyle name="Normal 6 3 3 2 2 2" xfId="3276" xr:uid="{00000000-0005-0000-0000-0000CC0C0000}"/>
    <cellStyle name="Normal 6 3 3 2 2 2 2" xfId="4966" xr:uid="{00000000-0005-0000-0000-000066130000}"/>
    <cellStyle name="Normal 6 3 3 2 2 2 2 2" xfId="15039" xr:uid="{00000000-0005-0000-0000-0000BF3A0000}"/>
    <cellStyle name="Normal 6 3 3 2 2 2 2 2 3" xfId="30137" xr:uid="{00000000-0005-0000-0000-0000B9750000}"/>
    <cellStyle name="Normal 6 3 3 2 2 2 2 3" xfId="10019" xr:uid="{00000000-0005-0000-0000-000023270000}"/>
    <cellStyle name="Normal 6 3 3 2 2 2 2 3 3" xfId="25120" xr:uid="{00000000-0005-0000-0000-000020620000}"/>
    <cellStyle name="Normal 6 3 3 2 2 2 2 5" xfId="20107" xr:uid="{00000000-0005-0000-0000-00008B4E0000}"/>
    <cellStyle name="Normal 6 3 3 2 2 2 3" xfId="6658" xr:uid="{00000000-0005-0000-0000-0000021A0000}"/>
    <cellStyle name="Normal 6 3 3 2 2 2 3 2" xfId="16710" xr:uid="{00000000-0005-0000-0000-000046410000}"/>
    <cellStyle name="Normal 6 3 3 2 2 2 3 3" xfId="11690" xr:uid="{00000000-0005-0000-0000-0000AA2D0000}"/>
    <cellStyle name="Normal 6 3 3 2 2 2 3 3 3" xfId="26791" xr:uid="{00000000-0005-0000-0000-0000A7680000}"/>
    <cellStyle name="Normal 6 3 3 2 2 2 3 5" xfId="21778" xr:uid="{00000000-0005-0000-0000-000012550000}"/>
    <cellStyle name="Normal 6 3 3 2 2 2 4" xfId="13368" xr:uid="{00000000-0005-0000-0000-000038340000}"/>
    <cellStyle name="Normal 6 3 3 2 2 2 4 3" xfId="28466" xr:uid="{00000000-0005-0000-0000-0000326F0000}"/>
    <cellStyle name="Normal 6 3 3 2 2 2 5" xfId="8347" xr:uid="{00000000-0005-0000-0000-00009B200000}"/>
    <cellStyle name="Normal 6 3 3 2 2 2 5 3" xfId="23449" xr:uid="{00000000-0005-0000-0000-0000995B0000}"/>
    <cellStyle name="Normal 6 3 3 2 2 2 7" xfId="18436" xr:uid="{00000000-0005-0000-0000-000004480000}"/>
    <cellStyle name="Normal 6 3 3 2 2 3" xfId="4129" xr:uid="{00000000-0005-0000-0000-000021100000}"/>
    <cellStyle name="Normal 6 3 3 2 2 3 2" xfId="14203" xr:uid="{00000000-0005-0000-0000-00007B370000}"/>
    <cellStyle name="Normal 6 3 3 2 2 3 2 3" xfId="29301" xr:uid="{00000000-0005-0000-0000-000075720000}"/>
    <cellStyle name="Normal 6 3 3 2 2 3 3" xfId="9183" xr:uid="{00000000-0005-0000-0000-0000DF230000}"/>
    <cellStyle name="Normal 6 3 3 2 2 3 3 3" xfId="24284" xr:uid="{00000000-0005-0000-0000-0000DC5E0000}"/>
    <cellStyle name="Normal 6 3 3 2 2 3 5" xfId="19271" xr:uid="{00000000-0005-0000-0000-0000474B0000}"/>
    <cellStyle name="Normal 6 3 3 2 2 4" xfId="5822" xr:uid="{00000000-0005-0000-0000-0000BE160000}"/>
    <cellStyle name="Normal 6 3 3 2 2 4 2" xfId="15874" xr:uid="{00000000-0005-0000-0000-0000023E0000}"/>
    <cellStyle name="Normal 6 3 3 2 2 4 3" xfId="10854" xr:uid="{00000000-0005-0000-0000-0000662A0000}"/>
    <cellStyle name="Normal 6 3 3 2 2 4 3 3" xfId="25955" xr:uid="{00000000-0005-0000-0000-000063650000}"/>
    <cellStyle name="Normal 6 3 3 2 2 4 5" xfId="20942" xr:uid="{00000000-0005-0000-0000-0000CE510000}"/>
    <cellStyle name="Normal 6 3 3 2 2 5" xfId="12532" xr:uid="{00000000-0005-0000-0000-0000F4300000}"/>
    <cellStyle name="Normal 6 3 3 2 2 5 3" xfId="27630" xr:uid="{00000000-0005-0000-0000-0000EE6B0000}"/>
    <cellStyle name="Normal 6 3 3 2 2 6" xfId="7511" xr:uid="{00000000-0005-0000-0000-0000571D0000}"/>
    <cellStyle name="Normal 6 3 3 2 2 6 3" xfId="22613" xr:uid="{00000000-0005-0000-0000-000055580000}"/>
    <cellStyle name="Normal 6 3 3 2 2 8" xfId="17600" xr:uid="{00000000-0005-0000-0000-0000C0440000}"/>
    <cellStyle name="Normal 6 3 3 2 3" xfId="2858" xr:uid="{00000000-0005-0000-0000-00002A0B0000}"/>
    <cellStyle name="Normal 6 3 3 2 3 2" xfId="4548" xr:uid="{00000000-0005-0000-0000-0000C4110000}"/>
    <cellStyle name="Normal 6 3 3 2 3 2 2" xfId="14621" xr:uid="{00000000-0005-0000-0000-00001D390000}"/>
    <cellStyle name="Normal 6 3 3 2 3 2 2 3" xfId="29719" xr:uid="{00000000-0005-0000-0000-000017740000}"/>
    <cellStyle name="Normal 6 3 3 2 3 2 3" xfId="9601" xr:uid="{00000000-0005-0000-0000-000081250000}"/>
    <cellStyle name="Normal 6 3 3 2 3 2 3 3" xfId="24702" xr:uid="{00000000-0005-0000-0000-00007E600000}"/>
    <cellStyle name="Normal 6 3 3 2 3 2 5" xfId="19689" xr:uid="{00000000-0005-0000-0000-0000E94C0000}"/>
    <cellStyle name="Normal 6 3 3 2 3 3" xfId="6240" xr:uid="{00000000-0005-0000-0000-000060180000}"/>
    <cellStyle name="Normal 6 3 3 2 3 3 2" xfId="16292" xr:uid="{00000000-0005-0000-0000-0000A43F0000}"/>
    <cellStyle name="Normal 6 3 3 2 3 3 3" xfId="11272" xr:uid="{00000000-0005-0000-0000-0000082C0000}"/>
    <cellStyle name="Normal 6 3 3 2 3 3 3 3" xfId="26373" xr:uid="{00000000-0005-0000-0000-000005670000}"/>
    <cellStyle name="Normal 6 3 3 2 3 3 5" xfId="21360" xr:uid="{00000000-0005-0000-0000-000070530000}"/>
    <cellStyle name="Normal 6 3 3 2 3 4" xfId="12950" xr:uid="{00000000-0005-0000-0000-000096320000}"/>
    <cellStyle name="Normal 6 3 3 2 3 4 3" xfId="28048" xr:uid="{00000000-0005-0000-0000-0000906D0000}"/>
    <cellStyle name="Normal 6 3 3 2 3 5" xfId="7929" xr:uid="{00000000-0005-0000-0000-0000F91E0000}"/>
    <cellStyle name="Normal 6 3 3 2 3 5 3" xfId="23031" xr:uid="{00000000-0005-0000-0000-0000F7590000}"/>
    <cellStyle name="Normal 6 3 3 2 3 7" xfId="18018" xr:uid="{00000000-0005-0000-0000-000062460000}"/>
    <cellStyle name="Normal 6 3 3 2 4" xfId="3711" xr:uid="{00000000-0005-0000-0000-00007F0E0000}"/>
    <cellStyle name="Normal 6 3 3 2 4 2" xfId="13785" xr:uid="{00000000-0005-0000-0000-0000D9350000}"/>
    <cellStyle name="Normal 6 3 3 2 4 2 3" xfId="28883" xr:uid="{00000000-0005-0000-0000-0000D3700000}"/>
    <cellStyle name="Normal 6 3 3 2 4 3" xfId="8765" xr:uid="{00000000-0005-0000-0000-00003D220000}"/>
    <cellStyle name="Normal 6 3 3 2 4 3 3" xfId="23866" xr:uid="{00000000-0005-0000-0000-00003A5D0000}"/>
    <cellStyle name="Normal 6 3 3 2 4 5" xfId="18853" xr:uid="{00000000-0005-0000-0000-0000A5490000}"/>
    <cellStyle name="Normal 6 3 3 2 5" xfId="5404" xr:uid="{00000000-0005-0000-0000-00001C150000}"/>
    <cellStyle name="Normal 6 3 3 2 5 2" xfId="15456" xr:uid="{00000000-0005-0000-0000-0000603C0000}"/>
    <cellStyle name="Normal 6 3 3 2 5 2 3" xfId="30554" xr:uid="{00000000-0005-0000-0000-00005A770000}"/>
    <cellStyle name="Normal 6 3 3 2 5 3" xfId="10436" xr:uid="{00000000-0005-0000-0000-0000C4280000}"/>
    <cellStyle name="Normal 6 3 3 2 5 3 3" xfId="25537" xr:uid="{00000000-0005-0000-0000-0000C1630000}"/>
    <cellStyle name="Normal 6 3 3 2 5 5" xfId="20524" xr:uid="{00000000-0005-0000-0000-00002C500000}"/>
    <cellStyle name="Normal 6 3 3 2 6" xfId="12114" xr:uid="{00000000-0005-0000-0000-0000522F0000}"/>
    <cellStyle name="Normal 6 3 3 2 6 3" xfId="27212" xr:uid="{00000000-0005-0000-0000-00004C6A0000}"/>
    <cellStyle name="Normal 6 3 3 2 7" xfId="7093" xr:uid="{00000000-0005-0000-0000-0000B51B0000}"/>
    <cellStyle name="Normal 6 3 3 2 7 3" xfId="22195" xr:uid="{00000000-0005-0000-0000-0000B3560000}"/>
    <cellStyle name="Normal 6 3 3 2 9" xfId="17182" xr:uid="{00000000-0005-0000-0000-00001E430000}"/>
    <cellStyle name="Normal 6 3 3 3" xfId="2229" xr:uid="{00000000-0005-0000-0000-0000B5080000}"/>
    <cellStyle name="Normal 6 3 3 3 2" xfId="3068" xr:uid="{00000000-0005-0000-0000-0000FC0B0000}"/>
    <cellStyle name="Normal 6 3 3 3 2 2" xfId="4758" xr:uid="{00000000-0005-0000-0000-000096120000}"/>
    <cellStyle name="Normal 6 3 3 3 2 2 2" xfId="14831" xr:uid="{00000000-0005-0000-0000-0000EF390000}"/>
    <cellStyle name="Normal 6 3 3 3 2 2 2 3" xfId="29929" xr:uid="{00000000-0005-0000-0000-0000E9740000}"/>
    <cellStyle name="Normal 6 3 3 3 2 2 3" xfId="9811" xr:uid="{00000000-0005-0000-0000-000053260000}"/>
    <cellStyle name="Normal 6 3 3 3 2 2 3 3" xfId="24912" xr:uid="{00000000-0005-0000-0000-000050610000}"/>
    <cellStyle name="Normal 6 3 3 3 2 2 5" xfId="19899" xr:uid="{00000000-0005-0000-0000-0000BB4D0000}"/>
    <cellStyle name="Normal 6 3 3 3 2 3" xfId="6450" xr:uid="{00000000-0005-0000-0000-000032190000}"/>
    <cellStyle name="Normal 6 3 3 3 2 3 2" xfId="16502" xr:uid="{00000000-0005-0000-0000-000076400000}"/>
    <cellStyle name="Normal 6 3 3 3 2 3 3" xfId="11482" xr:uid="{00000000-0005-0000-0000-0000DA2C0000}"/>
    <cellStyle name="Normal 6 3 3 3 2 3 3 3" xfId="26583" xr:uid="{00000000-0005-0000-0000-0000D7670000}"/>
    <cellStyle name="Normal 6 3 3 3 2 3 5" xfId="21570" xr:uid="{00000000-0005-0000-0000-000042540000}"/>
    <cellStyle name="Normal 6 3 3 3 2 4" xfId="13160" xr:uid="{00000000-0005-0000-0000-000068330000}"/>
    <cellStyle name="Normal 6 3 3 3 2 4 3" xfId="28258" xr:uid="{00000000-0005-0000-0000-0000626E0000}"/>
    <cellStyle name="Normal 6 3 3 3 2 5" xfId="8139" xr:uid="{00000000-0005-0000-0000-0000CB1F0000}"/>
    <cellStyle name="Normal 6 3 3 3 2 5 3" xfId="23241" xr:uid="{00000000-0005-0000-0000-0000C95A0000}"/>
    <cellStyle name="Normal 6 3 3 3 2 7" xfId="18228" xr:uid="{00000000-0005-0000-0000-000034470000}"/>
    <cellStyle name="Normal 6 3 3 3 3" xfId="3921" xr:uid="{00000000-0005-0000-0000-0000510F0000}"/>
    <cellStyle name="Normal 6 3 3 3 3 2" xfId="13995" xr:uid="{00000000-0005-0000-0000-0000AB360000}"/>
    <cellStyle name="Normal 6 3 3 3 3 2 3" xfId="29093" xr:uid="{00000000-0005-0000-0000-0000A5710000}"/>
    <cellStyle name="Normal 6 3 3 3 3 3" xfId="8975" xr:uid="{00000000-0005-0000-0000-00000F230000}"/>
    <cellStyle name="Normal 6 3 3 3 3 3 3" xfId="24076" xr:uid="{00000000-0005-0000-0000-00000C5E0000}"/>
    <cellStyle name="Normal 6 3 3 3 3 5" xfId="19063" xr:uid="{00000000-0005-0000-0000-0000774A0000}"/>
    <cellStyle name="Normal 6 3 3 3 4" xfId="5614" xr:uid="{00000000-0005-0000-0000-0000EE150000}"/>
    <cellStyle name="Normal 6 3 3 3 4 2" xfId="15666" xr:uid="{00000000-0005-0000-0000-0000323D0000}"/>
    <cellStyle name="Normal 6 3 3 3 4 2 3" xfId="30764" xr:uid="{00000000-0005-0000-0000-00002C780000}"/>
    <cellStyle name="Normal 6 3 3 3 4 3" xfId="10646" xr:uid="{00000000-0005-0000-0000-000096290000}"/>
    <cellStyle name="Normal 6 3 3 3 4 3 3" xfId="25747" xr:uid="{00000000-0005-0000-0000-000093640000}"/>
    <cellStyle name="Normal 6 3 3 3 4 5" xfId="20734" xr:uid="{00000000-0005-0000-0000-0000FE500000}"/>
    <cellStyle name="Normal 6 3 3 3 5" xfId="12324" xr:uid="{00000000-0005-0000-0000-000024300000}"/>
    <cellStyle name="Normal 6 3 3 3 5 3" xfId="27422" xr:uid="{00000000-0005-0000-0000-00001E6B0000}"/>
    <cellStyle name="Normal 6 3 3 3 6" xfId="7303" xr:uid="{00000000-0005-0000-0000-0000871C0000}"/>
    <cellStyle name="Normal 6 3 3 3 6 3" xfId="22405" xr:uid="{00000000-0005-0000-0000-000085570000}"/>
    <cellStyle name="Normal 6 3 3 3 8" xfId="17392" xr:uid="{00000000-0005-0000-0000-0000F0430000}"/>
    <cellStyle name="Normal 6 3 3 4" xfId="2650" xr:uid="{00000000-0005-0000-0000-00005A0A0000}"/>
    <cellStyle name="Normal 6 3 3 4 2" xfId="4340" xr:uid="{00000000-0005-0000-0000-0000F4100000}"/>
    <cellStyle name="Normal 6 3 3 4 2 2" xfId="14413" xr:uid="{00000000-0005-0000-0000-00004D380000}"/>
    <cellStyle name="Normal 6 3 3 4 2 2 3" xfId="29511" xr:uid="{00000000-0005-0000-0000-000047730000}"/>
    <cellStyle name="Normal 6 3 3 4 2 3" xfId="9393" xr:uid="{00000000-0005-0000-0000-0000B1240000}"/>
    <cellStyle name="Normal 6 3 3 4 2 3 3" xfId="24494" xr:uid="{00000000-0005-0000-0000-0000AE5F0000}"/>
    <cellStyle name="Normal 6 3 3 4 2 5" xfId="19481" xr:uid="{00000000-0005-0000-0000-0000194C0000}"/>
    <cellStyle name="Normal 6 3 3 4 3" xfId="6032" xr:uid="{00000000-0005-0000-0000-000090170000}"/>
    <cellStyle name="Normal 6 3 3 4 3 2" xfId="16084" xr:uid="{00000000-0005-0000-0000-0000D43E0000}"/>
    <cellStyle name="Normal 6 3 3 4 3 3" xfId="11064" xr:uid="{00000000-0005-0000-0000-0000382B0000}"/>
    <cellStyle name="Normal 6 3 3 4 3 3 3" xfId="26165" xr:uid="{00000000-0005-0000-0000-000035660000}"/>
    <cellStyle name="Normal 6 3 3 4 3 5" xfId="21152" xr:uid="{00000000-0005-0000-0000-0000A0520000}"/>
    <cellStyle name="Normal 6 3 3 4 4" xfId="12742" xr:uid="{00000000-0005-0000-0000-0000C6310000}"/>
    <cellStyle name="Normal 6 3 3 4 4 3" xfId="27840" xr:uid="{00000000-0005-0000-0000-0000C06C0000}"/>
    <cellStyle name="Normal 6 3 3 4 5" xfId="7721" xr:uid="{00000000-0005-0000-0000-0000291E0000}"/>
    <cellStyle name="Normal 6 3 3 4 5 3" xfId="22823" xr:uid="{00000000-0005-0000-0000-000027590000}"/>
    <cellStyle name="Normal 6 3 3 4 7" xfId="17810" xr:uid="{00000000-0005-0000-0000-000092450000}"/>
    <cellStyle name="Normal 6 3 3 5" xfId="3503" xr:uid="{00000000-0005-0000-0000-0000AF0D0000}"/>
    <cellStyle name="Normal 6 3 3 5 2" xfId="13577" xr:uid="{00000000-0005-0000-0000-000009350000}"/>
    <cellStyle name="Normal 6 3 3 5 2 3" xfId="28675" xr:uid="{00000000-0005-0000-0000-000003700000}"/>
    <cellStyle name="Normal 6 3 3 5 3" xfId="8557" xr:uid="{00000000-0005-0000-0000-00006D210000}"/>
    <cellStyle name="Normal 6 3 3 5 3 3" xfId="23658" xr:uid="{00000000-0005-0000-0000-00006A5C0000}"/>
    <cellStyle name="Normal 6 3 3 5 5" xfId="18645" xr:uid="{00000000-0005-0000-0000-0000D5480000}"/>
    <cellStyle name="Normal 6 3 3 6" xfId="5196" xr:uid="{00000000-0005-0000-0000-00004C140000}"/>
    <cellStyle name="Normal 6 3 3 6 2" xfId="15248" xr:uid="{00000000-0005-0000-0000-0000903B0000}"/>
    <cellStyle name="Normal 6 3 3 6 2 3" xfId="30346" xr:uid="{00000000-0005-0000-0000-00008A760000}"/>
    <cellStyle name="Normal 6 3 3 6 3" xfId="10228" xr:uid="{00000000-0005-0000-0000-0000F4270000}"/>
    <cellStyle name="Normal 6 3 3 6 3 3" xfId="25329" xr:uid="{00000000-0005-0000-0000-0000F1620000}"/>
    <cellStyle name="Normal 6 3 3 6 5" xfId="20316" xr:uid="{00000000-0005-0000-0000-00005C4F0000}"/>
    <cellStyle name="Normal 6 3 3 7" xfId="11906" xr:uid="{00000000-0005-0000-0000-0000822E0000}"/>
    <cellStyle name="Normal 6 3 3 7 3" xfId="27004" xr:uid="{00000000-0005-0000-0000-00007C690000}"/>
    <cellStyle name="Normal 6 3 3 8" xfId="6885" xr:uid="{00000000-0005-0000-0000-0000E51A0000}"/>
    <cellStyle name="Normal 6 3 3 8 3" xfId="21987" xr:uid="{00000000-0005-0000-0000-0000E3550000}"/>
    <cellStyle name="Normal 6 3 4" xfId="746" xr:uid="{00000000-0005-0000-0000-0000EA020000}"/>
    <cellStyle name="Normal 6 3 4 10" xfId="1910" xr:uid="{00000000-0005-0000-0000-000076070000}"/>
    <cellStyle name="Normal 6 3 4 2" xfId="2333" xr:uid="{00000000-0005-0000-0000-00001D090000}"/>
    <cellStyle name="Normal 6 3 4 2 2" xfId="3172" xr:uid="{00000000-0005-0000-0000-0000640C0000}"/>
    <cellStyle name="Normal 6 3 4 2 2 2" xfId="4862" xr:uid="{00000000-0005-0000-0000-0000FE120000}"/>
    <cellStyle name="Normal 6 3 4 2 2 2 2" xfId="14935" xr:uid="{00000000-0005-0000-0000-0000573A0000}"/>
    <cellStyle name="Normal 6 3 4 2 2 2 2 3" xfId="30033" xr:uid="{00000000-0005-0000-0000-000051750000}"/>
    <cellStyle name="Normal 6 3 4 2 2 2 3" xfId="9915" xr:uid="{00000000-0005-0000-0000-0000BB260000}"/>
    <cellStyle name="Normal 6 3 4 2 2 2 3 3" xfId="25016" xr:uid="{00000000-0005-0000-0000-0000B8610000}"/>
    <cellStyle name="Normal 6 3 4 2 2 2 5" xfId="20003" xr:uid="{00000000-0005-0000-0000-0000234E0000}"/>
    <cellStyle name="Normal 6 3 4 2 2 3" xfId="6554" xr:uid="{00000000-0005-0000-0000-00009A190000}"/>
    <cellStyle name="Normal 6 3 4 2 2 3 2" xfId="16606" xr:uid="{00000000-0005-0000-0000-0000DE400000}"/>
    <cellStyle name="Normal 6 3 4 2 2 3 3" xfId="11586" xr:uid="{00000000-0005-0000-0000-0000422D0000}"/>
    <cellStyle name="Normal 6 3 4 2 2 3 3 3" xfId="26687" xr:uid="{00000000-0005-0000-0000-00003F680000}"/>
    <cellStyle name="Normal 6 3 4 2 2 3 5" xfId="21674" xr:uid="{00000000-0005-0000-0000-0000AA540000}"/>
    <cellStyle name="Normal 6 3 4 2 2 4" xfId="13264" xr:uid="{00000000-0005-0000-0000-0000D0330000}"/>
    <cellStyle name="Normal 6 3 4 2 2 4 3" xfId="28362" xr:uid="{00000000-0005-0000-0000-0000CA6E0000}"/>
    <cellStyle name="Normal 6 3 4 2 2 5" xfId="8243" xr:uid="{00000000-0005-0000-0000-000033200000}"/>
    <cellStyle name="Normal 6 3 4 2 2 5 3" xfId="23345" xr:uid="{00000000-0005-0000-0000-0000315B0000}"/>
    <cellStyle name="Normal 6 3 4 2 2 7" xfId="18332" xr:uid="{00000000-0005-0000-0000-00009C470000}"/>
    <cellStyle name="Normal 6 3 4 2 3" xfId="4025" xr:uid="{00000000-0005-0000-0000-0000B90F0000}"/>
    <cellStyle name="Normal 6 3 4 2 3 2" xfId="14099" xr:uid="{00000000-0005-0000-0000-000013370000}"/>
    <cellStyle name="Normal 6 3 4 2 3 2 3" xfId="29197" xr:uid="{00000000-0005-0000-0000-00000D720000}"/>
    <cellStyle name="Normal 6 3 4 2 3 3" xfId="9079" xr:uid="{00000000-0005-0000-0000-000077230000}"/>
    <cellStyle name="Normal 6 3 4 2 3 3 3" xfId="24180" xr:uid="{00000000-0005-0000-0000-0000745E0000}"/>
    <cellStyle name="Normal 6 3 4 2 3 5" xfId="19167" xr:uid="{00000000-0005-0000-0000-0000DF4A0000}"/>
    <cellStyle name="Normal 6 3 4 2 4" xfId="5718" xr:uid="{00000000-0005-0000-0000-000056160000}"/>
    <cellStyle name="Normal 6 3 4 2 4 2" xfId="15770" xr:uid="{00000000-0005-0000-0000-00009A3D0000}"/>
    <cellStyle name="Normal 6 3 4 2 4 2 3" xfId="30868" xr:uid="{00000000-0005-0000-0000-000094780000}"/>
    <cellStyle name="Normal 6 3 4 2 4 3" xfId="10750" xr:uid="{00000000-0005-0000-0000-0000FE290000}"/>
    <cellStyle name="Normal 6 3 4 2 4 3 3" xfId="25851" xr:uid="{00000000-0005-0000-0000-0000FB640000}"/>
    <cellStyle name="Normal 6 3 4 2 4 5" xfId="20838" xr:uid="{00000000-0005-0000-0000-000066510000}"/>
    <cellStyle name="Normal 6 3 4 2 5" xfId="12428" xr:uid="{00000000-0005-0000-0000-00008C300000}"/>
    <cellStyle name="Normal 6 3 4 2 5 3" xfId="27526" xr:uid="{00000000-0005-0000-0000-0000866B0000}"/>
    <cellStyle name="Normal 6 3 4 2 6" xfId="7407" xr:uid="{00000000-0005-0000-0000-0000EF1C0000}"/>
    <cellStyle name="Normal 6 3 4 2 6 3" xfId="22509" xr:uid="{00000000-0005-0000-0000-0000ED570000}"/>
    <cellStyle name="Normal 6 3 4 2 8" xfId="17496" xr:uid="{00000000-0005-0000-0000-000058440000}"/>
    <cellStyle name="Normal 6 3 4 3" xfId="2754" xr:uid="{00000000-0005-0000-0000-0000C20A0000}"/>
    <cellStyle name="Normal 6 3 4 3 2" xfId="4444" xr:uid="{00000000-0005-0000-0000-00005C110000}"/>
    <cellStyle name="Normal 6 3 4 3 2 2" xfId="14517" xr:uid="{00000000-0005-0000-0000-0000B5380000}"/>
    <cellStyle name="Normal 6 3 4 3 2 2 3" xfId="29615" xr:uid="{00000000-0005-0000-0000-0000AF730000}"/>
    <cellStyle name="Normal 6 3 4 3 2 3" xfId="9497" xr:uid="{00000000-0005-0000-0000-000019250000}"/>
    <cellStyle name="Normal 6 3 4 3 2 3 3" xfId="24598" xr:uid="{00000000-0005-0000-0000-000016600000}"/>
    <cellStyle name="Normal 6 3 4 3 2 5" xfId="19585" xr:uid="{00000000-0005-0000-0000-0000814C0000}"/>
    <cellStyle name="Normal 6 3 4 3 3" xfId="6136" xr:uid="{00000000-0005-0000-0000-0000F8170000}"/>
    <cellStyle name="Normal 6 3 4 3 3 2" xfId="16188" xr:uid="{00000000-0005-0000-0000-00003C3F0000}"/>
    <cellStyle name="Normal 6 3 4 3 3 3" xfId="11168" xr:uid="{00000000-0005-0000-0000-0000A02B0000}"/>
    <cellStyle name="Normal 6 3 4 3 3 3 3" xfId="26269" xr:uid="{00000000-0005-0000-0000-00009D660000}"/>
    <cellStyle name="Normal 6 3 4 3 3 5" xfId="21256" xr:uid="{00000000-0005-0000-0000-000008530000}"/>
    <cellStyle name="Normal 6 3 4 3 4" xfId="12846" xr:uid="{00000000-0005-0000-0000-00002E320000}"/>
    <cellStyle name="Normal 6 3 4 3 4 3" xfId="27944" xr:uid="{00000000-0005-0000-0000-0000286D0000}"/>
    <cellStyle name="Normal 6 3 4 3 5" xfId="7825" xr:uid="{00000000-0005-0000-0000-0000911E0000}"/>
    <cellStyle name="Normal 6 3 4 3 5 3" xfId="22927" xr:uid="{00000000-0005-0000-0000-00008F590000}"/>
    <cellStyle name="Normal 6 3 4 3 7" xfId="17914" xr:uid="{00000000-0005-0000-0000-0000FA450000}"/>
    <cellStyle name="Normal 6 3 4 4" xfId="3607" xr:uid="{00000000-0005-0000-0000-0000170E0000}"/>
    <cellStyle name="Normal 6 3 4 4 2" xfId="13681" xr:uid="{00000000-0005-0000-0000-000071350000}"/>
    <cellStyle name="Normal 6 3 4 4 2 3" xfId="28779" xr:uid="{00000000-0005-0000-0000-00006B700000}"/>
    <cellStyle name="Normal 6 3 4 4 3" xfId="8661" xr:uid="{00000000-0005-0000-0000-0000D5210000}"/>
    <cellStyle name="Normal 6 3 4 4 3 3" xfId="23762" xr:uid="{00000000-0005-0000-0000-0000D25C0000}"/>
    <cellStyle name="Normal 6 3 4 4 5" xfId="18749" xr:uid="{00000000-0005-0000-0000-00003D490000}"/>
    <cellStyle name="Normal 6 3 4 5" xfId="5300" xr:uid="{00000000-0005-0000-0000-0000B4140000}"/>
    <cellStyle name="Normal 6 3 4 5 2" xfId="15352" xr:uid="{00000000-0005-0000-0000-0000F83B0000}"/>
    <cellStyle name="Normal 6 3 4 5 2 3" xfId="30450" xr:uid="{00000000-0005-0000-0000-0000F2760000}"/>
    <cellStyle name="Normal 6 3 4 5 3" xfId="10332" xr:uid="{00000000-0005-0000-0000-00005C280000}"/>
    <cellStyle name="Normal 6 3 4 5 3 3" xfId="25433" xr:uid="{00000000-0005-0000-0000-000059630000}"/>
    <cellStyle name="Normal 6 3 4 5 5" xfId="20420" xr:uid="{00000000-0005-0000-0000-0000C44F0000}"/>
    <cellStyle name="Normal 6 3 4 6" xfId="12010" xr:uid="{00000000-0005-0000-0000-0000EA2E0000}"/>
    <cellStyle name="Normal 6 3 4 6 3" xfId="27108" xr:uid="{00000000-0005-0000-0000-0000E4690000}"/>
    <cellStyle name="Normal 6 3 4 7" xfId="6989" xr:uid="{00000000-0005-0000-0000-00004D1B0000}"/>
    <cellStyle name="Normal 6 3 4 7 3" xfId="22091" xr:uid="{00000000-0005-0000-0000-00004B560000}"/>
    <cellStyle name="Normal 6 3 4 9" xfId="17078" xr:uid="{00000000-0005-0000-0000-0000B6420000}"/>
    <cellStyle name="Normal 6 3 5" xfId="2123" xr:uid="{00000000-0005-0000-0000-00004B080000}"/>
    <cellStyle name="Normal 6 3 5 2" xfId="2964" xr:uid="{00000000-0005-0000-0000-0000940B0000}"/>
    <cellStyle name="Normal 6 3 5 2 2" xfId="4654" xr:uid="{00000000-0005-0000-0000-00002E120000}"/>
    <cellStyle name="Normal 6 3 5 2 2 2" xfId="14727" xr:uid="{00000000-0005-0000-0000-000087390000}"/>
    <cellStyle name="Normal 6 3 5 2 2 2 3" xfId="29825" xr:uid="{00000000-0005-0000-0000-000081740000}"/>
    <cellStyle name="Normal 6 3 5 2 2 3" xfId="9707" xr:uid="{00000000-0005-0000-0000-0000EB250000}"/>
    <cellStyle name="Normal 6 3 5 2 2 3 3" xfId="24808" xr:uid="{00000000-0005-0000-0000-0000E8600000}"/>
    <cellStyle name="Normal 6 3 5 2 2 5" xfId="19795" xr:uid="{00000000-0005-0000-0000-0000534D0000}"/>
    <cellStyle name="Normal 6 3 5 2 3" xfId="6346" xr:uid="{00000000-0005-0000-0000-0000CA180000}"/>
    <cellStyle name="Normal 6 3 5 2 3 2" xfId="16398" xr:uid="{00000000-0005-0000-0000-00000E400000}"/>
    <cellStyle name="Normal 6 3 5 2 3 3" xfId="11378" xr:uid="{00000000-0005-0000-0000-0000722C0000}"/>
    <cellStyle name="Normal 6 3 5 2 3 3 3" xfId="26479" xr:uid="{00000000-0005-0000-0000-00006F670000}"/>
    <cellStyle name="Normal 6 3 5 2 3 5" xfId="21466" xr:uid="{00000000-0005-0000-0000-0000DA530000}"/>
    <cellStyle name="Normal 6 3 5 2 4" xfId="13056" xr:uid="{00000000-0005-0000-0000-000000330000}"/>
    <cellStyle name="Normal 6 3 5 2 4 3" xfId="28154" xr:uid="{00000000-0005-0000-0000-0000FA6D0000}"/>
    <cellStyle name="Normal 6 3 5 2 5" xfId="8035" xr:uid="{00000000-0005-0000-0000-0000631F0000}"/>
    <cellStyle name="Normal 6 3 5 2 5 3" xfId="23137" xr:uid="{00000000-0005-0000-0000-0000615A0000}"/>
    <cellStyle name="Normal 6 3 5 2 7" xfId="18124" xr:uid="{00000000-0005-0000-0000-0000CC460000}"/>
    <cellStyle name="Normal 6 3 5 3" xfId="3817" xr:uid="{00000000-0005-0000-0000-0000E90E0000}"/>
    <cellStyle name="Normal 6 3 5 3 2" xfId="13891" xr:uid="{00000000-0005-0000-0000-000043360000}"/>
    <cellStyle name="Normal 6 3 5 3 2 3" xfId="28989" xr:uid="{00000000-0005-0000-0000-00003D710000}"/>
    <cellStyle name="Normal 6 3 5 3 3" xfId="8871" xr:uid="{00000000-0005-0000-0000-0000A7220000}"/>
    <cellStyle name="Normal 6 3 5 3 3 3" xfId="23972" xr:uid="{00000000-0005-0000-0000-0000A45D0000}"/>
    <cellStyle name="Normal 6 3 5 3 5" xfId="18959" xr:uid="{00000000-0005-0000-0000-00000F4A0000}"/>
    <cellStyle name="Normal 6 3 5 4" xfId="5510" xr:uid="{00000000-0005-0000-0000-000086150000}"/>
    <cellStyle name="Normal 6 3 5 4 2" xfId="15562" xr:uid="{00000000-0005-0000-0000-0000CA3C0000}"/>
    <cellStyle name="Normal 6 3 5 4 2 3" xfId="30660" xr:uid="{00000000-0005-0000-0000-0000C4770000}"/>
    <cellStyle name="Normal 6 3 5 4 3" xfId="10542" xr:uid="{00000000-0005-0000-0000-00002E290000}"/>
    <cellStyle name="Normal 6 3 5 4 3 3" xfId="25643" xr:uid="{00000000-0005-0000-0000-00002B640000}"/>
    <cellStyle name="Normal 6 3 5 4 5" xfId="20630" xr:uid="{00000000-0005-0000-0000-000096500000}"/>
    <cellStyle name="Normal 6 3 5 5" xfId="12220" xr:uid="{00000000-0005-0000-0000-0000BC2F0000}"/>
    <cellStyle name="Normal 6 3 5 5 3" xfId="27318" xr:uid="{00000000-0005-0000-0000-0000B66A0000}"/>
    <cellStyle name="Normal 6 3 5 6" xfId="7199" xr:uid="{00000000-0005-0000-0000-00001F1C0000}"/>
    <cellStyle name="Normal 6 3 5 6 3" xfId="22301" xr:uid="{00000000-0005-0000-0000-00001D570000}"/>
    <cellStyle name="Normal 6 3 5 8" xfId="17288" xr:uid="{00000000-0005-0000-0000-000088430000}"/>
    <cellStyle name="Normal 6 3 6" xfId="2544" xr:uid="{00000000-0005-0000-0000-0000F0090000}"/>
    <cellStyle name="Normal 6 3 6 2" xfId="4236" xr:uid="{00000000-0005-0000-0000-00008C100000}"/>
    <cellStyle name="Normal 6 3 6 2 2" xfId="14309" xr:uid="{00000000-0005-0000-0000-0000E5370000}"/>
    <cellStyle name="Normal 6 3 6 2 2 3" xfId="29407" xr:uid="{00000000-0005-0000-0000-0000DF720000}"/>
    <cellStyle name="Normal 6 3 6 2 3" xfId="9289" xr:uid="{00000000-0005-0000-0000-000049240000}"/>
    <cellStyle name="Normal 6 3 6 2 3 3" xfId="24390" xr:uid="{00000000-0005-0000-0000-0000465F0000}"/>
    <cellStyle name="Normal 6 3 6 2 5" xfId="19377" xr:uid="{00000000-0005-0000-0000-0000B14B0000}"/>
    <cellStyle name="Normal 6 3 6 3" xfId="5928" xr:uid="{00000000-0005-0000-0000-000028170000}"/>
    <cellStyle name="Normal 6 3 6 3 2" xfId="15980" xr:uid="{00000000-0005-0000-0000-00006C3E0000}"/>
    <cellStyle name="Normal 6 3 6 3 3" xfId="10960" xr:uid="{00000000-0005-0000-0000-0000D02A0000}"/>
    <cellStyle name="Normal 6 3 6 3 3 3" xfId="26061" xr:uid="{00000000-0005-0000-0000-0000CD650000}"/>
    <cellStyle name="Normal 6 3 6 3 5" xfId="21048" xr:uid="{00000000-0005-0000-0000-000038520000}"/>
    <cellStyle name="Normal 6 3 6 4" xfId="12638" xr:uid="{00000000-0005-0000-0000-00005E310000}"/>
    <cellStyle name="Normal 6 3 6 4 3" xfId="27736" xr:uid="{00000000-0005-0000-0000-0000586C0000}"/>
    <cellStyle name="Normal 6 3 6 5" xfId="7617" xr:uid="{00000000-0005-0000-0000-0000C11D0000}"/>
    <cellStyle name="Normal 6 3 6 5 3" xfId="22719" xr:uid="{00000000-0005-0000-0000-0000BF580000}"/>
    <cellStyle name="Normal 6 3 6 7" xfId="17706" xr:uid="{00000000-0005-0000-0000-00002A450000}"/>
    <cellStyle name="Normal 6 3 7" xfId="3395" xr:uid="{00000000-0005-0000-0000-0000430D0000}"/>
    <cellStyle name="Normal 6 3 7 2" xfId="13473" xr:uid="{00000000-0005-0000-0000-0000A1340000}"/>
    <cellStyle name="Normal 6 3 7 2 3" xfId="28571" xr:uid="{00000000-0005-0000-0000-00009B6F0000}"/>
    <cellStyle name="Normal 6 3 7 3" xfId="8453" xr:uid="{00000000-0005-0000-0000-000005210000}"/>
    <cellStyle name="Normal 6 3 7 3 3" xfId="23554" xr:uid="{00000000-0005-0000-0000-0000025C0000}"/>
    <cellStyle name="Normal 6 3 7 5" xfId="18541" xr:uid="{00000000-0005-0000-0000-00006D480000}"/>
    <cellStyle name="Normal 6 3 8" xfId="5089" xr:uid="{00000000-0005-0000-0000-0000E1130000}"/>
    <cellStyle name="Normal 6 3 8 2" xfId="15144" xr:uid="{00000000-0005-0000-0000-0000283B0000}"/>
    <cellStyle name="Normal 6 3 8 2 3" xfId="30242" xr:uid="{00000000-0005-0000-0000-000022760000}"/>
    <cellStyle name="Normal 6 3 8 3" xfId="10124" xr:uid="{00000000-0005-0000-0000-00008C270000}"/>
    <cellStyle name="Normal 6 3 8 3 3" xfId="25225" xr:uid="{00000000-0005-0000-0000-000089620000}"/>
    <cellStyle name="Normal 6 3 8 5" xfId="20212" xr:uid="{00000000-0005-0000-0000-0000F44E0000}"/>
    <cellStyle name="Normal 6 3 9" xfId="11800" xr:uid="{00000000-0005-0000-0000-0000182E0000}"/>
    <cellStyle name="Normal 6 3 9 3" xfId="26900" xr:uid="{00000000-0005-0000-0000-000014690000}"/>
    <cellStyle name="Normal 6 4" xfId="709" xr:uid="{00000000-0005-0000-0000-0000C5020000}"/>
    <cellStyle name="Normal 6 4 2" xfId="730" xr:uid="{00000000-0005-0000-0000-0000DA020000}"/>
    <cellStyle name="Normal 6 4 3" xfId="751" xr:uid="{00000000-0005-0000-0000-0000EF020000}"/>
    <cellStyle name="Normal 6 4 4" xfId="1467" xr:uid="{00000000-0005-0000-0000-0000BB050000}"/>
    <cellStyle name="Normal 6 5" xfId="721" xr:uid="{00000000-0005-0000-0000-0000D1020000}"/>
    <cellStyle name="Normal 6 5 2" xfId="1468" xr:uid="{00000000-0005-0000-0000-0000BC050000}"/>
    <cellStyle name="Normal 6 6" xfId="742" xr:uid="{00000000-0005-0000-0000-0000E6020000}"/>
    <cellStyle name="Normal 6 6 2" xfId="1469" xr:uid="{00000000-0005-0000-0000-0000BD050000}"/>
    <cellStyle name="Normal 6 7" xfId="782" xr:uid="{00000000-0005-0000-0000-00000E030000}"/>
    <cellStyle name="Normal 6 8" xfId="592" xr:uid="{00000000-0005-0000-0000-000050020000}"/>
    <cellStyle name="Normal 6 8 10" xfId="6744" xr:uid="{00000000-0005-0000-0000-0000581A0000}"/>
    <cellStyle name="Normal 6 8 10 3" xfId="21849" xr:uid="{00000000-0005-0000-0000-000059550000}"/>
    <cellStyle name="Normal 6 8 12" xfId="16834" xr:uid="{00000000-0005-0000-0000-0000C2410000}"/>
    <cellStyle name="Normal 6 8 13" xfId="1155" xr:uid="{00000000-0005-0000-0000-000083040000}"/>
    <cellStyle name="Normal 6 8 2" xfId="1708" xr:uid="{00000000-0005-0000-0000-0000AC060000}"/>
    <cellStyle name="Normal 6 8 2 11" xfId="16888" xr:uid="{00000000-0005-0000-0000-0000F8410000}"/>
    <cellStyle name="Normal 6 8 2 2" xfId="1817" xr:uid="{00000000-0005-0000-0000-000019070000}"/>
    <cellStyle name="Normal 6 8 2 2 10" xfId="16992" xr:uid="{00000000-0005-0000-0000-000060420000}"/>
    <cellStyle name="Normal 6 8 2 2 2" xfId="2034" xr:uid="{00000000-0005-0000-0000-0000F2070000}"/>
    <cellStyle name="Normal 6 8 2 2 2 2" xfId="2455" xr:uid="{00000000-0005-0000-0000-000097090000}"/>
    <cellStyle name="Normal 6 8 2 2 2 2 2" xfId="3294" xr:uid="{00000000-0005-0000-0000-0000DE0C0000}"/>
    <cellStyle name="Normal 6 8 2 2 2 2 2 2" xfId="4984" xr:uid="{00000000-0005-0000-0000-000078130000}"/>
    <cellStyle name="Normal 6 8 2 2 2 2 2 2 2" xfId="15057" xr:uid="{00000000-0005-0000-0000-0000D13A0000}"/>
    <cellStyle name="Normal 6 8 2 2 2 2 2 2 2 3" xfId="30155" xr:uid="{00000000-0005-0000-0000-0000CB750000}"/>
    <cellStyle name="Normal 6 8 2 2 2 2 2 2 3" xfId="10037" xr:uid="{00000000-0005-0000-0000-000035270000}"/>
    <cellStyle name="Normal 6 8 2 2 2 2 2 2 3 3" xfId="25138" xr:uid="{00000000-0005-0000-0000-000032620000}"/>
    <cellStyle name="Normal 6 8 2 2 2 2 2 2 5" xfId="20125" xr:uid="{00000000-0005-0000-0000-00009D4E0000}"/>
    <cellStyle name="Normal 6 8 2 2 2 2 2 3" xfId="6676" xr:uid="{00000000-0005-0000-0000-0000141A0000}"/>
    <cellStyle name="Normal 6 8 2 2 2 2 2 3 2" xfId="16728" xr:uid="{00000000-0005-0000-0000-000058410000}"/>
    <cellStyle name="Normal 6 8 2 2 2 2 2 3 3" xfId="11708" xr:uid="{00000000-0005-0000-0000-0000BC2D0000}"/>
    <cellStyle name="Normal 6 8 2 2 2 2 2 3 3 3" xfId="26809" xr:uid="{00000000-0005-0000-0000-0000B9680000}"/>
    <cellStyle name="Normal 6 8 2 2 2 2 2 3 5" xfId="21796" xr:uid="{00000000-0005-0000-0000-000024550000}"/>
    <cellStyle name="Normal 6 8 2 2 2 2 2 4" xfId="13386" xr:uid="{00000000-0005-0000-0000-00004A340000}"/>
    <cellStyle name="Normal 6 8 2 2 2 2 2 4 3" xfId="28484" xr:uid="{00000000-0005-0000-0000-0000446F0000}"/>
    <cellStyle name="Normal 6 8 2 2 2 2 2 5" xfId="8365" xr:uid="{00000000-0005-0000-0000-0000AD200000}"/>
    <cellStyle name="Normal 6 8 2 2 2 2 2 5 3" xfId="23467" xr:uid="{00000000-0005-0000-0000-0000AB5B0000}"/>
    <cellStyle name="Normal 6 8 2 2 2 2 2 7" xfId="18454" xr:uid="{00000000-0005-0000-0000-000016480000}"/>
    <cellStyle name="Normal 6 8 2 2 2 2 3" xfId="4147" xr:uid="{00000000-0005-0000-0000-000033100000}"/>
    <cellStyle name="Normal 6 8 2 2 2 2 3 2" xfId="14221" xr:uid="{00000000-0005-0000-0000-00008D370000}"/>
    <cellStyle name="Normal 6 8 2 2 2 2 3 2 3" xfId="29319" xr:uid="{00000000-0005-0000-0000-000087720000}"/>
    <cellStyle name="Normal 6 8 2 2 2 2 3 3" xfId="9201" xr:uid="{00000000-0005-0000-0000-0000F1230000}"/>
    <cellStyle name="Normal 6 8 2 2 2 2 3 3 3" xfId="24302" xr:uid="{00000000-0005-0000-0000-0000EE5E0000}"/>
    <cellStyle name="Normal 6 8 2 2 2 2 3 5" xfId="19289" xr:uid="{00000000-0005-0000-0000-0000594B0000}"/>
    <cellStyle name="Normal 6 8 2 2 2 2 4" xfId="5840" xr:uid="{00000000-0005-0000-0000-0000D0160000}"/>
    <cellStyle name="Normal 6 8 2 2 2 2 4 2" xfId="15892" xr:uid="{00000000-0005-0000-0000-0000143E0000}"/>
    <cellStyle name="Normal 6 8 2 2 2 2 4 3" xfId="10872" xr:uid="{00000000-0005-0000-0000-0000782A0000}"/>
    <cellStyle name="Normal 6 8 2 2 2 2 4 3 3" xfId="25973" xr:uid="{00000000-0005-0000-0000-000075650000}"/>
    <cellStyle name="Normal 6 8 2 2 2 2 4 5" xfId="20960" xr:uid="{00000000-0005-0000-0000-0000E0510000}"/>
    <cellStyle name="Normal 6 8 2 2 2 2 5" xfId="12550" xr:uid="{00000000-0005-0000-0000-000006310000}"/>
    <cellStyle name="Normal 6 8 2 2 2 2 5 3" xfId="27648" xr:uid="{00000000-0005-0000-0000-0000006C0000}"/>
    <cellStyle name="Normal 6 8 2 2 2 2 6" xfId="7529" xr:uid="{00000000-0005-0000-0000-0000691D0000}"/>
    <cellStyle name="Normal 6 8 2 2 2 2 6 3" xfId="22631" xr:uid="{00000000-0005-0000-0000-000067580000}"/>
    <cellStyle name="Normal 6 8 2 2 2 2 8" xfId="17618" xr:uid="{00000000-0005-0000-0000-0000D2440000}"/>
    <cellStyle name="Normal 6 8 2 2 2 3" xfId="2876" xr:uid="{00000000-0005-0000-0000-00003C0B0000}"/>
    <cellStyle name="Normal 6 8 2 2 2 3 2" xfId="4566" xr:uid="{00000000-0005-0000-0000-0000D6110000}"/>
    <cellStyle name="Normal 6 8 2 2 2 3 2 2" xfId="14639" xr:uid="{00000000-0005-0000-0000-00002F390000}"/>
    <cellStyle name="Normal 6 8 2 2 2 3 2 2 3" xfId="29737" xr:uid="{00000000-0005-0000-0000-000029740000}"/>
    <cellStyle name="Normal 6 8 2 2 2 3 2 3" xfId="9619" xr:uid="{00000000-0005-0000-0000-000093250000}"/>
    <cellStyle name="Normal 6 8 2 2 2 3 2 3 3" xfId="24720" xr:uid="{00000000-0005-0000-0000-000090600000}"/>
    <cellStyle name="Normal 6 8 2 2 2 3 2 5" xfId="19707" xr:uid="{00000000-0005-0000-0000-0000FB4C0000}"/>
    <cellStyle name="Normal 6 8 2 2 2 3 3" xfId="6258" xr:uid="{00000000-0005-0000-0000-000072180000}"/>
    <cellStyle name="Normal 6 8 2 2 2 3 3 2" xfId="16310" xr:uid="{00000000-0005-0000-0000-0000B63F0000}"/>
    <cellStyle name="Normal 6 8 2 2 2 3 3 3" xfId="11290" xr:uid="{00000000-0005-0000-0000-00001A2C0000}"/>
    <cellStyle name="Normal 6 8 2 2 2 3 3 3 3" xfId="26391" xr:uid="{00000000-0005-0000-0000-000017670000}"/>
    <cellStyle name="Normal 6 8 2 2 2 3 3 5" xfId="21378" xr:uid="{00000000-0005-0000-0000-000082530000}"/>
    <cellStyle name="Normal 6 8 2 2 2 3 4" xfId="12968" xr:uid="{00000000-0005-0000-0000-0000A8320000}"/>
    <cellStyle name="Normal 6 8 2 2 2 3 4 3" xfId="28066" xr:uid="{00000000-0005-0000-0000-0000A26D0000}"/>
    <cellStyle name="Normal 6 8 2 2 2 3 5" xfId="7947" xr:uid="{00000000-0005-0000-0000-00000B1F0000}"/>
    <cellStyle name="Normal 6 8 2 2 2 3 5 3" xfId="23049" xr:uid="{00000000-0005-0000-0000-0000095A0000}"/>
    <cellStyle name="Normal 6 8 2 2 2 3 7" xfId="18036" xr:uid="{00000000-0005-0000-0000-000074460000}"/>
    <cellStyle name="Normal 6 8 2 2 2 4" xfId="3729" xr:uid="{00000000-0005-0000-0000-0000910E0000}"/>
    <cellStyle name="Normal 6 8 2 2 2 4 2" xfId="13803" xr:uid="{00000000-0005-0000-0000-0000EB350000}"/>
    <cellStyle name="Normal 6 8 2 2 2 4 2 3" xfId="28901" xr:uid="{00000000-0005-0000-0000-0000E5700000}"/>
    <cellStyle name="Normal 6 8 2 2 2 4 3" xfId="8783" xr:uid="{00000000-0005-0000-0000-00004F220000}"/>
    <cellStyle name="Normal 6 8 2 2 2 4 3 3" xfId="23884" xr:uid="{00000000-0005-0000-0000-00004C5D0000}"/>
    <cellStyle name="Normal 6 8 2 2 2 4 5" xfId="18871" xr:uid="{00000000-0005-0000-0000-0000B7490000}"/>
    <cellStyle name="Normal 6 8 2 2 2 5" xfId="5422" xr:uid="{00000000-0005-0000-0000-00002E150000}"/>
    <cellStyle name="Normal 6 8 2 2 2 5 2" xfId="15474" xr:uid="{00000000-0005-0000-0000-0000723C0000}"/>
    <cellStyle name="Normal 6 8 2 2 2 5 2 3" xfId="30572" xr:uid="{00000000-0005-0000-0000-00006C770000}"/>
    <cellStyle name="Normal 6 8 2 2 2 5 3" xfId="10454" xr:uid="{00000000-0005-0000-0000-0000D6280000}"/>
    <cellStyle name="Normal 6 8 2 2 2 5 3 3" xfId="25555" xr:uid="{00000000-0005-0000-0000-0000D3630000}"/>
    <cellStyle name="Normal 6 8 2 2 2 5 5" xfId="20542" xr:uid="{00000000-0005-0000-0000-00003E500000}"/>
    <cellStyle name="Normal 6 8 2 2 2 6" xfId="12132" xr:uid="{00000000-0005-0000-0000-0000642F0000}"/>
    <cellStyle name="Normal 6 8 2 2 2 6 3" xfId="27230" xr:uid="{00000000-0005-0000-0000-00005E6A0000}"/>
    <cellStyle name="Normal 6 8 2 2 2 7" xfId="7111" xr:uid="{00000000-0005-0000-0000-0000C71B0000}"/>
    <cellStyle name="Normal 6 8 2 2 2 7 3" xfId="22213" xr:uid="{00000000-0005-0000-0000-0000C5560000}"/>
    <cellStyle name="Normal 6 8 2 2 2 9" xfId="17200" xr:uid="{00000000-0005-0000-0000-000030430000}"/>
    <cellStyle name="Normal 6 8 2 2 3" xfId="2247" xr:uid="{00000000-0005-0000-0000-0000C7080000}"/>
    <cellStyle name="Normal 6 8 2 2 3 2" xfId="3086" xr:uid="{00000000-0005-0000-0000-00000E0C0000}"/>
    <cellStyle name="Normal 6 8 2 2 3 2 2" xfId="4776" xr:uid="{00000000-0005-0000-0000-0000A8120000}"/>
    <cellStyle name="Normal 6 8 2 2 3 2 2 2" xfId="14849" xr:uid="{00000000-0005-0000-0000-0000013A0000}"/>
    <cellStyle name="Normal 6 8 2 2 3 2 2 2 3" xfId="29947" xr:uid="{00000000-0005-0000-0000-0000FB740000}"/>
    <cellStyle name="Normal 6 8 2 2 3 2 2 3" xfId="9829" xr:uid="{00000000-0005-0000-0000-000065260000}"/>
    <cellStyle name="Normal 6 8 2 2 3 2 2 3 3" xfId="24930" xr:uid="{00000000-0005-0000-0000-000062610000}"/>
    <cellStyle name="Normal 6 8 2 2 3 2 2 5" xfId="19917" xr:uid="{00000000-0005-0000-0000-0000CD4D0000}"/>
    <cellStyle name="Normal 6 8 2 2 3 2 3" xfId="6468" xr:uid="{00000000-0005-0000-0000-000044190000}"/>
    <cellStyle name="Normal 6 8 2 2 3 2 3 2" xfId="16520" xr:uid="{00000000-0005-0000-0000-000088400000}"/>
    <cellStyle name="Normal 6 8 2 2 3 2 3 3" xfId="11500" xr:uid="{00000000-0005-0000-0000-0000EC2C0000}"/>
    <cellStyle name="Normal 6 8 2 2 3 2 3 3 3" xfId="26601" xr:uid="{00000000-0005-0000-0000-0000E9670000}"/>
    <cellStyle name="Normal 6 8 2 2 3 2 3 5" xfId="21588" xr:uid="{00000000-0005-0000-0000-000054540000}"/>
    <cellStyle name="Normal 6 8 2 2 3 2 4" xfId="13178" xr:uid="{00000000-0005-0000-0000-00007A330000}"/>
    <cellStyle name="Normal 6 8 2 2 3 2 4 3" xfId="28276" xr:uid="{00000000-0005-0000-0000-0000746E0000}"/>
    <cellStyle name="Normal 6 8 2 2 3 2 5" xfId="8157" xr:uid="{00000000-0005-0000-0000-0000DD1F0000}"/>
    <cellStyle name="Normal 6 8 2 2 3 2 5 3" xfId="23259" xr:uid="{00000000-0005-0000-0000-0000DB5A0000}"/>
    <cellStyle name="Normal 6 8 2 2 3 2 7" xfId="18246" xr:uid="{00000000-0005-0000-0000-000046470000}"/>
    <cellStyle name="Normal 6 8 2 2 3 3" xfId="3939" xr:uid="{00000000-0005-0000-0000-0000630F0000}"/>
    <cellStyle name="Normal 6 8 2 2 3 3 2" xfId="14013" xr:uid="{00000000-0005-0000-0000-0000BD360000}"/>
    <cellStyle name="Normal 6 8 2 2 3 3 2 3" xfId="29111" xr:uid="{00000000-0005-0000-0000-0000B7710000}"/>
    <cellStyle name="Normal 6 8 2 2 3 3 3" xfId="8993" xr:uid="{00000000-0005-0000-0000-000021230000}"/>
    <cellStyle name="Normal 6 8 2 2 3 3 3 3" xfId="24094" xr:uid="{00000000-0005-0000-0000-00001E5E0000}"/>
    <cellStyle name="Normal 6 8 2 2 3 3 5" xfId="19081" xr:uid="{00000000-0005-0000-0000-0000894A0000}"/>
    <cellStyle name="Normal 6 8 2 2 3 4" xfId="5632" xr:uid="{00000000-0005-0000-0000-000000160000}"/>
    <cellStyle name="Normal 6 8 2 2 3 4 2" xfId="15684" xr:uid="{00000000-0005-0000-0000-0000443D0000}"/>
    <cellStyle name="Normal 6 8 2 2 3 4 2 3" xfId="30782" xr:uid="{00000000-0005-0000-0000-00003E780000}"/>
    <cellStyle name="Normal 6 8 2 2 3 4 3" xfId="10664" xr:uid="{00000000-0005-0000-0000-0000A8290000}"/>
    <cellStyle name="Normal 6 8 2 2 3 4 3 3" xfId="25765" xr:uid="{00000000-0005-0000-0000-0000A5640000}"/>
    <cellStyle name="Normal 6 8 2 2 3 4 5" xfId="20752" xr:uid="{00000000-0005-0000-0000-000010510000}"/>
    <cellStyle name="Normal 6 8 2 2 3 5" xfId="12342" xr:uid="{00000000-0005-0000-0000-000036300000}"/>
    <cellStyle name="Normal 6 8 2 2 3 5 3" xfId="27440" xr:uid="{00000000-0005-0000-0000-0000306B0000}"/>
    <cellStyle name="Normal 6 8 2 2 3 6" xfId="7321" xr:uid="{00000000-0005-0000-0000-0000991C0000}"/>
    <cellStyle name="Normal 6 8 2 2 3 6 3" xfId="22423" xr:uid="{00000000-0005-0000-0000-000097570000}"/>
    <cellStyle name="Normal 6 8 2 2 3 8" xfId="17410" xr:uid="{00000000-0005-0000-0000-000002440000}"/>
    <cellStyle name="Normal 6 8 2 2 4" xfId="2668" xr:uid="{00000000-0005-0000-0000-00006C0A0000}"/>
    <cellStyle name="Normal 6 8 2 2 4 2" xfId="4358" xr:uid="{00000000-0005-0000-0000-000006110000}"/>
    <cellStyle name="Normal 6 8 2 2 4 2 2" xfId="14431" xr:uid="{00000000-0005-0000-0000-00005F380000}"/>
    <cellStyle name="Normal 6 8 2 2 4 2 2 3" xfId="29529" xr:uid="{00000000-0005-0000-0000-000059730000}"/>
    <cellStyle name="Normal 6 8 2 2 4 2 3" xfId="9411" xr:uid="{00000000-0005-0000-0000-0000C3240000}"/>
    <cellStyle name="Normal 6 8 2 2 4 2 3 3" xfId="24512" xr:uid="{00000000-0005-0000-0000-0000C05F0000}"/>
    <cellStyle name="Normal 6 8 2 2 4 2 5" xfId="19499" xr:uid="{00000000-0005-0000-0000-00002B4C0000}"/>
    <cellStyle name="Normal 6 8 2 2 4 3" xfId="6050" xr:uid="{00000000-0005-0000-0000-0000A2170000}"/>
    <cellStyle name="Normal 6 8 2 2 4 3 2" xfId="16102" xr:uid="{00000000-0005-0000-0000-0000E63E0000}"/>
    <cellStyle name="Normal 6 8 2 2 4 3 3" xfId="11082" xr:uid="{00000000-0005-0000-0000-00004A2B0000}"/>
    <cellStyle name="Normal 6 8 2 2 4 3 3 3" xfId="26183" xr:uid="{00000000-0005-0000-0000-000047660000}"/>
    <cellStyle name="Normal 6 8 2 2 4 3 5" xfId="21170" xr:uid="{00000000-0005-0000-0000-0000B2520000}"/>
    <cellStyle name="Normal 6 8 2 2 4 4" xfId="12760" xr:uid="{00000000-0005-0000-0000-0000D8310000}"/>
    <cellStyle name="Normal 6 8 2 2 4 4 3" xfId="27858" xr:uid="{00000000-0005-0000-0000-0000D26C0000}"/>
    <cellStyle name="Normal 6 8 2 2 4 5" xfId="7739" xr:uid="{00000000-0005-0000-0000-00003B1E0000}"/>
    <cellStyle name="Normal 6 8 2 2 4 5 3" xfId="22841" xr:uid="{00000000-0005-0000-0000-000039590000}"/>
    <cellStyle name="Normal 6 8 2 2 4 7" xfId="17828" xr:uid="{00000000-0005-0000-0000-0000A4450000}"/>
    <cellStyle name="Normal 6 8 2 2 5" xfId="3521" xr:uid="{00000000-0005-0000-0000-0000C10D0000}"/>
    <cellStyle name="Normal 6 8 2 2 5 2" xfId="13595" xr:uid="{00000000-0005-0000-0000-00001B350000}"/>
    <cellStyle name="Normal 6 8 2 2 5 2 3" xfId="28693" xr:uid="{00000000-0005-0000-0000-000015700000}"/>
    <cellStyle name="Normal 6 8 2 2 5 3" xfId="8575" xr:uid="{00000000-0005-0000-0000-00007F210000}"/>
    <cellStyle name="Normal 6 8 2 2 5 3 3" xfId="23676" xr:uid="{00000000-0005-0000-0000-00007C5C0000}"/>
    <cellStyle name="Normal 6 8 2 2 5 5" xfId="18663" xr:uid="{00000000-0005-0000-0000-0000E7480000}"/>
    <cellStyle name="Normal 6 8 2 2 6" xfId="5214" xr:uid="{00000000-0005-0000-0000-00005E140000}"/>
    <cellStyle name="Normal 6 8 2 2 6 2" xfId="15266" xr:uid="{00000000-0005-0000-0000-0000A23B0000}"/>
    <cellStyle name="Normal 6 8 2 2 6 2 3" xfId="30364" xr:uid="{00000000-0005-0000-0000-00009C760000}"/>
    <cellStyle name="Normal 6 8 2 2 6 3" xfId="10246" xr:uid="{00000000-0005-0000-0000-000006280000}"/>
    <cellStyle name="Normal 6 8 2 2 6 3 3" xfId="25347" xr:uid="{00000000-0005-0000-0000-000003630000}"/>
    <cellStyle name="Normal 6 8 2 2 6 5" xfId="20334" xr:uid="{00000000-0005-0000-0000-00006E4F0000}"/>
    <cellStyle name="Normal 6 8 2 2 7" xfId="11924" xr:uid="{00000000-0005-0000-0000-0000942E0000}"/>
    <cellStyle name="Normal 6 8 2 2 7 3" xfId="27022" xr:uid="{00000000-0005-0000-0000-00008E690000}"/>
    <cellStyle name="Normal 6 8 2 2 8" xfId="6903" xr:uid="{00000000-0005-0000-0000-0000F71A0000}"/>
    <cellStyle name="Normal 6 8 2 2 8 3" xfId="22005" xr:uid="{00000000-0005-0000-0000-0000F5550000}"/>
    <cellStyle name="Normal 6 8 2 3" xfId="1930" xr:uid="{00000000-0005-0000-0000-00008A070000}"/>
    <cellStyle name="Normal 6 8 2 3 2" xfId="2351" xr:uid="{00000000-0005-0000-0000-00002F090000}"/>
    <cellStyle name="Normal 6 8 2 3 2 2" xfId="3190" xr:uid="{00000000-0005-0000-0000-0000760C0000}"/>
    <cellStyle name="Normal 6 8 2 3 2 2 2" xfId="4880" xr:uid="{00000000-0005-0000-0000-000010130000}"/>
    <cellStyle name="Normal 6 8 2 3 2 2 2 2" xfId="14953" xr:uid="{00000000-0005-0000-0000-0000693A0000}"/>
    <cellStyle name="Normal 6 8 2 3 2 2 2 2 3" xfId="30051" xr:uid="{00000000-0005-0000-0000-000063750000}"/>
    <cellStyle name="Normal 6 8 2 3 2 2 2 3" xfId="9933" xr:uid="{00000000-0005-0000-0000-0000CD260000}"/>
    <cellStyle name="Normal 6 8 2 3 2 2 2 3 3" xfId="25034" xr:uid="{00000000-0005-0000-0000-0000CA610000}"/>
    <cellStyle name="Normal 6 8 2 3 2 2 2 5" xfId="20021" xr:uid="{00000000-0005-0000-0000-0000354E0000}"/>
    <cellStyle name="Normal 6 8 2 3 2 2 3" xfId="6572" xr:uid="{00000000-0005-0000-0000-0000AC190000}"/>
    <cellStyle name="Normal 6 8 2 3 2 2 3 2" xfId="16624" xr:uid="{00000000-0005-0000-0000-0000F0400000}"/>
    <cellStyle name="Normal 6 8 2 3 2 2 3 3" xfId="11604" xr:uid="{00000000-0005-0000-0000-0000542D0000}"/>
    <cellStyle name="Normal 6 8 2 3 2 2 3 3 3" xfId="26705" xr:uid="{00000000-0005-0000-0000-000051680000}"/>
    <cellStyle name="Normal 6 8 2 3 2 2 3 5" xfId="21692" xr:uid="{00000000-0005-0000-0000-0000BC540000}"/>
    <cellStyle name="Normal 6 8 2 3 2 2 4" xfId="13282" xr:uid="{00000000-0005-0000-0000-0000E2330000}"/>
    <cellStyle name="Normal 6 8 2 3 2 2 4 3" xfId="28380" xr:uid="{00000000-0005-0000-0000-0000DC6E0000}"/>
    <cellStyle name="Normal 6 8 2 3 2 2 5" xfId="8261" xr:uid="{00000000-0005-0000-0000-000045200000}"/>
    <cellStyle name="Normal 6 8 2 3 2 2 5 3" xfId="23363" xr:uid="{00000000-0005-0000-0000-0000435B0000}"/>
    <cellStyle name="Normal 6 8 2 3 2 2 7" xfId="18350" xr:uid="{00000000-0005-0000-0000-0000AE470000}"/>
    <cellStyle name="Normal 6 8 2 3 2 3" xfId="4043" xr:uid="{00000000-0005-0000-0000-0000CB0F0000}"/>
    <cellStyle name="Normal 6 8 2 3 2 3 2" xfId="14117" xr:uid="{00000000-0005-0000-0000-000025370000}"/>
    <cellStyle name="Normal 6 8 2 3 2 3 2 3" xfId="29215" xr:uid="{00000000-0005-0000-0000-00001F720000}"/>
    <cellStyle name="Normal 6 8 2 3 2 3 3" xfId="9097" xr:uid="{00000000-0005-0000-0000-000089230000}"/>
    <cellStyle name="Normal 6 8 2 3 2 3 3 3" xfId="24198" xr:uid="{00000000-0005-0000-0000-0000865E0000}"/>
    <cellStyle name="Normal 6 8 2 3 2 3 5" xfId="19185" xr:uid="{00000000-0005-0000-0000-0000F14A0000}"/>
    <cellStyle name="Normal 6 8 2 3 2 4" xfId="5736" xr:uid="{00000000-0005-0000-0000-000068160000}"/>
    <cellStyle name="Normal 6 8 2 3 2 4 2" xfId="15788" xr:uid="{00000000-0005-0000-0000-0000AC3D0000}"/>
    <cellStyle name="Normal 6 8 2 3 2 4 2 3" xfId="30886" xr:uid="{00000000-0005-0000-0000-0000A6780000}"/>
    <cellStyle name="Normal 6 8 2 3 2 4 3" xfId="10768" xr:uid="{00000000-0005-0000-0000-0000102A0000}"/>
    <cellStyle name="Normal 6 8 2 3 2 4 3 3" xfId="25869" xr:uid="{00000000-0005-0000-0000-00000D650000}"/>
    <cellStyle name="Normal 6 8 2 3 2 4 5" xfId="20856" xr:uid="{00000000-0005-0000-0000-000078510000}"/>
    <cellStyle name="Normal 6 8 2 3 2 5" xfId="12446" xr:uid="{00000000-0005-0000-0000-00009E300000}"/>
    <cellStyle name="Normal 6 8 2 3 2 5 3" xfId="27544" xr:uid="{00000000-0005-0000-0000-0000986B0000}"/>
    <cellStyle name="Normal 6 8 2 3 2 6" xfId="7425" xr:uid="{00000000-0005-0000-0000-0000011D0000}"/>
    <cellStyle name="Normal 6 8 2 3 2 6 3" xfId="22527" xr:uid="{00000000-0005-0000-0000-0000FF570000}"/>
    <cellStyle name="Normal 6 8 2 3 2 8" xfId="17514" xr:uid="{00000000-0005-0000-0000-00006A440000}"/>
    <cellStyle name="Normal 6 8 2 3 3" xfId="2772" xr:uid="{00000000-0005-0000-0000-0000D40A0000}"/>
    <cellStyle name="Normal 6 8 2 3 3 2" xfId="4462" xr:uid="{00000000-0005-0000-0000-00006E110000}"/>
    <cellStyle name="Normal 6 8 2 3 3 2 2" xfId="14535" xr:uid="{00000000-0005-0000-0000-0000C7380000}"/>
    <cellStyle name="Normal 6 8 2 3 3 2 2 3" xfId="29633" xr:uid="{00000000-0005-0000-0000-0000C1730000}"/>
    <cellStyle name="Normal 6 8 2 3 3 2 3" xfId="9515" xr:uid="{00000000-0005-0000-0000-00002B250000}"/>
    <cellStyle name="Normal 6 8 2 3 3 2 3 3" xfId="24616" xr:uid="{00000000-0005-0000-0000-000028600000}"/>
    <cellStyle name="Normal 6 8 2 3 3 2 5" xfId="19603" xr:uid="{00000000-0005-0000-0000-0000934C0000}"/>
    <cellStyle name="Normal 6 8 2 3 3 3" xfId="6154" xr:uid="{00000000-0005-0000-0000-00000A180000}"/>
    <cellStyle name="Normal 6 8 2 3 3 3 2" xfId="16206" xr:uid="{00000000-0005-0000-0000-00004E3F0000}"/>
    <cellStyle name="Normal 6 8 2 3 3 3 3" xfId="11186" xr:uid="{00000000-0005-0000-0000-0000B22B0000}"/>
    <cellStyle name="Normal 6 8 2 3 3 3 3 3" xfId="26287" xr:uid="{00000000-0005-0000-0000-0000AF660000}"/>
    <cellStyle name="Normal 6 8 2 3 3 3 5" xfId="21274" xr:uid="{00000000-0005-0000-0000-00001A530000}"/>
    <cellStyle name="Normal 6 8 2 3 3 4" xfId="12864" xr:uid="{00000000-0005-0000-0000-000040320000}"/>
    <cellStyle name="Normal 6 8 2 3 3 4 3" xfId="27962" xr:uid="{00000000-0005-0000-0000-00003A6D0000}"/>
    <cellStyle name="Normal 6 8 2 3 3 5" xfId="7843" xr:uid="{00000000-0005-0000-0000-0000A31E0000}"/>
    <cellStyle name="Normal 6 8 2 3 3 5 3" xfId="22945" xr:uid="{00000000-0005-0000-0000-0000A1590000}"/>
    <cellStyle name="Normal 6 8 2 3 3 7" xfId="17932" xr:uid="{00000000-0005-0000-0000-00000C460000}"/>
    <cellStyle name="Normal 6 8 2 3 4" xfId="3625" xr:uid="{00000000-0005-0000-0000-0000290E0000}"/>
    <cellStyle name="Normal 6 8 2 3 4 2" xfId="13699" xr:uid="{00000000-0005-0000-0000-000083350000}"/>
    <cellStyle name="Normal 6 8 2 3 4 2 3" xfId="28797" xr:uid="{00000000-0005-0000-0000-00007D700000}"/>
    <cellStyle name="Normal 6 8 2 3 4 3" xfId="8679" xr:uid="{00000000-0005-0000-0000-0000E7210000}"/>
    <cellStyle name="Normal 6 8 2 3 4 3 3" xfId="23780" xr:uid="{00000000-0005-0000-0000-0000E45C0000}"/>
    <cellStyle name="Normal 6 8 2 3 4 5" xfId="18767" xr:uid="{00000000-0005-0000-0000-00004F490000}"/>
    <cellStyle name="Normal 6 8 2 3 5" xfId="5318" xr:uid="{00000000-0005-0000-0000-0000C6140000}"/>
    <cellStyle name="Normal 6 8 2 3 5 2" xfId="15370" xr:uid="{00000000-0005-0000-0000-00000A3C0000}"/>
    <cellStyle name="Normal 6 8 2 3 5 2 3" xfId="30468" xr:uid="{00000000-0005-0000-0000-000004770000}"/>
    <cellStyle name="Normal 6 8 2 3 5 3" xfId="10350" xr:uid="{00000000-0005-0000-0000-00006E280000}"/>
    <cellStyle name="Normal 6 8 2 3 5 3 3" xfId="25451" xr:uid="{00000000-0005-0000-0000-00006B630000}"/>
    <cellStyle name="Normal 6 8 2 3 5 5" xfId="20438" xr:uid="{00000000-0005-0000-0000-0000D64F0000}"/>
    <cellStyle name="Normal 6 8 2 3 6" xfId="12028" xr:uid="{00000000-0005-0000-0000-0000FC2E0000}"/>
    <cellStyle name="Normal 6 8 2 3 6 3" xfId="27126" xr:uid="{00000000-0005-0000-0000-0000F6690000}"/>
    <cellStyle name="Normal 6 8 2 3 7" xfId="7007" xr:uid="{00000000-0005-0000-0000-00005F1B0000}"/>
    <cellStyle name="Normal 6 8 2 3 7 3" xfId="22109" xr:uid="{00000000-0005-0000-0000-00005D560000}"/>
    <cellStyle name="Normal 6 8 2 3 9" xfId="17096" xr:uid="{00000000-0005-0000-0000-0000C8420000}"/>
    <cellStyle name="Normal 6 8 2 4" xfId="2143" xr:uid="{00000000-0005-0000-0000-00005F080000}"/>
    <cellStyle name="Normal 6 8 2 4 2" xfId="2982" xr:uid="{00000000-0005-0000-0000-0000A60B0000}"/>
    <cellStyle name="Normal 6 8 2 4 2 2" xfId="4672" xr:uid="{00000000-0005-0000-0000-000040120000}"/>
    <cellStyle name="Normal 6 8 2 4 2 2 2" xfId="14745" xr:uid="{00000000-0005-0000-0000-000099390000}"/>
    <cellStyle name="Normal 6 8 2 4 2 2 2 3" xfId="29843" xr:uid="{00000000-0005-0000-0000-000093740000}"/>
    <cellStyle name="Normal 6 8 2 4 2 2 3" xfId="9725" xr:uid="{00000000-0005-0000-0000-0000FD250000}"/>
    <cellStyle name="Normal 6 8 2 4 2 2 3 3" xfId="24826" xr:uid="{00000000-0005-0000-0000-0000FA600000}"/>
    <cellStyle name="Normal 6 8 2 4 2 2 5" xfId="19813" xr:uid="{00000000-0005-0000-0000-0000654D0000}"/>
    <cellStyle name="Normal 6 8 2 4 2 3" xfId="6364" xr:uid="{00000000-0005-0000-0000-0000DC180000}"/>
    <cellStyle name="Normal 6 8 2 4 2 3 2" xfId="16416" xr:uid="{00000000-0005-0000-0000-000020400000}"/>
    <cellStyle name="Normal 6 8 2 4 2 3 3" xfId="11396" xr:uid="{00000000-0005-0000-0000-0000842C0000}"/>
    <cellStyle name="Normal 6 8 2 4 2 3 3 3" xfId="26497" xr:uid="{00000000-0005-0000-0000-000081670000}"/>
    <cellStyle name="Normal 6 8 2 4 2 3 5" xfId="21484" xr:uid="{00000000-0005-0000-0000-0000EC530000}"/>
    <cellStyle name="Normal 6 8 2 4 2 4" xfId="13074" xr:uid="{00000000-0005-0000-0000-000012330000}"/>
    <cellStyle name="Normal 6 8 2 4 2 4 3" xfId="28172" xr:uid="{00000000-0005-0000-0000-00000C6E0000}"/>
    <cellStyle name="Normal 6 8 2 4 2 5" xfId="8053" xr:uid="{00000000-0005-0000-0000-0000751F0000}"/>
    <cellStyle name="Normal 6 8 2 4 2 5 3" xfId="23155" xr:uid="{00000000-0005-0000-0000-0000735A0000}"/>
    <cellStyle name="Normal 6 8 2 4 2 7" xfId="18142" xr:uid="{00000000-0005-0000-0000-0000DE460000}"/>
    <cellStyle name="Normal 6 8 2 4 3" xfId="3835" xr:uid="{00000000-0005-0000-0000-0000FB0E0000}"/>
    <cellStyle name="Normal 6 8 2 4 3 2" xfId="13909" xr:uid="{00000000-0005-0000-0000-000055360000}"/>
    <cellStyle name="Normal 6 8 2 4 3 2 3" xfId="29007" xr:uid="{00000000-0005-0000-0000-00004F710000}"/>
    <cellStyle name="Normal 6 8 2 4 3 3" xfId="8889" xr:uid="{00000000-0005-0000-0000-0000B9220000}"/>
    <cellStyle name="Normal 6 8 2 4 3 3 3" xfId="23990" xr:uid="{00000000-0005-0000-0000-0000B65D0000}"/>
    <cellStyle name="Normal 6 8 2 4 3 5" xfId="18977" xr:uid="{00000000-0005-0000-0000-0000214A0000}"/>
    <cellStyle name="Normal 6 8 2 4 4" xfId="5528" xr:uid="{00000000-0005-0000-0000-000098150000}"/>
    <cellStyle name="Normal 6 8 2 4 4 2" xfId="15580" xr:uid="{00000000-0005-0000-0000-0000DC3C0000}"/>
    <cellStyle name="Normal 6 8 2 4 4 2 3" xfId="30678" xr:uid="{00000000-0005-0000-0000-0000D6770000}"/>
    <cellStyle name="Normal 6 8 2 4 4 3" xfId="10560" xr:uid="{00000000-0005-0000-0000-000040290000}"/>
    <cellStyle name="Normal 6 8 2 4 4 3 3" xfId="25661" xr:uid="{00000000-0005-0000-0000-00003D640000}"/>
    <cellStyle name="Normal 6 8 2 4 4 5" xfId="20648" xr:uid="{00000000-0005-0000-0000-0000A8500000}"/>
    <cellStyle name="Normal 6 8 2 4 5" xfId="12238" xr:uid="{00000000-0005-0000-0000-0000CE2F0000}"/>
    <cellStyle name="Normal 6 8 2 4 5 3" xfId="27336" xr:uid="{00000000-0005-0000-0000-0000C86A0000}"/>
    <cellStyle name="Normal 6 8 2 4 6" xfId="7217" xr:uid="{00000000-0005-0000-0000-0000311C0000}"/>
    <cellStyle name="Normal 6 8 2 4 6 3" xfId="22319" xr:uid="{00000000-0005-0000-0000-00002F570000}"/>
    <cellStyle name="Normal 6 8 2 4 8" xfId="17306" xr:uid="{00000000-0005-0000-0000-00009A430000}"/>
    <cellStyle name="Normal 6 8 2 5" xfId="2564" xr:uid="{00000000-0005-0000-0000-0000040A0000}"/>
    <cellStyle name="Normal 6 8 2 5 2" xfId="4254" xr:uid="{00000000-0005-0000-0000-00009E100000}"/>
    <cellStyle name="Normal 6 8 2 5 2 2" xfId="14327" xr:uid="{00000000-0005-0000-0000-0000F7370000}"/>
    <cellStyle name="Normal 6 8 2 5 2 2 3" xfId="29425" xr:uid="{00000000-0005-0000-0000-0000F1720000}"/>
    <cellStyle name="Normal 6 8 2 5 2 3" xfId="9307" xr:uid="{00000000-0005-0000-0000-00005B240000}"/>
    <cellStyle name="Normal 6 8 2 5 2 3 3" xfId="24408" xr:uid="{00000000-0005-0000-0000-0000585F0000}"/>
    <cellStyle name="Normal 6 8 2 5 2 5" xfId="19395" xr:uid="{00000000-0005-0000-0000-0000C34B0000}"/>
    <cellStyle name="Normal 6 8 2 5 3" xfId="5946" xr:uid="{00000000-0005-0000-0000-00003A170000}"/>
    <cellStyle name="Normal 6 8 2 5 3 2" xfId="15998" xr:uid="{00000000-0005-0000-0000-00007E3E0000}"/>
    <cellStyle name="Normal 6 8 2 5 3 3" xfId="10978" xr:uid="{00000000-0005-0000-0000-0000E22A0000}"/>
    <cellStyle name="Normal 6 8 2 5 3 3 3" xfId="26079" xr:uid="{00000000-0005-0000-0000-0000DF650000}"/>
    <cellStyle name="Normal 6 8 2 5 3 5" xfId="21066" xr:uid="{00000000-0005-0000-0000-00004A520000}"/>
    <cellStyle name="Normal 6 8 2 5 4" xfId="12656" xr:uid="{00000000-0005-0000-0000-000070310000}"/>
    <cellStyle name="Normal 6 8 2 5 4 3" xfId="27754" xr:uid="{00000000-0005-0000-0000-00006A6C0000}"/>
    <cellStyle name="Normal 6 8 2 5 5" xfId="7635" xr:uid="{00000000-0005-0000-0000-0000D31D0000}"/>
    <cellStyle name="Normal 6 8 2 5 5 3" xfId="22737" xr:uid="{00000000-0005-0000-0000-0000D1580000}"/>
    <cellStyle name="Normal 6 8 2 5 7" xfId="17724" xr:uid="{00000000-0005-0000-0000-00003C450000}"/>
    <cellStyle name="Normal 6 8 2 6" xfId="3417" xr:uid="{00000000-0005-0000-0000-0000590D0000}"/>
    <cellStyle name="Normal 6 8 2 6 2" xfId="13491" xr:uid="{00000000-0005-0000-0000-0000B3340000}"/>
    <cellStyle name="Normal 6 8 2 6 2 3" xfId="28589" xr:uid="{00000000-0005-0000-0000-0000AD6F0000}"/>
    <cellStyle name="Normal 6 8 2 6 3" xfId="8471" xr:uid="{00000000-0005-0000-0000-000017210000}"/>
    <cellStyle name="Normal 6 8 2 6 3 3" xfId="23572" xr:uid="{00000000-0005-0000-0000-0000145C0000}"/>
    <cellStyle name="Normal 6 8 2 6 5" xfId="18559" xr:uid="{00000000-0005-0000-0000-00007F480000}"/>
    <cellStyle name="Normal 6 8 2 7" xfId="5110" xr:uid="{00000000-0005-0000-0000-0000F6130000}"/>
    <cellStyle name="Normal 6 8 2 7 2" xfId="15162" xr:uid="{00000000-0005-0000-0000-00003A3B0000}"/>
    <cellStyle name="Normal 6 8 2 7 2 3" xfId="30260" xr:uid="{00000000-0005-0000-0000-000034760000}"/>
    <cellStyle name="Normal 6 8 2 7 3" xfId="10142" xr:uid="{00000000-0005-0000-0000-00009E270000}"/>
    <cellStyle name="Normal 6 8 2 7 3 3" xfId="25243" xr:uid="{00000000-0005-0000-0000-00009B620000}"/>
    <cellStyle name="Normal 6 8 2 7 5" xfId="20230" xr:uid="{00000000-0005-0000-0000-0000064F0000}"/>
    <cellStyle name="Normal 6 8 2 8" xfId="11820" xr:uid="{00000000-0005-0000-0000-00002C2E0000}"/>
    <cellStyle name="Normal 6 8 2 8 3" xfId="26918" xr:uid="{00000000-0005-0000-0000-000026690000}"/>
    <cellStyle name="Normal 6 8 2 9" xfId="6799" xr:uid="{00000000-0005-0000-0000-00008F1A0000}"/>
    <cellStyle name="Normal 6 8 2 9 3" xfId="21901" xr:uid="{00000000-0005-0000-0000-00008D550000}"/>
    <cellStyle name="Normal 6 8 3" xfId="1763" xr:uid="{00000000-0005-0000-0000-0000E3060000}"/>
    <cellStyle name="Normal 6 8 3 10" xfId="16940" xr:uid="{00000000-0005-0000-0000-00002C420000}"/>
    <cellStyle name="Normal 6 8 3 2" xfId="1982" xr:uid="{00000000-0005-0000-0000-0000BE070000}"/>
    <cellStyle name="Normal 6 8 3 2 2" xfId="2403" xr:uid="{00000000-0005-0000-0000-000063090000}"/>
    <cellStyle name="Normal 6 8 3 2 2 2" xfId="3242" xr:uid="{00000000-0005-0000-0000-0000AA0C0000}"/>
    <cellStyle name="Normal 6 8 3 2 2 2 2" xfId="4932" xr:uid="{00000000-0005-0000-0000-000044130000}"/>
    <cellStyle name="Normal 6 8 3 2 2 2 2 2" xfId="15005" xr:uid="{00000000-0005-0000-0000-00009D3A0000}"/>
    <cellStyle name="Normal 6 8 3 2 2 2 2 2 3" xfId="30103" xr:uid="{00000000-0005-0000-0000-000097750000}"/>
    <cellStyle name="Normal 6 8 3 2 2 2 2 3" xfId="9985" xr:uid="{00000000-0005-0000-0000-000001270000}"/>
    <cellStyle name="Normal 6 8 3 2 2 2 2 3 3" xfId="25086" xr:uid="{00000000-0005-0000-0000-0000FE610000}"/>
    <cellStyle name="Normal 6 8 3 2 2 2 2 5" xfId="20073" xr:uid="{00000000-0005-0000-0000-0000694E0000}"/>
    <cellStyle name="Normal 6 8 3 2 2 2 3" xfId="6624" xr:uid="{00000000-0005-0000-0000-0000E0190000}"/>
    <cellStyle name="Normal 6 8 3 2 2 2 3 2" xfId="16676" xr:uid="{00000000-0005-0000-0000-000024410000}"/>
    <cellStyle name="Normal 6 8 3 2 2 2 3 3" xfId="11656" xr:uid="{00000000-0005-0000-0000-0000882D0000}"/>
    <cellStyle name="Normal 6 8 3 2 2 2 3 3 3" xfId="26757" xr:uid="{00000000-0005-0000-0000-000085680000}"/>
    <cellStyle name="Normal 6 8 3 2 2 2 3 5" xfId="21744" xr:uid="{00000000-0005-0000-0000-0000F0540000}"/>
    <cellStyle name="Normal 6 8 3 2 2 2 4" xfId="13334" xr:uid="{00000000-0005-0000-0000-000016340000}"/>
    <cellStyle name="Normal 6 8 3 2 2 2 4 3" xfId="28432" xr:uid="{00000000-0005-0000-0000-0000106F0000}"/>
    <cellStyle name="Normal 6 8 3 2 2 2 5" xfId="8313" xr:uid="{00000000-0005-0000-0000-000079200000}"/>
    <cellStyle name="Normal 6 8 3 2 2 2 5 3" xfId="23415" xr:uid="{00000000-0005-0000-0000-0000775B0000}"/>
    <cellStyle name="Normal 6 8 3 2 2 2 7" xfId="18402" xr:uid="{00000000-0005-0000-0000-0000E2470000}"/>
    <cellStyle name="Normal 6 8 3 2 2 3" xfId="4095" xr:uid="{00000000-0005-0000-0000-0000FF0F0000}"/>
    <cellStyle name="Normal 6 8 3 2 2 3 2" xfId="14169" xr:uid="{00000000-0005-0000-0000-000059370000}"/>
    <cellStyle name="Normal 6 8 3 2 2 3 2 3" xfId="29267" xr:uid="{00000000-0005-0000-0000-000053720000}"/>
    <cellStyle name="Normal 6 8 3 2 2 3 3" xfId="9149" xr:uid="{00000000-0005-0000-0000-0000BD230000}"/>
    <cellStyle name="Normal 6 8 3 2 2 3 3 3" xfId="24250" xr:uid="{00000000-0005-0000-0000-0000BA5E0000}"/>
    <cellStyle name="Normal 6 8 3 2 2 3 5" xfId="19237" xr:uid="{00000000-0005-0000-0000-0000254B0000}"/>
    <cellStyle name="Normal 6 8 3 2 2 4" xfId="5788" xr:uid="{00000000-0005-0000-0000-00009C160000}"/>
    <cellStyle name="Normal 6 8 3 2 2 4 2" xfId="15840" xr:uid="{00000000-0005-0000-0000-0000E03D0000}"/>
    <cellStyle name="Normal 6 8 3 2 2 4 2 3" xfId="30938" xr:uid="{00000000-0005-0000-0000-0000DA780000}"/>
    <cellStyle name="Normal 6 8 3 2 2 4 3" xfId="10820" xr:uid="{00000000-0005-0000-0000-0000442A0000}"/>
    <cellStyle name="Normal 6 8 3 2 2 4 3 3" xfId="25921" xr:uid="{00000000-0005-0000-0000-000041650000}"/>
    <cellStyle name="Normal 6 8 3 2 2 4 5" xfId="20908" xr:uid="{00000000-0005-0000-0000-0000AC510000}"/>
    <cellStyle name="Normal 6 8 3 2 2 5" xfId="12498" xr:uid="{00000000-0005-0000-0000-0000D2300000}"/>
    <cellStyle name="Normal 6 8 3 2 2 5 3" xfId="27596" xr:uid="{00000000-0005-0000-0000-0000CC6B0000}"/>
    <cellStyle name="Normal 6 8 3 2 2 6" xfId="7477" xr:uid="{00000000-0005-0000-0000-0000351D0000}"/>
    <cellStyle name="Normal 6 8 3 2 2 6 3" xfId="22579" xr:uid="{00000000-0005-0000-0000-000033580000}"/>
    <cellStyle name="Normal 6 8 3 2 2 8" xfId="17566" xr:uid="{00000000-0005-0000-0000-00009E440000}"/>
    <cellStyle name="Normal 6 8 3 2 3" xfId="2824" xr:uid="{00000000-0005-0000-0000-0000080B0000}"/>
    <cellStyle name="Normal 6 8 3 2 3 2" xfId="4514" xr:uid="{00000000-0005-0000-0000-0000A2110000}"/>
    <cellStyle name="Normal 6 8 3 2 3 2 2" xfId="14587" xr:uid="{00000000-0005-0000-0000-0000FB380000}"/>
    <cellStyle name="Normal 6 8 3 2 3 2 2 3" xfId="29685" xr:uid="{00000000-0005-0000-0000-0000F5730000}"/>
    <cellStyle name="Normal 6 8 3 2 3 2 3" xfId="9567" xr:uid="{00000000-0005-0000-0000-00005F250000}"/>
    <cellStyle name="Normal 6 8 3 2 3 2 3 3" xfId="24668" xr:uid="{00000000-0005-0000-0000-00005C600000}"/>
    <cellStyle name="Normal 6 8 3 2 3 2 5" xfId="19655" xr:uid="{00000000-0005-0000-0000-0000C74C0000}"/>
    <cellStyle name="Normal 6 8 3 2 3 3" xfId="6206" xr:uid="{00000000-0005-0000-0000-00003E180000}"/>
    <cellStyle name="Normal 6 8 3 2 3 3 2" xfId="16258" xr:uid="{00000000-0005-0000-0000-0000823F0000}"/>
    <cellStyle name="Normal 6 8 3 2 3 3 3" xfId="11238" xr:uid="{00000000-0005-0000-0000-0000E62B0000}"/>
    <cellStyle name="Normal 6 8 3 2 3 3 3 3" xfId="26339" xr:uid="{00000000-0005-0000-0000-0000E3660000}"/>
    <cellStyle name="Normal 6 8 3 2 3 3 5" xfId="21326" xr:uid="{00000000-0005-0000-0000-00004E530000}"/>
    <cellStyle name="Normal 6 8 3 2 3 4" xfId="12916" xr:uid="{00000000-0005-0000-0000-000074320000}"/>
    <cellStyle name="Normal 6 8 3 2 3 4 3" xfId="28014" xr:uid="{00000000-0005-0000-0000-00006E6D0000}"/>
    <cellStyle name="Normal 6 8 3 2 3 5" xfId="7895" xr:uid="{00000000-0005-0000-0000-0000D71E0000}"/>
    <cellStyle name="Normal 6 8 3 2 3 5 3" xfId="22997" xr:uid="{00000000-0005-0000-0000-0000D5590000}"/>
    <cellStyle name="Normal 6 8 3 2 3 7" xfId="17984" xr:uid="{00000000-0005-0000-0000-000040460000}"/>
    <cellStyle name="Normal 6 8 3 2 4" xfId="3677" xr:uid="{00000000-0005-0000-0000-00005D0E0000}"/>
    <cellStyle name="Normal 6 8 3 2 4 2" xfId="13751" xr:uid="{00000000-0005-0000-0000-0000B7350000}"/>
    <cellStyle name="Normal 6 8 3 2 4 2 3" xfId="28849" xr:uid="{00000000-0005-0000-0000-0000B1700000}"/>
    <cellStyle name="Normal 6 8 3 2 4 3" xfId="8731" xr:uid="{00000000-0005-0000-0000-00001B220000}"/>
    <cellStyle name="Normal 6 8 3 2 4 3 3" xfId="23832" xr:uid="{00000000-0005-0000-0000-0000185D0000}"/>
    <cellStyle name="Normal 6 8 3 2 4 5" xfId="18819" xr:uid="{00000000-0005-0000-0000-000083490000}"/>
    <cellStyle name="Normal 6 8 3 2 5" xfId="5370" xr:uid="{00000000-0005-0000-0000-0000FA140000}"/>
    <cellStyle name="Normal 6 8 3 2 5 2" xfId="15422" xr:uid="{00000000-0005-0000-0000-00003E3C0000}"/>
    <cellStyle name="Normal 6 8 3 2 5 2 3" xfId="30520" xr:uid="{00000000-0005-0000-0000-000038770000}"/>
    <cellStyle name="Normal 6 8 3 2 5 3" xfId="10402" xr:uid="{00000000-0005-0000-0000-0000A2280000}"/>
    <cellStyle name="Normal 6 8 3 2 5 3 3" xfId="25503" xr:uid="{00000000-0005-0000-0000-00009F630000}"/>
    <cellStyle name="Normal 6 8 3 2 5 5" xfId="20490" xr:uid="{00000000-0005-0000-0000-00000A500000}"/>
    <cellStyle name="Normal 6 8 3 2 6" xfId="12080" xr:uid="{00000000-0005-0000-0000-0000302F0000}"/>
    <cellStyle name="Normal 6 8 3 2 6 3" xfId="27178" xr:uid="{00000000-0005-0000-0000-00002A6A0000}"/>
    <cellStyle name="Normal 6 8 3 2 7" xfId="7059" xr:uid="{00000000-0005-0000-0000-0000931B0000}"/>
    <cellStyle name="Normal 6 8 3 2 7 3" xfId="22161" xr:uid="{00000000-0005-0000-0000-000091560000}"/>
    <cellStyle name="Normal 6 8 3 2 9" xfId="17148" xr:uid="{00000000-0005-0000-0000-0000FC420000}"/>
    <cellStyle name="Normal 6 8 3 3" xfId="2195" xr:uid="{00000000-0005-0000-0000-000093080000}"/>
    <cellStyle name="Normal 6 8 3 3 2" xfId="3034" xr:uid="{00000000-0005-0000-0000-0000DA0B0000}"/>
    <cellStyle name="Normal 6 8 3 3 2 2" xfId="4724" xr:uid="{00000000-0005-0000-0000-000074120000}"/>
    <cellStyle name="Normal 6 8 3 3 2 2 2" xfId="14797" xr:uid="{00000000-0005-0000-0000-0000CD390000}"/>
    <cellStyle name="Normal 6 8 3 3 2 2 2 3" xfId="29895" xr:uid="{00000000-0005-0000-0000-0000C7740000}"/>
    <cellStyle name="Normal 6 8 3 3 2 2 3" xfId="9777" xr:uid="{00000000-0005-0000-0000-000031260000}"/>
    <cellStyle name="Normal 6 8 3 3 2 2 3 3" xfId="24878" xr:uid="{00000000-0005-0000-0000-00002E610000}"/>
    <cellStyle name="Normal 6 8 3 3 2 2 5" xfId="19865" xr:uid="{00000000-0005-0000-0000-0000994D0000}"/>
    <cellStyle name="Normal 6 8 3 3 2 3" xfId="6416" xr:uid="{00000000-0005-0000-0000-000010190000}"/>
    <cellStyle name="Normal 6 8 3 3 2 3 2" xfId="16468" xr:uid="{00000000-0005-0000-0000-000054400000}"/>
    <cellStyle name="Normal 6 8 3 3 2 3 3" xfId="11448" xr:uid="{00000000-0005-0000-0000-0000B82C0000}"/>
    <cellStyle name="Normal 6 8 3 3 2 3 3 3" xfId="26549" xr:uid="{00000000-0005-0000-0000-0000B5670000}"/>
    <cellStyle name="Normal 6 8 3 3 2 3 5" xfId="21536" xr:uid="{00000000-0005-0000-0000-000020540000}"/>
    <cellStyle name="Normal 6 8 3 3 2 4" xfId="13126" xr:uid="{00000000-0005-0000-0000-000046330000}"/>
    <cellStyle name="Normal 6 8 3 3 2 4 3" xfId="28224" xr:uid="{00000000-0005-0000-0000-0000406E0000}"/>
    <cellStyle name="Normal 6 8 3 3 2 5" xfId="8105" xr:uid="{00000000-0005-0000-0000-0000A91F0000}"/>
    <cellStyle name="Normal 6 8 3 3 2 5 3" xfId="23207" xr:uid="{00000000-0005-0000-0000-0000A75A0000}"/>
    <cellStyle name="Normal 6 8 3 3 2 7" xfId="18194" xr:uid="{00000000-0005-0000-0000-000012470000}"/>
    <cellStyle name="Normal 6 8 3 3 3" xfId="3887" xr:uid="{00000000-0005-0000-0000-00002F0F0000}"/>
    <cellStyle name="Normal 6 8 3 3 3 2" xfId="13961" xr:uid="{00000000-0005-0000-0000-000089360000}"/>
    <cellStyle name="Normal 6 8 3 3 3 2 3" xfId="29059" xr:uid="{00000000-0005-0000-0000-000083710000}"/>
    <cellStyle name="Normal 6 8 3 3 3 3" xfId="8941" xr:uid="{00000000-0005-0000-0000-0000ED220000}"/>
    <cellStyle name="Normal 6 8 3 3 3 3 3" xfId="24042" xr:uid="{00000000-0005-0000-0000-0000EA5D0000}"/>
    <cellStyle name="Normal 6 8 3 3 3 5" xfId="19029" xr:uid="{00000000-0005-0000-0000-0000554A0000}"/>
    <cellStyle name="Normal 6 8 3 3 4" xfId="5580" xr:uid="{00000000-0005-0000-0000-0000CC150000}"/>
    <cellStyle name="Normal 6 8 3 3 4 2" xfId="15632" xr:uid="{00000000-0005-0000-0000-0000103D0000}"/>
    <cellStyle name="Normal 6 8 3 3 4 2 3" xfId="30730" xr:uid="{00000000-0005-0000-0000-00000A780000}"/>
    <cellStyle name="Normal 6 8 3 3 4 3" xfId="10612" xr:uid="{00000000-0005-0000-0000-000074290000}"/>
    <cellStyle name="Normal 6 8 3 3 4 3 3" xfId="25713" xr:uid="{00000000-0005-0000-0000-000071640000}"/>
    <cellStyle name="Normal 6 8 3 3 4 5" xfId="20700" xr:uid="{00000000-0005-0000-0000-0000DC500000}"/>
    <cellStyle name="Normal 6 8 3 3 5" xfId="12290" xr:uid="{00000000-0005-0000-0000-000002300000}"/>
    <cellStyle name="Normal 6 8 3 3 5 3" xfId="27388" xr:uid="{00000000-0005-0000-0000-0000FC6A0000}"/>
    <cellStyle name="Normal 6 8 3 3 6" xfId="7269" xr:uid="{00000000-0005-0000-0000-0000651C0000}"/>
    <cellStyle name="Normal 6 8 3 3 6 3" xfId="22371" xr:uid="{00000000-0005-0000-0000-000063570000}"/>
    <cellStyle name="Normal 6 8 3 3 8" xfId="17358" xr:uid="{00000000-0005-0000-0000-0000CE430000}"/>
    <cellStyle name="Normal 6 8 3 4" xfId="2616" xr:uid="{00000000-0005-0000-0000-0000380A0000}"/>
    <cellStyle name="Normal 6 8 3 4 2" xfId="4306" xr:uid="{00000000-0005-0000-0000-0000D2100000}"/>
    <cellStyle name="Normal 6 8 3 4 2 2" xfId="14379" xr:uid="{00000000-0005-0000-0000-00002B380000}"/>
    <cellStyle name="Normal 6 8 3 4 2 2 3" xfId="29477" xr:uid="{00000000-0005-0000-0000-000025730000}"/>
    <cellStyle name="Normal 6 8 3 4 2 3" xfId="9359" xr:uid="{00000000-0005-0000-0000-00008F240000}"/>
    <cellStyle name="Normal 6 8 3 4 2 3 3" xfId="24460" xr:uid="{00000000-0005-0000-0000-00008C5F0000}"/>
    <cellStyle name="Normal 6 8 3 4 2 5" xfId="19447" xr:uid="{00000000-0005-0000-0000-0000F74B0000}"/>
    <cellStyle name="Normal 6 8 3 4 3" xfId="5998" xr:uid="{00000000-0005-0000-0000-00006E170000}"/>
    <cellStyle name="Normal 6 8 3 4 3 2" xfId="16050" xr:uid="{00000000-0005-0000-0000-0000B23E0000}"/>
    <cellStyle name="Normal 6 8 3 4 3 3" xfId="11030" xr:uid="{00000000-0005-0000-0000-0000162B0000}"/>
    <cellStyle name="Normal 6 8 3 4 3 3 3" xfId="26131" xr:uid="{00000000-0005-0000-0000-000013660000}"/>
    <cellStyle name="Normal 6 8 3 4 3 5" xfId="21118" xr:uid="{00000000-0005-0000-0000-00007E520000}"/>
    <cellStyle name="Normal 6 8 3 4 4" xfId="12708" xr:uid="{00000000-0005-0000-0000-0000A4310000}"/>
    <cellStyle name="Normal 6 8 3 4 4 3" xfId="27806" xr:uid="{00000000-0005-0000-0000-00009E6C0000}"/>
    <cellStyle name="Normal 6 8 3 4 5" xfId="7687" xr:uid="{00000000-0005-0000-0000-0000071E0000}"/>
    <cellStyle name="Normal 6 8 3 4 5 3" xfId="22789" xr:uid="{00000000-0005-0000-0000-000005590000}"/>
    <cellStyle name="Normal 6 8 3 4 7" xfId="17776" xr:uid="{00000000-0005-0000-0000-000070450000}"/>
    <cellStyle name="Normal 6 8 3 5" xfId="3469" xr:uid="{00000000-0005-0000-0000-00008D0D0000}"/>
    <cellStyle name="Normal 6 8 3 5 2" xfId="13543" xr:uid="{00000000-0005-0000-0000-0000E7340000}"/>
    <cellStyle name="Normal 6 8 3 5 2 3" xfId="28641" xr:uid="{00000000-0005-0000-0000-0000E16F0000}"/>
    <cellStyle name="Normal 6 8 3 5 3" xfId="8523" xr:uid="{00000000-0005-0000-0000-00004B210000}"/>
    <cellStyle name="Normal 6 8 3 5 3 3" xfId="23624" xr:uid="{00000000-0005-0000-0000-0000485C0000}"/>
    <cellStyle name="Normal 6 8 3 5 5" xfId="18611" xr:uid="{00000000-0005-0000-0000-0000B3480000}"/>
    <cellStyle name="Normal 6 8 3 6" xfId="5162" xr:uid="{00000000-0005-0000-0000-00002A140000}"/>
    <cellStyle name="Normal 6 8 3 6 2" xfId="15214" xr:uid="{00000000-0005-0000-0000-00006E3B0000}"/>
    <cellStyle name="Normal 6 8 3 6 2 3" xfId="30312" xr:uid="{00000000-0005-0000-0000-000068760000}"/>
    <cellStyle name="Normal 6 8 3 6 3" xfId="10194" xr:uid="{00000000-0005-0000-0000-0000D2270000}"/>
    <cellStyle name="Normal 6 8 3 6 3 3" xfId="25295" xr:uid="{00000000-0005-0000-0000-0000CF620000}"/>
    <cellStyle name="Normal 6 8 3 6 5" xfId="20282" xr:uid="{00000000-0005-0000-0000-00003A4F0000}"/>
    <cellStyle name="Normal 6 8 3 7" xfId="11872" xr:uid="{00000000-0005-0000-0000-0000602E0000}"/>
    <cellStyle name="Normal 6 8 3 7 3" xfId="26970" xr:uid="{00000000-0005-0000-0000-00005A690000}"/>
    <cellStyle name="Normal 6 8 3 8" xfId="6851" xr:uid="{00000000-0005-0000-0000-0000C31A0000}"/>
    <cellStyle name="Normal 6 8 3 8 3" xfId="21953" xr:uid="{00000000-0005-0000-0000-0000C1550000}"/>
    <cellStyle name="Normal 6 8 4" xfId="1876" xr:uid="{00000000-0005-0000-0000-000054070000}"/>
    <cellStyle name="Normal 6 8 4 2" xfId="2299" xr:uid="{00000000-0005-0000-0000-0000FB080000}"/>
    <cellStyle name="Normal 6 8 4 2 2" xfId="3138" xr:uid="{00000000-0005-0000-0000-0000420C0000}"/>
    <cellStyle name="Normal 6 8 4 2 2 2" xfId="4828" xr:uid="{00000000-0005-0000-0000-0000DC120000}"/>
    <cellStyle name="Normal 6 8 4 2 2 2 2" xfId="14901" xr:uid="{00000000-0005-0000-0000-0000353A0000}"/>
    <cellStyle name="Normal 6 8 4 2 2 2 2 3" xfId="29999" xr:uid="{00000000-0005-0000-0000-00002F750000}"/>
    <cellStyle name="Normal 6 8 4 2 2 2 3" xfId="9881" xr:uid="{00000000-0005-0000-0000-000099260000}"/>
    <cellStyle name="Normal 6 8 4 2 2 2 3 3" xfId="24982" xr:uid="{00000000-0005-0000-0000-000096610000}"/>
    <cellStyle name="Normal 6 8 4 2 2 2 5" xfId="19969" xr:uid="{00000000-0005-0000-0000-0000014E0000}"/>
    <cellStyle name="Normal 6 8 4 2 2 3" xfId="6520" xr:uid="{00000000-0005-0000-0000-000078190000}"/>
    <cellStyle name="Normal 6 8 4 2 2 3 2" xfId="16572" xr:uid="{00000000-0005-0000-0000-0000BC400000}"/>
    <cellStyle name="Normal 6 8 4 2 2 3 3" xfId="11552" xr:uid="{00000000-0005-0000-0000-0000202D0000}"/>
    <cellStyle name="Normal 6 8 4 2 2 3 3 3" xfId="26653" xr:uid="{00000000-0005-0000-0000-00001D680000}"/>
    <cellStyle name="Normal 6 8 4 2 2 3 5" xfId="21640" xr:uid="{00000000-0005-0000-0000-000088540000}"/>
    <cellStyle name="Normal 6 8 4 2 2 4" xfId="13230" xr:uid="{00000000-0005-0000-0000-0000AE330000}"/>
    <cellStyle name="Normal 6 8 4 2 2 4 3" xfId="28328" xr:uid="{00000000-0005-0000-0000-0000A86E0000}"/>
    <cellStyle name="Normal 6 8 4 2 2 5" xfId="8209" xr:uid="{00000000-0005-0000-0000-000011200000}"/>
    <cellStyle name="Normal 6 8 4 2 2 5 3" xfId="23311" xr:uid="{00000000-0005-0000-0000-00000F5B0000}"/>
    <cellStyle name="Normal 6 8 4 2 2 7" xfId="18298" xr:uid="{00000000-0005-0000-0000-00007A470000}"/>
    <cellStyle name="Normal 6 8 4 2 3" xfId="3991" xr:uid="{00000000-0005-0000-0000-0000970F0000}"/>
    <cellStyle name="Normal 6 8 4 2 3 2" xfId="14065" xr:uid="{00000000-0005-0000-0000-0000F1360000}"/>
    <cellStyle name="Normal 6 8 4 2 3 2 3" xfId="29163" xr:uid="{00000000-0005-0000-0000-0000EB710000}"/>
    <cellStyle name="Normal 6 8 4 2 3 3" xfId="9045" xr:uid="{00000000-0005-0000-0000-000055230000}"/>
    <cellStyle name="Normal 6 8 4 2 3 3 3" xfId="24146" xr:uid="{00000000-0005-0000-0000-0000525E0000}"/>
    <cellStyle name="Normal 6 8 4 2 3 5" xfId="19133" xr:uid="{00000000-0005-0000-0000-0000BD4A0000}"/>
    <cellStyle name="Normal 6 8 4 2 4" xfId="5684" xr:uid="{00000000-0005-0000-0000-000034160000}"/>
    <cellStyle name="Normal 6 8 4 2 4 2" xfId="15736" xr:uid="{00000000-0005-0000-0000-0000783D0000}"/>
    <cellStyle name="Normal 6 8 4 2 4 2 3" xfId="30834" xr:uid="{00000000-0005-0000-0000-000072780000}"/>
    <cellStyle name="Normal 6 8 4 2 4 3" xfId="10716" xr:uid="{00000000-0005-0000-0000-0000DC290000}"/>
    <cellStyle name="Normal 6 8 4 2 4 3 3" xfId="25817" xr:uid="{00000000-0005-0000-0000-0000D9640000}"/>
    <cellStyle name="Normal 6 8 4 2 4 5" xfId="20804" xr:uid="{00000000-0005-0000-0000-000044510000}"/>
    <cellStyle name="Normal 6 8 4 2 5" xfId="12394" xr:uid="{00000000-0005-0000-0000-00006A300000}"/>
    <cellStyle name="Normal 6 8 4 2 5 3" xfId="27492" xr:uid="{00000000-0005-0000-0000-0000646B0000}"/>
    <cellStyle name="Normal 6 8 4 2 6" xfId="7373" xr:uid="{00000000-0005-0000-0000-0000CD1C0000}"/>
    <cellStyle name="Normal 6 8 4 2 6 3" xfId="22475" xr:uid="{00000000-0005-0000-0000-0000CB570000}"/>
    <cellStyle name="Normal 6 8 4 2 8" xfId="17462" xr:uid="{00000000-0005-0000-0000-000036440000}"/>
    <cellStyle name="Normal 6 8 4 3" xfId="2720" xr:uid="{00000000-0005-0000-0000-0000A00A0000}"/>
    <cellStyle name="Normal 6 8 4 3 2" xfId="4410" xr:uid="{00000000-0005-0000-0000-00003A110000}"/>
    <cellStyle name="Normal 6 8 4 3 2 2" xfId="14483" xr:uid="{00000000-0005-0000-0000-000093380000}"/>
    <cellStyle name="Normal 6 8 4 3 2 2 3" xfId="29581" xr:uid="{00000000-0005-0000-0000-00008D730000}"/>
    <cellStyle name="Normal 6 8 4 3 2 3" xfId="9463" xr:uid="{00000000-0005-0000-0000-0000F7240000}"/>
    <cellStyle name="Normal 6 8 4 3 2 3 3" xfId="24564" xr:uid="{00000000-0005-0000-0000-0000F45F0000}"/>
    <cellStyle name="Normal 6 8 4 3 2 5" xfId="19551" xr:uid="{00000000-0005-0000-0000-00005F4C0000}"/>
    <cellStyle name="Normal 6 8 4 3 3" xfId="6102" xr:uid="{00000000-0005-0000-0000-0000D6170000}"/>
    <cellStyle name="Normal 6 8 4 3 3 2" xfId="16154" xr:uid="{00000000-0005-0000-0000-00001A3F0000}"/>
    <cellStyle name="Normal 6 8 4 3 3 3" xfId="11134" xr:uid="{00000000-0005-0000-0000-00007E2B0000}"/>
    <cellStyle name="Normal 6 8 4 3 3 3 3" xfId="26235" xr:uid="{00000000-0005-0000-0000-00007B660000}"/>
    <cellStyle name="Normal 6 8 4 3 3 5" xfId="21222" xr:uid="{00000000-0005-0000-0000-0000E6520000}"/>
    <cellStyle name="Normal 6 8 4 3 4" xfId="12812" xr:uid="{00000000-0005-0000-0000-00000C320000}"/>
    <cellStyle name="Normal 6 8 4 3 4 3" xfId="27910" xr:uid="{00000000-0005-0000-0000-0000066D0000}"/>
    <cellStyle name="Normal 6 8 4 3 5" xfId="7791" xr:uid="{00000000-0005-0000-0000-00006F1E0000}"/>
    <cellStyle name="Normal 6 8 4 3 5 3" xfId="22893" xr:uid="{00000000-0005-0000-0000-00006D590000}"/>
    <cellStyle name="Normal 6 8 4 3 7" xfId="17880" xr:uid="{00000000-0005-0000-0000-0000D8450000}"/>
    <cellStyle name="Normal 6 8 4 4" xfId="3573" xr:uid="{00000000-0005-0000-0000-0000F50D0000}"/>
    <cellStyle name="Normal 6 8 4 4 2" xfId="13647" xr:uid="{00000000-0005-0000-0000-00004F350000}"/>
    <cellStyle name="Normal 6 8 4 4 2 3" xfId="28745" xr:uid="{00000000-0005-0000-0000-000049700000}"/>
    <cellStyle name="Normal 6 8 4 4 3" xfId="8627" xr:uid="{00000000-0005-0000-0000-0000B3210000}"/>
    <cellStyle name="Normal 6 8 4 4 3 3" xfId="23728" xr:uid="{00000000-0005-0000-0000-0000B05C0000}"/>
    <cellStyle name="Normal 6 8 4 4 5" xfId="18715" xr:uid="{00000000-0005-0000-0000-00001B490000}"/>
    <cellStyle name="Normal 6 8 4 5" xfId="5266" xr:uid="{00000000-0005-0000-0000-000092140000}"/>
    <cellStyle name="Normal 6 8 4 5 2" xfId="15318" xr:uid="{00000000-0005-0000-0000-0000D63B0000}"/>
    <cellStyle name="Normal 6 8 4 5 2 3" xfId="30416" xr:uid="{00000000-0005-0000-0000-0000D0760000}"/>
    <cellStyle name="Normal 6 8 4 5 3" xfId="10298" xr:uid="{00000000-0005-0000-0000-00003A280000}"/>
    <cellStyle name="Normal 6 8 4 5 3 3" xfId="25399" xr:uid="{00000000-0005-0000-0000-000037630000}"/>
    <cellStyle name="Normal 6 8 4 5 5" xfId="20386" xr:uid="{00000000-0005-0000-0000-0000A24F0000}"/>
    <cellStyle name="Normal 6 8 4 6" xfId="11976" xr:uid="{00000000-0005-0000-0000-0000C82E0000}"/>
    <cellStyle name="Normal 6 8 4 6 3" xfId="27074" xr:uid="{00000000-0005-0000-0000-0000C2690000}"/>
    <cellStyle name="Normal 6 8 4 7" xfId="6955" xr:uid="{00000000-0005-0000-0000-00002B1B0000}"/>
    <cellStyle name="Normal 6 8 4 7 3" xfId="22057" xr:uid="{00000000-0005-0000-0000-000029560000}"/>
    <cellStyle name="Normal 6 8 4 9" xfId="17044" xr:uid="{00000000-0005-0000-0000-000094420000}"/>
    <cellStyle name="Normal 6 8 5" xfId="2089" xr:uid="{00000000-0005-0000-0000-000029080000}"/>
    <cellStyle name="Normal 6 8 5 2" xfId="2930" xr:uid="{00000000-0005-0000-0000-0000720B0000}"/>
    <cellStyle name="Normal 6 8 5 2 2" xfId="4620" xr:uid="{00000000-0005-0000-0000-00000C120000}"/>
    <cellStyle name="Normal 6 8 5 2 2 2" xfId="14693" xr:uid="{00000000-0005-0000-0000-000065390000}"/>
    <cellStyle name="Normal 6 8 5 2 2 2 3" xfId="29791" xr:uid="{00000000-0005-0000-0000-00005F740000}"/>
    <cellStyle name="Normal 6 8 5 2 2 3" xfId="9673" xr:uid="{00000000-0005-0000-0000-0000C9250000}"/>
    <cellStyle name="Normal 6 8 5 2 2 3 3" xfId="24774" xr:uid="{00000000-0005-0000-0000-0000C6600000}"/>
    <cellStyle name="Normal 6 8 5 2 2 5" xfId="19761" xr:uid="{00000000-0005-0000-0000-0000314D0000}"/>
    <cellStyle name="Normal 6 8 5 2 3" xfId="6312" xr:uid="{00000000-0005-0000-0000-0000A8180000}"/>
    <cellStyle name="Normal 6 8 5 2 3 2" xfId="16364" xr:uid="{00000000-0005-0000-0000-0000EC3F0000}"/>
    <cellStyle name="Normal 6 8 5 2 3 3" xfId="11344" xr:uid="{00000000-0005-0000-0000-0000502C0000}"/>
    <cellStyle name="Normal 6 8 5 2 3 3 3" xfId="26445" xr:uid="{00000000-0005-0000-0000-00004D670000}"/>
    <cellStyle name="Normal 6 8 5 2 3 5" xfId="21432" xr:uid="{00000000-0005-0000-0000-0000B8530000}"/>
    <cellStyle name="Normal 6 8 5 2 4" xfId="13022" xr:uid="{00000000-0005-0000-0000-0000DE320000}"/>
    <cellStyle name="Normal 6 8 5 2 4 3" xfId="28120" xr:uid="{00000000-0005-0000-0000-0000D86D0000}"/>
    <cellStyle name="Normal 6 8 5 2 5" xfId="8001" xr:uid="{00000000-0005-0000-0000-0000411F0000}"/>
    <cellStyle name="Normal 6 8 5 2 5 3" xfId="23103" xr:uid="{00000000-0005-0000-0000-00003F5A0000}"/>
    <cellStyle name="Normal 6 8 5 2 7" xfId="18090" xr:uid="{00000000-0005-0000-0000-0000AA460000}"/>
    <cellStyle name="Normal 6 8 5 3" xfId="3783" xr:uid="{00000000-0005-0000-0000-0000C70E0000}"/>
    <cellStyle name="Normal 6 8 5 3 2" xfId="13857" xr:uid="{00000000-0005-0000-0000-000021360000}"/>
    <cellStyle name="Normal 6 8 5 3 2 3" xfId="28955" xr:uid="{00000000-0005-0000-0000-00001B710000}"/>
    <cellStyle name="Normal 6 8 5 3 3" xfId="8837" xr:uid="{00000000-0005-0000-0000-000085220000}"/>
    <cellStyle name="Normal 6 8 5 3 3 3" xfId="23938" xr:uid="{00000000-0005-0000-0000-0000825D0000}"/>
    <cellStyle name="Normal 6 8 5 3 5" xfId="18925" xr:uid="{00000000-0005-0000-0000-0000ED490000}"/>
    <cellStyle name="Normal 6 8 5 4" xfId="5476" xr:uid="{00000000-0005-0000-0000-000064150000}"/>
    <cellStyle name="Normal 6 8 5 4 2" xfId="15528" xr:uid="{00000000-0005-0000-0000-0000A83C0000}"/>
    <cellStyle name="Normal 6 8 5 4 2 3" xfId="30626" xr:uid="{00000000-0005-0000-0000-0000A2770000}"/>
    <cellStyle name="Normal 6 8 5 4 3" xfId="10508" xr:uid="{00000000-0005-0000-0000-00000C290000}"/>
    <cellStyle name="Normal 6 8 5 4 3 3" xfId="25609" xr:uid="{00000000-0005-0000-0000-000009640000}"/>
    <cellStyle name="Normal 6 8 5 4 5" xfId="20596" xr:uid="{00000000-0005-0000-0000-000074500000}"/>
    <cellStyle name="Normal 6 8 5 5" xfId="12186" xr:uid="{00000000-0005-0000-0000-00009A2F0000}"/>
    <cellStyle name="Normal 6 8 5 5 3" xfId="27284" xr:uid="{00000000-0005-0000-0000-0000946A0000}"/>
    <cellStyle name="Normal 6 8 5 6" xfId="7165" xr:uid="{00000000-0005-0000-0000-0000FD1B0000}"/>
    <cellStyle name="Normal 6 8 5 6 3" xfId="22267" xr:uid="{00000000-0005-0000-0000-0000FB560000}"/>
    <cellStyle name="Normal 6 8 5 8" xfId="17254" xr:uid="{00000000-0005-0000-0000-000066430000}"/>
    <cellStyle name="Normal 6 8 6" xfId="2510" xr:uid="{00000000-0005-0000-0000-0000CE090000}"/>
    <cellStyle name="Normal 6 8 6 2" xfId="4202" xr:uid="{00000000-0005-0000-0000-00006A100000}"/>
    <cellStyle name="Normal 6 8 6 2 2" xfId="14275" xr:uid="{00000000-0005-0000-0000-0000C3370000}"/>
    <cellStyle name="Normal 6 8 6 2 2 3" xfId="29373" xr:uid="{00000000-0005-0000-0000-0000BD720000}"/>
    <cellStyle name="Normal 6 8 6 2 3" xfId="9255" xr:uid="{00000000-0005-0000-0000-000027240000}"/>
    <cellStyle name="Normal 6 8 6 2 3 3" xfId="24356" xr:uid="{00000000-0005-0000-0000-0000245F0000}"/>
    <cellStyle name="Normal 6 8 6 2 5" xfId="19343" xr:uid="{00000000-0005-0000-0000-00008F4B0000}"/>
    <cellStyle name="Normal 6 8 6 3" xfId="5894" xr:uid="{00000000-0005-0000-0000-000006170000}"/>
    <cellStyle name="Normal 6 8 6 3 2" xfId="15946" xr:uid="{00000000-0005-0000-0000-00004A3E0000}"/>
    <cellStyle name="Normal 6 8 6 3 3" xfId="10926" xr:uid="{00000000-0005-0000-0000-0000AE2A0000}"/>
    <cellStyle name="Normal 6 8 6 3 3 3" xfId="26027" xr:uid="{00000000-0005-0000-0000-0000AB650000}"/>
    <cellStyle name="Normal 6 8 6 3 5" xfId="21014" xr:uid="{00000000-0005-0000-0000-000016520000}"/>
    <cellStyle name="Normal 6 8 6 4" xfId="12604" xr:uid="{00000000-0005-0000-0000-00003C310000}"/>
    <cellStyle name="Normal 6 8 6 4 3" xfId="27702" xr:uid="{00000000-0005-0000-0000-0000366C0000}"/>
    <cellStyle name="Normal 6 8 6 5" xfId="7583" xr:uid="{00000000-0005-0000-0000-00009F1D0000}"/>
    <cellStyle name="Normal 6 8 6 5 3" xfId="22685" xr:uid="{00000000-0005-0000-0000-00009D580000}"/>
    <cellStyle name="Normal 6 8 6 7" xfId="17672" xr:uid="{00000000-0005-0000-0000-000008450000}"/>
    <cellStyle name="Normal 6 8 7" xfId="3358" xr:uid="{00000000-0005-0000-0000-00001E0D0000}"/>
    <cellStyle name="Normal 6 8 7 2" xfId="13439" xr:uid="{00000000-0005-0000-0000-00007F340000}"/>
    <cellStyle name="Normal 6 8 7 2 3" xfId="28537" xr:uid="{00000000-0005-0000-0000-0000796F0000}"/>
    <cellStyle name="Normal 6 8 7 3" xfId="8418" xr:uid="{00000000-0005-0000-0000-0000E2200000}"/>
    <cellStyle name="Normal 6 8 7 3 3" xfId="23520" xr:uid="{00000000-0005-0000-0000-0000E05B0000}"/>
    <cellStyle name="Normal 6 8 7 5" xfId="18507" xr:uid="{00000000-0005-0000-0000-00004B480000}"/>
    <cellStyle name="Normal 6 8 8" xfId="5054" xr:uid="{00000000-0005-0000-0000-0000BE130000}"/>
    <cellStyle name="Normal 6 8 8 2" xfId="15110" xr:uid="{00000000-0005-0000-0000-0000063B0000}"/>
    <cellStyle name="Normal 6 8 8 2 3" xfId="30208" xr:uid="{00000000-0005-0000-0000-000000760000}"/>
    <cellStyle name="Normal 6 8 8 3" xfId="10090" xr:uid="{00000000-0005-0000-0000-00006A270000}"/>
    <cellStyle name="Normal 6 8 8 3 3" xfId="25191" xr:uid="{00000000-0005-0000-0000-000067620000}"/>
    <cellStyle name="Normal 6 8 8 5" xfId="20178" xr:uid="{00000000-0005-0000-0000-0000D24E0000}"/>
    <cellStyle name="Normal 6 8 9" xfId="11766" xr:uid="{00000000-0005-0000-0000-0000F62D0000}"/>
    <cellStyle name="Normal 6 8 9 3" xfId="26866" xr:uid="{00000000-0005-0000-0000-0000F2680000}"/>
    <cellStyle name="Normal 60" xfId="1470" xr:uid="{00000000-0005-0000-0000-0000BE050000}"/>
    <cellStyle name="Normal 60 10" xfId="6780" xr:uid="{00000000-0005-0000-0000-00007C1A0000}"/>
    <cellStyle name="Normal 60 10 3" xfId="21884" xr:uid="{00000000-0005-0000-0000-00007C550000}"/>
    <cellStyle name="Normal 60 12" xfId="16869" xr:uid="{00000000-0005-0000-0000-0000E5410000}"/>
    <cellStyle name="Normal 60 2" xfId="1744" xr:uid="{00000000-0005-0000-0000-0000D0060000}"/>
    <cellStyle name="Normal 60 2 11" xfId="16923" xr:uid="{00000000-0005-0000-0000-00001B420000}"/>
    <cellStyle name="Normal 60 2 2" xfId="1852" xr:uid="{00000000-0005-0000-0000-00003C070000}"/>
    <cellStyle name="Normal 60 2 2 10" xfId="17027" xr:uid="{00000000-0005-0000-0000-000083420000}"/>
    <cellStyle name="Normal 60 2 2 2" xfId="2069" xr:uid="{00000000-0005-0000-0000-000015080000}"/>
    <cellStyle name="Normal 60 2 2 2 2" xfId="2490" xr:uid="{00000000-0005-0000-0000-0000BA090000}"/>
    <cellStyle name="Normal 60 2 2 2 2 2" xfId="3329" xr:uid="{00000000-0005-0000-0000-0000010D0000}"/>
    <cellStyle name="Normal 60 2 2 2 2 2 2" xfId="5019" xr:uid="{00000000-0005-0000-0000-00009B130000}"/>
    <cellStyle name="Normal 60 2 2 2 2 2 2 2" xfId="15092" xr:uid="{00000000-0005-0000-0000-0000F43A0000}"/>
    <cellStyle name="Normal 60 2 2 2 2 2 2 2 3" xfId="30190" xr:uid="{00000000-0005-0000-0000-0000EE750000}"/>
    <cellStyle name="Normal 60 2 2 2 2 2 2 3" xfId="10072" xr:uid="{00000000-0005-0000-0000-000058270000}"/>
    <cellStyle name="Normal 60 2 2 2 2 2 2 3 3" xfId="25173" xr:uid="{00000000-0005-0000-0000-000055620000}"/>
    <cellStyle name="Normal 60 2 2 2 2 2 2 5" xfId="20160" xr:uid="{00000000-0005-0000-0000-0000C04E0000}"/>
    <cellStyle name="Normal 60 2 2 2 2 2 3" xfId="6711" xr:uid="{00000000-0005-0000-0000-0000371A0000}"/>
    <cellStyle name="Normal 60 2 2 2 2 2 3 2" xfId="16763" xr:uid="{00000000-0005-0000-0000-00007B410000}"/>
    <cellStyle name="Normal 60 2 2 2 2 2 3 3" xfId="11743" xr:uid="{00000000-0005-0000-0000-0000DF2D0000}"/>
    <cellStyle name="Normal 60 2 2 2 2 2 3 3 3" xfId="26844" xr:uid="{00000000-0005-0000-0000-0000DC680000}"/>
    <cellStyle name="Normal 60 2 2 2 2 2 3 5" xfId="21831" xr:uid="{00000000-0005-0000-0000-000047550000}"/>
    <cellStyle name="Normal 60 2 2 2 2 2 4" xfId="13421" xr:uid="{00000000-0005-0000-0000-00006D340000}"/>
    <cellStyle name="Normal 60 2 2 2 2 2 4 3" xfId="28519" xr:uid="{00000000-0005-0000-0000-0000676F0000}"/>
    <cellStyle name="Normal 60 2 2 2 2 2 5" xfId="8400" xr:uid="{00000000-0005-0000-0000-0000D0200000}"/>
    <cellStyle name="Normal 60 2 2 2 2 2 5 3" xfId="23502" xr:uid="{00000000-0005-0000-0000-0000CE5B0000}"/>
    <cellStyle name="Normal 60 2 2 2 2 2 7" xfId="18489" xr:uid="{00000000-0005-0000-0000-000039480000}"/>
    <cellStyle name="Normal 60 2 2 2 2 3" xfId="4182" xr:uid="{00000000-0005-0000-0000-000056100000}"/>
    <cellStyle name="Normal 60 2 2 2 2 3 2" xfId="14256" xr:uid="{00000000-0005-0000-0000-0000B0370000}"/>
    <cellStyle name="Normal 60 2 2 2 2 3 2 3" xfId="29354" xr:uid="{00000000-0005-0000-0000-0000AA720000}"/>
    <cellStyle name="Normal 60 2 2 2 2 3 3" xfId="9236" xr:uid="{00000000-0005-0000-0000-000014240000}"/>
    <cellStyle name="Normal 60 2 2 2 2 3 3 3" xfId="24337" xr:uid="{00000000-0005-0000-0000-0000115F0000}"/>
    <cellStyle name="Normal 60 2 2 2 2 3 5" xfId="19324" xr:uid="{00000000-0005-0000-0000-00007C4B0000}"/>
    <cellStyle name="Normal 60 2 2 2 2 4" xfId="5875" xr:uid="{00000000-0005-0000-0000-0000F3160000}"/>
    <cellStyle name="Normal 60 2 2 2 2 4 2" xfId="15927" xr:uid="{00000000-0005-0000-0000-0000373E0000}"/>
    <cellStyle name="Normal 60 2 2 2 2 4 3" xfId="10907" xr:uid="{00000000-0005-0000-0000-00009B2A0000}"/>
    <cellStyle name="Normal 60 2 2 2 2 4 3 3" xfId="26008" xr:uid="{00000000-0005-0000-0000-000098650000}"/>
    <cellStyle name="Normal 60 2 2 2 2 4 5" xfId="20995" xr:uid="{00000000-0005-0000-0000-000003520000}"/>
    <cellStyle name="Normal 60 2 2 2 2 5" xfId="12585" xr:uid="{00000000-0005-0000-0000-000029310000}"/>
    <cellStyle name="Normal 60 2 2 2 2 5 3" xfId="27683" xr:uid="{00000000-0005-0000-0000-0000236C0000}"/>
    <cellStyle name="Normal 60 2 2 2 2 6" xfId="7564" xr:uid="{00000000-0005-0000-0000-00008C1D0000}"/>
    <cellStyle name="Normal 60 2 2 2 2 6 3" xfId="22666" xr:uid="{00000000-0005-0000-0000-00008A580000}"/>
    <cellStyle name="Normal 60 2 2 2 2 8" xfId="17653" xr:uid="{00000000-0005-0000-0000-0000F5440000}"/>
    <cellStyle name="Normal 60 2 2 2 3" xfId="2911" xr:uid="{00000000-0005-0000-0000-00005F0B0000}"/>
    <cellStyle name="Normal 60 2 2 2 3 2" xfId="4601" xr:uid="{00000000-0005-0000-0000-0000F9110000}"/>
    <cellStyle name="Normal 60 2 2 2 3 2 2" xfId="14674" xr:uid="{00000000-0005-0000-0000-000052390000}"/>
    <cellStyle name="Normal 60 2 2 2 3 2 2 3" xfId="29772" xr:uid="{00000000-0005-0000-0000-00004C740000}"/>
    <cellStyle name="Normal 60 2 2 2 3 2 3" xfId="9654" xr:uid="{00000000-0005-0000-0000-0000B6250000}"/>
    <cellStyle name="Normal 60 2 2 2 3 2 3 3" xfId="24755" xr:uid="{00000000-0005-0000-0000-0000B3600000}"/>
    <cellStyle name="Normal 60 2 2 2 3 2 5" xfId="19742" xr:uid="{00000000-0005-0000-0000-00001E4D0000}"/>
    <cellStyle name="Normal 60 2 2 2 3 3" xfId="6293" xr:uid="{00000000-0005-0000-0000-000095180000}"/>
    <cellStyle name="Normal 60 2 2 2 3 3 2" xfId="16345" xr:uid="{00000000-0005-0000-0000-0000D93F0000}"/>
    <cellStyle name="Normal 60 2 2 2 3 3 3" xfId="11325" xr:uid="{00000000-0005-0000-0000-00003D2C0000}"/>
    <cellStyle name="Normal 60 2 2 2 3 3 3 3" xfId="26426" xr:uid="{00000000-0005-0000-0000-00003A670000}"/>
    <cellStyle name="Normal 60 2 2 2 3 3 5" xfId="21413" xr:uid="{00000000-0005-0000-0000-0000A5530000}"/>
    <cellStyle name="Normal 60 2 2 2 3 4" xfId="13003" xr:uid="{00000000-0005-0000-0000-0000CB320000}"/>
    <cellStyle name="Normal 60 2 2 2 3 4 3" xfId="28101" xr:uid="{00000000-0005-0000-0000-0000C56D0000}"/>
    <cellStyle name="Normal 60 2 2 2 3 5" xfId="7982" xr:uid="{00000000-0005-0000-0000-00002E1F0000}"/>
    <cellStyle name="Normal 60 2 2 2 3 5 3" xfId="23084" xr:uid="{00000000-0005-0000-0000-00002C5A0000}"/>
    <cellStyle name="Normal 60 2 2 2 3 7" xfId="18071" xr:uid="{00000000-0005-0000-0000-000097460000}"/>
    <cellStyle name="Normal 60 2 2 2 4" xfId="3764" xr:uid="{00000000-0005-0000-0000-0000B40E0000}"/>
    <cellStyle name="Normal 60 2 2 2 4 2" xfId="13838" xr:uid="{00000000-0005-0000-0000-00000E360000}"/>
    <cellStyle name="Normal 60 2 2 2 4 2 3" xfId="28936" xr:uid="{00000000-0005-0000-0000-000008710000}"/>
    <cellStyle name="Normal 60 2 2 2 4 3" xfId="8818" xr:uid="{00000000-0005-0000-0000-000072220000}"/>
    <cellStyle name="Normal 60 2 2 2 4 3 3" xfId="23919" xr:uid="{00000000-0005-0000-0000-00006F5D0000}"/>
    <cellStyle name="Normal 60 2 2 2 4 5" xfId="18906" xr:uid="{00000000-0005-0000-0000-0000DA490000}"/>
    <cellStyle name="Normal 60 2 2 2 5" xfId="5457" xr:uid="{00000000-0005-0000-0000-000051150000}"/>
    <cellStyle name="Normal 60 2 2 2 5 2" xfId="15509" xr:uid="{00000000-0005-0000-0000-0000953C0000}"/>
    <cellStyle name="Normal 60 2 2 2 5 2 3" xfId="30607" xr:uid="{00000000-0005-0000-0000-00008F770000}"/>
    <cellStyle name="Normal 60 2 2 2 5 3" xfId="10489" xr:uid="{00000000-0005-0000-0000-0000F9280000}"/>
    <cellStyle name="Normal 60 2 2 2 5 3 3" xfId="25590" xr:uid="{00000000-0005-0000-0000-0000F6630000}"/>
    <cellStyle name="Normal 60 2 2 2 5 5" xfId="20577" xr:uid="{00000000-0005-0000-0000-000061500000}"/>
    <cellStyle name="Normal 60 2 2 2 6" xfId="12167" xr:uid="{00000000-0005-0000-0000-0000872F0000}"/>
    <cellStyle name="Normal 60 2 2 2 6 3" xfId="27265" xr:uid="{00000000-0005-0000-0000-0000816A0000}"/>
    <cellStyle name="Normal 60 2 2 2 7" xfId="7146" xr:uid="{00000000-0005-0000-0000-0000EA1B0000}"/>
    <cellStyle name="Normal 60 2 2 2 7 3" xfId="22248" xr:uid="{00000000-0005-0000-0000-0000E8560000}"/>
    <cellStyle name="Normal 60 2 2 2 9" xfId="17235" xr:uid="{00000000-0005-0000-0000-000053430000}"/>
    <cellStyle name="Normal 60 2 2 3" xfId="2282" xr:uid="{00000000-0005-0000-0000-0000EA080000}"/>
    <cellStyle name="Normal 60 2 2 3 2" xfId="3121" xr:uid="{00000000-0005-0000-0000-0000310C0000}"/>
    <cellStyle name="Normal 60 2 2 3 2 2" xfId="4811" xr:uid="{00000000-0005-0000-0000-0000CB120000}"/>
    <cellStyle name="Normal 60 2 2 3 2 2 2" xfId="14884" xr:uid="{00000000-0005-0000-0000-0000243A0000}"/>
    <cellStyle name="Normal 60 2 2 3 2 2 2 3" xfId="29982" xr:uid="{00000000-0005-0000-0000-00001E750000}"/>
    <cellStyle name="Normal 60 2 2 3 2 2 3" xfId="9864" xr:uid="{00000000-0005-0000-0000-000088260000}"/>
    <cellStyle name="Normal 60 2 2 3 2 2 3 3" xfId="24965" xr:uid="{00000000-0005-0000-0000-000085610000}"/>
    <cellStyle name="Normal 60 2 2 3 2 2 5" xfId="19952" xr:uid="{00000000-0005-0000-0000-0000F04D0000}"/>
    <cellStyle name="Normal 60 2 2 3 2 3" xfId="6503" xr:uid="{00000000-0005-0000-0000-000067190000}"/>
    <cellStyle name="Normal 60 2 2 3 2 3 2" xfId="16555" xr:uid="{00000000-0005-0000-0000-0000AB400000}"/>
    <cellStyle name="Normal 60 2 2 3 2 3 3" xfId="11535" xr:uid="{00000000-0005-0000-0000-00000F2D0000}"/>
    <cellStyle name="Normal 60 2 2 3 2 3 3 3" xfId="26636" xr:uid="{00000000-0005-0000-0000-00000C680000}"/>
    <cellStyle name="Normal 60 2 2 3 2 3 5" xfId="21623" xr:uid="{00000000-0005-0000-0000-000077540000}"/>
    <cellStyle name="Normal 60 2 2 3 2 4" xfId="13213" xr:uid="{00000000-0005-0000-0000-00009D330000}"/>
    <cellStyle name="Normal 60 2 2 3 2 4 3" xfId="28311" xr:uid="{00000000-0005-0000-0000-0000976E0000}"/>
    <cellStyle name="Normal 60 2 2 3 2 5" xfId="8192" xr:uid="{00000000-0005-0000-0000-000000200000}"/>
    <cellStyle name="Normal 60 2 2 3 2 5 3" xfId="23294" xr:uid="{00000000-0005-0000-0000-0000FE5A0000}"/>
    <cellStyle name="Normal 60 2 2 3 2 7" xfId="18281" xr:uid="{00000000-0005-0000-0000-000069470000}"/>
    <cellStyle name="Normal 60 2 2 3 3" xfId="3974" xr:uid="{00000000-0005-0000-0000-0000860F0000}"/>
    <cellStyle name="Normal 60 2 2 3 3 2" xfId="14048" xr:uid="{00000000-0005-0000-0000-0000E0360000}"/>
    <cellStyle name="Normal 60 2 2 3 3 2 3" xfId="29146" xr:uid="{00000000-0005-0000-0000-0000DA710000}"/>
    <cellStyle name="Normal 60 2 2 3 3 3" xfId="9028" xr:uid="{00000000-0005-0000-0000-000044230000}"/>
    <cellStyle name="Normal 60 2 2 3 3 3 3" xfId="24129" xr:uid="{00000000-0005-0000-0000-0000415E0000}"/>
    <cellStyle name="Normal 60 2 2 3 3 5" xfId="19116" xr:uid="{00000000-0005-0000-0000-0000AC4A0000}"/>
    <cellStyle name="Normal 60 2 2 3 4" xfId="5667" xr:uid="{00000000-0005-0000-0000-000023160000}"/>
    <cellStyle name="Normal 60 2 2 3 4 2" xfId="15719" xr:uid="{00000000-0005-0000-0000-0000673D0000}"/>
    <cellStyle name="Normal 60 2 2 3 4 2 3" xfId="30817" xr:uid="{00000000-0005-0000-0000-000061780000}"/>
    <cellStyle name="Normal 60 2 2 3 4 3" xfId="10699" xr:uid="{00000000-0005-0000-0000-0000CB290000}"/>
    <cellStyle name="Normal 60 2 2 3 4 3 3" xfId="25800" xr:uid="{00000000-0005-0000-0000-0000C8640000}"/>
    <cellStyle name="Normal 60 2 2 3 4 5" xfId="20787" xr:uid="{00000000-0005-0000-0000-000033510000}"/>
    <cellStyle name="Normal 60 2 2 3 5" xfId="12377" xr:uid="{00000000-0005-0000-0000-000059300000}"/>
    <cellStyle name="Normal 60 2 2 3 5 3" xfId="27475" xr:uid="{00000000-0005-0000-0000-0000536B0000}"/>
    <cellStyle name="Normal 60 2 2 3 6" xfId="7356" xr:uid="{00000000-0005-0000-0000-0000BC1C0000}"/>
    <cellStyle name="Normal 60 2 2 3 6 3" xfId="22458" xr:uid="{00000000-0005-0000-0000-0000BA570000}"/>
    <cellStyle name="Normal 60 2 2 3 8" xfId="17445" xr:uid="{00000000-0005-0000-0000-000025440000}"/>
    <cellStyle name="Normal 60 2 2 4" xfId="2703" xr:uid="{00000000-0005-0000-0000-00008F0A0000}"/>
    <cellStyle name="Normal 60 2 2 4 2" xfId="4393" xr:uid="{00000000-0005-0000-0000-000029110000}"/>
    <cellStyle name="Normal 60 2 2 4 2 2" xfId="14466" xr:uid="{00000000-0005-0000-0000-000082380000}"/>
    <cellStyle name="Normal 60 2 2 4 2 2 3" xfId="29564" xr:uid="{00000000-0005-0000-0000-00007C730000}"/>
    <cellStyle name="Normal 60 2 2 4 2 3" xfId="9446" xr:uid="{00000000-0005-0000-0000-0000E6240000}"/>
    <cellStyle name="Normal 60 2 2 4 2 3 3" xfId="24547" xr:uid="{00000000-0005-0000-0000-0000E35F0000}"/>
    <cellStyle name="Normal 60 2 2 4 2 5" xfId="19534" xr:uid="{00000000-0005-0000-0000-00004E4C0000}"/>
    <cellStyle name="Normal 60 2 2 4 3" xfId="6085" xr:uid="{00000000-0005-0000-0000-0000C5170000}"/>
    <cellStyle name="Normal 60 2 2 4 3 2" xfId="16137" xr:uid="{00000000-0005-0000-0000-0000093F0000}"/>
    <cellStyle name="Normal 60 2 2 4 3 3" xfId="11117" xr:uid="{00000000-0005-0000-0000-00006D2B0000}"/>
    <cellStyle name="Normal 60 2 2 4 3 3 3" xfId="26218" xr:uid="{00000000-0005-0000-0000-00006A660000}"/>
    <cellStyle name="Normal 60 2 2 4 3 5" xfId="21205" xr:uid="{00000000-0005-0000-0000-0000D5520000}"/>
    <cellStyle name="Normal 60 2 2 4 4" xfId="12795" xr:uid="{00000000-0005-0000-0000-0000FB310000}"/>
    <cellStyle name="Normal 60 2 2 4 4 3" xfId="27893" xr:uid="{00000000-0005-0000-0000-0000F56C0000}"/>
    <cellStyle name="Normal 60 2 2 4 5" xfId="7774" xr:uid="{00000000-0005-0000-0000-00005E1E0000}"/>
    <cellStyle name="Normal 60 2 2 4 5 3" xfId="22876" xr:uid="{00000000-0005-0000-0000-00005C590000}"/>
    <cellStyle name="Normal 60 2 2 4 7" xfId="17863" xr:uid="{00000000-0005-0000-0000-0000C7450000}"/>
    <cellStyle name="Normal 60 2 2 5" xfId="3556" xr:uid="{00000000-0005-0000-0000-0000E40D0000}"/>
    <cellStyle name="Normal 60 2 2 5 2" xfId="13630" xr:uid="{00000000-0005-0000-0000-00003E350000}"/>
    <cellStyle name="Normal 60 2 2 5 2 3" xfId="28728" xr:uid="{00000000-0005-0000-0000-000038700000}"/>
    <cellStyle name="Normal 60 2 2 5 3" xfId="8610" xr:uid="{00000000-0005-0000-0000-0000A2210000}"/>
    <cellStyle name="Normal 60 2 2 5 3 3" xfId="23711" xr:uid="{00000000-0005-0000-0000-00009F5C0000}"/>
    <cellStyle name="Normal 60 2 2 5 5" xfId="18698" xr:uid="{00000000-0005-0000-0000-00000A490000}"/>
    <cellStyle name="Normal 60 2 2 6" xfId="5249" xr:uid="{00000000-0005-0000-0000-000081140000}"/>
    <cellStyle name="Normal 60 2 2 6 2" xfId="15301" xr:uid="{00000000-0005-0000-0000-0000C53B0000}"/>
    <cellStyle name="Normal 60 2 2 6 2 3" xfId="30399" xr:uid="{00000000-0005-0000-0000-0000BF760000}"/>
    <cellStyle name="Normal 60 2 2 6 3" xfId="10281" xr:uid="{00000000-0005-0000-0000-000029280000}"/>
    <cellStyle name="Normal 60 2 2 6 3 3" xfId="25382" xr:uid="{00000000-0005-0000-0000-000026630000}"/>
    <cellStyle name="Normal 60 2 2 6 5" xfId="20369" xr:uid="{00000000-0005-0000-0000-0000914F0000}"/>
    <cellStyle name="Normal 60 2 2 7" xfId="11959" xr:uid="{00000000-0005-0000-0000-0000B72E0000}"/>
    <cellStyle name="Normal 60 2 2 7 3" xfId="27057" xr:uid="{00000000-0005-0000-0000-0000B1690000}"/>
    <cellStyle name="Normal 60 2 2 8" xfId="6938" xr:uid="{00000000-0005-0000-0000-00001A1B0000}"/>
    <cellStyle name="Normal 60 2 2 8 3" xfId="22040" xr:uid="{00000000-0005-0000-0000-000018560000}"/>
    <cellStyle name="Normal 60 2 3" xfId="1965" xr:uid="{00000000-0005-0000-0000-0000AD070000}"/>
    <cellStyle name="Normal 60 2 3 2" xfId="2386" xr:uid="{00000000-0005-0000-0000-000052090000}"/>
    <cellStyle name="Normal 60 2 3 2 2" xfId="3225" xr:uid="{00000000-0005-0000-0000-0000990C0000}"/>
    <cellStyle name="Normal 60 2 3 2 2 2" xfId="4915" xr:uid="{00000000-0005-0000-0000-000033130000}"/>
    <cellStyle name="Normal 60 2 3 2 2 2 2" xfId="14988" xr:uid="{00000000-0005-0000-0000-00008C3A0000}"/>
    <cellStyle name="Normal 60 2 3 2 2 2 2 3" xfId="30086" xr:uid="{00000000-0005-0000-0000-000086750000}"/>
    <cellStyle name="Normal 60 2 3 2 2 2 3" xfId="9968" xr:uid="{00000000-0005-0000-0000-0000F0260000}"/>
    <cellStyle name="Normal 60 2 3 2 2 2 3 3" xfId="25069" xr:uid="{00000000-0005-0000-0000-0000ED610000}"/>
    <cellStyle name="Normal 60 2 3 2 2 2 5" xfId="20056" xr:uid="{00000000-0005-0000-0000-0000584E0000}"/>
    <cellStyle name="Normal 60 2 3 2 2 3" xfId="6607" xr:uid="{00000000-0005-0000-0000-0000CF190000}"/>
    <cellStyle name="Normal 60 2 3 2 2 3 2" xfId="16659" xr:uid="{00000000-0005-0000-0000-000013410000}"/>
    <cellStyle name="Normal 60 2 3 2 2 3 3" xfId="11639" xr:uid="{00000000-0005-0000-0000-0000772D0000}"/>
    <cellStyle name="Normal 60 2 3 2 2 3 3 3" xfId="26740" xr:uid="{00000000-0005-0000-0000-000074680000}"/>
    <cellStyle name="Normal 60 2 3 2 2 3 5" xfId="21727" xr:uid="{00000000-0005-0000-0000-0000DF540000}"/>
    <cellStyle name="Normal 60 2 3 2 2 4" xfId="13317" xr:uid="{00000000-0005-0000-0000-000005340000}"/>
    <cellStyle name="Normal 60 2 3 2 2 4 3" xfId="28415" xr:uid="{00000000-0005-0000-0000-0000FF6E0000}"/>
    <cellStyle name="Normal 60 2 3 2 2 5" xfId="8296" xr:uid="{00000000-0005-0000-0000-000068200000}"/>
    <cellStyle name="Normal 60 2 3 2 2 5 3" xfId="23398" xr:uid="{00000000-0005-0000-0000-0000665B0000}"/>
    <cellStyle name="Normal 60 2 3 2 2 7" xfId="18385" xr:uid="{00000000-0005-0000-0000-0000D1470000}"/>
    <cellStyle name="Normal 60 2 3 2 3" xfId="4078" xr:uid="{00000000-0005-0000-0000-0000EE0F0000}"/>
    <cellStyle name="Normal 60 2 3 2 3 2" xfId="14152" xr:uid="{00000000-0005-0000-0000-000048370000}"/>
    <cellStyle name="Normal 60 2 3 2 3 2 3" xfId="29250" xr:uid="{00000000-0005-0000-0000-000042720000}"/>
    <cellStyle name="Normal 60 2 3 2 3 3" xfId="9132" xr:uid="{00000000-0005-0000-0000-0000AC230000}"/>
    <cellStyle name="Normal 60 2 3 2 3 3 3" xfId="24233" xr:uid="{00000000-0005-0000-0000-0000A95E0000}"/>
    <cellStyle name="Normal 60 2 3 2 3 5" xfId="19220" xr:uid="{00000000-0005-0000-0000-0000144B0000}"/>
    <cellStyle name="Normal 60 2 3 2 4" xfId="5771" xr:uid="{00000000-0005-0000-0000-00008B160000}"/>
    <cellStyle name="Normal 60 2 3 2 4 2" xfId="15823" xr:uid="{00000000-0005-0000-0000-0000CF3D0000}"/>
    <cellStyle name="Normal 60 2 3 2 4 2 3" xfId="30921" xr:uid="{00000000-0005-0000-0000-0000C9780000}"/>
    <cellStyle name="Normal 60 2 3 2 4 3" xfId="10803" xr:uid="{00000000-0005-0000-0000-0000332A0000}"/>
    <cellStyle name="Normal 60 2 3 2 4 3 3" xfId="25904" xr:uid="{00000000-0005-0000-0000-000030650000}"/>
    <cellStyle name="Normal 60 2 3 2 4 5" xfId="20891" xr:uid="{00000000-0005-0000-0000-00009B510000}"/>
    <cellStyle name="Normal 60 2 3 2 5" xfId="12481" xr:uid="{00000000-0005-0000-0000-0000C1300000}"/>
    <cellStyle name="Normal 60 2 3 2 5 3" xfId="27579" xr:uid="{00000000-0005-0000-0000-0000BB6B0000}"/>
    <cellStyle name="Normal 60 2 3 2 6" xfId="7460" xr:uid="{00000000-0005-0000-0000-0000241D0000}"/>
    <cellStyle name="Normal 60 2 3 2 6 3" xfId="22562" xr:uid="{00000000-0005-0000-0000-000022580000}"/>
    <cellStyle name="Normal 60 2 3 2 8" xfId="17549" xr:uid="{00000000-0005-0000-0000-00008D440000}"/>
    <cellStyle name="Normal 60 2 3 3" xfId="2807" xr:uid="{00000000-0005-0000-0000-0000F70A0000}"/>
    <cellStyle name="Normal 60 2 3 3 2" xfId="4497" xr:uid="{00000000-0005-0000-0000-000091110000}"/>
    <cellStyle name="Normal 60 2 3 3 2 2" xfId="14570" xr:uid="{00000000-0005-0000-0000-0000EA380000}"/>
    <cellStyle name="Normal 60 2 3 3 2 2 3" xfId="29668" xr:uid="{00000000-0005-0000-0000-0000E4730000}"/>
    <cellStyle name="Normal 60 2 3 3 2 3" xfId="9550" xr:uid="{00000000-0005-0000-0000-00004E250000}"/>
    <cellStyle name="Normal 60 2 3 3 2 3 3" xfId="24651" xr:uid="{00000000-0005-0000-0000-00004B600000}"/>
    <cellStyle name="Normal 60 2 3 3 2 5" xfId="19638" xr:uid="{00000000-0005-0000-0000-0000B64C0000}"/>
    <cellStyle name="Normal 60 2 3 3 3" xfId="6189" xr:uid="{00000000-0005-0000-0000-00002D180000}"/>
    <cellStyle name="Normal 60 2 3 3 3 2" xfId="16241" xr:uid="{00000000-0005-0000-0000-0000713F0000}"/>
    <cellStyle name="Normal 60 2 3 3 3 3" xfId="11221" xr:uid="{00000000-0005-0000-0000-0000D52B0000}"/>
    <cellStyle name="Normal 60 2 3 3 3 3 3" xfId="26322" xr:uid="{00000000-0005-0000-0000-0000D2660000}"/>
    <cellStyle name="Normal 60 2 3 3 3 5" xfId="21309" xr:uid="{00000000-0005-0000-0000-00003D530000}"/>
    <cellStyle name="Normal 60 2 3 3 4" xfId="12899" xr:uid="{00000000-0005-0000-0000-000063320000}"/>
    <cellStyle name="Normal 60 2 3 3 4 3" xfId="27997" xr:uid="{00000000-0005-0000-0000-00005D6D0000}"/>
    <cellStyle name="Normal 60 2 3 3 5" xfId="7878" xr:uid="{00000000-0005-0000-0000-0000C61E0000}"/>
    <cellStyle name="Normal 60 2 3 3 5 3" xfId="22980" xr:uid="{00000000-0005-0000-0000-0000C4590000}"/>
    <cellStyle name="Normal 60 2 3 3 7" xfId="17967" xr:uid="{00000000-0005-0000-0000-00002F460000}"/>
    <cellStyle name="Normal 60 2 3 4" xfId="3660" xr:uid="{00000000-0005-0000-0000-00004C0E0000}"/>
    <cellStyle name="Normal 60 2 3 4 2" xfId="13734" xr:uid="{00000000-0005-0000-0000-0000A6350000}"/>
    <cellStyle name="Normal 60 2 3 4 2 3" xfId="28832" xr:uid="{00000000-0005-0000-0000-0000A0700000}"/>
    <cellStyle name="Normal 60 2 3 4 3" xfId="8714" xr:uid="{00000000-0005-0000-0000-00000A220000}"/>
    <cellStyle name="Normal 60 2 3 4 3 3" xfId="23815" xr:uid="{00000000-0005-0000-0000-0000075D0000}"/>
    <cellStyle name="Normal 60 2 3 4 5" xfId="18802" xr:uid="{00000000-0005-0000-0000-000072490000}"/>
    <cellStyle name="Normal 60 2 3 5" xfId="5353" xr:uid="{00000000-0005-0000-0000-0000E9140000}"/>
    <cellStyle name="Normal 60 2 3 5 2" xfId="15405" xr:uid="{00000000-0005-0000-0000-00002D3C0000}"/>
    <cellStyle name="Normal 60 2 3 5 2 3" xfId="30503" xr:uid="{00000000-0005-0000-0000-000027770000}"/>
    <cellStyle name="Normal 60 2 3 5 3" xfId="10385" xr:uid="{00000000-0005-0000-0000-000091280000}"/>
    <cellStyle name="Normal 60 2 3 5 3 3" xfId="25486" xr:uid="{00000000-0005-0000-0000-00008E630000}"/>
    <cellStyle name="Normal 60 2 3 5 5" xfId="20473" xr:uid="{00000000-0005-0000-0000-0000F94F0000}"/>
    <cellStyle name="Normal 60 2 3 6" xfId="12063" xr:uid="{00000000-0005-0000-0000-00001F2F0000}"/>
    <cellStyle name="Normal 60 2 3 6 3" xfId="27161" xr:uid="{00000000-0005-0000-0000-0000196A0000}"/>
    <cellStyle name="Normal 60 2 3 7" xfId="7042" xr:uid="{00000000-0005-0000-0000-0000821B0000}"/>
    <cellStyle name="Normal 60 2 3 7 3" xfId="22144" xr:uid="{00000000-0005-0000-0000-000080560000}"/>
    <cellStyle name="Normal 60 2 3 9" xfId="17131" xr:uid="{00000000-0005-0000-0000-0000EB420000}"/>
    <cellStyle name="Normal 60 2 4" xfId="2178" xr:uid="{00000000-0005-0000-0000-000082080000}"/>
    <cellStyle name="Normal 60 2 4 2" xfId="3017" xr:uid="{00000000-0005-0000-0000-0000C90B0000}"/>
    <cellStyle name="Normal 60 2 4 2 2" xfId="4707" xr:uid="{00000000-0005-0000-0000-000063120000}"/>
    <cellStyle name="Normal 60 2 4 2 2 2" xfId="14780" xr:uid="{00000000-0005-0000-0000-0000BC390000}"/>
    <cellStyle name="Normal 60 2 4 2 2 2 3" xfId="29878" xr:uid="{00000000-0005-0000-0000-0000B6740000}"/>
    <cellStyle name="Normal 60 2 4 2 2 3" xfId="9760" xr:uid="{00000000-0005-0000-0000-000020260000}"/>
    <cellStyle name="Normal 60 2 4 2 2 3 3" xfId="24861" xr:uid="{00000000-0005-0000-0000-00001D610000}"/>
    <cellStyle name="Normal 60 2 4 2 2 5" xfId="19848" xr:uid="{00000000-0005-0000-0000-0000884D0000}"/>
    <cellStyle name="Normal 60 2 4 2 3" xfId="6399" xr:uid="{00000000-0005-0000-0000-0000FF180000}"/>
    <cellStyle name="Normal 60 2 4 2 3 2" xfId="16451" xr:uid="{00000000-0005-0000-0000-000043400000}"/>
    <cellStyle name="Normal 60 2 4 2 3 3" xfId="11431" xr:uid="{00000000-0005-0000-0000-0000A72C0000}"/>
    <cellStyle name="Normal 60 2 4 2 3 3 3" xfId="26532" xr:uid="{00000000-0005-0000-0000-0000A4670000}"/>
    <cellStyle name="Normal 60 2 4 2 3 5" xfId="21519" xr:uid="{00000000-0005-0000-0000-00000F540000}"/>
    <cellStyle name="Normal 60 2 4 2 4" xfId="13109" xr:uid="{00000000-0005-0000-0000-000035330000}"/>
    <cellStyle name="Normal 60 2 4 2 4 3" xfId="28207" xr:uid="{00000000-0005-0000-0000-00002F6E0000}"/>
    <cellStyle name="Normal 60 2 4 2 5" xfId="8088" xr:uid="{00000000-0005-0000-0000-0000981F0000}"/>
    <cellStyle name="Normal 60 2 4 2 5 3" xfId="23190" xr:uid="{00000000-0005-0000-0000-0000965A0000}"/>
    <cellStyle name="Normal 60 2 4 2 7" xfId="18177" xr:uid="{00000000-0005-0000-0000-000001470000}"/>
    <cellStyle name="Normal 60 2 4 3" xfId="3870" xr:uid="{00000000-0005-0000-0000-00001E0F0000}"/>
    <cellStyle name="Normal 60 2 4 3 2" xfId="13944" xr:uid="{00000000-0005-0000-0000-000078360000}"/>
    <cellStyle name="Normal 60 2 4 3 2 3" xfId="29042" xr:uid="{00000000-0005-0000-0000-000072710000}"/>
    <cellStyle name="Normal 60 2 4 3 3" xfId="8924" xr:uid="{00000000-0005-0000-0000-0000DC220000}"/>
    <cellStyle name="Normal 60 2 4 3 3 3" xfId="24025" xr:uid="{00000000-0005-0000-0000-0000D95D0000}"/>
    <cellStyle name="Normal 60 2 4 3 5" xfId="19012" xr:uid="{00000000-0005-0000-0000-0000444A0000}"/>
    <cellStyle name="Normal 60 2 4 4" xfId="5563" xr:uid="{00000000-0005-0000-0000-0000BB150000}"/>
    <cellStyle name="Normal 60 2 4 4 2" xfId="15615" xr:uid="{00000000-0005-0000-0000-0000FF3C0000}"/>
    <cellStyle name="Normal 60 2 4 4 2 3" xfId="30713" xr:uid="{00000000-0005-0000-0000-0000F9770000}"/>
    <cellStyle name="Normal 60 2 4 4 3" xfId="10595" xr:uid="{00000000-0005-0000-0000-000063290000}"/>
    <cellStyle name="Normal 60 2 4 4 3 3" xfId="25696" xr:uid="{00000000-0005-0000-0000-000060640000}"/>
    <cellStyle name="Normal 60 2 4 4 5" xfId="20683" xr:uid="{00000000-0005-0000-0000-0000CB500000}"/>
    <cellStyle name="Normal 60 2 4 5" xfId="12273" xr:uid="{00000000-0005-0000-0000-0000F12F0000}"/>
    <cellStyle name="Normal 60 2 4 5 3" xfId="27371" xr:uid="{00000000-0005-0000-0000-0000EB6A0000}"/>
    <cellStyle name="Normal 60 2 4 6" xfId="7252" xr:uid="{00000000-0005-0000-0000-0000541C0000}"/>
    <cellStyle name="Normal 60 2 4 6 3" xfId="22354" xr:uid="{00000000-0005-0000-0000-000052570000}"/>
    <cellStyle name="Normal 60 2 4 8" xfId="17341" xr:uid="{00000000-0005-0000-0000-0000BD430000}"/>
    <cellStyle name="Normal 60 2 5" xfId="2599" xr:uid="{00000000-0005-0000-0000-0000270A0000}"/>
    <cellStyle name="Normal 60 2 5 2" xfId="4289" xr:uid="{00000000-0005-0000-0000-0000C1100000}"/>
    <cellStyle name="Normal 60 2 5 2 2" xfId="14362" xr:uid="{00000000-0005-0000-0000-00001A380000}"/>
    <cellStyle name="Normal 60 2 5 2 2 3" xfId="29460" xr:uid="{00000000-0005-0000-0000-000014730000}"/>
    <cellStyle name="Normal 60 2 5 2 3" xfId="9342" xr:uid="{00000000-0005-0000-0000-00007E240000}"/>
    <cellStyle name="Normal 60 2 5 2 3 3" xfId="24443" xr:uid="{00000000-0005-0000-0000-00007B5F0000}"/>
    <cellStyle name="Normal 60 2 5 2 5" xfId="19430" xr:uid="{00000000-0005-0000-0000-0000E64B0000}"/>
    <cellStyle name="Normal 60 2 5 3" xfId="5981" xr:uid="{00000000-0005-0000-0000-00005D170000}"/>
    <cellStyle name="Normal 60 2 5 3 2" xfId="16033" xr:uid="{00000000-0005-0000-0000-0000A13E0000}"/>
    <cellStyle name="Normal 60 2 5 3 3" xfId="11013" xr:uid="{00000000-0005-0000-0000-0000052B0000}"/>
    <cellStyle name="Normal 60 2 5 3 3 3" xfId="26114" xr:uid="{00000000-0005-0000-0000-000002660000}"/>
    <cellStyle name="Normal 60 2 5 3 5" xfId="21101" xr:uid="{00000000-0005-0000-0000-00006D520000}"/>
    <cellStyle name="Normal 60 2 5 4" xfId="12691" xr:uid="{00000000-0005-0000-0000-000093310000}"/>
    <cellStyle name="Normal 60 2 5 4 3" xfId="27789" xr:uid="{00000000-0005-0000-0000-00008D6C0000}"/>
    <cellStyle name="Normal 60 2 5 5" xfId="7670" xr:uid="{00000000-0005-0000-0000-0000F61D0000}"/>
    <cellStyle name="Normal 60 2 5 5 3" xfId="22772" xr:uid="{00000000-0005-0000-0000-0000F4580000}"/>
    <cellStyle name="Normal 60 2 5 7" xfId="17759" xr:uid="{00000000-0005-0000-0000-00005F450000}"/>
    <cellStyle name="Normal 60 2 6" xfId="3452" xr:uid="{00000000-0005-0000-0000-00007C0D0000}"/>
    <cellStyle name="Normal 60 2 6 2" xfId="13526" xr:uid="{00000000-0005-0000-0000-0000D6340000}"/>
    <cellStyle name="Normal 60 2 6 2 3" xfId="28624" xr:uid="{00000000-0005-0000-0000-0000D06F0000}"/>
    <cellStyle name="Normal 60 2 6 3" xfId="8506" xr:uid="{00000000-0005-0000-0000-00003A210000}"/>
    <cellStyle name="Normal 60 2 6 3 3" xfId="23607" xr:uid="{00000000-0005-0000-0000-0000375C0000}"/>
    <cellStyle name="Normal 60 2 6 5" xfId="18594" xr:uid="{00000000-0005-0000-0000-0000A2480000}"/>
    <cellStyle name="Normal 60 2 7" xfId="5145" xr:uid="{00000000-0005-0000-0000-000019140000}"/>
    <cellStyle name="Normal 60 2 7 2" xfId="15197" xr:uid="{00000000-0005-0000-0000-00005D3B0000}"/>
    <cellStyle name="Normal 60 2 7 2 3" xfId="30295" xr:uid="{00000000-0005-0000-0000-000057760000}"/>
    <cellStyle name="Normal 60 2 7 3" xfId="10177" xr:uid="{00000000-0005-0000-0000-0000C1270000}"/>
    <cellStyle name="Normal 60 2 7 3 3" xfId="25278" xr:uid="{00000000-0005-0000-0000-0000BE620000}"/>
    <cellStyle name="Normal 60 2 7 5" xfId="20265" xr:uid="{00000000-0005-0000-0000-0000294F0000}"/>
    <cellStyle name="Normal 60 2 8" xfId="11855" xr:uid="{00000000-0005-0000-0000-00004F2E0000}"/>
    <cellStyle name="Normal 60 2 8 3" xfId="26953" xr:uid="{00000000-0005-0000-0000-000049690000}"/>
    <cellStyle name="Normal 60 2 9" xfId="6834" xr:uid="{00000000-0005-0000-0000-0000B21A0000}"/>
    <cellStyle name="Normal 60 2 9 3" xfId="21936" xr:uid="{00000000-0005-0000-0000-0000B0550000}"/>
    <cellStyle name="Normal 60 3" xfId="1798" xr:uid="{00000000-0005-0000-0000-000006070000}"/>
    <cellStyle name="Normal 60 3 10" xfId="16975" xr:uid="{00000000-0005-0000-0000-00004F420000}"/>
    <cellStyle name="Normal 60 3 2" xfId="2017" xr:uid="{00000000-0005-0000-0000-0000E1070000}"/>
    <cellStyle name="Normal 60 3 2 2" xfId="2438" xr:uid="{00000000-0005-0000-0000-000086090000}"/>
    <cellStyle name="Normal 60 3 2 2 2" xfId="3277" xr:uid="{00000000-0005-0000-0000-0000CD0C0000}"/>
    <cellStyle name="Normal 60 3 2 2 2 2" xfId="4967" xr:uid="{00000000-0005-0000-0000-000067130000}"/>
    <cellStyle name="Normal 60 3 2 2 2 2 2" xfId="15040" xr:uid="{00000000-0005-0000-0000-0000C03A0000}"/>
    <cellStyle name="Normal 60 3 2 2 2 2 2 3" xfId="30138" xr:uid="{00000000-0005-0000-0000-0000BA750000}"/>
    <cellStyle name="Normal 60 3 2 2 2 2 3" xfId="10020" xr:uid="{00000000-0005-0000-0000-000024270000}"/>
    <cellStyle name="Normal 60 3 2 2 2 2 3 3" xfId="25121" xr:uid="{00000000-0005-0000-0000-000021620000}"/>
    <cellStyle name="Normal 60 3 2 2 2 2 5" xfId="20108" xr:uid="{00000000-0005-0000-0000-00008C4E0000}"/>
    <cellStyle name="Normal 60 3 2 2 2 3" xfId="6659" xr:uid="{00000000-0005-0000-0000-0000031A0000}"/>
    <cellStyle name="Normal 60 3 2 2 2 3 2" xfId="16711" xr:uid="{00000000-0005-0000-0000-000047410000}"/>
    <cellStyle name="Normal 60 3 2 2 2 3 3" xfId="11691" xr:uid="{00000000-0005-0000-0000-0000AB2D0000}"/>
    <cellStyle name="Normal 60 3 2 2 2 3 3 3" xfId="26792" xr:uid="{00000000-0005-0000-0000-0000A8680000}"/>
    <cellStyle name="Normal 60 3 2 2 2 3 5" xfId="21779" xr:uid="{00000000-0005-0000-0000-000013550000}"/>
    <cellStyle name="Normal 60 3 2 2 2 4" xfId="13369" xr:uid="{00000000-0005-0000-0000-000039340000}"/>
    <cellStyle name="Normal 60 3 2 2 2 4 3" xfId="28467" xr:uid="{00000000-0005-0000-0000-0000336F0000}"/>
    <cellStyle name="Normal 60 3 2 2 2 5" xfId="8348" xr:uid="{00000000-0005-0000-0000-00009C200000}"/>
    <cellStyle name="Normal 60 3 2 2 2 5 3" xfId="23450" xr:uid="{00000000-0005-0000-0000-00009A5B0000}"/>
    <cellStyle name="Normal 60 3 2 2 2 7" xfId="18437" xr:uid="{00000000-0005-0000-0000-000005480000}"/>
    <cellStyle name="Normal 60 3 2 2 3" xfId="4130" xr:uid="{00000000-0005-0000-0000-000022100000}"/>
    <cellStyle name="Normal 60 3 2 2 3 2" xfId="14204" xr:uid="{00000000-0005-0000-0000-00007C370000}"/>
    <cellStyle name="Normal 60 3 2 2 3 2 3" xfId="29302" xr:uid="{00000000-0005-0000-0000-000076720000}"/>
    <cellStyle name="Normal 60 3 2 2 3 3" xfId="9184" xr:uid="{00000000-0005-0000-0000-0000E0230000}"/>
    <cellStyle name="Normal 60 3 2 2 3 3 3" xfId="24285" xr:uid="{00000000-0005-0000-0000-0000DD5E0000}"/>
    <cellStyle name="Normal 60 3 2 2 3 5" xfId="19272" xr:uid="{00000000-0005-0000-0000-0000484B0000}"/>
    <cellStyle name="Normal 60 3 2 2 4" xfId="5823" xr:uid="{00000000-0005-0000-0000-0000BF160000}"/>
    <cellStyle name="Normal 60 3 2 2 4 2" xfId="15875" xr:uid="{00000000-0005-0000-0000-0000033E0000}"/>
    <cellStyle name="Normal 60 3 2 2 4 3" xfId="10855" xr:uid="{00000000-0005-0000-0000-0000672A0000}"/>
    <cellStyle name="Normal 60 3 2 2 4 3 3" xfId="25956" xr:uid="{00000000-0005-0000-0000-000064650000}"/>
    <cellStyle name="Normal 60 3 2 2 4 5" xfId="20943" xr:uid="{00000000-0005-0000-0000-0000CF510000}"/>
    <cellStyle name="Normal 60 3 2 2 5" xfId="12533" xr:uid="{00000000-0005-0000-0000-0000F5300000}"/>
    <cellStyle name="Normal 60 3 2 2 5 3" xfId="27631" xr:uid="{00000000-0005-0000-0000-0000EF6B0000}"/>
    <cellStyle name="Normal 60 3 2 2 6" xfId="7512" xr:uid="{00000000-0005-0000-0000-0000581D0000}"/>
    <cellStyle name="Normal 60 3 2 2 6 3" xfId="22614" xr:uid="{00000000-0005-0000-0000-000056580000}"/>
    <cellStyle name="Normal 60 3 2 2 8" xfId="17601" xr:uid="{00000000-0005-0000-0000-0000C1440000}"/>
    <cellStyle name="Normal 60 3 2 3" xfId="2859" xr:uid="{00000000-0005-0000-0000-00002B0B0000}"/>
    <cellStyle name="Normal 60 3 2 3 2" xfId="4549" xr:uid="{00000000-0005-0000-0000-0000C5110000}"/>
    <cellStyle name="Normal 60 3 2 3 2 2" xfId="14622" xr:uid="{00000000-0005-0000-0000-00001E390000}"/>
    <cellStyle name="Normal 60 3 2 3 2 2 3" xfId="29720" xr:uid="{00000000-0005-0000-0000-000018740000}"/>
    <cellStyle name="Normal 60 3 2 3 2 3" xfId="9602" xr:uid="{00000000-0005-0000-0000-000082250000}"/>
    <cellStyle name="Normal 60 3 2 3 2 3 3" xfId="24703" xr:uid="{00000000-0005-0000-0000-00007F600000}"/>
    <cellStyle name="Normal 60 3 2 3 2 5" xfId="19690" xr:uid="{00000000-0005-0000-0000-0000EA4C0000}"/>
    <cellStyle name="Normal 60 3 2 3 3" xfId="6241" xr:uid="{00000000-0005-0000-0000-000061180000}"/>
    <cellStyle name="Normal 60 3 2 3 3 2" xfId="16293" xr:uid="{00000000-0005-0000-0000-0000A53F0000}"/>
    <cellStyle name="Normal 60 3 2 3 3 3" xfId="11273" xr:uid="{00000000-0005-0000-0000-0000092C0000}"/>
    <cellStyle name="Normal 60 3 2 3 3 3 3" xfId="26374" xr:uid="{00000000-0005-0000-0000-000006670000}"/>
    <cellStyle name="Normal 60 3 2 3 3 5" xfId="21361" xr:uid="{00000000-0005-0000-0000-000071530000}"/>
    <cellStyle name="Normal 60 3 2 3 4" xfId="12951" xr:uid="{00000000-0005-0000-0000-000097320000}"/>
    <cellStyle name="Normal 60 3 2 3 4 3" xfId="28049" xr:uid="{00000000-0005-0000-0000-0000916D0000}"/>
    <cellStyle name="Normal 60 3 2 3 5" xfId="7930" xr:uid="{00000000-0005-0000-0000-0000FA1E0000}"/>
    <cellStyle name="Normal 60 3 2 3 5 3" xfId="23032" xr:uid="{00000000-0005-0000-0000-0000F8590000}"/>
    <cellStyle name="Normal 60 3 2 3 7" xfId="18019" xr:uid="{00000000-0005-0000-0000-000063460000}"/>
    <cellStyle name="Normal 60 3 2 4" xfId="3712" xr:uid="{00000000-0005-0000-0000-0000800E0000}"/>
    <cellStyle name="Normal 60 3 2 4 2" xfId="13786" xr:uid="{00000000-0005-0000-0000-0000DA350000}"/>
    <cellStyle name="Normal 60 3 2 4 2 3" xfId="28884" xr:uid="{00000000-0005-0000-0000-0000D4700000}"/>
    <cellStyle name="Normal 60 3 2 4 3" xfId="8766" xr:uid="{00000000-0005-0000-0000-00003E220000}"/>
    <cellStyle name="Normal 60 3 2 4 3 3" xfId="23867" xr:uid="{00000000-0005-0000-0000-00003B5D0000}"/>
    <cellStyle name="Normal 60 3 2 4 5" xfId="18854" xr:uid="{00000000-0005-0000-0000-0000A6490000}"/>
    <cellStyle name="Normal 60 3 2 5" xfId="5405" xr:uid="{00000000-0005-0000-0000-00001D150000}"/>
    <cellStyle name="Normal 60 3 2 5 2" xfId="15457" xr:uid="{00000000-0005-0000-0000-0000613C0000}"/>
    <cellStyle name="Normal 60 3 2 5 2 3" xfId="30555" xr:uid="{00000000-0005-0000-0000-00005B770000}"/>
    <cellStyle name="Normal 60 3 2 5 3" xfId="10437" xr:uid="{00000000-0005-0000-0000-0000C5280000}"/>
    <cellStyle name="Normal 60 3 2 5 3 3" xfId="25538" xr:uid="{00000000-0005-0000-0000-0000C2630000}"/>
    <cellStyle name="Normal 60 3 2 5 5" xfId="20525" xr:uid="{00000000-0005-0000-0000-00002D500000}"/>
    <cellStyle name="Normal 60 3 2 6" xfId="12115" xr:uid="{00000000-0005-0000-0000-0000532F0000}"/>
    <cellStyle name="Normal 60 3 2 6 3" xfId="27213" xr:uid="{00000000-0005-0000-0000-00004D6A0000}"/>
    <cellStyle name="Normal 60 3 2 7" xfId="7094" xr:uid="{00000000-0005-0000-0000-0000B61B0000}"/>
    <cellStyle name="Normal 60 3 2 7 3" xfId="22196" xr:uid="{00000000-0005-0000-0000-0000B4560000}"/>
    <cellStyle name="Normal 60 3 2 9" xfId="17183" xr:uid="{00000000-0005-0000-0000-00001F430000}"/>
    <cellStyle name="Normal 60 3 3" xfId="2230" xr:uid="{00000000-0005-0000-0000-0000B6080000}"/>
    <cellStyle name="Normal 60 3 3 2" xfId="3069" xr:uid="{00000000-0005-0000-0000-0000FD0B0000}"/>
    <cellStyle name="Normal 60 3 3 2 2" xfId="4759" xr:uid="{00000000-0005-0000-0000-000097120000}"/>
    <cellStyle name="Normal 60 3 3 2 2 2" xfId="14832" xr:uid="{00000000-0005-0000-0000-0000F0390000}"/>
    <cellStyle name="Normal 60 3 3 2 2 2 3" xfId="29930" xr:uid="{00000000-0005-0000-0000-0000EA740000}"/>
    <cellStyle name="Normal 60 3 3 2 2 3" xfId="9812" xr:uid="{00000000-0005-0000-0000-000054260000}"/>
    <cellStyle name="Normal 60 3 3 2 2 3 3" xfId="24913" xr:uid="{00000000-0005-0000-0000-000051610000}"/>
    <cellStyle name="Normal 60 3 3 2 2 5" xfId="19900" xr:uid="{00000000-0005-0000-0000-0000BC4D0000}"/>
    <cellStyle name="Normal 60 3 3 2 3" xfId="6451" xr:uid="{00000000-0005-0000-0000-000033190000}"/>
    <cellStyle name="Normal 60 3 3 2 3 2" xfId="16503" xr:uid="{00000000-0005-0000-0000-000077400000}"/>
    <cellStyle name="Normal 60 3 3 2 3 3" xfId="11483" xr:uid="{00000000-0005-0000-0000-0000DB2C0000}"/>
    <cellStyle name="Normal 60 3 3 2 3 3 3" xfId="26584" xr:uid="{00000000-0005-0000-0000-0000D8670000}"/>
    <cellStyle name="Normal 60 3 3 2 3 5" xfId="21571" xr:uid="{00000000-0005-0000-0000-000043540000}"/>
    <cellStyle name="Normal 60 3 3 2 4" xfId="13161" xr:uid="{00000000-0005-0000-0000-000069330000}"/>
    <cellStyle name="Normal 60 3 3 2 4 3" xfId="28259" xr:uid="{00000000-0005-0000-0000-0000636E0000}"/>
    <cellStyle name="Normal 60 3 3 2 5" xfId="8140" xr:uid="{00000000-0005-0000-0000-0000CC1F0000}"/>
    <cellStyle name="Normal 60 3 3 2 5 3" xfId="23242" xr:uid="{00000000-0005-0000-0000-0000CA5A0000}"/>
    <cellStyle name="Normal 60 3 3 2 7" xfId="18229" xr:uid="{00000000-0005-0000-0000-000035470000}"/>
    <cellStyle name="Normal 60 3 3 3" xfId="3922" xr:uid="{00000000-0005-0000-0000-0000520F0000}"/>
    <cellStyle name="Normal 60 3 3 3 2" xfId="13996" xr:uid="{00000000-0005-0000-0000-0000AC360000}"/>
    <cellStyle name="Normal 60 3 3 3 2 3" xfId="29094" xr:uid="{00000000-0005-0000-0000-0000A6710000}"/>
    <cellStyle name="Normal 60 3 3 3 3" xfId="8976" xr:uid="{00000000-0005-0000-0000-000010230000}"/>
    <cellStyle name="Normal 60 3 3 3 3 3" xfId="24077" xr:uid="{00000000-0005-0000-0000-00000D5E0000}"/>
    <cellStyle name="Normal 60 3 3 3 5" xfId="19064" xr:uid="{00000000-0005-0000-0000-0000784A0000}"/>
    <cellStyle name="Normal 60 3 3 4" xfId="5615" xr:uid="{00000000-0005-0000-0000-0000EF150000}"/>
    <cellStyle name="Normal 60 3 3 4 2" xfId="15667" xr:uid="{00000000-0005-0000-0000-0000333D0000}"/>
    <cellStyle name="Normal 60 3 3 4 2 3" xfId="30765" xr:uid="{00000000-0005-0000-0000-00002D780000}"/>
    <cellStyle name="Normal 60 3 3 4 3" xfId="10647" xr:uid="{00000000-0005-0000-0000-000097290000}"/>
    <cellStyle name="Normal 60 3 3 4 3 3" xfId="25748" xr:uid="{00000000-0005-0000-0000-000094640000}"/>
    <cellStyle name="Normal 60 3 3 4 5" xfId="20735" xr:uid="{00000000-0005-0000-0000-0000FF500000}"/>
    <cellStyle name="Normal 60 3 3 5" xfId="12325" xr:uid="{00000000-0005-0000-0000-000025300000}"/>
    <cellStyle name="Normal 60 3 3 5 3" xfId="27423" xr:uid="{00000000-0005-0000-0000-00001F6B0000}"/>
    <cellStyle name="Normal 60 3 3 6" xfId="7304" xr:uid="{00000000-0005-0000-0000-0000881C0000}"/>
    <cellStyle name="Normal 60 3 3 6 3" xfId="22406" xr:uid="{00000000-0005-0000-0000-000086570000}"/>
    <cellStyle name="Normal 60 3 3 8" xfId="17393" xr:uid="{00000000-0005-0000-0000-0000F1430000}"/>
    <cellStyle name="Normal 60 3 4" xfId="2651" xr:uid="{00000000-0005-0000-0000-00005B0A0000}"/>
    <cellStyle name="Normal 60 3 4 2" xfId="4341" xr:uid="{00000000-0005-0000-0000-0000F5100000}"/>
    <cellStyle name="Normal 60 3 4 2 2" xfId="14414" xr:uid="{00000000-0005-0000-0000-00004E380000}"/>
    <cellStyle name="Normal 60 3 4 2 2 3" xfId="29512" xr:uid="{00000000-0005-0000-0000-000048730000}"/>
    <cellStyle name="Normal 60 3 4 2 3" xfId="9394" xr:uid="{00000000-0005-0000-0000-0000B2240000}"/>
    <cellStyle name="Normal 60 3 4 2 3 3" xfId="24495" xr:uid="{00000000-0005-0000-0000-0000AF5F0000}"/>
    <cellStyle name="Normal 60 3 4 2 5" xfId="19482" xr:uid="{00000000-0005-0000-0000-00001A4C0000}"/>
    <cellStyle name="Normal 60 3 4 3" xfId="6033" xr:uid="{00000000-0005-0000-0000-000091170000}"/>
    <cellStyle name="Normal 60 3 4 3 2" xfId="16085" xr:uid="{00000000-0005-0000-0000-0000D53E0000}"/>
    <cellStyle name="Normal 60 3 4 3 3" xfId="11065" xr:uid="{00000000-0005-0000-0000-0000392B0000}"/>
    <cellStyle name="Normal 60 3 4 3 3 3" xfId="26166" xr:uid="{00000000-0005-0000-0000-000036660000}"/>
    <cellStyle name="Normal 60 3 4 3 5" xfId="21153" xr:uid="{00000000-0005-0000-0000-0000A1520000}"/>
    <cellStyle name="Normal 60 3 4 4" xfId="12743" xr:uid="{00000000-0005-0000-0000-0000C7310000}"/>
    <cellStyle name="Normal 60 3 4 4 3" xfId="27841" xr:uid="{00000000-0005-0000-0000-0000C16C0000}"/>
    <cellStyle name="Normal 60 3 4 5" xfId="7722" xr:uid="{00000000-0005-0000-0000-00002A1E0000}"/>
    <cellStyle name="Normal 60 3 4 5 3" xfId="22824" xr:uid="{00000000-0005-0000-0000-000028590000}"/>
    <cellStyle name="Normal 60 3 4 7" xfId="17811" xr:uid="{00000000-0005-0000-0000-000093450000}"/>
    <cellStyle name="Normal 60 3 5" xfId="3504" xr:uid="{00000000-0005-0000-0000-0000B00D0000}"/>
    <cellStyle name="Normal 60 3 5 2" xfId="13578" xr:uid="{00000000-0005-0000-0000-00000A350000}"/>
    <cellStyle name="Normal 60 3 5 2 3" xfId="28676" xr:uid="{00000000-0005-0000-0000-000004700000}"/>
    <cellStyle name="Normal 60 3 5 3" xfId="8558" xr:uid="{00000000-0005-0000-0000-00006E210000}"/>
    <cellStyle name="Normal 60 3 5 3 3" xfId="23659" xr:uid="{00000000-0005-0000-0000-00006B5C0000}"/>
    <cellStyle name="Normal 60 3 5 5" xfId="18646" xr:uid="{00000000-0005-0000-0000-0000D6480000}"/>
    <cellStyle name="Normal 60 3 6" xfId="5197" xr:uid="{00000000-0005-0000-0000-00004D140000}"/>
    <cellStyle name="Normal 60 3 6 2" xfId="15249" xr:uid="{00000000-0005-0000-0000-0000913B0000}"/>
    <cellStyle name="Normal 60 3 6 2 3" xfId="30347" xr:uid="{00000000-0005-0000-0000-00008B760000}"/>
    <cellStyle name="Normal 60 3 6 3" xfId="10229" xr:uid="{00000000-0005-0000-0000-0000F5270000}"/>
    <cellStyle name="Normal 60 3 6 3 3" xfId="25330" xr:uid="{00000000-0005-0000-0000-0000F2620000}"/>
    <cellStyle name="Normal 60 3 6 5" xfId="20317" xr:uid="{00000000-0005-0000-0000-00005D4F0000}"/>
    <cellStyle name="Normal 60 3 7" xfId="11907" xr:uid="{00000000-0005-0000-0000-0000832E0000}"/>
    <cellStyle name="Normal 60 3 7 3" xfId="27005" xr:uid="{00000000-0005-0000-0000-00007D690000}"/>
    <cellStyle name="Normal 60 3 8" xfId="6886" xr:uid="{00000000-0005-0000-0000-0000E61A0000}"/>
    <cellStyle name="Normal 60 3 8 3" xfId="21988" xr:uid="{00000000-0005-0000-0000-0000E4550000}"/>
    <cellStyle name="Normal 60 4" xfId="1911" xr:uid="{00000000-0005-0000-0000-000077070000}"/>
    <cellStyle name="Normal 60 4 2" xfId="2334" xr:uid="{00000000-0005-0000-0000-00001E090000}"/>
    <cellStyle name="Normal 60 4 2 2" xfId="3173" xr:uid="{00000000-0005-0000-0000-0000650C0000}"/>
    <cellStyle name="Normal 60 4 2 2 2" xfId="4863" xr:uid="{00000000-0005-0000-0000-0000FF120000}"/>
    <cellStyle name="Normal 60 4 2 2 2 2" xfId="14936" xr:uid="{00000000-0005-0000-0000-0000583A0000}"/>
    <cellStyle name="Normal 60 4 2 2 2 2 3" xfId="30034" xr:uid="{00000000-0005-0000-0000-000052750000}"/>
    <cellStyle name="Normal 60 4 2 2 2 3" xfId="9916" xr:uid="{00000000-0005-0000-0000-0000BC260000}"/>
    <cellStyle name="Normal 60 4 2 2 2 3 3" xfId="25017" xr:uid="{00000000-0005-0000-0000-0000B9610000}"/>
    <cellStyle name="Normal 60 4 2 2 2 5" xfId="20004" xr:uid="{00000000-0005-0000-0000-0000244E0000}"/>
    <cellStyle name="Normal 60 4 2 2 3" xfId="6555" xr:uid="{00000000-0005-0000-0000-00009B190000}"/>
    <cellStyle name="Normal 60 4 2 2 3 2" xfId="16607" xr:uid="{00000000-0005-0000-0000-0000DF400000}"/>
    <cellStyle name="Normal 60 4 2 2 3 3" xfId="11587" xr:uid="{00000000-0005-0000-0000-0000432D0000}"/>
    <cellStyle name="Normal 60 4 2 2 3 3 3" xfId="26688" xr:uid="{00000000-0005-0000-0000-000040680000}"/>
    <cellStyle name="Normal 60 4 2 2 3 5" xfId="21675" xr:uid="{00000000-0005-0000-0000-0000AB540000}"/>
    <cellStyle name="Normal 60 4 2 2 4" xfId="13265" xr:uid="{00000000-0005-0000-0000-0000D1330000}"/>
    <cellStyle name="Normal 60 4 2 2 4 3" xfId="28363" xr:uid="{00000000-0005-0000-0000-0000CB6E0000}"/>
    <cellStyle name="Normal 60 4 2 2 5" xfId="8244" xr:uid="{00000000-0005-0000-0000-000034200000}"/>
    <cellStyle name="Normal 60 4 2 2 5 3" xfId="23346" xr:uid="{00000000-0005-0000-0000-0000325B0000}"/>
    <cellStyle name="Normal 60 4 2 2 7" xfId="18333" xr:uid="{00000000-0005-0000-0000-00009D470000}"/>
    <cellStyle name="Normal 60 4 2 3" xfId="4026" xr:uid="{00000000-0005-0000-0000-0000BA0F0000}"/>
    <cellStyle name="Normal 60 4 2 3 2" xfId="14100" xr:uid="{00000000-0005-0000-0000-000014370000}"/>
    <cellStyle name="Normal 60 4 2 3 2 3" xfId="29198" xr:uid="{00000000-0005-0000-0000-00000E720000}"/>
    <cellStyle name="Normal 60 4 2 3 3" xfId="9080" xr:uid="{00000000-0005-0000-0000-000078230000}"/>
    <cellStyle name="Normal 60 4 2 3 3 3" xfId="24181" xr:uid="{00000000-0005-0000-0000-0000755E0000}"/>
    <cellStyle name="Normal 60 4 2 3 5" xfId="19168" xr:uid="{00000000-0005-0000-0000-0000E04A0000}"/>
    <cellStyle name="Normal 60 4 2 4" xfId="5719" xr:uid="{00000000-0005-0000-0000-000057160000}"/>
    <cellStyle name="Normal 60 4 2 4 2" xfId="15771" xr:uid="{00000000-0005-0000-0000-00009B3D0000}"/>
    <cellStyle name="Normal 60 4 2 4 2 3" xfId="30869" xr:uid="{00000000-0005-0000-0000-000095780000}"/>
    <cellStyle name="Normal 60 4 2 4 3" xfId="10751" xr:uid="{00000000-0005-0000-0000-0000FF290000}"/>
    <cellStyle name="Normal 60 4 2 4 3 3" xfId="25852" xr:uid="{00000000-0005-0000-0000-0000FC640000}"/>
    <cellStyle name="Normal 60 4 2 4 5" xfId="20839" xr:uid="{00000000-0005-0000-0000-000067510000}"/>
    <cellStyle name="Normal 60 4 2 5" xfId="12429" xr:uid="{00000000-0005-0000-0000-00008D300000}"/>
    <cellStyle name="Normal 60 4 2 5 3" xfId="27527" xr:uid="{00000000-0005-0000-0000-0000876B0000}"/>
    <cellStyle name="Normal 60 4 2 6" xfId="7408" xr:uid="{00000000-0005-0000-0000-0000F01C0000}"/>
    <cellStyle name="Normal 60 4 2 6 3" xfId="22510" xr:uid="{00000000-0005-0000-0000-0000EE570000}"/>
    <cellStyle name="Normal 60 4 2 8" xfId="17497" xr:uid="{00000000-0005-0000-0000-000059440000}"/>
    <cellStyle name="Normal 60 4 3" xfId="2755" xr:uid="{00000000-0005-0000-0000-0000C30A0000}"/>
    <cellStyle name="Normal 60 4 3 2" xfId="4445" xr:uid="{00000000-0005-0000-0000-00005D110000}"/>
    <cellStyle name="Normal 60 4 3 2 2" xfId="14518" xr:uid="{00000000-0005-0000-0000-0000B6380000}"/>
    <cellStyle name="Normal 60 4 3 2 2 3" xfId="29616" xr:uid="{00000000-0005-0000-0000-0000B0730000}"/>
    <cellStyle name="Normal 60 4 3 2 3" xfId="9498" xr:uid="{00000000-0005-0000-0000-00001A250000}"/>
    <cellStyle name="Normal 60 4 3 2 3 3" xfId="24599" xr:uid="{00000000-0005-0000-0000-000017600000}"/>
    <cellStyle name="Normal 60 4 3 2 5" xfId="19586" xr:uid="{00000000-0005-0000-0000-0000824C0000}"/>
    <cellStyle name="Normal 60 4 3 3" xfId="6137" xr:uid="{00000000-0005-0000-0000-0000F9170000}"/>
    <cellStyle name="Normal 60 4 3 3 2" xfId="16189" xr:uid="{00000000-0005-0000-0000-00003D3F0000}"/>
    <cellStyle name="Normal 60 4 3 3 3" xfId="11169" xr:uid="{00000000-0005-0000-0000-0000A12B0000}"/>
    <cellStyle name="Normal 60 4 3 3 3 3" xfId="26270" xr:uid="{00000000-0005-0000-0000-00009E660000}"/>
    <cellStyle name="Normal 60 4 3 3 5" xfId="21257" xr:uid="{00000000-0005-0000-0000-000009530000}"/>
    <cellStyle name="Normal 60 4 3 4" xfId="12847" xr:uid="{00000000-0005-0000-0000-00002F320000}"/>
    <cellStyle name="Normal 60 4 3 4 3" xfId="27945" xr:uid="{00000000-0005-0000-0000-0000296D0000}"/>
    <cellStyle name="Normal 60 4 3 5" xfId="7826" xr:uid="{00000000-0005-0000-0000-0000921E0000}"/>
    <cellStyle name="Normal 60 4 3 5 3" xfId="22928" xr:uid="{00000000-0005-0000-0000-000090590000}"/>
    <cellStyle name="Normal 60 4 3 7" xfId="17915" xr:uid="{00000000-0005-0000-0000-0000FB450000}"/>
    <cellStyle name="Normal 60 4 4" xfId="3608" xr:uid="{00000000-0005-0000-0000-0000180E0000}"/>
    <cellStyle name="Normal 60 4 4 2" xfId="13682" xr:uid="{00000000-0005-0000-0000-000072350000}"/>
    <cellStyle name="Normal 60 4 4 2 3" xfId="28780" xr:uid="{00000000-0005-0000-0000-00006C700000}"/>
    <cellStyle name="Normal 60 4 4 3" xfId="8662" xr:uid="{00000000-0005-0000-0000-0000D6210000}"/>
    <cellStyle name="Normal 60 4 4 3 3" xfId="23763" xr:uid="{00000000-0005-0000-0000-0000D35C0000}"/>
    <cellStyle name="Normal 60 4 4 5" xfId="18750" xr:uid="{00000000-0005-0000-0000-00003E490000}"/>
    <cellStyle name="Normal 60 4 5" xfId="5301" xr:uid="{00000000-0005-0000-0000-0000B5140000}"/>
    <cellStyle name="Normal 60 4 5 2" xfId="15353" xr:uid="{00000000-0005-0000-0000-0000F93B0000}"/>
    <cellStyle name="Normal 60 4 5 2 3" xfId="30451" xr:uid="{00000000-0005-0000-0000-0000F3760000}"/>
    <cellStyle name="Normal 60 4 5 3" xfId="10333" xr:uid="{00000000-0005-0000-0000-00005D280000}"/>
    <cellStyle name="Normal 60 4 5 3 3" xfId="25434" xr:uid="{00000000-0005-0000-0000-00005A630000}"/>
    <cellStyle name="Normal 60 4 5 5" xfId="20421" xr:uid="{00000000-0005-0000-0000-0000C54F0000}"/>
    <cellStyle name="Normal 60 4 6" xfId="12011" xr:uid="{00000000-0005-0000-0000-0000EB2E0000}"/>
    <cellStyle name="Normal 60 4 6 3" xfId="27109" xr:uid="{00000000-0005-0000-0000-0000E5690000}"/>
    <cellStyle name="Normal 60 4 7" xfId="6990" xr:uid="{00000000-0005-0000-0000-00004E1B0000}"/>
    <cellStyle name="Normal 60 4 7 3" xfId="22092" xr:uid="{00000000-0005-0000-0000-00004C560000}"/>
    <cellStyle name="Normal 60 4 9" xfId="17079" xr:uid="{00000000-0005-0000-0000-0000B7420000}"/>
    <cellStyle name="Normal 60 5" xfId="2124" xr:uid="{00000000-0005-0000-0000-00004C080000}"/>
    <cellStyle name="Normal 60 5 2" xfId="2965" xr:uid="{00000000-0005-0000-0000-0000950B0000}"/>
    <cellStyle name="Normal 60 5 2 2" xfId="4655" xr:uid="{00000000-0005-0000-0000-00002F120000}"/>
    <cellStyle name="Normal 60 5 2 2 2" xfId="14728" xr:uid="{00000000-0005-0000-0000-000088390000}"/>
    <cellStyle name="Normal 60 5 2 2 2 3" xfId="29826" xr:uid="{00000000-0005-0000-0000-000082740000}"/>
    <cellStyle name="Normal 60 5 2 2 3" xfId="9708" xr:uid="{00000000-0005-0000-0000-0000EC250000}"/>
    <cellStyle name="Normal 60 5 2 2 3 3" xfId="24809" xr:uid="{00000000-0005-0000-0000-0000E9600000}"/>
    <cellStyle name="Normal 60 5 2 2 5" xfId="19796" xr:uid="{00000000-0005-0000-0000-0000544D0000}"/>
    <cellStyle name="Normal 60 5 2 3" xfId="6347" xr:uid="{00000000-0005-0000-0000-0000CB180000}"/>
    <cellStyle name="Normal 60 5 2 3 2" xfId="16399" xr:uid="{00000000-0005-0000-0000-00000F400000}"/>
    <cellStyle name="Normal 60 5 2 3 3" xfId="11379" xr:uid="{00000000-0005-0000-0000-0000732C0000}"/>
    <cellStyle name="Normal 60 5 2 3 3 3" xfId="26480" xr:uid="{00000000-0005-0000-0000-000070670000}"/>
    <cellStyle name="Normal 60 5 2 3 5" xfId="21467" xr:uid="{00000000-0005-0000-0000-0000DB530000}"/>
    <cellStyle name="Normal 60 5 2 4" xfId="13057" xr:uid="{00000000-0005-0000-0000-000001330000}"/>
    <cellStyle name="Normal 60 5 2 4 3" xfId="28155" xr:uid="{00000000-0005-0000-0000-0000FB6D0000}"/>
    <cellStyle name="Normal 60 5 2 5" xfId="8036" xr:uid="{00000000-0005-0000-0000-0000641F0000}"/>
    <cellStyle name="Normal 60 5 2 5 3" xfId="23138" xr:uid="{00000000-0005-0000-0000-0000625A0000}"/>
    <cellStyle name="Normal 60 5 2 7" xfId="18125" xr:uid="{00000000-0005-0000-0000-0000CD460000}"/>
    <cellStyle name="Normal 60 5 3" xfId="3818" xr:uid="{00000000-0005-0000-0000-0000EA0E0000}"/>
    <cellStyle name="Normal 60 5 3 2" xfId="13892" xr:uid="{00000000-0005-0000-0000-000044360000}"/>
    <cellStyle name="Normal 60 5 3 2 3" xfId="28990" xr:uid="{00000000-0005-0000-0000-00003E710000}"/>
    <cellStyle name="Normal 60 5 3 3" xfId="8872" xr:uid="{00000000-0005-0000-0000-0000A8220000}"/>
    <cellStyle name="Normal 60 5 3 3 3" xfId="23973" xr:uid="{00000000-0005-0000-0000-0000A55D0000}"/>
    <cellStyle name="Normal 60 5 3 5" xfId="18960" xr:uid="{00000000-0005-0000-0000-0000104A0000}"/>
    <cellStyle name="Normal 60 5 4" xfId="5511" xr:uid="{00000000-0005-0000-0000-000087150000}"/>
    <cellStyle name="Normal 60 5 4 2" xfId="15563" xr:uid="{00000000-0005-0000-0000-0000CB3C0000}"/>
    <cellStyle name="Normal 60 5 4 2 3" xfId="30661" xr:uid="{00000000-0005-0000-0000-0000C5770000}"/>
    <cellStyle name="Normal 60 5 4 3" xfId="10543" xr:uid="{00000000-0005-0000-0000-00002F290000}"/>
    <cellStyle name="Normal 60 5 4 3 3" xfId="25644" xr:uid="{00000000-0005-0000-0000-00002C640000}"/>
    <cellStyle name="Normal 60 5 4 5" xfId="20631" xr:uid="{00000000-0005-0000-0000-000097500000}"/>
    <cellStyle name="Normal 60 5 5" xfId="12221" xr:uid="{00000000-0005-0000-0000-0000BD2F0000}"/>
    <cellStyle name="Normal 60 5 5 3" xfId="27319" xr:uid="{00000000-0005-0000-0000-0000B76A0000}"/>
    <cellStyle name="Normal 60 5 6" xfId="7200" xr:uid="{00000000-0005-0000-0000-0000201C0000}"/>
    <cellStyle name="Normal 60 5 6 3" xfId="22302" xr:uid="{00000000-0005-0000-0000-00001E570000}"/>
    <cellStyle name="Normal 60 5 8" xfId="17289" xr:uid="{00000000-0005-0000-0000-000089430000}"/>
    <cellStyle name="Normal 60 6" xfId="2545" xr:uid="{00000000-0005-0000-0000-0000F1090000}"/>
    <cellStyle name="Normal 60 6 2" xfId="4237" xr:uid="{00000000-0005-0000-0000-00008D100000}"/>
    <cellStyle name="Normal 60 6 2 2" xfId="14310" xr:uid="{00000000-0005-0000-0000-0000E6370000}"/>
    <cellStyle name="Normal 60 6 2 2 3" xfId="29408" xr:uid="{00000000-0005-0000-0000-0000E0720000}"/>
    <cellStyle name="Normal 60 6 2 3" xfId="9290" xr:uid="{00000000-0005-0000-0000-00004A240000}"/>
    <cellStyle name="Normal 60 6 2 3 3" xfId="24391" xr:uid="{00000000-0005-0000-0000-0000475F0000}"/>
    <cellStyle name="Normal 60 6 2 5" xfId="19378" xr:uid="{00000000-0005-0000-0000-0000B24B0000}"/>
    <cellStyle name="Normal 60 6 3" xfId="5929" xr:uid="{00000000-0005-0000-0000-000029170000}"/>
    <cellStyle name="Normal 60 6 3 2" xfId="15981" xr:uid="{00000000-0005-0000-0000-00006D3E0000}"/>
    <cellStyle name="Normal 60 6 3 3" xfId="10961" xr:uid="{00000000-0005-0000-0000-0000D12A0000}"/>
    <cellStyle name="Normal 60 6 3 3 3" xfId="26062" xr:uid="{00000000-0005-0000-0000-0000CE650000}"/>
    <cellStyle name="Normal 60 6 3 5" xfId="21049" xr:uid="{00000000-0005-0000-0000-000039520000}"/>
    <cellStyle name="Normal 60 6 4" xfId="12639" xr:uid="{00000000-0005-0000-0000-00005F310000}"/>
    <cellStyle name="Normal 60 6 4 3" xfId="27737" xr:uid="{00000000-0005-0000-0000-0000596C0000}"/>
    <cellStyle name="Normal 60 6 5" xfId="7618" xr:uid="{00000000-0005-0000-0000-0000C21D0000}"/>
    <cellStyle name="Normal 60 6 5 3" xfId="22720" xr:uid="{00000000-0005-0000-0000-0000C0580000}"/>
    <cellStyle name="Normal 60 6 7" xfId="17707" xr:uid="{00000000-0005-0000-0000-00002B450000}"/>
    <cellStyle name="Normal 60 7" xfId="3396" xr:uid="{00000000-0005-0000-0000-0000440D0000}"/>
    <cellStyle name="Normal 60 7 2" xfId="13474" xr:uid="{00000000-0005-0000-0000-0000A2340000}"/>
    <cellStyle name="Normal 60 7 2 3" xfId="28572" xr:uid="{00000000-0005-0000-0000-00009C6F0000}"/>
    <cellStyle name="Normal 60 7 3" xfId="8454" xr:uid="{00000000-0005-0000-0000-000006210000}"/>
    <cellStyle name="Normal 60 7 3 3" xfId="23555" xr:uid="{00000000-0005-0000-0000-0000035C0000}"/>
    <cellStyle name="Normal 60 7 5" xfId="18542" xr:uid="{00000000-0005-0000-0000-00006E480000}"/>
    <cellStyle name="Normal 60 8" xfId="5090" xr:uid="{00000000-0005-0000-0000-0000E2130000}"/>
    <cellStyle name="Normal 60 8 2" xfId="15145" xr:uid="{00000000-0005-0000-0000-0000293B0000}"/>
    <cellStyle name="Normal 60 8 2 3" xfId="30243" xr:uid="{00000000-0005-0000-0000-000023760000}"/>
    <cellStyle name="Normal 60 8 3" xfId="10125" xr:uid="{00000000-0005-0000-0000-00008D270000}"/>
    <cellStyle name="Normal 60 8 3 3" xfId="25226" xr:uid="{00000000-0005-0000-0000-00008A620000}"/>
    <cellStyle name="Normal 60 8 5" xfId="20213" xr:uid="{00000000-0005-0000-0000-0000F54E0000}"/>
    <cellStyle name="Normal 60 9" xfId="11801" xr:uid="{00000000-0005-0000-0000-0000192E0000}"/>
    <cellStyle name="Normal 60 9 3" xfId="26901" xr:uid="{00000000-0005-0000-0000-000015690000}"/>
    <cellStyle name="Normal 61" xfId="1471" xr:uid="{00000000-0005-0000-0000-0000BF050000}"/>
    <cellStyle name="Normal 61 2" xfId="1472" xr:uid="{00000000-0005-0000-0000-0000C0050000}"/>
    <cellStyle name="Normal 62" xfId="1473" xr:uid="{00000000-0005-0000-0000-0000C1050000}"/>
    <cellStyle name="Normal 62 2" xfId="1474" xr:uid="{00000000-0005-0000-0000-0000C2050000}"/>
    <cellStyle name="Normal 63" xfId="1475" xr:uid="{00000000-0005-0000-0000-0000C3050000}"/>
    <cellStyle name="Normal 64" xfId="1476" xr:uid="{00000000-0005-0000-0000-0000C4050000}"/>
    <cellStyle name="Normal 64 10" xfId="6781" xr:uid="{00000000-0005-0000-0000-00007D1A0000}"/>
    <cellStyle name="Normal 64 10 3" xfId="21885" xr:uid="{00000000-0005-0000-0000-00007D550000}"/>
    <cellStyle name="Normal 64 12" xfId="16870" xr:uid="{00000000-0005-0000-0000-0000E6410000}"/>
    <cellStyle name="Normal 64 2" xfId="1745" xr:uid="{00000000-0005-0000-0000-0000D1060000}"/>
    <cellStyle name="Normal 64 2 11" xfId="16924" xr:uid="{00000000-0005-0000-0000-00001C420000}"/>
    <cellStyle name="Normal 64 2 2" xfId="1853" xr:uid="{00000000-0005-0000-0000-00003D070000}"/>
    <cellStyle name="Normal 64 2 2 10" xfId="17028" xr:uid="{00000000-0005-0000-0000-000084420000}"/>
    <cellStyle name="Normal 64 2 2 2" xfId="2070" xr:uid="{00000000-0005-0000-0000-000016080000}"/>
    <cellStyle name="Normal 64 2 2 2 2" xfId="2491" xr:uid="{00000000-0005-0000-0000-0000BB090000}"/>
    <cellStyle name="Normal 64 2 2 2 2 2" xfId="3330" xr:uid="{00000000-0005-0000-0000-0000020D0000}"/>
    <cellStyle name="Normal 64 2 2 2 2 2 2" xfId="5020" xr:uid="{00000000-0005-0000-0000-00009C130000}"/>
    <cellStyle name="Normal 64 2 2 2 2 2 2 2" xfId="15093" xr:uid="{00000000-0005-0000-0000-0000F53A0000}"/>
    <cellStyle name="Normal 64 2 2 2 2 2 2 2 3" xfId="30191" xr:uid="{00000000-0005-0000-0000-0000EF750000}"/>
    <cellStyle name="Normal 64 2 2 2 2 2 2 3" xfId="10073" xr:uid="{00000000-0005-0000-0000-000059270000}"/>
    <cellStyle name="Normal 64 2 2 2 2 2 2 3 3" xfId="25174" xr:uid="{00000000-0005-0000-0000-000056620000}"/>
    <cellStyle name="Normal 64 2 2 2 2 2 2 5" xfId="20161" xr:uid="{00000000-0005-0000-0000-0000C14E0000}"/>
    <cellStyle name="Normal 64 2 2 2 2 2 3" xfId="6712" xr:uid="{00000000-0005-0000-0000-0000381A0000}"/>
    <cellStyle name="Normal 64 2 2 2 2 2 3 2" xfId="16764" xr:uid="{00000000-0005-0000-0000-00007C410000}"/>
    <cellStyle name="Normal 64 2 2 2 2 2 3 3" xfId="11744" xr:uid="{00000000-0005-0000-0000-0000E02D0000}"/>
    <cellStyle name="Normal 64 2 2 2 2 2 3 3 3" xfId="26845" xr:uid="{00000000-0005-0000-0000-0000DD680000}"/>
    <cellStyle name="Normal 64 2 2 2 2 2 3 5" xfId="21832" xr:uid="{00000000-0005-0000-0000-000048550000}"/>
    <cellStyle name="Normal 64 2 2 2 2 2 4" xfId="13422" xr:uid="{00000000-0005-0000-0000-00006E340000}"/>
    <cellStyle name="Normal 64 2 2 2 2 2 4 3" xfId="28520" xr:uid="{00000000-0005-0000-0000-0000686F0000}"/>
    <cellStyle name="Normal 64 2 2 2 2 2 5" xfId="8401" xr:uid="{00000000-0005-0000-0000-0000D1200000}"/>
    <cellStyle name="Normal 64 2 2 2 2 2 5 3" xfId="23503" xr:uid="{00000000-0005-0000-0000-0000CF5B0000}"/>
    <cellStyle name="Normal 64 2 2 2 2 2 7" xfId="18490" xr:uid="{00000000-0005-0000-0000-00003A480000}"/>
    <cellStyle name="Normal 64 2 2 2 2 3" xfId="4183" xr:uid="{00000000-0005-0000-0000-000057100000}"/>
    <cellStyle name="Normal 64 2 2 2 2 3 2" xfId="14257" xr:uid="{00000000-0005-0000-0000-0000B1370000}"/>
    <cellStyle name="Normal 64 2 2 2 2 3 2 3" xfId="29355" xr:uid="{00000000-0005-0000-0000-0000AB720000}"/>
    <cellStyle name="Normal 64 2 2 2 2 3 3" xfId="9237" xr:uid="{00000000-0005-0000-0000-000015240000}"/>
    <cellStyle name="Normal 64 2 2 2 2 3 3 3" xfId="24338" xr:uid="{00000000-0005-0000-0000-0000125F0000}"/>
    <cellStyle name="Normal 64 2 2 2 2 3 5" xfId="19325" xr:uid="{00000000-0005-0000-0000-00007D4B0000}"/>
    <cellStyle name="Normal 64 2 2 2 2 4" xfId="5876" xr:uid="{00000000-0005-0000-0000-0000F4160000}"/>
    <cellStyle name="Normal 64 2 2 2 2 4 2" xfId="15928" xr:uid="{00000000-0005-0000-0000-0000383E0000}"/>
    <cellStyle name="Normal 64 2 2 2 2 4 3" xfId="10908" xr:uid="{00000000-0005-0000-0000-00009C2A0000}"/>
    <cellStyle name="Normal 64 2 2 2 2 4 3 3" xfId="26009" xr:uid="{00000000-0005-0000-0000-000099650000}"/>
    <cellStyle name="Normal 64 2 2 2 2 4 5" xfId="20996" xr:uid="{00000000-0005-0000-0000-000004520000}"/>
    <cellStyle name="Normal 64 2 2 2 2 5" xfId="12586" xr:uid="{00000000-0005-0000-0000-00002A310000}"/>
    <cellStyle name="Normal 64 2 2 2 2 5 3" xfId="27684" xr:uid="{00000000-0005-0000-0000-0000246C0000}"/>
    <cellStyle name="Normal 64 2 2 2 2 6" xfId="7565" xr:uid="{00000000-0005-0000-0000-00008D1D0000}"/>
    <cellStyle name="Normal 64 2 2 2 2 6 3" xfId="22667" xr:uid="{00000000-0005-0000-0000-00008B580000}"/>
    <cellStyle name="Normal 64 2 2 2 2 8" xfId="17654" xr:uid="{00000000-0005-0000-0000-0000F6440000}"/>
    <cellStyle name="Normal 64 2 2 2 3" xfId="2912" xr:uid="{00000000-0005-0000-0000-0000600B0000}"/>
    <cellStyle name="Normal 64 2 2 2 3 2" xfId="4602" xr:uid="{00000000-0005-0000-0000-0000FA110000}"/>
    <cellStyle name="Normal 64 2 2 2 3 2 2" xfId="14675" xr:uid="{00000000-0005-0000-0000-000053390000}"/>
    <cellStyle name="Normal 64 2 2 2 3 2 2 3" xfId="29773" xr:uid="{00000000-0005-0000-0000-00004D740000}"/>
    <cellStyle name="Normal 64 2 2 2 3 2 3" xfId="9655" xr:uid="{00000000-0005-0000-0000-0000B7250000}"/>
    <cellStyle name="Normal 64 2 2 2 3 2 3 3" xfId="24756" xr:uid="{00000000-0005-0000-0000-0000B4600000}"/>
    <cellStyle name="Normal 64 2 2 2 3 2 5" xfId="19743" xr:uid="{00000000-0005-0000-0000-00001F4D0000}"/>
    <cellStyle name="Normal 64 2 2 2 3 3" xfId="6294" xr:uid="{00000000-0005-0000-0000-000096180000}"/>
    <cellStyle name="Normal 64 2 2 2 3 3 2" xfId="16346" xr:uid="{00000000-0005-0000-0000-0000DA3F0000}"/>
    <cellStyle name="Normal 64 2 2 2 3 3 3" xfId="11326" xr:uid="{00000000-0005-0000-0000-00003E2C0000}"/>
    <cellStyle name="Normal 64 2 2 2 3 3 3 3" xfId="26427" xr:uid="{00000000-0005-0000-0000-00003B670000}"/>
    <cellStyle name="Normal 64 2 2 2 3 3 5" xfId="21414" xr:uid="{00000000-0005-0000-0000-0000A6530000}"/>
    <cellStyle name="Normal 64 2 2 2 3 4" xfId="13004" xr:uid="{00000000-0005-0000-0000-0000CC320000}"/>
    <cellStyle name="Normal 64 2 2 2 3 4 3" xfId="28102" xr:uid="{00000000-0005-0000-0000-0000C66D0000}"/>
    <cellStyle name="Normal 64 2 2 2 3 5" xfId="7983" xr:uid="{00000000-0005-0000-0000-00002F1F0000}"/>
    <cellStyle name="Normal 64 2 2 2 3 5 3" xfId="23085" xr:uid="{00000000-0005-0000-0000-00002D5A0000}"/>
    <cellStyle name="Normal 64 2 2 2 3 7" xfId="18072" xr:uid="{00000000-0005-0000-0000-000098460000}"/>
    <cellStyle name="Normal 64 2 2 2 4" xfId="3765" xr:uid="{00000000-0005-0000-0000-0000B50E0000}"/>
    <cellStyle name="Normal 64 2 2 2 4 2" xfId="13839" xr:uid="{00000000-0005-0000-0000-00000F360000}"/>
    <cellStyle name="Normal 64 2 2 2 4 2 3" xfId="28937" xr:uid="{00000000-0005-0000-0000-000009710000}"/>
    <cellStyle name="Normal 64 2 2 2 4 3" xfId="8819" xr:uid="{00000000-0005-0000-0000-000073220000}"/>
    <cellStyle name="Normal 64 2 2 2 4 3 3" xfId="23920" xr:uid="{00000000-0005-0000-0000-0000705D0000}"/>
    <cellStyle name="Normal 64 2 2 2 4 5" xfId="18907" xr:uid="{00000000-0005-0000-0000-0000DB490000}"/>
    <cellStyle name="Normal 64 2 2 2 5" xfId="5458" xr:uid="{00000000-0005-0000-0000-000052150000}"/>
    <cellStyle name="Normal 64 2 2 2 5 2" xfId="15510" xr:uid="{00000000-0005-0000-0000-0000963C0000}"/>
    <cellStyle name="Normal 64 2 2 2 5 2 3" xfId="30608" xr:uid="{00000000-0005-0000-0000-000090770000}"/>
    <cellStyle name="Normal 64 2 2 2 5 3" xfId="10490" xr:uid="{00000000-0005-0000-0000-0000FA280000}"/>
    <cellStyle name="Normal 64 2 2 2 5 3 3" xfId="25591" xr:uid="{00000000-0005-0000-0000-0000F7630000}"/>
    <cellStyle name="Normal 64 2 2 2 5 5" xfId="20578" xr:uid="{00000000-0005-0000-0000-000062500000}"/>
    <cellStyle name="Normal 64 2 2 2 6" xfId="12168" xr:uid="{00000000-0005-0000-0000-0000882F0000}"/>
    <cellStyle name="Normal 64 2 2 2 6 3" xfId="27266" xr:uid="{00000000-0005-0000-0000-0000826A0000}"/>
    <cellStyle name="Normal 64 2 2 2 7" xfId="7147" xr:uid="{00000000-0005-0000-0000-0000EB1B0000}"/>
    <cellStyle name="Normal 64 2 2 2 7 3" xfId="22249" xr:uid="{00000000-0005-0000-0000-0000E9560000}"/>
    <cellStyle name="Normal 64 2 2 2 9" xfId="17236" xr:uid="{00000000-0005-0000-0000-000054430000}"/>
    <cellStyle name="Normal 64 2 2 3" xfId="2283" xr:uid="{00000000-0005-0000-0000-0000EB080000}"/>
    <cellStyle name="Normal 64 2 2 3 2" xfId="3122" xr:uid="{00000000-0005-0000-0000-0000320C0000}"/>
    <cellStyle name="Normal 64 2 2 3 2 2" xfId="4812" xr:uid="{00000000-0005-0000-0000-0000CC120000}"/>
    <cellStyle name="Normal 64 2 2 3 2 2 2" xfId="14885" xr:uid="{00000000-0005-0000-0000-0000253A0000}"/>
    <cellStyle name="Normal 64 2 2 3 2 2 2 3" xfId="29983" xr:uid="{00000000-0005-0000-0000-00001F750000}"/>
    <cellStyle name="Normal 64 2 2 3 2 2 3" xfId="9865" xr:uid="{00000000-0005-0000-0000-000089260000}"/>
    <cellStyle name="Normal 64 2 2 3 2 2 3 3" xfId="24966" xr:uid="{00000000-0005-0000-0000-000086610000}"/>
    <cellStyle name="Normal 64 2 2 3 2 2 5" xfId="19953" xr:uid="{00000000-0005-0000-0000-0000F14D0000}"/>
    <cellStyle name="Normal 64 2 2 3 2 3" xfId="6504" xr:uid="{00000000-0005-0000-0000-000068190000}"/>
    <cellStyle name="Normal 64 2 2 3 2 3 2" xfId="16556" xr:uid="{00000000-0005-0000-0000-0000AC400000}"/>
    <cellStyle name="Normal 64 2 2 3 2 3 3" xfId="11536" xr:uid="{00000000-0005-0000-0000-0000102D0000}"/>
    <cellStyle name="Normal 64 2 2 3 2 3 3 3" xfId="26637" xr:uid="{00000000-0005-0000-0000-00000D680000}"/>
    <cellStyle name="Normal 64 2 2 3 2 3 5" xfId="21624" xr:uid="{00000000-0005-0000-0000-000078540000}"/>
    <cellStyle name="Normal 64 2 2 3 2 4" xfId="13214" xr:uid="{00000000-0005-0000-0000-00009E330000}"/>
    <cellStyle name="Normal 64 2 2 3 2 4 3" xfId="28312" xr:uid="{00000000-0005-0000-0000-0000986E0000}"/>
    <cellStyle name="Normal 64 2 2 3 2 5" xfId="8193" xr:uid="{00000000-0005-0000-0000-000001200000}"/>
    <cellStyle name="Normal 64 2 2 3 2 5 3" xfId="23295" xr:uid="{00000000-0005-0000-0000-0000FF5A0000}"/>
    <cellStyle name="Normal 64 2 2 3 2 7" xfId="18282" xr:uid="{00000000-0005-0000-0000-00006A470000}"/>
    <cellStyle name="Normal 64 2 2 3 3" xfId="3975" xr:uid="{00000000-0005-0000-0000-0000870F0000}"/>
    <cellStyle name="Normal 64 2 2 3 3 2" xfId="14049" xr:uid="{00000000-0005-0000-0000-0000E1360000}"/>
    <cellStyle name="Normal 64 2 2 3 3 2 3" xfId="29147" xr:uid="{00000000-0005-0000-0000-0000DB710000}"/>
    <cellStyle name="Normal 64 2 2 3 3 3" xfId="9029" xr:uid="{00000000-0005-0000-0000-000045230000}"/>
    <cellStyle name="Normal 64 2 2 3 3 3 3" xfId="24130" xr:uid="{00000000-0005-0000-0000-0000425E0000}"/>
    <cellStyle name="Normal 64 2 2 3 3 5" xfId="19117" xr:uid="{00000000-0005-0000-0000-0000AD4A0000}"/>
    <cellStyle name="Normal 64 2 2 3 4" xfId="5668" xr:uid="{00000000-0005-0000-0000-000024160000}"/>
    <cellStyle name="Normal 64 2 2 3 4 2" xfId="15720" xr:uid="{00000000-0005-0000-0000-0000683D0000}"/>
    <cellStyle name="Normal 64 2 2 3 4 2 3" xfId="30818" xr:uid="{00000000-0005-0000-0000-000062780000}"/>
    <cellStyle name="Normal 64 2 2 3 4 3" xfId="10700" xr:uid="{00000000-0005-0000-0000-0000CC290000}"/>
    <cellStyle name="Normal 64 2 2 3 4 3 3" xfId="25801" xr:uid="{00000000-0005-0000-0000-0000C9640000}"/>
    <cellStyle name="Normal 64 2 2 3 4 5" xfId="20788" xr:uid="{00000000-0005-0000-0000-000034510000}"/>
    <cellStyle name="Normal 64 2 2 3 5" xfId="12378" xr:uid="{00000000-0005-0000-0000-00005A300000}"/>
    <cellStyle name="Normal 64 2 2 3 5 3" xfId="27476" xr:uid="{00000000-0005-0000-0000-0000546B0000}"/>
    <cellStyle name="Normal 64 2 2 3 6" xfId="7357" xr:uid="{00000000-0005-0000-0000-0000BD1C0000}"/>
    <cellStyle name="Normal 64 2 2 3 6 3" xfId="22459" xr:uid="{00000000-0005-0000-0000-0000BB570000}"/>
    <cellStyle name="Normal 64 2 2 3 8" xfId="17446" xr:uid="{00000000-0005-0000-0000-000026440000}"/>
    <cellStyle name="Normal 64 2 2 4" xfId="2704" xr:uid="{00000000-0005-0000-0000-0000900A0000}"/>
    <cellStyle name="Normal 64 2 2 4 2" xfId="4394" xr:uid="{00000000-0005-0000-0000-00002A110000}"/>
    <cellStyle name="Normal 64 2 2 4 2 2" xfId="14467" xr:uid="{00000000-0005-0000-0000-000083380000}"/>
    <cellStyle name="Normal 64 2 2 4 2 2 3" xfId="29565" xr:uid="{00000000-0005-0000-0000-00007D730000}"/>
    <cellStyle name="Normal 64 2 2 4 2 3" xfId="9447" xr:uid="{00000000-0005-0000-0000-0000E7240000}"/>
    <cellStyle name="Normal 64 2 2 4 2 3 3" xfId="24548" xr:uid="{00000000-0005-0000-0000-0000E45F0000}"/>
    <cellStyle name="Normal 64 2 2 4 2 5" xfId="19535" xr:uid="{00000000-0005-0000-0000-00004F4C0000}"/>
    <cellStyle name="Normal 64 2 2 4 3" xfId="6086" xr:uid="{00000000-0005-0000-0000-0000C6170000}"/>
    <cellStyle name="Normal 64 2 2 4 3 2" xfId="16138" xr:uid="{00000000-0005-0000-0000-00000A3F0000}"/>
    <cellStyle name="Normal 64 2 2 4 3 3" xfId="11118" xr:uid="{00000000-0005-0000-0000-00006E2B0000}"/>
    <cellStyle name="Normal 64 2 2 4 3 3 3" xfId="26219" xr:uid="{00000000-0005-0000-0000-00006B660000}"/>
    <cellStyle name="Normal 64 2 2 4 3 5" xfId="21206" xr:uid="{00000000-0005-0000-0000-0000D6520000}"/>
    <cellStyle name="Normal 64 2 2 4 4" xfId="12796" xr:uid="{00000000-0005-0000-0000-0000FC310000}"/>
    <cellStyle name="Normal 64 2 2 4 4 3" xfId="27894" xr:uid="{00000000-0005-0000-0000-0000F66C0000}"/>
    <cellStyle name="Normal 64 2 2 4 5" xfId="7775" xr:uid="{00000000-0005-0000-0000-00005F1E0000}"/>
    <cellStyle name="Normal 64 2 2 4 5 3" xfId="22877" xr:uid="{00000000-0005-0000-0000-00005D590000}"/>
    <cellStyle name="Normal 64 2 2 4 7" xfId="17864" xr:uid="{00000000-0005-0000-0000-0000C8450000}"/>
    <cellStyle name="Normal 64 2 2 5" xfId="3557" xr:uid="{00000000-0005-0000-0000-0000E50D0000}"/>
    <cellStyle name="Normal 64 2 2 5 2" xfId="13631" xr:uid="{00000000-0005-0000-0000-00003F350000}"/>
    <cellStyle name="Normal 64 2 2 5 2 3" xfId="28729" xr:uid="{00000000-0005-0000-0000-000039700000}"/>
    <cellStyle name="Normal 64 2 2 5 3" xfId="8611" xr:uid="{00000000-0005-0000-0000-0000A3210000}"/>
    <cellStyle name="Normal 64 2 2 5 3 3" xfId="23712" xr:uid="{00000000-0005-0000-0000-0000A05C0000}"/>
    <cellStyle name="Normal 64 2 2 5 5" xfId="18699" xr:uid="{00000000-0005-0000-0000-00000B490000}"/>
    <cellStyle name="Normal 64 2 2 6" xfId="5250" xr:uid="{00000000-0005-0000-0000-000082140000}"/>
    <cellStyle name="Normal 64 2 2 6 2" xfId="15302" xr:uid="{00000000-0005-0000-0000-0000C63B0000}"/>
    <cellStyle name="Normal 64 2 2 6 2 3" xfId="30400" xr:uid="{00000000-0005-0000-0000-0000C0760000}"/>
    <cellStyle name="Normal 64 2 2 6 3" xfId="10282" xr:uid="{00000000-0005-0000-0000-00002A280000}"/>
    <cellStyle name="Normal 64 2 2 6 3 3" xfId="25383" xr:uid="{00000000-0005-0000-0000-000027630000}"/>
    <cellStyle name="Normal 64 2 2 6 5" xfId="20370" xr:uid="{00000000-0005-0000-0000-0000924F0000}"/>
    <cellStyle name="Normal 64 2 2 7" xfId="11960" xr:uid="{00000000-0005-0000-0000-0000B82E0000}"/>
    <cellStyle name="Normal 64 2 2 7 3" xfId="27058" xr:uid="{00000000-0005-0000-0000-0000B2690000}"/>
    <cellStyle name="Normal 64 2 2 8" xfId="6939" xr:uid="{00000000-0005-0000-0000-00001B1B0000}"/>
    <cellStyle name="Normal 64 2 2 8 3" xfId="22041" xr:uid="{00000000-0005-0000-0000-000019560000}"/>
    <cellStyle name="Normal 64 2 3" xfId="1966" xr:uid="{00000000-0005-0000-0000-0000AE070000}"/>
    <cellStyle name="Normal 64 2 3 2" xfId="2387" xr:uid="{00000000-0005-0000-0000-000053090000}"/>
    <cellStyle name="Normal 64 2 3 2 2" xfId="3226" xr:uid="{00000000-0005-0000-0000-00009A0C0000}"/>
    <cellStyle name="Normal 64 2 3 2 2 2" xfId="4916" xr:uid="{00000000-0005-0000-0000-000034130000}"/>
    <cellStyle name="Normal 64 2 3 2 2 2 2" xfId="14989" xr:uid="{00000000-0005-0000-0000-00008D3A0000}"/>
    <cellStyle name="Normal 64 2 3 2 2 2 2 3" xfId="30087" xr:uid="{00000000-0005-0000-0000-000087750000}"/>
    <cellStyle name="Normal 64 2 3 2 2 2 3" xfId="9969" xr:uid="{00000000-0005-0000-0000-0000F1260000}"/>
    <cellStyle name="Normal 64 2 3 2 2 2 3 3" xfId="25070" xr:uid="{00000000-0005-0000-0000-0000EE610000}"/>
    <cellStyle name="Normal 64 2 3 2 2 2 5" xfId="20057" xr:uid="{00000000-0005-0000-0000-0000594E0000}"/>
    <cellStyle name="Normal 64 2 3 2 2 3" xfId="6608" xr:uid="{00000000-0005-0000-0000-0000D0190000}"/>
    <cellStyle name="Normal 64 2 3 2 2 3 2" xfId="16660" xr:uid="{00000000-0005-0000-0000-000014410000}"/>
    <cellStyle name="Normal 64 2 3 2 2 3 3" xfId="11640" xr:uid="{00000000-0005-0000-0000-0000782D0000}"/>
    <cellStyle name="Normal 64 2 3 2 2 3 3 3" xfId="26741" xr:uid="{00000000-0005-0000-0000-000075680000}"/>
    <cellStyle name="Normal 64 2 3 2 2 3 5" xfId="21728" xr:uid="{00000000-0005-0000-0000-0000E0540000}"/>
    <cellStyle name="Normal 64 2 3 2 2 4" xfId="13318" xr:uid="{00000000-0005-0000-0000-000006340000}"/>
    <cellStyle name="Normal 64 2 3 2 2 4 3" xfId="28416" xr:uid="{00000000-0005-0000-0000-0000006F0000}"/>
    <cellStyle name="Normal 64 2 3 2 2 5" xfId="8297" xr:uid="{00000000-0005-0000-0000-000069200000}"/>
    <cellStyle name="Normal 64 2 3 2 2 5 3" xfId="23399" xr:uid="{00000000-0005-0000-0000-0000675B0000}"/>
    <cellStyle name="Normal 64 2 3 2 2 7" xfId="18386" xr:uid="{00000000-0005-0000-0000-0000D2470000}"/>
    <cellStyle name="Normal 64 2 3 2 3" xfId="4079" xr:uid="{00000000-0005-0000-0000-0000EF0F0000}"/>
    <cellStyle name="Normal 64 2 3 2 3 2" xfId="14153" xr:uid="{00000000-0005-0000-0000-000049370000}"/>
    <cellStyle name="Normal 64 2 3 2 3 2 3" xfId="29251" xr:uid="{00000000-0005-0000-0000-000043720000}"/>
    <cellStyle name="Normal 64 2 3 2 3 3" xfId="9133" xr:uid="{00000000-0005-0000-0000-0000AD230000}"/>
    <cellStyle name="Normal 64 2 3 2 3 3 3" xfId="24234" xr:uid="{00000000-0005-0000-0000-0000AA5E0000}"/>
    <cellStyle name="Normal 64 2 3 2 3 5" xfId="19221" xr:uid="{00000000-0005-0000-0000-0000154B0000}"/>
    <cellStyle name="Normal 64 2 3 2 4" xfId="5772" xr:uid="{00000000-0005-0000-0000-00008C160000}"/>
    <cellStyle name="Normal 64 2 3 2 4 2" xfId="15824" xr:uid="{00000000-0005-0000-0000-0000D03D0000}"/>
    <cellStyle name="Normal 64 2 3 2 4 2 3" xfId="30922" xr:uid="{00000000-0005-0000-0000-0000CA780000}"/>
    <cellStyle name="Normal 64 2 3 2 4 3" xfId="10804" xr:uid="{00000000-0005-0000-0000-0000342A0000}"/>
    <cellStyle name="Normal 64 2 3 2 4 3 3" xfId="25905" xr:uid="{00000000-0005-0000-0000-000031650000}"/>
    <cellStyle name="Normal 64 2 3 2 4 5" xfId="20892" xr:uid="{00000000-0005-0000-0000-00009C510000}"/>
    <cellStyle name="Normal 64 2 3 2 5" xfId="12482" xr:uid="{00000000-0005-0000-0000-0000C2300000}"/>
    <cellStyle name="Normal 64 2 3 2 5 3" xfId="27580" xr:uid="{00000000-0005-0000-0000-0000BC6B0000}"/>
    <cellStyle name="Normal 64 2 3 2 6" xfId="7461" xr:uid="{00000000-0005-0000-0000-0000251D0000}"/>
    <cellStyle name="Normal 64 2 3 2 6 3" xfId="22563" xr:uid="{00000000-0005-0000-0000-000023580000}"/>
    <cellStyle name="Normal 64 2 3 2 8" xfId="17550" xr:uid="{00000000-0005-0000-0000-00008E440000}"/>
    <cellStyle name="Normal 64 2 3 3" xfId="2808" xr:uid="{00000000-0005-0000-0000-0000F80A0000}"/>
    <cellStyle name="Normal 64 2 3 3 2" xfId="4498" xr:uid="{00000000-0005-0000-0000-000092110000}"/>
    <cellStyle name="Normal 64 2 3 3 2 2" xfId="14571" xr:uid="{00000000-0005-0000-0000-0000EB380000}"/>
    <cellStyle name="Normal 64 2 3 3 2 2 3" xfId="29669" xr:uid="{00000000-0005-0000-0000-0000E5730000}"/>
    <cellStyle name="Normal 64 2 3 3 2 3" xfId="9551" xr:uid="{00000000-0005-0000-0000-00004F250000}"/>
    <cellStyle name="Normal 64 2 3 3 2 3 3" xfId="24652" xr:uid="{00000000-0005-0000-0000-00004C600000}"/>
    <cellStyle name="Normal 64 2 3 3 2 5" xfId="19639" xr:uid="{00000000-0005-0000-0000-0000B74C0000}"/>
    <cellStyle name="Normal 64 2 3 3 3" xfId="6190" xr:uid="{00000000-0005-0000-0000-00002E180000}"/>
    <cellStyle name="Normal 64 2 3 3 3 2" xfId="16242" xr:uid="{00000000-0005-0000-0000-0000723F0000}"/>
    <cellStyle name="Normal 64 2 3 3 3 3" xfId="11222" xr:uid="{00000000-0005-0000-0000-0000D62B0000}"/>
    <cellStyle name="Normal 64 2 3 3 3 3 3" xfId="26323" xr:uid="{00000000-0005-0000-0000-0000D3660000}"/>
    <cellStyle name="Normal 64 2 3 3 3 5" xfId="21310" xr:uid="{00000000-0005-0000-0000-00003E530000}"/>
    <cellStyle name="Normal 64 2 3 3 4" xfId="12900" xr:uid="{00000000-0005-0000-0000-000064320000}"/>
    <cellStyle name="Normal 64 2 3 3 4 3" xfId="27998" xr:uid="{00000000-0005-0000-0000-00005E6D0000}"/>
    <cellStyle name="Normal 64 2 3 3 5" xfId="7879" xr:uid="{00000000-0005-0000-0000-0000C71E0000}"/>
    <cellStyle name="Normal 64 2 3 3 5 3" xfId="22981" xr:uid="{00000000-0005-0000-0000-0000C5590000}"/>
    <cellStyle name="Normal 64 2 3 3 7" xfId="17968" xr:uid="{00000000-0005-0000-0000-000030460000}"/>
    <cellStyle name="Normal 64 2 3 4" xfId="3661" xr:uid="{00000000-0005-0000-0000-00004D0E0000}"/>
    <cellStyle name="Normal 64 2 3 4 2" xfId="13735" xr:uid="{00000000-0005-0000-0000-0000A7350000}"/>
    <cellStyle name="Normal 64 2 3 4 2 3" xfId="28833" xr:uid="{00000000-0005-0000-0000-0000A1700000}"/>
    <cellStyle name="Normal 64 2 3 4 3" xfId="8715" xr:uid="{00000000-0005-0000-0000-00000B220000}"/>
    <cellStyle name="Normal 64 2 3 4 3 3" xfId="23816" xr:uid="{00000000-0005-0000-0000-0000085D0000}"/>
    <cellStyle name="Normal 64 2 3 4 5" xfId="18803" xr:uid="{00000000-0005-0000-0000-000073490000}"/>
    <cellStyle name="Normal 64 2 3 5" xfId="5354" xr:uid="{00000000-0005-0000-0000-0000EA140000}"/>
    <cellStyle name="Normal 64 2 3 5 2" xfId="15406" xr:uid="{00000000-0005-0000-0000-00002E3C0000}"/>
    <cellStyle name="Normal 64 2 3 5 2 3" xfId="30504" xr:uid="{00000000-0005-0000-0000-000028770000}"/>
    <cellStyle name="Normal 64 2 3 5 3" xfId="10386" xr:uid="{00000000-0005-0000-0000-000092280000}"/>
    <cellStyle name="Normal 64 2 3 5 3 3" xfId="25487" xr:uid="{00000000-0005-0000-0000-00008F630000}"/>
    <cellStyle name="Normal 64 2 3 5 5" xfId="20474" xr:uid="{00000000-0005-0000-0000-0000FA4F0000}"/>
    <cellStyle name="Normal 64 2 3 6" xfId="12064" xr:uid="{00000000-0005-0000-0000-0000202F0000}"/>
    <cellStyle name="Normal 64 2 3 6 3" xfId="27162" xr:uid="{00000000-0005-0000-0000-00001A6A0000}"/>
    <cellStyle name="Normal 64 2 3 7" xfId="7043" xr:uid="{00000000-0005-0000-0000-0000831B0000}"/>
    <cellStyle name="Normal 64 2 3 7 3" xfId="22145" xr:uid="{00000000-0005-0000-0000-000081560000}"/>
    <cellStyle name="Normal 64 2 3 9" xfId="17132" xr:uid="{00000000-0005-0000-0000-0000EC420000}"/>
    <cellStyle name="Normal 64 2 4" xfId="2179" xr:uid="{00000000-0005-0000-0000-000083080000}"/>
    <cellStyle name="Normal 64 2 4 2" xfId="3018" xr:uid="{00000000-0005-0000-0000-0000CA0B0000}"/>
    <cellStyle name="Normal 64 2 4 2 2" xfId="4708" xr:uid="{00000000-0005-0000-0000-000064120000}"/>
    <cellStyle name="Normal 64 2 4 2 2 2" xfId="14781" xr:uid="{00000000-0005-0000-0000-0000BD390000}"/>
    <cellStyle name="Normal 64 2 4 2 2 2 3" xfId="29879" xr:uid="{00000000-0005-0000-0000-0000B7740000}"/>
    <cellStyle name="Normal 64 2 4 2 2 3" xfId="9761" xr:uid="{00000000-0005-0000-0000-000021260000}"/>
    <cellStyle name="Normal 64 2 4 2 2 3 3" xfId="24862" xr:uid="{00000000-0005-0000-0000-00001E610000}"/>
    <cellStyle name="Normal 64 2 4 2 2 5" xfId="19849" xr:uid="{00000000-0005-0000-0000-0000894D0000}"/>
    <cellStyle name="Normal 64 2 4 2 3" xfId="6400" xr:uid="{00000000-0005-0000-0000-000000190000}"/>
    <cellStyle name="Normal 64 2 4 2 3 2" xfId="16452" xr:uid="{00000000-0005-0000-0000-000044400000}"/>
    <cellStyle name="Normal 64 2 4 2 3 3" xfId="11432" xr:uid="{00000000-0005-0000-0000-0000A82C0000}"/>
    <cellStyle name="Normal 64 2 4 2 3 3 3" xfId="26533" xr:uid="{00000000-0005-0000-0000-0000A5670000}"/>
    <cellStyle name="Normal 64 2 4 2 3 5" xfId="21520" xr:uid="{00000000-0005-0000-0000-000010540000}"/>
    <cellStyle name="Normal 64 2 4 2 4" xfId="13110" xr:uid="{00000000-0005-0000-0000-000036330000}"/>
    <cellStyle name="Normal 64 2 4 2 4 3" xfId="28208" xr:uid="{00000000-0005-0000-0000-0000306E0000}"/>
    <cellStyle name="Normal 64 2 4 2 5" xfId="8089" xr:uid="{00000000-0005-0000-0000-0000991F0000}"/>
    <cellStyle name="Normal 64 2 4 2 5 3" xfId="23191" xr:uid="{00000000-0005-0000-0000-0000975A0000}"/>
    <cellStyle name="Normal 64 2 4 2 7" xfId="18178" xr:uid="{00000000-0005-0000-0000-000002470000}"/>
    <cellStyle name="Normal 64 2 4 3" xfId="3871" xr:uid="{00000000-0005-0000-0000-00001F0F0000}"/>
    <cellStyle name="Normal 64 2 4 3 2" xfId="13945" xr:uid="{00000000-0005-0000-0000-000079360000}"/>
    <cellStyle name="Normal 64 2 4 3 2 3" xfId="29043" xr:uid="{00000000-0005-0000-0000-000073710000}"/>
    <cellStyle name="Normal 64 2 4 3 3" xfId="8925" xr:uid="{00000000-0005-0000-0000-0000DD220000}"/>
    <cellStyle name="Normal 64 2 4 3 3 3" xfId="24026" xr:uid="{00000000-0005-0000-0000-0000DA5D0000}"/>
    <cellStyle name="Normal 64 2 4 3 5" xfId="19013" xr:uid="{00000000-0005-0000-0000-0000454A0000}"/>
    <cellStyle name="Normal 64 2 4 4" xfId="5564" xr:uid="{00000000-0005-0000-0000-0000BC150000}"/>
    <cellStyle name="Normal 64 2 4 4 2" xfId="15616" xr:uid="{00000000-0005-0000-0000-0000003D0000}"/>
    <cellStyle name="Normal 64 2 4 4 2 3" xfId="30714" xr:uid="{00000000-0005-0000-0000-0000FA770000}"/>
    <cellStyle name="Normal 64 2 4 4 3" xfId="10596" xr:uid="{00000000-0005-0000-0000-000064290000}"/>
    <cellStyle name="Normal 64 2 4 4 3 3" xfId="25697" xr:uid="{00000000-0005-0000-0000-000061640000}"/>
    <cellStyle name="Normal 64 2 4 4 5" xfId="20684" xr:uid="{00000000-0005-0000-0000-0000CC500000}"/>
    <cellStyle name="Normal 64 2 4 5" xfId="12274" xr:uid="{00000000-0005-0000-0000-0000F22F0000}"/>
    <cellStyle name="Normal 64 2 4 5 3" xfId="27372" xr:uid="{00000000-0005-0000-0000-0000EC6A0000}"/>
    <cellStyle name="Normal 64 2 4 6" xfId="7253" xr:uid="{00000000-0005-0000-0000-0000551C0000}"/>
    <cellStyle name="Normal 64 2 4 6 3" xfId="22355" xr:uid="{00000000-0005-0000-0000-000053570000}"/>
    <cellStyle name="Normal 64 2 4 8" xfId="17342" xr:uid="{00000000-0005-0000-0000-0000BE430000}"/>
    <cellStyle name="Normal 64 2 5" xfId="2600" xr:uid="{00000000-0005-0000-0000-0000280A0000}"/>
    <cellStyle name="Normal 64 2 5 2" xfId="4290" xr:uid="{00000000-0005-0000-0000-0000C2100000}"/>
    <cellStyle name="Normal 64 2 5 2 2" xfId="14363" xr:uid="{00000000-0005-0000-0000-00001B380000}"/>
    <cellStyle name="Normal 64 2 5 2 2 3" xfId="29461" xr:uid="{00000000-0005-0000-0000-000015730000}"/>
    <cellStyle name="Normal 64 2 5 2 3" xfId="9343" xr:uid="{00000000-0005-0000-0000-00007F240000}"/>
    <cellStyle name="Normal 64 2 5 2 3 3" xfId="24444" xr:uid="{00000000-0005-0000-0000-00007C5F0000}"/>
    <cellStyle name="Normal 64 2 5 2 5" xfId="19431" xr:uid="{00000000-0005-0000-0000-0000E74B0000}"/>
    <cellStyle name="Normal 64 2 5 3" xfId="5982" xr:uid="{00000000-0005-0000-0000-00005E170000}"/>
    <cellStyle name="Normal 64 2 5 3 2" xfId="16034" xr:uid="{00000000-0005-0000-0000-0000A23E0000}"/>
    <cellStyle name="Normal 64 2 5 3 3" xfId="11014" xr:uid="{00000000-0005-0000-0000-0000062B0000}"/>
    <cellStyle name="Normal 64 2 5 3 3 3" xfId="26115" xr:uid="{00000000-0005-0000-0000-000003660000}"/>
    <cellStyle name="Normal 64 2 5 3 5" xfId="21102" xr:uid="{00000000-0005-0000-0000-00006E520000}"/>
    <cellStyle name="Normal 64 2 5 4" xfId="12692" xr:uid="{00000000-0005-0000-0000-000094310000}"/>
    <cellStyle name="Normal 64 2 5 4 3" xfId="27790" xr:uid="{00000000-0005-0000-0000-00008E6C0000}"/>
    <cellStyle name="Normal 64 2 5 5" xfId="7671" xr:uid="{00000000-0005-0000-0000-0000F71D0000}"/>
    <cellStyle name="Normal 64 2 5 5 3" xfId="22773" xr:uid="{00000000-0005-0000-0000-0000F5580000}"/>
    <cellStyle name="Normal 64 2 5 7" xfId="17760" xr:uid="{00000000-0005-0000-0000-000060450000}"/>
    <cellStyle name="Normal 64 2 6" xfId="3453" xr:uid="{00000000-0005-0000-0000-00007D0D0000}"/>
    <cellStyle name="Normal 64 2 6 2" xfId="13527" xr:uid="{00000000-0005-0000-0000-0000D7340000}"/>
    <cellStyle name="Normal 64 2 6 2 3" xfId="28625" xr:uid="{00000000-0005-0000-0000-0000D16F0000}"/>
    <cellStyle name="Normal 64 2 6 3" xfId="8507" xr:uid="{00000000-0005-0000-0000-00003B210000}"/>
    <cellStyle name="Normal 64 2 6 3 3" xfId="23608" xr:uid="{00000000-0005-0000-0000-0000385C0000}"/>
    <cellStyle name="Normal 64 2 6 5" xfId="18595" xr:uid="{00000000-0005-0000-0000-0000A3480000}"/>
    <cellStyle name="Normal 64 2 7" xfId="5146" xr:uid="{00000000-0005-0000-0000-00001A140000}"/>
    <cellStyle name="Normal 64 2 7 2" xfId="15198" xr:uid="{00000000-0005-0000-0000-00005E3B0000}"/>
    <cellStyle name="Normal 64 2 7 2 3" xfId="30296" xr:uid="{00000000-0005-0000-0000-000058760000}"/>
    <cellStyle name="Normal 64 2 7 3" xfId="10178" xr:uid="{00000000-0005-0000-0000-0000C2270000}"/>
    <cellStyle name="Normal 64 2 7 3 3" xfId="25279" xr:uid="{00000000-0005-0000-0000-0000BF620000}"/>
    <cellStyle name="Normal 64 2 7 5" xfId="20266" xr:uid="{00000000-0005-0000-0000-00002A4F0000}"/>
    <cellStyle name="Normal 64 2 8" xfId="11856" xr:uid="{00000000-0005-0000-0000-0000502E0000}"/>
    <cellStyle name="Normal 64 2 8 3" xfId="26954" xr:uid="{00000000-0005-0000-0000-00004A690000}"/>
    <cellStyle name="Normal 64 2 9" xfId="6835" xr:uid="{00000000-0005-0000-0000-0000B31A0000}"/>
    <cellStyle name="Normal 64 2 9 3" xfId="21937" xr:uid="{00000000-0005-0000-0000-0000B1550000}"/>
    <cellStyle name="Normal 64 3" xfId="1799" xr:uid="{00000000-0005-0000-0000-000007070000}"/>
    <cellStyle name="Normal 64 3 10" xfId="16976" xr:uid="{00000000-0005-0000-0000-000050420000}"/>
    <cellStyle name="Normal 64 3 2" xfId="2018" xr:uid="{00000000-0005-0000-0000-0000E2070000}"/>
    <cellStyle name="Normal 64 3 2 2" xfId="2439" xr:uid="{00000000-0005-0000-0000-000087090000}"/>
    <cellStyle name="Normal 64 3 2 2 2" xfId="3278" xr:uid="{00000000-0005-0000-0000-0000CE0C0000}"/>
    <cellStyle name="Normal 64 3 2 2 2 2" xfId="4968" xr:uid="{00000000-0005-0000-0000-000068130000}"/>
    <cellStyle name="Normal 64 3 2 2 2 2 2" xfId="15041" xr:uid="{00000000-0005-0000-0000-0000C13A0000}"/>
    <cellStyle name="Normal 64 3 2 2 2 2 2 3" xfId="30139" xr:uid="{00000000-0005-0000-0000-0000BB750000}"/>
    <cellStyle name="Normal 64 3 2 2 2 2 3" xfId="10021" xr:uid="{00000000-0005-0000-0000-000025270000}"/>
    <cellStyle name="Normal 64 3 2 2 2 2 3 3" xfId="25122" xr:uid="{00000000-0005-0000-0000-000022620000}"/>
    <cellStyle name="Normal 64 3 2 2 2 2 5" xfId="20109" xr:uid="{00000000-0005-0000-0000-00008D4E0000}"/>
    <cellStyle name="Normal 64 3 2 2 2 3" xfId="6660" xr:uid="{00000000-0005-0000-0000-0000041A0000}"/>
    <cellStyle name="Normal 64 3 2 2 2 3 2" xfId="16712" xr:uid="{00000000-0005-0000-0000-000048410000}"/>
    <cellStyle name="Normal 64 3 2 2 2 3 3" xfId="11692" xr:uid="{00000000-0005-0000-0000-0000AC2D0000}"/>
    <cellStyle name="Normal 64 3 2 2 2 3 3 3" xfId="26793" xr:uid="{00000000-0005-0000-0000-0000A9680000}"/>
    <cellStyle name="Normal 64 3 2 2 2 3 5" xfId="21780" xr:uid="{00000000-0005-0000-0000-000014550000}"/>
    <cellStyle name="Normal 64 3 2 2 2 4" xfId="13370" xr:uid="{00000000-0005-0000-0000-00003A340000}"/>
    <cellStyle name="Normal 64 3 2 2 2 4 3" xfId="28468" xr:uid="{00000000-0005-0000-0000-0000346F0000}"/>
    <cellStyle name="Normal 64 3 2 2 2 5" xfId="8349" xr:uid="{00000000-0005-0000-0000-00009D200000}"/>
    <cellStyle name="Normal 64 3 2 2 2 5 3" xfId="23451" xr:uid="{00000000-0005-0000-0000-00009B5B0000}"/>
    <cellStyle name="Normal 64 3 2 2 2 7" xfId="18438" xr:uid="{00000000-0005-0000-0000-000006480000}"/>
    <cellStyle name="Normal 64 3 2 2 3" xfId="4131" xr:uid="{00000000-0005-0000-0000-000023100000}"/>
    <cellStyle name="Normal 64 3 2 2 3 2" xfId="14205" xr:uid="{00000000-0005-0000-0000-00007D370000}"/>
    <cellStyle name="Normal 64 3 2 2 3 2 3" xfId="29303" xr:uid="{00000000-0005-0000-0000-000077720000}"/>
    <cellStyle name="Normal 64 3 2 2 3 3" xfId="9185" xr:uid="{00000000-0005-0000-0000-0000E1230000}"/>
    <cellStyle name="Normal 64 3 2 2 3 3 3" xfId="24286" xr:uid="{00000000-0005-0000-0000-0000DE5E0000}"/>
    <cellStyle name="Normal 64 3 2 2 3 5" xfId="19273" xr:uid="{00000000-0005-0000-0000-0000494B0000}"/>
    <cellStyle name="Normal 64 3 2 2 4" xfId="5824" xr:uid="{00000000-0005-0000-0000-0000C0160000}"/>
    <cellStyle name="Normal 64 3 2 2 4 2" xfId="15876" xr:uid="{00000000-0005-0000-0000-0000043E0000}"/>
    <cellStyle name="Normal 64 3 2 2 4 3" xfId="10856" xr:uid="{00000000-0005-0000-0000-0000682A0000}"/>
    <cellStyle name="Normal 64 3 2 2 4 3 3" xfId="25957" xr:uid="{00000000-0005-0000-0000-000065650000}"/>
    <cellStyle name="Normal 64 3 2 2 4 5" xfId="20944" xr:uid="{00000000-0005-0000-0000-0000D0510000}"/>
    <cellStyle name="Normal 64 3 2 2 5" xfId="12534" xr:uid="{00000000-0005-0000-0000-0000F6300000}"/>
    <cellStyle name="Normal 64 3 2 2 5 3" xfId="27632" xr:uid="{00000000-0005-0000-0000-0000F06B0000}"/>
    <cellStyle name="Normal 64 3 2 2 6" xfId="7513" xr:uid="{00000000-0005-0000-0000-0000591D0000}"/>
    <cellStyle name="Normal 64 3 2 2 6 3" xfId="22615" xr:uid="{00000000-0005-0000-0000-000057580000}"/>
    <cellStyle name="Normal 64 3 2 2 8" xfId="17602" xr:uid="{00000000-0005-0000-0000-0000C2440000}"/>
    <cellStyle name="Normal 64 3 2 3" xfId="2860" xr:uid="{00000000-0005-0000-0000-00002C0B0000}"/>
    <cellStyle name="Normal 64 3 2 3 2" xfId="4550" xr:uid="{00000000-0005-0000-0000-0000C6110000}"/>
    <cellStyle name="Normal 64 3 2 3 2 2" xfId="14623" xr:uid="{00000000-0005-0000-0000-00001F390000}"/>
    <cellStyle name="Normal 64 3 2 3 2 2 3" xfId="29721" xr:uid="{00000000-0005-0000-0000-000019740000}"/>
    <cellStyle name="Normal 64 3 2 3 2 3" xfId="9603" xr:uid="{00000000-0005-0000-0000-000083250000}"/>
    <cellStyle name="Normal 64 3 2 3 2 3 3" xfId="24704" xr:uid="{00000000-0005-0000-0000-000080600000}"/>
    <cellStyle name="Normal 64 3 2 3 2 5" xfId="19691" xr:uid="{00000000-0005-0000-0000-0000EB4C0000}"/>
    <cellStyle name="Normal 64 3 2 3 3" xfId="6242" xr:uid="{00000000-0005-0000-0000-000062180000}"/>
    <cellStyle name="Normal 64 3 2 3 3 2" xfId="16294" xr:uid="{00000000-0005-0000-0000-0000A63F0000}"/>
    <cellStyle name="Normal 64 3 2 3 3 3" xfId="11274" xr:uid="{00000000-0005-0000-0000-00000A2C0000}"/>
    <cellStyle name="Normal 64 3 2 3 3 3 3" xfId="26375" xr:uid="{00000000-0005-0000-0000-000007670000}"/>
    <cellStyle name="Normal 64 3 2 3 3 5" xfId="21362" xr:uid="{00000000-0005-0000-0000-000072530000}"/>
    <cellStyle name="Normal 64 3 2 3 4" xfId="12952" xr:uid="{00000000-0005-0000-0000-000098320000}"/>
    <cellStyle name="Normal 64 3 2 3 4 3" xfId="28050" xr:uid="{00000000-0005-0000-0000-0000926D0000}"/>
    <cellStyle name="Normal 64 3 2 3 5" xfId="7931" xr:uid="{00000000-0005-0000-0000-0000FB1E0000}"/>
    <cellStyle name="Normal 64 3 2 3 5 3" xfId="23033" xr:uid="{00000000-0005-0000-0000-0000F9590000}"/>
    <cellStyle name="Normal 64 3 2 3 7" xfId="18020" xr:uid="{00000000-0005-0000-0000-000064460000}"/>
    <cellStyle name="Normal 64 3 2 4" xfId="3713" xr:uid="{00000000-0005-0000-0000-0000810E0000}"/>
    <cellStyle name="Normal 64 3 2 4 2" xfId="13787" xr:uid="{00000000-0005-0000-0000-0000DB350000}"/>
    <cellStyle name="Normal 64 3 2 4 2 3" xfId="28885" xr:uid="{00000000-0005-0000-0000-0000D5700000}"/>
    <cellStyle name="Normal 64 3 2 4 3" xfId="8767" xr:uid="{00000000-0005-0000-0000-00003F220000}"/>
    <cellStyle name="Normal 64 3 2 4 3 3" xfId="23868" xr:uid="{00000000-0005-0000-0000-00003C5D0000}"/>
    <cellStyle name="Normal 64 3 2 4 5" xfId="18855" xr:uid="{00000000-0005-0000-0000-0000A7490000}"/>
    <cellStyle name="Normal 64 3 2 5" xfId="5406" xr:uid="{00000000-0005-0000-0000-00001E150000}"/>
    <cellStyle name="Normal 64 3 2 5 2" xfId="15458" xr:uid="{00000000-0005-0000-0000-0000623C0000}"/>
    <cellStyle name="Normal 64 3 2 5 2 3" xfId="30556" xr:uid="{00000000-0005-0000-0000-00005C770000}"/>
    <cellStyle name="Normal 64 3 2 5 3" xfId="10438" xr:uid="{00000000-0005-0000-0000-0000C6280000}"/>
    <cellStyle name="Normal 64 3 2 5 3 3" xfId="25539" xr:uid="{00000000-0005-0000-0000-0000C3630000}"/>
    <cellStyle name="Normal 64 3 2 5 5" xfId="20526" xr:uid="{00000000-0005-0000-0000-00002E500000}"/>
    <cellStyle name="Normal 64 3 2 6" xfId="12116" xr:uid="{00000000-0005-0000-0000-0000542F0000}"/>
    <cellStyle name="Normal 64 3 2 6 3" xfId="27214" xr:uid="{00000000-0005-0000-0000-00004E6A0000}"/>
    <cellStyle name="Normal 64 3 2 7" xfId="7095" xr:uid="{00000000-0005-0000-0000-0000B71B0000}"/>
    <cellStyle name="Normal 64 3 2 7 3" xfId="22197" xr:uid="{00000000-0005-0000-0000-0000B5560000}"/>
    <cellStyle name="Normal 64 3 2 9" xfId="17184" xr:uid="{00000000-0005-0000-0000-000020430000}"/>
    <cellStyle name="Normal 64 3 3" xfId="2231" xr:uid="{00000000-0005-0000-0000-0000B7080000}"/>
    <cellStyle name="Normal 64 3 3 2" xfId="3070" xr:uid="{00000000-0005-0000-0000-0000FE0B0000}"/>
    <cellStyle name="Normal 64 3 3 2 2" xfId="4760" xr:uid="{00000000-0005-0000-0000-000098120000}"/>
    <cellStyle name="Normal 64 3 3 2 2 2" xfId="14833" xr:uid="{00000000-0005-0000-0000-0000F1390000}"/>
    <cellStyle name="Normal 64 3 3 2 2 2 3" xfId="29931" xr:uid="{00000000-0005-0000-0000-0000EB740000}"/>
    <cellStyle name="Normal 64 3 3 2 2 3" xfId="9813" xr:uid="{00000000-0005-0000-0000-000055260000}"/>
    <cellStyle name="Normal 64 3 3 2 2 3 3" xfId="24914" xr:uid="{00000000-0005-0000-0000-000052610000}"/>
    <cellStyle name="Normal 64 3 3 2 2 5" xfId="19901" xr:uid="{00000000-0005-0000-0000-0000BD4D0000}"/>
    <cellStyle name="Normal 64 3 3 2 3" xfId="6452" xr:uid="{00000000-0005-0000-0000-000034190000}"/>
    <cellStyle name="Normal 64 3 3 2 3 2" xfId="16504" xr:uid="{00000000-0005-0000-0000-000078400000}"/>
    <cellStyle name="Normal 64 3 3 2 3 3" xfId="11484" xr:uid="{00000000-0005-0000-0000-0000DC2C0000}"/>
    <cellStyle name="Normal 64 3 3 2 3 3 3" xfId="26585" xr:uid="{00000000-0005-0000-0000-0000D9670000}"/>
    <cellStyle name="Normal 64 3 3 2 3 5" xfId="21572" xr:uid="{00000000-0005-0000-0000-000044540000}"/>
    <cellStyle name="Normal 64 3 3 2 4" xfId="13162" xr:uid="{00000000-0005-0000-0000-00006A330000}"/>
    <cellStyle name="Normal 64 3 3 2 4 3" xfId="28260" xr:uid="{00000000-0005-0000-0000-0000646E0000}"/>
    <cellStyle name="Normal 64 3 3 2 5" xfId="8141" xr:uid="{00000000-0005-0000-0000-0000CD1F0000}"/>
    <cellStyle name="Normal 64 3 3 2 5 3" xfId="23243" xr:uid="{00000000-0005-0000-0000-0000CB5A0000}"/>
    <cellStyle name="Normal 64 3 3 2 7" xfId="18230" xr:uid="{00000000-0005-0000-0000-000036470000}"/>
    <cellStyle name="Normal 64 3 3 3" xfId="3923" xr:uid="{00000000-0005-0000-0000-0000530F0000}"/>
    <cellStyle name="Normal 64 3 3 3 2" xfId="13997" xr:uid="{00000000-0005-0000-0000-0000AD360000}"/>
    <cellStyle name="Normal 64 3 3 3 2 3" xfId="29095" xr:uid="{00000000-0005-0000-0000-0000A7710000}"/>
    <cellStyle name="Normal 64 3 3 3 3" xfId="8977" xr:uid="{00000000-0005-0000-0000-000011230000}"/>
    <cellStyle name="Normal 64 3 3 3 3 3" xfId="24078" xr:uid="{00000000-0005-0000-0000-00000E5E0000}"/>
    <cellStyle name="Normal 64 3 3 3 5" xfId="19065" xr:uid="{00000000-0005-0000-0000-0000794A0000}"/>
    <cellStyle name="Normal 64 3 3 4" xfId="5616" xr:uid="{00000000-0005-0000-0000-0000F0150000}"/>
    <cellStyle name="Normal 64 3 3 4 2" xfId="15668" xr:uid="{00000000-0005-0000-0000-0000343D0000}"/>
    <cellStyle name="Normal 64 3 3 4 2 3" xfId="30766" xr:uid="{00000000-0005-0000-0000-00002E780000}"/>
    <cellStyle name="Normal 64 3 3 4 3" xfId="10648" xr:uid="{00000000-0005-0000-0000-000098290000}"/>
    <cellStyle name="Normal 64 3 3 4 3 3" xfId="25749" xr:uid="{00000000-0005-0000-0000-000095640000}"/>
    <cellStyle name="Normal 64 3 3 4 5" xfId="20736" xr:uid="{00000000-0005-0000-0000-000000510000}"/>
    <cellStyle name="Normal 64 3 3 5" xfId="12326" xr:uid="{00000000-0005-0000-0000-000026300000}"/>
    <cellStyle name="Normal 64 3 3 5 3" xfId="27424" xr:uid="{00000000-0005-0000-0000-0000206B0000}"/>
    <cellStyle name="Normal 64 3 3 6" xfId="7305" xr:uid="{00000000-0005-0000-0000-0000891C0000}"/>
    <cellStyle name="Normal 64 3 3 6 3" xfId="22407" xr:uid="{00000000-0005-0000-0000-000087570000}"/>
    <cellStyle name="Normal 64 3 3 8" xfId="17394" xr:uid="{00000000-0005-0000-0000-0000F2430000}"/>
    <cellStyle name="Normal 64 3 4" xfId="2652" xr:uid="{00000000-0005-0000-0000-00005C0A0000}"/>
    <cellStyle name="Normal 64 3 4 2" xfId="4342" xr:uid="{00000000-0005-0000-0000-0000F6100000}"/>
    <cellStyle name="Normal 64 3 4 2 2" xfId="14415" xr:uid="{00000000-0005-0000-0000-00004F380000}"/>
    <cellStyle name="Normal 64 3 4 2 2 3" xfId="29513" xr:uid="{00000000-0005-0000-0000-000049730000}"/>
    <cellStyle name="Normal 64 3 4 2 3" xfId="9395" xr:uid="{00000000-0005-0000-0000-0000B3240000}"/>
    <cellStyle name="Normal 64 3 4 2 3 3" xfId="24496" xr:uid="{00000000-0005-0000-0000-0000B05F0000}"/>
    <cellStyle name="Normal 64 3 4 2 5" xfId="19483" xr:uid="{00000000-0005-0000-0000-00001B4C0000}"/>
    <cellStyle name="Normal 64 3 4 3" xfId="6034" xr:uid="{00000000-0005-0000-0000-000092170000}"/>
    <cellStyle name="Normal 64 3 4 3 2" xfId="16086" xr:uid="{00000000-0005-0000-0000-0000D63E0000}"/>
    <cellStyle name="Normal 64 3 4 3 3" xfId="11066" xr:uid="{00000000-0005-0000-0000-00003A2B0000}"/>
    <cellStyle name="Normal 64 3 4 3 3 3" xfId="26167" xr:uid="{00000000-0005-0000-0000-000037660000}"/>
    <cellStyle name="Normal 64 3 4 3 5" xfId="21154" xr:uid="{00000000-0005-0000-0000-0000A2520000}"/>
    <cellStyle name="Normal 64 3 4 4" xfId="12744" xr:uid="{00000000-0005-0000-0000-0000C8310000}"/>
    <cellStyle name="Normal 64 3 4 4 3" xfId="27842" xr:uid="{00000000-0005-0000-0000-0000C26C0000}"/>
    <cellStyle name="Normal 64 3 4 5" xfId="7723" xr:uid="{00000000-0005-0000-0000-00002B1E0000}"/>
    <cellStyle name="Normal 64 3 4 5 3" xfId="22825" xr:uid="{00000000-0005-0000-0000-000029590000}"/>
    <cellStyle name="Normal 64 3 4 7" xfId="17812" xr:uid="{00000000-0005-0000-0000-000094450000}"/>
    <cellStyle name="Normal 64 3 5" xfId="3505" xr:uid="{00000000-0005-0000-0000-0000B10D0000}"/>
    <cellStyle name="Normal 64 3 5 2" xfId="13579" xr:uid="{00000000-0005-0000-0000-00000B350000}"/>
    <cellStyle name="Normal 64 3 5 2 3" xfId="28677" xr:uid="{00000000-0005-0000-0000-000005700000}"/>
    <cellStyle name="Normal 64 3 5 3" xfId="8559" xr:uid="{00000000-0005-0000-0000-00006F210000}"/>
    <cellStyle name="Normal 64 3 5 3 3" xfId="23660" xr:uid="{00000000-0005-0000-0000-00006C5C0000}"/>
    <cellStyle name="Normal 64 3 5 5" xfId="18647" xr:uid="{00000000-0005-0000-0000-0000D7480000}"/>
    <cellStyle name="Normal 64 3 6" xfId="5198" xr:uid="{00000000-0005-0000-0000-00004E140000}"/>
    <cellStyle name="Normal 64 3 6 2" xfId="15250" xr:uid="{00000000-0005-0000-0000-0000923B0000}"/>
    <cellStyle name="Normal 64 3 6 2 3" xfId="30348" xr:uid="{00000000-0005-0000-0000-00008C760000}"/>
    <cellStyle name="Normal 64 3 6 3" xfId="10230" xr:uid="{00000000-0005-0000-0000-0000F6270000}"/>
    <cellStyle name="Normal 64 3 6 3 3" xfId="25331" xr:uid="{00000000-0005-0000-0000-0000F3620000}"/>
    <cellStyle name="Normal 64 3 6 5" xfId="20318" xr:uid="{00000000-0005-0000-0000-00005E4F0000}"/>
    <cellStyle name="Normal 64 3 7" xfId="11908" xr:uid="{00000000-0005-0000-0000-0000842E0000}"/>
    <cellStyle name="Normal 64 3 7 3" xfId="27006" xr:uid="{00000000-0005-0000-0000-00007E690000}"/>
    <cellStyle name="Normal 64 3 8" xfId="6887" xr:uid="{00000000-0005-0000-0000-0000E71A0000}"/>
    <cellStyle name="Normal 64 3 8 3" xfId="21989" xr:uid="{00000000-0005-0000-0000-0000E5550000}"/>
    <cellStyle name="Normal 64 4" xfId="1912" xr:uid="{00000000-0005-0000-0000-000078070000}"/>
    <cellStyle name="Normal 64 4 2" xfId="2335" xr:uid="{00000000-0005-0000-0000-00001F090000}"/>
    <cellStyle name="Normal 64 4 2 2" xfId="3174" xr:uid="{00000000-0005-0000-0000-0000660C0000}"/>
    <cellStyle name="Normal 64 4 2 2 2" xfId="4864" xr:uid="{00000000-0005-0000-0000-000000130000}"/>
    <cellStyle name="Normal 64 4 2 2 2 2" xfId="14937" xr:uid="{00000000-0005-0000-0000-0000593A0000}"/>
    <cellStyle name="Normal 64 4 2 2 2 2 3" xfId="30035" xr:uid="{00000000-0005-0000-0000-000053750000}"/>
    <cellStyle name="Normal 64 4 2 2 2 3" xfId="9917" xr:uid="{00000000-0005-0000-0000-0000BD260000}"/>
    <cellStyle name="Normal 64 4 2 2 2 3 3" xfId="25018" xr:uid="{00000000-0005-0000-0000-0000BA610000}"/>
    <cellStyle name="Normal 64 4 2 2 2 5" xfId="20005" xr:uid="{00000000-0005-0000-0000-0000254E0000}"/>
    <cellStyle name="Normal 64 4 2 2 3" xfId="6556" xr:uid="{00000000-0005-0000-0000-00009C190000}"/>
    <cellStyle name="Normal 64 4 2 2 3 2" xfId="16608" xr:uid="{00000000-0005-0000-0000-0000E0400000}"/>
    <cellStyle name="Normal 64 4 2 2 3 3" xfId="11588" xr:uid="{00000000-0005-0000-0000-0000442D0000}"/>
    <cellStyle name="Normal 64 4 2 2 3 3 3" xfId="26689" xr:uid="{00000000-0005-0000-0000-000041680000}"/>
    <cellStyle name="Normal 64 4 2 2 3 5" xfId="21676" xr:uid="{00000000-0005-0000-0000-0000AC540000}"/>
    <cellStyle name="Normal 64 4 2 2 4" xfId="13266" xr:uid="{00000000-0005-0000-0000-0000D2330000}"/>
    <cellStyle name="Normal 64 4 2 2 4 3" xfId="28364" xr:uid="{00000000-0005-0000-0000-0000CC6E0000}"/>
    <cellStyle name="Normal 64 4 2 2 5" xfId="8245" xr:uid="{00000000-0005-0000-0000-000035200000}"/>
    <cellStyle name="Normal 64 4 2 2 5 3" xfId="23347" xr:uid="{00000000-0005-0000-0000-0000335B0000}"/>
    <cellStyle name="Normal 64 4 2 2 7" xfId="18334" xr:uid="{00000000-0005-0000-0000-00009E470000}"/>
    <cellStyle name="Normal 64 4 2 3" xfId="4027" xr:uid="{00000000-0005-0000-0000-0000BB0F0000}"/>
    <cellStyle name="Normal 64 4 2 3 2" xfId="14101" xr:uid="{00000000-0005-0000-0000-000015370000}"/>
    <cellStyle name="Normal 64 4 2 3 2 3" xfId="29199" xr:uid="{00000000-0005-0000-0000-00000F720000}"/>
    <cellStyle name="Normal 64 4 2 3 3" xfId="9081" xr:uid="{00000000-0005-0000-0000-000079230000}"/>
    <cellStyle name="Normal 64 4 2 3 3 3" xfId="24182" xr:uid="{00000000-0005-0000-0000-0000765E0000}"/>
    <cellStyle name="Normal 64 4 2 3 5" xfId="19169" xr:uid="{00000000-0005-0000-0000-0000E14A0000}"/>
    <cellStyle name="Normal 64 4 2 4" xfId="5720" xr:uid="{00000000-0005-0000-0000-000058160000}"/>
    <cellStyle name="Normal 64 4 2 4 2" xfId="15772" xr:uid="{00000000-0005-0000-0000-00009C3D0000}"/>
    <cellStyle name="Normal 64 4 2 4 2 3" xfId="30870" xr:uid="{00000000-0005-0000-0000-000096780000}"/>
    <cellStyle name="Normal 64 4 2 4 3" xfId="10752" xr:uid="{00000000-0005-0000-0000-0000002A0000}"/>
    <cellStyle name="Normal 64 4 2 4 3 3" xfId="25853" xr:uid="{00000000-0005-0000-0000-0000FD640000}"/>
    <cellStyle name="Normal 64 4 2 4 5" xfId="20840" xr:uid="{00000000-0005-0000-0000-000068510000}"/>
    <cellStyle name="Normal 64 4 2 5" xfId="12430" xr:uid="{00000000-0005-0000-0000-00008E300000}"/>
    <cellStyle name="Normal 64 4 2 5 3" xfId="27528" xr:uid="{00000000-0005-0000-0000-0000886B0000}"/>
    <cellStyle name="Normal 64 4 2 6" xfId="7409" xr:uid="{00000000-0005-0000-0000-0000F11C0000}"/>
    <cellStyle name="Normal 64 4 2 6 3" xfId="22511" xr:uid="{00000000-0005-0000-0000-0000EF570000}"/>
    <cellStyle name="Normal 64 4 2 8" xfId="17498" xr:uid="{00000000-0005-0000-0000-00005A440000}"/>
    <cellStyle name="Normal 64 4 3" xfId="2756" xr:uid="{00000000-0005-0000-0000-0000C40A0000}"/>
    <cellStyle name="Normal 64 4 3 2" xfId="4446" xr:uid="{00000000-0005-0000-0000-00005E110000}"/>
    <cellStyle name="Normal 64 4 3 2 2" xfId="14519" xr:uid="{00000000-0005-0000-0000-0000B7380000}"/>
    <cellStyle name="Normal 64 4 3 2 2 3" xfId="29617" xr:uid="{00000000-0005-0000-0000-0000B1730000}"/>
    <cellStyle name="Normal 64 4 3 2 3" xfId="9499" xr:uid="{00000000-0005-0000-0000-00001B250000}"/>
    <cellStyle name="Normal 64 4 3 2 3 3" xfId="24600" xr:uid="{00000000-0005-0000-0000-000018600000}"/>
    <cellStyle name="Normal 64 4 3 2 5" xfId="19587" xr:uid="{00000000-0005-0000-0000-0000834C0000}"/>
    <cellStyle name="Normal 64 4 3 3" xfId="6138" xr:uid="{00000000-0005-0000-0000-0000FA170000}"/>
    <cellStyle name="Normal 64 4 3 3 2" xfId="16190" xr:uid="{00000000-0005-0000-0000-00003E3F0000}"/>
    <cellStyle name="Normal 64 4 3 3 3" xfId="11170" xr:uid="{00000000-0005-0000-0000-0000A22B0000}"/>
    <cellStyle name="Normal 64 4 3 3 3 3" xfId="26271" xr:uid="{00000000-0005-0000-0000-00009F660000}"/>
    <cellStyle name="Normal 64 4 3 3 5" xfId="21258" xr:uid="{00000000-0005-0000-0000-00000A530000}"/>
    <cellStyle name="Normal 64 4 3 4" xfId="12848" xr:uid="{00000000-0005-0000-0000-000030320000}"/>
    <cellStyle name="Normal 64 4 3 4 3" xfId="27946" xr:uid="{00000000-0005-0000-0000-00002A6D0000}"/>
    <cellStyle name="Normal 64 4 3 5" xfId="7827" xr:uid="{00000000-0005-0000-0000-0000931E0000}"/>
    <cellStyle name="Normal 64 4 3 5 3" xfId="22929" xr:uid="{00000000-0005-0000-0000-000091590000}"/>
    <cellStyle name="Normal 64 4 3 7" xfId="17916" xr:uid="{00000000-0005-0000-0000-0000FC450000}"/>
    <cellStyle name="Normal 64 4 4" xfId="3609" xr:uid="{00000000-0005-0000-0000-0000190E0000}"/>
    <cellStyle name="Normal 64 4 4 2" xfId="13683" xr:uid="{00000000-0005-0000-0000-000073350000}"/>
    <cellStyle name="Normal 64 4 4 2 3" xfId="28781" xr:uid="{00000000-0005-0000-0000-00006D700000}"/>
    <cellStyle name="Normal 64 4 4 3" xfId="8663" xr:uid="{00000000-0005-0000-0000-0000D7210000}"/>
    <cellStyle name="Normal 64 4 4 3 3" xfId="23764" xr:uid="{00000000-0005-0000-0000-0000D45C0000}"/>
    <cellStyle name="Normal 64 4 4 5" xfId="18751" xr:uid="{00000000-0005-0000-0000-00003F490000}"/>
    <cellStyle name="Normal 64 4 5" xfId="5302" xr:uid="{00000000-0005-0000-0000-0000B6140000}"/>
    <cellStyle name="Normal 64 4 5 2" xfId="15354" xr:uid="{00000000-0005-0000-0000-0000FA3B0000}"/>
    <cellStyle name="Normal 64 4 5 2 3" xfId="30452" xr:uid="{00000000-0005-0000-0000-0000F4760000}"/>
    <cellStyle name="Normal 64 4 5 3" xfId="10334" xr:uid="{00000000-0005-0000-0000-00005E280000}"/>
    <cellStyle name="Normal 64 4 5 3 3" xfId="25435" xr:uid="{00000000-0005-0000-0000-00005B630000}"/>
    <cellStyle name="Normal 64 4 5 5" xfId="20422" xr:uid="{00000000-0005-0000-0000-0000C64F0000}"/>
    <cellStyle name="Normal 64 4 6" xfId="12012" xr:uid="{00000000-0005-0000-0000-0000EC2E0000}"/>
    <cellStyle name="Normal 64 4 6 3" xfId="27110" xr:uid="{00000000-0005-0000-0000-0000E6690000}"/>
    <cellStyle name="Normal 64 4 7" xfId="6991" xr:uid="{00000000-0005-0000-0000-00004F1B0000}"/>
    <cellStyle name="Normal 64 4 7 3" xfId="22093" xr:uid="{00000000-0005-0000-0000-00004D560000}"/>
    <cellStyle name="Normal 64 4 9" xfId="17080" xr:uid="{00000000-0005-0000-0000-0000B8420000}"/>
    <cellStyle name="Normal 64 5" xfId="2125" xr:uid="{00000000-0005-0000-0000-00004D080000}"/>
    <cellStyle name="Normal 64 5 2" xfId="2966" xr:uid="{00000000-0005-0000-0000-0000960B0000}"/>
    <cellStyle name="Normal 64 5 2 2" xfId="4656" xr:uid="{00000000-0005-0000-0000-000030120000}"/>
    <cellStyle name="Normal 64 5 2 2 2" xfId="14729" xr:uid="{00000000-0005-0000-0000-000089390000}"/>
    <cellStyle name="Normal 64 5 2 2 2 3" xfId="29827" xr:uid="{00000000-0005-0000-0000-000083740000}"/>
    <cellStyle name="Normal 64 5 2 2 3" xfId="9709" xr:uid="{00000000-0005-0000-0000-0000ED250000}"/>
    <cellStyle name="Normal 64 5 2 2 3 3" xfId="24810" xr:uid="{00000000-0005-0000-0000-0000EA600000}"/>
    <cellStyle name="Normal 64 5 2 2 5" xfId="19797" xr:uid="{00000000-0005-0000-0000-0000554D0000}"/>
    <cellStyle name="Normal 64 5 2 3" xfId="6348" xr:uid="{00000000-0005-0000-0000-0000CC180000}"/>
    <cellStyle name="Normal 64 5 2 3 2" xfId="16400" xr:uid="{00000000-0005-0000-0000-000010400000}"/>
    <cellStyle name="Normal 64 5 2 3 3" xfId="11380" xr:uid="{00000000-0005-0000-0000-0000742C0000}"/>
    <cellStyle name="Normal 64 5 2 3 3 3" xfId="26481" xr:uid="{00000000-0005-0000-0000-000071670000}"/>
    <cellStyle name="Normal 64 5 2 3 5" xfId="21468" xr:uid="{00000000-0005-0000-0000-0000DC530000}"/>
    <cellStyle name="Normal 64 5 2 4" xfId="13058" xr:uid="{00000000-0005-0000-0000-000002330000}"/>
    <cellStyle name="Normal 64 5 2 4 3" xfId="28156" xr:uid="{00000000-0005-0000-0000-0000FC6D0000}"/>
    <cellStyle name="Normal 64 5 2 5" xfId="8037" xr:uid="{00000000-0005-0000-0000-0000651F0000}"/>
    <cellStyle name="Normal 64 5 2 5 3" xfId="23139" xr:uid="{00000000-0005-0000-0000-0000635A0000}"/>
    <cellStyle name="Normal 64 5 2 7" xfId="18126" xr:uid="{00000000-0005-0000-0000-0000CE460000}"/>
    <cellStyle name="Normal 64 5 3" xfId="3819" xr:uid="{00000000-0005-0000-0000-0000EB0E0000}"/>
    <cellStyle name="Normal 64 5 3 2" xfId="13893" xr:uid="{00000000-0005-0000-0000-000045360000}"/>
    <cellStyle name="Normal 64 5 3 2 3" xfId="28991" xr:uid="{00000000-0005-0000-0000-00003F710000}"/>
    <cellStyle name="Normal 64 5 3 3" xfId="8873" xr:uid="{00000000-0005-0000-0000-0000A9220000}"/>
    <cellStyle name="Normal 64 5 3 3 3" xfId="23974" xr:uid="{00000000-0005-0000-0000-0000A65D0000}"/>
    <cellStyle name="Normal 64 5 3 5" xfId="18961" xr:uid="{00000000-0005-0000-0000-0000114A0000}"/>
    <cellStyle name="Normal 64 5 4" xfId="5512" xr:uid="{00000000-0005-0000-0000-000088150000}"/>
    <cellStyle name="Normal 64 5 4 2" xfId="15564" xr:uid="{00000000-0005-0000-0000-0000CC3C0000}"/>
    <cellStyle name="Normal 64 5 4 2 3" xfId="30662" xr:uid="{00000000-0005-0000-0000-0000C6770000}"/>
    <cellStyle name="Normal 64 5 4 3" xfId="10544" xr:uid="{00000000-0005-0000-0000-000030290000}"/>
    <cellStyle name="Normal 64 5 4 3 3" xfId="25645" xr:uid="{00000000-0005-0000-0000-00002D640000}"/>
    <cellStyle name="Normal 64 5 4 5" xfId="20632" xr:uid="{00000000-0005-0000-0000-000098500000}"/>
    <cellStyle name="Normal 64 5 5" xfId="12222" xr:uid="{00000000-0005-0000-0000-0000BE2F0000}"/>
    <cellStyle name="Normal 64 5 5 3" xfId="27320" xr:uid="{00000000-0005-0000-0000-0000B86A0000}"/>
    <cellStyle name="Normal 64 5 6" xfId="7201" xr:uid="{00000000-0005-0000-0000-0000211C0000}"/>
    <cellStyle name="Normal 64 5 6 3" xfId="22303" xr:uid="{00000000-0005-0000-0000-00001F570000}"/>
    <cellStyle name="Normal 64 5 8" xfId="17290" xr:uid="{00000000-0005-0000-0000-00008A430000}"/>
    <cellStyle name="Normal 64 6" xfId="2546" xr:uid="{00000000-0005-0000-0000-0000F2090000}"/>
    <cellStyle name="Normal 64 6 2" xfId="4238" xr:uid="{00000000-0005-0000-0000-00008E100000}"/>
    <cellStyle name="Normal 64 6 2 2" xfId="14311" xr:uid="{00000000-0005-0000-0000-0000E7370000}"/>
    <cellStyle name="Normal 64 6 2 2 3" xfId="29409" xr:uid="{00000000-0005-0000-0000-0000E1720000}"/>
    <cellStyle name="Normal 64 6 2 3" xfId="9291" xr:uid="{00000000-0005-0000-0000-00004B240000}"/>
    <cellStyle name="Normal 64 6 2 3 3" xfId="24392" xr:uid="{00000000-0005-0000-0000-0000485F0000}"/>
    <cellStyle name="Normal 64 6 2 5" xfId="19379" xr:uid="{00000000-0005-0000-0000-0000B34B0000}"/>
    <cellStyle name="Normal 64 6 3" xfId="5930" xr:uid="{00000000-0005-0000-0000-00002A170000}"/>
    <cellStyle name="Normal 64 6 3 2" xfId="15982" xr:uid="{00000000-0005-0000-0000-00006E3E0000}"/>
    <cellStyle name="Normal 64 6 3 3" xfId="10962" xr:uid="{00000000-0005-0000-0000-0000D22A0000}"/>
    <cellStyle name="Normal 64 6 3 3 3" xfId="26063" xr:uid="{00000000-0005-0000-0000-0000CF650000}"/>
    <cellStyle name="Normal 64 6 3 5" xfId="21050" xr:uid="{00000000-0005-0000-0000-00003A520000}"/>
    <cellStyle name="Normal 64 6 4" xfId="12640" xr:uid="{00000000-0005-0000-0000-000060310000}"/>
    <cellStyle name="Normal 64 6 4 3" xfId="27738" xr:uid="{00000000-0005-0000-0000-00005A6C0000}"/>
    <cellStyle name="Normal 64 6 5" xfId="7619" xr:uid="{00000000-0005-0000-0000-0000C31D0000}"/>
    <cellStyle name="Normal 64 6 5 3" xfId="22721" xr:uid="{00000000-0005-0000-0000-0000C1580000}"/>
    <cellStyle name="Normal 64 6 7" xfId="17708" xr:uid="{00000000-0005-0000-0000-00002C450000}"/>
    <cellStyle name="Normal 64 7" xfId="3398" xr:uid="{00000000-0005-0000-0000-0000460D0000}"/>
    <cellStyle name="Normal 64 7 2" xfId="13475" xr:uid="{00000000-0005-0000-0000-0000A3340000}"/>
    <cellStyle name="Normal 64 7 2 3" xfId="28573" xr:uid="{00000000-0005-0000-0000-00009D6F0000}"/>
    <cellStyle name="Normal 64 7 3" xfId="8455" xr:uid="{00000000-0005-0000-0000-000007210000}"/>
    <cellStyle name="Normal 64 7 3 3" xfId="23556" xr:uid="{00000000-0005-0000-0000-0000045C0000}"/>
    <cellStyle name="Normal 64 7 5" xfId="18543" xr:uid="{00000000-0005-0000-0000-00006F480000}"/>
    <cellStyle name="Normal 64 8" xfId="5092" xr:uid="{00000000-0005-0000-0000-0000E4130000}"/>
    <cellStyle name="Normal 64 8 2" xfId="15146" xr:uid="{00000000-0005-0000-0000-00002A3B0000}"/>
    <cellStyle name="Normal 64 8 2 3" xfId="30244" xr:uid="{00000000-0005-0000-0000-000024760000}"/>
    <cellStyle name="Normal 64 8 3" xfId="10126" xr:uid="{00000000-0005-0000-0000-00008E270000}"/>
    <cellStyle name="Normal 64 8 3 3" xfId="25227" xr:uid="{00000000-0005-0000-0000-00008B620000}"/>
    <cellStyle name="Normal 64 8 5" xfId="20214" xr:uid="{00000000-0005-0000-0000-0000F64E0000}"/>
    <cellStyle name="Normal 64 9" xfId="11802" xr:uid="{00000000-0005-0000-0000-00001A2E0000}"/>
    <cellStyle name="Normal 64 9 3" xfId="26902" xr:uid="{00000000-0005-0000-0000-000016690000}"/>
    <cellStyle name="Normal 65" xfId="1477" xr:uid="{00000000-0005-0000-0000-0000C5050000}"/>
    <cellStyle name="Normal 65 10" xfId="6782" xr:uid="{00000000-0005-0000-0000-00007E1A0000}"/>
    <cellStyle name="Normal 65 10 3" xfId="21886" xr:uid="{00000000-0005-0000-0000-00007E550000}"/>
    <cellStyle name="Normal 65 12" xfId="16871" xr:uid="{00000000-0005-0000-0000-0000E7410000}"/>
    <cellStyle name="Normal 65 2" xfId="1746" xr:uid="{00000000-0005-0000-0000-0000D2060000}"/>
    <cellStyle name="Normal 65 2 11" xfId="16925" xr:uid="{00000000-0005-0000-0000-00001D420000}"/>
    <cellStyle name="Normal 65 2 2" xfId="1854" xr:uid="{00000000-0005-0000-0000-00003E070000}"/>
    <cellStyle name="Normal 65 2 2 10" xfId="17029" xr:uid="{00000000-0005-0000-0000-000085420000}"/>
    <cellStyle name="Normal 65 2 2 2" xfId="2071" xr:uid="{00000000-0005-0000-0000-000017080000}"/>
    <cellStyle name="Normal 65 2 2 2 2" xfId="2492" xr:uid="{00000000-0005-0000-0000-0000BC090000}"/>
    <cellStyle name="Normal 65 2 2 2 2 2" xfId="3331" xr:uid="{00000000-0005-0000-0000-0000030D0000}"/>
    <cellStyle name="Normal 65 2 2 2 2 2 2" xfId="5021" xr:uid="{00000000-0005-0000-0000-00009D130000}"/>
    <cellStyle name="Normal 65 2 2 2 2 2 2 2" xfId="15094" xr:uid="{00000000-0005-0000-0000-0000F63A0000}"/>
    <cellStyle name="Normal 65 2 2 2 2 2 2 2 3" xfId="30192" xr:uid="{00000000-0005-0000-0000-0000F0750000}"/>
    <cellStyle name="Normal 65 2 2 2 2 2 2 3" xfId="10074" xr:uid="{00000000-0005-0000-0000-00005A270000}"/>
    <cellStyle name="Normal 65 2 2 2 2 2 2 3 3" xfId="25175" xr:uid="{00000000-0005-0000-0000-000057620000}"/>
    <cellStyle name="Normal 65 2 2 2 2 2 2 5" xfId="20162" xr:uid="{00000000-0005-0000-0000-0000C24E0000}"/>
    <cellStyle name="Normal 65 2 2 2 2 2 3" xfId="6713" xr:uid="{00000000-0005-0000-0000-0000391A0000}"/>
    <cellStyle name="Normal 65 2 2 2 2 2 3 2" xfId="16765" xr:uid="{00000000-0005-0000-0000-00007D410000}"/>
    <cellStyle name="Normal 65 2 2 2 2 2 3 3" xfId="11745" xr:uid="{00000000-0005-0000-0000-0000E12D0000}"/>
    <cellStyle name="Normal 65 2 2 2 2 2 3 3 3" xfId="26846" xr:uid="{00000000-0005-0000-0000-0000DE680000}"/>
    <cellStyle name="Normal 65 2 2 2 2 2 3 5" xfId="21833" xr:uid="{00000000-0005-0000-0000-000049550000}"/>
    <cellStyle name="Normal 65 2 2 2 2 2 4" xfId="13423" xr:uid="{00000000-0005-0000-0000-00006F340000}"/>
    <cellStyle name="Normal 65 2 2 2 2 2 4 3" xfId="28521" xr:uid="{00000000-0005-0000-0000-0000696F0000}"/>
    <cellStyle name="Normal 65 2 2 2 2 2 5" xfId="8402" xr:uid="{00000000-0005-0000-0000-0000D2200000}"/>
    <cellStyle name="Normal 65 2 2 2 2 2 5 3" xfId="23504" xr:uid="{00000000-0005-0000-0000-0000D05B0000}"/>
    <cellStyle name="Normal 65 2 2 2 2 2 7" xfId="18491" xr:uid="{00000000-0005-0000-0000-00003B480000}"/>
    <cellStyle name="Normal 65 2 2 2 2 3" xfId="4184" xr:uid="{00000000-0005-0000-0000-000058100000}"/>
    <cellStyle name="Normal 65 2 2 2 2 3 2" xfId="14258" xr:uid="{00000000-0005-0000-0000-0000B2370000}"/>
    <cellStyle name="Normal 65 2 2 2 2 3 2 3" xfId="29356" xr:uid="{00000000-0005-0000-0000-0000AC720000}"/>
    <cellStyle name="Normal 65 2 2 2 2 3 3" xfId="9238" xr:uid="{00000000-0005-0000-0000-000016240000}"/>
    <cellStyle name="Normal 65 2 2 2 2 3 3 3" xfId="24339" xr:uid="{00000000-0005-0000-0000-0000135F0000}"/>
    <cellStyle name="Normal 65 2 2 2 2 3 5" xfId="19326" xr:uid="{00000000-0005-0000-0000-00007E4B0000}"/>
    <cellStyle name="Normal 65 2 2 2 2 4" xfId="5877" xr:uid="{00000000-0005-0000-0000-0000F5160000}"/>
    <cellStyle name="Normal 65 2 2 2 2 4 2" xfId="15929" xr:uid="{00000000-0005-0000-0000-0000393E0000}"/>
    <cellStyle name="Normal 65 2 2 2 2 4 3" xfId="10909" xr:uid="{00000000-0005-0000-0000-00009D2A0000}"/>
    <cellStyle name="Normal 65 2 2 2 2 4 3 3" xfId="26010" xr:uid="{00000000-0005-0000-0000-00009A650000}"/>
    <cellStyle name="Normal 65 2 2 2 2 4 5" xfId="20997" xr:uid="{00000000-0005-0000-0000-000005520000}"/>
    <cellStyle name="Normal 65 2 2 2 2 5" xfId="12587" xr:uid="{00000000-0005-0000-0000-00002B310000}"/>
    <cellStyle name="Normal 65 2 2 2 2 5 3" xfId="27685" xr:uid="{00000000-0005-0000-0000-0000256C0000}"/>
    <cellStyle name="Normal 65 2 2 2 2 6" xfId="7566" xr:uid="{00000000-0005-0000-0000-00008E1D0000}"/>
    <cellStyle name="Normal 65 2 2 2 2 6 3" xfId="22668" xr:uid="{00000000-0005-0000-0000-00008C580000}"/>
    <cellStyle name="Normal 65 2 2 2 2 8" xfId="17655" xr:uid="{00000000-0005-0000-0000-0000F7440000}"/>
    <cellStyle name="Normal 65 2 2 2 3" xfId="2913" xr:uid="{00000000-0005-0000-0000-0000610B0000}"/>
    <cellStyle name="Normal 65 2 2 2 3 2" xfId="4603" xr:uid="{00000000-0005-0000-0000-0000FB110000}"/>
    <cellStyle name="Normal 65 2 2 2 3 2 2" xfId="14676" xr:uid="{00000000-0005-0000-0000-000054390000}"/>
    <cellStyle name="Normal 65 2 2 2 3 2 2 3" xfId="29774" xr:uid="{00000000-0005-0000-0000-00004E740000}"/>
    <cellStyle name="Normal 65 2 2 2 3 2 3" xfId="9656" xr:uid="{00000000-0005-0000-0000-0000B8250000}"/>
    <cellStyle name="Normal 65 2 2 2 3 2 3 3" xfId="24757" xr:uid="{00000000-0005-0000-0000-0000B5600000}"/>
    <cellStyle name="Normal 65 2 2 2 3 2 5" xfId="19744" xr:uid="{00000000-0005-0000-0000-0000204D0000}"/>
    <cellStyle name="Normal 65 2 2 2 3 3" xfId="6295" xr:uid="{00000000-0005-0000-0000-000097180000}"/>
    <cellStyle name="Normal 65 2 2 2 3 3 2" xfId="16347" xr:uid="{00000000-0005-0000-0000-0000DB3F0000}"/>
    <cellStyle name="Normal 65 2 2 2 3 3 3" xfId="11327" xr:uid="{00000000-0005-0000-0000-00003F2C0000}"/>
    <cellStyle name="Normal 65 2 2 2 3 3 3 3" xfId="26428" xr:uid="{00000000-0005-0000-0000-00003C670000}"/>
    <cellStyle name="Normal 65 2 2 2 3 3 5" xfId="21415" xr:uid="{00000000-0005-0000-0000-0000A7530000}"/>
    <cellStyle name="Normal 65 2 2 2 3 4" xfId="13005" xr:uid="{00000000-0005-0000-0000-0000CD320000}"/>
    <cellStyle name="Normal 65 2 2 2 3 4 3" xfId="28103" xr:uid="{00000000-0005-0000-0000-0000C76D0000}"/>
    <cellStyle name="Normal 65 2 2 2 3 5" xfId="7984" xr:uid="{00000000-0005-0000-0000-0000301F0000}"/>
    <cellStyle name="Normal 65 2 2 2 3 5 3" xfId="23086" xr:uid="{00000000-0005-0000-0000-00002E5A0000}"/>
    <cellStyle name="Normal 65 2 2 2 3 7" xfId="18073" xr:uid="{00000000-0005-0000-0000-000099460000}"/>
    <cellStyle name="Normal 65 2 2 2 4" xfId="3766" xr:uid="{00000000-0005-0000-0000-0000B60E0000}"/>
    <cellStyle name="Normal 65 2 2 2 4 2" xfId="13840" xr:uid="{00000000-0005-0000-0000-000010360000}"/>
    <cellStyle name="Normal 65 2 2 2 4 2 3" xfId="28938" xr:uid="{00000000-0005-0000-0000-00000A710000}"/>
    <cellStyle name="Normal 65 2 2 2 4 3" xfId="8820" xr:uid="{00000000-0005-0000-0000-000074220000}"/>
    <cellStyle name="Normal 65 2 2 2 4 3 3" xfId="23921" xr:uid="{00000000-0005-0000-0000-0000715D0000}"/>
    <cellStyle name="Normal 65 2 2 2 4 5" xfId="18908" xr:uid="{00000000-0005-0000-0000-0000DC490000}"/>
    <cellStyle name="Normal 65 2 2 2 5" xfId="5459" xr:uid="{00000000-0005-0000-0000-000053150000}"/>
    <cellStyle name="Normal 65 2 2 2 5 2" xfId="15511" xr:uid="{00000000-0005-0000-0000-0000973C0000}"/>
    <cellStyle name="Normal 65 2 2 2 5 2 3" xfId="30609" xr:uid="{00000000-0005-0000-0000-000091770000}"/>
    <cellStyle name="Normal 65 2 2 2 5 3" xfId="10491" xr:uid="{00000000-0005-0000-0000-0000FB280000}"/>
    <cellStyle name="Normal 65 2 2 2 5 3 3" xfId="25592" xr:uid="{00000000-0005-0000-0000-0000F8630000}"/>
    <cellStyle name="Normal 65 2 2 2 5 5" xfId="20579" xr:uid="{00000000-0005-0000-0000-000063500000}"/>
    <cellStyle name="Normal 65 2 2 2 6" xfId="12169" xr:uid="{00000000-0005-0000-0000-0000892F0000}"/>
    <cellStyle name="Normal 65 2 2 2 6 3" xfId="27267" xr:uid="{00000000-0005-0000-0000-0000836A0000}"/>
    <cellStyle name="Normal 65 2 2 2 7" xfId="7148" xr:uid="{00000000-0005-0000-0000-0000EC1B0000}"/>
    <cellStyle name="Normal 65 2 2 2 7 3" xfId="22250" xr:uid="{00000000-0005-0000-0000-0000EA560000}"/>
    <cellStyle name="Normal 65 2 2 2 9" xfId="17237" xr:uid="{00000000-0005-0000-0000-000055430000}"/>
    <cellStyle name="Normal 65 2 2 3" xfId="2284" xr:uid="{00000000-0005-0000-0000-0000EC080000}"/>
    <cellStyle name="Normal 65 2 2 3 2" xfId="3123" xr:uid="{00000000-0005-0000-0000-0000330C0000}"/>
    <cellStyle name="Normal 65 2 2 3 2 2" xfId="4813" xr:uid="{00000000-0005-0000-0000-0000CD120000}"/>
    <cellStyle name="Normal 65 2 2 3 2 2 2" xfId="14886" xr:uid="{00000000-0005-0000-0000-0000263A0000}"/>
    <cellStyle name="Normal 65 2 2 3 2 2 2 3" xfId="29984" xr:uid="{00000000-0005-0000-0000-000020750000}"/>
    <cellStyle name="Normal 65 2 2 3 2 2 3" xfId="9866" xr:uid="{00000000-0005-0000-0000-00008A260000}"/>
    <cellStyle name="Normal 65 2 2 3 2 2 3 3" xfId="24967" xr:uid="{00000000-0005-0000-0000-000087610000}"/>
    <cellStyle name="Normal 65 2 2 3 2 2 5" xfId="19954" xr:uid="{00000000-0005-0000-0000-0000F24D0000}"/>
    <cellStyle name="Normal 65 2 2 3 2 3" xfId="6505" xr:uid="{00000000-0005-0000-0000-000069190000}"/>
    <cellStyle name="Normal 65 2 2 3 2 3 2" xfId="16557" xr:uid="{00000000-0005-0000-0000-0000AD400000}"/>
    <cellStyle name="Normal 65 2 2 3 2 3 3" xfId="11537" xr:uid="{00000000-0005-0000-0000-0000112D0000}"/>
    <cellStyle name="Normal 65 2 2 3 2 3 3 3" xfId="26638" xr:uid="{00000000-0005-0000-0000-00000E680000}"/>
    <cellStyle name="Normal 65 2 2 3 2 3 5" xfId="21625" xr:uid="{00000000-0005-0000-0000-000079540000}"/>
    <cellStyle name="Normal 65 2 2 3 2 4" xfId="13215" xr:uid="{00000000-0005-0000-0000-00009F330000}"/>
    <cellStyle name="Normal 65 2 2 3 2 4 3" xfId="28313" xr:uid="{00000000-0005-0000-0000-0000996E0000}"/>
    <cellStyle name="Normal 65 2 2 3 2 5" xfId="8194" xr:uid="{00000000-0005-0000-0000-000002200000}"/>
    <cellStyle name="Normal 65 2 2 3 2 5 3" xfId="23296" xr:uid="{00000000-0005-0000-0000-0000005B0000}"/>
    <cellStyle name="Normal 65 2 2 3 2 7" xfId="18283" xr:uid="{00000000-0005-0000-0000-00006B470000}"/>
    <cellStyle name="Normal 65 2 2 3 3" xfId="3976" xr:uid="{00000000-0005-0000-0000-0000880F0000}"/>
    <cellStyle name="Normal 65 2 2 3 3 2" xfId="14050" xr:uid="{00000000-0005-0000-0000-0000E2360000}"/>
    <cellStyle name="Normal 65 2 2 3 3 2 3" xfId="29148" xr:uid="{00000000-0005-0000-0000-0000DC710000}"/>
    <cellStyle name="Normal 65 2 2 3 3 3" xfId="9030" xr:uid="{00000000-0005-0000-0000-000046230000}"/>
    <cellStyle name="Normal 65 2 2 3 3 3 3" xfId="24131" xr:uid="{00000000-0005-0000-0000-0000435E0000}"/>
    <cellStyle name="Normal 65 2 2 3 3 5" xfId="19118" xr:uid="{00000000-0005-0000-0000-0000AE4A0000}"/>
    <cellStyle name="Normal 65 2 2 3 4" xfId="5669" xr:uid="{00000000-0005-0000-0000-000025160000}"/>
    <cellStyle name="Normal 65 2 2 3 4 2" xfId="15721" xr:uid="{00000000-0005-0000-0000-0000693D0000}"/>
    <cellStyle name="Normal 65 2 2 3 4 2 3" xfId="30819" xr:uid="{00000000-0005-0000-0000-000063780000}"/>
    <cellStyle name="Normal 65 2 2 3 4 3" xfId="10701" xr:uid="{00000000-0005-0000-0000-0000CD290000}"/>
    <cellStyle name="Normal 65 2 2 3 4 3 3" xfId="25802" xr:uid="{00000000-0005-0000-0000-0000CA640000}"/>
    <cellStyle name="Normal 65 2 2 3 4 5" xfId="20789" xr:uid="{00000000-0005-0000-0000-000035510000}"/>
    <cellStyle name="Normal 65 2 2 3 5" xfId="12379" xr:uid="{00000000-0005-0000-0000-00005B300000}"/>
    <cellStyle name="Normal 65 2 2 3 5 3" xfId="27477" xr:uid="{00000000-0005-0000-0000-0000556B0000}"/>
    <cellStyle name="Normal 65 2 2 3 6" xfId="7358" xr:uid="{00000000-0005-0000-0000-0000BE1C0000}"/>
    <cellStyle name="Normal 65 2 2 3 6 3" xfId="22460" xr:uid="{00000000-0005-0000-0000-0000BC570000}"/>
    <cellStyle name="Normal 65 2 2 3 8" xfId="17447" xr:uid="{00000000-0005-0000-0000-000027440000}"/>
    <cellStyle name="Normal 65 2 2 4" xfId="2705" xr:uid="{00000000-0005-0000-0000-0000910A0000}"/>
    <cellStyle name="Normal 65 2 2 4 2" xfId="4395" xr:uid="{00000000-0005-0000-0000-00002B110000}"/>
    <cellStyle name="Normal 65 2 2 4 2 2" xfId="14468" xr:uid="{00000000-0005-0000-0000-000084380000}"/>
    <cellStyle name="Normal 65 2 2 4 2 2 3" xfId="29566" xr:uid="{00000000-0005-0000-0000-00007E730000}"/>
    <cellStyle name="Normal 65 2 2 4 2 3" xfId="9448" xr:uid="{00000000-0005-0000-0000-0000E8240000}"/>
    <cellStyle name="Normal 65 2 2 4 2 3 3" xfId="24549" xr:uid="{00000000-0005-0000-0000-0000E55F0000}"/>
    <cellStyle name="Normal 65 2 2 4 2 5" xfId="19536" xr:uid="{00000000-0005-0000-0000-0000504C0000}"/>
    <cellStyle name="Normal 65 2 2 4 3" xfId="6087" xr:uid="{00000000-0005-0000-0000-0000C7170000}"/>
    <cellStyle name="Normal 65 2 2 4 3 2" xfId="16139" xr:uid="{00000000-0005-0000-0000-00000B3F0000}"/>
    <cellStyle name="Normal 65 2 2 4 3 3" xfId="11119" xr:uid="{00000000-0005-0000-0000-00006F2B0000}"/>
    <cellStyle name="Normal 65 2 2 4 3 3 3" xfId="26220" xr:uid="{00000000-0005-0000-0000-00006C660000}"/>
    <cellStyle name="Normal 65 2 2 4 3 5" xfId="21207" xr:uid="{00000000-0005-0000-0000-0000D7520000}"/>
    <cellStyle name="Normal 65 2 2 4 4" xfId="12797" xr:uid="{00000000-0005-0000-0000-0000FD310000}"/>
    <cellStyle name="Normal 65 2 2 4 4 3" xfId="27895" xr:uid="{00000000-0005-0000-0000-0000F76C0000}"/>
    <cellStyle name="Normal 65 2 2 4 5" xfId="7776" xr:uid="{00000000-0005-0000-0000-0000601E0000}"/>
    <cellStyle name="Normal 65 2 2 4 5 3" xfId="22878" xr:uid="{00000000-0005-0000-0000-00005E590000}"/>
    <cellStyle name="Normal 65 2 2 4 7" xfId="17865" xr:uid="{00000000-0005-0000-0000-0000C9450000}"/>
    <cellStyle name="Normal 65 2 2 5" xfId="3558" xr:uid="{00000000-0005-0000-0000-0000E60D0000}"/>
    <cellStyle name="Normal 65 2 2 5 2" xfId="13632" xr:uid="{00000000-0005-0000-0000-000040350000}"/>
    <cellStyle name="Normal 65 2 2 5 2 3" xfId="28730" xr:uid="{00000000-0005-0000-0000-00003A700000}"/>
    <cellStyle name="Normal 65 2 2 5 3" xfId="8612" xr:uid="{00000000-0005-0000-0000-0000A4210000}"/>
    <cellStyle name="Normal 65 2 2 5 3 3" xfId="23713" xr:uid="{00000000-0005-0000-0000-0000A15C0000}"/>
    <cellStyle name="Normal 65 2 2 5 5" xfId="18700" xr:uid="{00000000-0005-0000-0000-00000C490000}"/>
    <cellStyle name="Normal 65 2 2 6" xfId="5251" xr:uid="{00000000-0005-0000-0000-000083140000}"/>
    <cellStyle name="Normal 65 2 2 6 2" xfId="15303" xr:uid="{00000000-0005-0000-0000-0000C73B0000}"/>
    <cellStyle name="Normal 65 2 2 6 2 3" xfId="30401" xr:uid="{00000000-0005-0000-0000-0000C1760000}"/>
    <cellStyle name="Normal 65 2 2 6 3" xfId="10283" xr:uid="{00000000-0005-0000-0000-00002B280000}"/>
    <cellStyle name="Normal 65 2 2 6 3 3" xfId="25384" xr:uid="{00000000-0005-0000-0000-000028630000}"/>
    <cellStyle name="Normal 65 2 2 6 5" xfId="20371" xr:uid="{00000000-0005-0000-0000-0000934F0000}"/>
    <cellStyle name="Normal 65 2 2 7" xfId="11961" xr:uid="{00000000-0005-0000-0000-0000B92E0000}"/>
    <cellStyle name="Normal 65 2 2 7 3" xfId="27059" xr:uid="{00000000-0005-0000-0000-0000B3690000}"/>
    <cellStyle name="Normal 65 2 2 8" xfId="6940" xr:uid="{00000000-0005-0000-0000-00001C1B0000}"/>
    <cellStyle name="Normal 65 2 2 8 3" xfId="22042" xr:uid="{00000000-0005-0000-0000-00001A560000}"/>
    <cellStyle name="Normal 65 2 3" xfId="1967" xr:uid="{00000000-0005-0000-0000-0000AF070000}"/>
    <cellStyle name="Normal 65 2 3 2" xfId="2388" xr:uid="{00000000-0005-0000-0000-000054090000}"/>
    <cellStyle name="Normal 65 2 3 2 2" xfId="3227" xr:uid="{00000000-0005-0000-0000-00009B0C0000}"/>
    <cellStyle name="Normal 65 2 3 2 2 2" xfId="4917" xr:uid="{00000000-0005-0000-0000-000035130000}"/>
    <cellStyle name="Normal 65 2 3 2 2 2 2" xfId="14990" xr:uid="{00000000-0005-0000-0000-00008E3A0000}"/>
    <cellStyle name="Normal 65 2 3 2 2 2 2 3" xfId="30088" xr:uid="{00000000-0005-0000-0000-000088750000}"/>
    <cellStyle name="Normal 65 2 3 2 2 2 3" xfId="9970" xr:uid="{00000000-0005-0000-0000-0000F2260000}"/>
    <cellStyle name="Normal 65 2 3 2 2 2 3 3" xfId="25071" xr:uid="{00000000-0005-0000-0000-0000EF610000}"/>
    <cellStyle name="Normal 65 2 3 2 2 2 5" xfId="20058" xr:uid="{00000000-0005-0000-0000-00005A4E0000}"/>
    <cellStyle name="Normal 65 2 3 2 2 3" xfId="6609" xr:uid="{00000000-0005-0000-0000-0000D1190000}"/>
    <cellStyle name="Normal 65 2 3 2 2 3 2" xfId="16661" xr:uid="{00000000-0005-0000-0000-000015410000}"/>
    <cellStyle name="Normal 65 2 3 2 2 3 3" xfId="11641" xr:uid="{00000000-0005-0000-0000-0000792D0000}"/>
    <cellStyle name="Normal 65 2 3 2 2 3 3 3" xfId="26742" xr:uid="{00000000-0005-0000-0000-000076680000}"/>
    <cellStyle name="Normal 65 2 3 2 2 3 5" xfId="21729" xr:uid="{00000000-0005-0000-0000-0000E1540000}"/>
    <cellStyle name="Normal 65 2 3 2 2 4" xfId="13319" xr:uid="{00000000-0005-0000-0000-000007340000}"/>
    <cellStyle name="Normal 65 2 3 2 2 4 3" xfId="28417" xr:uid="{00000000-0005-0000-0000-0000016F0000}"/>
    <cellStyle name="Normal 65 2 3 2 2 5" xfId="8298" xr:uid="{00000000-0005-0000-0000-00006A200000}"/>
    <cellStyle name="Normal 65 2 3 2 2 5 3" xfId="23400" xr:uid="{00000000-0005-0000-0000-0000685B0000}"/>
    <cellStyle name="Normal 65 2 3 2 2 7" xfId="18387" xr:uid="{00000000-0005-0000-0000-0000D3470000}"/>
    <cellStyle name="Normal 65 2 3 2 3" xfId="4080" xr:uid="{00000000-0005-0000-0000-0000F00F0000}"/>
    <cellStyle name="Normal 65 2 3 2 3 2" xfId="14154" xr:uid="{00000000-0005-0000-0000-00004A370000}"/>
    <cellStyle name="Normal 65 2 3 2 3 2 3" xfId="29252" xr:uid="{00000000-0005-0000-0000-000044720000}"/>
    <cellStyle name="Normal 65 2 3 2 3 3" xfId="9134" xr:uid="{00000000-0005-0000-0000-0000AE230000}"/>
    <cellStyle name="Normal 65 2 3 2 3 3 3" xfId="24235" xr:uid="{00000000-0005-0000-0000-0000AB5E0000}"/>
    <cellStyle name="Normal 65 2 3 2 3 5" xfId="19222" xr:uid="{00000000-0005-0000-0000-0000164B0000}"/>
    <cellStyle name="Normal 65 2 3 2 4" xfId="5773" xr:uid="{00000000-0005-0000-0000-00008D160000}"/>
    <cellStyle name="Normal 65 2 3 2 4 2" xfId="15825" xr:uid="{00000000-0005-0000-0000-0000D13D0000}"/>
    <cellStyle name="Normal 65 2 3 2 4 2 3" xfId="30923" xr:uid="{00000000-0005-0000-0000-0000CB780000}"/>
    <cellStyle name="Normal 65 2 3 2 4 3" xfId="10805" xr:uid="{00000000-0005-0000-0000-0000352A0000}"/>
    <cellStyle name="Normal 65 2 3 2 4 3 3" xfId="25906" xr:uid="{00000000-0005-0000-0000-000032650000}"/>
    <cellStyle name="Normal 65 2 3 2 4 5" xfId="20893" xr:uid="{00000000-0005-0000-0000-00009D510000}"/>
    <cellStyle name="Normal 65 2 3 2 5" xfId="12483" xr:uid="{00000000-0005-0000-0000-0000C3300000}"/>
    <cellStyle name="Normal 65 2 3 2 5 3" xfId="27581" xr:uid="{00000000-0005-0000-0000-0000BD6B0000}"/>
    <cellStyle name="Normal 65 2 3 2 6" xfId="7462" xr:uid="{00000000-0005-0000-0000-0000261D0000}"/>
    <cellStyle name="Normal 65 2 3 2 6 3" xfId="22564" xr:uid="{00000000-0005-0000-0000-000024580000}"/>
    <cellStyle name="Normal 65 2 3 2 8" xfId="17551" xr:uid="{00000000-0005-0000-0000-00008F440000}"/>
    <cellStyle name="Normal 65 2 3 3" xfId="2809" xr:uid="{00000000-0005-0000-0000-0000F90A0000}"/>
    <cellStyle name="Normal 65 2 3 3 2" xfId="4499" xr:uid="{00000000-0005-0000-0000-000093110000}"/>
    <cellStyle name="Normal 65 2 3 3 2 2" xfId="14572" xr:uid="{00000000-0005-0000-0000-0000EC380000}"/>
    <cellStyle name="Normal 65 2 3 3 2 2 3" xfId="29670" xr:uid="{00000000-0005-0000-0000-0000E6730000}"/>
    <cellStyle name="Normal 65 2 3 3 2 3" xfId="9552" xr:uid="{00000000-0005-0000-0000-000050250000}"/>
    <cellStyle name="Normal 65 2 3 3 2 3 3" xfId="24653" xr:uid="{00000000-0005-0000-0000-00004D600000}"/>
    <cellStyle name="Normal 65 2 3 3 2 5" xfId="19640" xr:uid="{00000000-0005-0000-0000-0000B84C0000}"/>
    <cellStyle name="Normal 65 2 3 3 3" xfId="6191" xr:uid="{00000000-0005-0000-0000-00002F180000}"/>
    <cellStyle name="Normal 65 2 3 3 3 2" xfId="16243" xr:uid="{00000000-0005-0000-0000-0000733F0000}"/>
    <cellStyle name="Normal 65 2 3 3 3 3" xfId="11223" xr:uid="{00000000-0005-0000-0000-0000D72B0000}"/>
    <cellStyle name="Normal 65 2 3 3 3 3 3" xfId="26324" xr:uid="{00000000-0005-0000-0000-0000D4660000}"/>
    <cellStyle name="Normal 65 2 3 3 3 5" xfId="21311" xr:uid="{00000000-0005-0000-0000-00003F530000}"/>
    <cellStyle name="Normal 65 2 3 3 4" xfId="12901" xr:uid="{00000000-0005-0000-0000-000065320000}"/>
    <cellStyle name="Normal 65 2 3 3 4 3" xfId="27999" xr:uid="{00000000-0005-0000-0000-00005F6D0000}"/>
    <cellStyle name="Normal 65 2 3 3 5" xfId="7880" xr:uid="{00000000-0005-0000-0000-0000C81E0000}"/>
    <cellStyle name="Normal 65 2 3 3 5 3" xfId="22982" xr:uid="{00000000-0005-0000-0000-0000C6590000}"/>
    <cellStyle name="Normal 65 2 3 3 7" xfId="17969" xr:uid="{00000000-0005-0000-0000-000031460000}"/>
    <cellStyle name="Normal 65 2 3 4" xfId="3662" xr:uid="{00000000-0005-0000-0000-00004E0E0000}"/>
    <cellStyle name="Normal 65 2 3 4 2" xfId="13736" xr:uid="{00000000-0005-0000-0000-0000A8350000}"/>
    <cellStyle name="Normal 65 2 3 4 2 3" xfId="28834" xr:uid="{00000000-0005-0000-0000-0000A2700000}"/>
    <cellStyle name="Normal 65 2 3 4 3" xfId="8716" xr:uid="{00000000-0005-0000-0000-00000C220000}"/>
    <cellStyle name="Normal 65 2 3 4 3 3" xfId="23817" xr:uid="{00000000-0005-0000-0000-0000095D0000}"/>
    <cellStyle name="Normal 65 2 3 4 5" xfId="18804" xr:uid="{00000000-0005-0000-0000-000074490000}"/>
    <cellStyle name="Normal 65 2 3 5" xfId="5355" xr:uid="{00000000-0005-0000-0000-0000EB140000}"/>
    <cellStyle name="Normal 65 2 3 5 2" xfId="15407" xr:uid="{00000000-0005-0000-0000-00002F3C0000}"/>
    <cellStyle name="Normal 65 2 3 5 2 3" xfId="30505" xr:uid="{00000000-0005-0000-0000-000029770000}"/>
    <cellStyle name="Normal 65 2 3 5 3" xfId="10387" xr:uid="{00000000-0005-0000-0000-000093280000}"/>
    <cellStyle name="Normal 65 2 3 5 3 3" xfId="25488" xr:uid="{00000000-0005-0000-0000-000090630000}"/>
    <cellStyle name="Normal 65 2 3 5 5" xfId="20475" xr:uid="{00000000-0005-0000-0000-0000FB4F0000}"/>
    <cellStyle name="Normal 65 2 3 6" xfId="12065" xr:uid="{00000000-0005-0000-0000-0000212F0000}"/>
    <cellStyle name="Normal 65 2 3 6 3" xfId="27163" xr:uid="{00000000-0005-0000-0000-00001B6A0000}"/>
    <cellStyle name="Normal 65 2 3 7" xfId="7044" xr:uid="{00000000-0005-0000-0000-0000841B0000}"/>
    <cellStyle name="Normal 65 2 3 7 3" xfId="22146" xr:uid="{00000000-0005-0000-0000-000082560000}"/>
    <cellStyle name="Normal 65 2 3 9" xfId="17133" xr:uid="{00000000-0005-0000-0000-0000ED420000}"/>
    <cellStyle name="Normal 65 2 4" xfId="2180" xr:uid="{00000000-0005-0000-0000-000084080000}"/>
    <cellStyle name="Normal 65 2 4 2" xfId="3019" xr:uid="{00000000-0005-0000-0000-0000CB0B0000}"/>
    <cellStyle name="Normal 65 2 4 2 2" xfId="4709" xr:uid="{00000000-0005-0000-0000-000065120000}"/>
    <cellStyle name="Normal 65 2 4 2 2 2" xfId="14782" xr:uid="{00000000-0005-0000-0000-0000BE390000}"/>
    <cellStyle name="Normal 65 2 4 2 2 2 3" xfId="29880" xr:uid="{00000000-0005-0000-0000-0000B8740000}"/>
    <cellStyle name="Normal 65 2 4 2 2 3" xfId="9762" xr:uid="{00000000-0005-0000-0000-000022260000}"/>
    <cellStyle name="Normal 65 2 4 2 2 3 3" xfId="24863" xr:uid="{00000000-0005-0000-0000-00001F610000}"/>
    <cellStyle name="Normal 65 2 4 2 2 5" xfId="19850" xr:uid="{00000000-0005-0000-0000-00008A4D0000}"/>
    <cellStyle name="Normal 65 2 4 2 3" xfId="6401" xr:uid="{00000000-0005-0000-0000-000001190000}"/>
    <cellStyle name="Normal 65 2 4 2 3 2" xfId="16453" xr:uid="{00000000-0005-0000-0000-000045400000}"/>
    <cellStyle name="Normal 65 2 4 2 3 3" xfId="11433" xr:uid="{00000000-0005-0000-0000-0000A92C0000}"/>
    <cellStyle name="Normal 65 2 4 2 3 3 3" xfId="26534" xr:uid="{00000000-0005-0000-0000-0000A6670000}"/>
    <cellStyle name="Normal 65 2 4 2 3 5" xfId="21521" xr:uid="{00000000-0005-0000-0000-000011540000}"/>
    <cellStyle name="Normal 65 2 4 2 4" xfId="13111" xr:uid="{00000000-0005-0000-0000-000037330000}"/>
    <cellStyle name="Normal 65 2 4 2 4 3" xfId="28209" xr:uid="{00000000-0005-0000-0000-0000316E0000}"/>
    <cellStyle name="Normal 65 2 4 2 5" xfId="8090" xr:uid="{00000000-0005-0000-0000-00009A1F0000}"/>
    <cellStyle name="Normal 65 2 4 2 5 3" xfId="23192" xr:uid="{00000000-0005-0000-0000-0000985A0000}"/>
    <cellStyle name="Normal 65 2 4 2 7" xfId="18179" xr:uid="{00000000-0005-0000-0000-000003470000}"/>
    <cellStyle name="Normal 65 2 4 3" xfId="3872" xr:uid="{00000000-0005-0000-0000-0000200F0000}"/>
    <cellStyle name="Normal 65 2 4 3 2" xfId="13946" xr:uid="{00000000-0005-0000-0000-00007A360000}"/>
    <cellStyle name="Normal 65 2 4 3 2 3" xfId="29044" xr:uid="{00000000-0005-0000-0000-000074710000}"/>
    <cellStyle name="Normal 65 2 4 3 3" xfId="8926" xr:uid="{00000000-0005-0000-0000-0000DE220000}"/>
    <cellStyle name="Normal 65 2 4 3 3 3" xfId="24027" xr:uid="{00000000-0005-0000-0000-0000DB5D0000}"/>
    <cellStyle name="Normal 65 2 4 3 5" xfId="19014" xr:uid="{00000000-0005-0000-0000-0000464A0000}"/>
    <cellStyle name="Normal 65 2 4 4" xfId="5565" xr:uid="{00000000-0005-0000-0000-0000BD150000}"/>
    <cellStyle name="Normal 65 2 4 4 2" xfId="15617" xr:uid="{00000000-0005-0000-0000-0000013D0000}"/>
    <cellStyle name="Normal 65 2 4 4 2 3" xfId="30715" xr:uid="{00000000-0005-0000-0000-0000FB770000}"/>
    <cellStyle name="Normal 65 2 4 4 3" xfId="10597" xr:uid="{00000000-0005-0000-0000-000065290000}"/>
    <cellStyle name="Normal 65 2 4 4 3 3" xfId="25698" xr:uid="{00000000-0005-0000-0000-000062640000}"/>
    <cellStyle name="Normal 65 2 4 4 5" xfId="20685" xr:uid="{00000000-0005-0000-0000-0000CD500000}"/>
    <cellStyle name="Normal 65 2 4 5" xfId="12275" xr:uid="{00000000-0005-0000-0000-0000F32F0000}"/>
    <cellStyle name="Normal 65 2 4 5 3" xfId="27373" xr:uid="{00000000-0005-0000-0000-0000ED6A0000}"/>
    <cellStyle name="Normal 65 2 4 6" xfId="7254" xr:uid="{00000000-0005-0000-0000-0000561C0000}"/>
    <cellStyle name="Normal 65 2 4 6 3" xfId="22356" xr:uid="{00000000-0005-0000-0000-000054570000}"/>
    <cellStyle name="Normal 65 2 4 8" xfId="17343" xr:uid="{00000000-0005-0000-0000-0000BF430000}"/>
    <cellStyle name="Normal 65 2 5" xfId="2601" xr:uid="{00000000-0005-0000-0000-0000290A0000}"/>
    <cellStyle name="Normal 65 2 5 2" xfId="4291" xr:uid="{00000000-0005-0000-0000-0000C3100000}"/>
    <cellStyle name="Normal 65 2 5 2 2" xfId="14364" xr:uid="{00000000-0005-0000-0000-00001C380000}"/>
    <cellStyle name="Normal 65 2 5 2 2 3" xfId="29462" xr:uid="{00000000-0005-0000-0000-000016730000}"/>
    <cellStyle name="Normal 65 2 5 2 3" xfId="9344" xr:uid="{00000000-0005-0000-0000-000080240000}"/>
    <cellStyle name="Normal 65 2 5 2 3 3" xfId="24445" xr:uid="{00000000-0005-0000-0000-00007D5F0000}"/>
    <cellStyle name="Normal 65 2 5 2 5" xfId="19432" xr:uid="{00000000-0005-0000-0000-0000E84B0000}"/>
    <cellStyle name="Normal 65 2 5 3" xfId="5983" xr:uid="{00000000-0005-0000-0000-00005F170000}"/>
    <cellStyle name="Normal 65 2 5 3 2" xfId="16035" xr:uid="{00000000-0005-0000-0000-0000A33E0000}"/>
    <cellStyle name="Normal 65 2 5 3 3" xfId="11015" xr:uid="{00000000-0005-0000-0000-0000072B0000}"/>
    <cellStyle name="Normal 65 2 5 3 3 3" xfId="26116" xr:uid="{00000000-0005-0000-0000-000004660000}"/>
    <cellStyle name="Normal 65 2 5 3 5" xfId="21103" xr:uid="{00000000-0005-0000-0000-00006F520000}"/>
    <cellStyle name="Normal 65 2 5 4" xfId="12693" xr:uid="{00000000-0005-0000-0000-000095310000}"/>
    <cellStyle name="Normal 65 2 5 4 3" xfId="27791" xr:uid="{00000000-0005-0000-0000-00008F6C0000}"/>
    <cellStyle name="Normal 65 2 5 5" xfId="7672" xr:uid="{00000000-0005-0000-0000-0000F81D0000}"/>
    <cellStyle name="Normal 65 2 5 5 3" xfId="22774" xr:uid="{00000000-0005-0000-0000-0000F6580000}"/>
    <cellStyle name="Normal 65 2 5 7" xfId="17761" xr:uid="{00000000-0005-0000-0000-000061450000}"/>
    <cellStyle name="Normal 65 2 6" xfId="3454" xr:uid="{00000000-0005-0000-0000-00007E0D0000}"/>
    <cellStyle name="Normal 65 2 6 2" xfId="13528" xr:uid="{00000000-0005-0000-0000-0000D8340000}"/>
    <cellStyle name="Normal 65 2 6 2 3" xfId="28626" xr:uid="{00000000-0005-0000-0000-0000D26F0000}"/>
    <cellStyle name="Normal 65 2 6 3" xfId="8508" xr:uid="{00000000-0005-0000-0000-00003C210000}"/>
    <cellStyle name="Normal 65 2 6 3 3" xfId="23609" xr:uid="{00000000-0005-0000-0000-0000395C0000}"/>
    <cellStyle name="Normal 65 2 6 5" xfId="18596" xr:uid="{00000000-0005-0000-0000-0000A4480000}"/>
    <cellStyle name="Normal 65 2 7" xfId="5147" xr:uid="{00000000-0005-0000-0000-00001B140000}"/>
    <cellStyle name="Normal 65 2 7 2" xfId="15199" xr:uid="{00000000-0005-0000-0000-00005F3B0000}"/>
    <cellStyle name="Normal 65 2 7 2 3" xfId="30297" xr:uid="{00000000-0005-0000-0000-000059760000}"/>
    <cellStyle name="Normal 65 2 7 3" xfId="10179" xr:uid="{00000000-0005-0000-0000-0000C3270000}"/>
    <cellStyle name="Normal 65 2 7 3 3" xfId="25280" xr:uid="{00000000-0005-0000-0000-0000C0620000}"/>
    <cellStyle name="Normal 65 2 7 5" xfId="20267" xr:uid="{00000000-0005-0000-0000-00002B4F0000}"/>
    <cellStyle name="Normal 65 2 8" xfId="11857" xr:uid="{00000000-0005-0000-0000-0000512E0000}"/>
    <cellStyle name="Normal 65 2 8 3" xfId="26955" xr:uid="{00000000-0005-0000-0000-00004B690000}"/>
    <cellStyle name="Normal 65 2 9" xfId="6836" xr:uid="{00000000-0005-0000-0000-0000B41A0000}"/>
    <cellStyle name="Normal 65 2 9 3" xfId="21938" xr:uid="{00000000-0005-0000-0000-0000B2550000}"/>
    <cellStyle name="Normal 65 3" xfId="1800" xr:uid="{00000000-0005-0000-0000-000008070000}"/>
    <cellStyle name="Normal 65 3 10" xfId="16977" xr:uid="{00000000-0005-0000-0000-000051420000}"/>
    <cellStyle name="Normal 65 3 2" xfId="2019" xr:uid="{00000000-0005-0000-0000-0000E3070000}"/>
    <cellStyle name="Normal 65 3 2 2" xfId="2440" xr:uid="{00000000-0005-0000-0000-000088090000}"/>
    <cellStyle name="Normal 65 3 2 2 2" xfId="3279" xr:uid="{00000000-0005-0000-0000-0000CF0C0000}"/>
    <cellStyle name="Normal 65 3 2 2 2 2" xfId="4969" xr:uid="{00000000-0005-0000-0000-000069130000}"/>
    <cellStyle name="Normal 65 3 2 2 2 2 2" xfId="15042" xr:uid="{00000000-0005-0000-0000-0000C23A0000}"/>
    <cellStyle name="Normal 65 3 2 2 2 2 2 3" xfId="30140" xr:uid="{00000000-0005-0000-0000-0000BC750000}"/>
    <cellStyle name="Normal 65 3 2 2 2 2 3" xfId="10022" xr:uid="{00000000-0005-0000-0000-000026270000}"/>
    <cellStyle name="Normal 65 3 2 2 2 2 3 3" xfId="25123" xr:uid="{00000000-0005-0000-0000-000023620000}"/>
    <cellStyle name="Normal 65 3 2 2 2 2 5" xfId="20110" xr:uid="{00000000-0005-0000-0000-00008E4E0000}"/>
    <cellStyle name="Normal 65 3 2 2 2 3" xfId="6661" xr:uid="{00000000-0005-0000-0000-0000051A0000}"/>
    <cellStyle name="Normal 65 3 2 2 2 3 2" xfId="16713" xr:uid="{00000000-0005-0000-0000-000049410000}"/>
    <cellStyle name="Normal 65 3 2 2 2 3 3" xfId="11693" xr:uid="{00000000-0005-0000-0000-0000AD2D0000}"/>
    <cellStyle name="Normal 65 3 2 2 2 3 3 3" xfId="26794" xr:uid="{00000000-0005-0000-0000-0000AA680000}"/>
    <cellStyle name="Normal 65 3 2 2 2 3 5" xfId="21781" xr:uid="{00000000-0005-0000-0000-000015550000}"/>
    <cellStyle name="Normal 65 3 2 2 2 4" xfId="13371" xr:uid="{00000000-0005-0000-0000-00003B340000}"/>
    <cellStyle name="Normal 65 3 2 2 2 4 3" xfId="28469" xr:uid="{00000000-0005-0000-0000-0000356F0000}"/>
    <cellStyle name="Normal 65 3 2 2 2 5" xfId="8350" xr:uid="{00000000-0005-0000-0000-00009E200000}"/>
    <cellStyle name="Normal 65 3 2 2 2 5 3" xfId="23452" xr:uid="{00000000-0005-0000-0000-00009C5B0000}"/>
    <cellStyle name="Normal 65 3 2 2 2 7" xfId="18439" xr:uid="{00000000-0005-0000-0000-000007480000}"/>
    <cellStyle name="Normal 65 3 2 2 3" xfId="4132" xr:uid="{00000000-0005-0000-0000-000024100000}"/>
    <cellStyle name="Normal 65 3 2 2 3 2" xfId="14206" xr:uid="{00000000-0005-0000-0000-00007E370000}"/>
    <cellStyle name="Normal 65 3 2 2 3 2 3" xfId="29304" xr:uid="{00000000-0005-0000-0000-000078720000}"/>
    <cellStyle name="Normal 65 3 2 2 3 3" xfId="9186" xr:uid="{00000000-0005-0000-0000-0000E2230000}"/>
    <cellStyle name="Normal 65 3 2 2 3 3 3" xfId="24287" xr:uid="{00000000-0005-0000-0000-0000DF5E0000}"/>
    <cellStyle name="Normal 65 3 2 2 3 5" xfId="19274" xr:uid="{00000000-0005-0000-0000-00004A4B0000}"/>
    <cellStyle name="Normal 65 3 2 2 4" xfId="5825" xr:uid="{00000000-0005-0000-0000-0000C1160000}"/>
    <cellStyle name="Normal 65 3 2 2 4 2" xfId="15877" xr:uid="{00000000-0005-0000-0000-0000053E0000}"/>
    <cellStyle name="Normal 65 3 2 2 4 3" xfId="10857" xr:uid="{00000000-0005-0000-0000-0000692A0000}"/>
    <cellStyle name="Normal 65 3 2 2 4 3 3" xfId="25958" xr:uid="{00000000-0005-0000-0000-000066650000}"/>
    <cellStyle name="Normal 65 3 2 2 4 5" xfId="20945" xr:uid="{00000000-0005-0000-0000-0000D1510000}"/>
    <cellStyle name="Normal 65 3 2 2 5" xfId="12535" xr:uid="{00000000-0005-0000-0000-0000F7300000}"/>
    <cellStyle name="Normal 65 3 2 2 5 3" xfId="27633" xr:uid="{00000000-0005-0000-0000-0000F16B0000}"/>
    <cellStyle name="Normal 65 3 2 2 6" xfId="7514" xr:uid="{00000000-0005-0000-0000-00005A1D0000}"/>
    <cellStyle name="Normal 65 3 2 2 6 3" xfId="22616" xr:uid="{00000000-0005-0000-0000-000058580000}"/>
    <cellStyle name="Normal 65 3 2 2 8" xfId="17603" xr:uid="{00000000-0005-0000-0000-0000C3440000}"/>
    <cellStyle name="Normal 65 3 2 3" xfId="2861" xr:uid="{00000000-0005-0000-0000-00002D0B0000}"/>
    <cellStyle name="Normal 65 3 2 3 2" xfId="4551" xr:uid="{00000000-0005-0000-0000-0000C7110000}"/>
    <cellStyle name="Normal 65 3 2 3 2 2" xfId="14624" xr:uid="{00000000-0005-0000-0000-000020390000}"/>
    <cellStyle name="Normal 65 3 2 3 2 2 3" xfId="29722" xr:uid="{00000000-0005-0000-0000-00001A740000}"/>
    <cellStyle name="Normal 65 3 2 3 2 3" xfId="9604" xr:uid="{00000000-0005-0000-0000-000084250000}"/>
    <cellStyle name="Normal 65 3 2 3 2 3 3" xfId="24705" xr:uid="{00000000-0005-0000-0000-000081600000}"/>
    <cellStyle name="Normal 65 3 2 3 2 5" xfId="19692" xr:uid="{00000000-0005-0000-0000-0000EC4C0000}"/>
    <cellStyle name="Normal 65 3 2 3 3" xfId="6243" xr:uid="{00000000-0005-0000-0000-000063180000}"/>
    <cellStyle name="Normal 65 3 2 3 3 2" xfId="16295" xr:uid="{00000000-0005-0000-0000-0000A73F0000}"/>
    <cellStyle name="Normal 65 3 2 3 3 3" xfId="11275" xr:uid="{00000000-0005-0000-0000-00000B2C0000}"/>
    <cellStyle name="Normal 65 3 2 3 3 3 3" xfId="26376" xr:uid="{00000000-0005-0000-0000-000008670000}"/>
    <cellStyle name="Normal 65 3 2 3 3 5" xfId="21363" xr:uid="{00000000-0005-0000-0000-000073530000}"/>
    <cellStyle name="Normal 65 3 2 3 4" xfId="12953" xr:uid="{00000000-0005-0000-0000-000099320000}"/>
    <cellStyle name="Normal 65 3 2 3 4 3" xfId="28051" xr:uid="{00000000-0005-0000-0000-0000936D0000}"/>
    <cellStyle name="Normal 65 3 2 3 5" xfId="7932" xr:uid="{00000000-0005-0000-0000-0000FC1E0000}"/>
    <cellStyle name="Normal 65 3 2 3 5 3" xfId="23034" xr:uid="{00000000-0005-0000-0000-0000FA590000}"/>
    <cellStyle name="Normal 65 3 2 3 7" xfId="18021" xr:uid="{00000000-0005-0000-0000-000065460000}"/>
    <cellStyle name="Normal 65 3 2 4" xfId="3714" xr:uid="{00000000-0005-0000-0000-0000820E0000}"/>
    <cellStyle name="Normal 65 3 2 4 2" xfId="13788" xr:uid="{00000000-0005-0000-0000-0000DC350000}"/>
    <cellStyle name="Normal 65 3 2 4 2 3" xfId="28886" xr:uid="{00000000-0005-0000-0000-0000D6700000}"/>
    <cellStyle name="Normal 65 3 2 4 3" xfId="8768" xr:uid="{00000000-0005-0000-0000-000040220000}"/>
    <cellStyle name="Normal 65 3 2 4 3 3" xfId="23869" xr:uid="{00000000-0005-0000-0000-00003D5D0000}"/>
    <cellStyle name="Normal 65 3 2 4 5" xfId="18856" xr:uid="{00000000-0005-0000-0000-0000A8490000}"/>
    <cellStyle name="Normal 65 3 2 5" xfId="5407" xr:uid="{00000000-0005-0000-0000-00001F150000}"/>
    <cellStyle name="Normal 65 3 2 5 2" xfId="15459" xr:uid="{00000000-0005-0000-0000-0000633C0000}"/>
    <cellStyle name="Normal 65 3 2 5 2 3" xfId="30557" xr:uid="{00000000-0005-0000-0000-00005D770000}"/>
    <cellStyle name="Normal 65 3 2 5 3" xfId="10439" xr:uid="{00000000-0005-0000-0000-0000C7280000}"/>
    <cellStyle name="Normal 65 3 2 5 3 3" xfId="25540" xr:uid="{00000000-0005-0000-0000-0000C4630000}"/>
    <cellStyle name="Normal 65 3 2 5 5" xfId="20527" xr:uid="{00000000-0005-0000-0000-00002F500000}"/>
    <cellStyle name="Normal 65 3 2 6" xfId="12117" xr:uid="{00000000-0005-0000-0000-0000552F0000}"/>
    <cellStyle name="Normal 65 3 2 6 3" xfId="27215" xr:uid="{00000000-0005-0000-0000-00004F6A0000}"/>
    <cellStyle name="Normal 65 3 2 7" xfId="7096" xr:uid="{00000000-0005-0000-0000-0000B81B0000}"/>
    <cellStyle name="Normal 65 3 2 7 3" xfId="22198" xr:uid="{00000000-0005-0000-0000-0000B6560000}"/>
    <cellStyle name="Normal 65 3 2 9" xfId="17185" xr:uid="{00000000-0005-0000-0000-000021430000}"/>
    <cellStyle name="Normal 65 3 3" xfId="2232" xr:uid="{00000000-0005-0000-0000-0000B8080000}"/>
    <cellStyle name="Normal 65 3 3 2" xfId="3071" xr:uid="{00000000-0005-0000-0000-0000FF0B0000}"/>
    <cellStyle name="Normal 65 3 3 2 2" xfId="4761" xr:uid="{00000000-0005-0000-0000-000099120000}"/>
    <cellStyle name="Normal 65 3 3 2 2 2" xfId="14834" xr:uid="{00000000-0005-0000-0000-0000F2390000}"/>
    <cellStyle name="Normal 65 3 3 2 2 2 3" xfId="29932" xr:uid="{00000000-0005-0000-0000-0000EC740000}"/>
    <cellStyle name="Normal 65 3 3 2 2 3" xfId="9814" xr:uid="{00000000-0005-0000-0000-000056260000}"/>
    <cellStyle name="Normal 65 3 3 2 2 3 3" xfId="24915" xr:uid="{00000000-0005-0000-0000-000053610000}"/>
    <cellStyle name="Normal 65 3 3 2 2 5" xfId="19902" xr:uid="{00000000-0005-0000-0000-0000BE4D0000}"/>
    <cellStyle name="Normal 65 3 3 2 3" xfId="6453" xr:uid="{00000000-0005-0000-0000-000035190000}"/>
    <cellStyle name="Normal 65 3 3 2 3 2" xfId="16505" xr:uid="{00000000-0005-0000-0000-000079400000}"/>
    <cellStyle name="Normal 65 3 3 2 3 3" xfId="11485" xr:uid="{00000000-0005-0000-0000-0000DD2C0000}"/>
    <cellStyle name="Normal 65 3 3 2 3 3 3" xfId="26586" xr:uid="{00000000-0005-0000-0000-0000DA670000}"/>
    <cellStyle name="Normal 65 3 3 2 3 5" xfId="21573" xr:uid="{00000000-0005-0000-0000-000045540000}"/>
    <cellStyle name="Normal 65 3 3 2 4" xfId="13163" xr:uid="{00000000-0005-0000-0000-00006B330000}"/>
    <cellStyle name="Normal 65 3 3 2 4 3" xfId="28261" xr:uid="{00000000-0005-0000-0000-0000656E0000}"/>
    <cellStyle name="Normal 65 3 3 2 5" xfId="8142" xr:uid="{00000000-0005-0000-0000-0000CE1F0000}"/>
    <cellStyle name="Normal 65 3 3 2 5 3" xfId="23244" xr:uid="{00000000-0005-0000-0000-0000CC5A0000}"/>
    <cellStyle name="Normal 65 3 3 2 7" xfId="18231" xr:uid="{00000000-0005-0000-0000-000037470000}"/>
    <cellStyle name="Normal 65 3 3 3" xfId="3924" xr:uid="{00000000-0005-0000-0000-0000540F0000}"/>
    <cellStyle name="Normal 65 3 3 3 2" xfId="13998" xr:uid="{00000000-0005-0000-0000-0000AE360000}"/>
    <cellStyle name="Normal 65 3 3 3 2 3" xfId="29096" xr:uid="{00000000-0005-0000-0000-0000A8710000}"/>
    <cellStyle name="Normal 65 3 3 3 3" xfId="8978" xr:uid="{00000000-0005-0000-0000-000012230000}"/>
    <cellStyle name="Normal 65 3 3 3 3 3" xfId="24079" xr:uid="{00000000-0005-0000-0000-00000F5E0000}"/>
    <cellStyle name="Normal 65 3 3 3 5" xfId="19066" xr:uid="{00000000-0005-0000-0000-00007A4A0000}"/>
    <cellStyle name="Normal 65 3 3 4" xfId="5617" xr:uid="{00000000-0005-0000-0000-0000F1150000}"/>
    <cellStyle name="Normal 65 3 3 4 2" xfId="15669" xr:uid="{00000000-0005-0000-0000-0000353D0000}"/>
    <cellStyle name="Normal 65 3 3 4 2 3" xfId="30767" xr:uid="{00000000-0005-0000-0000-00002F780000}"/>
    <cellStyle name="Normal 65 3 3 4 3" xfId="10649" xr:uid="{00000000-0005-0000-0000-000099290000}"/>
    <cellStyle name="Normal 65 3 3 4 3 3" xfId="25750" xr:uid="{00000000-0005-0000-0000-000096640000}"/>
    <cellStyle name="Normal 65 3 3 4 5" xfId="20737" xr:uid="{00000000-0005-0000-0000-000001510000}"/>
    <cellStyle name="Normal 65 3 3 5" xfId="12327" xr:uid="{00000000-0005-0000-0000-000027300000}"/>
    <cellStyle name="Normal 65 3 3 5 3" xfId="27425" xr:uid="{00000000-0005-0000-0000-0000216B0000}"/>
    <cellStyle name="Normal 65 3 3 6" xfId="7306" xr:uid="{00000000-0005-0000-0000-00008A1C0000}"/>
    <cellStyle name="Normal 65 3 3 6 3" xfId="22408" xr:uid="{00000000-0005-0000-0000-000088570000}"/>
    <cellStyle name="Normal 65 3 3 8" xfId="17395" xr:uid="{00000000-0005-0000-0000-0000F3430000}"/>
    <cellStyle name="Normal 65 3 4" xfId="2653" xr:uid="{00000000-0005-0000-0000-00005D0A0000}"/>
    <cellStyle name="Normal 65 3 4 2" xfId="4343" xr:uid="{00000000-0005-0000-0000-0000F7100000}"/>
    <cellStyle name="Normal 65 3 4 2 2" xfId="14416" xr:uid="{00000000-0005-0000-0000-000050380000}"/>
    <cellStyle name="Normal 65 3 4 2 2 3" xfId="29514" xr:uid="{00000000-0005-0000-0000-00004A730000}"/>
    <cellStyle name="Normal 65 3 4 2 3" xfId="9396" xr:uid="{00000000-0005-0000-0000-0000B4240000}"/>
    <cellStyle name="Normal 65 3 4 2 3 3" xfId="24497" xr:uid="{00000000-0005-0000-0000-0000B15F0000}"/>
    <cellStyle name="Normal 65 3 4 2 5" xfId="19484" xr:uid="{00000000-0005-0000-0000-00001C4C0000}"/>
    <cellStyle name="Normal 65 3 4 3" xfId="6035" xr:uid="{00000000-0005-0000-0000-000093170000}"/>
    <cellStyle name="Normal 65 3 4 3 2" xfId="16087" xr:uid="{00000000-0005-0000-0000-0000D73E0000}"/>
    <cellStyle name="Normal 65 3 4 3 3" xfId="11067" xr:uid="{00000000-0005-0000-0000-00003B2B0000}"/>
    <cellStyle name="Normal 65 3 4 3 3 3" xfId="26168" xr:uid="{00000000-0005-0000-0000-000038660000}"/>
    <cellStyle name="Normal 65 3 4 3 5" xfId="21155" xr:uid="{00000000-0005-0000-0000-0000A3520000}"/>
    <cellStyle name="Normal 65 3 4 4" xfId="12745" xr:uid="{00000000-0005-0000-0000-0000C9310000}"/>
    <cellStyle name="Normal 65 3 4 4 3" xfId="27843" xr:uid="{00000000-0005-0000-0000-0000C36C0000}"/>
    <cellStyle name="Normal 65 3 4 5" xfId="7724" xr:uid="{00000000-0005-0000-0000-00002C1E0000}"/>
    <cellStyle name="Normal 65 3 4 5 3" xfId="22826" xr:uid="{00000000-0005-0000-0000-00002A590000}"/>
    <cellStyle name="Normal 65 3 4 7" xfId="17813" xr:uid="{00000000-0005-0000-0000-000095450000}"/>
    <cellStyle name="Normal 65 3 5" xfId="3506" xr:uid="{00000000-0005-0000-0000-0000B20D0000}"/>
    <cellStyle name="Normal 65 3 5 2" xfId="13580" xr:uid="{00000000-0005-0000-0000-00000C350000}"/>
    <cellStyle name="Normal 65 3 5 2 3" xfId="28678" xr:uid="{00000000-0005-0000-0000-000006700000}"/>
    <cellStyle name="Normal 65 3 5 3" xfId="8560" xr:uid="{00000000-0005-0000-0000-000070210000}"/>
    <cellStyle name="Normal 65 3 5 3 3" xfId="23661" xr:uid="{00000000-0005-0000-0000-00006D5C0000}"/>
    <cellStyle name="Normal 65 3 5 5" xfId="18648" xr:uid="{00000000-0005-0000-0000-0000D8480000}"/>
    <cellStyle name="Normal 65 3 6" xfId="5199" xr:uid="{00000000-0005-0000-0000-00004F140000}"/>
    <cellStyle name="Normal 65 3 6 2" xfId="15251" xr:uid="{00000000-0005-0000-0000-0000933B0000}"/>
    <cellStyle name="Normal 65 3 6 2 3" xfId="30349" xr:uid="{00000000-0005-0000-0000-00008D760000}"/>
    <cellStyle name="Normal 65 3 6 3" xfId="10231" xr:uid="{00000000-0005-0000-0000-0000F7270000}"/>
    <cellStyle name="Normal 65 3 6 3 3" xfId="25332" xr:uid="{00000000-0005-0000-0000-0000F4620000}"/>
    <cellStyle name="Normal 65 3 6 5" xfId="20319" xr:uid="{00000000-0005-0000-0000-00005F4F0000}"/>
    <cellStyle name="Normal 65 3 7" xfId="11909" xr:uid="{00000000-0005-0000-0000-0000852E0000}"/>
    <cellStyle name="Normal 65 3 7 3" xfId="27007" xr:uid="{00000000-0005-0000-0000-00007F690000}"/>
    <cellStyle name="Normal 65 3 8" xfId="6888" xr:uid="{00000000-0005-0000-0000-0000E81A0000}"/>
    <cellStyle name="Normal 65 3 8 3" xfId="21990" xr:uid="{00000000-0005-0000-0000-0000E6550000}"/>
    <cellStyle name="Normal 65 4" xfId="1913" xr:uid="{00000000-0005-0000-0000-000079070000}"/>
    <cellStyle name="Normal 65 4 2" xfId="2336" xr:uid="{00000000-0005-0000-0000-000020090000}"/>
    <cellStyle name="Normal 65 4 2 2" xfId="3175" xr:uid="{00000000-0005-0000-0000-0000670C0000}"/>
    <cellStyle name="Normal 65 4 2 2 2" xfId="4865" xr:uid="{00000000-0005-0000-0000-000001130000}"/>
    <cellStyle name="Normal 65 4 2 2 2 2" xfId="14938" xr:uid="{00000000-0005-0000-0000-00005A3A0000}"/>
    <cellStyle name="Normal 65 4 2 2 2 2 3" xfId="30036" xr:uid="{00000000-0005-0000-0000-000054750000}"/>
    <cellStyle name="Normal 65 4 2 2 2 3" xfId="9918" xr:uid="{00000000-0005-0000-0000-0000BE260000}"/>
    <cellStyle name="Normal 65 4 2 2 2 3 3" xfId="25019" xr:uid="{00000000-0005-0000-0000-0000BB610000}"/>
    <cellStyle name="Normal 65 4 2 2 2 5" xfId="20006" xr:uid="{00000000-0005-0000-0000-0000264E0000}"/>
    <cellStyle name="Normal 65 4 2 2 3" xfId="6557" xr:uid="{00000000-0005-0000-0000-00009D190000}"/>
    <cellStyle name="Normal 65 4 2 2 3 2" xfId="16609" xr:uid="{00000000-0005-0000-0000-0000E1400000}"/>
    <cellStyle name="Normal 65 4 2 2 3 3" xfId="11589" xr:uid="{00000000-0005-0000-0000-0000452D0000}"/>
    <cellStyle name="Normal 65 4 2 2 3 3 3" xfId="26690" xr:uid="{00000000-0005-0000-0000-000042680000}"/>
    <cellStyle name="Normal 65 4 2 2 3 5" xfId="21677" xr:uid="{00000000-0005-0000-0000-0000AD540000}"/>
    <cellStyle name="Normal 65 4 2 2 4" xfId="13267" xr:uid="{00000000-0005-0000-0000-0000D3330000}"/>
    <cellStyle name="Normal 65 4 2 2 4 3" xfId="28365" xr:uid="{00000000-0005-0000-0000-0000CD6E0000}"/>
    <cellStyle name="Normal 65 4 2 2 5" xfId="8246" xr:uid="{00000000-0005-0000-0000-000036200000}"/>
    <cellStyle name="Normal 65 4 2 2 5 3" xfId="23348" xr:uid="{00000000-0005-0000-0000-0000345B0000}"/>
    <cellStyle name="Normal 65 4 2 2 7" xfId="18335" xr:uid="{00000000-0005-0000-0000-00009F470000}"/>
    <cellStyle name="Normal 65 4 2 3" xfId="4028" xr:uid="{00000000-0005-0000-0000-0000BC0F0000}"/>
    <cellStyle name="Normal 65 4 2 3 2" xfId="14102" xr:uid="{00000000-0005-0000-0000-000016370000}"/>
    <cellStyle name="Normal 65 4 2 3 2 3" xfId="29200" xr:uid="{00000000-0005-0000-0000-000010720000}"/>
    <cellStyle name="Normal 65 4 2 3 3" xfId="9082" xr:uid="{00000000-0005-0000-0000-00007A230000}"/>
    <cellStyle name="Normal 65 4 2 3 3 3" xfId="24183" xr:uid="{00000000-0005-0000-0000-0000775E0000}"/>
    <cellStyle name="Normal 65 4 2 3 5" xfId="19170" xr:uid="{00000000-0005-0000-0000-0000E24A0000}"/>
    <cellStyle name="Normal 65 4 2 4" xfId="5721" xr:uid="{00000000-0005-0000-0000-000059160000}"/>
    <cellStyle name="Normal 65 4 2 4 2" xfId="15773" xr:uid="{00000000-0005-0000-0000-00009D3D0000}"/>
    <cellStyle name="Normal 65 4 2 4 2 3" xfId="30871" xr:uid="{00000000-0005-0000-0000-000097780000}"/>
    <cellStyle name="Normal 65 4 2 4 3" xfId="10753" xr:uid="{00000000-0005-0000-0000-0000012A0000}"/>
    <cellStyle name="Normal 65 4 2 4 3 3" xfId="25854" xr:uid="{00000000-0005-0000-0000-0000FE640000}"/>
    <cellStyle name="Normal 65 4 2 4 5" xfId="20841" xr:uid="{00000000-0005-0000-0000-000069510000}"/>
    <cellStyle name="Normal 65 4 2 5" xfId="12431" xr:uid="{00000000-0005-0000-0000-00008F300000}"/>
    <cellStyle name="Normal 65 4 2 5 3" xfId="27529" xr:uid="{00000000-0005-0000-0000-0000896B0000}"/>
    <cellStyle name="Normal 65 4 2 6" xfId="7410" xr:uid="{00000000-0005-0000-0000-0000F21C0000}"/>
    <cellStyle name="Normal 65 4 2 6 3" xfId="22512" xr:uid="{00000000-0005-0000-0000-0000F0570000}"/>
    <cellStyle name="Normal 65 4 2 8" xfId="17499" xr:uid="{00000000-0005-0000-0000-00005B440000}"/>
    <cellStyle name="Normal 65 4 3" xfId="2757" xr:uid="{00000000-0005-0000-0000-0000C50A0000}"/>
    <cellStyle name="Normal 65 4 3 2" xfId="4447" xr:uid="{00000000-0005-0000-0000-00005F110000}"/>
    <cellStyle name="Normal 65 4 3 2 2" xfId="14520" xr:uid="{00000000-0005-0000-0000-0000B8380000}"/>
    <cellStyle name="Normal 65 4 3 2 2 3" xfId="29618" xr:uid="{00000000-0005-0000-0000-0000B2730000}"/>
    <cellStyle name="Normal 65 4 3 2 3" xfId="9500" xr:uid="{00000000-0005-0000-0000-00001C250000}"/>
    <cellStyle name="Normal 65 4 3 2 3 3" xfId="24601" xr:uid="{00000000-0005-0000-0000-000019600000}"/>
    <cellStyle name="Normal 65 4 3 2 5" xfId="19588" xr:uid="{00000000-0005-0000-0000-0000844C0000}"/>
    <cellStyle name="Normal 65 4 3 3" xfId="6139" xr:uid="{00000000-0005-0000-0000-0000FB170000}"/>
    <cellStyle name="Normal 65 4 3 3 2" xfId="16191" xr:uid="{00000000-0005-0000-0000-00003F3F0000}"/>
    <cellStyle name="Normal 65 4 3 3 3" xfId="11171" xr:uid="{00000000-0005-0000-0000-0000A32B0000}"/>
    <cellStyle name="Normal 65 4 3 3 3 3" xfId="26272" xr:uid="{00000000-0005-0000-0000-0000A0660000}"/>
    <cellStyle name="Normal 65 4 3 3 5" xfId="21259" xr:uid="{00000000-0005-0000-0000-00000B530000}"/>
    <cellStyle name="Normal 65 4 3 4" xfId="12849" xr:uid="{00000000-0005-0000-0000-000031320000}"/>
    <cellStyle name="Normal 65 4 3 4 3" xfId="27947" xr:uid="{00000000-0005-0000-0000-00002B6D0000}"/>
    <cellStyle name="Normal 65 4 3 5" xfId="7828" xr:uid="{00000000-0005-0000-0000-0000941E0000}"/>
    <cellStyle name="Normal 65 4 3 5 3" xfId="22930" xr:uid="{00000000-0005-0000-0000-000092590000}"/>
    <cellStyle name="Normal 65 4 3 7" xfId="17917" xr:uid="{00000000-0005-0000-0000-0000FD450000}"/>
    <cellStyle name="Normal 65 4 4" xfId="3610" xr:uid="{00000000-0005-0000-0000-00001A0E0000}"/>
    <cellStyle name="Normal 65 4 4 2" xfId="13684" xr:uid="{00000000-0005-0000-0000-000074350000}"/>
    <cellStyle name="Normal 65 4 4 2 3" xfId="28782" xr:uid="{00000000-0005-0000-0000-00006E700000}"/>
    <cellStyle name="Normal 65 4 4 3" xfId="8664" xr:uid="{00000000-0005-0000-0000-0000D8210000}"/>
    <cellStyle name="Normal 65 4 4 3 3" xfId="23765" xr:uid="{00000000-0005-0000-0000-0000D55C0000}"/>
    <cellStyle name="Normal 65 4 4 5" xfId="18752" xr:uid="{00000000-0005-0000-0000-000040490000}"/>
    <cellStyle name="Normal 65 4 5" xfId="5303" xr:uid="{00000000-0005-0000-0000-0000B7140000}"/>
    <cellStyle name="Normal 65 4 5 2" xfId="15355" xr:uid="{00000000-0005-0000-0000-0000FB3B0000}"/>
    <cellStyle name="Normal 65 4 5 2 3" xfId="30453" xr:uid="{00000000-0005-0000-0000-0000F5760000}"/>
    <cellStyle name="Normal 65 4 5 3" xfId="10335" xr:uid="{00000000-0005-0000-0000-00005F280000}"/>
    <cellStyle name="Normal 65 4 5 3 3" xfId="25436" xr:uid="{00000000-0005-0000-0000-00005C630000}"/>
    <cellStyle name="Normal 65 4 5 5" xfId="20423" xr:uid="{00000000-0005-0000-0000-0000C74F0000}"/>
    <cellStyle name="Normal 65 4 6" xfId="12013" xr:uid="{00000000-0005-0000-0000-0000ED2E0000}"/>
    <cellStyle name="Normal 65 4 6 3" xfId="27111" xr:uid="{00000000-0005-0000-0000-0000E7690000}"/>
    <cellStyle name="Normal 65 4 7" xfId="6992" xr:uid="{00000000-0005-0000-0000-0000501B0000}"/>
    <cellStyle name="Normal 65 4 7 3" xfId="22094" xr:uid="{00000000-0005-0000-0000-00004E560000}"/>
    <cellStyle name="Normal 65 4 9" xfId="17081" xr:uid="{00000000-0005-0000-0000-0000B9420000}"/>
    <cellStyle name="Normal 65 5" xfId="2126" xr:uid="{00000000-0005-0000-0000-00004E080000}"/>
    <cellStyle name="Normal 65 5 2" xfId="2967" xr:uid="{00000000-0005-0000-0000-0000970B0000}"/>
    <cellStyle name="Normal 65 5 2 2" xfId="4657" xr:uid="{00000000-0005-0000-0000-000031120000}"/>
    <cellStyle name="Normal 65 5 2 2 2" xfId="14730" xr:uid="{00000000-0005-0000-0000-00008A390000}"/>
    <cellStyle name="Normal 65 5 2 2 2 3" xfId="29828" xr:uid="{00000000-0005-0000-0000-000084740000}"/>
    <cellStyle name="Normal 65 5 2 2 3" xfId="9710" xr:uid="{00000000-0005-0000-0000-0000EE250000}"/>
    <cellStyle name="Normal 65 5 2 2 3 3" xfId="24811" xr:uid="{00000000-0005-0000-0000-0000EB600000}"/>
    <cellStyle name="Normal 65 5 2 2 5" xfId="19798" xr:uid="{00000000-0005-0000-0000-0000564D0000}"/>
    <cellStyle name="Normal 65 5 2 3" xfId="6349" xr:uid="{00000000-0005-0000-0000-0000CD180000}"/>
    <cellStyle name="Normal 65 5 2 3 2" xfId="16401" xr:uid="{00000000-0005-0000-0000-000011400000}"/>
    <cellStyle name="Normal 65 5 2 3 3" xfId="11381" xr:uid="{00000000-0005-0000-0000-0000752C0000}"/>
    <cellStyle name="Normal 65 5 2 3 3 3" xfId="26482" xr:uid="{00000000-0005-0000-0000-000072670000}"/>
    <cellStyle name="Normal 65 5 2 3 5" xfId="21469" xr:uid="{00000000-0005-0000-0000-0000DD530000}"/>
    <cellStyle name="Normal 65 5 2 4" xfId="13059" xr:uid="{00000000-0005-0000-0000-000003330000}"/>
    <cellStyle name="Normal 65 5 2 4 3" xfId="28157" xr:uid="{00000000-0005-0000-0000-0000FD6D0000}"/>
    <cellStyle name="Normal 65 5 2 5" xfId="8038" xr:uid="{00000000-0005-0000-0000-0000661F0000}"/>
    <cellStyle name="Normal 65 5 2 5 3" xfId="23140" xr:uid="{00000000-0005-0000-0000-0000645A0000}"/>
    <cellStyle name="Normal 65 5 2 7" xfId="18127" xr:uid="{00000000-0005-0000-0000-0000CF460000}"/>
    <cellStyle name="Normal 65 5 3" xfId="3820" xr:uid="{00000000-0005-0000-0000-0000EC0E0000}"/>
    <cellStyle name="Normal 65 5 3 2" xfId="13894" xr:uid="{00000000-0005-0000-0000-000046360000}"/>
    <cellStyle name="Normal 65 5 3 2 3" xfId="28992" xr:uid="{00000000-0005-0000-0000-000040710000}"/>
    <cellStyle name="Normal 65 5 3 3" xfId="8874" xr:uid="{00000000-0005-0000-0000-0000AA220000}"/>
    <cellStyle name="Normal 65 5 3 3 3" xfId="23975" xr:uid="{00000000-0005-0000-0000-0000A75D0000}"/>
    <cellStyle name="Normal 65 5 3 5" xfId="18962" xr:uid="{00000000-0005-0000-0000-0000124A0000}"/>
    <cellStyle name="Normal 65 5 4" xfId="5513" xr:uid="{00000000-0005-0000-0000-000089150000}"/>
    <cellStyle name="Normal 65 5 4 2" xfId="15565" xr:uid="{00000000-0005-0000-0000-0000CD3C0000}"/>
    <cellStyle name="Normal 65 5 4 2 3" xfId="30663" xr:uid="{00000000-0005-0000-0000-0000C7770000}"/>
    <cellStyle name="Normal 65 5 4 3" xfId="10545" xr:uid="{00000000-0005-0000-0000-000031290000}"/>
    <cellStyle name="Normal 65 5 4 3 3" xfId="25646" xr:uid="{00000000-0005-0000-0000-00002E640000}"/>
    <cellStyle name="Normal 65 5 4 5" xfId="20633" xr:uid="{00000000-0005-0000-0000-000099500000}"/>
    <cellStyle name="Normal 65 5 5" xfId="12223" xr:uid="{00000000-0005-0000-0000-0000BF2F0000}"/>
    <cellStyle name="Normal 65 5 5 3" xfId="27321" xr:uid="{00000000-0005-0000-0000-0000B96A0000}"/>
    <cellStyle name="Normal 65 5 6" xfId="7202" xr:uid="{00000000-0005-0000-0000-0000221C0000}"/>
    <cellStyle name="Normal 65 5 6 3" xfId="22304" xr:uid="{00000000-0005-0000-0000-000020570000}"/>
    <cellStyle name="Normal 65 5 8" xfId="17291" xr:uid="{00000000-0005-0000-0000-00008B430000}"/>
    <cellStyle name="Normal 65 6" xfId="2547" xr:uid="{00000000-0005-0000-0000-0000F3090000}"/>
    <cellStyle name="Normal 65 6 2" xfId="4239" xr:uid="{00000000-0005-0000-0000-00008F100000}"/>
    <cellStyle name="Normal 65 6 2 2" xfId="14312" xr:uid="{00000000-0005-0000-0000-0000E8370000}"/>
    <cellStyle name="Normal 65 6 2 2 3" xfId="29410" xr:uid="{00000000-0005-0000-0000-0000E2720000}"/>
    <cellStyle name="Normal 65 6 2 3" xfId="9292" xr:uid="{00000000-0005-0000-0000-00004C240000}"/>
    <cellStyle name="Normal 65 6 2 3 3" xfId="24393" xr:uid="{00000000-0005-0000-0000-0000495F0000}"/>
    <cellStyle name="Normal 65 6 2 5" xfId="19380" xr:uid="{00000000-0005-0000-0000-0000B44B0000}"/>
    <cellStyle name="Normal 65 6 3" xfId="5931" xr:uid="{00000000-0005-0000-0000-00002B170000}"/>
    <cellStyle name="Normal 65 6 3 2" xfId="15983" xr:uid="{00000000-0005-0000-0000-00006F3E0000}"/>
    <cellStyle name="Normal 65 6 3 3" xfId="10963" xr:uid="{00000000-0005-0000-0000-0000D32A0000}"/>
    <cellStyle name="Normal 65 6 3 3 3" xfId="26064" xr:uid="{00000000-0005-0000-0000-0000D0650000}"/>
    <cellStyle name="Normal 65 6 3 5" xfId="21051" xr:uid="{00000000-0005-0000-0000-00003B520000}"/>
    <cellStyle name="Normal 65 6 4" xfId="12641" xr:uid="{00000000-0005-0000-0000-000061310000}"/>
    <cellStyle name="Normal 65 6 4 3" xfId="27739" xr:uid="{00000000-0005-0000-0000-00005B6C0000}"/>
    <cellStyle name="Normal 65 6 5" xfId="7620" xr:uid="{00000000-0005-0000-0000-0000C41D0000}"/>
    <cellStyle name="Normal 65 6 5 3" xfId="22722" xr:uid="{00000000-0005-0000-0000-0000C2580000}"/>
    <cellStyle name="Normal 65 6 7" xfId="17709" xr:uid="{00000000-0005-0000-0000-00002D450000}"/>
    <cellStyle name="Normal 65 7" xfId="3399" xr:uid="{00000000-0005-0000-0000-0000470D0000}"/>
    <cellStyle name="Normal 65 7 2" xfId="13476" xr:uid="{00000000-0005-0000-0000-0000A4340000}"/>
    <cellStyle name="Normal 65 7 2 3" xfId="28574" xr:uid="{00000000-0005-0000-0000-00009E6F0000}"/>
    <cellStyle name="Normal 65 7 3" xfId="8456" xr:uid="{00000000-0005-0000-0000-000008210000}"/>
    <cellStyle name="Normal 65 7 3 3" xfId="23557" xr:uid="{00000000-0005-0000-0000-0000055C0000}"/>
    <cellStyle name="Normal 65 7 5" xfId="18544" xr:uid="{00000000-0005-0000-0000-000070480000}"/>
    <cellStyle name="Normal 65 8" xfId="5093" xr:uid="{00000000-0005-0000-0000-0000E5130000}"/>
    <cellStyle name="Normal 65 8 2" xfId="15147" xr:uid="{00000000-0005-0000-0000-00002B3B0000}"/>
    <cellStyle name="Normal 65 8 2 3" xfId="30245" xr:uid="{00000000-0005-0000-0000-000025760000}"/>
    <cellStyle name="Normal 65 8 3" xfId="10127" xr:uid="{00000000-0005-0000-0000-00008F270000}"/>
    <cellStyle name="Normal 65 8 3 3" xfId="25228" xr:uid="{00000000-0005-0000-0000-00008C620000}"/>
    <cellStyle name="Normal 65 8 5" xfId="20215" xr:uid="{00000000-0005-0000-0000-0000F74E0000}"/>
    <cellStyle name="Normal 65 9" xfId="11803" xr:uid="{00000000-0005-0000-0000-00001B2E0000}"/>
    <cellStyle name="Normal 65 9 3" xfId="26903" xr:uid="{00000000-0005-0000-0000-000017690000}"/>
    <cellStyle name="Normal 66" xfId="1478" xr:uid="{00000000-0005-0000-0000-0000C6050000}"/>
    <cellStyle name="Normal 66 10" xfId="6783" xr:uid="{00000000-0005-0000-0000-00007F1A0000}"/>
    <cellStyle name="Normal 66 10 3" xfId="21887" xr:uid="{00000000-0005-0000-0000-00007F550000}"/>
    <cellStyle name="Normal 66 12" xfId="16872" xr:uid="{00000000-0005-0000-0000-0000E8410000}"/>
    <cellStyle name="Normal 66 2" xfId="1747" xr:uid="{00000000-0005-0000-0000-0000D3060000}"/>
    <cellStyle name="Normal 66 2 11" xfId="16926" xr:uid="{00000000-0005-0000-0000-00001E420000}"/>
    <cellStyle name="Normal 66 2 2" xfId="1855" xr:uid="{00000000-0005-0000-0000-00003F070000}"/>
    <cellStyle name="Normal 66 2 2 10" xfId="17030" xr:uid="{00000000-0005-0000-0000-000086420000}"/>
    <cellStyle name="Normal 66 2 2 2" xfId="2072" xr:uid="{00000000-0005-0000-0000-000018080000}"/>
    <cellStyle name="Normal 66 2 2 2 2" xfId="2493" xr:uid="{00000000-0005-0000-0000-0000BD090000}"/>
    <cellStyle name="Normal 66 2 2 2 2 2" xfId="3332" xr:uid="{00000000-0005-0000-0000-0000040D0000}"/>
    <cellStyle name="Normal 66 2 2 2 2 2 2" xfId="5022" xr:uid="{00000000-0005-0000-0000-00009E130000}"/>
    <cellStyle name="Normal 66 2 2 2 2 2 2 2" xfId="15095" xr:uid="{00000000-0005-0000-0000-0000F73A0000}"/>
    <cellStyle name="Normal 66 2 2 2 2 2 2 2 3" xfId="30193" xr:uid="{00000000-0005-0000-0000-0000F1750000}"/>
    <cellStyle name="Normal 66 2 2 2 2 2 2 3" xfId="10075" xr:uid="{00000000-0005-0000-0000-00005B270000}"/>
    <cellStyle name="Normal 66 2 2 2 2 2 2 3 3" xfId="25176" xr:uid="{00000000-0005-0000-0000-000058620000}"/>
    <cellStyle name="Normal 66 2 2 2 2 2 2 5" xfId="20163" xr:uid="{00000000-0005-0000-0000-0000C34E0000}"/>
    <cellStyle name="Normal 66 2 2 2 2 2 3" xfId="6714" xr:uid="{00000000-0005-0000-0000-00003A1A0000}"/>
    <cellStyle name="Normal 66 2 2 2 2 2 3 2" xfId="16766" xr:uid="{00000000-0005-0000-0000-00007E410000}"/>
    <cellStyle name="Normal 66 2 2 2 2 2 3 3" xfId="11746" xr:uid="{00000000-0005-0000-0000-0000E22D0000}"/>
    <cellStyle name="Normal 66 2 2 2 2 2 3 3 3" xfId="26847" xr:uid="{00000000-0005-0000-0000-0000DF680000}"/>
    <cellStyle name="Normal 66 2 2 2 2 2 3 5" xfId="21834" xr:uid="{00000000-0005-0000-0000-00004A550000}"/>
    <cellStyle name="Normal 66 2 2 2 2 2 4" xfId="13424" xr:uid="{00000000-0005-0000-0000-000070340000}"/>
    <cellStyle name="Normal 66 2 2 2 2 2 4 3" xfId="28522" xr:uid="{00000000-0005-0000-0000-00006A6F0000}"/>
    <cellStyle name="Normal 66 2 2 2 2 2 5" xfId="8403" xr:uid="{00000000-0005-0000-0000-0000D3200000}"/>
    <cellStyle name="Normal 66 2 2 2 2 2 5 3" xfId="23505" xr:uid="{00000000-0005-0000-0000-0000D15B0000}"/>
    <cellStyle name="Normal 66 2 2 2 2 2 7" xfId="18492" xr:uid="{00000000-0005-0000-0000-00003C480000}"/>
    <cellStyle name="Normal 66 2 2 2 2 3" xfId="4185" xr:uid="{00000000-0005-0000-0000-000059100000}"/>
    <cellStyle name="Normal 66 2 2 2 2 3 2" xfId="14259" xr:uid="{00000000-0005-0000-0000-0000B3370000}"/>
    <cellStyle name="Normal 66 2 2 2 2 3 2 3" xfId="29357" xr:uid="{00000000-0005-0000-0000-0000AD720000}"/>
    <cellStyle name="Normal 66 2 2 2 2 3 3" xfId="9239" xr:uid="{00000000-0005-0000-0000-000017240000}"/>
    <cellStyle name="Normal 66 2 2 2 2 3 3 3" xfId="24340" xr:uid="{00000000-0005-0000-0000-0000145F0000}"/>
    <cellStyle name="Normal 66 2 2 2 2 3 5" xfId="19327" xr:uid="{00000000-0005-0000-0000-00007F4B0000}"/>
    <cellStyle name="Normal 66 2 2 2 2 4" xfId="5878" xr:uid="{00000000-0005-0000-0000-0000F6160000}"/>
    <cellStyle name="Normal 66 2 2 2 2 4 2" xfId="15930" xr:uid="{00000000-0005-0000-0000-00003A3E0000}"/>
    <cellStyle name="Normal 66 2 2 2 2 4 3" xfId="10910" xr:uid="{00000000-0005-0000-0000-00009E2A0000}"/>
    <cellStyle name="Normal 66 2 2 2 2 4 3 3" xfId="26011" xr:uid="{00000000-0005-0000-0000-00009B650000}"/>
    <cellStyle name="Normal 66 2 2 2 2 4 5" xfId="20998" xr:uid="{00000000-0005-0000-0000-000006520000}"/>
    <cellStyle name="Normal 66 2 2 2 2 5" xfId="12588" xr:uid="{00000000-0005-0000-0000-00002C310000}"/>
    <cellStyle name="Normal 66 2 2 2 2 5 3" xfId="27686" xr:uid="{00000000-0005-0000-0000-0000266C0000}"/>
    <cellStyle name="Normal 66 2 2 2 2 6" xfId="7567" xr:uid="{00000000-0005-0000-0000-00008F1D0000}"/>
    <cellStyle name="Normal 66 2 2 2 2 6 3" xfId="22669" xr:uid="{00000000-0005-0000-0000-00008D580000}"/>
    <cellStyle name="Normal 66 2 2 2 2 8" xfId="17656" xr:uid="{00000000-0005-0000-0000-0000F8440000}"/>
    <cellStyle name="Normal 66 2 2 2 3" xfId="2914" xr:uid="{00000000-0005-0000-0000-0000620B0000}"/>
    <cellStyle name="Normal 66 2 2 2 3 2" xfId="4604" xr:uid="{00000000-0005-0000-0000-0000FC110000}"/>
    <cellStyle name="Normal 66 2 2 2 3 2 2" xfId="14677" xr:uid="{00000000-0005-0000-0000-000055390000}"/>
    <cellStyle name="Normal 66 2 2 2 3 2 2 3" xfId="29775" xr:uid="{00000000-0005-0000-0000-00004F740000}"/>
    <cellStyle name="Normal 66 2 2 2 3 2 3" xfId="9657" xr:uid="{00000000-0005-0000-0000-0000B9250000}"/>
    <cellStyle name="Normal 66 2 2 2 3 2 3 3" xfId="24758" xr:uid="{00000000-0005-0000-0000-0000B6600000}"/>
    <cellStyle name="Normal 66 2 2 2 3 2 5" xfId="19745" xr:uid="{00000000-0005-0000-0000-0000214D0000}"/>
    <cellStyle name="Normal 66 2 2 2 3 3" xfId="6296" xr:uid="{00000000-0005-0000-0000-000098180000}"/>
    <cellStyle name="Normal 66 2 2 2 3 3 2" xfId="16348" xr:uid="{00000000-0005-0000-0000-0000DC3F0000}"/>
    <cellStyle name="Normal 66 2 2 2 3 3 3" xfId="11328" xr:uid="{00000000-0005-0000-0000-0000402C0000}"/>
    <cellStyle name="Normal 66 2 2 2 3 3 3 3" xfId="26429" xr:uid="{00000000-0005-0000-0000-00003D670000}"/>
    <cellStyle name="Normal 66 2 2 2 3 3 5" xfId="21416" xr:uid="{00000000-0005-0000-0000-0000A8530000}"/>
    <cellStyle name="Normal 66 2 2 2 3 4" xfId="13006" xr:uid="{00000000-0005-0000-0000-0000CE320000}"/>
    <cellStyle name="Normal 66 2 2 2 3 4 3" xfId="28104" xr:uid="{00000000-0005-0000-0000-0000C86D0000}"/>
    <cellStyle name="Normal 66 2 2 2 3 5" xfId="7985" xr:uid="{00000000-0005-0000-0000-0000311F0000}"/>
    <cellStyle name="Normal 66 2 2 2 3 5 3" xfId="23087" xr:uid="{00000000-0005-0000-0000-00002F5A0000}"/>
    <cellStyle name="Normal 66 2 2 2 3 7" xfId="18074" xr:uid="{00000000-0005-0000-0000-00009A460000}"/>
    <cellStyle name="Normal 66 2 2 2 4" xfId="3767" xr:uid="{00000000-0005-0000-0000-0000B70E0000}"/>
    <cellStyle name="Normal 66 2 2 2 4 2" xfId="13841" xr:uid="{00000000-0005-0000-0000-000011360000}"/>
    <cellStyle name="Normal 66 2 2 2 4 2 3" xfId="28939" xr:uid="{00000000-0005-0000-0000-00000B710000}"/>
    <cellStyle name="Normal 66 2 2 2 4 3" xfId="8821" xr:uid="{00000000-0005-0000-0000-000075220000}"/>
    <cellStyle name="Normal 66 2 2 2 4 3 3" xfId="23922" xr:uid="{00000000-0005-0000-0000-0000725D0000}"/>
    <cellStyle name="Normal 66 2 2 2 4 5" xfId="18909" xr:uid="{00000000-0005-0000-0000-0000DD490000}"/>
    <cellStyle name="Normal 66 2 2 2 5" xfId="5460" xr:uid="{00000000-0005-0000-0000-000054150000}"/>
    <cellStyle name="Normal 66 2 2 2 5 2" xfId="15512" xr:uid="{00000000-0005-0000-0000-0000983C0000}"/>
    <cellStyle name="Normal 66 2 2 2 5 2 3" xfId="30610" xr:uid="{00000000-0005-0000-0000-000092770000}"/>
    <cellStyle name="Normal 66 2 2 2 5 3" xfId="10492" xr:uid="{00000000-0005-0000-0000-0000FC280000}"/>
    <cellStyle name="Normal 66 2 2 2 5 3 3" xfId="25593" xr:uid="{00000000-0005-0000-0000-0000F9630000}"/>
    <cellStyle name="Normal 66 2 2 2 5 5" xfId="20580" xr:uid="{00000000-0005-0000-0000-000064500000}"/>
    <cellStyle name="Normal 66 2 2 2 6" xfId="12170" xr:uid="{00000000-0005-0000-0000-00008A2F0000}"/>
    <cellStyle name="Normal 66 2 2 2 6 3" xfId="27268" xr:uid="{00000000-0005-0000-0000-0000846A0000}"/>
    <cellStyle name="Normal 66 2 2 2 7" xfId="7149" xr:uid="{00000000-0005-0000-0000-0000ED1B0000}"/>
    <cellStyle name="Normal 66 2 2 2 7 3" xfId="22251" xr:uid="{00000000-0005-0000-0000-0000EB560000}"/>
    <cellStyle name="Normal 66 2 2 2 9" xfId="17238" xr:uid="{00000000-0005-0000-0000-000056430000}"/>
    <cellStyle name="Normal 66 2 2 3" xfId="2285" xr:uid="{00000000-0005-0000-0000-0000ED080000}"/>
    <cellStyle name="Normal 66 2 2 3 2" xfId="3124" xr:uid="{00000000-0005-0000-0000-0000340C0000}"/>
    <cellStyle name="Normal 66 2 2 3 2 2" xfId="4814" xr:uid="{00000000-0005-0000-0000-0000CE120000}"/>
    <cellStyle name="Normal 66 2 2 3 2 2 2" xfId="14887" xr:uid="{00000000-0005-0000-0000-0000273A0000}"/>
    <cellStyle name="Normal 66 2 2 3 2 2 2 3" xfId="29985" xr:uid="{00000000-0005-0000-0000-000021750000}"/>
    <cellStyle name="Normal 66 2 2 3 2 2 3" xfId="9867" xr:uid="{00000000-0005-0000-0000-00008B260000}"/>
    <cellStyle name="Normal 66 2 2 3 2 2 3 3" xfId="24968" xr:uid="{00000000-0005-0000-0000-000088610000}"/>
    <cellStyle name="Normal 66 2 2 3 2 2 5" xfId="19955" xr:uid="{00000000-0005-0000-0000-0000F34D0000}"/>
    <cellStyle name="Normal 66 2 2 3 2 3" xfId="6506" xr:uid="{00000000-0005-0000-0000-00006A190000}"/>
    <cellStyle name="Normal 66 2 2 3 2 3 2" xfId="16558" xr:uid="{00000000-0005-0000-0000-0000AE400000}"/>
    <cellStyle name="Normal 66 2 2 3 2 3 3" xfId="11538" xr:uid="{00000000-0005-0000-0000-0000122D0000}"/>
    <cellStyle name="Normal 66 2 2 3 2 3 3 3" xfId="26639" xr:uid="{00000000-0005-0000-0000-00000F680000}"/>
    <cellStyle name="Normal 66 2 2 3 2 3 5" xfId="21626" xr:uid="{00000000-0005-0000-0000-00007A540000}"/>
    <cellStyle name="Normal 66 2 2 3 2 4" xfId="13216" xr:uid="{00000000-0005-0000-0000-0000A0330000}"/>
    <cellStyle name="Normal 66 2 2 3 2 4 3" xfId="28314" xr:uid="{00000000-0005-0000-0000-00009A6E0000}"/>
    <cellStyle name="Normal 66 2 2 3 2 5" xfId="8195" xr:uid="{00000000-0005-0000-0000-000003200000}"/>
    <cellStyle name="Normal 66 2 2 3 2 5 3" xfId="23297" xr:uid="{00000000-0005-0000-0000-0000015B0000}"/>
    <cellStyle name="Normal 66 2 2 3 2 7" xfId="18284" xr:uid="{00000000-0005-0000-0000-00006C470000}"/>
    <cellStyle name="Normal 66 2 2 3 3" xfId="3977" xr:uid="{00000000-0005-0000-0000-0000890F0000}"/>
    <cellStyle name="Normal 66 2 2 3 3 2" xfId="14051" xr:uid="{00000000-0005-0000-0000-0000E3360000}"/>
    <cellStyle name="Normal 66 2 2 3 3 2 3" xfId="29149" xr:uid="{00000000-0005-0000-0000-0000DD710000}"/>
    <cellStyle name="Normal 66 2 2 3 3 3" xfId="9031" xr:uid="{00000000-0005-0000-0000-000047230000}"/>
    <cellStyle name="Normal 66 2 2 3 3 3 3" xfId="24132" xr:uid="{00000000-0005-0000-0000-0000445E0000}"/>
    <cellStyle name="Normal 66 2 2 3 3 5" xfId="19119" xr:uid="{00000000-0005-0000-0000-0000AF4A0000}"/>
    <cellStyle name="Normal 66 2 2 3 4" xfId="5670" xr:uid="{00000000-0005-0000-0000-000026160000}"/>
    <cellStyle name="Normal 66 2 2 3 4 2" xfId="15722" xr:uid="{00000000-0005-0000-0000-00006A3D0000}"/>
    <cellStyle name="Normal 66 2 2 3 4 2 3" xfId="30820" xr:uid="{00000000-0005-0000-0000-000064780000}"/>
    <cellStyle name="Normal 66 2 2 3 4 3" xfId="10702" xr:uid="{00000000-0005-0000-0000-0000CE290000}"/>
    <cellStyle name="Normal 66 2 2 3 4 3 3" xfId="25803" xr:uid="{00000000-0005-0000-0000-0000CB640000}"/>
    <cellStyle name="Normal 66 2 2 3 4 5" xfId="20790" xr:uid="{00000000-0005-0000-0000-000036510000}"/>
    <cellStyle name="Normal 66 2 2 3 5" xfId="12380" xr:uid="{00000000-0005-0000-0000-00005C300000}"/>
    <cellStyle name="Normal 66 2 2 3 5 3" xfId="27478" xr:uid="{00000000-0005-0000-0000-0000566B0000}"/>
    <cellStyle name="Normal 66 2 2 3 6" xfId="7359" xr:uid="{00000000-0005-0000-0000-0000BF1C0000}"/>
    <cellStyle name="Normal 66 2 2 3 6 3" xfId="22461" xr:uid="{00000000-0005-0000-0000-0000BD570000}"/>
    <cellStyle name="Normal 66 2 2 3 8" xfId="17448" xr:uid="{00000000-0005-0000-0000-000028440000}"/>
    <cellStyle name="Normal 66 2 2 4" xfId="2706" xr:uid="{00000000-0005-0000-0000-0000920A0000}"/>
    <cellStyle name="Normal 66 2 2 4 2" xfId="4396" xr:uid="{00000000-0005-0000-0000-00002C110000}"/>
    <cellStyle name="Normal 66 2 2 4 2 2" xfId="14469" xr:uid="{00000000-0005-0000-0000-000085380000}"/>
    <cellStyle name="Normal 66 2 2 4 2 2 3" xfId="29567" xr:uid="{00000000-0005-0000-0000-00007F730000}"/>
    <cellStyle name="Normal 66 2 2 4 2 3" xfId="9449" xr:uid="{00000000-0005-0000-0000-0000E9240000}"/>
    <cellStyle name="Normal 66 2 2 4 2 3 3" xfId="24550" xr:uid="{00000000-0005-0000-0000-0000E65F0000}"/>
    <cellStyle name="Normal 66 2 2 4 2 5" xfId="19537" xr:uid="{00000000-0005-0000-0000-0000514C0000}"/>
    <cellStyle name="Normal 66 2 2 4 3" xfId="6088" xr:uid="{00000000-0005-0000-0000-0000C8170000}"/>
    <cellStyle name="Normal 66 2 2 4 3 2" xfId="16140" xr:uid="{00000000-0005-0000-0000-00000C3F0000}"/>
    <cellStyle name="Normal 66 2 2 4 3 3" xfId="11120" xr:uid="{00000000-0005-0000-0000-0000702B0000}"/>
    <cellStyle name="Normal 66 2 2 4 3 3 3" xfId="26221" xr:uid="{00000000-0005-0000-0000-00006D660000}"/>
    <cellStyle name="Normal 66 2 2 4 3 5" xfId="21208" xr:uid="{00000000-0005-0000-0000-0000D8520000}"/>
    <cellStyle name="Normal 66 2 2 4 4" xfId="12798" xr:uid="{00000000-0005-0000-0000-0000FE310000}"/>
    <cellStyle name="Normal 66 2 2 4 4 3" xfId="27896" xr:uid="{00000000-0005-0000-0000-0000F86C0000}"/>
    <cellStyle name="Normal 66 2 2 4 5" xfId="7777" xr:uid="{00000000-0005-0000-0000-0000611E0000}"/>
    <cellStyle name="Normal 66 2 2 4 5 3" xfId="22879" xr:uid="{00000000-0005-0000-0000-00005F590000}"/>
    <cellStyle name="Normal 66 2 2 4 7" xfId="17866" xr:uid="{00000000-0005-0000-0000-0000CA450000}"/>
    <cellStyle name="Normal 66 2 2 5" xfId="3559" xr:uid="{00000000-0005-0000-0000-0000E70D0000}"/>
    <cellStyle name="Normal 66 2 2 5 2" xfId="13633" xr:uid="{00000000-0005-0000-0000-000041350000}"/>
    <cellStyle name="Normal 66 2 2 5 2 3" xfId="28731" xr:uid="{00000000-0005-0000-0000-00003B700000}"/>
    <cellStyle name="Normal 66 2 2 5 3" xfId="8613" xr:uid="{00000000-0005-0000-0000-0000A5210000}"/>
    <cellStyle name="Normal 66 2 2 5 3 3" xfId="23714" xr:uid="{00000000-0005-0000-0000-0000A25C0000}"/>
    <cellStyle name="Normal 66 2 2 5 5" xfId="18701" xr:uid="{00000000-0005-0000-0000-00000D490000}"/>
    <cellStyle name="Normal 66 2 2 6" xfId="5252" xr:uid="{00000000-0005-0000-0000-000084140000}"/>
    <cellStyle name="Normal 66 2 2 6 2" xfId="15304" xr:uid="{00000000-0005-0000-0000-0000C83B0000}"/>
    <cellStyle name="Normal 66 2 2 6 2 3" xfId="30402" xr:uid="{00000000-0005-0000-0000-0000C2760000}"/>
    <cellStyle name="Normal 66 2 2 6 3" xfId="10284" xr:uid="{00000000-0005-0000-0000-00002C280000}"/>
    <cellStyle name="Normal 66 2 2 6 3 3" xfId="25385" xr:uid="{00000000-0005-0000-0000-000029630000}"/>
    <cellStyle name="Normal 66 2 2 6 5" xfId="20372" xr:uid="{00000000-0005-0000-0000-0000944F0000}"/>
    <cellStyle name="Normal 66 2 2 7" xfId="11962" xr:uid="{00000000-0005-0000-0000-0000BA2E0000}"/>
    <cellStyle name="Normal 66 2 2 7 3" xfId="27060" xr:uid="{00000000-0005-0000-0000-0000B4690000}"/>
    <cellStyle name="Normal 66 2 2 8" xfId="6941" xr:uid="{00000000-0005-0000-0000-00001D1B0000}"/>
    <cellStyle name="Normal 66 2 2 8 3" xfId="22043" xr:uid="{00000000-0005-0000-0000-00001B560000}"/>
    <cellStyle name="Normal 66 2 3" xfId="1968" xr:uid="{00000000-0005-0000-0000-0000B0070000}"/>
    <cellStyle name="Normal 66 2 3 2" xfId="2389" xr:uid="{00000000-0005-0000-0000-000055090000}"/>
    <cellStyle name="Normal 66 2 3 2 2" xfId="3228" xr:uid="{00000000-0005-0000-0000-00009C0C0000}"/>
    <cellStyle name="Normal 66 2 3 2 2 2" xfId="4918" xr:uid="{00000000-0005-0000-0000-000036130000}"/>
    <cellStyle name="Normal 66 2 3 2 2 2 2" xfId="14991" xr:uid="{00000000-0005-0000-0000-00008F3A0000}"/>
    <cellStyle name="Normal 66 2 3 2 2 2 2 3" xfId="30089" xr:uid="{00000000-0005-0000-0000-000089750000}"/>
    <cellStyle name="Normal 66 2 3 2 2 2 3" xfId="9971" xr:uid="{00000000-0005-0000-0000-0000F3260000}"/>
    <cellStyle name="Normal 66 2 3 2 2 2 3 3" xfId="25072" xr:uid="{00000000-0005-0000-0000-0000F0610000}"/>
    <cellStyle name="Normal 66 2 3 2 2 2 5" xfId="20059" xr:uid="{00000000-0005-0000-0000-00005B4E0000}"/>
    <cellStyle name="Normal 66 2 3 2 2 3" xfId="6610" xr:uid="{00000000-0005-0000-0000-0000D2190000}"/>
    <cellStyle name="Normal 66 2 3 2 2 3 2" xfId="16662" xr:uid="{00000000-0005-0000-0000-000016410000}"/>
    <cellStyle name="Normal 66 2 3 2 2 3 3" xfId="11642" xr:uid="{00000000-0005-0000-0000-00007A2D0000}"/>
    <cellStyle name="Normal 66 2 3 2 2 3 3 3" xfId="26743" xr:uid="{00000000-0005-0000-0000-000077680000}"/>
    <cellStyle name="Normal 66 2 3 2 2 3 5" xfId="21730" xr:uid="{00000000-0005-0000-0000-0000E2540000}"/>
    <cellStyle name="Normal 66 2 3 2 2 4" xfId="13320" xr:uid="{00000000-0005-0000-0000-000008340000}"/>
    <cellStyle name="Normal 66 2 3 2 2 4 3" xfId="28418" xr:uid="{00000000-0005-0000-0000-0000026F0000}"/>
    <cellStyle name="Normal 66 2 3 2 2 5" xfId="8299" xr:uid="{00000000-0005-0000-0000-00006B200000}"/>
    <cellStyle name="Normal 66 2 3 2 2 5 3" xfId="23401" xr:uid="{00000000-0005-0000-0000-0000695B0000}"/>
    <cellStyle name="Normal 66 2 3 2 2 7" xfId="18388" xr:uid="{00000000-0005-0000-0000-0000D4470000}"/>
    <cellStyle name="Normal 66 2 3 2 3" xfId="4081" xr:uid="{00000000-0005-0000-0000-0000F10F0000}"/>
    <cellStyle name="Normal 66 2 3 2 3 2" xfId="14155" xr:uid="{00000000-0005-0000-0000-00004B370000}"/>
    <cellStyle name="Normal 66 2 3 2 3 2 3" xfId="29253" xr:uid="{00000000-0005-0000-0000-000045720000}"/>
    <cellStyle name="Normal 66 2 3 2 3 3" xfId="9135" xr:uid="{00000000-0005-0000-0000-0000AF230000}"/>
    <cellStyle name="Normal 66 2 3 2 3 3 3" xfId="24236" xr:uid="{00000000-0005-0000-0000-0000AC5E0000}"/>
    <cellStyle name="Normal 66 2 3 2 3 5" xfId="19223" xr:uid="{00000000-0005-0000-0000-0000174B0000}"/>
    <cellStyle name="Normal 66 2 3 2 4" xfId="5774" xr:uid="{00000000-0005-0000-0000-00008E160000}"/>
    <cellStyle name="Normal 66 2 3 2 4 2" xfId="15826" xr:uid="{00000000-0005-0000-0000-0000D23D0000}"/>
    <cellStyle name="Normal 66 2 3 2 4 2 3" xfId="30924" xr:uid="{00000000-0005-0000-0000-0000CC780000}"/>
    <cellStyle name="Normal 66 2 3 2 4 3" xfId="10806" xr:uid="{00000000-0005-0000-0000-0000362A0000}"/>
    <cellStyle name="Normal 66 2 3 2 4 3 3" xfId="25907" xr:uid="{00000000-0005-0000-0000-000033650000}"/>
    <cellStyle name="Normal 66 2 3 2 4 5" xfId="20894" xr:uid="{00000000-0005-0000-0000-00009E510000}"/>
    <cellStyle name="Normal 66 2 3 2 5" xfId="12484" xr:uid="{00000000-0005-0000-0000-0000C4300000}"/>
    <cellStyle name="Normal 66 2 3 2 5 3" xfId="27582" xr:uid="{00000000-0005-0000-0000-0000BE6B0000}"/>
    <cellStyle name="Normal 66 2 3 2 6" xfId="7463" xr:uid="{00000000-0005-0000-0000-0000271D0000}"/>
    <cellStyle name="Normal 66 2 3 2 6 3" xfId="22565" xr:uid="{00000000-0005-0000-0000-000025580000}"/>
    <cellStyle name="Normal 66 2 3 2 8" xfId="17552" xr:uid="{00000000-0005-0000-0000-000090440000}"/>
    <cellStyle name="Normal 66 2 3 3" xfId="2810" xr:uid="{00000000-0005-0000-0000-0000FA0A0000}"/>
    <cellStyle name="Normal 66 2 3 3 2" xfId="4500" xr:uid="{00000000-0005-0000-0000-000094110000}"/>
    <cellStyle name="Normal 66 2 3 3 2 2" xfId="14573" xr:uid="{00000000-0005-0000-0000-0000ED380000}"/>
    <cellStyle name="Normal 66 2 3 3 2 2 3" xfId="29671" xr:uid="{00000000-0005-0000-0000-0000E7730000}"/>
    <cellStyle name="Normal 66 2 3 3 2 3" xfId="9553" xr:uid="{00000000-0005-0000-0000-000051250000}"/>
    <cellStyle name="Normal 66 2 3 3 2 3 3" xfId="24654" xr:uid="{00000000-0005-0000-0000-00004E600000}"/>
    <cellStyle name="Normal 66 2 3 3 2 5" xfId="19641" xr:uid="{00000000-0005-0000-0000-0000B94C0000}"/>
    <cellStyle name="Normal 66 2 3 3 3" xfId="6192" xr:uid="{00000000-0005-0000-0000-000030180000}"/>
    <cellStyle name="Normal 66 2 3 3 3 2" xfId="16244" xr:uid="{00000000-0005-0000-0000-0000743F0000}"/>
    <cellStyle name="Normal 66 2 3 3 3 3" xfId="11224" xr:uid="{00000000-0005-0000-0000-0000D82B0000}"/>
    <cellStyle name="Normal 66 2 3 3 3 3 3" xfId="26325" xr:uid="{00000000-0005-0000-0000-0000D5660000}"/>
    <cellStyle name="Normal 66 2 3 3 3 5" xfId="21312" xr:uid="{00000000-0005-0000-0000-000040530000}"/>
    <cellStyle name="Normal 66 2 3 3 4" xfId="12902" xr:uid="{00000000-0005-0000-0000-000066320000}"/>
    <cellStyle name="Normal 66 2 3 3 4 3" xfId="28000" xr:uid="{00000000-0005-0000-0000-0000606D0000}"/>
    <cellStyle name="Normal 66 2 3 3 5" xfId="7881" xr:uid="{00000000-0005-0000-0000-0000C91E0000}"/>
    <cellStyle name="Normal 66 2 3 3 5 3" xfId="22983" xr:uid="{00000000-0005-0000-0000-0000C7590000}"/>
    <cellStyle name="Normal 66 2 3 3 7" xfId="17970" xr:uid="{00000000-0005-0000-0000-000032460000}"/>
    <cellStyle name="Normal 66 2 3 4" xfId="3663" xr:uid="{00000000-0005-0000-0000-00004F0E0000}"/>
    <cellStyle name="Normal 66 2 3 4 2" xfId="13737" xr:uid="{00000000-0005-0000-0000-0000A9350000}"/>
    <cellStyle name="Normal 66 2 3 4 2 3" xfId="28835" xr:uid="{00000000-0005-0000-0000-0000A3700000}"/>
    <cellStyle name="Normal 66 2 3 4 3" xfId="8717" xr:uid="{00000000-0005-0000-0000-00000D220000}"/>
    <cellStyle name="Normal 66 2 3 4 3 3" xfId="23818" xr:uid="{00000000-0005-0000-0000-00000A5D0000}"/>
    <cellStyle name="Normal 66 2 3 4 5" xfId="18805" xr:uid="{00000000-0005-0000-0000-000075490000}"/>
    <cellStyle name="Normal 66 2 3 5" xfId="5356" xr:uid="{00000000-0005-0000-0000-0000EC140000}"/>
    <cellStyle name="Normal 66 2 3 5 2" xfId="15408" xr:uid="{00000000-0005-0000-0000-0000303C0000}"/>
    <cellStyle name="Normal 66 2 3 5 2 3" xfId="30506" xr:uid="{00000000-0005-0000-0000-00002A770000}"/>
    <cellStyle name="Normal 66 2 3 5 3" xfId="10388" xr:uid="{00000000-0005-0000-0000-000094280000}"/>
    <cellStyle name="Normal 66 2 3 5 3 3" xfId="25489" xr:uid="{00000000-0005-0000-0000-000091630000}"/>
    <cellStyle name="Normal 66 2 3 5 5" xfId="20476" xr:uid="{00000000-0005-0000-0000-0000FC4F0000}"/>
    <cellStyle name="Normal 66 2 3 6" xfId="12066" xr:uid="{00000000-0005-0000-0000-0000222F0000}"/>
    <cellStyle name="Normal 66 2 3 6 3" xfId="27164" xr:uid="{00000000-0005-0000-0000-00001C6A0000}"/>
    <cellStyle name="Normal 66 2 3 7" xfId="7045" xr:uid="{00000000-0005-0000-0000-0000851B0000}"/>
    <cellStyle name="Normal 66 2 3 7 3" xfId="22147" xr:uid="{00000000-0005-0000-0000-000083560000}"/>
    <cellStyle name="Normal 66 2 3 9" xfId="17134" xr:uid="{00000000-0005-0000-0000-0000EE420000}"/>
    <cellStyle name="Normal 66 2 4" xfId="2181" xr:uid="{00000000-0005-0000-0000-000085080000}"/>
    <cellStyle name="Normal 66 2 4 2" xfId="3020" xr:uid="{00000000-0005-0000-0000-0000CC0B0000}"/>
    <cellStyle name="Normal 66 2 4 2 2" xfId="4710" xr:uid="{00000000-0005-0000-0000-000066120000}"/>
    <cellStyle name="Normal 66 2 4 2 2 2" xfId="14783" xr:uid="{00000000-0005-0000-0000-0000BF390000}"/>
    <cellStyle name="Normal 66 2 4 2 2 2 3" xfId="29881" xr:uid="{00000000-0005-0000-0000-0000B9740000}"/>
    <cellStyle name="Normal 66 2 4 2 2 3" xfId="9763" xr:uid="{00000000-0005-0000-0000-000023260000}"/>
    <cellStyle name="Normal 66 2 4 2 2 3 3" xfId="24864" xr:uid="{00000000-0005-0000-0000-000020610000}"/>
    <cellStyle name="Normal 66 2 4 2 2 5" xfId="19851" xr:uid="{00000000-0005-0000-0000-00008B4D0000}"/>
    <cellStyle name="Normal 66 2 4 2 3" xfId="6402" xr:uid="{00000000-0005-0000-0000-000002190000}"/>
    <cellStyle name="Normal 66 2 4 2 3 2" xfId="16454" xr:uid="{00000000-0005-0000-0000-000046400000}"/>
    <cellStyle name="Normal 66 2 4 2 3 3" xfId="11434" xr:uid="{00000000-0005-0000-0000-0000AA2C0000}"/>
    <cellStyle name="Normal 66 2 4 2 3 3 3" xfId="26535" xr:uid="{00000000-0005-0000-0000-0000A7670000}"/>
    <cellStyle name="Normal 66 2 4 2 3 5" xfId="21522" xr:uid="{00000000-0005-0000-0000-000012540000}"/>
    <cellStyle name="Normal 66 2 4 2 4" xfId="13112" xr:uid="{00000000-0005-0000-0000-000038330000}"/>
    <cellStyle name="Normal 66 2 4 2 4 3" xfId="28210" xr:uid="{00000000-0005-0000-0000-0000326E0000}"/>
    <cellStyle name="Normal 66 2 4 2 5" xfId="8091" xr:uid="{00000000-0005-0000-0000-00009B1F0000}"/>
    <cellStyle name="Normal 66 2 4 2 5 3" xfId="23193" xr:uid="{00000000-0005-0000-0000-0000995A0000}"/>
    <cellStyle name="Normal 66 2 4 2 7" xfId="18180" xr:uid="{00000000-0005-0000-0000-000004470000}"/>
    <cellStyle name="Normal 66 2 4 3" xfId="3873" xr:uid="{00000000-0005-0000-0000-0000210F0000}"/>
    <cellStyle name="Normal 66 2 4 3 2" xfId="13947" xr:uid="{00000000-0005-0000-0000-00007B360000}"/>
    <cellStyle name="Normal 66 2 4 3 2 3" xfId="29045" xr:uid="{00000000-0005-0000-0000-000075710000}"/>
    <cellStyle name="Normal 66 2 4 3 3" xfId="8927" xr:uid="{00000000-0005-0000-0000-0000DF220000}"/>
    <cellStyle name="Normal 66 2 4 3 3 3" xfId="24028" xr:uid="{00000000-0005-0000-0000-0000DC5D0000}"/>
    <cellStyle name="Normal 66 2 4 3 5" xfId="19015" xr:uid="{00000000-0005-0000-0000-0000474A0000}"/>
    <cellStyle name="Normal 66 2 4 4" xfId="5566" xr:uid="{00000000-0005-0000-0000-0000BE150000}"/>
    <cellStyle name="Normal 66 2 4 4 2" xfId="15618" xr:uid="{00000000-0005-0000-0000-0000023D0000}"/>
    <cellStyle name="Normal 66 2 4 4 2 3" xfId="30716" xr:uid="{00000000-0005-0000-0000-0000FC770000}"/>
    <cellStyle name="Normal 66 2 4 4 3" xfId="10598" xr:uid="{00000000-0005-0000-0000-000066290000}"/>
    <cellStyle name="Normal 66 2 4 4 3 3" xfId="25699" xr:uid="{00000000-0005-0000-0000-000063640000}"/>
    <cellStyle name="Normal 66 2 4 4 5" xfId="20686" xr:uid="{00000000-0005-0000-0000-0000CE500000}"/>
    <cellStyle name="Normal 66 2 4 5" xfId="12276" xr:uid="{00000000-0005-0000-0000-0000F42F0000}"/>
    <cellStyle name="Normal 66 2 4 5 3" xfId="27374" xr:uid="{00000000-0005-0000-0000-0000EE6A0000}"/>
    <cellStyle name="Normal 66 2 4 6" xfId="7255" xr:uid="{00000000-0005-0000-0000-0000571C0000}"/>
    <cellStyle name="Normal 66 2 4 6 3" xfId="22357" xr:uid="{00000000-0005-0000-0000-000055570000}"/>
    <cellStyle name="Normal 66 2 4 8" xfId="17344" xr:uid="{00000000-0005-0000-0000-0000C0430000}"/>
    <cellStyle name="Normal 66 2 5" xfId="2602" xr:uid="{00000000-0005-0000-0000-00002A0A0000}"/>
    <cellStyle name="Normal 66 2 5 2" xfId="4292" xr:uid="{00000000-0005-0000-0000-0000C4100000}"/>
    <cellStyle name="Normal 66 2 5 2 2" xfId="14365" xr:uid="{00000000-0005-0000-0000-00001D380000}"/>
    <cellStyle name="Normal 66 2 5 2 2 3" xfId="29463" xr:uid="{00000000-0005-0000-0000-000017730000}"/>
    <cellStyle name="Normal 66 2 5 2 3" xfId="9345" xr:uid="{00000000-0005-0000-0000-000081240000}"/>
    <cellStyle name="Normal 66 2 5 2 3 3" xfId="24446" xr:uid="{00000000-0005-0000-0000-00007E5F0000}"/>
    <cellStyle name="Normal 66 2 5 2 5" xfId="19433" xr:uid="{00000000-0005-0000-0000-0000E94B0000}"/>
    <cellStyle name="Normal 66 2 5 3" xfId="5984" xr:uid="{00000000-0005-0000-0000-000060170000}"/>
    <cellStyle name="Normal 66 2 5 3 2" xfId="16036" xr:uid="{00000000-0005-0000-0000-0000A43E0000}"/>
    <cellStyle name="Normal 66 2 5 3 3" xfId="11016" xr:uid="{00000000-0005-0000-0000-0000082B0000}"/>
    <cellStyle name="Normal 66 2 5 3 3 3" xfId="26117" xr:uid="{00000000-0005-0000-0000-000005660000}"/>
    <cellStyle name="Normal 66 2 5 3 5" xfId="21104" xr:uid="{00000000-0005-0000-0000-000070520000}"/>
    <cellStyle name="Normal 66 2 5 4" xfId="12694" xr:uid="{00000000-0005-0000-0000-000096310000}"/>
    <cellStyle name="Normal 66 2 5 4 3" xfId="27792" xr:uid="{00000000-0005-0000-0000-0000906C0000}"/>
    <cellStyle name="Normal 66 2 5 5" xfId="7673" xr:uid="{00000000-0005-0000-0000-0000F91D0000}"/>
    <cellStyle name="Normal 66 2 5 5 3" xfId="22775" xr:uid="{00000000-0005-0000-0000-0000F7580000}"/>
    <cellStyle name="Normal 66 2 5 7" xfId="17762" xr:uid="{00000000-0005-0000-0000-000062450000}"/>
    <cellStyle name="Normal 66 2 6" xfId="3455" xr:uid="{00000000-0005-0000-0000-00007F0D0000}"/>
    <cellStyle name="Normal 66 2 6 2" xfId="13529" xr:uid="{00000000-0005-0000-0000-0000D9340000}"/>
    <cellStyle name="Normal 66 2 6 2 3" xfId="28627" xr:uid="{00000000-0005-0000-0000-0000D36F0000}"/>
    <cellStyle name="Normal 66 2 6 3" xfId="8509" xr:uid="{00000000-0005-0000-0000-00003D210000}"/>
    <cellStyle name="Normal 66 2 6 3 3" xfId="23610" xr:uid="{00000000-0005-0000-0000-00003A5C0000}"/>
    <cellStyle name="Normal 66 2 6 5" xfId="18597" xr:uid="{00000000-0005-0000-0000-0000A5480000}"/>
    <cellStyle name="Normal 66 2 7" xfId="5148" xr:uid="{00000000-0005-0000-0000-00001C140000}"/>
    <cellStyle name="Normal 66 2 7 2" xfId="15200" xr:uid="{00000000-0005-0000-0000-0000603B0000}"/>
    <cellStyle name="Normal 66 2 7 2 3" xfId="30298" xr:uid="{00000000-0005-0000-0000-00005A760000}"/>
    <cellStyle name="Normal 66 2 7 3" xfId="10180" xr:uid="{00000000-0005-0000-0000-0000C4270000}"/>
    <cellStyle name="Normal 66 2 7 3 3" xfId="25281" xr:uid="{00000000-0005-0000-0000-0000C1620000}"/>
    <cellStyle name="Normal 66 2 7 5" xfId="20268" xr:uid="{00000000-0005-0000-0000-00002C4F0000}"/>
    <cellStyle name="Normal 66 2 8" xfId="11858" xr:uid="{00000000-0005-0000-0000-0000522E0000}"/>
    <cellStyle name="Normal 66 2 8 3" xfId="26956" xr:uid="{00000000-0005-0000-0000-00004C690000}"/>
    <cellStyle name="Normal 66 2 9" xfId="6837" xr:uid="{00000000-0005-0000-0000-0000B51A0000}"/>
    <cellStyle name="Normal 66 2 9 3" xfId="21939" xr:uid="{00000000-0005-0000-0000-0000B3550000}"/>
    <cellStyle name="Normal 66 3" xfId="1801" xr:uid="{00000000-0005-0000-0000-000009070000}"/>
    <cellStyle name="Normal 66 3 10" xfId="16978" xr:uid="{00000000-0005-0000-0000-000052420000}"/>
    <cellStyle name="Normal 66 3 2" xfId="2020" xr:uid="{00000000-0005-0000-0000-0000E4070000}"/>
    <cellStyle name="Normal 66 3 2 2" xfId="2441" xr:uid="{00000000-0005-0000-0000-000089090000}"/>
    <cellStyle name="Normal 66 3 2 2 2" xfId="3280" xr:uid="{00000000-0005-0000-0000-0000D00C0000}"/>
    <cellStyle name="Normal 66 3 2 2 2 2" xfId="4970" xr:uid="{00000000-0005-0000-0000-00006A130000}"/>
    <cellStyle name="Normal 66 3 2 2 2 2 2" xfId="15043" xr:uid="{00000000-0005-0000-0000-0000C33A0000}"/>
    <cellStyle name="Normal 66 3 2 2 2 2 2 3" xfId="30141" xr:uid="{00000000-0005-0000-0000-0000BD750000}"/>
    <cellStyle name="Normal 66 3 2 2 2 2 3" xfId="10023" xr:uid="{00000000-0005-0000-0000-000027270000}"/>
    <cellStyle name="Normal 66 3 2 2 2 2 3 3" xfId="25124" xr:uid="{00000000-0005-0000-0000-000024620000}"/>
    <cellStyle name="Normal 66 3 2 2 2 2 5" xfId="20111" xr:uid="{00000000-0005-0000-0000-00008F4E0000}"/>
    <cellStyle name="Normal 66 3 2 2 2 3" xfId="6662" xr:uid="{00000000-0005-0000-0000-0000061A0000}"/>
    <cellStyle name="Normal 66 3 2 2 2 3 2" xfId="16714" xr:uid="{00000000-0005-0000-0000-00004A410000}"/>
    <cellStyle name="Normal 66 3 2 2 2 3 3" xfId="11694" xr:uid="{00000000-0005-0000-0000-0000AE2D0000}"/>
    <cellStyle name="Normal 66 3 2 2 2 3 3 3" xfId="26795" xr:uid="{00000000-0005-0000-0000-0000AB680000}"/>
    <cellStyle name="Normal 66 3 2 2 2 3 5" xfId="21782" xr:uid="{00000000-0005-0000-0000-000016550000}"/>
    <cellStyle name="Normal 66 3 2 2 2 4" xfId="13372" xr:uid="{00000000-0005-0000-0000-00003C340000}"/>
    <cellStyle name="Normal 66 3 2 2 2 4 3" xfId="28470" xr:uid="{00000000-0005-0000-0000-0000366F0000}"/>
    <cellStyle name="Normal 66 3 2 2 2 5" xfId="8351" xr:uid="{00000000-0005-0000-0000-00009F200000}"/>
    <cellStyle name="Normal 66 3 2 2 2 5 3" xfId="23453" xr:uid="{00000000-0005-0000-0000-00009D5B0000}"/>
    <cellStyle name="Normal 66 3 2 2 2 7" xfId="18440" xr:uid="{00000000-0005-0000-0000-000008480000}"/>
    <cellStyle name="Normal 66 3 2 2 3" xfId="4133" xr:uid="{00000000-0005-0000-0000-000025100000}"/>
    <cellStyle name="Normal 66 3 2 2 3 2" xfId="14207" xr:uid="{00000000-0005-0000-0000-00007F370000}"/>
    <cellStyle name="Normal 66 3 2 2 3 2 3" xfId="29305" xr:uid="{00000000-0005-0000-0000-000079720000}"/>
    <cellStyle name="Normal 66 3 2 2 3 3" xfId="9187" xr:uid="{00000000-0005-0000-0000-0000E3230000}"/>
    <cellStyle name="Normal 66 3 2 2 3 3 3" xfId="24288" xr:uid="{00000000-0005-0000-0000-0000E05E0000}"/>
    <cellStyle name="Normal 66 3 2 2 3 5" xfId="19275" xr:uid="{00000000-0005-0000-0000-00004B4B0000}"/>
    <cellStyle name="Normal 66 3 2 2 4" xfId="5826" xr:uid="{00000000-0005-0000-0000-0000C2160000}"/>
    <cellStyle name="Normal 66 3 2 2 4 2" xfId="15878" xr:uid="{00000000-0005-0000-0000-0000063E0000}"/>
    <cellStyle name="Normal 66 3 2 2 4 3" xfId="10858" xr:uid="{00000000-0005-0000-0000-00006A2A0000}"/>
    <cellStyle name="Normal 66 3 2 2 4 3 3" xfId="25959" xr:uid="{00000000-0005-0000-0000-000067650000}"/>
    <cellStyle name="Normal 66 3 2 2 4 5" xfId="20946" xr:uid="{00000000-0005-0000-0000-0000D2510000}"/>
    <cellStyle name="Normal 66 3 2 2 5" xfId="12536" xr:uid="{00000000-0005-0000-0000-0000F8300000}"/>
    <cellStyle name="Normal 66 3 2 2 5 3" xfId="27634" xr:uid="{00000000-0005-0000-0000-0000F26B0000}"/>
    <cellStyle name="Normal 66 3 2 2 6" xfId="7515" xr:uid="{00000000-0005-0000-0000-00005B1D0000}"/>
    <cellStyle name="Normal 66 3 2 2 6 3" xfId="22617" xr:uid="{00000000-0005-0000-0000-000059580000}"/>
    <cellStyle name="Normal 66 3 2 2 8" xfId="17604" xr:uid="{00000000-0005-0000-0000-0000C4440000}"/>
    <cellStyle name="Normal 66 3 2 3" xfId="2862" xr:uid="{00000000-0005-0000-0000-00002E0B0000}"/>
    <cellStyle name="Normal 66 3 2 3 2" xfId="4552" xr:uid="{00000000-0005-0000-0000-0000C8110000}"/>
    <cellStyle name="Normal 66 3 2 3 2 2" xfId="14625" xr:uid="{00000000-0005-0000-0000-000021390000}"/>
    <cellStyle name="Normal 66 3 2 3 2 2 3" xfId="29723" xr:uid="{00000000-0005-0000-0000-00001B740000}"/>
    <cellStyle name="Normal 66 3 2 3 2 3" xfId="9605" xr:uid="{00000000-0005-0000-0000-000085250000}"/>
    <cellStyle name="Normal 66 3 2 3 2 3 3" xfId="24706" xr:uid="{00000000-0005-0000-0000-000082600000}"/>
    <cellStyle name="Normal 66 3 2 3 2 5" xfId="19693" xr:uid="{00000000-0005-0000-0000-0000ED4C0000}"/>
    <cellStyle name="Normal 66 3 2 3 3" xfId="6244" xr:uid="{00000000-0005-0000-0000-000064180000}"/>
    <cellStyle name="Normal 66 3 2 3 3 2" xfId="16296" xr:uid="{00000000-0005-0000-0000-0000A83F0000}"/>
    <cellStyle name="Normal 66 3 2 3 3 3" xfId="11276" xr:uid="{00000000-0005-0000-0000-00000C2C0000}"/>
    <cellStyle name="Normal 66 3 2 3 3 3 3" xfId="26377" xr:uid="{00000000-0005-0000-0000-000009670000}"/>
    <cellStyle name="Normal 66 3 2 3 3 5" xfId="21364" xr:uid="{00000000-0005-0000-0000-000074530000}"/>
    <cellStyle name="Normal 66 3 2 3 4" xfId="12954" xr:uid="{00000000-0005-0000-0000-00009A320000}"/>
    <cellStyle name="Normal 66 3 2 3 4 3" xfId="28052" xr:uid="{00000000-0005-0000-0000-0000946D0000}"/>
    <cellStyle name="Normal 66 3 2 3 5" xfId="7933" xr:uid="{00000000-0005-0000-0000-0000FD1E0000}"/>
    <cellStyle name="Normal 66 3 2 3 5 3" xfId="23035" xr:uid="{00000000-0005-0000-0000-0000FB590000}"/>
    <cellStyle name="Normal 66 3 2 3 7" xfId="18022" xr:uid="{00000000-0005-0000-0000-000066460000}"/>
    <cellStyle name="Normal 66 3 2 4" xfId="3715" xr:uid="{00000000-0005-0000-0000-0000830E0000}"/>
    <cellStyle name="Normal 66 3 2 4 2" xfId="13789" xr:uid="{00000000-0005-0000-0000-0000DD350000}"/>
    <cellStyle name="Normal 66 3 2 4 2 3" xfId="28887" xr:uid="{00000000-0005-0000-0000-0000D7700000}"/>
    <cellStyle name="Normal 66 3 2 4 3" xfId="8769" xr:uid="{00000000-0005-0000-0000-000041220000}"/>
    <cellStyle name="Normal 66 3 2 4 3 3" xfId="23870" xr:uid="{00000000-0005-0000-0000-00003E5D0000}"/>
    <cellStyle name="Normal 66 3 2 4 5" xfId="18857" xr:uid="{00000000-0005-0000-0000-0000A9490000}"/>
    <cellStyle name="Normal 66 3 2 5" xfId="5408" xr:uid="{00000000-0005-0000-0000-000020150000}"/>
    <cellStyle name="Normal 66 3 2 5 2" xfId="15460" xr:uid="{00000000-0005-0000-0000-0000643C0000}"/>
    <cellStyle name="Normal 66 3 2 5 2 3" xfId="30558" xr:uid="{00000000-0005-0000-0000-00005E770000}"/>
    <cellStyle name="Normal 66 3 2 5 3" xfId="10440" xr:uid="{00000000-0005-0000-0000-0000C8280000}"/>
    <cellStyle name="Normal 66 3 2 5 3 3" xfId="25541" xr:uid="{00000000-0005-0000-0000-0000C5630000}"/>
    <cellStyle name="Normal 66 3 2 5 5" xfId="20528" xr:uid="{00000000-0005-0000-0000-000030500000}"/>
    <cellStyle name="Normal 66 3 2 6" xfId="12118" xr:uid="{00000000-0005-0000-0000-0000562F0000}"/>
    <cellStyle name="Normal 66 3 2 6 3" xfId="27216" xr:uid="{00000000-0005-0000-0000-0000506A0000}"/>
    <cellStyle name="Normal 66 3 2 7" xfId="7097" xr:uid="{00000000-0005-0000-0000-0000B91B0000}"/>
    <cellStyle name="Normal 66 3 2 7 3" xfId="22199" xr:uid="{00000000-0005-0000-0000-0000B7560000}"/>
    <cellStyle name="Normal 66 3 2 9" xfId="17186" xr:uid="{00000000-0005-0000-0000-000022430000}"/>
    <cellStyle name="Normal 66 3 3" xfId="2233" xr:uid="{00000000-0005-0000-0000-0000B9080000}"/>
    <cellStyle name="Normal 66 3 3 2" xfId="3072" xr:uid="{00000000-0005-0000-0000-0000000C0000}"/>
    <cellStyle name="Normal 66 3 3 2 2" xfId="4762" xr:uid="{00000000-0005-0000-0000-00009A120000}"/>
    <cellStyle name="Normal 66 3 3 2 2 2" xfId="14835" xr:uid="{00000000-0005-0000-0000-0000F3390000}"/>
    <cellStyle name="Normal 66 3 3 2 2 2 3" xfId="29933" xr:uid="{00000000-0005-0000-0000-0000ED740000}"/>
    <cellStyle name="Normal 66 3 3 2 2 3" xfId="9815" xr:uid="{00000000-0005-0000-0000-000057260000}"/>
    <cellStyle name="Normal 66 3 3 2 2 3 3" xfId="24916" xr:uid="{00000000-0005-0000-0000-000054610000}"/>
    <cellStyle name="Normal 66 3 3 2 2 5" xfId="19903" xr:uid="{00000000-0005-0000-0000-0000BF4D0000}"/>
    <cellStyle name="Normal 66 3 3 2 3" xfId="6454" xr:uid="{00000000-0005-0000-0000-000036190000}"/>
    <cellStyle name="Normal 66 3 3 2 3 2" xfId="16506" xr:uid="{00000000-0005-0000-0000-00007A400000}"/>
    <cellStyle name="Normal 66 3 3 2 3 3" xfId="11486" xr:uid="{00000000-0005-0000-0000-0000DE2C0000}"/>
    <cellStyle name="Normal 66 3 3 2 3 3 3" xfId="26587" xr:uid="{00000000-0005-0000-0000-0000DB670000}"/>
    <cellStyle name="Normal 66 3 3 2 3 5" xfId="21574" xr:uid="{00000000-0005-0000-0000-000046540000}"/>
    <cellStyle name="Normal 66 3 3 2 4" xfId="13164" xr:uid="{00000000-0005-0000-0000-00006C330000}"/>
    <cellStyle name="Normal 66 3 3 2 4 3" xfId="28262" xr:uid="{00000000-0005-0000-0000-0000666E0000}"/>
    <cellStyle name="Normal 66 3 3 2 5" xfId="8143" xr:uid="{00000000-0005-0000-0000-0000CF1F0000}"/>
    <cellStyle name="Normal 66 3 3 2 5 3" xfId="23245" xr:uid="{00000000-0005-0000-0000-0000CD5A0000}"/>
    <cellStyle name="Normal 66 3 3 2 7" xfId="18232" xr:uid="{00000000-0005-0000-0000-000038470000}"/>
    <cellStyle name="Normal 66 3 3 3" xfId="3925" xr:uid="{00000000-0005-0000-0000-0000550F0000}"/>
    <cellStyle name="Normal 66 3 3 3 2" xfId="13999" xr:uid="{00000000-0005-0000-0000-0000AF360000}"/>
    <cellStyle name="Normal 66 3 3 3 2 3" xfId="29097" xr:uid="{00000000-0005-0000-0000-0000A9710000}"/>
    <cellStyle name="Normal 66 3 3 3 3" xfId="8979" xr:uid="{00000000-0005-0000-0000-000013230000}"/>
    <cellStyle name="Normal 66 3 3 3 3 3" xfId="24080" xr:uid="{00000000-0005-0000-0000-0000105E0000}"/>
    <cellStyle name="Normal 66 3 3 3 5" xfId="19067" xr:uid="{00000000-0005-0000-0000-00007B4A0000}"/>
    <cellStyle name="Normal 66 3 3 4" xfId="5618" xr:uid="{00000000-0005-0000-0000-0000F2150000}"/>
    <cellStyle name="Normal 66 3 3 4 2" xfId="15670" xr:uid="{00000000-0005-0000-0000-0000363D0000}"/>
    <cellStyle name="Normal 66 3 3 4 2 3" xfId="30768" xr:uid="{00000000-0005-0000-0000-000030780000}"/>
    <cellStyle name="Normal 66 3 3 4 3" xfId="10650" xr:uid="{00000000-0005-0000-0000-00009A290000}"/>
    <cellStyle name="Normal 66 3 3 4 3 3" xfId="25751" xr:uid="{00000000-0005-0000-0000-000097640000}"/>
    <cellStyle name="Normal 66 3 3 4 5" xfId="20738" xr:uid="{00000000-0005-0000-0000-000002510000}"/>
    <cellStyle name="Normal 66 3 3 5" xfId="12328" xr:uid="{00000000-0005-0000-0000-000028300000}"/>
    <cellStyle name="Normal 66 3 3 5 3" xfId="27426" xr:uid="{00000000-0005-0000-0000-0000226B0000}"/>
    <cellStyle name="Normal 66 3 3 6" xfId="7307" xr:uid="{00000000-0005-0000-0000-00008B1C0000}"/>
    <cellStyle name="Normal 66 3 3 6 3" xfId="22409" xr:uid="{00000000-0005-0000-0000-000089570000}"/>
    <cellStyle name="Normal 66 3 3 8" xfId="17396" xr:uid="{00000000-0005-0000-0000-0000F4430000}"/>
    <cellStyle name="Normal 66 3 4" xfId="2654" xr:uid="{00000000-0005-0000-0000-00005E0A0000}"/>
    <cellStyle name="Normal 66 3 4 2" xfId="4344" xr:uid="{00000000-0005-0000-0000-0000F8100000}"/>
    <cellStyle name="Normal 66 3 4 2 2" xfId="14417" xr:uid="{00000000-0005-0000-0000-000051380000}"/>
    <cellStyle name="Normal 66 3 4 2 2 3" xfId="29515" xr:uid="{00000000-0005-0000-0000-00004B730000}"/>
    <cellStyle name="Normal 66 3 4 2 3" xfId="9397" xr:uid="{00000000-0005-0000-0000-0000B5240000}"/>
    <cellStyle name="Normal 66 3 4 2 3 3" xfId="24498" xr:uid="{00000000-0005-0000-0000-0000B25F0000}"/>
    <cellStyle name="Normal 66 3 4 2 5" xfId="19485" xr:uid="{00000000-0005-0000-0000-00001D4C0000}"/>
    <cellStyle name="Normal 66 3 4 3" xfId="6036" xr:uid="{00000000-0005-0000-0000-000094170000}"/>
    <cellStyle name="Normal 66 3 4 3 2" xfId="16088" xr:uid="{00000000-0005-0000-0000-0000D83E0000}"/>
    <cellStyle name="Normal 66 3 4 3 3" xfId="11068" xr:uid="{00000000-0005-0000-0000-00003C2B0000}"/>
    <cellStyle name="Normal 66 3 4 3 3 3" xfId="26169" xr:uid="{00000000-0005-0000-0000-000039660000}"/>
    <cellStyle name="Normal 66 3 4 3 5" xfId="21156" xr:uid="{00000000-0005-0000-0000-0000A4520000}"/>
    <cellStyle name="Normal 66 3 4 4" xfId="12746" xr:uid="{00000000-0005-0000-0000-0000CA310000}"/>
    <cellStyle name="Normal 66 3 4 4 3" xfId="27844" xr:uid="{00000000-0005-0000-0000-0000C46C0000}"/>
    <cellStyle name="Normal 66 3 4 5" xfId="7725" xr:uid="{00000000-0005-0000-0000-00002D1E0000}"/>
    <cellStyle name="Normal 66 3 4 5 3" xfId="22827" xr:uid="{00000000-0005-0000-0000-00002B590000}"/>
    <cellStyle name="Normal 66 3 4 7" xfId="17814" xr:uid="{00000000-0005-0000-0000-000096450000}"/>
    <cellStyle name="Normal 66 3 5" xfId="3507" xr:uid="{00000000-0005-0000-0000-0000B30D0000}"/>
    <cellStyle name="Normal 66 3 5 2" xfId="13581" xr:uid="{00000000-0005-0000-0000-00000D350000}"/>
    <cellStyle name="Normal 66 3 5 2 3" xfId="28679" xr:uid="{00000000-0005-0000-0000-000007700000}"/>
    <cellStyle name="Normal 66 3 5 3" xfId="8561" xr:uid="{00000000-0005-0000-0000-000071210000}"/>
    <cellStyle name="Normal 66 3 5 3 3" xfId="23662" xr:uid="{00000000-0005-0000-0000-00006E5C0000}"/>
    <cellStyle name="Normal 66 3 5 5" xfId="18649" xr:uid="{00000000-0005-0000-0000-0000D9480000}"/>
    <cellStyle name="Normal 66 3 6" xfId="5200" xr:uid="{00000000-0005-0000-0000-000050140000}"/>
    <cellStyle name="Normal 66 3 6 2" xfId="15252" xr:uid="{00000000-0005-0000-0000-0000943B0000}"/>
    <cellStyle name="Normal 66 3 6 2 3" xfId="30350" xr:uid="{00000000-0005-0000-0000-00008E760000}"/>
    <cellStyle name="Normal 66 3 6 3" xfId="10232" xr:uid="{00000000-0005-0000-0000-0000F8270000}"/>
    <cellStyle name="Normal 66 3 6 3 3" xfId="25333" xr:uid="{00000000-0005-0000-0000-0000F5620000}"/>
    <cellStyle name="Normal 66 3 6 5" xfId="20320" xr:uid="{00000000-0005-0000-0000-0000604F0000}"/>
    <cellStyle name="Normal 66 3 7" xfId="11910" xr:uid="{00000000-0005-0000-0000-0000862E0000}"/>
    <cellStyle name="Normal 66 3 7 3" xfId="27008" xr:uid="{00000000-0005-0000-0000-000080690000}"/>
    <cellStyle name="Normal 66 3 8" xfId="6889" xr:uid="{00000000-0005-0000-0000-0000E91A0000}"/>
    <cellStyle name="Normal 66 3 8 3" xfId="21991" xr:uid="{00000000-0005-0000-0000-0000E7550000}"/>
    <cellStyle name="Normal 66 4" xfId="1914" xr:uid="{00000000-0005-0000-0000-00007A070000}"/>
    <cellStyle name="Normal 66 4 2" xfId="2337" xr:uid="{00000000-0005-0000-0000-000021090000}"/>
    <cellStyle name="Normal 66 4 2 2" xfId="3176" xr:uid="{00000000-0005-0000-0000-0000680C0000}"/>
    <cellStyle name="Normal 66 4 2 2 2" xfId="4866" xr:uid="{00000000-0005-0000-0000-000002130000}"/>
    <cellStyle name="Normal 66 4 2 2 2 2" xfId="14939" xr:uid="{00000000-0005-0000-0000-00005B3A0000}"/>
    <cellStyle name="Normal 66 4 2 2 2 2 3" xfId="30037" xr:uid="{00000000-0005-0000-0000-000055750000}"/>
    <cellStyle name="Normal 66 4 2 2 2 3" xfId="9919" xr:uid="{00000000-0005-0000-0000-0000BF260000}"/>
    <cellStyle name="Normal 66 4 2 2 2 3 3" xfId="25020" xr:uid="{00000000-0005-0000-0000-0000BC610000}"/>
    <cellStyle name="Normal 66 4 2 2 2 5" xfId="20007" xr:uid="{00000000-0005-0000-0000-0000274E0000}"/>
    <cellStyle name="Normal 66 4 2 2 3" xfId="6558" xr:uid="{00000000-0005-0000-0000-00009E190000}"/>
    <cellStyle name="Normal 66 4 2 2 3 2" xfId="16610" xr:uid="{00000000-0005-0000-0000-0000E2400000}"/>
    <cellStyle name="Normal 66 4 2 2 3 3" xfId="11590" xr:uid="{00000000-0005-0000-0000-0000462D0000}"/>
    <cellStyle name="Normal 66 4 2 2 3 3 3" xfId="26691" xr:uid="{00000000-0005-0000-0000-000043680000}"/>
    <cellStyle name="Normal 66 4 2 2 3 5" xfId="21678" xr:uid="{00000000-0005-0000-0000-0000AE540000}"/>
    <cellStyle name="Normal 66 4 2 2 4" xfId="13268" xr:uid="{00000000-0005-0000-0000-0000D4330000}"/>
    <cellStyle name="Normal 66 4 2 2 4 3" xfId="28366" xr:uid="{00000000-0005-0000-0000-0000CE6E0000}"/>
    <cellStyle name="Normal 66 4 2 2 5" xfId="8247" xr:uid="{00000000-0005-0000-0000-000037200000}"/>
    <cellStyle name="Normal 66 4 2 2 5 3" xfId="23349" xr:uid="{00000000-0005-0000-0000-0000355B0000}"/>
    <cellStyle name="Normal 66 4 2 2 7" xfId="18336" xr:uid="{00000000-0005-0000-0000-0000A0470000}"/>
    <cellStyle name="Normal 66 4 2 3" xfId="4029" xr:uid="{00000000-0005-0000-0000-0000BD0F0000}"/>
    <cellStyle name="Normal 66 4 2 3 2" xfId="14103" xr:uid="{00000000-0005-0000-0000-000017370000}"/>
    <cellStyle name="Normal 66 4 2 3 2 3" xfId="29201" xr:uid="{00000000-0005-0000-0000-000011720000}"/>
    <cellStyle name="Normal 66 4 2 3 3" xfId="9083" xr:uid="{00000000-0005-0000-0000-00007B230000}"/>
    <cellStyle name="Normal 66 4 2 3 3 3" xfId="24184" xr:uid="{00000000-0005-0000-0000-0000785E0000}"/>
    <cellStyle name="Normal 66 4 2 3 5" xfId="19171" xr:uid="{00000000-0005-0000-0000-0000E34A0000}"/>
    <cellStyle name="Normal 66 4 2 4" xfId="5722" xr:uid="{00000000-0005-0000-0000-00005A160000}"/>
    <cellStyle name="Normal 66 4 2 4 2" xfId="15774" xr:uid="{00000000-0005-0000-0000-00009E3D0000}"/>
    <cellStyle name="Normal 66 4 2 4 2 3" xfId="30872" xr:uid="{00000000-0005-0000-0000-000098780000}"/>
    <cellStyle name="Normal 66 4 2 4 3" xfId="10754" xr:uid="{00000000-0005-0000-0000-0000022A0000}"/>
    <cellStyle name="Normal 66 4 2 4 3 3" xfId="25855" xr:uid="{00000000-0005-0000-0000-0000FF640000}"/>
    <cellStyle name="Normal 66 4 2 4 5" xfId="20842" xr:uid="{00000000-0005-0000-0000-00006A510000}"/>
    <cellStyle name="Normal 66 4 2 5" xfId="12432" xr:uid="{00000000-0005-0000-0000-000090300000}"/>
    <cellStyle name="Normal 66 4 2 5 3" xfId="27530" xr:uid="{00000000-0005-0000-0000-00008A6B0000}"/>
    <cellStyle name="Normal 66 4 2 6" xfId="7411" xr:uid="{00000000-0005-0000-0000-0000F31C0000}"/>
    <cellStyle name="Normal 66 4 2 6 3" xfId="22513" xr:uid="{00000000-0005-0000-0000-0000F1570000}"/>
    <cellStyle name="Normal 66 4 2 8" xfId="17500" xr:uid="{00000000-0005-0000-0000-00005C440000}"/>
    <cellStyle name="Normal 66 4 3" xfId="2758" xr:uid="{00000000-0005-0000-0000-0000C60A0000}"/>
    <cellStyle name="Normal 66 4 3 2" xfId="4448" xr:uid="{00000000-0005-0000-0000-000060110000}"/>
    <cellStyle name="Normal 66 4 3 2 2" xfId="14521" xr:uid="{00000000-0005-0000-0000-0000B9380000}"/>
    <cellStyle name="Normal 66 4 3 2 2 3" xfId="29619" xr:uid="{00000000-0005-0000-0000-0000B3730000}"/>
    <cellStyle name="Normal 66 4 3 2 3" xfId="9501" xr:uid="{00000000-0005-0000-0000-00001D250000}"/>
    <cellStyle name="Normal 66 4 3 2 3 3" xfId="24602" xr:uid="{00000000-0005-0000-0000-00001A600000}"/>
    <cellStyle name="Normal 66 4 3 2 5" xfId="19589" xr:uid="{00000000-0005-0000-0000-0000854C0000}"/>
    <cellStyle name="Normal 66 4 3 3" xfId="6140" xr:uid="{00000000-0005-0000-0000-0000FC170000}"/>
    <cellStyle name="Normal 66 4 3 3 2" xfId="16192" xr:uid="{00000000-0005-0000-0000-0000403F0000}"/>
    <cellStyle name="Normal 66 4 3 3 3" xfId="11172" xr:uid="{00000000-0005-0000-0000-0000A42B0000}"/>
    <cellStyle name="Normal 66 4 3 3 3 3" xfId="26273" xr:uid="{00000000-0005-0000-0000-0000A1660000}"/>
    <cellStyle name="Normal 66 4 3 3 5" xfId="21260" xr:uid="{00000000-0005-0000-0000-00000C530000}"/>
    <cellStyle name="Normal 66 4 3 4" xfId="12850" xr:uid="{00000000-0005-0000-0000-000032320000}"/>
    <cellStyle name="Normal 66 4 3 4 3" xfId="27948" xr:uid="{00000000-0005-0000-0000-00002C6D0000}"/>
    <cellStyle name="Normal 66 4 3 5" xfId="7829" xr:uid="{00000000-0005-0000-0000-0000951E0000}"/>
    <cellStyle name="Normal 66 4 3 5 3" xfId="22931" xr:uid="{00000000-0005-0000-0000-000093590000}"/>
    <cellStyle name="Normal 66 4 3 7" xfId="17918" xr:uid="{00000000-0005-0000-0000-0000FE450000}"/>
    <cellStyle name="Normal 66 4 4" xfId="3611" xr:uid="{00000000-0005-0000-0000-00001B0E0000}"/>
    <cellStyle name="Normal 66 4 4 2" xfId="13685" xr:uid="{00000000-0005-0000-0000-000075350000}"/>
    <cellStyle name="Normal 66 4 4 2 3" xfId="28783" xr:uid="{00000000-0005-0000-0000-00006F700000}"/>
    <cellStyle name="Normal 66 4 4 3" xfId="8665" xr:uid="{00000000-0005-0000-0000-0000D9210000}"/>
    <cellStyle name="Normal 66 4 4 3 3" xfId="23766" xr:uid="{00000000-0005-0000-0000-0000D65C0000}"/>
    <cellStyle name="Normal 66 4 4 5" xfId="18753" xr:uid="{00000000-0005-0000-0000-000041490000}"/>
    <cellStyle name="Normal 66 4 5" xfId="5304" xr:uid="{00000000-0005-0000-0000-0000B8140000}"/>
    <cellStyle name="Normal 66 4 5 2" xfId="15356" xr:uid="{00000000-0005-0000-0000-0000FC3B0000}"/>
    <cellStyle name="Normal 66 4 5 2 3" xfId="30454" xr:uid="{00000000-0005-0000-0000-0000F6760000}"/>
    <cellStyle name="Normal 66 4 5 3" xfId="10336" xr:uid="{00000000-0005-0000-0000-000060280000}"/>
    <cellStyle name="Normal 66 4 5 3 3" xfId="25437" xr:uid="{00000000-0005-0000-0000-00005D630000}"/>
    <cellStyle name="Normal 66 4 5 5" xfId="20424" xr:uid="{00000000-0005-0000-0000-0000C84F0000}"/>
    <cellStyle name="Normal 66 4 6" xfId="12014" xr:uid="{00000000-0005-0000-0000-0000EE2E0000}"/>
    <cellStyle name="Normal 66 4 6 3" xfId="27112" xr:uid="{00000000-0005-0000-0000-0000E8690000}"/>
    <cellStyle name="Normal 66 4 7" xfId="6993" xr:uid="{00000000-0005-0000-0000-0000511B0000}"/>
    <cellStyle name="Normal 66 4 7 3" xfId="22095" xr:uid="{00000000-0005-0000-0000-00004F560000}"/>
    <cellStyle name="Normal 66 4 9" xfId="17082" xr:uid="{00000000-0005-0000-0000-0000BA420000}"/>
    <cellStyle name="Normal 66 5" xfId="2127" xr:uid="{00000000-0005-0000-0000-00004F080000}"/>
    <cellStyle name="Normal 66 5 2" xfId="2968" xr:uid="{00000000-0005-0000-0000-0000980B0000}"/>
    <cellStyle name="Normal 66 5 2 2" xfId="4658" xr:uid="{00000000-0005-0000-0000-000032120000}"/>
    <cellStyle name="Normal 66 5 2 2 2" xfId="14731" xr:uid="{00000000-0005-0000-0000-00008B390000}"/>
    <cellStyle name="Normal 66 5 2 2 2 3" xfId="29829" xr:uid="{00000000-0005-0000-0000-000085740000}"/>
    <cellStyle name="Normal 66 5 2 2 3" xfId="9711" xr:uid="{00000000-0005-0000-0000-0000EF250000}"/>
    <cellStyle name="Normal 66 5 2 2 3 3" xfId="24812" xr:uid="{00000000-0005-0000-0000-0000EC600000}"/>
    <cellStyle name="Normal 66 5 2 2 5" xfId="19799" xr:uid="{00000000-0005-0000-0000-0000574D0000}"/>
    <cellStyle name="Normal 66 5 2 3" xfId="6350" xr:uid="{00000000-0005-0000-0000-0000CE180000}"/>
    <cellStyle name="Normal 66 5 2 3 2" xfId="16402" xr:uid="{00000000-0005-0000-0000-000012400000}"/>
    <cellStyle name="Normal 66 5 2 3 3" xfId="11382" xr:uid="{00000000-0005-0000-0000-0000762C0000}"/>
    <cellStyle name="Normal 66 5 2 3 3 3" xfId="26483" xr:uid="{00000000-0005-0000-0000-000073670000}"/>
    <cellStyle name="Normal 66 5 2 3 5" xfId="21470" xr:uid="{00000000-0005-0000-0000-0000DE530000}"/>
    <cellStyle name="Normal 66 5 2 4" xfId="13060" xr:uid="{00000000-0005-0000-0000-000004330000}"/>
    <cellStyle name="Normal 66 5 2 4 3" xfId="28158" xr:uid="{00000000-0005-0000-0000-0000FE6D0000}"/>
    <cellStyle name="Normal 66 5 2 5" xfId="8039" xr:uid="{00000000-0005-0000-0000-0000671F0000}"/>
    <cellStyle name="Normal 66 5 2 5 3" xfId="23141" xr:uid="{00000000-0005-0000-0000-0000655A0000}"/>
    <cellStyle name="Normal 66 5 2 7" xfId="18128" xr:uid="{00000000-0005-0000-0000-0000D0460000}"/>
    <cellStyle name="Normal 66 5 3" xfId="3821" xr:uid="{00000000-0005-0000-0000-0000ED0E0000}"/>
    <cellStyle name="Normal 66 5 3 2" xfId="13895" xr:uid="{00000000-0005-0000-0000-000047360000}"/>
    <cellStyle name="Normal 66 5 3 2 3" xfId="28993" xr:uid="{00000000-0005-0000-0000-000041710000}"/>
    <cellStyle name="Normal 66 5 3 3" xfId="8875" xr:uid="{00000000-0005-0000-0000-0000AB220000}"/>
    <cellStyle name="Normal 66 5 3 3 3" xfId="23976" xr:uid="{00000000-0005-0000-0000-0000A85D0000}"/>
    <cellStyle name="Normal 66 5 3 5" xfId="18963" xr:uid="{00000000-0005-0000-0000-0000134A0000}"/>
    <cellStyle name="Normal 66 5 4" xfId="5514" xr:uid="{00000000-0005-0000-0000-00008A150000}"/>
    <cellStyle name="Normal 66 5 4 2" xfId="15566" xr:uid="{00000000-0005-0000-0000-0000CE3C0000}"/>
    <cellStyle name="Normal 66 5 4 2 3" xfId="30664" xr:uid="{00000000-0005-0000-0000-0000C8770000}"/>
    <cellStyle name="Normal 66 5 4 3" xfId="10546" xr:uid="{00000000-0005-0000-0000-000032290000}"/>
    <cellStyle name="Normal 66 5 4 3 3" xfId="25647" xr:uid="{00000000-0005-0000-0000-00002F640000}"/>
    <cellStyle name="Normal 66 5 4 5" xfId="20634" xr:uid="{00000000-0005-0000-0000-00009A500000}"/>
    <cellStyle name="Normal 66 5 5" xfId="12224" xr:uid="{00000000-0005-0000-0000-0000C02F0000}"/>
    <cellStyle name="Normal 66 5 5 3" xfId="27322" xr:uid="{00000000-0005-0000-0000-0000BA6A0000}"/>
    <cellStyle name="Normal 66 5 6" xfId="7203" xr:uid="{00000000-0005-0000-0000-0000231C0000}"/>
    <cellStyle name="Normal 66 5 6 3" xfId="22305" xr:uid="{00000000-0005-0000-0000-000021570000}"/>
    <cellStyle name="Normal 66 5 8" xfId="17292" xr:uid="{00000000-0005-0000-0000-00008C430000}"/>
    <cellStyle name="Normal 66 6" xfId="2548" xr:uid="{00000000-0005-0000-0000-0000F4090000}"/>
    <cellStyle name="Normal 66 6 2" xfId="4240" xr:uid="{00000000-0005-0000-0000-000090100000}"/>
    <cellStyle name="Normal 66 6 2 2" xfId="14313" xr:uid="{00000000-0005-0000-0000-0000E9370000}"/>
    <cellStyle name="Normal 66 6 2 2 3" xfId="29411" xr:uid="{00000000-0005-0000-0000-0000E3720000}"/>
    <cellStyle name="Normal 66 6 2 3" xfId="9293" xr:uid="{00000000-0005-0000-0000-00004D240000}"/>
    <cellStyle name="Normal 66 6 2 3 3" xfId="24394" xr:uid="{00000000-0005-0000-0000-00004A5F0000}"/>
    <cellStyle name="Normal 66 6 2 5" xfId="19381" xr:uid="{00000000-0005-0000-0000-0000B54B0000}"/>
    <cellStyle name="Normal 66 6 3" xfId="5932" xr:uid="{00000000-0005-0000-0000-00002C170000}"/>
    <cellStyle name="Normal 66 6 3 2" xfId="15984" xr:uid="{00000000-0005-0000-0000-0000703E0000}"/>
    <cellStyle name="Normal 66 6 3 3" xfId="10964" xr:uid="{00000000-0005-0000-0000-0000D42A0000}"/>
    <cellStyle name="Normal 66 6 3 3 3" xfId="26065" xr:uid="{00000000-0005-0000-0000-0000D1650000}"/>
    <cellStyle name="Normal 66 6 3 5" xfId="21052" xr:uid="{00000000-0005-0000-0000-00003C520000}"/>
    <cellStyle name="Normal 66 6 4" xfId="12642" xr:uid="{00000000-0005-0000-0000-000062310000}"/>
    <cellStyle name="Normal 66 6 4 3" xfId="27740" xr:uid="{00000000-0005-0000-0000-00005C6C0000}"/>
    <cellStyle name="Normal 66 6 5" xfId="7621" xr:uid="{00000000-0005-0000-0000-0000C51D0000}"/>
    <cellStyle name="Normal 66 6 5 3" xfId="22723" xr:uid="{00000000-0005-0000-0000-0000C3580000}"/>
    <cellStyle name="Normal 66 6 7" xfId="17710" xr:uid="{00000000-0005-0000-0000-00002E450000}"/>
    <cellStyle name="Normal 66 7" xfId="3400" xr:uid="{00000000-0005-0000-0000-0000480D0000}"/>
    <cellStyle name="Normal 66 7 2" xfId="13477" xr:uid="{00000000-0005-0000-0000-0000A5340000}"/>
    <cellStyle name="Normal 66 7 2 3" xfId="28575" xr:uid="{00000000-0005-0000-0000-00009F6F0000}"/>
    <cellStyle name="Normal 66 7 3" xfId="8457" xr:uid="{00000000-0005-0000-0000-000009210000}"/>
    <cellStyle name="Normal 66 7 3 3" xfId="23558" xr:uid="{00000000-0005-0000-0000-0000065C0000}"/>
    <cellStyle name="Normal 66 7 5" xfId="18545" xr:uid="{00000000-0005-0000-0000-000071480000}"/>
    <cellStyle name="Normal 66 8" xfId="5094" xr:uid="{00000000-0005-0000-0000-0000E6130000}"/>
    <cellStyle name="Normal 66 8 2" xfId="15148" xr:uid="{00000000-0005-0000-0000-00002C3B0000}"/>
    <cellStyle name="Normal 66 8 2 3" xfId="30246" xr:uid="{00000000-0005-0000-0000-000026760000}"/>
    <cellStyle name="Normal 66 8 3" xfId="10128" xr:uid="{00000000-0005-0000-0000-000090270000}"/>
    <cellStyle name="Normal 66 8 3 3" xfId="25229" xr:uid="{00000000-0005-0000-0000-00008D620000}"/>
    <cellStyle name="Normal 66 8 5" xfId="20216" xr:uid="{00000000-0005-0000-0000-0000F84E0000}"/>
    <cellStyle name="Normal 66 9" xfId="11804" xr:uid="{00000000-0005-0000-0000-00001C2E0000}"/>
    <cellStyle name="Normal 66 9 3" xfId="26904" xr:uid="{00000000-0005-0000-0000-000018690000}"/>
    <cellStyle name="Normal 67" xfId="1479" xr:uid="{00000000-0005-0000-0000-0000C7050000}"/>
    <cellStyle name="Normal 67 10" xfId="6784" xr:uid="{00000000-0005-0000-0000-0000801A0000}"/>
    <cellStyle name="Normal 67 10 3" xfId="21888" xr:uid="{00000000-0005-0000-0000-000080550000}"/>
    <cellStyle name="Normal 67 12" xfId="16873" xr:uid="{00000000-0005-0000-0000-0000E9410000}"/>
    <cellStyle name="Normal 67 2" xfId="1748" xr:uid="{00000000-0005-0000-0000-0000D4060000}"/>
    <cellStyle name="Normal 67 2 11" xfId="16927" xr:uid="{00000000-0005-0000-0000-00001F420000}"/>
    <cellStyle name="Normal 67 2 2" xfId="1856" xr:uid="{00000000-0005-0000-0000-000040070000}"/>
    <cellStyle name="Normal 67 2 2 10" xfId="17031" xr:uid="{00000000-0005-0000-0000-000087420000}"/>
    <cellStyle name="Normal 67 2 2 2" xfId="2073" xr:uid="{00000000-0005-0000-0000-000019080000}"/>
    <cellStyle name="Normal 67 2 2 2 2" xfId="2494" xr:uid="{00000000-0005-0000-0000-0000BE090000}"/>
    <cellStyle name="Normal 67 2 2 2 2 2" xfId="3333" xr:uid="{00000000-0005-0000-0000-0000050D0000}"/>
    <cellStyle name="Normal 67 2 2 2 2 2 2" xfId="5023" xr:uid="{00000000-0005-0000-0000-00009F130000}"/>
    <cellStyle name="Normal 67 2 2 2 2 2 2 2" xfId="15096" xr:uid="{00000000-0005-0000-0000-0000F83A0000}"/>
    <cellStyle name="Normal 67 2 2 2 2 2 2 2 3" xfId="30194" xr:uid="{00000000-0005-0000-0000-0000F2750000}"/>
    <cellStyle name="Normal 67 2 2 2 2 2 2 3" xfId="10076" xr:uid="{00000000-0005-0000-0000-00005C270000}"/>
    <cellStyle name="Normal 67 2 2 2 2 2 2 3 3" xfId="25177" xr:uid="{00000000-0005-0000-0000-000059620000}"/>
    <cellStyle name="Normal 67 2 2 2 2 2 2 5" xfId="20164" xr:uid="{00000000-0005-0000-0000-0000C44E0000}"/>
    <cellStyle name="Normal 67 2 2 2 2 2 3" xfId="6715" xr:uid="{00000000-0005-0000-0000-00003B1A0000}"/>
    <cellStyle name="Normal 67 2 2 2 2 2 3 2" xfId="16767" xr:uid="{00000000-0005-0000-0000-00007F410000}"/>
    <cellStyle name="Normal 67 2 2 2 2 2 3 3" xfId="11747" xr:uid="{00000000-0005-0000-0000-0000E32D0000}"/>
    <cellStyle name="Normal 67 2 2 2 2 2 3 3 3" xfId="26848" xr:uid="{00000000-0005-0000-0000-0000E0680000}"/>
    <cellStyle name="Normal 67 2 2 2 2 2 3 5" xfId="21835" xr:uid="{00000000-0005-0000-0000-00004B550000}"/>
    <cellStyle name="Normal 67 2 2 2 2 2 4" xfId="13425" xr:uid="{00000000-0005-0000-0000-000071340000}"/>
    <cellStyle name="Normal 67 2 2 2 2 2 4 3" xfId="28523" xr:uid="{00000000-0005-0000-0000-00006B6F0000}"/>
    <cellStyle name="Normal 67 2 2 2 2 2 5" xfId="8404" xr:uid="{00000000-0005-0000-0000-0000D4200000}"/>
    <cellStyle name="Normal 67 2 2 2 2 2 5 3" xfId="23506" xr:uid="{00000000-0005-0000-0000-0000D25B0000}"/>
    <cellStyle name="Normal 67 2 2 2 2 2 7" xfId="18493" xr:uid="{00000000-0005-0000-0000-00003D480000}"/>
    <cellStyle name="Normal 67 2 2 2 2 3" xfId="4186" xr:uid="{00000000-0005-0000-0000-00005A100000}"/>
    <cellStyle name="Normal 67 2 2 2 2 3 2" xfId="14260" xr:uid="{00000000-0005-0000-0000-0000B4370000}"/>
    <cellStyle name="Normal 67 2 2 2 2 3 2 3" xfId="29358" xr:uid="{00000000-0005-0000-0000-0000AE720000}"/>
    <cellStyle name="Normal 67 2 2 2 2 3 3" xfId="9240" xr:uid="{00000000-0005-0000-0000-000018240000}"/>
    <cellStyle name="Normal 67 2 2 2 2 3 3 3" xfId="24341" xr:uid="{00000000-0005-0000-0000-0000155F0000}"/>
    <cellStyle name="Normal 67 2 2 2 2 3 5" xfId="19328" xr:uid="{00000000-0005-0000-0000-0000804B0000}"/>
    <cellStyle name="Normal 67 2 2 2 2 4" xfId="5879" xr:uid="{00000000-0005-0000-0000-0000F7160000}"/>
    <cellStyle name="Normal 67 2 2 2 2 4 2" xfId="15931" xr:uid="{00000000-0005-0000-0000-00003B3E0000}"/>
    <cellStyle name="Normal 67 2 2 2 2 4 3" xfId="10911" xr:uid="{00000000-0005-0000-0000-00009F2A0000}"/>
    <cellStyle name="Normal 67 2 2 2 2 4 3 3" xfId="26012" xr:uid="{00000000-0005-0000-0000-00009C650000}"/>
    <cellStyle name="Normal 67 2 2 2 2 4 5" xfId="20999" xr:uid="{00000000-0005-0000-0000-000007520000}"/>
    <cellStyle name="Normal 67 2 2 2 2 5" xfId="12589" xr:uid="{00000000-0005-0000-0000-00002D310000}"/>
    <cellStyle name="Normal 67 2 2 2 2 5 3" xfId="27687" xr:uid="{00000000-0005-0000-0000-0000276C0000}"/>
    <cellStyle name="Normal 67 2 2 2 2 6" xfId="7568" xr:uid="{00000000-0005-0000-0000-0000901D0000}"/>
    <cellStyle name="Normal 67 2 2 2 2 6 3" xfId="22670" xr:uid="{00000000-0005-0000-0000-00008E580000}"/>
    <cellStyle name="Normal 67 2 2 2 2 8" xfId="17657" xr:uid="{00000000-0005-0000-0000-0000F9440000}"/>
    <cellStyle name="Normal 67 2 2 2 3" xfId="2915" xr:uid="{00000000-0005-0000-0000-0000630B0000}"/>
    <cellStyle name="Normal 67 2 2 2 3 2" xfId="4605" xr:uid="{00000000-0005-0000-0000-0000FD110000}"/>
    <cellStyle name="Normal 67 2 2 2 3 2 2" xfId="14678" xr:uid="{00000000-0005-0000-0000-000056390000}"/>
    <cellStyle name="Normal 67 2 2 2 3 2 2 3" xfId="29776" xr:uid="{00000000-0005-0000-0000-000050740000}"/>
    <cellStyle name="Normal 67 2 2 2 3 2 3" xfId="9658" xr:uid="{00000000-0005-0000-0000-0000BA250000}"/>
    <cellStyle name="Normal 67 2 2 2 3 2 3 3" xfId="24759" xr:uid="{00000000-0005-0000-0000-0000B7600000}"/>
    <cellStyle name="Normal 67 2 2 2 3 2 5" xfId="19746" xr:uid="{00000000-0005-0000-0000-0000224D0000}"/>
    <cellStyle name="Normal 67 2 2 2 3 3" xfId="6297" xr:uid="{00000000-0005-0000-0000-000099180000}"/>
    <cellStyle name="Normal 67 2 2 2 3 3 2" xfId="16349" xr:uid="{00000000-0005-0000-0000-0000DD3F0000}"/>
    <cellStyle name="Normal 67 2 2 2 3 3 3" xfId="11329" xr:uid="{00000000-0005-0000-0000-0000412C0000}"/>
    <cellStyle name="Normal 67 2 2 2 3 3 3 3" xfId="26430" xr:uid="{00000000-0005-0000-0000-00003E670000}"/>
    <cellStyle name="Normal 67 2 2 2 3 3 5" xfId="21417" xr:uid="{00000000-0005-0000-0000-0000A9530000}"/>
    <cellStyle name="Normal 67 2 2 2 3 4" xfId="13007" xr:uid="{00000000-0005-0000-0000-0000CF320000}"/>
    <cellStyle name="Normal 67 2 2 2 3 4 3" xfId="28105" xr:uid="{00000000-0005-0000-0000-0000C96D0000}"/>
    <cellStyle name="Normal 67 2 2 2 3 5" xfId="7986" xr:uid="{00000000-0005-0000-0000-0000321F0000}"/>
    <cellStyle name="Normal 67 2 2 2 3 5 3" xfId="23088" xr:uid="{00000000-0005-0000-0000-0000305A0000}"/>
    <cellStyle name="Normal 67 2 2 2 3 7" xfId="18075" xr:uid="{00000000-0005-0000-0000-00009B460000}"/>
    <cellStyle name="Normal 67 2 2 2 4" xfId="3768" xr:uid="{00000000-0005-0000-0000-0000B80E0000}"/>
    <cellStyle name="Normal 67 2 2 2 4 2" xfId="13842" xr:uid="{00000000-0005-0000-0000-000012360000}"/>
    <cellStyle name="Normal 67 2 2 2 4 2 3" xfId="28940" xr:uid="{00000000-0005-0000-0000-00000C710000}"/>
    <cellStyle name="Normal 67 2 2 2 4 3" xfId="8822" xr:uid="{00000000-0005-0000-0000-000076220000}"/>
    <cellStyle name="Normal 67 2 2 2 4 3 3" xfId="23923" xr:uid="{00000000-0005-0000-0000-0000735D0000}"/>
    <cellStyle name="Normal 67 2 2 2 4 5" xfId="18910" xr:uid="{00000000-0005-0000-0000-0000DE490000}"/>
    <cellStyle name="Normal 67 2 2 2 5" xfId="5461" xr:uid="{00000000-0005-0000-0000-000055150000}"/>
    <cellStyle name="Normal 67 2 2 2 5 2" xfId="15513" xr:uid="{00000000-0005-0000-0000-0000993C0000}"/>
    <cellStyle name="Normal 67 2 2 2 5 2 3" xfId="30611" xr:uid="{00000000-0005-0000-0000-000093770000}"/>
    <cellStyle name="Normal 67 2 2 2 5 3" xfId="10493" xr:uid="{00000000-0005-0000-0000-0000FD280000}"/>
    <cellStyle name="Normal 67 2 2 2 5 3 3" xfId="25594" xr:uid="{00000000-0005-0000-0000-0000FA630000}"/>
    <cellStyle name="Normal 67 2 2 2 5 5" xfId="20581" xr:uid="{00000000-0005-0000-0000-000065500000}"/>
    <cellStyle name="Normal 67 2 2 2 6" xfId="12171" xr:uid="{00000000-0005-0000-0000-00008B2F0000}"/>
    <cellStyle name="Normal 67 2 2 2 6 3" xfId="27269" xr:uid="{00000000-0005-0000-0000-0000856A0000}"/>
    <cellStyle name="Normal 67 2 2 2 7" xfId="7150" xr:uid="{00000000-0005-0000-0000-0000EE1B0000}"/>
    <cellStyle name="Normal 67 2 2 2 7 3" xfId="22252" xr:uid="{00000000-0005-0000-0000-0000EC560000}"/>
    <cellStyle name="Normal 67 2 2 2 9" xfId="17239" xr:uid="{00000000-0005-0000-0000-000057430000}"/>
    <cellStyle name="Normal 67 2 2 3" xfId="2286" xr:uid="{00000000-0005-0000-0000-0000EE080000}"/>
    <cellStyle name="Normal 67 2 2 3 2" xfId="3125" xr:uid="{00000000-0005-0000-0000-0000350C0000}"/>
    <cellStyle name="Normal 67 2 2 3 2 2" xfId="4815" xr:uid="{00000000-0005-0000-0000-0000CF120000}"/>
    <cellStyle name="Normal 67 2 2 3 2 2 2" xfId="14888" xr:uid="{00000000-0005-0000-0000-0000283A0000}"/>
    <cellStyle name="Normal 67 2 2 3 2 2 2 3" xfId="29986" xr:uid="{00000000-0005-0000-0000-000022750000}"/>
    <cellStyle name="Normal 67 2 2 3 2 2 3" xfId="9868" xr:uid="{00000000-0005-0000-0000-00008C260000}"/>
    <cellStyle name="Normal 67 2 2 3 2 2 3 3" xfId="24969" xr:uid="{00000000-0005-0000-0000-000089610000}"/>
    <cellStyle name="Normal 67 2 2 3 2 2 5" xfId="19956" xr:uid="{00000000-0005-0000-0000-0000F44D0000}"/>
    <cellStyle name="Normal 67 2 2 3 2 3" xfId="6507" xr:uid="{00000000-0005-0000-0000-00006B190000}"/>
    <cellStyle name="Normal 67 2 2 3 2 3 2" xfId="16559" xr:uid="{00000000-0005-0000-0000-0000AF400000}"/>
    <cellStyle name="Normal 67 2 2 3 2 3 3" xfId="11539" xr:uid="{00000000-0005-0000-0000-0000132D0000}"/>
    <cellStyle name="Normal 67 2 2 3 2 3 3 3" xfId="26640" xr:uid="{00000000-0005-0000-0000-000010680000}"/>
    <cellStyle name="Normal 67 2 2 3 2 3 5" xfId="21627" xr:uid="{00000000-0005-0000-0000-00007B540000}"/>
    <cellStyle name="Normal 67 2 2 3 2 4" xfId="13217" xr:uid="{00000000-0005-0000-0000-0000A1330000}"/>
    <cellStyle name="Normal 67 2 2 3 2 4 3" xfId="28315" xr:uid="{00000000-0005-0000-0000-00009B6E0000}"/>
    <cellStyle name="Normal 67 2 2 3 2 5" xfId="8196" xr:uid="{00000000-0005-0000-0000-000004200000}"/>
    <cellStyle name="Normal 67 2 2 3 2 5 3" xfId="23298" xr:uid="{00000000-0005-0000-0000-0000025B0000}"/>
    <cellStyle name="Normal 67 2 2 3 2 7" xfId="18285" xr:uid="{00000000-0005-0000-0000-00006D470000}"/>
    <cellStyle name="Normal 67 2 2 3 3" xfId="3978" xr:uid="{00000000-0005-0000-0000-00008A0F0000}"/>
    <cellStyle name="Normal 67 2 2 3 3 2" xfId="14052" xr:uid="{00000000-0005-0000-0000-0000E4360000}"/>
    <cellStyle name="Normal 67 2 2 3 3 2 3" xfId="29150" xr:uid="{00000000-0005-0000-0000-0000DE710000}"/>
    <cellStyle name="Normal 67 2 2 3 3 3" xfId="9032" xr:uid="{00000000-0005-0000-0000-000048230000}"/>
    <cellStyle name="Normal 67 2 2 3 3 3 3" xfId="24133" xr:uid="{00000000-0005-0000-0000-0000455E0000}"/>
    <cellStyle name="Normal 67 2 2 3 3 5" xfId="19120" xr:uid="{00000000-0005-0000-0000-0000B04A0000}"/>
    <cellStyle name="Normal 67 2 2 3 4" xfId="5671" xr:uid="{00000000-0005-0000-0000-000027160000}"/>
    <cellStyle name="Normal 67 2 2 3 4 2" xfId="15723" xr:uid="{00000000-0005-0000-0000-00006B3D0000}"/>
    <cellStyle name="Normal 67 2 2 3 4 2 3" xfId="30821" xr:uid="{00000000-0005-0000-0000-000065780000}"/>
    <cellStyle name="Normal 67 2 2 3 4 3" xfId="10703" xr:uid="{00000000-0005-0000-0000-0000CF290000}"/>
    <cellStyle name="Normal 67 2 2 3 4 3 3" xfId="25804" xr:uid="{00000000-0005-0000-0000-0000CC640000}"/>
    <cellStyle name="Normal 67 2 2 3 4 5" xfId="20791" xr:uid="{00000000-0005-0000-0000-000037510000}"/>
    <cellStyle name="Normal 67 2 2 3 5" xfId="12381" xr:uid="{00000000-0005-0000-0000-00005D300000}"/>
    <cellStyle name="Normal 67 2 2 3 5 3" xfId="27479" xr:uid="{00000000-0005-0000-0000-0000576B0000}"/>
    <cellStyle name="Normal 67 2 2 3 6" xfId="7360" xr:uid="{00000000-0005-0000-0000-0000C01C0000}"/>
    <cellStyle name="Normal 67 2 2 3 6 3" xfId="22462" xr:uid="{00000000-0005-0000-0000-0000BE570000}"/>
    <cellStyle name="Normal 67 2 2 3 8" xfId="17449" xr:uid="{00000000-0005-0000-0000-000029440000}"/>
    <cellStyle name="Normal 67 2 2 4" xfId="2707" xr:uid="{00000000-0005-0000-0000-0000930A0000}"/>
    <cellStyle name="Normal 67 2 2 4 2" xfId="4397" xr:uid="{00000000-0005-0000-0000-00002D110000}"/>
    <cellStyle name="Normal 67 2 2 4 2 2" xfId="14470" xr:uid="{00000000-0005-0000-0000-000086380000}"/>
    <cellStyle name="Normal 67 2 2 4 2 2 3" xfId="29568" xr:uid="{00000000-0005-0000-0000-000080730000}"/>
    <cellStyle name="Normal 67 2 2 4 2 3" xfId="9450" xr:uid="{00000000-0005-0000-0000-0000EA240000}"/>
    <cellStyle name="Normal 67 2 2 4 2 3 3" xfId="24551" xr:uid="{00000000-0005-0000-0000-0000E75F0000}"/>
    <cellStyle name="Normal 67 2 2 4 2 5" xfId="19538" xr:uid="{00000000-0005-0000-0000-0000524C0000}"/>
    <cellStyle name="Normal 67 2 2 4 3" xfId="6089" xr:uid="{00000000-0005-0000-0000-0000C9170000}"/>
    <cellStyle name="Normal 67 2 2 4 3 2" xfId="16141" xr:uid="{00000000-0005-0000-0000-00000D3F0000}"/>
    <cellStyle name="Normal 67 2 2 4 3 3" xfId="11121" xr:uid="{00000000-0005-0000-0000-0000712B0000}"/>
    <cellStyle name="Normal 67 2 2 4 3 3 3" xfId="26222" xr:uid="{00000000-0005-0000-0000-00006E660000}"/>
    <cellStyle name="Normal 67 2 2 4 3 5" xfId="21209" xr:uid="{00000000-0005-0000-0000-0000D9520000}"/>
    <cellStyle name="Normal 67 2 2 4 4" xfId="12799" xr:uid="{00000000-0005-0000-0000-0000FF310000}"/>
    <cellStyle name="Normal 67 2 2 4 4 3" xfId="27897" xr:uid="{00000000-0005-0000-0000-0000F96C0000}"/>
    <cellStyle name="Normal 67 2 2 4 5" xfId="7778" xr:uid="{00000000-0005-0000-0000-0000621E0000}"/>
    <cellStyle name="Normal 67 2 2 4 5 3" xfId="22880" xr:uid="{00000000-0005-0000-0000-000060590000}"/>
    <cellStyle name="Normal 67 2 2 4 7" xfId="17867" xr:uid="{00000000-0005-0000-0000-0000CB450000}"/>
    <cellStyle name="Normal 67 2 2 5" xfId="3560" xr:uid="{00000000-0005-0000-0000-0000E80D0000}"/>
    <cellStyle name="Normal 67 2 2 5 2" xfId="13634" xr:uid="{00000000-0005-0000-0000-000042350000}"/>
    <cellStyle name="Normal 67 2 2 5 2 3" xfId="28732" xr:uid="{00000000-0005-0000-0000-00003C700000}"/>
    <cellStyle name="Normal 67 2 2 5 3" xfId="8614" xr:uid="{00000000-0005-0000-0000-0000A6210000}"/>
    <cellStyle name="Normal 67 2 2 5 3 3" xfId="23715" xr:uid="{00000000-0005-0000-0000-0000A35C0000}"/>
    <cellStyle name="Normal 67 2 2 5 5" xfId="18702" xr:uid="{00000000-0005-0000-0000-00000E490000}"/>
    <cellStyle name="Normal 67 2 2 6" xfId="5253" xr:uid="{00000000-0005-0000-0000-000085140000}"/>
    <cellStyle name="Normal 67 2 2 6 2" xfId="15305" xr:uid="{00000000-0005-0000-0000-0000C93B0000}"/>
    <cellStyle name="Normal 67 2 2 6 2 3" xfId="30403" xr:uid="{00000000-0005-0000-0000-0000C3760000}"/>
    <cellStyle name="Normal 67 2 2 6 3" xfId="10285" xr:uid="{00000000-0005-0000-0000-00002D280000}"/>
    <cellStyle name="Normal 67 2 2 6 3 3" xfId="25386" xr:uid="{00000000-0005-0000-0000-00002A630000}"/>
    <cellStyle name="Normal 67 2 2 6 5" xfId="20373" xr:uid="{00000000-0005-0000-0000-0000954F0000}"/>
    <cellStyle name="Normal 67 2 2 7" xfId="11963" xr:uid="{00000000-0005-0000-0000-0000BB2E0000}"/>
    <cellStyle name="Normal 67 2 2 7 3" xfId="27061" xr:uid="{00000000-0005-0000-0000-0000B5690000}"/>
    <cellStyle name="Normal 67 2 2 8" xfId="6942" xr:uid="{00000000-0005-0000-0000-00001E1B0000}"/>
    <cellStyle name="Normal 67 2 2 8 3" xfId="22044" xr:uid="{00000000-0005-0000-0000-00001C560000}"/>
    <cellStyle name="Normal 67 2 3" xfId="1969" xr:uid="{00000000-0005-0000-0000-0000B1070000}"/>
    <cellStyle name="Normal 67 2 3 2" xfId="2390" xr:uid="{00000000-0005-0000-0000-000056090000}"/>
    <cellStyle name="Normal 67 2 3 2 2" xfId="3229" xr:uid="{00000000-0005-0000-0000-00009D0C0000}"/>
    <cellStyle name="Normal 67 2 3 2 2 2" xfId="4919" xr:uid="{00000000-0005-0000-0000-000037130000}"/>
    <cellStyle name="Normal 67 2 3 2 2 2 2" xfId="14992" xr:uid="{00000000-0005-0000-0000-0000903A0000}"/>
    <cellStyle name="Normal 67 2 3 2 2 2 2 3" xfId="30090" xr:uid="{00000000-0005-0000-0000-00008A750000}"/>
    <cellStyle name="Normal 67 2 3 2 2 2 3" xfId="9972" xr:uid="{00000000-0005-0000-0000-0000F4260000}"/>
    <cellStyle name="Normal 67 2 3 2 2 2 3 3" xfId="25073" xr:uid="{00000000-0005-0000-0000-0000F1610000}"/>
    <cellStyle name="Normal 67 2 3 2 2 2 5" xfId="20060" xr:uid="{00000000-0005-0000-0000-00005C4E0000}"/>
    <cellStyle name="Normal 67 2 3 2 2 3" xfId="6611" xr:uid="{00000000-0005-0000-0000-0000D3190000}"/>
    <cellStyle name="Normal 67 2 3 2 2 3 2" xfId="16663" xr:uid="{00000000-0005-0000-0000-000017410000}"/>
    <cellStyle name="Normal 67 2 3 2 2 3 3" xfId="11643" xr:uid="{00000000-0005-0000-0000-00007B2D0000}"/>
    <cellStyle name="Normal 67 2 3 2 2 3 3 3" xfId="26744" xr:uid="{00000000-0005-0000-0000-000078680000}"/>
    <cellStyle name="Normal 67 2 3 2 2 3 5" xfId="21731" xr:uid="{00000000-0005-0000-0000-0000E3540000}"/>
    <cellStyle name="Normal 67 2 3 2 2 4" xfId="13321" xr:uid="{00000000-0005-0000-0000-000009340000}"/>
    <cellStyle name="Normal 67 2 3 2 2 4 3" xfId="28419" xr:uid="{00000000-0005-0000-0000-0000036F0000}"/>
    <cellStyle name="Normal 67 2 3 2 2 5" xfId="8300" xr:uid="{00000000-0005-0000-0000-00006C200000}"/>
    <cellStyle name="Normal 67 2 3 2 2 5 3" xfId="23402" xr:uid="{00000000-0005-0000-0000-00006A5B0000}"/>
    <cellStyle name="Normal 67 2 3 2 2 7" xfId="18389" xr:uid="{00000000-0005-0000-0000-0000D5470000}"/>
    <cellStyle name="Normal 67 2 3 2 3" xfId="4082" xr:uid="{00000000-0005-0000-0000-0000F20F0000}"/>
    <cellStyle name="Normal 67 2 3 2 3 2" xfId="14156" xr:uid="{00000000-0005-0000-0000-00004C370000}"/>
    <cellStyle name="Normal 67 2 3 2 3 2 3" xfId="29254" xr:uid="{00000000-0005-0000-0000-000046720000}"/>
    <cellStyle name="Normal 67 2 3 2 3 3" xfId="9136" xr:uid="{00000000-0005-0000-0000-0000B0230000}"/>
    <cellStyle name="Normal 67 2 3 2 3 3 3" xfId="24237" xr:uid="{00000000-0005-0000-0000-0000AD5E0000}"/>
    <cellStyle name="Normal 67 2 3 2 3 5" xfId="19224" xr:uid="{00000000-0005-0000-0000-0000184B0000}"/>
    <cellStyle name="Normal 67 2 3 2 4" xfId="5775" xr:uid="{00000000-0005-0000-0000-00008F160000}"/>
    <cellStyle name="Normal 67 2 3 2 4 2" xfId="15827" xr:uid="{00000000-0005-0000-0000-0000D33D0000}"/>
    <cellStyle name="Normal 67 2 3 2 4 2 3" xfId="30925" xr:uid="{00000000-0005-0000-0000-0000CD780000}"/>
    <cellStyle name="Normal 67 2 3 2 4 3" xfId="10807" xr:uid="{00000000-0005-0000-0000-0000372A0000}"/>
    <cellStyle name="Normal 67 2 3 2 4 3 3" xfId="25908" xr:uid="{00000000-0005-0000-0000-000034650000}"/>
    <cellStyle name="Normal 67 2 3 2 4 5" xfId="20895" xr:uid="{00000000-0005-0000-0000-00009F510000}"/>
    <cellStyle name="Normal 67 2 3 2 5" xfId="12485" xr:uid="{00000000-0005-0000-0000-0000C5300000}"/>
    <cellStyle name="Normal 67 2 3 2 5 3" xfId="27583" xr:uid="{00000000-0005-0000-0000-0000BF6B0000}"/>
    <cellStyle name="Normal 67 2 3 2 6" xfId="7464" xr:uid="{00000000-0005-0000-0000-0000281D0000}"/>
    <cellStyle name="Normal 67 2 3 2 6 3" xfId="22566" xr:uid="{00000000-0005-0000-0000-000026580000}"/>
    <cellStyle name="Normal 67 2 3 2 8" xfId="17553" xr:uid="{00000000-0005-0000-0000-000091440000}"/>
    <cellStyle name="Normal 67 2 3 3" xfId="2811" xr:uid="{00000000-0005-0000-0000-0000FB0A0000}"/>
    <cellStyle name="Normal 67 2 3 3 2" xfId="4501" xr:uid="{00000000-0005-0000-0000-000095110000}"/>
    <cellStyle name="Normal 67 2 3 3 2 2" xfId="14574" xr:uid="{00000000-0005-0000-0000-0000EE380000}"/>
    <cellStyle name="Normal 67 2 3 3 2 2 3" xfId="29672" xr:uid="{00000000-0005-0000-0000-0000E8730000}"/>
    <cellStyle name="Normal 67 2 3 3 2 3" xfId="9554" xr:uid="{00000000-0005-0000-0000-000052250000}"/>
    <cellStyle name="Normal 67 2 3 3 2 3 3" xfId="24655" xr:uid="{00000000-0005-0000-0000-00004F600000}"/>
    <cellStyle name="Normal 67 2 3 3 2 5" xfId="19642" xr:uid="{00000000-0005-0000-0000-0000BA4C0000}"/>
    <cellStyle name="Normal 67 2 3 3 3" xfId="6193" xr:uid="{00000000-0005-0000-0000-000031180000}"/>
    <cellStyle name="Normal 67 2 3 3 3 2" xfId="16245" xr:uid="{00000000-0005-0000-0000-0000753F0000}"/>
    <cellStyle name="Normal 67 2 3 3 3 3" xfId="11225" xr:uid="{00000000-0005-0000-0000-0000D92B0000}"/>
    <cellStyle name="Normal 67 2 3 3 3 3 3" xfId="26326" xr:uid="{00000000-0005-0000-0000-0000D6660000}"/>
    <cellStyle name="Normal 67 2 3 3 3 5" xfId="21313" xr:uid="{00000000-0005-0000-0000-000041530000}"/>
    <cellStyle name="Normal 67 2 3 3 4" xfId="12903" xr:uid="{00000000-0005-0000-0000-000067320000}"/>
    <cellStyle name="Normal 67 2 3 3 4 3" xfId="28001" xr:uid="{00000000-0005-0000-0000-0000616D0000}"/>
    <cellStyle name="Normal 67 2 3 3 5" xfId="7882" xr:uid="{00000000-0005-0000-0000-0000CA1E0000}"/>
    <cellStyle name="Normal 67 2 3 3 5 3" xfId="22984" xr:uid="{00000000-0005-0000-0000-0000C8590000}"/>
    <cellStyle name="Normal 67 2 3 3 7" xfId="17971" xr:uid="{00000000-0005-0000-0000-000033460000}"/>
    <cellStyle name="Normal 67 2 3 4" xfId="3664" xr:uid="{00000000-0005-0000-0000-0000500E0000}"/>
    <cellStyle name="Normal 67 2 3 4 2" xfId="13738" xr:uid="{00000000-0005-0000-0000-0000AA350000}"/>
    <cellStyle name="Normal 67 2 3 4 2 3" xfId="28836" xr:uid="{00000000-0005-0000-0000-0000A4700000}"/>
    <cellStyle name="Normal 67 2 3 4 3" xfId="8718" xr:uid="{00000000-0005-0000-0000-00000E220000}"/>
    <cellStyle name="Normal 67 2 3 4 3 3" xfId="23819" xr:uid="{00000000-0005-0000-0000-00000B5D0000}"/>
    <cellStyle name="Normal 67 2 3 4 5" xfId="18806" xr:uid="{00000000-0005-0000-0000-000076490000}"/>
    <cellStyle name="Normal 67 2 3 5" xfId="5357" xr:uid="{00000000-0005-0000-0000-0000ED140000}"/>
    <cellStyle name="Normal 67 2 3 5 2" xfId="15409" xr:uid="{00000000-0005-0000-0000-0000313C0000}"/>
    <cellStyle name="Normal 67 2 3 5 2 3" xfId="30507" xr:uid="{00000000-0005-0000-0000-00002B770000}"/>
    <cellStyle name="Normal 67 2 3 5 3" xfId="10389" xr:uid="{00000000-0005-0000-0000-000095280000}"/>
    <cellStyle name="Normal 67 2 3 5 3 3" xfId="25490" xr:uid="{00000000-0005-0000-0000-000092630000}"/>
    <cellStyle name="Normal 67 2 3 5 5" xfId="20477" xr:uid="{00000000-0005-0000-0000-0000FD4F0000}"/>
    <cellStyle name="Normal 67 2 3 6" xfId="12067" xr:uid="{00000000-0005-0000-0000-0000232F0000}"/>
    <cellStyle name="Normal 67 2 3 6 3" xfId="27165" xr:uid="{00000000-0005-0000-0000-00001D6A0000}"/>
    <cellStyle name="Normal 67 2 3 7" xfId="7046" xr:uid="{00000000-0005-0000-0000-0000861B0000}"/>
    <cellStyle name="Normal 67 2 3 7 3" xfId="22148" xr:uid="{00000000-0005-0000-0000-000084560000}"/>
    <cellStyle name="Normal 67 2 3 9" xfId="17135" xr:uid="{00000000-0005-0000-0000-0000EF420000}"/>
    <cellStyle name="Normal 67 2 4" xfId="2182" xr:uid="{00000000-0005-0000-0000-000086080000}"/>
    <cellStyle name="Normal 67 2 4 2" xfId="3021" xr:uid="{00000000-0005-0000-0000-0000CD0B0000}"/>
    <cellStyle name="Normal 67 2 4 2 2" xfId="4711" xr:uid="{00000000-0005-0000-0000-000067120000}"/>
    <cellStyle name="Normal 67 2 4 2 2 2" xfId="14784" xr:uid="{00000000-0005-0000-0000-0000C0390000}"/>
    <cellStyle name="Normal 67 2 4 2 2 2 3" xfId="29882" xr:uid="{00000000-0005-0000-0000-0000BA740000}"/>
    <cellStyle name="Normal 67 2 4 2 2 3" xfId="9764" xr:uid="{00000000-0005-0000-0000-000024260000}"/>
    <cellStyle name="Normal 67 2 4 2 2 3 3" xfId="24865" xr:uid="{00000000-0005-0000-0000-000021610000}"/>
    <cellStyle name="Normal 67 2 4 2 2 5" xfId="19852" xr:uid="{00000000-0005-0000-0000-00008C4D0000}"/>
    <cellStyle name="Normal 67 2 4 2 3" xfId="6403" xr:uid="{00000000-0005-0000-0000-000003190000}"/>
    <cellStyle name="Normal 67 2 4 2 3 2" xfId="16455" xr:uid="{00000000-0005-0000-0000-000047400000}"/>
    <cellStyle name="Normal 67 2 4 2 3 3" xfId="11435" xr:uid="{00000000-0005-0000-0000-0000AB2C0000}"/>
    <cellStyle name="Normal 67 2 4 2 3 3 3" xfId="26536" xr:uid="{00000000-0005-0000-0000-0000A8670000}"/>
    <cellStyle name="Normal 67 2 4 2 3 5" xfId="21523" xr:uid="{00000000-0005-0000-0000-000013540000}"/>
    <cellStyle name="Normal 67 2 4 2 4" xfId="13113" xr:uid="{00000000-0005-0000-0000-000039330000}"/>
    <cellStyle name="Normal 67 2 4 2 4 3" xfId="28211" xr:uid="{00000000-0005-0000-0000-0000336E0000}"/>
    <cellStyle name="Normal 67 2 4 2 5" xfId="8092" xr:uid="{00000000-0005-0000-0000-00009C1F0000}"/>
    <cellStyle name="Normal 67 2 4 2 5 3" xfId="23194" xr:uid="{00000000-0005-0000-0000-00009A5A0000}"/>
    <cellStyle name="Normal 67 2 4 2 7" xfId="18181" xr:uid="{00000000-0005-0000-0000-000005470000}"/>
    <cellStyle name="Normal 67 2 4 3" xfId="3874" xr:uid="{00000000-0005-0000-0000-0000220F0000}"/>
    <cellStyle name="Normal 67 2 4 3 2" xfId="13948" xr:uid="{00000000-0005-0000-0000-00007C360000}"/>
    <cellStyle name="Normal 67 2 4 3 2 3" xfId="29046" xr:uid="{00000000-0005-0000-0000-000076710000}"/>
    <cellStyle name="Normal 67 2 4 3 3" xfId="8928" xr:uid="{00000000-0005-0000-0000-0000E0220000}"/>
    <cellStyle name="Normal 67 2 4 3 3 3" xfId="24029" xr:uid="{00000000-0005-0000-0000-0000DD5D0000}"/>
    <cellStyle name="Normal 67 2 4 3 5" xfId="19016" xr:uid="{00000000-0005-0000-0000-0000484A0000}"/>
    <cellStyle name="Normal 67 2 4 4" xfId="5567" xr:uid="{00000000-0005-0000-0000-0000BF150000}"/>
    <cellStyle name="Normal 67 2 4 4 2" xfId="15619" xr:uid="{00000000-0005-0000-0000-0000033D0000}"/>
    <cellStyle name="Normal 67 2 4 4 2 3" xfId="30717" xr:uid="{00000000-0005-0000-0000-0000FD770000}"/>
    <cellStyle name="Normal 67 2 4 4 3" xfId="10599" xr:uid="{00000000-0005-0000-0000-000067290000}"/>
    <cellStyle name="Normal 67 2 4 4 3 3" xfId="25700" xr:uid="{00000000-0005-0000-0000-000064640000}"/>
    <cellStyle name="Normal 67 2 4 4 5" xfId="20687" xr:uid="{00000000-0005-0000-0000-0000CF500000}"/>
    <cellStyle name="Normal 67 2 4 5" xfId="12277" xr:uid="{00000000-0005-0000-0000-0000F52F0000}"/>
    <cellStyle name="Normal 67 2 4 5 3" xfId="27375" xr:uid="{00000000-0005-0000-0000-0000EF6A0000}"/>
    <cellStyle name="Normal 67 2 4 6" xfId="7256" xr:uid="{00000000-0005-0000-0000-0000581C0000}"/>
    <cellStyle name="Normal 67 2 4 6 3" xfId="22358" xr:uid="{00000000-0005-0000-0000-000056570000}"/>
    <cellStyle name="Normal 67 2 4 8" xfId="17345" xr:uid="{00000000-0005-0000-0000-0000C1430000}"/>
    <cellStyle name="Normal 67 2 5" xfId="2603" xr:uid="{00000000-0005-0000-0000-00002B0A0000}"/>
    <cellStyle name="Normal 67 2 5 2" xfId="4293" xr:uid="{00000000-0005-0000-0000-0000C5100000}"/>
    <cellStyle name="Normal 67 2 5 2 2" xfId="14366" xr:uid="{00000000-0005-0000-0000-00001E380000}"/>
    <cellStyle name="Normal 67 2 5 2 2 3" xfId="29464" xr:uid="{00000000-0005-0000-0000-000018730000}"/>
    <cellStyle name="Normal 67 2 5 2 3" xfId="9346" xr:uid="{00000000-0005-0000-0000-000082240000}"/>
    <cellStyle name="Normal 67 2 5 2 3 3" xfId="24447" xr:uid="{00000000-0005-0000-0000-00007F5F0000}"/>
    <cellStyle name="Normal 67 2 5 2 5" xfId="19434" xr:uid="{00000000-0005-0000-0000-0000EA4B0000}"/>
    <cellStyle name="Normal 67 2 5 3" xfId="5985" xr:uid="{00000000-0005-0000-0000-000061170000}"/>
    <cellStyle name="Normal 67 2 5 3 2" xfId="16037" xr:uid="{00000000-0005-0000-0000-0000A53E0000}"/>
    <cellStyle name="Normal 67 2 5 3 3" xfId="11017" xr:uid="{00000000-0005-0000-0000-0000092B0000}"/>
    <cellStyle name="Normal 67 2 5 3 3 3" xfId="26118" xr:uid="{00000000-0005-0000-0000-000006660000}"/>
    <cellStyle name="Normal 67 2 5 3 5" xfId="21105" xr:uid="{00000000-0005-0000-0000-000071520000}"/>
    <cellStyle name="Normal 67 2 5 4" xfId="12695" xr:uid="{00000000-0005-0000-0000-000097310000}"/>
    <cellStyle name="Normal 67 2 5 4 3" xfId="27793" xr:uid="{00000000-0005-0000-0000-0000916C0000}"/>
    <cellStyle name="Normal 67 2 5 5" xfId="7674" xr:uid="{00000000-0005-0000-0000-0000FA1D0000}"/>
    <cellStyle name="Normal 67 2 5 5 3" xfId="22776" xr:uid="{00000000-0005-0000-0000-0000F8580000}"/>
    <cellStyle name="Normal 67 2 5 7" xfId="17763" xr:uid="{00000000-0005-0000-0000-000063450000}"/>
    <cellStyle name="Normal 67 2 6" xfId="3456" xr:uid="{00000000-0005-0000-0000-0000800D0000}"/>
    <cellStyle name="Normal 67 2 6 2" xfId="13530" xr:uid="{00000000-0005-0000-0000-0000DA340000}"/>
    <cellStyle name="Normal 67 2 6 2 3" xfId="28628" xr:uid="{00000000-0005-0000-0000-0000D46F0000}"/>
    <cellStyle name="Normal 67 2 6 3" xfId="8510" xr:uid="{00000000-0005-0000-0000-00003E210000}"/>
    <cellStyle name="Normal 67 2 6 3 3" xfId="23611" xr:uid="{00000000-0005-0000-0000-00003B5C0000}"/>
    <cellStyle name="Normal 67 2 6 5" xfId="18598" xr:uid="{00000000-0005-0000-0000-0000A6480000}"/>
    <cellStyle name="Normal 67 2 7" xfId="5149" xr:uid="{00000000-0005-0000-0000-00001D140000}"/>
    <cellStyle name="Normal 67 2 7 2" xfId="15201" xr:uid="{00000000-0005-0000-0000-0000613B0000}"/>
    <cellStyle name="Normal 67 2 7 2 3" xfId="30299" xr:uid="{00000000-0005-0000-0000-00005B760000}"/>
    <cellStyle name="Normal 67 2 7 3" xfId="10181" xr:uid="{00000000-0005-0000-0000-0000C5270000}"/>
    <cellStyle name="Normal 67 2 7 3 3" xfId="25282" xr:uid="{00000000-0005-0000-0000-0000C2620000}"/>
    <cellStyle name="Normal 67 2 7 5" xfId="20269" xr:uid="{00000000-0005-0000-0000-00002D4F0000}"/>
    <cellStyle name="Normal 67 2 8" xfId="11859" xr:uid="{00000000-0005-0000-0000-0000532E0000}"/>
    <cellStyle name="Normal 67 2 8 3" xfId="26957" xr:uid="{00000000-0005-0000-0000-00004D690000}"/>
    <cellStyle name="Normal 67 2 9" xfId="6838" xr:uid="{00000000-0005-0000-0000-0000B61A0000}"/>
    <cellStyle name="Normal 67 2 9 3" xfId="21940" xr:uid="{00000000-0005-0000-0000-0000B4550000}"/>
    <cellStyle name="Normal 67 3" xfId="1802" xr:uid="{00000000-0005-0000-0000-00000A070000}"/>
    <cellStyle name="Normal 67 3 10" xfId="16979" xr:uid="{00000000-0005-0000-0000-000053420000}"/>
    <cellStyle name="Normal 67 3 2" xfId="2021" xr:uid="{00000000-0005-0000-0000-0000E5070000}"/>
    <cellStyle name="Normal 67 3 2 2" xfId="2442" xr:uid="{00000000-0005-0000-0000-00008A090000}"/>
    <cellStyle name="Normal 67 3 2 2 2" xfId="3281" xr:uid="{00000000-0005-0000-0000-0000D10C0000}"/>
    <cellStyle name="Normal 67 3 2 2 2 2" xfId="4971" xr:uid="{00000000-0005-0000-0000-00006B130000}"/>
    <cellStyle name="Normal 67 3 2 2 2 2 2" xfId="15044" xr:uid="{00000000-0005-0000-0000-0000C43A0000}"/>
    <cellStyle name="Normal 67 3 2 2 2 2 2 3" xfId="30142" xr:uid="{00000000-0005-0000-0000-0000BE750000}"/>
    <cellStyle name="Normal 67 3 2 2 2 2 3" xfId="10024" xr:uid="{00000000-0005-0000-0000-000028270000}"/>
    <cellStyle name="Normal 67 3 2 2 2 2 3 3" xfId="25125" xr:uid="{00000000-0005-0000-0000-000025620000}"/>
    <cellStyle name="Normal 67 3 2 2 2 2 5" xfId="20112" xr:uid="{00000000-0005-0000-0000-0000904E0000}"/>
    <cellStyle name="Normal 67 3 2 2 2 3" xfId="6663" xr:uid="{00000000-0005-0000-0000-0000071A0000}"/>
    <cellStyle name="Normal 67 3 2 2 2 3 2" xfId="16715" xr:uid="{00000000-0005-0000-0000-00004B410000}"/>
    <cellStyle name="Normal 67 3 2 2 2 3 3" xfId="11695" xr:uid="{00000000-0005-0000-0000-0000AF2D0000}"/>
    <cellStyle name="Normal 67 3 2 2 2 3 3 3" xfId="26796" xr:uid="{00000000-0005-0000-0000-0000AC680000}"/>
    <cellStyle name="Normal 67 3 2 2 2 3 5" xfId="21783" xr:uid="{00000000-0005-0000-0000-000017550000}"/>
    <cellStyle name="Normal 67 3 2 2 2 4" xfId="13373" xr:uid="{00000000-0005-0000-0000-00003D340000}"/>
    <cellStyle name="Normal 67 3 2 2 2 4 3" xfId="28471" xr:uid="{00000000-0005-0000-0000-0000376F0000}"/>
    <cellStyle name="Normal 67 3 2 2 2 5" xfId="8352" xr:uid="{00000000-0005-0000-0000-0000A0200000}"/>
    <cellStyle name="Normal 67 3 2 2 2 5 3" xfId="23454" xr:uid="{00000000-0005-0000-0000-00009E5B0000}"/>
    <cellStyle name="Normal 67 3 2 2 2 7" xfId="18441" xr:uid="{00000000-0005-0000-0000-000009480000}"/>
    <cellStyle name="Normal 67 3 2 2 3" xfId="4134" xr:uid="{00000000-0005-0000-0000-000026100000}"/>
    <cellStyle name="Normal 67 3 2 2 3 2" xfId="14208" xr:uid="{00000000-0005-0000-0000-000080370000}"/>
    <cellStyle name="Normal 67 3 2 2 3 2 3" xfId="29306" xr:uid="{00000000-0005-0000-0000-00007A720000}"/>
    <cellStyle name="Normal 67 3 2 2 3 3" xfId="9188" xr:uid="{00000000-0005-0000-0000-0000E4230000}"/>
    <cellStyle name="Normal 67 3 2 2 3 3 3" xfId="24289" xr:uid="{00000000-0005-0000-0000-0000E15E0000}"/>
    <cellStyle name="Normal 67 3 2 2 3 5" xfId="19276" xr:uid="{00000000-0005-0000-0000-00004C4B0000}"/>
    <cellStyle name="Normal 67 3 2 2 4" xfId="5827" xr:uid="{00000000-0005-0000-0000-0000C3160000}"/>
    <cellStyle name="Normal 67 3 2 2 4 2" xfId="15879" xr:uid="{00000000-0005-0000-0000-0000073E0000}"/>
    <cellStyle name="Normal 67 3 2 2 4 3" xfId="10859" xr:uid="{00000000-0005-0000-0000-00006B2A0000}"/>
    <cellStyle name="Normal 67 3 2 2 4 3 3" xfId="25960" xr:uid="{00000000-0005-0000-0000-000068650000}"/>
    <cellStyle name="Normal 67 3 2 2 4 5" xfId="20947" xr:uid="{00000000-0005-0000-0000-0000D3510000}"/>
    <cellStyle name="Normal 67 3 2 2 5" xfId="12537" xr:uid="{00000000-0005-0000-0000-0000F9300000}"/>
    <cellStyle name="Normal 67 3 2 2 5 3" xfId="27635" xr:uid="{00000000-0005-0000-0000-0000F36B0000}"/>
    <cellStyle name="Normal 67 3 2 2 6" xfId="7516" xr:uid="{00000000-0005-0000-0000-00005C1D0000}"/>
    <cellStyle name="Normal 67 3 2 2 6 3" xfId="22618" xr:uid="{00000000-0005-0000-0000-00005A580000}"/>
    <cellStyle name="Normal 67 3 2 2 8" xfId="17605" xr:uid="{00000000-0005-0000-0000-0000C5440000}"/>
    <cellStyle name="Normal 67 3 2 3" xfId="2863" xr:uid="{00000000-0005-0000-0000-00002F0B0000}"/>
    <cellStyle name="Normal 67 3 2 3 2" xfId="4553" xr:uid="{00000000-0005-0000-0000-0000C9110000}"/>
    <cellStyle name="Normal 67 3 2 3 2 2" xfId="14626" xr:uid="{00000000-0005-0000-0000-000022390000}"/>
    <cellStyle name="Normal 67 3 2 3 2 2 3" xfId="29724" xr:uid="{00000000-0005-0000-0000-00001C740000}"/>
    <cellStyle name="Normal 67 3 2 3 2 3" xfId="9606" xr:uid="{00000000-0005-0000-0000-000086250000}"/>
    <cellStyle name="Normal 67 3 2 3 2 3 3" xfId="24707" xr:uid="{00000000-0005-0000-0000-000083600000}"/>
    <cellStyle name="Normal 67 3 2 3 2 5" xfId="19694" xr:uid="{00000000-0005-0000-0000-0000EE4C0000}"/>
    <cellStyle name="Normal 67 3 2 3 3" xfId="6245" xr:uid="{00000000-0005-0000-0000-000065180000}"/>
    <cellStyle name="Normal 67 3 2 3 3 2" xfId="16297" xr:uid="{00000000-0005-0000-0000-0000A93F0000}"/>
    <cellStyle name="Normal 67 3 2 3 3 3" xfId="11277" xr:uid="{00000000-0005-0000-0000-00000D2C0000}"/>
    <cellStyle name="Normal 67 3 2 3 3 3 3" xfId="26378" xr:uid="{00000000-0005-0000-0000-00000A670000}"/>
    <cellStyle name="Normal 67 3 2 3 3 5" xfId="21365" xr:uid="{00000000-0005-0000-0000-000075530000}"/>
    <cellStyle name="Normal 67 3 2 3 4" xfId="12955" xr:uid="{00000000-0005-0000-0000-00009B320000}"/>
    <cellStyle name="Normal 67 3 2 3 4 3" xfId="28053" xr:uid="{00000000-0005-0000-0000-0000956D0000}"/>
    <cellStyle name="Normal 67 3 2 3 5" xfId="7934" xr:uid="{00000000-0005-0000-0000-0000FE1E0000}"/>
    <cellStyle name="Normal 67 3 2 3 5 3" xfId="23036" xr:uid="{00000000-0005-0000-0000-0000FC590000}"/>
    <cellStyle name="Normal 67 3 2 3 7" xfId="18023" xr:uid="{00000000-0005-0000-0000-000067460000}"/>
    <cellStyle name="Normal 67 3 2 4" xfId="3716" xr:uid="{00000000-0005-0000-0000-0000840E0000}"/>
    <cellStyle name="Normal 67 3 2 4 2" xfId="13790" xr:uid="{00000000-0005-0000-0000-0000DE350000}"/>
    <cellStyle name="Normal 67 3 2 4 2 3" xfId="28888" xr:uid="{00000000-0005-0000-0000-0000D8700000}"/>
    <cellStyle name="Normal 67 3 2 4 3" xfId="8770" xr:uid="{00000000-0005-0000-0000-000042220000}"/>
    <cellStyle name="Normal 67 3 2 4 3 3" xfId="23871" xr:uid="{00000000-0005-0000-0000-00003F5D0000}"/>
    <cellStyle name="Normal 67 3 2 4 5" xfId="18858" xr:uid="{00000000-0005-0000-0000-0000AA490000}"/>
    <cellStyle name="Normal 67 3 2 5" xfId="5409" xr:uid="{00000000-0005-0000-0000-000021150000}"/>
    <cellStyle name="Normal 67 3 2 5 2" xfId="15461" xr:uid="{00000000-0005-0000-0000-0000653C0000}"/>
    <cellStyle name="Normal 67 3 2 5 2 3" xfId="30559" xr:uid="{00000000-0005-0000-0000-00005F770000}"/>
    <cellStyle name="Normal 67 3 2 5 3" xfId="10441" xr:uid="{00000000-0005-0000-0000-0000C9280000}"/>
    <cellStyle name="Normal 67 3 2 5 3 3" xfId="25542" xr:uid="{00000000-0005-0000-0000-0000C6630000}"/>
    <cellStyle name="Normal 67 3 2 5 5" xfId="20529" xr:uid="{00000000-0005-0000-0000-000031500000}"/>
    <cellStyle name="Normal 67 3 2 6" xfId="12119" xr:uid="{00000000-0005-0000-0000-0000572F0000}"/>
    <cellStyle name="Normal 67 3 2 6 3" xfId="27217" xr:uid="{00000000-0005-0000-0000-0000516A0000}"/>
    <cellStyle name="Normal 67 3 2 7" xfId="7098" xr:uid="{00000000-0005-0000-0000-0000BA1B0000}"/>
    <cellStyle name="Normal 67 3 2 7 3" xfId="22200" xr:uid="{00000000-0005-0000-0000-0000B8560000}"/>
    <cellStyle name="Normal 67 3 2 9" xfId="17187" xr:uid="{00000000-0005-0000-0000-000023430000}"/>
    <cellStyle name="Normal 67 3 3" xfId="2234" xr:uid="{00000000-0005-0000-0000-0000BA080000}"/>
    <cellStyle name="Normal 67 3 3 2" xfId="3073" xr:uid="{00000000-0005-0000-0000-0000010C0000}"/>
    <cellStyle name="Normal 67 3 3 2 2" xfId="4763" xr:uid="{00000000-0005-0000-0000-00009B120000}"/>
    <cellStyle name="Normal 67 3 3 2 2 2" xfId="14836" xr:uid="{00000000-0005-0000-0000-0000F4390000}"/>
    <cellStyle name="Normal 67 3 3 2 2 2 3" xfId="29934" xr:uid="{00000000-0005-0000-0000-0000EE740000}"/>
    <cellStyle name="Normal 67 3 3 2 2 3" xfId="9816" xr:uid="{00000000-0005-0000-0000-000058260000}"/>
    <cellStyle name="Normal 67 3 3 2 2 3 3" xfId="24917" xr:uid="{00000000-0005-0000-0000-000055610000}"/>
    <cellStyle name="Normal 67 3 3 2 2 5" xfId="19904" xr:uid="{00000000-0005-0000-0000-0000C04D0000}"/>
    <cellStyle name="Normal 67 3 3 2 3" xfId="6455" xr:uid="{00000000-0005-0000-0000-000037190000}"/>
    <cellStyle name="Normal 67 3 3 2 3 2" xfId="16507" xr:uid="{00000000-0005-0000-0000-00007B400000}"/>
    <cellStyle name="Normal 67 3 3 2 3 3" xfId="11487" xr:uid="{00000000-0005-0000-0000-0000DF2C0000}"/>
    <cellStyle name="Normal 67 3 3 2 3 3 3" xfId="26588" xr:uid="{00000000-0005-0000-0000-0000DC670000}"/>
    <cellStyle name="Normal 67 3 3 2 3 5" xfId="21575" xr:uid="{00000000-0005-0000-0000-000047540000}"/>
    <cellStyle name="Normal 67 3 3 2 4" xfId="13165" xr:uid="{00000000-0005-0000-0000-00006D330000}"/>
    <cellStyle name="Normal 67 3 3 2 4 3" xfId="28263" xr:uid="{00000000-0005-0000-0000-0000676E0000}"/>
    <cellStyle name="Normal 67 3 3 2 5" xfId="8144" xr:uid="{00000000-0005-0000-0000-0000D01F0000}"/>
    <cellStyle name="Normal 67 3 3 2 5 3" xfId="23246" xr:uid="{00000000-0005-0000-0000-0000CE5A0000}"/>
    <cellStyle name="Normal 67 3 3 2 7" xfId="18233" xr:uid="{00000000-0005-0000-0000-000039470000}"/>
    <cellStyle name="Normal 67 3 3 3" xfId="3926" xr:uid="{00000000-0005-0000-0000-0000560F0000}"/>
    <cellStyle name="Normal 67 3 3 3 2" xfId="14000" xr:uid="{00000000-0005-0000-0000-0000B0360000}"/>
    <cellStyle name="Normal 67 3 3 3 2 3" xfId="29098" xr:uid="{00000000-0005-0000-0000-0000AA710000}"/>
    <cellStyle name="Normal 67 3 3 3 3" xfId="8980" xr:uid="{00000000-0005-0000-0000-000014230000}"/>
    <cellStyle name="Normal 67 3 3 3 3 3" xfId="24081" xr:uid="{00000000-0005-0000-0000-0000115E0000}"/>
    <cellStyle name="Normal 67 3 3 3 5" xfId="19068" xr:uid="{00000000-0005-0000-0000-00007C4A0000}"/>
    <cellStyle name="Normal 67 3 3 4" xfId="5619" xr:uid="{00000000-0005-0000-0000-0000F3150000}"/>
    <cellStyle name="Normal 67 3 3 4 2" xfId="15671" xr:uid="{00000000-0005-0000-0000-0000373D0000}"/>
    <cellStyle name="Normal 67 3 3 4 2 3" xfId="30769" xr:uid="{00000000-0005-0000-0000-000031780000}"/>
    <cellStyle name="Normal 67 3 3 4 3" xfId="10651" xr:uid="{00000000-0005-0000-0000-00009B290000}"/>
    <cellStyle name="Normal 67 3 3 4 3 3" xfId="25752" xr:uid="{00000000-0005-0000-0000-000098640000}"/>
    <cellStyle name="Normal 67 3 3 4 5" xfId="20739" xr:uid="{00000000-0005-0000-0000-000003510000}"/>
    <cellStyle name="Normal 67 3 3 5" xfId="12329" xr:uid="{00000000-0005-0000-0000-000029300000}"/>
    <cellStyle name="Normal 67 3 3 5 3" xfId="27427" xr:uid="{00000000-0005-0000-0000-0000236B0000}"/>
    <cellStyle name="Normal 67 3 3 6" xfId="7308" xr:uid="{00000000-0005-0000-0000-00008C1C0000}"/>
    <cellStyle name="Normal 67 3 3 6 3" xfId="22410" xr:uid="{00000000-0005-0000-0000-00008A570000}"/>
    <cellStyle name="Normal 67 3 3 8" xfId="17397" xr:uid="{00000000-0005-0000-0000-0000F5430000}"/>
    <cellStyle name="Normal 67 3 4" xfId="2655" xr:uid="{00000000-0005-0000-0000-00005F0A0000}"/>
    <cellStyle name="Normal 67 3 4 2" xfId="4345" xr:uid="{00000000-0005-0000-0000-0000F9100000}"/>
    <cellStyle name="Normal 67 3 4 2 2" xfId="14418" xr:uid="{00000000-0005-0000-0000-000052380000}"/>
    <cellStyle name="Normal 67 3 4 2 2 3" xfId="29516" xr:uid="{00000000-0005-0000-0000-00004C730000}"/>
    <cellStyle name="Normal 67 3 4 2 3" xfId="9398" xr:uid="{00000000-0005-0000-0000-0000B6240000}"/>
    <cellStyle name="Normal 67 3 4 2 3 3" xfId="24499" xr:uid="{00000000-0005-0000-0000-0000B35F0000}"/>
    <cellStyle name="Normal 67 3 4 2 5" xfId="19486" xr:uid="{00000000-0005-0000-0000-00001E4C0000}"/>
    <cellStyle name="Normal 67 3 4 3" xfId="6037" xr:uid="{00000000-0005-0000-0000-000095170000}"/>
    <cellStyle name="Normal 67 3 4 3 2" xfId="16089" xr:uid="{00000000-0005-0000-0000-0000D93E0000}"/>
    <cellStyle name="Normal 67 3 4 3 3" xfId="11069" xr:uid="{00000000-0005-0000-0000-00003D2B0000}"/>
    <cellStyle name="Normal 67 3 4 3 3 3" xfId="26170" xr:uid="{00000000-0005-0000-0000-00003A660000}"/>
    <cellStyle name="Normal 67 3 4 3 5" xfId="21157" xr:uid="{00000000-0005-0000-0000-0000A5520000}"/>
    <cellStyle name="Normal 67 3 4 4" xfId="12747" xr:uid="{00000000-0005-0000-0000-0000CB310000}"/>
    <cellStyle name="Normal 67 3 4 4 3" xfId="27845" xr:uid="{00000000-0005-0000-0000-0000C56C0000}"/>
    <cellStyle name="Normal 67 3 4 5" xfId="7726" xr:uid="{00000000-0005-0000-0000-00002E1E0000}"/>
    <cellStyle name="Normal 67 3 4 5 3" xfId="22828" xr:uid="{00000000-0005-0000-0000-00002C590000}"/>
    <cellStyle name="Normal 67 3 4 7" xfId="17815" xr:uid="{00000000-0005-0000-0000-000097450000}"/>
    <cellStyle name="Normal 67 3 5" xfId="3508" xr:uid="{00000000-0005-0000-0000-0000B40D0000}"/>
    <cellStyle name="Normal 67 3 5 2" xfId="13582" xr:uid="{00000000-0005-0000-0000-00000E350000}"/>
    <cellStyle name="Normal 67 3 5 2 3" xfId="28680" xr:uid="{00000000-0005-0000-0000-000008700000}"/>
    <cellStyle name="Normal 67 3 5 3" xfId="8562" xr:uid="{00000000-0005-0000-0000-000072210000}"/>
    <cellStyle name="Normal 67 3 5 3 3" xfId="23663" xr:uid="{00000000-0005-0000-0000-00006F5C0000}"/>
    <cellStyle name="Normal 67 3 5 5" xfId="18650" xr:uid="{00000000-0005-0000-0000-0000DA480000}"/>
    <cellStyle name="Normal 67 3 6" xfId="5201" xr:uid="{00000000-0005-0000-0000-000051140000}"/>
    <cellStyle name="Normal 67 3 6 2" xfId="15253" xr:uid="{00000000-0005-0000-0000-0000953B0000}"/>
    <cellStyle name="Normal 67 3 6 2 3" xfId="30351" xr:uid="{00000000-0005-0000-0000-00008F760000}"/>
    <cellStyle name="Normal 67 3 6 3" xfId="10233" xr:uid="{00000000-0005-0000-0000-0000F9270000}"/>
    <cellStyle name="Normal 67 3 6 3 3" xfId="25334" xr:uid="{00000000-0005-0000-0000-0000F6620000}"/>
    <cellStyle name="Normal 67 3 6 5" xfId="20321" xr:uid="{00000000-0005-0000-0000-0000614F0000}"/>
    <cellStyle name="Normal 67 3 7" xfId="11911" xr:uid="{00000000-0005-0000-0000-0000872E0000}"/>
    <cellStyle name="Normal 67 3 7 3" xfId="27009" xr:uid="{00000000-0005-0000-0000-000081690000}"/>
    <cellStyle name="Normal 67 3 8" xfId="6890" xr:uid="{00000000-0005-0000-0000-0000EA1A0000}"/>
    <cellStyle name="Normal 67 3 8 3" xfId="21992" xr:uid="{00000000-0005-0000-0000-0000E8550000}"/>
    <cellStyle name="Normal 67 4" xfId="1915" xr:uid="{00000000-0005-0000-0000-00007B070000}"/>
    <cellStyle name="Normal 67 4 2" xfId="2338" xr:uid="{00000000-0005-0000-0000-000022090000}"/>
    <cellStyle name="Normal 67 4 2 2" xfId="3177" xr:uid="{00000000-0005-0000-0000-0000690C0000}"/>
    <cellStyle name="Normal 67 4 2 2 2" xfId="4867" xr:uid="{00000000-0005-0000-0000-000003130000}"/>
    <cellStyle name="Normal 67 4 2 2 2 2" xfId="14940" xr:uid="{00000000-0005-0000-0000-00005C3A0000}"/>
    <cellStyle name="Normal 67 4 2 2 2 2 3" xfId="30038" xr:uid="{00000000-0005-0000-0000-000056750000}"/>
    <cellStyle name="Normal 67 4 2 2 2 3" xfId="9920" xr:uid="{00000000-0005-0000-0000-0000C0260000}"/>
    <cellStyle name="Normal 67 4 2 2 2 3 3" xfId="25021" xr:uid="{00000000-0005-0000-0000-0000BD610000}"/>
    <cellStyle name="Normal 67 4 2 2 2 5" xfId="20008" xr:uid="{00000000-0005-0000-0000-0000284E0000}"/>
    <cellStyle name="Normal 67 4 2 2 3" xfId="6559" xr:uid="{00000000-0005-0000-0000-00009F190000}"/>
    <cellStyle name="Normal 67 4 2 2 3 2" xfId="16611" xr:uid="{00000000-0005-0000-0000-0000E3400000}"/>
    <cellStyle name="Normal 67 4 2 2 3 3" xfId="11591" xr:uid="{00000000-0005-0000-0000-0000472D0000}"/>
    <cellStyle name="Normal 67 4 2 2 3 3 3" xfId="26692" xr:uid="{00000000-0005-0000-0000-000044680000}"/>
    <cellStyle name="Normal 67 4 2 2 3 5" xfId="21679" xr:uid="{00000000-0005-0000-0000-0000AF540000}"/>
    <cellStyle name="Normal 67 4 2 2 4" xfId="13269" xr:uid="{00000000-0005-0000-0000-0000D5330000}"/>
    <cellStyle name="Normal 67 4 2 2 4 3" xfId="28367" xr:uid="{00000000-0005-0000-0000-0000CF6E0000}"/>
    <cellStyle name="Normal 67 4 2 2 5" xfId="8248" xr:uid="{00000000-0005-0000-0000-000038200000}"/>
    <cellStyle name="Normal 67 4 2 2 5 3" xfId="23350" xr:uid="{00000000-0005-0000-0000-0000365B0000}"/>
    <cellStyle name="Normal 67 4 2 2 7" xfId="18337" xr:uid="{00000000-0005-0000-0000-0000A1470000}"/>
    <cellStyle name="Normal 67 4 2 3" xfId="4030" xr:uid="{00000000-0005-0000-0000-0000BE0F0000}"/>
    <cellStyle name="Normal 67 4 2 3 2" xfId="14104" xr:uid="{00000000-0005-0000-0000-000018370000}"/>
    <cellStyle name="Normal 67 4 2 3 2 3" xfId="29202" xr:uid="{00000000-0005-0000-0000-000012720000}"/>
    <cellStyle name="Normal 67 4 2 3 3" xfId="9084" xr:uid="{00000000-0005-0000-0000-00007C230000}"/>
    <cellStyle name="Normal 67 4 2 3 3 3" xfId="24185" xr:uid="{00000000-0005-0000-0000-0000795E0000}"/>
    <cellStyle name="Normal 67 4 2 3 5" xfId="19172" xr:uid="{00000000-0005-0000-0000-0000E44A0000}"/>
    <cellStyle name="Normal 67 4 2 4" xfId="5723" xr:uid="{00000000-0005-0000-0000-00005B160000}"/>
    <cellStyle name="Normal 67 4 2 4 2" xfId="15775" xr:uid="{00000000-0005-0000-0000-00009F3D0000}"/>
    <cellStyle name="Normal 67 4 2 4 2 3" xfId="30873" xr:uid="{00000000-0005-0000-0000-000099780000}"/>
    <cellStyle name="Normal 67 4 2 4 3" xfId="10755" xr:uid="{00000000-0005-0000-0000-0000032A0000}"/>
    <cellStyle name="Normal 67 4 2 4 3 3" xfId="25856" xr:uid="{00000000-0005-0000-0000-000000650000}"/>
    <cellStyle name="Normal 67 4 2 4 5" xfId="20843" xr:uid="{00000000-0005-0000-0000-00006B510000}"/>
    <cellStyle name="Normal 67 4 2 5" xfId="12433" xr:uid="{00000000-0005-0000-0000-000091300000}"/>
    <cellStyle name="Normal 67 4 2 5 3" xfId="27531" xr:uid="{00000000-0005-0000-0000-00008B6B0000}"/>
    <cellStyle name="Normal 67 4 2 6" xfId="7412" xr:uid="{00000000-0005-0000-0000-0000F41C0000}"/>
    <cellStyle name="Normal 67 4 2 6 3" xfId="22514" xr:uid="{00000000-0005-0000-0000-0000F2570000}"/>
    <cellStyle name="Normal 67 4 2 8" xfId="17501" xr:uid="{00000000-0005-0000-0000-00005D440000}"/>
    <cellStyle name="Normal 67 4 3" xfId="2759" xr:uid="{00000000-0005-0000-0000-0000C70A0000}"/>
    <cellStyle name="Normal 67 4 3 2" xfId="4449" xr:uid="{00000000-0005-0000-0000-000061110000}"/>
    <cellStyle name="Normal 67 4 3 2 2" xfId="14522" xr:uid="{00000000-0005-0000-0000-0000BA380000}"/>
    <cellStyle name="Normal 67 4 3 2 2 3" xfId="29620" xr:uid="{00000000-0005-0000-0000-0000B4730000}"/>
    <cellStyle name="Normal 67 4 3 2 3" xfId="9502" xr:uid="{00000000-0005-0000-0000-00001E250000}"/>
    <cellStyle name="Normal 67 4 3 2 3 3" xfId="24603" xr:uid="{00000000-0005-0000-0000-00001B600000}"/>
    <cellStyle name="Normal 67 4 3 2 5" xfId="19590" xr:uid="{00000000-0005-0000-0000-0000864C0000}"/>
    <cellStyle name="Normal 67 4 3 3" xfId="6141" xr:uid="{00000000-0005-0000-0000-0000FD170000}"/>
    <cellStyle name="Normal 67 4 3 3 2" xfId="16193" xr:uid="{00000000-0005-0000-0000-0000413F0000}"/>
    <cellStyle name="Normal 67 4 3 3 3" xfId="11173" xr:uid="{00000000-0005-0000-0000-0000A52B0000}"/>
    <cellStyle name="Normal 67 4 3 3 3 3" xfId="26274" xr:uid="{00000000-0005-0000-0000-0000A2660000}"/>
    <cellStyle name="Normal 67 4 3 3 5" xfId="21261" xr:uid="{00000000-0005-0000-0000-00000D530000}"/>
    <cellStyle name="Normal 67 4 3 4" xfId="12851" xr:uid="{00000000-0005-0000-0000-000033320000}"/>
    <cellStyle name="Normal 67 4 3 4 3" xfId="27949" xr:uid="{00000000-0005-0000-0000-00002D6D0000}"/>
    <cellStyle name="Normal 67 4 3 5" xfId="7830" xr:uid="{00000000-0005-0000-0000-0000961E0000}"/>
    <cellStyle name="Normal 67 4 3 5 3" xfId="22932" xr:uid="{00000000-0005-0000-0000-000094590000}"/>
    <cellStyle name="Normal 67 4 3 7" xfId="17919" xr:uid="{00000000-0005-0000-0000-0000FF450000}"/>
    <cellStyle name="Normal 67 4 4" xfId="3612" xr:uid="{00000000-0005-0000-0000-00001C0E0000}"/>
    <cellStyle name="Normal 67 4 4 2" xfId="13686" xr:uid="{00000000-0005-0000-0000-000076350000}"/>
    <cellStyle name="Normal 67 4 4 2 3" xfId="28784" xr:uid="{00000000-0005-0000-0000-000070700000}"/>
    <cellStyle name="Normal 67 4 4 3" xfId="8666" xr:uid="{00000000-0005-0000-0000-0000DA210000}"/>
    <cellStyle name="Normal 67 4 4 3 3" xfId="23767" xr:uid="{00000000-0005-0000-0000-0000D75C0000}"/>
    <cellStyle name="Normal 67 4 4 5" xfId="18754" xr:uid="{00000000-0005-0000-0000-000042490000}"/>
    <cellStyle name="Normal 67 4 5" xfId="5305" xr:uid="{00000000-0005-0000-0000-0000B9140000}"/>
    <cellStyle name="Normal 67 4 5 2" xfId="15357" xr:uid="{00000000-0005-0000-0000-0000FD3B0000}"/>
    <cellStyle name="Normal 67 4 5 2 3" xfId="30455" xr:uid="{00000000-0005-0000-0000-0000F7760000}"/>
    <cellStyle name="Normal 67 4 5 3" xfId="10337" xr:uid="{00000000-0005-0000-0000-000061280000}"/>
    <cellStyle name="Normal 67 4 5 3 3" xfId="25438" xr:uid="{00000000-0005-0000-0000-00005E630000}"/>
    <cellStyle name="Normal 67 4 5 5" xfId="20425" xr:uid="{00000000-0005-0000-0000-0000C94F0000}"/>
    <cellStyle name="Normal 67 4 6" xfId="12015" xr:uid="{00000000-0005-0000-0000-0000EF2E0000}"/>
    <cellStyle name="Normal 67 4 6 3" xfId="27113" xr:uid="{00000000-0005-0000-0000-0000E9690000}"/>
    <cellStyle name="Normal 67 4 7" xfId="6994" xr:uid="{00000000-0005-0000-0000-0000521B0000}"/>
    <cellStyle name="Normal 67 4 7 3" xfId="22096" xr:uid="{00000000-0005-0000-0000-000050560000}"/>
    <cellStyle name="Normal 67 4 9" xfId="17083" xr:uid="{00000000-0005-0000-0000-0000BB420000}"/>
    <cellStyle name="Normal 67 5" xfId="2128" xr:uid="{00000000-0005-0000-0000-000050080000}"/>
    <cellStyle name="Normal 67 5 2" xfId="2969" xr:uid="{00000000-0005-0000-0000-0000990B0000}"/>
    <cellStyle name="Normal 67 5 2 2" xfId="4659" xr:uid="{00000000-0005-0000-0000-000033120000}"/>
    <cellStyle name="Normal 67 5 2 2 2" xfId="14732" xr:uid="{00000000-0005-0000-0000-00008C390000}"/>
    <cellStyle name="Normal 67 5 2 2 2 3" xfId="29830" xr:uid="{00000000-0005-0000-0000-000086740000}"/>
    <cellStyle name="Normal 67 5 2 2 3" xfId="9712" xr:uid="{00000000-0005-0000-0000-0000F0250000}"/>
    <cellStyle name="Normal 67 5 2 2 3 3" xfId="24813" xr:uid="{00000000-0005-0000-0000-0000ED600000}"/>
    <cellStyle name="Normal 67 5 2 2 5" xfId="19800" xr:uid="{00000000-0005-0000-0000-0000584D0000}"/>
    <cellStyle name="Normal 67 5 2 3" xfId="6351" xr:uid="{00000000-0005-0000-0000-0000CF180000}"/>
    <cellStyle name="Normal 67 5 2 3 2" xfId="16403" xr:uid="{00000000-0005-0000-0000-000013400000}"/>
    <cellStyle name="Normal 67 5 2 3 3" xfId="11383" xr:uid="{00000000-0005-0000-0000-0000772C0000}"/>
    <cellStyle name="Normal 67 5 2 3 3 3" xfId="26484" xr:uid="{00000000-0005-0000-0000-000074670000}"/>
    <cellStyle name="Normal 67 5 2 3 5" xfId="21471" xr:uid="{00000000-0005-0000-0000-0000DF530000}"/>
    <cellStyle name="Normal 67 5 2 4" xfId="13061" xr:uid="{00000000-0005-0000-0000-000005330000}"/>
    <cellStyle name="Normal 67 5 2 4 3" xfId="28159" xr:uid="{00000000-0005-0000-0000-0000FF6D0000}"/>
    <cellStyle name="Normal 67 5 2 5" xfId="8040" xr:uid="{00000000-0005-0000-0000-0000681F0000}"/>
    <cellStyle name="Normal 67 5 2 5 3" xfId="23142" xr:uid="{00000000-0005-0000-0000-0000665A0000}"/>
    <cellStyle name="Normal 67 5 2 7" xfId="18129" xr:uid="{00000000-0005-0000-0000-0000D1460000}"/>
    <cellStyle name="Normal 67 5 3" xfId="3822" xr:uid="{00000000-0005-0000-0000-0000EE0E0000}"/>
    <cellStyle name="Normal 67 5 3 2" xfId="13896" xr:uid="{00000000-0005-0000-0000-000048360000}"/>
    <cellStyle name="Normal 67 5 3 2 3" xfId="28994" xr:uid="{00000000-0005-0000-0000-000042710000}"/>
    <cellStyle name="Normal 67 5 3 3" xfId="8876" xr:uid="{00000000-0005-0000-0000-0000AC220000}"/>
    <cellStyle name="Normal 67 5 3 3 3" xfId="23977" xr:uid="{00000000-0005-0000-0000-0000A95D0000}"/>
    <cellStyle name="Normal 67 5 3 5" xfId="18964" xr:uid="{00000000-0005-0000-0000-0000144A0000}"/>
    <cellStyle name="Normal 67 5 4" xfId="5515" xr:uid="{00000000-0005-0000-0000-00008B150000}"/>
    <cellStyle name="Normal 67 5 4 2" xfId="15567" xr:uid="{00000000-0005-0000-0000-0000CF3C0000}"/>
    <cellStyle name="Normal 67 5 4 2 3" xfId="30665" xr:uid="{00000000-0005-0000-0000-0000C9770000}"/>
    <cellStyle name="Normal 67 5 4 3" xfId="10547" xr:uid="{00000000-0005-0000-0000-000033290000}"/>
    <cellStyle name="Normal 67 5 4 3 3" xfId="25648" xr:uid="{00000000-0005-0000-0000-000030640000}"/>
    <cellStyle name="Normal 67 5 4 5" xfId="20635" xr:uid="{00000000-0005-0000-0000-00009B500000}"/>
    <cellStyle name="Normal 67 5 5" xfId="12225" xr:uid="{00000000-0005-0000-0000-0000C12F0000}"/>
    <cellStyle name="Normal 67 5 5 3" xfId="27323" xr:uid="{00000000-0005-0000-0000-0000BB6A0000}"/>
    <cellStyle name="Normal 67 5 6" xfId="7204" xr:uid="{00000000-0005-0000-0000-0000241C0000}"/>
    <cellStyle name="Normal 67 5 6 3" xfId="22306" xr:uid="{00000000-0005-0000-0000-000022570000}"/>
    <cellStyle name="Normal 67 5 8" xfId="17293" xr:uid="{00000000-0005-0000-0000-00008D430000}"/>
    <cellStyle name="Normal 67 6" xfId="2549" xr:uid="{00000000-0005-0000-0000-0000F5090000}"/>
    <cellStyle name="Normal 67 6 2" xfId="4241" xr:uid="{00000000-0005-0000-0000-000091100000}"/>
    <cellStyle name="Normal 67 6 2 2" xfId="14314" xr:uid="{00000000-0005-0000-0000-0000EA370000}"/>
    <cellStyle name="Normal 67 6 2 2 3" xfId="29412" xr:uid="{00000000-0005-0000-0000-0000E4720000}"/>
    <cellStyle name="Normal 67 6 2 3" xfId="9294" xr:uid="{00000000-0005-0000-0000-00004E240000}"/>
    <cellStyle name="Normal 67 6 2 3 3" xfId="24395" xr:uid="{00000000-0005-0000-0000-00004B5F0000}"/>
    <cellStyle name="Normal 67 6 2 5" xfId="19382" xr:uid="{00000000-0005-0000-0000-0000B64B0000}"/>
    <cellStyle name="Normal 67 6 3" xfId="5933" xr:uid="{00000000-0005-0000-0000-00002D170000}"/>
    <cellStyle name="Normal 67 6 3 2" xfId="15985" xr:uid="{00000000-0005-0000-0000-0000713E0000}"/>
    <cellStyle name="Normal 67 6 3 3" xfId="10965" xr:uid="{00000000-0005-0000-0000-0000D52A0000}"/>
    <cellStyle name="Normal 67 6 3 3 3" xfId="26066" xr:uid="{00000000-0005-0000-0000-0000D2650000}"/>
    <cellStyle name="Normal 67 6 3 5" xfId="21053" xr:uid="{00000000-0005-0000-0000-00003D520000}"/>
    <cellStyle name="Normal 67 6 4" xfId="12643" xr:uid="{00000000-0005-0000-0000-000063310000}"/>
    <cellStyle name="Normal 67 6 4 3" xfId="27741" xr:uid="{00000000-0005-0000-0000-00005D6C0000}"/>
    <cellStyle name="Normal 67 6 5" xfId="7622" xr:uid="{00000000-0005-0000-0000-0000C61D0000}"/>
    <cellStyle name="Normal 67 6 5 3" xfId="22724" xr:uid="{00000000-0005-0000-0000-0000C4580000}"/>
    <cellStyle name="Normal 67 6 7" xfId="17711" xr:uid="{00000000-0005-0000-0000-00002F450000}"/>
    <cellStyle name="Normal 67 7" xfId="3401" xr:uid="{00000000-0005-0000-0000-0000490D0000}"/>
    <cellStyle name="Normal 67 7 2" xfId="13478" xr:uid="{00000000-0005-0000-0000-0000A6340000}"/>
    <cellStyle name="Normal 67 7 2 3" xfId="28576" xr:uid="{00000000-0005-0000-0000-0000A06F0000}"/>
    <cellStyle name="Normal 67 7 3" xfId="8458" xr:uid="{00000000-0005-0000-0000-00000A210000}"/>
    <cellStyle name="Normal 67 7 3 3" xfId="23559" xr:uid="{00000000-0005-0000-0000-0000075C0000}"/>
    <cellStyle name="Normal 67 7 5" xfId="18546" xr:uid="{00000000-0005-0000-0000-000072480000}"/>
    <cellStyle name="Normal 67 8" xfId="5095" xr:uid="{00000000-0005-0000-0000-0000E7130000}"/>
    <cellStyle name="Normal 67 8 2" xfId="15149" xr:uid="{00000000-0005-0000-0000-00002D3B0000}"/>
    <cellStyle name="Normal 67 8 2 3" xfId="30247" xr:uid="{00000000-0005-0000-0000-000027760000}"/>
    <cellStyle name="Normal 67 8 3" xfId="10129" xr:uid="{00000000-0005-0000-0000-000091270000}"/>
    <cellStyle name="Normal 67 8 3 3" xfId="25230" xr:uid="{00000000-0005-0000-0000-00008E620000}"/>
    <cellStyle name="Normal 67 8 5" xfId="20217" xr:uid="{00000000-0005-0000-0000-0000F94E0000}"/>
    <cellStyle name="Normal 67 9" xfId="11805" xr:uid="{00000000-0005-0000-0000-00001D2E0000}"/>
    <cellStyle name="Normal 67 9 3" xfId="26905" xr:uid="{00000000-0005-0000-0000-000019690000}"/>
    <cellStyle name="Normal 68" xfId="1480" xr:uid="{00000000-0005-0000-0000-0000C8050000}"/>
    <cellStyle name="Normal 69" xfId="1481" xr:uid="{00000000-0005-0000-0000-0000C9050000}"/>
    <cellStyle name="Normal 7" xfId="133" xr:uid="{00000000-0005-0000-0000-000085000000}"/>
    <cellStyle name="Normal 7 11" xfId="974" xr:uid="{00000000-0005-0000-0000-0000CE030000}"/>
    <cellStyle name="Normal 7 12" xfId="413" xr:uid="{00000000-0005-0000-0000-00009D010000}"/>
    <cellStyle name="Normal 7 2" xfId="783" xr:uid="{00000000-0005-0000-0000-00000F030000}"/>
    <cellStyle name="Normal 7 2 2" xfId="1483" xr:uid="{00000000-0005-0000-0000-0000CB050000}"/>
    <cellStyle name="Normal 7 3" xfId="664" xr:uid="{00000000-0005-0000-0000-000098020000}"/>
    <cellStyle name="Normal 7 4" xfId="1484" xr:uid="{00000000-0005-0000-0000-0000CC050000}"/>
    <cellStyle name="Normal 7 5" xfId="1485" xr:uid="{00000000-0005-0000-0000-0000CD050000}"/>
    <cellStyle name="Normal 7 6" xfId="1486" xr:uid="{00000000-0005-0000-0000-0000CE050000}"/>
    <cellStyle name="Normal 7 6 10" xfId="6785" xr:uid="{00000000-0005-0000-0000-0000811A0000}"/>
    <cellStyle name="Normal 7 6 10 3" xfId="21889" xr:uid="{00000000-0005-0000-0000-000081550000}"/>
    <cellStyle name="Normal 7 6 12" xfId="16874" xr:uid="{00000000-0005-0000-0000-0000EA410000}"/>
    <cellStyle name="Normal 7 6 2" xfId="1749" xr:uid="{00000000-0005-0000-0000-0000D5060000}"/>
    <cellStyle name="Normal 7 6 2 11" xfId="16928" xr:uid="{00000000-0005-0000-0000-000020420000}"/>
    <cellStyle name="Normal 7 6 2 2" xfId="1857" xr:uid="{00000000-0005-0000-0000-000041070000}"/>
    <cellStyle name="Normal 7 6 2 2 10" xfId="17032" xr:uid="{00000000-0005-0000-0000-000088420000}"/>
    <cellStyle name="Normal 7 6 2 2 2" xfId="2074" xr:uid="{00000000-0005-0000-0000-00001A080000}"/>
    <cellStyle name="Normal 7 6 2 2 2 2" xfId="2495" xr:uid="{00000000-0005-0000-0000-0000BF090000}"/>
    <cellStyle name="Normal 7 6 2 2 2 2 2" xfId="3334" xr:uid="{00000000-0005-0000-0000-0000060D0000}"/>
    <cellStyle name="Normal 7 6 2 2 2 2 2 2" xfId="5024" xr:uid="{00000000-0005-0000-0000-0000A0130000}"/>
    <cellStyle name="Normal 7 6 2 2 2 2 2 2 2" xfId="15097" xr:uid="{00000000-0005-0000-0000-0000F93A0000}"/>
    <cellStyle name="Normal 7 6 2 2 2 2 2 2 2 3" xfId="30195" xr:uid="{00000000-0005-0000-0000-0000F3750000}"/>
    <cellStyle name="Normal 7 6 2 2 2 2 2 2 3" xfId="10077" xr:uid="{00000000-0005-0000-0000-00005D270000}"/>
    <cellStyle name="Normal 7 6 2 2 2 2 2 2 3 3" xfId="25178" xr:uid="{00000000-0005-0000-0000-00005A620000}"/>
    <cellStyle name="Normal 7 6 2 2 2 2 2 2 5" xfId="20165" xr:uid="{00000000-0005-0000-0000-0000C54E0000}"/>
    <cellStyle name="Normal 7 6 2 2 2 2 2 3" xfId="6716" xr:uid="{00000000-0005-0000-0000-00003C1A0000}"/>
    <cellStyle name="Normal 7 6 2 2 2 2 2 3 2" xfId="16768" xr:uid="{00000000-0005-0000-0000-000080410000}"/>
    <cellStyle name="Normal 7 6 2 2 2 2 2 3 3" xfId="11748" xr:uid="{00000000-0005-0000-0000-0000E42D0000}"/>
    <cellStyle name="Normal 7 6 2 2 2 2 2 3 3 3" xfId="26849" xr:uid="{00000000-0005-0000-0000-0000E1680000}"/>
    <cellStyle name="Normal 7 6 2 2 2 2 2 3 5" xfId="21836" xr:uid="{00000000-0005-0000-0000-00004C550000}"/>
    <cellStyle name="Normal 7 6 2 2 2 2 2 4" xfId="13426" xr:uid="{00000000-0005-0000-0000-000072340000}"/>
    <cellStyle name="Normal 7 6 2 2 2 2 2 4 3" xfId="28524" xr:uid="{00000000-0005-0000-0000-00006C6F0000}"/>
    <cellStyle name="Normal 7 6 2 2 2 2 2 5" xfId="8405" xr:uid="{00000000-0005-0000-0000-0000D5200000}"/>
    <cellStyle name="Normal 7 6 2 2 2 2 2 5 3" xfId="23507" xr:uid="{00000000-0005-0000-0000-0000D35B0000}"/>
    <cellStyle name="Normal 7 6 2 2 2 2 2 7" xfId="18494" xr:uid="{00000000-0005-0000-0000-00003E480000}"/>
    <cellStyle name="Normal 7 6 2 2 2 2 3" xfId="4187" xr:uid="{00000000-0005-0000-0000-00005B100000}"/>
    <cellStyle name="Normal 7 6 2 2 2 2 3 2" xfId="14261" xr:uid="{00000000-0005-0000-0000-0000B5370000}"/>
    <cellStyle name="Normal 7 6 2 2 2 2 3 2 3" xfId="29359" xr:uid="{00000000-0005-0000-0000-0000AF720000}"/>
    <cellStyle name="Normal 7 6 2 2 2 2 3 3" xfId="9241" xr:uid="{00000000-0005-0000-0000-000019240000}"/>
    <cellStyle name="Normal 7 6 2 2 2 2 3 3 3" xfId="24342" xr:uid="{00000000-0005-0000-0000-0000165F0000}"/>
    <cellStyle name="Normal 7 6 2 2 2 2 3 5" xfId="19329" xr:uid="{00000000-0005-0000-0000-0000814B0000}"/>
    <cellStyle name="Normal 7 6 2 2 2 2 4" xfId="5880" xr:uid="{00000000-0005-0000-0000-0000F8160000}"/>
    <cellStyle name="Normal 7 6 2 2 2 2 4 2" xfId="15932" xr:uid="{00000000-0005-0000-0000-00003C3E0000}"/>
    <cellStyle name="Normal 7 6 2 2 2 2 4 3" xfId="10912" xr:uid="{00000000-0005-0000-0000-0000A02A0000}"/>
    <cellStyle name="Normal 7 6 2 2 2 2 4 3 3" xfId="26013" xr:uid="{00000000-0005-0000-0000-00009D650000}"/>
    <cellStyle name="Normal 7 6 2 2 2 2 4 5" xfId="21000" xr:uid="{00000000-0005-0000-0000-000008520000}"/>
    <cellStyle name="Normal 7 6 2 2 2 2 5" xfId="12590" xr:uid="{00000000-0005-0000-0000-00002E310000}"/>
    <cellStyle name="Normal 7 6 2 2 2 2 5 3" xfId="27688" xr:uid="{00000000-0005-0000-0000-0000286C0000}"/>
    <cellStyle name="Normal 7 6 2 2 2 2 6" xfId="7569" xr:uid="{00000000-0005-0000-0000-0000911D0000}"/>
    <cellStyle name="Normal 7 6 2 2 2 2 6 3" xfId="22671" xr:uid="{00000000-0005-0000-0000-00008F580000}"/>
    <cellStyle name="Normal 7 6 2 2 2 2 8" xfId="17658" xr:uid="{00000000-0005-0000-0000-0000FA440000}"/>
    <cellStyle name="Normal 7 6 2 2 2 3" xfId="2916" xr:uid="{00000000-0005-0000-0000-0000640B0000}"/>
    <cellStyle name="Normal 7 6 2 2 2 3 2" xfId="4606" xr:uid="{00000000-0005-0000-0000-0000FE110000}"/>
    <cellStyle name="Normal 7 6 2 2 2 3 2 2" xfId="14679" xr:uid="{00000000-0005-0000-0000-000057390000}"/>
    <cellStyle name="Normal 7 6 2 2 2 3 2 2 3" xfId="29777" xr:uid="{00000000-0005-0000-0000-000051740000}"/>
    <cellStyle name="Normal 7 6 2 2 2 3 2 3" xfId="9659" xr:uid="{00000000-0005-0000-0000-0000BB250000}"/>
    <cellStyle name="Normal 7 6 2 2 2 3 2 3 3" xfId="24760" xr:uid="{00000000-0005-0000-0000-0000B8600000}"/>
    <cellStyle name="Normal 7 6 2 2 2 3 2 5" xfId="19747" xr:uid="{00000000-0005-0000-0000-0000234D0000}"/>
    <cellStyle name="Normal 7 6 2 2 2 3 3" xfId="6298" xr:uid="{00000000-0005-0000-0000-00009A180000}"/>
    <cellStyle name="Normal 7 6 2 2 2 3 3 2" xfId="16350" xr:uid="{00000000-0005-0000-0000-0000DE3F0000}"/>
    <cellStyle name="Normal 7 6 2 2 2 3 3 3" xfId="11330" xr:uid="{00000000-0005-0000-0000-0000422C0000}"/>
    <cellStyle name="Normal 7 6 2 2 2 3 3 3 3" xfId="26431" xr:uid="{00000000-0005-0000-0000-00003F670000}"/>
    <cellStyle name="Normal 7 6 2 2 2 3 3 5" xfId="21418" xr:uid="{00000000-0005-0000-0000-0000AA530000}"/>
    <cellStyle name="Normal 7 6 2 2 2 3 4" xfId="13008" xr:uid="{00000000-0005-0000-0000-0000D0320000}"/>
    <cellStyle name="Normal 7 6 2 2 2 3 4 3" xfId="28106" xr:uid="{00000000-0005-0000-0000-0000CA6D0000}"/>
    <cellStyle name="Normal 7 6 2 2 2 3 5" xfId="7987" xr:uid="{00000000-0005-0000-0000-0000331F0000}"/>
    <cellStyle name="Normal 7 6 2 2 2 3 5 3" xfId="23089" xr:uid="{00000000-0005-0000-0000-0000315A0000}"/>
    <cellStyle name="Normal 7 6 2 2 2 3 7" xfId="18076" xr:uid="{00000000-0005-0000-0000-00009C460000}"/>
    <cellStyle name="Normal 7 6 2 2 2 4" xfId="3769" xr:uid="{00000000-0005-0000-0000-0000B90E0000}"/>
    <cellStyle name="Normal 7 6 2 2 2 4 2" xfId="13843" xr:uid="{00000000-0005-0000-0000-000013360000}"/>
    <cellStyle name="Normal 7 6 2 2 2 4 2 3" xfId="28941" xr:uid="{00000000-0005-0000-0000-00000D710000}"/>
    <cellStyle name="Normal 7 6 2 2 2 4 3" xfId="8823" xr:uid="{00000000-0005-0000-0000-000077220000}"/>
    <cellStyle name="Normal 7 6 2 2 2 4 3 3" xfId="23924" xr:uid="{00000000-0005-0000-0000-0000745D0000}"/>
    <cellStyle name="Normal 7 6 2 2 2 4 5" xfId="18911" xr:uid="{00000000-0005-0000-0000-0000DF490000}"/>
    <cellStyle name="Normal 7 6 2 2 2 5" xfId="5462" xr:uid="{00000000-0005-0000-0000-000056150000}"/>
    <cellStyle name="Normal 7 6 2 2 2 5 2" xfId="15514" xr:uid="{00000000-0005-0000-0000-00009A3C0000}"/>
    <cellStyle name="Normal 7 6 2 2 2 5 2 3" xfId="30612" xr:uid="{00000000-0005-0000-0000-000094770000}"/>
    <cellStyle name="Normal 7 6 2 2 2 5 3" xfId="10494" xr:uid="{00000000-0005-0000-0000-0000FE280000}"/>
    <cellStyle name="Normal 7 6 2 2 2 5 3 3" xfId="25595" xr:uid="{00000000-0005-0000-0000-0000FB630000}"/>
    <cellStyle name="Normal 7 6 2 2 2 5 5" xfId="20582" xr:uid="{00000000-0005-0000-0000-000066500000}"/>
    <cellStyle name="Normal 7 6 2 2 2 6" xfId="12172" xr:uid="{00000000-0005-0000-0000-00008C2F0000}"/>
    <cellStyle name="Normal 7 6 2 2 2 6 3" xfId="27270" xr:uid="{00000000-0005-0000-0000-0000866A0000}"/>
    <cellStyle name="Normal 7 6 2 2 2 7" xfId="7151" xr:uid="{00000000-0005-0000-0000-0000EF1B0000}"/>
    <cellStyle name="Normal 7 6 2 2 2 7 3" xfId="22253" xr:uid="{00000000-0005-0000-0000-0000ED560000}"/>
    <cellStyle name="Normal 7 6 2 2 2 9" xfId="17240" xr:uid="{00000000-0005-0000-0000-000058430000}"/>
    <cellStyle name="Normal 7 6 2 2 3" xfId="2287" xr:uid="{00000000-0005-0000-0000-0000EF080000}"/>
    <cellStyle name="Normal 7 6 2 2 3 2" xfId="3126" xr:uid="{00000000-0005-0000-0000-0000360C0000}"/>
    <cellStyle name="Normal 7 6 2 2 3 2 2" xfId="4816" xr:uid="{00000000-0005-0000-0000-0000D0120000}"/>
    <cellStyle name="Normal 7 6 2 2 3 2 2 2" xfId="14889" xr:uid="{00000000-0005-0000-0000-0000293A0000}"/>
    <cellStyle name="Normal 7 6 2 2 3 2 2 2 3" xfId="29987" xr:uid="{00000000-0005-0000-0000-000023750000}"/>
    <cellStyle name="Normal 7 6 2 2 3 2 2 3" xfId="9869" xr:uid="{00000000-0005-0000-0000-00008D260000}"/>
    <cellStyle name="Normal 7 6 2 2 3 2 2 3 3" xfId="24970" xr:uid="{00000000-0005-0000-0000-00008A610000}"/>
    <cellStyle name="Normal 7 6 2 2 3 2 2 5" xfId="19957" xr:uid="{00000000-0005-0000-0000-0000F54D0000}"/>
    <cellStyle name="Normal 7 6 2 2 3 2 3" xfId="6508" xr:uid="{00000000-0005-0000-0000-00006C190000}"/>
    <cellStyle name="Normal 7 6 2 2 3 2 3 2" xfId="16560" xr:uid="{00000000-0005-0000-0000-0000B0400000}"/>
    <cellStyle name="Normal 7 6 2 2 3 2 3 3" xfId="11540" xr:uid="{00000000-0005-0000-0000-0000142D0000}"/>
    <cellStyle name="Normal 7 6 2 2 3 2 3 3 3" xfId="26641" xr:uid="{00000000-0005-0000-0000-000011680000}"/>
    <cellStyle name="Normal 7 6 2 2 3 2 3 5" xfId="21628" xr:uid="{00000000-0005-0000-0000-00007C540000}"/>
    <cellStyle name="Normal 7 6 2 2 3 2 4" xfId="13218" xr:uid="{00000000-0005-0000-0000-0000A2330000}"/>
    <cellStyle name="Normal 7 6 2 2 3 2 4 3" xfId="28316" xr:uid="{00000000-0005-0000-0000-00009C6E0000}"/>
    <cellStyle name="Normal 7 6 2 2 3 2 5" xfId="8197" xr:uid="{00000000-0005-0000-0000-000005200000}"/>
    <cellStyle name="Normal 7 6 2 2 3 2 5 3" xfId="23299" xr:uid="{00000000-0005-0000-0000-0000035B0000}"/>
    <cellStyle name="Normal 7 6 2 2 3 2 7" xfId="18286" xr:uid="{00000000-0005-0000-0000-00006E470000}"/>
    <cellStyle name="Normal 7 6 2 2 3 3" xfId="3979" xr:uid="{00000000-0005-0000-0000-00008B0F0000}"/>
    <cellStyle name="Normal 7 6 2 2 3 3 2" xfId="14053" xr:uid="{00000000-0005-0000-0000-0000E5360000}"/>
    <cellStyle name="Normal 7 6 2 2 3 3 2 3" xfId="29151" xr:uid="{00000000-0005-0000-0000-0000DF710000}"/>
    <cellStyle name="Normal 7 6 2 2 3 3 3" xfId="9033" xr:uid="{00000000-0005-0000-0000-000049230000}"/>
    <cellStyle name="Normal 7 6 2 2 3 3 3 3" xfId="24134" xr:uid="{00000000-0005-0000-0000-0000465E0000}"/>
    <cellStyle name="Normal 7 6 2 2 3 3 5" xfId="19121" xr:uid="{00000000-0005-0000-0000-0000B14A0000}"/>
    <cellStyle name="Normal 7 6 2 2 3 4" xfId="5672" xr:uid="{00000000-0005-0000-0000-000028160000}"/>
    <cellStyle name="Normal 7 6 2 2 3 4 2" xfId="15724" xr:uid="{00000000-0005-0000-0000-00006C3D0000}"/>
    <cellStyle name="Normal 7 6 2 2 3 4 2 3" xfId="30822" xr:uid="{00000000-0005-0000-0000-000066780000}"/>
    <cellStyle name="Normal 7 6 2 2 3 4 3" xfId="10704" xr:uid="{00000000-0005-0000-0000-0000D0290000}"/>
    <cellStyle name="Normal 7 6 2 2 3 4 3 3" xfId="25805" xr:uid="{00000000-0005-0000-0000-0000CD640000}"/>
    <cellStyle name="Normal 7 6 2 2 3 4 5" xfId="20792" xr:uid="{00000000-0005-0000-0000-000038510000}"/>
    <cellStyle name="Normal 7 6 2 2 3 5" xfId="12382" xr:uid="{00000000-0005-0000-0000-00005E300000}"/>
    <cellStyle name="Normal 7 6 2 2 3 5 3" xfId="27480" xr:uid="{00000000-0005-0000-0000-0000586B0000}"/>
    <cellStyle name="Normal 7 6 2 2 3 6" xfId="7361" xr:uid="{00000000-0005-0000-0000-0000C11C0000}"/>
    <cellStyle name="Normal 7 6 2 2 3 6 3" xfId="22463" xr:uid="{00000000-0005-0000-0000-0000BF570000}"/>
    <cellStyle name="Normal 7 6 2 2 3 8" xfId="17450" xr:uid="{00000000-0005-0000-0000-00002A440000}"/>
    <cellStyle name="Normal 7 6 2 2 4" xfId="2708" xr:uid="{00000000-0005-0000-0000-0000940A0000}"/>
    <cellStyle name="Normal 7 6 2 2 4 2" xfId="4398" xr:uid="{00000000-0005-0000-0000-00002E110000}"/>
    <cellStyle name="Normal 7 6 2 2 4 2 2" xfId="14471" xr:uid="{00000000-0005-0000-0000-000087380000}"/>
    <cellStyle name="Normal 7 6 2 2 4 2 2 3" xfId="29569" xr:uid="{00000000-0005-0000-0000-000081730000}"/>
    <cellStyle name="Normal 7 6 2 2 4 2 3" xfId="9451" xr:uid="{00000000-0005-0000-0000-0000EB240000}"/>
    <cellStyle name="Normal 7 6 2 2 4 2 3 3" xfId="24552" xr:uid="{00000000-0005-0000-0000-0000E85F0000}"/>
    <cellStyle name="Normal 7 6 2 2 4 2 5" xfId="19539" xr:uid="{00000000-0005-0000-0000-0000534C0000}"/>
    <cellStyle name="Normal 7 6 2 2 4 3" xfId="6090" xr:uid="{00000000-0005-0000-0000-0000CA170000}"/>
    <cellStyle name="Normal 7 6 2 2 4 3 2" xfId="16142" xr:uid="{00000000-0005-0000-0000-00000E3F0000}"/>
    <cellStyle name="Normal 7 6 2 2 4 3 3" xfId="11122" xr:uid="{00000000-0005-0000-0000-0000722B0000}"/>
    <cellStyle name="Normal 7 6 2 2 4 3 3 3" xfId="26223" xr:uid="{00000000-0005-0000-0000-00006F660000}"/>
    <cellStyle name="Normal 7 6 2 2 4 3 5" xfId="21210" xr:uid="{00000000-0005-0000-0000-0000DA520000}"/>
    <cellStyle name="Normal 7 6 2 2 4 4" xfId="12800" xr:uid="{00000000-0005-0000-0000-000000320000}"/>
    <cellStyle name="Normal 7 6 2 2 4 4 3" xfId="27898" xr:uid="{00000000-0005-0000-0000-0000FA6C0000}"/>
    <cellStyle name="Normal 7 6 2 2 4 5" xfId="7779" xr:uid="{00000000-0005-0000-0000-0000631E0000}"/>
    <cellStyle name="Normal 7 6 2 2 4 5 3" xfId="22881" xr:uid="{00000000-0005-0000-0000-000061590000}"/>
    <cellStyle name="Normal 7 6 2 2 4 7" xfId="17868" xr:uid="{00000000-0005-0000-0000-0000CC450000}"/>
    <cellStyle name="Normal 7 6 2 2 5" xfId="3561" xr:uid="{00000000-0005-0000-0000-0000E90D0000}"/>
    <cellStyle name="Normal 7 6 2 2 5 2" xfId="13635" xr:uid="{00000000-0005-0000-0000-000043350000}"/>
    <cellStyle name="Normal 7 6 2 2 5 2 3" xfId="28733" xr:uid="{00000000-0005-0000-0000-00003D700000}"/>
    <cellStyle name="Normal 7 6 2 2 5 3" xfId="8615" xr:uid="{00000000-0005-0000-0000-0000A7210000}"/>
    <cellStyle name="Normal 7 6 2 2 5 3 3" xfId="23716" xr:uid="{00000000-0005-0000-0000-0000A45C0000}"/>
    <cellStyle name="Normal 7 6 2 2 5 5" xfId="18703" xr:uid="{00000000-0005-0000-0000-00000F490000}"/>
    <cellStyle name="Normal 7 6 2 2 6" xfId="5254" xr:uid="{00000000-0005-0000-0000-000086140000}"/>
    <cellStyle name="Normal 7 6 2 2 6 2" xfId="15306" xr:uid="{00000000-0005-0000-0000-0000CA3B0000}"/>
    <cellStyle name="Normal 7 6 2 2 6 2 3" xfId="30404" xr:uid="{00000000-0005-0000-0000-0000C4760000}"/>
    <cellStyle name="Normal 7 6 2 2 6 3" xfId="10286" xr:uid="{00000000-0005-0000-0000-00002E280000}"/>
    <cellStyle name="Normal 7 6 2 2 6 3 3" xfId="25387" xr:uid="{00000000-0005-0000-0000-00002B630000}"/>
    <cellStyle name="Normal 7 6 2 2 6 5" xfId="20374" xr:uid="{00000000-0005-0000-0000-0000964F0000}"/>
    <cellStyle name="Normal 7 6 2 2 7" xfId="11964" xr:uid="{00000000-0005-0000-0000-0000BC2E0000}"/>
    <cellStyle name="Normal 7 6 2 2 7 3" xfId="27062" xr:uid="{00000000-0005-0000-0000-0000B6690000}"/>
    <cellStyle name="Normal 7 6 2 2 8" xfId="6943" xr:uid="{00000000-0005-0000-0000-00001F1B0000}"/>
    <cellStyle name="Normal 7 6 2 2 8 3" xfId="22045" xr:uid="{00000000-0005-0000-0000-00001D560000}"/>
    <cellStyle name="Normal 7 6 2 3" xfId="1970" xr:uid="{00000000-0005-0000-0000-0000B2070000}"/>
    <cellStyle name="Normal 7 6 2 3 2" xfId="2391" xr:uid="{00000000-0005-0000-0000-000057090000}"/>
    <cellStyle name="Normal 7 6 2 3 2 2" xfId="3230" xr:uid="{00000000-0005-0000-0000-00009E0C0000}"/>
    <cellStyle name="Normal 7 6 2 3 2 2 2" xfId="4920" xr:uid="{00000000-0005-0000-0000-000038130000}"/>
    <cellStyle name="Normal 7 6 2 3 2 2 2 2" xfId="14993" xr:uid="{00000000-0005-0000-0000-0000913A0000}"/>
    <cellStyle name="Normal 7 6 2 3 2 2 2 2 3" xfId="30091" xr:uid="{00000000-0005-0000-0000-00008B750000}"/>
    <cellStyle name="Normal 7 6 2 3 2 2 2 3" xfId="9973" xr:uid="{00000000-0005-0000-0000-0000F5260000}"/>
    <cellStyle name="Normal 7 6 2 3 2 2 2 3 3" xfId="25074" xr:uid="{00000000-0005-0000-0000-0000F2610000}"/>
    <cellStyle name="Normal 7 6 2 3 2 2 2 5" xfId="20061" xr:uid="{00000000-0005-0000-0000-00005D4E0000}"/>
    <cellStyle name="Normal 7 6 2 3 2 2 3" xfId="6612" xr:uid="{00000000-0005-0000-0000-0000D4190000}"/>
    <cellStyle name="Normal 7 6 2 3 2 2 3 2" xfId="16664" xr:uid="{00000000-0005-0000-0000-000018410000}"/>
    <cellStyle name="Normal 7 6 2 3 2 2 3 3" xfId="11644" xr:uid="{00000000-0005-0000-0000-00007C2D0000}"/>
    <cellStyle name="Normal 7 6 2 3 2 2 3 3 3" xfId="26745" xr:uid="{00000000-0005-0000-0000-000079680000}"/>
    <cellStyle name="Normal 7 6 2 3 2 2 3 5" xfId="21732" xr:uid="{00000000-0005-0000-0000-0000E4540000}"/>
    <cellStyle name="Normal 7 6 2 3 2 2 4" xfId="13322" xr:uid="{00000000-0005-0000-0000-00000A340000}"/>
    <cellStyle name="Normal 7 6 2 3 2 2 4 3" xfId="28420" xr:uid="{00000000-0005-0000-0000-0000046F0000}"/>
    <cellStyle name="Normal 7 6 2 3 2 2 5" xfId="8301" xr:uid="{00000000-0005-0000-0000-00006D200000}"/>
    <cellStyle name="Normal 7 6 2 3 2 2 5 3" xfId="23403" xr:uid="{00000000-0005-0000-0000-00006B5B0000}"/>
    <cellStyle name="Normal 7 6 2 3 2 2 7" xfId="18390" xr:uid="{00000000-0005-0000-0000-0000D6470000}"/>
    <cellStyle name="Normal 7 6 2 3 2 3" xfId="4083" xr:uid="{00000000-0005-0000-0000-0000F30F0000}"/>
    <cellStyle name="Normal 7 6 2 3 2 3 2" xfId="14157" xr:uid="{00000000-0005-0000-0000-00004D370000}"/>
    <cellStyle name="Normal 7 6 2 3 2 3 2 3" xfId="29255" xr:uid="{00000000-0005-0000-0000-000047720000}"/>
    <cellStyle name="Normal 7 6 2 3 2 3 3" xfId="9137" xr:uid="{00000000-0005-0000-0000-0000B1230000}"/>
    <cellStyle name="Normal 7 6 2 3 2 3 3 3" xfId="24238" xr:uid="{00000000-0005-0000-0000-0000AE5E0000}"/>
    <cellStyle name="Normal 7 6 2 3 2 3 5" xfId="19225" xr:uid="{00000000-0005-0000-0000-0000194B0000}"/>
    <cellStyle name="Normal 7 6 2 3 2 4" xfId="5776" xr:uid="{00000000-0005-0000-0000-000090160000}"/>
    <cellStyle name="Normal 7 6 2 3 2 4 2" xfId="15828" xr:uid="{00000000-0005-0000-0000-0000D43D0000}"/>
    <cellStyle name="Normal 7 6 2 3 2 4 2 3" xfId="30926" xr:uid="{00000000-0005-0000-0000-0000CE780000}"/>
    <cellStyle name="Normal 7 6 2 3 2 4 3" xfId="10808" xr:uid="{00000000-0005-0000-0000-0000382A0000}"/>
    <cellStyle name="Normal 7 6 2 3 2 4 3 3" xfId="25909" xr:uid="{00000000-0005-0000-0000-000035650000}"/>
    <cellStyle name="Normal 7 6 2 3 2 4 5" xfId="20896" xr:uid="{00000000-0005-0000-0000-0000A0510000}"/>
    <cellStyle name="Normal 7 6 2 3 2 5" xfId="12486" xr:uid="{00000000-0005-0000-0000-0000C6300000}"/>
    <cellStyle name="Normal 7 6 2 3 2 5 3" xfId="27584" xr:uid="{00000000-0005-0000-0000-0000C06B0000}"/>
    <cellStyle name="Normal 7 6 2 3 2 6" xfId="7465" xr:uid="{00000000-0005-0000-0000-0000291D0000}"/>
    <cellStyle name="Normal 7 6 2 3 2 6 3" xfId="22567" xr:uid="{00000000-0005-0000-0000-000027580000}"/>
    <cellStyle name="Normal 7 6 2 3 2 8" xfId="17554" xr:uid="{00000000-0005-0000-0000-000092440000}"/>
    <cellStyle name="Normal 7 6 2 3 3" xfId="2812" xr:uid="{00000000-0005-0000-0000-0000FC0A0000}"/>
    <cellStyle name="Normal 7 6 2 3 3 2" xfId="4502" xr:uid="{00000000-0005-0000-0000-000096110000}"/>
    <cellStyle name="Normal 7 6 2 3 3 2 2" xfId="14575" xr:uid="{00000000-0005-0000-0000-0000EF380000}"/>
    <cellStyle name="Normal 7 6 2 3 3 2 2 3" xfId="29673" xr:uid="{00000000-0005-0000-0000-0000E9730000}"/>
    <cellStyle name="Normal 7 6 2 3 3 2 3" xfId="9555" xr:uid="{00000000-0005-0000-0000-000053250000}"/>
    <cellStyle name="Normal 7 6 2 3 3 2 3 3" xfId="24656" xr:uid="{00000000-0005-0000-0000-000050600000}"/>
    <cellStyle name="Normal 7 6 2 3 3 2 5" xfId="19643" xr:uid="{00000000-0005-0000-0000-0000BB4C0000}"/>
    <cellStyle name="Normal 7 6 2 3 3 3" xfId="6194" xr:uid="{00000000-0005-0000-0000-000032180000}"/>
    <cellStyle name="Normal 7 6 2 3 3 3 2" xfId="16246" xr:uid="{00000000-0005-0000-0000-0000763F0000}"/>
    <cellStyle name="Normal 7 6 2 3 3 3 3" xfId="11226" xr:uid="{00000000-0005-0000-0000-0000DA2B0000}"/>
    <cellStyle name="Normal 7 6 2 3 3 3 3 3" xfId="26327" xr:uid="{00000000-0005-0000-0000-0000D7660000}"/>
    <cellStyle name="Normal 7 6 2 3 3 3 5" xfId="21314" xr:uid="{00000000-0005-0000-0000-000042530000}"/>
    <cellStyle name="Normal 7 6 2 3 3 4" xfId="12904" xr:uid="{00000000-0005-0000-0000-000068320000}"/>
    <cellStyle name="Normal 7 6 2 3 3 4 3" xfId="28002" xr:uid="{00000000-0005-0000-0000-0000626D0000}"/>
    <cellStyle name="Normal 7 6 2 3 3 5" xfId="7883" xr:uid="{00000000-0005-0000-0000-0000CB1E0000}"/>
    <cellStyle name="Normal 7 6 2 3 3 5 3" xfId="22985" xr:uid="{00000000-0005-0000-0000-0000C9590000}"/>
    <cellStyle name="Normal 7 6 2 3 3 7" xfId="17972" xr:uid="{00000000-0005-0000-0000-000034460000}"/>
    <cellStyle name="Normal 7 6 2 3 4" xfId="3665" xr:uid="{00000000-0005-0000-0000-0000510E0000}"/>
    <cellStyle name="Normal 7 6 2 3 4 2" xfId="13739" xr:uid="{00000000-0005-0000-0000-0000AB350000}"/>
    <cellStyle name="Normal 7 6 2 3 4 2 3" xfId="28837" xr:uid="{00000000-0005-0000-0000-0000A5700000}"/>
    <cellStyle name="Normal 7 6 2 3 4 3" xfId="8719" xr:uid="{00000000-0005-0000-0000-00000F220000}"/>
    <cellStyle name="Normal 7 6 2 3 4 3 3" xfId="23820" xr:uid="{00000000-0005-0000-0000-00000C5D0000}"/>
    <cellStyle name="Normal 7 6 2 3 4 5" xfId="18807" xr:uid="{00000000-0005-0000-0000-000077490000}"/>
    <cellStyle name="Normal 7 6 2 3 5" xfId="5358" xr:uid="{00000000-0005-0000-0000-0000EE140000}"/>
    <cellStyle name="Normal 7 6 2 3 5 2" xfId="15410" xr:uid="{00000000-0005-0000-0000-0000323C0000}"/>
    <cellStyle name="Normal 7 6 2 3 5 2 3" xfId="30508" xr:uid="{00000000-0005-0000-0000-00002C770000}"/>
    <cellStyle name="Normal 7 6 2 3 5 3" xfId="10390" xr:uid="{00000000-0005-0000-0000-000096280000}"/>
    <cellStyle name="Normal 7 6 2 3 5 3 3" xfId="25491" xr:uid="{00000000-0005-0000-0000-000093630000}"/>
    <cellStyle name="Normal 7 6 2 3 5 5" xfId="20478" xr:uid="{00000000-0005-0000-0000-0000FE4F0000}"/>
    <cellStyle name="Normal 7 6 2 3 6" xfId="12068" xr:uid="{00000000-0005-0000-0000-0000242F0000}"/>
    <cellStyle name="Normal 7 6 2 3 6 3" xfId="27166" xr:uid="{00000000-0005-0000-0000-00001E6A0000}"/>
    <cellStyle name="Normal 7 6 2 3 7" xfId="7047" xr:uid="{00000000-0005-0000-0000-0000871B0000}"/>
    <cellStyle name="Normal 7 6 2 3 7 3" xfId="22149" xr:uid="{00000000-0005-0000-0000-000085560000}"/>
    <cellStyle name="Normal 7 6 2 3 9" xfId="17136" xr:uid="{00000000-0005-0000-0000-0000F0420000}"/>
    <cellStyle name="Normal 7 6 2 4" xfId="2183" xr:uid="{00000000-0005-0000-0000-000087080000}"/>
    <cellStyle name="Normal 7 6 2 4 2" xfId="3022" xr:uid="{00000000-0005-0000-0000-0000CE0B0000}"/>
    <cellStyle name="Normal 7 6 2 4 2 2" xfId="4712" xr:uid="{00000000-0005-0000-0000-000068120000}"/>
    <cellStyle name="Normal 7 6 2 4 2 2 2" xfId="14785" xr:uid="{00000000-0005-0000-0000-0000C1390000}"/>
    <cellStyle name="Normal 7 6 2 4 2 2 2 3" xfId="29883" xr:uid="{00000000-0005-0000-0000-0000BB740000}"/>
    <cellStyle name="Normal 7 6 2 4 2 2 3" xfId="9765" xr:uid="{00000000-0005-0000-0000-000025260000}"/>
    <cellStyle name="Normal 7 6 2 4 2 2 3 3" xfId="24866" xr:uid="{00000000-0005-0000-0000-000022610000}"/>
    <cellStyle name="Normal 7 6 2 4 2 2 5" xfId="19853" xr:uid="{00000000-0005-0000-0000-00008D4D0000}"/>
    <cellStyle name="Normal 7 6 2 4 2 3" xfId="6404" xr:uid="{00000000-0005-0000-0000-000004190000}"/>
    <cellStyle name="Normal 7 6 2 4 2 3 2" xfId="16456" xr:uid="{00000000-0005-0000-0000-000048400000}"/>
    <cellStyle name="Normal 7 6 2 4 2 3 3" xfId="11436" xr:uid="{00000000-0005-0000-0000-0000AC2C0000}"/>
    <cellStyle name="Normal 7 6 2 4 2 3 3 3" xfId="26537" xr:uid="{00000000-0005-0000-0000-0000A9670000}"/>
    <cellStyle name="Normal 7 6 2 4 2 3 5" xfId="21524" xr:uid="{00000000-0005-0000-0000-000014540000}"/>
    <cellStyle name="Normal 7 6 2 4 2 4" xfId="13114" xr:uid="{00000000-0005-0000-0000-00003A330000}"/>
    <cellStyle name="Normal 7 6 2 4 2 4 3" xfId="28212" xr:uid="{00000000-0005-0000-0000-0000346E0000}"/>
    <cellStyle name="Normal 7 6 2 4 2 5" xfId="8093" xr:uid="{00000000-0005-0000-0000-00009D1F0000}"/>
    <cellStyle name="Normal 7 6 2 4 2 5 3" xfId="23195" xr:uid="{00000000-0005-0000-0000-00009B5A0000}"/>
    <cellStyle name="Normal 7 6 2 4 2 7" xfId="18182" xr:uid="{00000000-0005-0000-0000-000006470000}"/>
    <cellStyle name="Normal 7 6 2 4 3" xfId="3875" xr:uid="{00000000-0005-0000-0000-0000230F0000}"/>
    <cellStyle name="Normal 7 6 2 4 3 2" xfId="13949" xr:uid="{00000000-0005-0000-0000-00007D360000}"/>
    <cellStyle name="Normal 7 6 2 4 3 2 3" xfId="29047" xr:uid="{00000000-0005-0000-0000-000077710000}"/>
    <cellStyle name="Normal 7 6 2 4 3 3" xfId="8929" xr:uid="{00000000-0005-0000-0000-0000E1220000}"/>
    <cellStyle name="Normal 7 6 2 4 3 3 3" xfId="24030" xr:uid="{00000000-0005-0000-0000-0000DE5D0000}"/>
    <cellStyle name="Normal 7 6 2 4 3 5" xfId="19017" xr:uid="{00000000-0005-0000-0000-0000494A0000}"/>
    <cellStyle name="Normal 7 6 2 4 4" xfId="5568" xr:uid="{00000000-0005-0000-0000-0000C0150000}"/>
    <cellStyle name="Normal 7 6 2 4 4 2" xfId="15620" xr:uid="{00000000-0005-0000-0000-0000043D0000}"/>
    <cellStyle name="Normal 7 6 2 4 4 2 3" xfId="30718" xr:uid="{00000000-0005-0000-0000-0000FE770000}"/>
    <cellStyle name="Normal 7 6 2 4 4 3" xfId="10600" xr:uid="{00000000-0005-0000-0000-000068290000}"/>
    <cellStyle name="Normal 7 6 2 4 4 3 3" xfId="25701" xr:uid="{00000000-0005-0000-0000-000065640000}"/>
    <cellStyle name="Normal 7 6 2 4 4 5" xfId="20688" xr:uid="{00000000-0005-0000-0000-0000D0500000}"/>
    <cellStyle name="Normal 7 6 2 4 5" xfId="12278" xr:uid="{00000000-0005-0000-0000-0000F62F0000}"/>
    <cellStyle name="Normal 7 6 2 4 5 3" xfId="27376" xr:uid="{00000000-0005-0000-0000-0000F06A0000}"/>
    <cellStyle name="Normal 7 6 2 4 6" xfId="7257" xr:uid="{00000000-0005-0000-0000-0000591C0000}"/>
    <cellStyle name="Normal 7 6 2 4 6 3" xfId="22359" xr:uid="{00000000-0005-0000-0000-000057570000}"/>
    <cellStyle name="Normal 7 6 2 4 8" xfId="17346" xr:uid="{00000000-0005-0000-0000-0000C2430000}"/>
    <cellStyle name="Normal 7 6 2 5" xfId="2604" xr:uid="{00000000-0005-0000-0000-00002C0A0000}"/>
    <cellStyle name="Normal 7 6 2 5 2" xfId="4294" xr:uid="{00000000-0005-0000-0000-0000C6100000}"/>
    <cellStyle name="Normal 7 6 2 5 2 2" xfId="14367" xr:uid="{00000000-0005-0000-0000-00001F380000}"/>
    <cellStyle name="Normal 7 6 2 5 2 2 3" xfId="29465" xr:uid="{00000000-0005-0000-0000-000019730000}"/>
    <cellStyle name="Normal 7 6 2 5 2 3" xfId="9347" xr:uid="{00000000-0005-0000-0000-000083240000}"/>
    <cellStyle name="Normal 7 6 2 5 2 3 3" xfId="24448" xr:uid="{00000000-0005-0000-0000-0000805F0000}"/>
    <cellStyle name="Normal 7 6 2 5 2 5" xfId="19435" xr:uid="{00000000-0005-0000-0000-0000EB4B0000}"/>
    <cellStyle name="Normal 7 6 2 5 3" xfId="5986" xr:uid="{00000000-0005-0000-0000-000062170000}"/>
    <cellStyle name="Normal 7 6 2 5 3 2" xfId="16038" xr:uid="{00000000-0005-0000-0000-0000A63E0000}"/>
    <cellStyle name="Normal 7 6 2 5 3 3" xfId="11018" xr:uid="{00000000-0005-0000-0000-00000A2B0000}"/>
    <cellStyle name="Normal 7 6 2 5 3 3 3" xfId="26119" xr:uid="{00000000-0005-0000-0000-000007660000}"/>
    <cellStyle name="Normal 7 6 2 5 3 5" xfId="21106" xr:uid="{00000000-0005-0000-0000-000072520000}"/>
    <cellStyle name="Normal 7 6 2 5 4" xfId="12696" xr:uid="{00000000-0005-0000-0000-000098310000}"/>
    <cellStyle name="Normal 7 6 2 5 4 3" xfId="27794" xr:uid="{00000000-0005-0000-0000-0000926C0000}"/>
    <cellStyle name="Normal 7 6 2 5 5" xfId="7675" xr:uid="{00000000-0005-0000-0000-0000FB1D0000}"/>
    <cellStyle name="Normal 7 6 2 5 5 3" xfId="22777" xr:uid="{00000000-0005-0000-0000-0000F9580000}"/>
    <cellStyle name="Normal 7 6 2 5 7" xfId="17764" xr:uid="{00000000-0005-0000-0000-000064450000}"/>
    <cellStyle name="Normal 7 6 2 6" xfId="3457" xr:uid="{00000000-0005-0000-0000-0000810D0000}"/>
    <cellStyle name="Normal 7 6 2 6 2" xfId="13531" xr:uid="{00000000-0005-0000-0000-0000DB340000}"/>
    <cellStyle name="Normal 7 6 2 6 2 3" xfId="28629" xr:uid="{00000000-0005-0000-0000-0000D56F0000}"/>
    <cellStyle name="Normal 7 6 2 6 3" xfId="8511" xr:uid="{00000000-0005-0000-0000-00003F210000}"/>
    <cellStyle name="Normal 7 6 2 6 3 3" xfId="23612" xr:uid="{00000000-0005-0000-0000-00003C5C0000}"/>
    <cellStyle name="Normal 7 6 2 6 5" xfId="18599" xr:uid="{00000000-0005-0000-0000-0000A7480000}"/>
    <cellStyle name="Normal 7 6 2 7" xfId="5150" xr:uid="{00000000-0005-0000-0000-00001E140000}"/>
    <cellStyle name="Normal 7 6 2 7 2" xfId="15202" xr:uid="{00000000-0005-0000-0000-0000623B0000}"/>
    <cellStyle name="Normal 7 6 2 7 2 3" xfId="30300" xr:uid="{00000000-0005-0000-0000-00005C760000}"/>
    <cellStyle name="Normal 7 6 2 7 3" xfId="10182" xr:uid="{00000000-0005-0000-0000-0000C6270000}"/>
    <cellStyle name="Normal 7 6 2 7 3 3" xfId="25283" xr:uid="{00000000-0005-0000-0000-0000C3620000}"/>
    <cellStyle name="Normal 7 6 2 7 5" xfId="20270" xr:uid="{00000000-0005-0000-0000-00002E4F0000}"/>
    <cellStyle name="Normal 7 6 2 8" xfId="11860" xr:uid="{00000000-0005-0000-0000-0000542E0000}"/>
    <cellStyle name="Normal 7 6 2 8 3" xfId="26958" xr:uid="{00000000-0005-0000-0000-00004E690000}"/>
    <cellStyle name="Normal 7 6 2 9" xfId="6839" xr:uid="{00000000-0005-0000-0000-0000B71A0000}"/>
    <cellStyle name="Normal 7 6 2 9 3" xfId="21941" xr:uid="{00000000-0005-0000-0000-0000B5550000}"/>
    <cellStyle name="Normal 7 6 3" xfId="1803" xr:uid="{00000000-0005-0000-0000-00000B070000}"/>
    <cellStyle name="Normal 7 6 3 10" xfId="16980" xr:uid="{00000000-0005-0000-0000-000054420000}"/>
    <cellStyle name="Normal 7 6 3 2" xfId="2022" xr:uid="{00000000-0005-0000-0000-0000E6070000}"/>
    <cellStyle name="Normal 7 6 3 2 2" xfId="2443" xr:uid="{00000000-0005-0000-0000-00008B090000}"/>
    <cellStyle name="Normal 7 6 3 2 2 2" xfId="3282" xr:uid="{00000000-0005-0000-0000-0000D20C0000}"/>
    <cellStyle name="Normal 7 6 3 2 2 2 2" xfId="4972" xr:uid="{00000000-0005-0000-0000-00006C130000}"/>
    <cellStyle name="Normal 7 6 3 2 2 2 2 2" xfId="15045" xr:uid="{00000000-0005-0000-0000-0000C53A0000}"/>
    <cellStyle name="Normal 7 6 3 2 2 2 2 2 3" xfId="30143" xr:uid="{00000000-0005-0000-0000-0000BF750000}"/>
    <cellStyle name="Normal 7 6 3 2 2 2 2 3" xfId="10025" xr:uid="{00000000-0005-0000-0000-000029270000}"/>
    <cellStyle name="Normal 7 6 3 2 2 2 2 3 3" xfId="25126" xr:uid="{00000000-0005-0000-0000-000026620000}"/>
    <cellStyle name="Normal 7 6 3 2 2 2 2 5" xfId="20113" xr:uid="{00000000-0005-0000-0000-0000914E0000}"/>
    <cellStyle name="Normal 7 6 3 2 2 2 3" xfId="6664" xr:uid="{00000000-0005-0000-0000-0000081A0000}"/>
    <cellStyle name="Normal 7 6 3 2 2 2 3 2" xfId="16716" xr:uid="{00000000-0005-0000-0000-00004C410000}"/>
    <cellStyle name="Normal 7 6 3 2 2 2 3 3" xfId="11696" xr:uid="{00000000-0005-0000-0000-0000B02D0000}"/>
    <cellStyle name="Normal 7 6 3 2 2 2 3 3 3" xfId="26797" xr:uid="{00000000-0005-0000-0000-0000AD680000}"/>
    <cellStyle name="Normal 7 6 3 2 2 2 3 5" xfId="21784" xr:uid="{00000000-0005-0000-0000-000018550000}"/>
    <cellStyle name="Normal 7 6 3 2 2 2 4" xfId="13374" xr:uid="{00000000-0005-0000-0000-00003E340000}"/>
    <cellStyle name="Normal 7 6 3 2 2 2 4 3" xfId="28472" xr:uid="{00000000-0005-0000-0000-0000386F0000}"/>
    <cellStyle name="Normal 7 6 3 2 2 2 5" xfId="8353" xr:uid="{00000000-0005-0000-0000-0000A1200000}"/>
    <cellStyle name="Normal 7 6 3 2 2 2 5 3" xfId="23455" xr:uid="{00000000-0005-0000-0000-00009F5B0000}"/>
    <cellStyle name="Normal 7 6 3 2 2 2 7" xfId="18442" xr:uid="{00000000-0005-0000-0000-00000A480000}"/>
    <cellStyle name="Normal 7 6 3 2 2 3" xfId="4135" xr:uid="{00000000-0005-0000-0000-000027100000}"/>
    <cellStyle name="Normal 7 6 3 2 2 3 2" xfId="14209" xr:uid="{00000000-0005-0000-0000-000081370000}"/>
    <cellStyle name="Normal 7 6 3 2 2 3 2 3" xfId="29307" xr:uid="{00000000-0005-0000-0000-00007B720000}"/>
    <cellStyle name="Normal 7 6 3 2 2 3 3" xfId="9189" xr:uid="{00000000-0005-0000-0000-0000E5230000}"/>
    <cellStyle name="Normal 7 6 3 2 2 3 3 3" xfId="24290" xr:uid="{00000000-0005-0000-0000-0000E25E0000}"/>
    <cellStyle name="Normal 7 6 3 2 2 3 5" xfId="19277" xr:uid="{00000000-0005-0000-0000-00004D4B0000}"/>
    <cellStyle name="Normal 7 6 3 2 2 4" xfId="5828" xr:uid="{00000000-0005-0000-0000-0000C4160000}"/>
    <cellStyle name="Normal 7 6 3 2 2 4 2" xfId="15880" xr:uid="{00000000-0005-0000-0000-0000083E0000}"/>
    <cellStyle name="Normal 7 6 3 2 2 4 3" xfId="10860" xr:uid="{00000000-0005-0000-0000-00006C2A0000}"/>
    <cellStyle name="Normal 7 6 3 2 2 4 3 3" xfId="25961" xr:uid="{00000000-0005-0000-0000-000069650000}"/>
    <cellStyle name="Normal 7 6 3 2 2 4 5" xfId="20948" xr:uid="{00000000-0005-0000-0000-0000D4510000}"/>
    <cellStyle name="Normal 7 6 3 2 2 5" xfId="12538" xr:uid="{00000000-0005-0000-0000-0000FA300000}"/>
    <cellStyle name="Normal 7 6 3 2 2 5 3" xfId="27636" xr:uid="{00000000-0005-0000-0000-0000F46B0000}"/>
    <cellStyle name="Normal 7 6 3 2 2 6" xfId="7517" xr:uid="{00000000-0005-0000-0000-00005D1D0000}"/>
    <cellStyle name="Normal 7 6 3 2 2 6 3" xfId="22619" xr:uid="{00000000-0005-0000-0000-00005B580000}"/>
    <cellStyle name="Normal 7 6 3 2 2 8" xfId="17606" xr:uid="{00000000-0005-0000-0000-0000C6440000}"/>
    <cellStyle name="Normal 7 6 3 2 3" xfId="2864" xr:uid="{00000000-0005-0000-0000-0000300B0000}"/>
    <cellStyle name="Normal 7 6 3 2 3 2" xfId="4554" xr:uid="{00000000-0005-0000-0000-0000CA110000}"/>
    <cellStyle name="Normal 7 6 3 2 3 2 2" xfId="14627" xr:uid="{00000000-0005-0000-0000-000023390000}"/>
    <cellStyle name="Normal 7 6 3 2 3 2 2 3" xfId="29725" xr:uid="{00000000-0005-0000-0000-00001D740000}"/>
    <cellStyle name="Normal 7 6 3 2 3 2 3" xfId="9607" xr:uid="{00000000-0005-0000-0000-000087250000}"/>
    <cellStyle name="Normal 7 6 3 2 3 2 3 3" xfId="24708" xr:uid="{00000000-0005-0000-0000-000084600000}"/>
    <cellStyle name="Normal 7 6 3 2 3 2 5" xfId="19695" xr:uid="{00000000-0005-0000-0000-0000EF4C0000}"/>
    <cellStyle name="Normal 7 6 3 2 3 3" xfId="6246" xr:uid="{00000000-0005-0000-0000-000066180000}"/>
    <cellStyle name="Normal 7 6 3 2 3 3 2" xfId="16298" xr:uid="{00000000-0005-0000-0000-0000AA3F0000}"/>
    <cellStyle name="Normal 7 6 3 2 3 3 3" xfId="11278" xr:uid="{00000000-0005-0000-0000-00000E2C0000}"/>
    <cellStyle name="Normal 7 6 3 2 3 3 3 3" xfId="26379" xr:uid="{00000000-0005-0000-0000-00000B670000}"/>
    <cellStyle name="Normal 7 6 3 2 3 3 5" xfId="21366" xr:uid="{00000000-0005-0000-0000-000076530000}"/>
    <cellStyle name="Normal 7 6 3 2 3 4" xfId="12956" xr:uid="{00000000-0005-0000-0000-00009C320000}"/>
    <cellStyle name="Normal 7 6 3 2 3 4 3" xfId="28054" xr:uid="{00000000-0005-0000-0000-0000966D0000}"/>
    <cellStyle name="Normal 7 6 3 2 3 5" xfId="7935" xr:uid="{00000000-0005-0000-0000-0000FF1E0000}"/>
    <cellStyle name="Normal 7 6 3 2 3 5 3" xfId="23037" xr:uid="{00000000-0005-0000-0000-0000FD590000}"/>
    <cellStyle name="Normal 7 6 3 2 3 7" xfId="18024" xr:uid="{00000000-0005-0000-0000-000068460000}"/>
    <cellStyle name="Normal 7 6 3 2 4" xfId="3717" xr:uid="{00000000-0005-0000-0000-0000850E0000}"/>
    <cellStyle name="Normal 7 6 3 2 4 2" xfId="13791" xr:uid="{00000000-0005-0000-0000-0000DF350000}"/>
    <cellStyle name="Normal 7 6 3 2 4 2 3" xfId="28889" xr:uid="{00000000-0005-0000-0000-0000D9700000}"/>
    <cellStyle name="Normal 7 6 3 2 4 3" xfId="8771" xr:uid="{00000000-0005-0000-0000-000043220000}"/>
    <cellStyle name="Normal 7 6 3 2 4 3 3" xfId="23872" xr:uid="{00000000-0005-0000-0000-0000405D0000}"/>
    <cellStyle name="Normal 7 6 3 2 4 5" xfId="18859" xr:uid="{00000000-0005-0000-0000-0000AB490000}"/>
    <cellStyle name="Normal 7 6 3 2 5" xfId="5410" xr:uid="{00000000-0005-0000-0000-000022150000}"/>
    <cellStyle name="Normal 7 6 3 2 5 2" xfId="15462" xr:uid="{00000000-0005-0000-0000-0000663C0000}"/>
    <cellStyle name="Normal 7 6 3 2 5 2 3" xfId="30560" xr:uid="{00000000-0005-0000-0000-000060770000}"/>
    <cellStyle name="Normal 7 6 3 2 5 3" xfId="10442" xr:uid="{00000000-0005-0000-0000-0000CA280000}"/>
    <cellStyle name="Normal 7 6 3 2 5 3 3" xfId="25543" xr:uid="{00000000-0005-0000-0000-0000C7630000}"/>
    <cellStyle name="Normal 7 6 3 2 5 5" xfId="20530" xr:uid="{00000000-0005-0000-0000-000032500000}"/>
    <cellStyle name="Normal 7 6 3 2 6" xfId="12120" xr:uid="{00000000-0005-0000-0000-0000582F0000}"/>
    <cellStyle name="Normal 7 6 3 2 6 3" xfId="27218" xr:uid="{00000000-0005-0000-0000-0000526A0000}"/>
    <cellStyle name="Normal 7 6 3 2 7" xfId="7099" xr:uid="{00000000-0005-0000-0000-0000BB1B0000}"/>
    <cellStyle name="Normal 7 6 3 2 7 3" xfId="22201" xr:uid="{00000000-0005-0000-0000-0000B9560000}"/>
    <cellStyle name="Normal 7 6 3 2 9" xfId="17188" xr:uid="{00000000-0005-0000-0000-000024430000}"/>
    <cellStyle name="Normal 7 6 3 3" xfId="2235" xr:uid="{00000000-0005-0000-0000-0000BB080000}"/>
    <cellStyle name="Normal 7 6 3 3 2" xfId="3074" xr:uid="{00000000-0005-0000-0000-0000020C0000}"/>
    <cellStyle name="Normal 7 6 3 3 2 2" xfId="4764" xr:uid="{00000000-0005-0000-0000-00009C120000}"/>
    <cellStyle name="Normal 7 6 3 3 2 2 2" xfId="14837" xr:uid="{00000000-0005-0000-0000-0000F5390000}"/>
    <cellStyle name="Normal 7 6 3 3 2 2 2 3" xfId="29935" xr:uid="{00000000-0005-0000-0000-0000EF740000}"/>
    <cellStyle name="Normal 7 6 3 3 2 2 3" xfId="9817" xr:uid="{00000000-0005-0000-0000-000059260000}"/>
    <cellStyle name="Normal 7 6 3 3 2 2 3 3" xfId="24918" xr:uid="{00000000-0005-0000-0000-000056610000}"/>
    <cellStyle name="Normal 7 6 3 3 2 2 5" xfId="19905" xr:uid="{00000000-0005-0000-0000-0000C14D0000}"/>
    <cellStyle name="Normal 7 6 3 3 2 3" xfId="6456" xr:uid="{00000000-0005-0000-0000-000038190000}"/>
    <cellStyle name="Normal 7 6 3 3 2 3 2" xfId="16508" xr:uid="{00000000-0005-0000-0000-00007C400000}"/>
    <cellStyle name="Normal 7 6 3 3 2 3 3" xfId="11488" xr:uid="{00000000-0005-0000-0000-0000E02C0000}"/>
    <cellStyle name="Normal 7 6 3 3 2 3 3 3" xfId="26589" xr:uid="{00000000-0005-0000-0000-0000DD670000}"/>
    <cellStyle name="Normal 7 6 3 3 2 3 5" xfId="21576" xr:uid="{00000000-0005-0000-0000-000048540000}"/>
    <cellStyle name="Normal 7 6 3 3 2 4" xfId="13166" xr:uid="{00000000-0005-0000-0000-00006E330000}"/>
    <cellStyle name="Normal 7 6 3 3 2 4 3" xfId="28264" xr:uid="{00000000-0005-0000-0000-0000686E0000}"/>
    <cellStyle name="Normal 7 6 3 3 2 5" xfId="8145" xr:uid="{00000000-0005-0000-0000-0000D11F0000}"/>
    <cellStyle name="Normal 7 6 3 3 2 5 3" xfId="23247" xr:uid="{00000000-0005-0000-0000-0000CF5A0000}"/>
    <cellStyle name="Normal 7 6 3 3 2 7" xfId="18234" xr:uid="{00000000-0005-0000-0000-00003A470000}"/>
    <cellStyle name="Normal 7 6 3 3 3" xfId="3927" xr:uid="{00000000-0005-0000-0000-0000570F0000}"/>
    <cellStyle name="Normal 7 6 3 3 3 2" xfId="14001" xr:uid="{00000000-0005-0000-0000-0000B1360000}"/>
    <cellStyle name="Normal 7 6 3 3 3 2 3" xfId="29099" xr:uid="{00000000-0005-0000-0000-0000AB710000}"/>
    <cellStyle name="Normal 7 6 3 3 3 3" xfId="8981" xr:uid="{00000000-0005-0000-0000-000015230000}"/>
    <cellStyle name="Normal 7 6 3 3 3 3 3" xfId="24082" xr:uid="{00000000-0005-0000-0000-0000125E0000}"/>
    <cellStyle name="Normal 7 6 3 3 3 5" xfId="19069" xr:uid="{00000000-0005-0000-0000-00007D4A0000}"/>
    <cellStyle name="Normal 7 6 3 3 4" xfId="5620" xr:uid="{00000000-0005-0000-0000-0000F4150000}"/>
    <cellStyle name="Normal 7 6 3 3 4 2" xfId="15672" xr:uid="{00000000-0005-0000-0000-0000383D0000}"/>
    <cellStyle name="Normal 7 6 3 3 4 2 3" xfId="30770" xr:uid="{00000000-0005-0000-0000-000032780000}"/>
    <cellStyle name="Normal 7 6 3 3 4 3" xfId="10652" xr:uid="{00000000-0005-0000-0000-00009C290000}"/>
    <cellStyle name="Normal 7 6 3 3 4 3 3" xfId="25753" xr:uid="{00000000-0005-0000-0000-000099640000}"/>
    <cellStyle name="Normal 7 6 3 3 4 5" xfId="20740" xr:uid="{00000000-0005-0000-0000-000004510000}"/>
    <cellStyle name="Normal 7 6 3 3 5" xfId="12330" xr:uid="{00000000-0005-0000-0000-00002A300000}"/>
    <cellStyle name="Normal 7 6 3 3 5 3" xfId="27428" xr:uid="{00000000-0005-0000-0000-0000246B0000}"/>
    <cellStyle name="Normal 7 6 3 3 6" xfId="7309" xr:uid="{00000000-0005-0000-0000-00008D1C0000}"/>
    <cellStyle name="Normal 7 6 3 3 6 3" xfId="22411" xr:uid="{00000000-0005-0000-0000-00008B570000}"/>
    <cellStyle name="Normal 7 6 3 3 8" xfId="17398" xr:uid="{00000000-0005-0000-0000-0000F6430000}"/>
    <cellStyle name="Normal 7 6 3 4" xfId="2656" xr:uid="{00000000-0005-0000-0000-0000600A0000}"/>
    <cellStyle name="Normal 7 6 3 4 2" xfId="4346" xr:uid="{00000000-0005-0000-0000-0000FA100000}"/>
    <cellStyle name="Normal 7 6 3 4 2 2" xfId="14419" xr:uid="{00000000-0005-0000-0000-000053380000}"/>
    <cellStyle name="Normal 7 6 3 4 2 2 3" xfId="29517" xr:uid="{00000000-0005-0000-0000-00004D730000}"/>
    <cellStyle name="Normal 7 6 3 4 2 3" xfId="9399" xr:uid="{00000000-0005-0000-0000-0000B7240000}"/>
    <cellStyle name="Normal 7 6 3 4 2 3 3" xfId="24500" xr:uid="{00000000-0005-0000-0000-0000B45F0000}"/>
    <cellStyle name="Normal 7 6 3 4 2 5" xfId="19487" xr:uid="{00000000-0005-0000-0000-00001F4C0000}"/>
    <cellStyle name="Normal 7 6 3 4 3" xfId="6038" xr:uid="{00000000-0005-0000-0000-000096170000}"/>
    <cellStyle name="Normal 7 6 3 4 3 2" xfId="16090" xr:uid="{00000000-0005-0000-0000-0000DA3E0000}"/>
    <cellStyle name="Normal 7 6 3 4 3 3" xfId="11070" xr:uid="{00000000-0005-0000-0000-00003E2B0000}"/>
    <cellStyle name="Normal 7 6 3 4 3 3 3" xfId="26171" xr:uid="{00000000-0005-0000-0000-00003B660000}"/>
    <cellStyle name="Normal 7 6 3 4 3 5" xfId="21158" xr:uid="{00000000-0005-0000-0000-0000A6520000}"/>
    <cellStyle name="Normal 7 6 3 4 4" xfId="12748" xr:uid="{00000000-0005-0000-0000-0000CC310000}"/>
    <cellStyle name="Normal 7 6 3 4 4 3" xfId="27846" xr:uid="{00000000-0005-0000-0000-0000C66C0000}"/>
    <cellStyle name="Normal 7 6 3 4 5" xfId="7727" xr:uid="{00000000-0005-0000-0000-00002F1E0000}"/>
    <cellStyle name="Normal 7 6 3 4 5 3" xfId="22829" xr:uid="{00000000-0005-0000-0000-00002D590000}"/>
    <cellStyle name="Normal 7 6 3 4 7" xfId="17816" xr:uid="{00000000-0005-0000-0000-000098450000}"/>
    <cellStyle name="Normal 7 6 3 5" xfId="3509" xr:uid="{00000000-0005-0000-0000-0000B50D0000}"/>
    <cellStyle name="Normal 7 6 3 5 2" xfId="13583" xr:uid="{00000000-0005-0000-0000-00000F350000}"/>
    <cellStyle name="Normal 7 6 3 5 2 3" xfId="28681" xr:uid="{00000000-0005-0000-0000-000009700000}"/>
    <cellStyle name="Normal 7 6 3 5 3" xfId="8563" xr:uid="{00000000-0005-0000-0000-000073210000}"/>
    <cellStyle name="Normal 7 6 3 5 3 3" xfId="23664" xr:uid="{00000000-0005-0000-0000-0000705C0000}"/>
    <cellStyle name="Normal 7 6 3 5 5" xfId="18651" xr:uid="{00000000-0005-0000-0000-0000DB480000}"/>
    <cellStyle name="Normal 7 6 3 6" xfId="5202" xr:uid="{00000000-0005-0000-0000-000052140000}"/>
    <cellStyle name="Normal 7 6 3 6 2" xfId="15254" xr:uid="{00000000-0005-0000-0000-0000963B0000}"/>
    <cellStyle name="Normal 7 6 3 6 2 3" xfId="30352" xr:uid="{00000000-0005-0000-0000-000090760000}"/>
    <cellStyle name="Normal 7 6 3 6 3" xfId="10234" xr:uid="{00000000-0005-0000-0000-0000FA270000}"/>
    <cellStyle name="Normal 7 6 3 6 3 3" xfId="25335" xr:uid="{00000000-0005-0000-0000-0000F7620000}"/>
    <cellStyle name="Normal 7 6 3 6 5" xfId="20322" xr:uid="{00000000-0005-0000-0000-0000624F0000}"/>
    <cellStyle name="Normal 7 6 3 7" xfId="11912" xr:uid="{00000000-0005-0000-0000-0000882E0000}"/>
    <cellStyle name="Normal 7 6 3 7 3" xfId="27010" xr:uid="{00000000-0005-0000-0000-000082690000}"/>
    <cellStyle name="Normal 7 6 3 8" xfId="6891" xr:uid="{00000000-0005-0000-0000-0000EB1A0000}"/>
    <cellStyle name="Normal 7 6 3 8 3" xfId="21993" xr:uid="{00000000-0005-0000-0000-0000E9550000}"/>
    <cellStyle name="Normal 7 6 4" xfId="1916" xr:uid="{00000000-0005-0000-0000-00007C070000}"/>
    <cellStyle name="Normal 7 6 4 2" xfId="2339" xr:uid="{00000000-0005-0000-0000-000023090000}"/>
    <cellStyle name="Normal 7 6 4 2 2" xfId="3178" xr:uid="{00000000-0005-0000-0000-00006A0C0000}"/>
    <cellStyle name="Normal 7 6 4 2 2 2" xfId="4868" xr:uid="{00000000-0005-0000-0000-000004130000}"/>
    <cellStyle name="Normal 7 6 4 2 2 2 2" xfId="14941" xr:uid="{00000000-0005-0000-0000-00005D3A0000}"/>
    <cellStyle name="Normal 7 6 4 2 2 2 2 3" xfId="30039" xr:uid="{00000000-0005-0000-0000-000057750000}"/>
    <cellStyle name="Normal 7 6 4 2 2 2 3" xfId="9921" xr:uid="{00000000-0005-0000-0000-0000C1260000}"/>
    <cellStyle name="Normal 7 6 4 2 2 2 3 3" xfId="25022" xr:uid="{00000000-0005-0000-0000-0000BE610000}"/>
    <cellStyle name="Normal 7 6 4 2 2 2 5" xfId="20009" xr:uid="{00000000-0005-0000-0000-0000294E0000}"/>
    <cellStyle name="Normal 7 6 4 2 2 3" xfId="6560" xr:uid="{00000000-0005-0000-0000-0000A0190000}"/>
    <cellStyle name="Normal 7 6 4 2 2 3 2" xfId="16612" xr:uid="{00000000-0005-0000-0000-0000E4400000}"/>
    <cellStyle name="Normal 7 6 4 2 2 3 3" xfId="11592" xr:uid="{00000000-0005-0000-0000-0000482D0000}"/>
    <cellStyle name="Normal 7 6 4 2 2 3 3 3" xfId="26693" xr:uid="{00000000-0005-0000-0000-000045680000}"/>
    <cellStyle name="Normal 7 6 4 2 2 3 5" xfId="21680" xr:uid="{00000000-0005-0000-0000-0000B0540000}"/>
    <cellStyle name="Normal 7 6 4 2 2 4" xfId="13270" xr:uid="{00000000-0005-0000-0000-0000D6330000}"/>
    <cellStyle name="Normal 7 6 4 2 2 4 3" xfId="28368" xr:uid="{00000000-0005-0000-0000-0000D06E0000}"/>
    <cellStyle name="Normal 7 6 4 2 2 5" xfId="8249" xr:uid="{00000000-0005-0000-0000-000039200000}"/>
    <cellStyle name="Normal 7 6 4 2 2 5 3" xfId="23351" xr:uid="{00000000-0005-0000-0000-0000375B0000}"/>
    <cellStyle name="Normal 7 6 4 2 2 7" xfId="18338" xr:uid="{00000000-0005-0000-0000-0000A2470000}"/>
    <cellStyle name="Normal 7 6 4 2 3" xfId="4031" xr:uid="{00000000-0005-0000-0000-0000BF0F0000}"/>
    <cellStyle name="Normal 7 6 4 2 3 2" xfId="14105" xr:uid="{00000000-0005-0000-0000-000019370000}"/>
    <cellStyle name="Normal 7 6 4 2 3 2 3" xfId="29203" xr:uid="{00000000-0005-0000-0000-000013720000}"/>
    <cellStyle name="Normal 7 6 4 2 3 3" xfId="9085" xr:uid="{00000000-0005-0000-0000-00007D230000}"/>
    <cellStyle name="Normal 7 6 4 2 3 3 3" xfId="24186" xr:uid="{00000000-0005-0000-0000-00007A5E0000}"/>
    <cellStyle name="Normal 7 6 4 2 3 5" xfId="19173" xr:uid="{00000000-0005-0000-0000-0000E54A0000}"/>
    <cellStyle name="Normal 7 6 4 2 4" xfId="5724" xr:uid="{00000000-0005-0000-0000-00005C160000}"/>
    <cellStyle name="Normal 7 6 4 2 4 2" xfId="15776" xr:uid="{00000000-0005-0000-0000-0000A03D0000}"/>
    <cellStyle name="Normal 7 6 4 2 4 2 3" xfId="30874" xr:uid="{00000000-0005-0000-0000-00009A780000}"/>
    <cellStyle name="Normal 7 6 4 2 4 3" xfId="10756" xr:uid="{00000000-0005-0000-0000-0000042A0000}"/>
    <cellStyle name="Normal 7 6 4 2 4 3 3" xfId="25857" xr:uid="{00000000-0005-0000-0000-000001650000}"/>
    <cellStyle name="Normal 7 6 4 2 4 5" xfId="20844" xr:uid="{00000000-0005-0000-0000-00006C510000}"/>
    <cellStyle name="Normal 7 6 4 2 5" xfId="12434" xr:uid="{00000000-0005-0000-0000-000092300000}"/>
    <cellStyle name="Normal 7 6 4 2 5 3" xfId="27532" xr:uid="{00000000-0005-0000-0000-00008C6B0000}"/>
    <cellStyle name="Normal 7 6 4 2 6" xfId="7413" xr:uid="{00000000-0005-0000-0000-0000F51C0000}"/>
    <cellStyle name="Normal 7 6 4 2 6 3" xfId="22515" xr:uid="{00000000-0005-0000-0000-0000F3570000}"/>
    <cellStyle name="Normal 7 6 4 2 8" xfId="17502" xr:uid="{00000000-0005-0000-0000-00005E440000}"/>
    <cellStyle name="Normal 7 6 4 3" xfId="2760" xr:uid="{00000000-0005-0000-0000-0000C80A0000}"/>
    <cellStyle name="Normal 7 6 4 3 2" xfId="4450" xr:uid="{00000000-0005-0000-0000-000062110000}"/>
    <cellStyle name="Normal 7 6 4 3 2 2" xfId="14523" xr:uid="{00000000-0005-0000-0000-0000BB380000}"/>
    <cellStyle name="Normal 7 6 4 3 2 2 3" xfId="29621" xr:uid="{00000000-0005-0000-0000-0000B5730000}"/>
    <cellStyle name="Normal 7 6 4 3 2 3" xfId="9503" xr:uid="{00000000-0005-0000-0000-00001F250000}"/>
    <cellStyle name="Normal 7 6 4 3 2 3 3" xfId="24604" xr:uid="{00000000-0005-0000-0000-00001C600000}"/>
    <cellStyle name="Normal 7 6 4 3 2 5" xfId="19591" xr:uid="{00000000-0005-0000-0000-0000874C0000}"/>
    <cellStyle name="Normal 7 6 4 3 3" xfId="6142" xr:uid="{00000000-0005-0000-0000-0000FE170000}"/>
    <cellStyle name="Normal 7 6 4 3 3 2" xfId="16194" xr:uid="{00000000-0005-0000-0000-0000423F0000}"/>
    <cellStyle name="Normal 7 6 4 3 3 3" xfId="11174" xr:uid="{00000000-0005-0000-0000-0000A62B0000}"/>
    <cellStyle name="Normal 7 6 4 3 3 3 3" xfId="26275" xr:uid="{00000000-0005-0000-0000-0000A3660000}"/>
    <cellStyle name="Normal 7 6 4 3 3 5" xfId="21262" xr:uid="{00000000-0005-0000-0000-00000E530000}"/>
    <cellStyle name="Normal 7 6 4 3 4" xfId="12852" xr:uid="{00000000-0005-0000-0000-000034320000}"/>
    <cellStyle name="Normal 7 6 4 3 4 3" xfId="27950" xr:uid="{00000000-0005-0000-0000-00002E6D0000}"/>
    <cellStyle name="Normal 7 6 4 3 5" xfId="7831" xr:uid="{00000000-0005-0000-0000-0000971E0000}"/>
    <cellStyle name="Normal 7 6 4 3 5 3" xfId="22933" xr:uid="{00000000-0005-0000-0000-000095590000}"/>
    <cellStyle name="Normal 7 6 4 3 7" xfId="17920" xr:uid="{00000000-0005-0000-0000-000000460000}"/>
    <cellStyle name="Normal 7 6 4 4" xfId="3613" xr:uid="{00000000-0005-0000-0000-00001D0E0000}"/>
    <cellStyle name="Normal 7 6 4 4 2" xfId="13687" xr:uid="{00000000-0005-0000-0000-000077350000}"/>
    <cellStyle name="Normal 7 6 4 4 2 3" xfId="28785" xr:uid="{00000000-0005-0000-0000-000071700000}"/>
    <cellStyle name="Normal 7 6 4 4 3" xfId="8667" xr:uid="{00000000-0005-0000-0000-0000DB210000}"/>
    <cellStyle name="Normal 7 6 4 4 3 3" xfId="23768" xr:uid="{00000000-0005-0000-0000-0000D85C0000}"/>
    <cellStyle name="Normal 7 6 4 4 5" xfId="18755" xr:uid="{00000000-0005-0000-0000-000043490000}"/>
    <cellStyle name="Normal 7 6 4 5" xfId="5306" xr:uid="{00000000-0005-0000-0000-0000BA140000}"/>
    <cellStyle name="Normal 7 6 4 5 2" xfId="15358" xr:uid="{00000000-0005-0000-0000-0000FE3B0000}"/>
    <cellStyle name="Normal 7 6 4 5 2 3" xfId="30456" xr:uid="{00000000-0005-0000-0000-0000F8760000}"/>
    <cellStyle name="Normal 7 6 4 5 3" xfId="10338" xr:uid="{00000000-0005-0000-0000-000062280000}"/>
    <cellStyle name="Normal 7 6 4 5 3 3" xfId="25439" xr:uid="{00000000-0005-0000-0000-00005F630000}"/>
    <cellStyle name="Normal 7 6 4 5 5" xfId="20426" xr:uid="{00000000-0005-0000-0000-0000CA4F0000}"/>
    <cellStyle name="Normal 7 6 4 6" xfId="12016" xr:uid="{00000000-0005-0000-0000-0000F02E0000}"/>
    <cellStyle name="Normal 7 6 4 6 3" xfId="27114" xr:uid="{00000000-0005-0000-0000-0000EA690000}"/>
    <cellStyle name="Normal 7 6 4 7" xfId="6995" xr:uid="{00000000-0005-0000-0000-0000531B0000}"/>
    <cellStyle name="Normal 7 6 4 7 3" xfId="22097" xr:uid="{00000000-0005-0000-0000-000051560000}"/>
    <cellStyle name="Normal 7 6 4 9" xfId="17084" xr:uid="{00000000-0005-0000-0000-0000BC420000}"/>
    <cellStyle name="Normal 7 6 5" xfId="2129" xr:uid="{00000000-0005-0000-0000-000051080000}"/>
    <cellStyle name="Normal 7 6 5 2" xfId="2970" xr:uid="{00000000-0005-0000-0000-00009A0B0000}"/>
    <cellStyle name="Normal 7 6 5 2 2" xfId="4660" xr:uid="{00000000-0005-0000-0000-000034120000}"/>
    <cellStyle name="Normal 7 6 5 2 2 2" xfId="14733" xr:uid="{00000000-0005-0000-0000-00008D390000}"/>
    <cellStyle name="Normal 7 6 5 2 2 2 3" xfId="29831" xr:uid="{00000000-0005-0000-0000-000087740000}"/>
    <cellStyle name="Normal 7 6 5 2 2 3" xfId="9713" xr:uid="{00000000-0005-0000-0000-0000F1250000}"/>
    <cellStyle name="Normal 7 6 5 2 2 3 3" xfId="24814" xr:uid="{00000000-0005-0000-0000-0000EE600000}"/>
    <cellStyle name="Normal 7 6 5 2 2 5" xfId="19801" xr:uid="{00000000-0005-0000-0000-0000594D0000}"/>
    <cellStyle name="Normal 7 6 5 2 3" xfId="6352" xr:uid="{00000000-0005-0000-0000-0000D0180000}"/>
    <cellStyle name="Normal 7 6 5 2 3 2" xfId="16404" xr:uid="{00000000-0005-0000-0000-000014400000}"/>
    <cellStyle name="Normal 7 6 5 2 3 3" xfId="11384" xr:uid="{00000000-0005-0000-0000-0000782C0000}"/>
    <cellStyle name="Normal 7 6 5 2 3 3 3" xfId="26485" xr:uid="{00000000-0005-0000-0000-000075670000}"/>
    <cellStyle name="Normal 7 6 5 2 3 5" xfId="21472" xr:uid="{00000000-0005-0000-0000-0000E0530000}"/>
    <cellStyle name="Normal 7 6 5 2 4" xfId="13062" xr:uid="{00000000-0005-0000-0000-000006330000}"/>
    <cellStyle name="Normal 7 6 5 2 4 3" xfId="28160" xr:uid="{00000000-0005-0000-0000-0000006E0000}"/>
    <cellStyle name="Normal 7 6 5 2 5" xfId="8041" xr:uid="{00000000-0005-0000-0000-0000691F0000}"/>
    <cellStyle name="Normal 7 6 5 2 5 3" xfId="23143" xr:uid="{00000000-0005-0000-0000-0000675A0000}"/>
    <cellStyle name="Normal 7 6 5 2 7" xfId="18130" xr:uid="{00000000-0005-0000-0000-0000D2460000}"/>
    <cellStyle name="Normal 7 6 5 3" xfId="3823" xr:uid="{00000000-0005-0000-0000-0000EF0E0000}"/>
    <cellStyle name="Normal 7 6 5 3 2" xfId="13897" xr:uid="{00000000-0005-0000-0000-000049360000}"/>
    <cellStyle name="Normal 7 6 5 3 2 3" xfId="28995" xr:uid="{00000000-0005-0000-0000-000043710000}"/>
    <cellStyle name="Normal 7 6 5 3 3" xfId="8877" xr:uid="{00000000-0005-0000-0000-0000AD220000}"/>
    <cellStyle name="Normal 7 6 5 3 3 3" xfId="23978" xr:uid="{00000000-0005-0000-0000-0000AA5D0000}"/>
    <cellStyle name="Normal 7 6 5 3 5" xfId="18965" xr:uid="{00000000-0005-0000-0000-0000154A0000}"/>
    <cellStyle name="Normal 7 6 5 4" xfId="5516" xr:uid="{00000000-0005-0000-0000-00008C150000}"/>
    <cellStyle name="Normal 7 6 5 4 2" xfId="15568" xr:uid="{00000000-0005-0000-0000-0000D03C0000}"/>
    <cellStyle name="Normal 7 6 5 4 2 3" xfId="30666" xr:uid="{00000000-0005-0000-0000-0000CA770000}"/>
    <cellStyle name="Normal 7 6 5 4 3" xfId="10548" xr:uid="{00000000-0005-0000-0000-000034290000}"/>
    <cellStyle name="Normal 7 6 5 4 3 3" xfId="25649" xr:uid="{00000000-0005-0000-0000-000031640000}"/>
    <cellStyle name="Normal 7 6 5 4 5" xfId="20636" xr:uid="{00000000-0005-0000-0000-00009C500000}"/>
    <cellStyle name="Normal 7 6 5 5" xfId="12226" xr:uid="{00000000-0005-0000-0000-0000C22F0000}"/>
    <cellStyle name="Normal 7 6 5 5 3" xfId="27324" xr:uid="{00000000-0005-0000-0000-0000BC6A0000}"/>
    <cellStyle name="Normal 7 6 5 6" xfId="7205" xr:uid="{00000000-0005-0000-0000-0000251C0000}"/>
    <cellStyle name="Normal 7 6 5 6 3" xfId="22307" xr:uid="{00000000-0005-0000-0000-000023570000}"/>
    <cellStyle name="Normal 7 6 5 8" xfId="17294" xr:uid="{00000000-0005-0000-0000-00008E430000}"/>
    <cellStyle name="Normal 7 6 6" xfId="2550" xr:uid="{00000000-0005-0000-0000-0000F6090000}"/>
    <cellStyle name="Normal 7 6 6 2" xfId="4242" xr:uid="{00000000-0005-0000-0000-000092100000}"/>
    <cellStyle name="Normal 7 6 6 2 2" xfId="14315" xr:uid="{00000000-0005-0000-0000-0000EB370000}"/>
    <cellStyle name="Normal 7 6 6 2 2 3" xfId="29413" xr:uid="{00000000-0005-0000-0000-0000E5720000}"/>
    <cellStyle name="Normal 7 6 6 2 3" xfId="9295" xr:uid="{00000000-0005-0000-0000-00004F240000}"/>
    <cellStyle name="Normal 7 6 6 2 3 3" xfId="24396" xr:uid="{00000000-0005-0000-0000-00004C5F0000}"/>
    <cellStyle name="Normal 7 6 6 2 5" xfId="19383" xr:uid="{00000000-0005-0000-0000-0000B74B0000}"/>
    <cellStyle name="Normal 7 6 6 3" xfId="5934" xr:uid="{00000000-0005-0000-0000-00002E170000}"/>
    <cellStyle name="Normal 7 6 6 3 2" xfId="15986" xr:uid="{00000000-0005-0000-0000-0000723E0000}"/>
    <cellStyle name="Normal 7 6 6 3 3" xfId="10966" xr:uid="{00000000-0005-0000-0000-0000D62A0000}"/>
    <cellStyle name="Normal 7 6 6 3 3 3" xfId="26067" xr:uid="{00000000-0005-0000-0000-0000D3650000}"/>
    <cellStyle name="Normal 7 6 6 3 5" xfId="21054" xr:uid="{00000000-0005-0000-0000-00003E520000}"/>
    <cellStyle name="Normal 7 6 6 4" xfId="12644" xr:uid="{00000000-0005-0000-0000-000064310000}"/>
    <cellStyle name="Normal 7 6 6 4 3" xfId="27742" xr:uid="{00000000-0005-0000-0000-00005E6C0000}"/>
    <cellStyle name="Normal 7 6 6 5" xfId="7623" xr:uid="{00000000-0005-0000-0000-0000C71D0000}"/>
    <cellStyle name="Normal 7 6 6 5 3" xfId="22725" xr:uid="{00000000-0005-0000-0000-0000C5580000}"/>
    <cellStyle name="Normal 7 6 6 7" xfId="17712" xr:uid="{00000000-0005-0000-0000-000030450000}"/>
    <cellStyle name="Normal 7 6 7" xfId="3402" xr:uid="{00000000-0005-0000-0000-00004A0D0000}"/>
    <cellStyle name="Normal 7 6 7 2" xfId="13479" xr:uid="{00000000-0005-0000-0000-0000A7340000}"/>
    <cellStyle name="Normal 7 6 7 2 3" xfId="28577" xr:uid="{00000000-0005-0000-0000-0000A16F0000}"/>
    <cellStyle name="Normal 7 6 7 3" xfId="8459" xr:uid="{00000000-0005-0000-0000-00000B210000}"/>
    <cellStyle name="Normal 7 6 7 3 3" xfId="23560" xr:uid="{00000000-0005-0000-0000-0000085C0000}"/>
    <cellStyle name="Normal 7 6 7 5" xfId="18547" xr:uid="{00000000-0005-0000-0000-000073480000}"/>
    <cellStyle name="Normal 7 6 8" xfId="5096" xr:uid="{00000000-0005-0000-0000-0000E8130000}"/>
    <cellStyle name="Normal 7 6 8 2" xfId="15150" xr:uid="{00000000-0005-0000-0000-00002E3B0000}"/>
    <cellStyle name="Normal 7 6 8 2 3" xfId="30248" xr:uid="{00000000-0005-0000-0000-000028760000}"/>
    <cellStyle name="Normal 7 6 8 3" xfId="10130" xr:uid="{00000000-0005-0000-0000-000092270000}"/>
    <cellStyle name="Normal 7 6 8 3 3" xfId="25231" xr:uid="{00000000-0005-0000-0000-00008F620000}"/>
    <cellStyle name="Normal 7 6 8 5" xfId="20218" xr:uid="{00000000-0005-0000-0000-0000FA4E0000}"/>
    <cellStyle name="Normal 7 6 9" xfId="11806" xr:uid="{00000000-0005-0000-0000-00001E2E0000}"/>
    <cellStyle name="Normal 7 6 9 3" xfId="26906" xr:uid="{00000000-0005-0000-0000-00001A690000}"/>
    <cellStyle name="Normal 7 7" xfId="1487" xr:uid="{00000000-0005-0000-0000-0000CF050000}"/>
    <cellStyle name="Normal 7 8" xfId="1482" xr:uid="{00000000-0005-0000-0000-0000CA050000}"/>
    <cellStyle name="Normal 7 9" xfId="1055" xr:uid="{00000000-0005-0000-0000-00001F040000}"/>
    <cellStyle name="Normal 70" xfId="1488" xr:uid="{00000000-0005-0000-0000-0000D0050000}"/>
    <cellStyle name="Normal 71" xfId="1489" xr:uid="{00000000-0005-0000-0000-0000D1050000}"/>
    <cellStyle name="Normal 71 10" xfId="6786" xr:uid="{00000000-0005-0000-0000-0000821A0000}"/>
    <cellStyle name="Normal 71 10 3" xfId="21890" xr:uid="{00000000-0005-0000-0000-000082550000}"/>
    <cellStyle name="Normal 71 12" xfId="16875" xr:uid="{00000000-0005-0000-0000-0000EB410000}"/>
    <cellStyle name="Normal 71 2" xfId="1750" xr:uid="{00000000-0005-0000-0000-0000D6060000}"/>
    <cellStyle name="Normal 71 2 11" xfId="16929" xr:uid="{00000000-0005-0000-0000-000021420000}"/>
    <cellStyle name="Normal 71 2 2" xfId="1858" xr:uid="{00000000-0005-0000-0000-000042070000}"/>
    <cellStyle name="Normal 71 2 2 10" xfId="17033" xr:uid="{00000000-0005-0000-0000-000089420000}"/>
    <cellStyle name="Normal 71 2 2 2" xfId="2075" xr:uid="{00000000-0005-0000-0000-00001B080000}"/>
    <cellStyle name="Normal 71 2 2 2 2" xfId="2496" xr:uid="{00000000-0005-0000-0000-0000C0090000}"/>
    <cellStyle name="Normal 71 2 2 2 2 2" xfId="3335" xr:uid="{00000000-0005-0000-0000-0000070D0000}"/>
    <cellStyle name="Normal 71 2 2 2 2 2 2" xfId="5025" xr:uid="{00000000-0005-0000-0000-0000A1130000}"/>
    <cellStyle name="Normal 71 2 2 2 2 2 2 2" xfId="15098" xr:uid="{00000000-0005-0000-0000-0000FA3A0000}"/>
    <cellStyle name="Normal 71 2 2 2 2 2 2 2 3" xfId="30196" xr:uid="{00000000-0005-0000-0000-0000F4750000}"/>
    <cellStyle name="Normal 71 2 2 2 2 2 2 3" xfId="10078" xr:uid="{00000000-0005-0000-0000-00005E270000}"/>
    <cellStyle name="Normal 71 2 2 2 2 2 2 3 3" xfId="25179" xr:uid="{00000000-0005-0000-0000-00005B620000}"/>
    <cellStyle name="Normal 71 2 2 2 2 2 2 5" xfId="20166" xr:uid="{00000000-0005-0000-0000-0000C64E0000}"/>
    <cellStyle name="Normal 71 2 2 2 2 2 3" xfId="6717" xr:uid="{00000000-0005-0000-0000-00003D1A0000}"/>
    <cellStyle name="Normal 71 2 2 2 2 2 3 2" xfId="16769" xr:uid="{00000000-0005-0000-0000-000081410000}"/>
    <cellStyle name="Normal 71 2 2 2 2 2 3 3" xfId="11749" xr:uid="{00000000-0005-0000-0000-0000E52D0000}"/>
    <cellStyle name="Normal 71 2 2 2 2 2 3 3 3" xfId="26850" xr:uid="{00000000-0005-0000-0000-0000E2680000}"/>
    <cellStyle name="Normal 71 2 2 2 2 2 3 5" xfId="21837" xr:uid="{00000000-0005-0000-0000-00004D550000}"/>
    <cellStyle name="Normal 71 2 2 2 2 2 4" xfId="13427" xr:uid="{00000000-0005-0000-0000-000073340000}"/>
    <cellStyle name="Normal 71 2 2 2 2 2 4 3" xfId="28525" xr:uid="{00000000-0005-0000-0000-00006D6F0000}"/>
    <cellStyle name="Normal 71 2 2 2 2 2 5" xfId="8406" xr:uid="{00000000-0005-0000-0000-0000D6200000}"/>
    <cellStyle name="Normal 71 2 2 2 2 2 5 3" xfId="23508" xr:uid="{00000000-0005-0000-0000-0000D45B0000}"/>
    <cellStyle name="Normal 71 2 2 2 2 2 7" xfId="18495" xr:uid="{00000000-0005-0000-0000-00003F480000}"/>
    <cellStyle name="Normal 71 2 2 2 2 3" xfId="4188" xr:uid="{00000000-0005-0000-0000-00005C100000}"/>
    <cellStyle name="Normal 71 2 2 2 2 3 2" xfId="14262" xr:uid="{00000000-0005-0000-0000-0000B6370000}"/>
    <cellStyle name="Normal 71 2 2 2 2 3 2 3" xfId="29360" xr:uid="{00000000-0005-0000-0000-0000B0720000}"/>
    <cellStyle name="Normal 71 2 2 2 2 3 3" xfId="9242" xr:uid="{00000000-0005-0000-0000-00001A240000}"/>
    <cellStyle name="Normal 71 2 2 2 2 3 3 3" xfId="24343" xr:uid="{00000000-0005-0000-0000-0000175F0000}"/>
    <cellStyle name="Normal 71 2 2 2 2 3 5" xfId="19330" xr:uid="{00000000-0005-0000-0000-0000824B0000}"/>
    <cellStyle name="Normal 71 2 2 2 2 4" xfId="5881" xr:uid="{00000000-0005-0000-0000-0000F9160000}"/>
    <cellStyle name="Normal 71 2 2 2 2 4 2" xfId="15933" xr:uid="{00000000-0005-0000-0000-00003D3E0000}"/>
    <cellStyle name="Normal 71 2 2 2 2 4 3" xfId="10913" xr:uid="{00000000-0005-0000-0000-0000A12A0000}"/>
    <cellStyle name="Normal 71 2 2 2 2 4 3 3" xfId="26014" xr:uid="{00000000-0005-0000-0000-00009E650000}"/>
    <cellStyle name="Normal 71 2 2 2 2 4 5" xfId="21001" xr:uid="{00000000-0005-0000-0000-000009520000}"/>
    <cellStyle name="Normal 71 2 2 2 2 5" xfId="12591" xr:uid="{00000000-0005-0000-0000-00002F310000}"/>
    <cellStyle name="Normal 71 2 2 2 2 5 3" xfId="27689" xr:uid="{00000000-0005-0000-0000-0000296C0000}"/>
    <cellStyle name="Normal 71 2 2 2 2 6" xfId="7570" xr:uid="{00000000-0005-0000-0000-0000921D0000}"/>
    <cellStyle name="Normal 71 2 2 2 2 6 3" xfId="22672" xr:uid="{00000000-0005-0000-0000-000090580000}"/>
    <cellStyle name="Normal 71 2 2 2 2 8" xfId="17659" xr:uid="{00000000-0005-0000-0000-0000FB440000}"/>
    <cellStyle name="Normal 71 2 2 2 3" xfId="2917" xr:uid="{00000000-0005-0000-0000-0000650B0000}"/>
    <cellStyle name="Normal 71 2 2 2 3 2" xfId="4607" xr:uid="{00000000-0005-0000-0000-0000FF110000}"/>
    <cellStyle name="Normal 71 2 2 2 3 2 2" xfId="14680" xr:uid="{00000000-0005-0000-0000-000058390000}"/>
    <cellStyle name="Normal 71 2 2 2 3 2 2 3" xfId="29778" xr:uid="{00000000-0005-0000-0000-000052740000}"/>
    <cellStyle name="Normal 71 2 2 2 3 2 3" xfId="9660" xr:uid="{00000000-0005-0000-0000-0000BC250000}"/>
    <cellStyle name="Normal 71 2 2 2 3 2 3 3" xfId="24761" xr:uid="{00000000-0005-0000-0000-0000B9600000}"/>
    <cellStyle name="Normal 71 2 2 2 3 2 5" xfId="19748" xr:uid="{00000000-0005-0000-0000-0000244D0000}"/>
    <cellStyle name="Normal 71 2 2 2 3 3" xfId="6299" xr:uid="{00000000-0005-0000-0000-00009B180000}"/>
    <cellStyle name="Normal 71 2 2 2 3 3 2" xfId="16351" xr:uid="{00000000-0005-0000-0000-0000DF3F0000}"/>
    <cellStyle name="Normal 71 2 2 2 3 3 3" xfId="11331" xr:uid="{00000000-0005-0000-0000-0000432C0000}"/>
    <cellStyle name="Normal 71 2 2 2 3 3 3 3" xfId="26432" xr:uid="{00000000-0005-0000-0000-000040670000}"/>
    <cellStyle name="Normal 71 2 2 2 3 3 5" xfId="21419" xr:uid="{00000000-0005-0000-0000-0000AB530000}"/>
    <cellStyle name="Normal 71 2 2 2 3 4" xfId="13009" xr:uid="{00000000-0005-0000-0000-0000D1320000}"/>
    <cellStyle name="Normal 71 2 2 2 3 4 3" xfId="28107" xr:uid="{00000000-0005-0000-0000-0000CB6D0000}"/>
    <cellStyle name="Normal 71 2 2 2 3 5" xfId="7988" xr:uid="{00000000-0005-0000-0000-0000341F0000}"/>
    <cellStyle name="Normal 71 2 2 2 3 5 3" xfId="23090" xr:uid="{00000000-0005-0000-0000-0000325A0000}"/>
    <cellStyle name="Normal 71 2 2 2 3 7" xfId="18077" xr:uid="{00000000-0005-0000-0000-00009D460000}"/>
    <cellStyle name="Normal 71 2 2 2 4" xfId="3770" xr:uid="{00000000-0005-0000-0000-0000BA0E0000}"/>
    <cellStyle name="Normal 71 2 2 2 4 2" xfId="13844" xr:uid="{00000000-0005-0000-0000-000014360000}"/>
    <cellStyle name="Normal 71 2 2 2 4 2 3" xfId="28942" xr:uid="{00000000-0005-0000-0000-00000E710000}"/>
    <cellStyle name="Normal 71 2 2 2 4 3" xfId="8824" xr:uid="{00000000-0005-0000-0000-000078220000}"/>
    <cellStyle name="Normal 71 2 2 2 4 3 3" xfId="23925" xr:uid="{00000000-0005-0000-0000-0000755D0000}"/>
    <cellStyle name="Normal 71 2 2 2 4 5" xfId="18912" xr:uid="{00000000-0005-0000-0000-0000E0490000}"/>
    <cellStyle name="Normal 71 2 2 2 5" xfId="5463" xr:uid="{00000000-0005-0000-0000-000057150000}"/>
    <cellStyle name="Normal 71 2 2 2 5 2" xfId="15515" xr:uid="{00000000-0005-0000-0000-00009B3C0000}"/>
    <cellStyle name="Normal 71 2 2 2 5 2 3" xfId="30613" xr:uid="{00000000-0005-0000-0000-000095770000}"/>
    <cellStyle name="Normal 71 2 2 2 5 3" xfId="10495" xr:uid="{00000000-0005-0000-0000-0000FF280000}"/>
    <cellStyle name="Normal 71 2 2 2 5 3 3" xfId="25596" xr:uid="{00000000-0005-0000-0000-0000FC630000}"/>
    <cellStyle name="Normal 71 2 2 2 5 5" xfId="20583" xr:uid="{00000000-0005-0000-0000-000067500000}"/>
    <cellStyle name="Normal 71 2 2 2 6" xfId="12173" xr:uid="{00000000-0005-0000-0000-00008D2F0000}"/>
    <cellStyle name="Normal 71 2 2 2 6 3" xfId="27271" xr:uid="{00000000-0005-0000-0000-0000876A0000}"/>
    <cellStyle name="Normal 71 2 2 2 7" xfId="7152" xr:uid="{00000000-0005-0000-0000-0000F01B0000}"/>
    <cellStyle name="Normal 71 2 2 2 7 3" xfId="22254" xr:uid="{00000000-0005-0000-0000-0000EE560000}"/>
    <cellStyle name="Normal 71 2 2 2 9" xfId="17241" xr:uid="{00000000-0005-0000-0000-000059430000}"/>
    <cellStyle name="Normal 71 2 2 3" xfId="2288" xr:uid="{00000000-0005-0000-0000-0000F0080000}"/>
    <cellStyle name="Normal 71 2 2 3 2" xfId="3127" xr:uid="{00000000-0005-0000-0000-0000370C0000}"/>
    <cellStyle name="Normal 71 2 2 3 2 2" xfId="4817" xr:uid="{00000000-0005-0000-0000-0000D1120000}"/>
    <cellStyle name="Normal 71 2 2 3 2 2 2" xfId="14890" xr:uid="{00000000-0005-0000-0000-00002A3A0000}"/>
    <cellStyle name="Normal 71 2 2 3 2 2 2 3" xfId="29988" xr:uid="{00000000-0005-0000-0000-000024750000}"/>
    <cellStyle name="Normal 71 2 2 3 2 2 3" xfId="9870" xr:uid="{00000000-0005-0000-0000-00008E260000}"/>
    <cellStyle name="Normal 71 2 2 3 2 2 3 3" xfId="24971" xr:uid="{00000000-0005-0000-0000-00008B610000}"/>
    <cellStyle name="Normal 71 2 2 3 2 2 5" xfId="19958" xr:uid="{00000000-0005-0000-0000-0000F64D0000}"/>
    <cellStyle name="Normal 71 2 2 3 2 3" xfId="6509" xr:uid="{00000000-0005-0000-0000-00006D190000}"/>
    <cellStyle name="Normal 71 2 2 3 2 3 2" xfId="16561" xr:uid="{00000000-0005-0000-0000-0000B1400000}"/>
    <cellStyle name="Normal 71 2 2 3 2 3 3" xfId="11541" xr:uid="{00000000-0005-0000-0000-0000152D0000}"/>
    <cellStyle name="Normal 71 2 2 3 2 3 3 3" xfId="26642" xr:uid="{00000000-0005-0000-0000-000012680000}"/>
    <cellStyle name="Normal 71 2 2 3 2 3 5" xfId="21629" xr:uid="{00000000-0005-0000-0000-00007D540000}"/>
    <cellStyle name="Normal 71 2 2 3 2 4" xfId="13219" xr:uid="{00000000-0005-0000-0000-0000A3330000}"/>
    <cellStyle name="Normal 71 2 2 3 2 4 3" xfId="28317" xr:uid="{00000000-0005-0000-0000-00009D6E0000}"/>
    <cellStyle name="Normal 71 2 2 3 2 5" xfId="8198" xr:uid="{00000000-0005-0000-0000-000006200000}"/>
    <cellStyle name="Normal 71 2 2 3 2 5 3" xfId="23300" xr:uid="{00000000-0005-0000-0000-0000045B0000}"/>
    <cellStyle name="Normal 71 2 2 3 2 7" xfId="18287" xr:uid="{00000000-0005-0000-0000-00006F470000}"/>
    <cellStyle name="Normal 71 2 2 3 3" xfId="3980" xr:uid="{00000000-0005-0000-0000-00008C0F0000}"/>
    <cellStyle name="Normal 71 2 2 3 3 2" xfId="14054" xr:uid="{00000000-0005-0000-0000-0000E6360000}"/>
    <cellStyle name="Normal 71 2 2 3 3 2 3" xfId="29152" xr:uid="{00000000-0005-0000-0000-0000E0710000}"/>
    <cellStyle name="Normal 71 2 2 3 3 3" xfId="9034" xr:uid="{00000000-0005-0000-0000-00004A230000}"/>
    <cellStyle name="Normal 71 2 2 3 3 3 3" xfId="24135" xr:uid="{00000000-0005-0000-0000-0000475E0000}"/>
    <cellStyle name="Normal 71 2 2 3 3 5" xfId="19122" xr:uid="{00000000-0005-0000-0000-0000B24A0000}"/>
    <cellStyle name="Normal 71 2 2 3 4" xfId="5673" xr:uid="{00000000-0005-0000-0000-000029160000}"/>
    <cellStyle name="Normal 71 2 2 3 4 2" xfId="15725" xr:uid="{00000000-0005-0000-0000-00006D3D0000}"/>
    <cellStyle name="Normal 71 2 2 3 4 2 3" xfId="30823" xr:uid="{00000000-0005-0000-0000-000067780000}"/>
    <cellStyle name="Normal 71 2 2 3 4 3" xfId="10705" xr:uid="{00000000-0005-0000-0000-0000D1290000}"/>
    <cellStyle name="Normal 71 2 2 3 4 3 3" xfId="25806" xr:uid="{00000000-0005-0000-0000-0000CE640000}"/>
    <cellStyle name="Normal 71 2 2 3 4 5" xfId="20793" xr:uid="{00000000-0005-0000-0000-000039510000}"/>
    <cellStyle name="Normal 71 2 2 3 5" xfId="12383" xr:uid="{00000000-0005-0000-0000-00005F300000}"/>
    <cellStyle name="Normal 71 2 2 3 5 3" xfId="27481" xr:uid="{00000000-0005-0000-0000-0000596B0000}"/>
    <cellStyle name="Normal 71 2 2 3 6" xfId="7362" xr:uid="{00000000-0005-0000-0000-0000C21C0000}"/>
    <cellStyle name="Normal 71 2 2 3 6 3" xfId="22464" xr:uid="{00000000-0005-0000-0000-0000C0570000}"/>
    <cellStyle name="Normal 71 2 2 3 8" xfId="17451" xr:uid="{00000000-0005-0000-0000-00002B440000}"/>
    <cellStyle name="Normal 71 2 2 4" xfId="2709" xr:uid="{00000000-0005-0000-0000-0000950A0000}"/>
    <cellStyle name="Normal 71 2 2 4 2" xfId="4399" xr:uid="{00000000-0005-0000-0000-00002F110000}"/>
    <cellStyle name="Normal 71 2 2 4 2 2" xfId="14472" xr:uid="{00000000-0005-0000-0000-000088380000}"/>
    <cellStyle name="Normal 71 2 2 4 2 2 3" xfId="29570" xr:uid="{00000000-0005-0000-0000-000082730000}"/>
    <cellStyle name="Normal 71 2 2 4 2 3" xfId="9452" xr:uid="{00000000-0005-0000-0000-0000EC240000}"/>
    <cellStyle name="Normal 71 2 2 4 2 3 3" xfId="24553" xr:uid="{00000000-0005-0000-0000-0000E95F0000}"/>
    <cellStyle name="Normal 71 2 2 4 2 5" xfId="19540" xr:uid="{00000000-0005-0000-0000-0000544C0000}"/>
    <cellStyle name="Normal 71 2 2 4 3" xfId="6091" xr:uid="{00000000-0005-0000-0000-0000CB170000}"/>
    <cellStyle name="Normal 71 2 2 4 3 2" xfId="16143" xr:uid="{00000000-0005-0000-0000-00000F3F0000}"/>
    <cellStyle name="Normal 71 2 2 4 3 3" xfId="11123" xr:uid="{00000000-0005-0000-0000-0000732B0000}"/>
    <cellStyle name="Normal 71 2 2 4 3 3 3" xfId="26224" xr:uid="{00000000-0005-0000-0000-000070660000}"/>
    <cellStyle name="Normal 71 2 2 4 3 5" xfId="21211" xr:uid="{00000000-0005-0000-0000-0000DB520000}"/>
    <cellStyle name="Normal 71 2 2 4 4" xfId="12801" xr:uid="{00000000-0005-0000-0000-000001320000}"/>
    <cellStyle name="Normal 71 2 2 4 4 3" xfId="27899" xr:uid="{00000000-0005-0000-0000-0000FB6C0000}"/>
    <cellStyle name="Normal 71 2 2 4 5" xfId="7780" xr:uid="{00000000-0005-0000-0000-0000641E0000}"/>
    <cellStyle name="Normal 71 2 2 4 5 3" xfId="22882" xr:uid="{00000000-0005-0000-0000-000062590000}"/>
    <cellStyle name="Normal 71 2 2 4 7" xfId="17869" xr:uid="{00000000-0005-0000-0000-0000CD450000}"/>
    <cellStyle name="Normal 71 2 2 5" xfId="3562" xr:uid="{00000000-0005-0000-0000-0000EA0D0000}"/>
    <cellStyle name="Normal 71 2 2 5 2" xfId="13636" xr:uid="{00000000-0005-0000-0000-000044350000}"/>
    <cellStyle name="Normal 71 2 2 5 2 3" xfId="28734" xr:uid="{00000000-0005-0000-0000-00003E700000}"/>
    <cellStyle name="Normal 71 2 2 5 3" xfId="8616" xr:uid="{00000000-0005-0000-0000-0000A8210000}"/>
    <cellStyle name="Normal 71 2 2 5 3 3" xfId="23717" xr:uid="{00000000-0005-0000-0000-0000A55C0000}"/>
    <cellStyle name="Normal 71 2 2 5 5" xfId="18704" xr:uid="{00000000-0005-0000-0000-000010490000}"/>
    <cellStyle name="Normal 71 2 2 6" xfId="5255" xr:uid="{00000000-0005-0000-0000-000087140000}"/>
    <cellStyle name="Normal 71 2 2 6 2" xfId="15307" xr:uid="{00000000-0005-0000-0000-0000CB3B0000}"/>
    <cellStyle name="Normal 71 2 2 6 2 3" xfId="30405" xr:uid="{00000000-0005-0000-0000-0000C5760000}"/>
    <cellStyle name="Normal 71 2 2 6 3" xfId="10287" xr:uid="{00000000-0005-0000-0000-00002F280000}"/>
    <cellStyle name="Normal 71 2 2 6 3 3" xfId="25388" xr:uid="{00000000-0005-0000-0000-00002C630000}"/>
    <cellStyle name="Normal 71 2 2 6 5" xfId="20375" xr:uid="{00000000-0005-0000-0000-0000974F0000}"/>
    <cellStyle name="Normal 71 2 2 7" xfId="11965" xr:uid="{00000000-0005-0000-0000-0000BD2E0000}"/>
    <cellStyle name="Normal 71 2 2 7 3" xfId="27063" xr:uid="{00000000-0005-0000-0000-0000B7690000}"/>
    <cellStyle name="Normal 71 2 2 8" xfId="6944" xr:uid="{00000000-0005-0000-0000-0000201B0000}"/>
    <cellStyle name="Normal 71 2 2 8 3" xfId="22046" xr:uid="{00000000-0005-0000-0000-00001E560000}"/>
    <cellStyle name="Normal 71 2 3" xfId="1971" xr:uid="{00000000-0005-0000-0000-0000B3070000}"/>
    <cellStyle name="Normal 71 2 3 2" xfId="2392" xr:uid="{00000000-0005-0000-0000-000058090000}"/>
    <cellStyle name="Normal 71 2 3 2 2" xfId="3231" xr:uid="{00000000-0005-0000-0000-00009F0C0000}"/>
    <cellStyle name="Normal 71 2 3 2 2 2" xfId="4921" xr:uid="{00000000-0005-0000-0000-000039130000}"/>
    <cellStyle name="Normal 71 2 3 2 2 2 2" xfId="14994" xr:uid="{00000000-0005-0000-0000-0000923A0000}"/>
    <cellStyle name="Normal 71 2 3 2 2 2 2 3" xfId="30092" xr:uid="{00000000-0005-0000-0000-00008C750000}"/>
    <cellStyle name="Normal 71 2 3 2 2 2 3" xfId="9974" xr:uid="{00000000-0005-0000-0000-0000F6260000}"/>
    <cellStyle name="Normal 71 2 3 2 2 2 3 3" xfId="25075" xr:uid="{00000000-0005-0000-0000-0000F3610000}"/>
    <cellStyle name="Normal 71 2 3 2 2 2 5" xfId="20062" xr:uid="{00000000-0005-0000-0000-00005E4E0000}"/>
    <cellStyle name="Normal 71 2 3 2 2 3" xfId="6613" xr:uid="{00000000-0005-0000-0000-0000D5190000}"/>
    <cellStyle name="Normal 71 2 3 2 2 3 2" xfId="16665" xr:uid="{00000000-0005-0000-0000-000019410000}"/>
    <cellStyle name="Normal 71 2 3 2 2 3 3" xfId="11645" xr:uid="{00000000-0005-0000-0000-00007D2D0000}"/>
    <cellStyle name="Normal 71 2 3 2 2 3 3 3" xfId="26746" xr:uid="{00000000-0005-0000-0000-00007A680000}"/>
    <cellStyle name="Normal 71 2 3 2 2 3 5" xfId="21733" xr:uid="{00000000-0005-0000-0000-0000E5540000}"/>
    <cellStyle name="Normal 71 2 3 2 2 4" xfId="13323" xr:uid="{00000000-0005-0000-0000-00000B340000}"/>
    <cellStyle name="Normal 71 2 3 2 2 4 3" xfId="28421" xr:uid="{00000000-0005-0000-0000-0000056F0000}"/>
    <cellStyle name="Normal 71 2 3 2 2 5" xfId="8302" xr:uid="{00000000-0005-0000-0000-00006E200000}"/>
    <cellStyle name="Normal 71 2 3 2 2 5 3" xfId="23404" xr:uid="{00000000-0005-0000-0000-00006C5B0000}"/>
    <cellStyle name="Normal 71 2 3 2 2 7" xfId="18391" xr:uid="{00000000-0005-0000-0000-0000D7470000}"/>
    <cellStyle name="Normal 71 2 3 2 3" xfId="4084" xr:uid="{00000000-0005-0000-0000-0000F40F0000}"/>
    <cellStyle name="Normal 71 2 3 2 3 2" xfId="14158" xr:uid="{00000000-0005-0000-0000-00004E370000}"/>
    <cellStyle name="Normal 71 2 3 2 3 2 3" xfId="29256" xr:uid="{00000000-0005-0000-0000-000048720000}"/>
    <cellStyle name="Normal 71 2 3 2 3 3" xfId="9138" xr:uid="{00000000-0005-0000-0000-0000B2230000}"/>
    <cellStyle name="Normal 71 2 3 2 3 3 3" xfId="24239" xr:uid="{00000000-0005-0000-0000-0000AF5E0000}"/>
    <cellStyle name="Normal 71 2 3 2 3 5" xfId="19226" xr:uid="{00000000-0005-0000-0000-00001A4B0000}"/>
    <cellStyle name="Normal 71 2 3 2 4" xfId="5777" xr:uid="{00000000-0005-0000-0000-000091160000}"/>
    <cellStyle name="Normal 71 2 3 2 4 2" xfId="15829" xr:uid="{00000000-0005-0000-0000-0000D53D0000}"/>
    <cellStyle name="Normal 71 2 3 2 4 2 3" xfId="30927" xr:uid="{00000000-0005-0000-0000-0000CF780000}"/>
    <cellStyle name="Normal 71 2 3 2 4 3" xfId="10809" xr:uid="{00000000-0005-0000-0000-0000392A0000}"/>
    <cellStyle name="Normal 71 2 3 2 4 3 3" xfId="25910" xr:uid="{00000000-0005-0000-0000-000036650000}"/>
    <cellStyle name="Normal 71 2 3 2 4 5" xfId="20897" xr:uid="{00000000-0005-0000-0000-0000A1510000}"/>
    <cellStyle name="Normal 71 2 3 2 5" xfId="12487" xr:uid="{00000000-0005-0000-0000-0000C7300000}"/>
    <cellStyle name="Normal 71 2 3 2 5 3" xfId="27585" xr:uid="{00000000-0005-0000-0000-0000C16B0000}"/>
    <cellStyle name="Normal 71 2 3 2 6" xfId="7466" xr:uid="{00000000-0005-0000-0000-00002A1D0000}"/>
    <cellStyle name="Normal 71 2 3 2 6 3" xfId="22568" xr:uid="{00000000-0005-0000-0000-000028580000}"/>
    <cellStyle name="Normal 71 2 3 2 8" xfId="17555" xr:uid="{00000000-0005-0000-0000-000093440000}"/>
    <cellStyle name="Normal 71 2 3 3" xfId="2813" xr:uid="{00000000-0005-0000-0000-0000FD0A0000}"/>
    <cellStyle name="Normal 71 2 3 3 2" xfId="4503" xr:uid="{00000000-0005-0000-0000-000097110000}"/>
    <cellStyle name="Normal 71 2 3 3 2 2" xfId="14576" xr:uid="{00000000-0005-0000-0000-0000F0380000}"/>
    <cellStyle name="Normal 71 2 3 3 2 2 3" xfId="29674" xr:uid="{00000000-0005-0000-0000-0000EA730000}"/>
    <cellStyle name="Normal 71 2 3 3 2 3" xfId="9556" xr:uid="{00000000-0005-0000-0000-000054250000}"/>
    <cellStyle name="Normal 71 2 3 3 2 3 3" xfId="24657" xr:uid="{00000000-0005-0000-0000-000051600000}"/>
    <cellStyle name="Normal 71 2 3 3 2 5" xfId="19644" xr:uid="{00000000-0005-0000-0000-0000BC4C0000}"/>
    <cellStyle name="Normal 71 2 3 3 3" xfId="6195" xr:uid="{00000000-0005-0000-0000-000033180000}"/>
    <cellStyle name="Normal 71 2 3 3 3 2" xfId="16247" xr:uid="{00000000-0005-0000-0000-0000773F0000}"/>
    <cellStyle name="Normal 71 2 3 3 3 3" xfId="11227" xr:uid="{00000000-0005-0000-0000-0000DB2B0000}"/>
    <cellStyle name="Normal 71 2 3 3 3 3 3" xfId="26328" xr:uid="{00000000-0005-0000-0000-0000D8660000}"/>
    <cellStyle name="Normal 71 2 3 3 3 5" xfId="21315" xr:uid="{00000000-0005-0000-0000-000043530000}"/>
    <cellStyle name="Normal 71 2 3 3 4" xfId="12905" xr:uid="{00000000-0005-0000-0000-000069320000}"/>
    <cellStyle name="Normal 71 2 3 3 4 3" xfId="28003" xr:uid="{00000000-0005-0000-0000-0000636D0000}"/>
    <cellStyle name="Normal 71 2 3 3 5" xfId="7884" xr:uid="{00000000-0005-0000-0000-0000CC1E0000}"/>
    <cellStyle name="Normal 71 2 3 3 5 3" xfId="22986" xr:uid="{00000000-0005-0000-0000-0000CA590000}"/>
    <cellStyle name="Normal 71 2 3 3 7" xfId="17973" xr:uid="{00000000-0005-0000-0000-000035460000}"/>
    <cellStyle name="Normal 71 2 3 4" xfId="3666" xr:uid="{00000000-0005-0000-0000-0000520E0000}"/>
    <cellStyle name="Normal 71 2 3 4 2" xfId="13740" xr:uid="{00000000-0005-0000-0000-0000AC350000}"/>
    <cellStyle name="Normal 71 2 3 4 2 3" xfId="28838" xr:uid="{00000000-0005-0000-0000-0000A6700000}"/>
    <cellStyle name="Normal 71 2 3 4 3" xfId="8720" xr:uid="{00000000-0005-0000-0000-000010220000}"/>
    <cellStyle name="Normal 71 2 3 4 3 3" xfId="23821" xr:uid="{00000000-0005-0000-0000-00000D5D0000}"/>
    <cellStyle name="Normal 71 2 3 4 5" xfId="18808" xr:uid="{00000000-0005-0000-0000-000078490000}"/>
    <cellStyle name="Normal 71 2 3 5" xfId="5359" xr:uid="{00000000-0005-0000-0000-0000EF140000}"/>
    <cellStyle name="Normal 71 2 3 5 2" xfId="15411" xr:uid="{00000000-0005-0000-0000-0000333C0000}"/>
    <cellStyle name="Normal 71 2 3 5 2 3" xfId="30509" xr:uid="{00000000-0005-0000-0000-00002D770000}"/>
    <cellStyle name="Normal 71 2 3 5 3" xfId="10391" xr:uid="{00000000-0005-0000-0000-000097280000}"/>
    <cellStyle name="Normal 71 2 3 5 3 3" xfId="25492" xr:uid="{00000000-0005-0000-0000-000094630000}"/>
    <cellStyle name="Normal 71 2 3 5 5" xfId="20479" xr:uid="{00000000-0005-0000-0000-0000FF4F0000}"/>
    <cellStyle name="Normal 71 2 3 6" xfId="12069" xr:uid="{00000000-0005-0000-0000-0000252F0000}"/>
    <cellStyle name="Normal 71 2 3 6 3" xfId="27167" xr:uid="{00000000-0005-0000-0000-00001F6A0000}"/>
    <cellStyle name="Normal 71 2 3 7" xfId="7048" xr:uid="{00000000-0005-0000-0000-0000881B0000}"/>
    <cellStyle name="Normal 71 2 3 7 3" xfId="22150" xr:uid="{00000000-0005-0000-0000-000086560000}"/>
    <cellStyle name="Normal 71 2 3 9" xfId="17137" xr:uid="{00000000-0005-0000-0000-0000F1420000}"/>
    <cellStyle name="Normal 71 2 4" xfId="2184" xr:uid="{00000000-0005-0000-0000-000088080000}"/>
    <cellStyle name="Normal 71 2 4 2" xfId="3023" xr:uid="{00000000-0005-0000-0000-0000CF0B0000}"/>
    <cellStyle name="Normal 71 2 4 2 2" xfId="4713" xr:uid="{00000000-0005-0000-0000-000069120000}"/>
    <cellStyle name="Normal 71 2 4 2 2 2" xfId="14786" xr:uid="{00000000-0005-0000-0000-0000C2390000}"/>
    <cellStyle name="Normal 71 2 4 2 2 2 3" xfId="29884" xr:uid="{00000000-0005-0000-0000-0000BC740000}"/>
    <cellStyle name="Normal 71 2 4 2 2 3" xfId="9766" xr:uid="{00000000-0005-0000-0000-000026260000}"/>
    <cellStyle name="Normal 71 2 4 2 2 3 3" xfId="24867" xr:uid="{00000000-0005-0000-0000-000023610000}"/>
    <cellStyle name="Normal 71 2 4 2 2 5" xfId="19854" xr:uid="{00000000-0005-0000-0000-00008E4D0000}"/>
    <cellStyle name="Normal 71 2 4 2 3" xfId="6405" xr:uid="{00000000-0005-0000-0000-000005190000}"/>
    <cellStyle name="Normal 71 2 4 2 3 2" xfId="16457" xr:uid="{00000000-0005-0000-0000-000049400000}"/>
    <cellStyle name="Normal 71 2 4 2 3 3" xfId="11437" xr:uid="{00000000-0005-0000-0000-0000AD2C0000}"/>
    <cellStyle name="Normal 71 2 4 2 3 3 3" xfId="26538" xr:uid="{00000000-0005-0000-0000-0000AA670000}"/>
    <cellStyle name="Normal 71 2 4 2 3 5" xfId="21525" xr:uid="{00000000-0005-0000-0000-000015540000}"/>
    <cellStyle name="Normal 71 2 4 2 4" xfId="13115" xr:uid="{00000000-0005-0000-0000-00003B330000}"/>
    <cellStyle name="Normal 71 2 4 2 4 3" xfId="28213" xr:uid="{00000000-0005-0000-0000-0000356E0000}"/>
    <cellStyle name="Normal 71 2 4 2 5" xfId="8094" xr:uid="{00000000-0005-0000-0000-00009E1F0000}"/>
    <cellStyle name="Normal 71 2 4 2 5 3" xfId="23196" xr:uid="{00000000-0005-0000-0000-00009C5A0000}"/>
    <cellStyle name="Normal 71 2 4 2 7" xfId="18183" xr:uid="{00000000-0005-0000-0000-000007470000}"/>
    <cellStyle name="Normal 71 2 4 3" xfId="3876" xr:uid="{00000000-0005-0000-0000-0000240F0000}"/>
    <cellStyle name="Normal 71 2 4 3 2" xfId="13950" xr:uid="{00000000-0005-0000-0000-00007E360000}"/>
    <cellStyle name="Normal 71 2 4 3 2 3" xfId="29048" xr:uid="{00000000-0005-0000-0000-000078710000}"/>
    <cellStyle name="Normal 71 2 4 3 3" xfId="8930" xr:uid="{00000000-0005-0000-0000-0000E2220000}"/>
    <cellStyle name="Normal 71 2 4 3 3 3" xfId="24031" xr:uid="{00000000-0005-0000-0000-0000DF5D0000}"/>
    <cellStyle name="Normal 71 2 4 3 5" xfId="19018" xr:uid="{00000000-0005-0000-0000-00004A4A0000}"/>
    <cellStyle name="Normal 71 2 4 4" xfId="5569" xr:uid="{00000000-0005-0000-0000-0000C1150000}"/>
    <cellStyle name="Normal 71 2 4 4 2" xfId="15621" xr:uid="{00000000-0005-0000-0000-0000053D0000}"/>
    <cellStyle name="Normal 71 2 4 4 2 3" xfId="30719" xr:uid="{00000000-0005-0000-0000-0000FF770000}"/>
    <cellStyle name="Normal 71 2 4 4 3" xfId="10601" xr:uid="{00000000-0005-0000-0000-000069290000}"/>
    <cellStyle name="Normal 71 2 4 4 3 3" xfId="25702" xr:uid="{00000000-0005-0000-0000-000066640000}"/>
    <cellStyle name="Normal 71 2 4 4 5" xfId="20689" xr:uid="{00000000-0005-0000-0000-0000D1500000}"/>
    <cellStyle name="Normal 71 2 4 5" xfId="12279" xr:uid="{00000000-0005-0000-0000-0000F72F0000}"/>
    <cellStyle name="Normal 71 2 4 5 3" xfId="27377" xr:uid="{00000000-0005-0000-0000-0000F16A0000}"/>
    <cellStyle name="Normal 71 2 4 6" xfId="7258" xr:uid="{00000000-0005-0000-0000-00005A1C0000}"/>
    <cellStyle name="Normal 71 2 4 6 3" xfId="22360" xr:uid="{00000000-0005-0000-0000-000058570000}"/>
    <cellStyle name="Normal 71 2 4 8" xfId="17347" xr:uid="{00000000-0005-0000-0000-0000C3430000}"/>
    <cellStyle name="Normal 71 2 5" xfId="2605" xr:uid="{00000000-0005-0000-0000-00002D0A0000}"/>
    <cellStyle name="Normal 71 2 5 2" xfId="4295" xr:uid="{00000000-0005-0000-0000-0000C7100000}"/>
    <cellStyle name="Normal 71 2 5 2 2" xfId="14368" xr:uid="{00000000-0005-0000-0000-000020380000}"/>
    <cellStyle name="Normal 71 2 5 2 2 3" xfId="29466" xr:uid="{00000000-0005-0000-0000-00001A730000}"/>
    <cellStyle name="Normal 71 2 5 2 3" xfId="9348" xr:uid="{00000000-0005-0000-0000-000084240000}"/>
    <cellStyle name="Normal 71 2 5 2 3 3" xfId="24449" xr:uid="{00000000-0005-0000-0000-0000815F0000}"/>
    <cellStyle name="Normal 71 2 5 2 5" xfId="19436" xr:uid="{00000000-0005-0000-0000-0000EC4B0000}"/>
    <cellStyle name="Normal 71 2 5 3" xfId="5987" xr:uid="{00000000-0005-0000-0000-000063170000}"/>
    <cellStyle name="Normal 71 2 5 3 2" xfId="16039" xr:uid="{00000000-0005-0000-0000-0000A73E0000}"/>
    <cellStyle name="Normal 71 2 5 3 3" xfId="11019" xr:uid="{00000000-0005-0000-0000-00000B2B0000}"/>
    <cellStyle name="Normal 71 2 5 3 3 3" xfId="26120" xr:uid="{00000000-0005-0000-0000-000008660000}"/>
    <cellStyle name="Normal 71 2 5 3 5" xfId="21107" xr:uid="{00000000-0005-0000-0000-000073520000}"/>
    <cellStyle name="Normal 71 2 5 4" xfId="12697" xr:uid="{00000000-0005-0000-0000-000099310000}"/>
    <cellStyle name="Normal 71 2 5 4 3" xfId="27795" xr:uid="{00000000-0005-0000-0000-0000936C0000}"/>
    <cellStyle name="Normal 71 2 5 5" xfId="7676" xr:uid="{00000000-0005-0000-0000-0000FC1D0000}"/>
    <cellStyle name="Normal 71 2 5 5 3" xfId="22778" xr:uid="{00000000-0005-0000-0000-0000FA580000}"/>
    <cellStyle name="Normal 71 2 5 7" xfId="17765" xr:uid="{00000000-0005-0000-0000-000065450000}"/>
    <cellStyle name="Normal 71 2 6" xfId="3458" xr:uid="{00000000-0005-0000-0000-0000820D0000}"/>
    <cellStyle name="Normal 71 2 6 2" xfId="13532" xr:uid="{00000000-0005-0000-0000-0000DC340000}"/>
    <cellStyle name="Normal 71 2 6 2 3" xfId="28630" xr:uid="{00000000-0005-0000-0000-0000D66F0000}"/>
    <cellStyle name="Normal 71 2 6 3" xfId="8512" xr:uid="{00000000-0005-0000-0000-000040210000}"/>
    <cellStyle name="Normal 71 2 6 3 3" xfId="23613" xr:uid="{00000000-0005-0000-0000-00003D5C0000}"/>
    <cellStyle name="Normal 71 2 6 5" xfId="18600" xr:uid="{00000000-0005-0000-0000-0000A8480000}"/>
    <cellStyle name="Normal 71 2 7" xfId="5151" xr:uid="{00000000-0005-0000-0000-00001F140000}"/>
    <cellStyle name="Normal 71 2 7 2" xfId="15203" xr:uid="{00000000-0005-0000-0000-0000633B0000}"/>
    <cellStyle name="Normal 71 2 7 2 3" xfId="30301" xr:uid="{00000000-0005-0000-0000-00005D760000}"/>
    <cellStyle name="Normal 71 2 7 3" xfId="10183" xr:uid="{00000000-0005-0000-0000-0000C7270000}"/>
    <cellStyle name="Normal 71 2 7 3 3" xfId="25284" xr:uid="{00000000-0005-0000-0000-0000C4620000}"/>
    <cellStyle name="Normal 71 2 7 5" xfId="20271" xr:uid="{00000000-0005-0000-0000-00002F4F0000}"/>
    <cellStyle name="Normal 71 2 8" xfId="11861" xr:uid="{00000000-0005-0000-0000-0000552E0000}"/>
    <cellStyle name="Normal 71 2 8 3" xfId="26959" xr:uid="{00000000-0005-0000-0000-00004F690000}"/>
    <cellStyle name="Normal 71 2 9" xfId="6840" xr:uid="{00000000-0005-0000-0000-0000B81A0000}"/>
    <cellStyle name="Normal 71 2 9 3" xfId="21942" xr:uid="{00000000-0005-0000-0000-0000B6550000}"/>
    <cellStyle name="Normal 71 3" xfId="1804" xr:uid="{00000000-0005-0000-0000-00000C070000}"/>
    <cellStyle name="Normal 71 3 10" xfId="16981" xr:uid="{00000000-0005-0000-0000-000055420000}"/>
    <cellStyle name="Normal 71 3 2" xfId="2023" xr:uid="{00000000-0005-0000-0000-0000E7070000}"/>
    <cellStyle name="Normal 71 3 2 2" xfId="2444" xr:uid="{00000000-0005-0000-0000-00008C090000}"/>
    <cellStyle name="Normal 71 3 2 2 2" xfId="3283" xr:uid="{00000000-0005-0000-0000-0000D30C0000}"/>
    <cellStyle name="Normal 71 3 2 2 2 2" xfId="4973" xr:uid="{00000000-0005-0000-0000-00006D130000}"/>
    <cellStyle name="Normal 71 3 2 2 2 2 2" xfId="15046" xr:uid="{00000000-0005-0000-0000-0000C63A0000}"/>
    <cellStyle name="Normal 71 3 2 2 2 2 2 3" xfId="30144" xr:uid="{00000000-0005-0000-0000-0000C0750000}"/>
    <cellStyle name="Normal 71 3 2 2 2 2 3" xfId="10026" xr:uid="{00000000-0005-0000-0000-00002A270000}"/>
    <cellStyle name="Normal 71 3 2 2 2 2 3 3" xfId="25127" xr:uid="{00000000-0005-0000-0000-000027620000}"/>
    <cellStyle name="Normal 71 3 2 2 2 2 5" xfId="20114" xr:uid="{00000000-0005-0000-0000-0000924E0000}"/>
    <cellStyle name="Normal 71 3 2 2 2 3" xfId="6665" xr:uid="{00000000-0005-0000-0000-0000091A0000}"/>
    <cellStyle name="Normal 71 3 2 2 2 3 2" xfId="16717" xr:uid="{00000000-0005-0000-0000-00004D410000}"/>
    <cellStyle name="Normal 71 3 2 2 2 3 3" xfId="11697" xr:uid="{00000000-0005-0000-0000-0000B12D0000}"/>
    <cellStyle name="Normal 71 3 2 2 2 3 3 3" xfId="26798" xr:uid="{00000000-0005-0000-0000-0000AE680000}"/>
    <cellStyle name="Normal 71 3 2 2 2 3 5" xfId="21785" xr:uid="{00000000-0005-0000-0000-000019550000}"/>
    <cellStyle name="Normal 71 3 2 2 2 4" xfId="13375" xr:uid="{00000000-0005-0000-0000-00003F340000}"/>
    <cellStyle name="Normal 71 3 2 2 2 4 3" xfId="28473" xr:uid="{00000000-0005-0000-0000-0000396F0000}"/>
    <cellStyle name="Normal 71 3 2 2 2 5" xfId="8354" xr:uid="{00000000-0005-0000-0000-0000A2200000}"/>
    <cellStyle name="Normal 71 3 2 2 2 5 3" xfId="23456" xr:uid="{00000000-0005-0000-0000-0000A05B0000}"/>
    <cellStyle name="Normal 71 3 2 2 2 7" xfId="18443" xr:uid="{00000000-0005-0000-0000-00000B480000}"/>
    <cellStyle name="Normal 71 3 2 2 3" xfId="4136" xr:uid="{00000000-0005-0000-0000-000028100000}"/>
    <cellStyle name="Normal 71 3 2 2 3 2" xfId="14210" xr:uid="{00000000-0005-0000-0000-000082370000}"/>
    <cellStyle name="Normal 71 3 2 2 3 2 3" xfId="29308" xr:uid="{00000000-0005-0000-0000-00007C720000}"/>
    <cellStyle name="Normal 71 3 2 2 3 3" xfId="9190" xr:uid="{00000000-0005-0000-0000-0000E6230000}"/>
    <cellStyle name="Normal 71 3 2 2 3 3 3" xfId="24291" xr:uid="{00000000-0005-0000-0000-0000E35E0000}"/>
    <cellStyle name="Normal 71 3 2 2 3 5" xfId="19278" xr:uid="{00000000-0005-0000-0000-00004E4B0000}"/>
    <cellStyle name="Normal 71 3 2 2 4" xfId="5829" xr:uid="{00000000-0005-0000-0000-0000C5160000}"/>
    <cellStyle name="Normal 71 3 2 2 4 2" xfId="15881" xr:uid="{00000000-0005-0000-0000-0000093E0000}"/>
    <cellStyle name="Normal 71 3 2 2 4 3" xfId="10861" xr:uid="{00000000-0005-0000-0000-00006D2A0000}"/>
    <cellStyle name="Normal 71 3 2 2 4 3 3" xfId="25962" xr:uid="{00000000-0005-0000-0000-00006A650000}"/>
    <cellStyle name="Normal 71 3 2 2 4 5" xfId="20949" xr:uid="{00000000-0005-0000-0000-0000D5510000}"/>
    <cellStyle name="Normal 71 3 2 2 5" xfId="12539" xr:uid="{00000000-0005-0000-0000-0000FB300000}"/>
    <cellStyle name="Normal 71 3 2 2 5 3" xfId="27637" xr:uid="{00000000-0005-0000-0000-0000F56B0000}"/>
    <cellStyle name="Normal 71 3 2 2 6" xfId="7518" xr:uid="{00000000-0005-0000-0000-00005E1D0000}"/>
    <cellStyle name="Normal 71 3 2 2 6 3" xfId="22620" xr:uid="{00000000-0005-0000-0000-00005C580000}"/>
    <cellStyle name="Normal 71 3 2 2 8" xfId="17607" xr:uid="{00000000-0005-0000-0000-0000C7440000}"/>
    <cellStyle name="Normal 71 3 2 3" xfId="2865" xr:uid="{00000000-0005-0000-0000-0000310B0000}"/>
    <cellStyle name="Normal 71 3 2 3 2" xfId="4555" xr:uid="{00000000-0005-0000-0000-0000CB110000}"/>
    <cellStyle name="Normal 71 3 2 3 2 2" xfId="14628" xr:uid="{00000000-0005-0000-0000-000024390000}"/>
    <cellStyle name="Normal 71 3 2 3 2 2 3" xfId="29726" xr:uid="{00000000-0005-0000-0000-00001E740000}"/>
    <cellStyle name="Normal 71 3 2 3 2 3" xfId="9608" xr:uid="{00000000-0005-0000-0000-000088250000}"/>
    <cellStyle name="Normal 71 3 2 3 2 3 3" xfId="24709" xr:uid="{00000000-0005-0000-0000-000085600000}"/>
    <cellStyle name="Normal 71 3 2 3 2 5" xfId="19696" xr:uid="{00000000-0005-0000-0000-0000F04C0000}"/>
    <cellStyle name="Normal 71 3 2 3 3" xfId="6247" xr:uid="{00000000-0005-0000-0000-000067180000}"/>
    <cellStyle name="Normal 71 3 2 3 3 2" xfId="16299" xr:uid="{00000000-0005-0000-0000-0000AB3F0000}"/>
    <cellStyle name="Normal 71 3 2 3 3 3" xfId="11279" xr:uid="{00000000-0005-0000-0000-00000F2C0000}"/>
    <cellStyle name="Normal 71 3 2 3 3 3 3" xfId="26380" xr:uid="{00000000-0005-0000-0000-00000C670000}"/>
    <cellStyle name="Normal 71 3 2 3 3 5" xfId="21367" xr:uid="{00000000-0005-0000-0000-000077530000}"/>
    <cellStyle name="Normal 71 3 2 3 4" xfId="12957" xr:uid="{00000000-0005-0000-0000-00009D320000}"/>
    <cellStyle name="Normal 71 3 2 3 4 3" xfId="28055" xr:uid="{00000000-0005-0000-0000-0000976D0000}"/>
    <cellStyle name="Normal 71 3 2 3 5" xfId="7936" xr:uid="{00000000-0005-0000-0000-0000001F0000}"/>
    <cellStyle name="Normal 71 3 2 3 5 3" xfId="23038" xr:uid="{00000000-0005-0000-0000-0000FE590000}"/>
    <cellStyle name="Normal 71 3 2 3 7" xfId="18025" xr:uid="{00000000-0005-0000-0000-000069460000}"/>
    <cellStyle name="Normal 71 3 2 4" xfId="3718" xr:uid="{00000000-0005-0000-0000-0000860E0000}"/>
    <cellStyle name="Normal 71 3 2 4 2" xfId="13792" xr:uid="{00000000-0005-0000-0000-0000E0350000}"/>
    <cellStyle name="Normal 71 3 2 4 2 3" xfId="28890" xr:uid="{00000000-0005-0000-0000-0000DA700000}"/>
    <cellStyle name="Normal 71 3 2 4 3" xfId="8772" xr:uid="{00000000-0005-0000-0000-000044220000}"/>
    <cellStyle name="Normal 71 3 2 4 3 3" xfId="23873" xr:uid="{00000000-0005-0000-0000-0000415D0000}"/>
    <cellStyle name="Normal 71 3 2 4 5" xfId="18860" xr:uid="{00000000-0005-0000-0000-0000AC490000}"/>
    <cellStyle name="Normal 71 3 2 5" xfId="5411" xr:uid="{00000000-0005-0000-0000-000023150000}"/>
    <cellStyle name="Normal 71 3 2 5 2" xfId="15463" xr:uid="{00000000-0005-0000-0000-0000673C0000}"/>
    <cellStyle name="Normal 71 3 2 5 2 3" xfId="30561" xr:uid="{00000000-0005-0000-0000-000061770000}"/>
    <cellStyle name="Normal 71 3 2 5 3" xfId="10443" xr:uid="{00000000-0005-0000-0000-0000CB280000}"/>
    <cellStyle name="Normal 71 3 2 5 3 3" xfId="25544" xr:uid="{00000000-0005-0000-0000-0000C8630000}"/>
    <cellStyle name="Normal 71 3 2 5 5" xfId="20531" xr:uid="{00000000-0005-0000-0000-000033500000}"/>
    <cellStyle name="Normal 71 3 2 6" xfId="12121" xr:uid="{00000000-0005-0000-0000-0000592F0000}"/>
    <cellStyle name="Normal 71 3 2 6 3" xfId="27219" xr:uid="{00000000-0005-0000-0000-0000536A0000}"/>
    <cellStyle name="Normal 71 3 2 7" xfId="7100" xr:uid="{00000000-0005-0000-0000-0000BC1B0000}"/>
    <cellStyle name="Normal 71 3 2 7 3" xfId="22202" xr:uid="{00000000-0005-0000-0000-0000BA560000}"/>
    <cellStyle name="Normal 71 3 2 9" xfId="17189" xr:uid="{00000000-0005-0000-0000-000025430000}"/>
    <cellStyle name="Normal 71 3 3" xfId="2236" xr:uid="{00000000-0005-0000-0000-0000BC080000}"/>
    <cellStyle name="Normal 71 3 3 2" xfId="3075" xr:uid="{00000000-0005-0000-0000-0000030C0000}"/>
    <cellStyle name="Normal 71 3 3 2 2" xfId="4765" xr:uid="{00000000-0005-0000-0000-00009D120000}"/>
    <cellStyle name="Normal 71 3 3 2 2 2" xfId="14838" xr:uid="{00000000-0005-0000-0000-0000F6390000}"/>
    <cellStyle name="Normal 71 3 3 2 2 2 3" xfId="29936" xr:uid="{00000000-0005-0000-0000-0000F0740000}"/>
    <cellStyle name="Normal 71 3 3 2 2 3" xfId="9818" xr:uid="{00000000-0005-0000-0000-00005A260000}"/>
    <cellStyle name="Normal 71 3 3 2 2 3 3" xfId="24919" xr:uid="{00000000-0005-0000-0000-000057610000}"/>
    <cellStyle name="Normal 71 3 3 2 2 5" xfId="19906" xr:uid="{00000000-0005-0000-0000-0000C24D0000}"/>
    <cellStyle name="Normal 71 3 3 2 3" xfId="6457" xr:uid="{00000000-0005-0000-0000-000039190000}"/>
    <cellStyle name="Normal 71 3 3 2 3 2" xfId="16509" xr:uid="{00000000-0005-0000-0000-00007D400000}"/>
    <cellStyle name="Normal 71 3 3 2 3 3" xfId="11489" xr:uid="{00000000-0005-0000-0000-0000E12C0000}"/>
    <cellStyle name="Normal 71 3 3 2 3 3 3" xfId="26590" xr:uid="{00000000-0005-0000-0000-0000DE670000}"/>
    <cellStyle name="Normal 71 3 3 2 3 5" xfId="21577" xr:uid="{00000000-0005-0000-0000-000049540000}"/>
    <cellStyle name="Normal 71 3 3 2 4" xfId="13167" xr:uid="{00000000-0005-0000-0000-00006F330000}"/>
    <cellStyle name="Normal 71 3 3 2 4 3" xfId="28265" xr:uid="{00000000-0005-0000-0000-0000696E0000}"/>
    <cellStyle name="Normal 71 3 3 2 5" xfId="8146" xr:uid="{00000000-0005-0000-0000-0000D21F0000}"/>
    <cellStyle name="Normal 71 3 3 2 5 3" xfId="23248" xr:uid="{00000000-0005-0000-0000-0000D05A0000}"/>
    <cellStyle name="Normal 71 3 3 2 7" xfId="18235" xr:uid="{00000000-0005-0000-0000-00003B470000}"/>
    <cellStyle name="Normal 71 3 3 3" xfId="3928" xr:uid="{00000000-0005-0000-0000-0000580F0000}"/>
    <cellStyle name="Normal 71 3 3 3 2" xfId="14002" xr:uid="{00000000-0005-0000-0000-0000B2360000}"/>
    <cellStyle name="Normal 71 3 3 3 2 3" xfId="29100" xr:uid="{00000000-0005-0000-0000-0000AC710000}"/>
    <cellStyle name="Normal 71 3 3 3 3" xfId="8982" xr:uid="{00000000-0005-0000-0000-000016230000}"/>
    <cellStyle name="Normal 71 3 3 3 3 3" xfId="24083" xr:uid="{00000000-0005-0000-0000-0000135E0000}"/>
    <cellStyle name="Normal 71 3 3 3 5" xfId="19070" xr:uid="{00000000-0005-0000-0000-00007E4A0000}"/>
    <cellStyle name="Normal 71 3 3 4" xfId="5621" xr:uid="{00000000-0005-0000-0000-0000F5150000}"/>
    <cellStyle name="Normal 71 3 3 4 2" xfId="15673" xr:uid="{00000000-0005-0000-0000-0000393D0000}"/>
    <cellStyle name="Normal 71 3 3 4 2 3" xfId="30771" xr:uid="{00000000-0005-0000-0000-000033780000}"/>
    <cellStyle name="Normal 71 3 3 4 3" xfId="10653" xr:uid="{00000000-0005-0000-0000-00009D290000}"/>
    <cellStyle name="Normal 71 3 3 4 3 3" xfId="25754" xr:uid="{00000000-0005-0000-0000-00009A640000}"/>
    <cellStyle name="Normal 71 3 3 4 5" xfId="20741" xr:uid="{00000000-0005-0000-0000-000005510000}"/>
    <cellStyle name="Normal 71 3 3 5" xfId="12331" xr:uid="{00000000-0005-0000-0000-00002B300000}"/>
    <cellStyle name="Normal 71 3 3 5 3" xfId="27429" xr:uid="{00000000-0005-0000-0000-0000256B0000}"/>
    <cellStyle name="Normal 71 3 3 6" xfId="7310" xr:uid="{00000000-0005-0000-0000-00008E1C0000}"/>
    <cellStyle name="Normal 71 3 3 6 3" xfId="22412" xr:uid="{00000000-0005-0000-0000-00008C570000}"/>
    <cellStyle name="Normal 71 3 3 8" xfId="17399" xr:uid="{00000000-0005-0000-0000-0000F7430000}"/>
    <cellStyle name="Normal 71 3 4" xfId="2657" xr:uid="{00000000-0005-0000-0000-0000610A0000}"/>
    <cellStyle name="Normal 71 3 4 2" xfId="4347" xr:uid="{00000000-0005-0000-0000-0000FB100000}"/>
    <cellStyle name="Normal 71 3 4 2 2" xfId="14420" xr:uid="{00000000-0005-0000-0000-000054380000}"/>
    <cellStyle name="Normal 71 3 4 2 2 3" xfId="29518" xr:uid="{00000000-0005-0000-0000-00004E730000}"/>
    <cellStyle name="Normal 71 3 4 2 3" xfId="9400" xr:uid="{00000000-0005-0000-0000-0000B8240000}"/>
    <cellStyle name="Normal 71 3 4 2 3 3" xfId="24501" xr:uid="{00000000-0005-0000-0000-0000B55F0000}"/>
    <cellStyle name="Normal 71 3 4 2 5" xfId="19488" xr:uid="{00000000-0005-0000-0000-0000204C0000}"/>
    <cellStyle name="Normal 71 3 4 3" xfId="6039" xr:uid="{00000000-0005-0000-0000-000097170000}"/>
    <cellStyle name="Normal 71 3 4 3 2" xfId="16091" xr:uid="{00000000-0005-0000-0000-0000DB3E0000}"/>
    <cellStyle name="Normal 71 3 4 3 3" xfId="11071" xr:uid="{00000000-0005-0000-0000-00003F2B0000}"/>
    <cellStyle name="Normal 71 3 4 3 3 3" xfId="26172" xr:uid="{00000000-0005-0000-0000-00003C660000}"/>
    <cellStyle name="Normal 71 3 4 3 5" xfId="21159" xr:uid="{00000000-0005-0000-0000-0000A7520000}"/>
    <cellStyle name="Normal 71 3 4 4" xfId="12749" xr:uid="{00000000-0005-0000-0000-0000CD310000}"/>
    <cellStyle name="Normal 71 3 4 4 3" xfId="27847" xr:uid="{00000000-0005-0000-0000-0000C76C0000}"/>
    <cellStyle name="Normal 71 3 4 5" xfId="7728" xr:uid="{00000000-0005-0000-0000-0000301E0000}"/>
    <cellStyle name="Normal 71 3 4 5 3" xfId="22830" xr:uid="{00000000-0005-0000-0000-00002E590000}"/>
    <cellStyle name="Normal 71 3 4 7" xfId="17817" xr:uid="{00000000-0005-0000-0000-000099450000}"/>
    <cellStyle name="Normal 71 3 5" xfId="3510" xr:uid="{00000000-0005-0000-0000-0000B60D0000}"/>
    <cellStyle name="Normal 71 3 5 2" xfId="13584" xr:uid="{00000000-0005-0000-0000-000010350000}"/>
    <cellStyle name="Normal 71 3 5 2 3" xfId="28682" xr:uid="{00000000-0005-0000-0000-00000A700000}"/>
    <cellStyle name="Normal 71 3 5 3" xfId="8564" xr:uid="{00000000-0005-0000-0000-000074210000}"/>
    <cellStyle name="Normal 71 3 5 3 3" xfId="23665" xr:uid="{00000000-0005-0000-0000-0000715C0000}"/>
    <cellStyle name="Normal 71 3 5 5" xfId="18652" xr:uid="{00000000-0005-0000-0000-0000DC480000}"/>
    <cellStyle name="Normal 71 3 6" xfId="5203" xr:uid="{00000000-0005-0000-0000-000053140000}"/>
    <cellStyle name="Normal 71 3 6 2" xfId="15255" xr:uid="{00000000-0005-0000-0000-0000973B0000}"/>
    <cellStyle name="Normal 71 3 6 2 3" xfId="30353" xr:uid="{00000000-0005-0000-0000-000091760000}"/>
    <cellStyle name="Normal 71 3 6 3" xfId="10235" xr:uid="{00000000-0005-0000-0000-0000FB270000}"/>
    <cellStyle name="Normal 71 3 6 3 3" xfId="25336" xr:uid="{00000000-0005-0000-0000-0000F8620000}"/>
    <cellStyle name="Normal 71 3 6 5" xfId="20323" xr:uid="{00000000-0005-0000-0000-0000634F0000}"/>
    <cellStyle name="Normal 71 3 7" xfId="11913" xr:uid="{00000000-0005-0000-0000-0000892E0000}"/>
    <cellStyle name="Normal 71 3 7 3" xfId="27011" xr:uid="{00000000-0005-0000-0000-000083690000}"/>
    <cellStyle name="Normal 71 3 8" xfId="6892" xr:uid="{00000000-0005-0000-0000-0000EC1A0000}"/>
    <cellStyle name="Normal 71 3 8 3" xfId="21994" xr:uid="{00000000-0005-0000-0000-0000EA550000}"/>
    <cellStyle name="Normal 71 4" xfId="1917" xr:uid="{00000000-0005-0000-0000-00007D070000}"/>
    <cellStyle name="Normal 71 4 2" xfId="2340" xr:uid="{00000000-0005-0000-0000-000024090000}"/>
    <cellStyle name="Normal 71 4 2 2" xfId="3179" xr:uid="{00000000-0005-0000-0000-00006B0C0000}"/>
    <cellStyle name="Normal 71 4 2 2 2" xfId="4869" xr:uid="{00000000-0005-0000-0000-000005130000}"/>
    <cellStyle name="Normal 71 4 2 2 2 2" xfId="14942" xr:uid="{00000000-0005-0000-0000-00005E3A0000}"/>
    <cellStyle name="Normal 71 4 2 2 2 2 3" xfId="30040" xr:uid="{00000000-0005-0000-0000-000058750000}"/>
    <cellStyle name="Normal 71 4 2 2 2 3" xfId="9922" xr:uid="{00000000-0005-0000-0000-0000C2260000}"/>
    <cellStyle name="Normal 71 4 2 2 2 3 3" xfId="25023" xr:uid="{00000000-0005-0000-0000-0000BF610000}"/>
    <cellStyle name="Normal 71 4 2 2 2 5" xfId="20010" xr:uid="{00000000-0005-0000-0000-00002A4E0000}"/>
    <cellStyle name="Normal 71 4 2 2 3" xfId="6561" xr:uid="{00000000-0005-0000-0000-0000A1190000}"/>
    <cellStyle name="Normal 71 4 2 2 3 2" xfId="16613" xr:uid="{00000000-0005-0000-0000-0000E5400000}"/>
    <cellStyle name="Normal 71 4 2 2 3 3" xfId="11593" xr:uid="{00000000-0005-0000-0000-0000492D0000}"/>
    <cellStyle name="Normal 71 4 2 2 3 3 3" xfId="26694" xr:uid="{00000000-0005-0000-0000-000046680000}"/>
    <cellStyle name="Normal 71 4 2 2 3 5" xfId="21681" xr:uid="{00000000-0005-0000-0000-0000B1540000}"/>
    <cellStyle name="Normal 71 4 2 2 4" xfId="13271" xr:uid="{00000000-0005-0000-0000-0000D7330000}"/>
    <cellStyle name="Normal 71 4 2 2 4 3" xfId="28369" xr:uid="{00000000-0005-0000-0000-0000D16E0000}"/>
    <cellStyle name="Normal 71 4 2 2 5" xfId="8250" xr:uid="{00000000-0005-0000-0000-00003A200000}"/>
    <cellStyle name="Normal 71 4 2 2 5 3" xfId="23352" xr:uid="{00000000-0005-0000-0000-0000385B0000}"/>
    <cellStyle name="Normal 71 4 2 2 7" xfId="18339" xr:uid="{00000000-0005-0000-0000-0000A3470000}"/>
    <cellStyle name="Normal 71 4 2 3" xfId="4032" xr:uid="{00000000-0005-0000-0000-0000C00F0000}"/>
    <cellStyle name="Normal 71 4 2 3 2" xfId="14106" xr:uid="{00000000-0005-0000-0000-00001A370000}"/>
    <cellStyle name="Normal 71 4 2 3 2 3" xfId="29204" xr:uid="{00000000-0005-0000-0000-000014720000}"/>
    <cellStyle name="Normal 71 4 2 3 3" xfId="9086" xr:uid="{00000000-0005-0000-0000-00007E230000}"/>
    <cellStyle name="Normal 71 4 2 3 3 3" xfId="24187" xr:uid="{00000000-0005-0000-0000-00007B5E0000}"/>
    <cellStyle name="Normal 71 4 2 3 5" xfId="19174" xr:uid="{00000000-0005-0000-0000-0000E64A0000}"/>
    <cellStyle name="Normal 71 4 2 4" xfId="5725" xr:uid="{00000000-0005-0000-0000-00005D160000}"/>
    <cellStyle name="Normal 71 4 2 4 2" xfId="15777" xr:uid="{00000000-0005-0000-0000-0000A13D0000}"/>
    <cellStyle name="Normal 71 4 2 4 2 3" xfId="30875" xr:uid="{00000000-0005-0000-0000-00009B780000}"/>
    <cellStyle name="Normal 71 4 2 4 3" xfId="10757" xr:uid="{00000000-0005-0000-0000-0000052A0000}"/>
    <cellStyle name="Normal 71 4 2 4 3 3" xfId="25858" xr:uid="{00000000-0005-0000-0000-000002650000}"/>
    <cellStyle name="Normal 71 4 2 4 5" xfId="20845" xr:uid="{00000000-0005-0000-0000-00006D510000}"/>
    <cellStyle name="Normal 71 4 2 5" xfId="12435" xr:uid="{00000000-0005-0000-0000-000093300000}"/>
    <cellStyle name="Normal 71 4 2 5 3" xfId="27533" xr:uid="{00000000-0005-0000-0000-00008D6B0000}"/>
    <cellStyle name="Normal 71 4 2 6" xfId="7414" xr:uid="{00000000-0005-0000-0000-0000F61C0000}"/>
    <cellStyle name="Normal 71 4 2 6 3" xfId="22516" xr:uid="{00000000-0005-0000-0000-0000F4570000}"/>
    <cellStyle name="Normal 71 4 2 8" xfId="17503" xr:uid="{00000000-0005-0000-0000-00005F440000}"/>
    <cellStyle name="Normal 71 4 3" xfId="2761" xr:uid="{00000000-0005-0000-0000-0000C90A0000}"/>
    <cellStyle name="Normal 71 4 3 2" xfId="4451" xr:uid="{00000000-0005-0000-0000-000063110000}"/>
    <cellStyle name="Normal 71 4 3 2 2" xfId="14524" xr:uid="{00000000-0005-0000-0000-0000BC380000}"/>
    <cellStyle name="Normal 71 4 3 2 2 3" xfId="29622" xr:uid="{00000000-0005-0000-0000-0000B6730000}"/>
    <cellStyle name="Normal 71 4 3 2 3" xfId="9504" xr:uid="{00000000-0005-0000-0000-000020250000}"/>
    <cellStyle name="Normal 71 4 3 2 3 3" xfId="24605" xr:uid="{00000000-0005-0000-0000-00001D600000}"/>
    <cellStyle name="Normal 71 4 3 2 5" xfId="19592" xr:uid="{00000000-0005-0000-0000-0000884C0000}"/>
    <cellStyle name="Normal 71 4 3 3" xfId="6143" xr:uid="{00000000-0005-0000-0000-0000FF170000}"/>
    <cellStyle name="Normal 71 4 3 3 2" xfId="16195" xr:uid="{00000000-0005-0000-0000-0000433F0000}"/>
    <cellStyle name="Normal 71 4 3 3 3" xfId="11175" xr:uid="{00000000-0005-0000-0000-0000A72B0000}"/>
    <cellStyle name="Normal 71 4 3 3 3 3" xfId="26276" xr:uid="{00000000-0005-0000-0000-0000A4660000}"/>
    <cellStyle name="Normal 71 4 3 3 5" xfId="21263" xr:uid="{00000000-0005-0000-0000-00000F530000}"/>
    <cellStyle name="Normal 71 4 3 4" xfId="12853" xr:uid="{00000000-0005-0000-0000-000035320000}"/>
    <cellStyle name="Normal 71 4 3 4 3" xfId="27951" xr:uid="{00000000-0005-0000-0000-00002F6D0000}"/>
    <cellStyle name="Normal 71 4 3 5" xfId="7832" xr:uid="{00000000-0005-0000-0000-0000981E0000}"/>
    <cellStyle name="Normal 71 4 3 5 3" xfId="22934" xr:uid="{00000000-0005-0000-0000-000096590000}"/>
    <cellStyle name="Normal 71 4 3 7" xfId="17921" xr:uid="{00000000-0005-0000-0000-000001460000}"/>
    <cellStyle name="Normal 71 4 4" xfId="3614" xr:uid="{00000000-0005-0000-0000-00001E0E0000}"/>
    <cellStyle name="Normal 71 4 4 2" xfId="13688" xr:uid="{00000000-0005-0000-0000-000078350000}"/>
    <cellStyle name="Normal 71 4 4 2 3" xfId="28786" xr:uid="{00000000-0005-0000-0000-000072700000}"/>
    <cellStyle name="Normal 71 4 4 3" xfId="8668" xr:uid="{00000000-0005-0000-0000-0000DC210000}"/>
    <cellStyle name="Normal 71 4 4 3 3" xfId="23769" xr:uid="{00000000-0005-0000-0000-0000D95C0000}"/>
    <cellStyle name="Normal 71 4 4 5" xfId="18756" xr:uid="{00000000-0005-0000-0000-000044490000}"/>
    <cellStyle name="Normal 71 4 5" xfId="5307" xr:uid="{00000000-0005-0000-0000-0000BB140000}"/>
    <cellStyle name="Normal 71 4 5 2" xfId="15359" xr:uid="{00000000-0005-0000-0000-0000FF3B0000}"/>
    <cellStyle name="Normal 71 4 5 2 3" xfId="30457" xr:uid="{00000000-0005-0000-0000-0000F9760000}"/>
    <cellStyle name="Normal 71 4 5 3" xfId="10339" xr:uid="{00000000-0005-0000-0000-000063280000}"/>
    <cellStyle name="Normal 71 4 5 3 3" xfId="25440" xr:uid="{00000000-0005-0000-0000-000060630000}"/>
    <cellStyle name="Normal 71 4 5 5" xfId="20427" xr:uid="{00000000-0005-0000-0000-0000CB4F0000}"/>
    <cellStyle name="Normal 71 4 6" xfId="12017" xr:uid="{00000000-0005-0000-0000-0000F12E0000}"/>
    <cellStyle name="Normal 71 4 6 3" xfId="27115" xr:uid="{00000000-0005-0000-0000-0000EB690000}"/>
    <cellStyle name="Normal 71 4 7" xfId="6996" xr:uid="{00000000-0005-0000-0000-0000541B0000}"/>
    <cellStyle name="Normal 71 4 7 3" xfId="22098" xr:uid="{00000000-0005-0000-0000-000052560000}"/>
    <cellStyle name="Normal 71 4 9" xfId="17085" xr:uid="{00000000-0005-0000-0000-0000BD420000}"/>
    <cellStyle name="Normal 71 5" xfId="2130" xr:uid="{00000000-0005-0000-0000-000052080000}"/>
    <cellStyle name="Normal 71 5 2" xfId="2971" xr:uid="{00000000-0005-0000-0000-00009B0B0000}"/>
    <cellStyle name="Normal 71 5 2 2" xfId="4661" xr:uid="{00000000-0005-0000-0000-000035120000}"/>
    <cellStyle name="Normal 71 5 2 2 2" xfId="14734" xr:uid="{00000000-0005-0000-0000-00008E390000}"/>
    <cellStyle name="Normal 71 5 2 2 2 3" xfId="29832" xr:uid="{00000000-0005-0000-0000-000088740000}"/>
    <cellStyle name="Normal 71 5 2 2 3" xfId="9714" xr:uid="{00000000-0005-0000-0000-0000F2250000}"/>
    <cellStyle name="Normal 71 5 2 2 3 3" xfId="24815" xr:uid="{00000000-0005-0000-0000-0000EF600000}"/>
    <cellStyle name="Normal 71 5 2 2 5" xfId="19802" xr:uid="{00000000-0005-0000-0000-00005A4D0000}"/>
    <cellStyle name="Normal 71 5 2 3" xfId="6353" xr:uid="{00000000-0005-0000-0000-0000D1180000}"/>
    <cellStyle name="Normal 71 5 2 3 2" xfId="16405" xr:uid="{00000000-0005-0000-0000-000015400000}"/>
    <cellStyle name="Normal 71 5 2 3 3" xfId="11385" xr:uid="{00000000-0005-0000-0000-0000792C0000}"/>
    <cellStyle name="Normal 71 5 2 3 3 3" xfId="26486" xr:uid="{00000000-0005-0000-0000-000076670000}"/>
    <cellStyle name="Normal 71 5 2 3 5" xfId="21473" xr:uid="{00000000-0005-0000-0000-0000E1530000}"/>
    <cellStyle name="Normal 71 5 2 4" xfId="13063" xr:uid="{00000000-0005-0000-0000-000007330000}"/>
    <cellStyle name="Normal 71 5 2 4 3" xfId="28161" xr:uid="{00000000-0005-0000-0000-0000016E0000}"/>
    <cellStyle name="Normal 71 5 2 5" xfId="8042" xr:uid="{00000000-0005-0000-0000-00006A1F0000}"/>
    <cellStyle name="Normal 71 5 2 5 3" xfId="23144" xr:uid="{00000000-0005-0000-0000-0000685A0000}"/>
    <cellStyle name="Normal 71 5 2 7" xfId="18131" xr:uid="{00000000-0005-0000-0000-0000D3460000}"/>
    <cellStyle name="Normal 71 5 3" xfId="3824" xr:uid="{00000000-0005-0000-0000-0000F00E0000}"/>
    <cellStyle name="Normal 71 5 3 2" xfId="13898" xr:uid="{00000000-0005-0000-0000-00004A360000}"/>
    <cellStyle name="Normal 71 5 3 2 3" xfId="28996" xr:uid="{00000000-0005-0000-0000-000044710000}"/>
    <cellStyle name="Normal 71 5 3 3" xfId="8878" xr:uid="{00000000-0005-0000-0000-0000AE220000}"/>
    <cellStyle name="Normal 71 5 3 3 3" xfId="23979" xr:uid="{00000000-0005-0000-0000-0000AB5D0000}"/>
    <cellStyle name="Normal 71 5 3 5" xfId="18966" xr:uid="{00000000-0005-0000-0000-0000164A0000}"/>
    <cellStyle name="Normal 71 5 4" xfId="5517" xr:uid="{00000000-0005-0000-0000-00008D150000}"/>
    <cellStyle name="Normal 71 5 4 2" xfId="15569" xr:uid="{00000000-0005-0000-0000-0000D13C0000}"/>
    <cellStyle name="Normal 71 5 4 2 3" xfId="30667" xr:uid="{00000000-0005-0000-0000-0000CB770000}"/>
    <cellStyle name="Normal 71 5 4 3" xfId="10549" xr:uid="{00000000-0005-0000-0000-000035290000}"/>
    <cellStyle name="Normal 71 5 4 3 3" xfId="25650" xr:uid="{00000000-0005-0000-0000-000032640000}"/>
    <cellStyle name="Normal 71 5 4 5" xfId="20637" xr:uid="{00000000-0005-0000-0000-00009D500000}"/>
    <cellStyle name="Normal 71 5 5" xfId="12227" xr:uid="{00000000-0005-0000-0000-0000C32F0000}"/>
    <cellStyle name="Normal 71 5 5 3" xfId="27325" xr:uid="{00000000-0005-0000-0000-0000BD6A0000}"/>
    <cellStyle name="Normal 71 5 6" xfId="7206" xr:uid="{00000000-0005-0000-0000-0000261C0000}"/>
    <cellStyle name="Normal 71 5 6 3" xfId="22308" xr:uid="{00000000-0005-0000-0000-000024570000}"/>
    <cellStyle name="Normal 71 5 8" xfId="17295" xr:uid="{00000000-0005-0000-0000-00008F430000}"/>
    <cellStyle name="Normal 71 6" xfId="2551" xr:uid="{00000000-0005-0000-0000-0000F7090000}"/>
    <cellStyle name="Normal 71 6 2" xfId="4243" xr:uid="{00000000-0005-0000-0000-000093100000}"/>
    <cellStyle name="Normal 71 6 2 2" xfId="14316" xr:uid="{00000000-0005-0000-0000-0000EC370000}"/>
    <cellStyle name="Normal 71 6 2 2 3" xfId="29414" xr:uid="{00000000-0005-0000-0000-0000E6720000}"/>
    <cellStyle name="Normal 71 6 2 3" xfId="9296" xr:uid="{00000000-0005-0000-0000-000050240000}"/>
    <cellStyle name="Normal 71 6 2 3 3" xfId="24397" xr:uid="{00000000-0005-0000-0000-00004D5F0000}"/>
    <cellStyle name="Normal 71 6 2 5" xfId="19384" xr:uid="{00000000-0005-0000-0000-0000B84B0000}"/>
    <cellStyle name="Normal 71 6 3" xfId="5935" xr:uid="{00000000-0005-0000-0000-00002F170000}"/>
    <cellStyle name="Normal 71 6 3 2" xfId="15987" xr:uid="{00000000-0005-0000-0000-0000733E0000}"/>
    <cellStyle name="Normal 71 6 3 3" xfId="10967" xr:uid="{00000000-0005-0000-0000-0000D72A0000}"/>
    <cellStyle name="Normal 71 6 3 3 3" xfId="26068" xr:uid="{00000000-0005-0000-0000-0000D4650000}"/>
    <cellStyle name="Normal 71 6 3 5" xfId="21055" xr:uid="{00000000-0005-0000-0000-00003F520000}"/>
    <cellStyle name="Normal 71 6 4" xfId="12645" xr:uid="{00000000-0005-0000-0000-000065310000}"/>
    <cellStyle name="Normal 71 6 4 3" xfId="27743" xr:uid="{00000000-0005-0000-0000-00005F6C0000}"/>
    <cellStyle name="Normal 71 6 5" xfId="7624" xr:uid="{00000000-0005-0000-0000-0000C81D0000}"/>
    <cellStyle name="Normal 71 6 5 3" xfId="22726" xr:uid="{00000000-0005-0000-0000-0000C6580000}"/>
    <cellStyle name="Normal 71 6 7" xfId="17713" xr:uid="{00000000-0005-0000-0000-000031450000}"/>
    <cellStyle name="Normal 71 7" xfId="3403" xr:uid="{00000000-0005-0000-0000-00004B0D0000}"/>
    <cellStyle name="Normal 71 7 2" xfId="13480" xr:uid="{00000000-0005-0000-0000-0000A8340000}"/>
    <cellStyle name="Normal 71 7 2 3" xfId="28578" xr:uid="{00000000-0005-0000-0000-0000A26F0000}"/>
    <cellStyle name="Normal 71 7 3" xfId="8460" xr:uid="{00000000-0005-0000-0000-00000C210000}"/>
    <cellStyle name="Normal 71 7 3 3" xfId="23561" xr:uid="{00000000-0005-0000-0000-0000095C0000}"/>
    <cellStyle name="Normal 71 7 5" xfId="18548" xr:uid="{00000000-0005-0000-0000-000074480000}"/>
    <cellStyle name="Normal 71 8" xfId="5097" xr:uid="{00000000-0005-0000-0000-0000E9130000}"/>
    <cellStyle name="Normal 71 8 2" xfId="15151" xr:uid="{00000000-0005-0000-0000-00002F3B0000}"/>
    <cellStyle name="Normal 71 8 2 3" xfId="30249" xr:uid="{00000000-0005-0000-0000-000029760000}"/>
    <cellStyle name="Normal 71 8 3" xfId="10131" xr:uid="{00000000-0005-0000-0000-000093270000}"/>
    <cellStyle name="Normal 71 8 3 3" xfId="25232" xr:uid="{00000000-0005-0000-0000-000090620000}"/>
    <cellStyle name="Normal 71 8 5" xfId="20219" xr:uid="{00000000-0005-0000-0000-0000FB4E0000}"/>
    <cellStyle name="Normal 71 9" xfId="11807" xr:uid="{00000000-0005-0000-0000-00001F2E0000}"/>
    <cellStyle name="Normal 71 9 3" xfId="26907" xr:uid="{00000000-0005-0000-0000-00001B690000}"/>
    <cellStyle name="Normal 72" xfId="1490" xr:uid="{00000000-0005-0000-0000-0000D2050000}"/>
    <cellStyle name="Normal 72 10" xfId="6787" xr:uid="{00000000-0005-0000-0000-0000831A0000}"/>
    <cellStyle name="Normal 72 10 3" xfId="21891" xr:uid="{00000000-0005-0000-0000-000083550000}"/>
    <cellStyle name="Normal 72 12" xfId="16876" xr:uid="{00000000-0005-0000-0000-0000EC410000}"/>
    <cellStyle name="Normal 72 2" xfId="1751" xr:uid="{00000000-0005-0000-0000-0000D7060000}"/>
    <cellStyle name="Normal 72 2 11" xfId="16930" xr:uid="{00000000-0005-0000-0000-000022420000}"/>
    <cellStyle name="Normal 72 2 2" xfId="1859" xr:uid="{00000000-0005-0000-0000-000043070000}"/>
    <cellStyle name="Normal 72 2 2 10" xfId="17034" xr:uid="{00000000-0005-0000-0000-00008A420000}"/>
    <cellStyle name="Normal 72 2 2 2" xfId="2076" xr:uid="{00000000-0005-0000-0000-00001C080000}"/>
    <cellStyle name="Normal 72 2 2 2 2" xfId="2497" xr:uid="{00000000-0005-0000-0000-0000C1090000}"/>
    <cellStyle name="Normal 72 2 2 2 2 2" xfId="3336" xr:uid="{00000000-0005-0000-0000-0000080D0000}"/>
    <cellStyle name="Normal 72 2 2 2 2 2 2" xfId="5026" xr:uid="{00000000-0005-0000-0000-0000A2130000}"/>
    <cellStyle name="Normal 72 2 2 2 2 2 2 2" xfId="15099" xr:uid="{00000000-0005-0000-0000-0000FB3A0000}"/>
    <cellStyle name="Normal 72 2 2 2 2 2 2 2 3" xfId="30197" xr:uid="{00000000-0005-0000-0000-0000F5750000}"/>
    <cellStyle name="Normal 72 2 2 2 2 2 2 3" xfId="10079" xr:uid="{00000000-0005-0000-0000-00005F270000}"/>
    <cellStyle name="Normal 72 2 2 2 2 2 2 3 3" xfId="25180" xr:uid="{00000000-0005-0000-0000-00005C620000}"/>
    <cellStyle name="Normal 72 2 2 2 2 2 2 5" xfId="20167" xr:uid="{00000000-0005-0000-0000-0000C74E0000}"/>
    <cellStyle name="Normal 72 2 2 2 2 2 3" xfId="6718" xr:uid="{00000000-0005-0000-0000-00003E1A0000}"/>
    <cellStyle name="Normal 72 2 2 2 2 2 3 2" xfId="16770" xr:uid="{00000000-0005-0000-0000-000082410000}"/>
    <cellStyle name="Normal 72 2 2 2 2 2 3 3" xfId="11750" xr:uid="{00000000-0005-0000-0000-0000E62D0000}"/>
    <cellStyle name="Normal 72 2 2 2 2 2 3 3 3" xfId="26851" xr:uid="{00000000-0005-0000-0000-0000E3680000}"/>
    <cellStyle name="Normal 72 2 2 2 2 2 3 5" xfId="21838" xr:uid="{00000000-0005-0000-0000-00004E550000}"/>
    <cellStyle name="Normal 72 2 2 2 2 2 4" xfId="13428" xr:uid="{00000000-0005-0000-0000-000074340000}"/>
    <cellStyle name="Normal 72 2 2 2 2 2 4 3" xfId="28526" xr:uid="{00000000-0005-0000-0000-00006E6F0000}"/>
    <cellStyle name="Normal 72 2 2 2 2 2 5" xfId="8407" xr:uid="{00000000-0005-0000-0000-0000D7200000}"/>
    <cellStyle name="Normal 72 2 2 2 2 2 5 3" xfId="23509" xr:uid="{00000000-0005-0000-0000-0000D55B0000}"/>
    <cellStyle name="Normal 72 2 2 2 2 2 7" xfId="18496" xr:uid="{00000000-0005-0000-0000-000040480000}"/>
    <cellStyle name="Normal 72 2 2 2 2 3" xfId="4189" xr:uid="{00000000-0005-0000-0000-00005D100000}"/>
    <cellStyle name="Normal 72 2 2 2 2 3 2" xfId="14263" xr:uid="{00000000-0005-0000-0000-0000B7370000}"/>
    <cellStyle name="Normal 72 2 2 2 2 3 2 3" xfId="29361" xr:uid="{00000000-0005-0000-0000-0000B1720000}"/>
    <cellStyle name="Normal 72 2 2 2 2 3 3" xfId="9243" xr:uid="{00000000-0005-0000-0000-00001B240000}"/>
    <cellStyle name="Normal 72 2 2 2 2 3 3 3" xfId="24344" xr:uid="{00000000-0005-0000-0000-0000185F0000}"/>
    <cellStyle name="Normal 72 2 2 2 2 3 5" xfId="19331" xr:uid="{00000000-0005-0000-0000-0000834B0000}"/>
    <cellStyle name="Normal 72 2 2 2 2 4" xfId="5882" xr:uid="{00000000-0005-0000-0000-0000FA160000}"/>
    <cellStyle name="Normal 72 2 2 2 2 4 2" xfId="15934" xr:uid="{00000000-0005-0000-0000-00003E3E0000}"/>
    <cellStyle name="Normal 72 2 2 2 2 4 3" xfId="10914" xr:uid="{00000000-0005-0000-0000-0000A22A0000}"/>
    <cellStyle name="Normal 72 2 2 2 2 4 3 3" xfId="26015" xr:uid="{00000000-0005-0000-0000-00009F650000}"/>
    <cellStyle name="Normal 72 2 2 2 2 4 5" xfId="21002" xr:uid="{00000000-0005-0000-0000-00000A520000}"/>
    <cellStyle name="Normal 72 2 2 2 2 5" xfId="12592" xr:uid="{00000000-0005-0000-0000-000030310000}"/>
    <cellStyle name="Normal 72 2 2 2 2 5 3" xfId="27690" xr:uid="{00000000-0005-0000-0000-00002A6C0000}"/>
    <cellStyle name="Normal 72 2 2 2 2 6" xfId="7571" xr:uid="{00000000-0005-0000-0000-0000931D0000}"/>
    <cellStyle name="Normal 72 2 2 2 2 6 3" xfId="22673" xr:uid="{00000000-0005-0000-0000-000091580000}"/>
    <cellStyle name="Normal 72 2 2 2 2 8" xfId="17660" xr:uid="{00000000-0005-0000-0000-0000FC440000}"/>
    <cellStyle name="Normal 72 2 2 2 3" xfId="2918" xr:uid="{00000000-0005-0000-0000-0000660B0000}"/>
    <cellStyle name="Normal 72 2 2 2 3 2" xfId="4608" xr:uid="{00000000-0005-0000-0000-000000120000}"/>
    <cellStyle name="Normal 72 2 2 2 3 2 2" xfId="14681" xr:uid="{00000000-0005-0000-0000-000059390000}"/>
    <cellStyle name="Normal 72 2 2 2 3 2 2 3" xfId="29779" xr:uid="{00000000-0005-0000-0000-000053740000}"/>
    <cellStyle name="Normal 72 2 2 2 3 2 3" xfId="9661" xr:uid="{00000000-0005-0000-0000-0000BD250000}"/>
    <cellStyle name="Normal 72 2 2 2 3 2 3 3" xfId="24762" xr:uid="{00000000-0005-0000-0000-0000BA600000}"/>
    <cellStyle name="Normal 72 2 2 2 3 2 5" xfId="19749" xr:uid="{00000000-0005-0000-0000-0000254D0000}"/>
    <cellStyle name="Normal 72 2 2 2 3 3" xfId="6300" xr:uid="{00000000-0005-0000-0000-00009C180000}"/>
    <cellStyle name="Normal 72 2 2 2 3 3 2" xfId="16352" xr:uid="{00000000-0005-0000-0000-0000E03F0000}"/>
    <cellStyle name="Normal 72 2 2 2 3 3 3" xfId="11332" xr:uid="{00000000-0005-0000-0000-0000442C0000}"/>
    <cellStyle name="Normal 72 2 2 2 3 3 3 3" xfId="26433" xr:uid="{00000000-0005-0000-0000-000041670000}"/>
    <cellStyle name="Normal 72 2 2 2 3 3 5" xfId="21420" xr:uid="{00000000-0005-0000-0000-0000AC530000}"/>
    <cellStyle name="Normal 72 2 2 2 3 4" xfId="13010" xr:uid="{00000000-0005-0000-0000-0000D2320000}"/>
    <cellStyle name="Normal 72 2 2 2 3 4 3" xfId="28108" xr:uid="{00000000-0005-0000-0000-0000CC6D0000}"/>
    <cellStyle name="Normal 72 2 2 2 3 5" xfId="7989" xr:uid="{00000000-0005-0000-0000-0000351F0000}"/>
    <cellStyle name="Normal 72 2 2 2 3 5 3" xfId="23091" xr:uid="{00000000-0005-0000-0000-0000335A0000}"/>
    <cellStyle name="Normal 72 2 2 2 3 7" xfId="18078" xr:uid="{00000000-0005-0000-0000-00009E460000}"/>
    <cellStyle name="Normal 72 2 2 2 4" xfId="3771" xr:uid="{00000000-0005-0000-0000-0000BB0E0000}"/>
    <cellStyle name="Normal 72 2 2 2 4 2" xfId="13845" xr:uid="{00000000-0005-0000-0000-000015360000}"/>
    <cellStyle name="Normal 72 2 2 2 4 2 3" xfId="28943" xr:uid="{00000000-0005-0000-0000-00000F710000}"/>
    <cellStyle name="Normal 72 2 2 2 4 3" xfId="8825" xr:uid="{00000000-0005-0000-0000-000079220000}"/>
    <cellStyle name="Normal 72 2 2 2 4 3 3" xfId="23926" xr:uid="{00000000-0005-0000-0000-0000765D0000}"/>
    <cellStyle name="Normal 72 2 2 2 4 5" xfId="18913" xr:uid="{00000000-0005-0000-0000-0000E1490000}"/>
    <cellStyle name="Normal 72 2 2 2 5" xfId="5464" xr:uid="{00000000-0005-0000-0000-000058150000}"/>
    <cellStyle name="Normal 72 2 2 2 5 2" xfId="15516" xr:uid="{00000000-0005-0000-0000-00009C3C0000}"/>
    <cellStyle name="Normal 72 2 2 2 5 2 3" xfId="30614" xr:uid="{00000000-0005-0000-0000-000096770000}"/>
    <cellStyle name="Normal 72 2 2 2 5 3" xfId="10496" xr:uid="{00000000-0005-0000-0000-000000290000}"/>
    <cellStyle name="Normal 72 2 2 2 5 3 3" xfId="25597" xr:uid="{00000000-0005-0000-0000-0000FD630000}"/>
    <cellStyle name="Normal 72 2 2 2 5 5" xfId="20584" xr:uid="{00000000-0005-0000-0000-000068500000}"/>
    <cellStyle name="Normal 72 2 2 2 6" xfId="12174" xr:uid="{00000000-0005-0000-0000-00008E2F0000}"/>
    <cellStyle name="Normal 72 2 2 2 6 3" xfId="27272" xr:uid="{00000000-0005-0000-0000-0000886A0000}"/>
    <cellStyle name="Normal 72 2 2 2 7" xfId="7153" xr:uid="{00000000-0005-0000-0000-0000F11B0000}"/>
    <cellStyle name="Normal 72 2 2 2 7 3" xfId="22255" xr:uid="{00000000-0005-0000-0000-0000EF560000}"/>
    <cellStyle name="Normal 72 2 2 2 9" xfId="17242" xr:uid="{00000000-0005-0000-0000-00005A430000}"/>
    <cellStyle name="Normal 72 2 2 3" xfId="2289" xr:uid="{00000000-0005-0000-0000-0000F1080000}"/>
    <cellStyle name="Normal 72 2 2 3 2" xfId="3128" xr:uid="{00000000-0005-0000-0000-0000380C0000}"/>
    <cellStyle name="Normal 72 2 2 3 2 2" xfId="4818" xr:uid="{00000000-0005-0000-0000-0000D2120000}"/>
    <cellStyle name="Normal 72 2 2 3 2 2 2" xfId="14891" xr:uid="{00000000-0005-0000-0000-00002B3A0000}"/>
    <cellStyle name="Normal 72 2 2 3 2 2 2 3" xfId="29989" xr:uid="{00000000-0005-0000-0000-000025750000}"/>
    <cellStyle name="Normal 72 2 2 3 2 2 3" xfId="9871" xr:uid="{00000000-0005-0000-0000-00008F260000}"/>
    <cellStyle name="Normal 72 2 2 3 2 2 3 3" xfId="24972" xr:uid="{00000000-0005-0000-0000-00008C610000}"/>
    <cellStyle name="Normal 72 2 2 3 2 2 5" xfId="19959" xr:uid="{00000000-0005-0000-0000-0000F74D0000}"/>
    <cellStyle name="Normal 72 2 2 3 2 3" xfId="6510" xr:uid="{00000000-0005-0000-0000-00006E190000}"/>
    <cellStyle name="Normal 72 2 2 3 2 3 2" xfId="16562" xr:uid="{00000000-0005-0000-0000-0000B2400000}"/>
    <cellStyle name="Normal 72 2 2 3 2 3 3" xfId="11542" xr:uid="{00000000-0005-0000-0000-0000162D0000}"/>
    <cellStyle name="Normal 72 2 2 3 2 3 3 3" xfId="26643" xr:uid="{00000000-0005-0000-0000-000013680000}"/>
    <cellStyle name="Normal 72 2 2 3 2 3 5" xfId="21630" xr:uid="{00000000-0005-0000-0000-00007E540000}"/>
    <cellStyle name="Normal 72 2 2 3 2 4" xfId="13220" xr:uid="{00000000-0005-0000-0000-0000A4330000}"/>
    <cellStyle name="Normal 72 2 2 3 2 4 3" xfId="28318" xr:uid="{00000000-0005-0000-0000-00009E6E0000}"/>
    <cellStyle name="Normal 72 2 2 3 2 5" xfId="8199" xr:uid="{00000000-0005-0000-0000-000007200000}"/>
    <cellStyle name="Normal 72 2 2 3 2 5 3" xfId="23301" xr:uid="{00000000-0005-0000-0000-0000055B0000}"/>
    <cellStyle name="Normal 72 2 2 3 2 7" xfId="18288" xr:uid="{00000000-0005-0000-0000-000070470000}"/>
    <cellStyle name="Normal 72 2 2 3 3" xfId="3981" xr:uid="{00000000-0005-0000-0000-00008D0F0000}"/>
    <cellStyle name="Normal 72 2 2 3 3 2" xfId="14055" xr:uid="{00000000-0005-0000-0000-0000E7360000}"/>
    <cellStyle name="Normal 72 2 2 3 3 2 3" xfId="29153" xr:uid="{00000000-0005-0000-0000-0000E1710000}"/>
    <cellStyle name="Normal 72 2 2 3 3 3" xfId="9035" xr:uid="{00000000-0005-0000-0000-00004B230000}"/>
    <cellStyle name="Normal 72 2 2 3 3 3 3" xfId="24136" xr:uid="{00000000-0005-0000-0000-0000485E0000}"/>
    <cellStyle name="Normal 72 2 2 3 3 5" xfId="19123" xr:uid="{00000000-0005-0000-0000-0000B34A0000}"/>
    <cellStyle name="Normal 72 2 2 3 4" xfId="5674" xr:uid="{00000000-0005-0000-0000-00002A160000}"/>
    <cellStyle name="Normal 72 2 2 3 4 2" xfId="15726" xr:uid="{00000000-0005-0000-0000-00006E3D0000}"/>
    <cellStyle name="Normal 72 2 2 3 4 2 3" xfId="30824" xr:uid="{00000000-0005-0000-0000-000068780000}"/>
    <cellStyle name="Normal 72 2 2 3 4 3" xfId="10706" xr:uid="{00000000-0005-0000-0000-0000D2290000}"/>
    <cellStyle name="Normal 72 2 2 3 4 3 3" xfId="25807" xr:uid="{00000000-0005-0000-0000-0000CF640000}"/>
    <cellStyle name="Normal 72 2 2 3 4 5" xfId="20794" xr:uid="{00000000-0005-0000-0000-00003A510000}"/>
    <cellStyle name="Normal 72 2 2 3 5" xfId="12384" xr:uid="{00000000-0005-0000-0000-000060300000}"/>
    <cellStyle name="Normal 72 2 2 3 5 3" xfId="27482" xr:uid="{00000000-0005-0000-0000-00005A6B0000}"/>
    <cellStyle name="Normal 72 2 2 3 6" xfId="7363" xr:uid="{00000000-0005-0000-0000-0000C31C0000}"/>
    <cellStyle name="Normal 72 2 2 3 6 3" xfId="22465" xr:uid="{00000000-0005-0000-0000-0000C1570000}"/>
    <cellStyle name="Normal 72 2 2 3 8" xfId="17452" xr:uid="{00000000-0005-0000-0000-00002C440000}"/>
    <cellStyle name="Normal 72 2 2 4" xfId="2710" xr:uid="{00000000-0005-0000-0000-0000960A0000}"/>
    <cellStyle name="Normal 72 2 2 4 2" xfId="4400" xr:uid="{00000000-0005-0000-0000-000030110000}"/>
    <cellStyle name="Normal 72 2 2 4 2 2" xfId="14473" xr:uid="{00000000-0005-0000-0000-000089380000}"/>
    <cellStyle name="Normal 72 2 2 4 2 2 3" xfId="29571" xr:uid="{00000000-0005-0000-0000-000083730000}"/>
    <cellStyle name="Normal 72 2 2 4 2 3" xfId="9453" xr:uid="{00000000-0005-0000-0000-0000ED240000}"/>
    <cellStyle name="Normal 72 2 2 4 2 3 3" xfId="24554" xr:uid="{00000000-0005-0000-0000-0000EA5F0000}"/>
    <cellStyle name="Normal 72 2 2 4 2 5" xfId="19541" xr:uid="{00000000-0005-0000-0000-0000554C0000}"/>
    <cellStyle name="Normal 72 2 2 4 3" xfId="6092" xr:uid="{00000000-0005-0000-0000-0000CC170000}"/>
    <cellStyle name="Normal 72 2 2 4 3 2" xfId="16144" xr:uid="{00000000-0005-0000-0000-0000103F0000}"/>
    <cellStyle name="Normal 72 2 2 4 3 3" xfId="11124" xr:uid="{00000000-0005-0000-0000-0000742B0000}"/>
    <cellStyle name="Normal 72 2 2 4 3 3 3" xfId="26225" xr:uid="{00000000-0005-0000-0000-000071660000}"/>
    <cellStyle name="Normal 72 2 2 4 3 5" xfId="21212" xr:uid="{00000000-0005-0000-0000-0000DC520000}"/>
    <cellStyle name="Normal 72 2 2 4 4" xfId="12802" xr:uid="{00000000-0005-0000-0000-000002320000}"/>
    <cellStyle name="Normal 72 2 2 4 4 3" xfId="27900" xr:uid="{00000000-0005-0000-0000-0000FC6C0000}"/>
    <cellStyle name="Normal 72 2 2 4 5" xfId="7781" xr:uid="{00000000-0005-0000-0000-0000651E0000}"/>
    <cellStyle name="Normal 72 2 2 4 5 3" xfId="22883" xr:uid="{00000000-0005-0000-0000-000063590000}"/>
    <cellStyle name="Normal 72 2 2 4 7" xfId="17870" xr:uid="{00000000-0005-0000-0000-0000CE450000}"/>
    <cellStyle name="Normal 72 2 2 5" xfId="3563" xr:uid="{00000000-0005-0000-0000-0000EB0D0000}"/>
    <cellStyle name="Normal 72 2 2 5 2" xfId="13637" xr:uid="{00000000-0005-0000-0000-000045350000}"/>
    <cellStyle name="Normal 72 2 2 5 2 3" xfId="28735" xr:uid="{00000000-0005-0000-0000-00003F700000}"/>
    <cellStyle name="Normal 72 2 2 5 3" xfId="8617" xr:uid="{00000000-0005-0000-0000-0000A9210000}"/>
    <cellStyle name="Normal 72 2 2 5 3 3" xfId="23718" xr:uid="{00000000-0005-0000-0000-0000A65C0000}"/>
    <cellStyle name="Normal 72 2 2 5 5" xfId="18705" xr:uid="{00000000-0005-0000-0000-000011490000}"/>
    <cellStyle name="Normal 72 2 2 6" xfId="5256" xr:uid="{00000000-0005-0000-0000-000088140000}"/>
    <cellStyle name="Normal 72 2 2 6 2" xfId="15308" xr:uid="{00000000-0005-0000-0000-0000CC3B0000}"/>
    <cellStyle name="Normal 72 2 2 6 2 3" xfId="30406" xr:uid="{00000000-0005-0000-0000-0000C6760000}"/>
    <cellStyle name="Normal 72 2 2 6 3" xfId="10288" xr:uid="{00000000-0005-0000-0000-000030280000}"/>
    <cellStyle name="Normal 72 2 2 6 3 3" xfId="25389" xr:uid="{00000000-0005-0000-0000-00002D630000}"/>
    <cellStyle name="Normal 72 2 2 6 5" xfId="20376" xr:uid="{00000000-0005-0000-0000-0000984F0000}"/>
    <cellStyle name="Normal 72 2 2 7" xfId="11966" xr:uid="{00000000-0005-0000-0000-0000BE2E0000}"/>
    <cellStyle name="Normal 72 2 2 7 3" xfId="27064" xr:uid="{00000000-0005-0000-0000-0000B8690000}"/>
    <cellStyle name="Normal 72 2 2 8" xfId="6945" xr:uid="{00000000-0005-0000-0000-0000211B0000}"/>
    <cellStyle name="Normal 72 2 2 8 3" xfId="22047" xr:uid="{00000000-0005-0000-0000-00001F560000}"/>
    <cellStyle name="Normal 72 2 3" xfId="1972" xr:uid="{00000000-0005-0000-0000-0000B4070000}"/>
    <cellStyle name="Normal 72 2 3 2" xfId="2393" xr:uid="{00000000-0005-0000-0000-000059090000}"/>
    <cellStyle name="Normal 72 2 3 2 2" xfId="3232" xr:uid="{00000000-0005-0000-0000-0000A00C0000}"/>
    <cellStyle name="Normal 72 2 3 2 2 2" xfId="4922" xr:uid="{00000000-0005-0000-0000-00003A130000}"/>
    <cellStyle name="Normal 72 2 3 2 2 2 2" xfId="14995" xr:uid="{00000000-0005-0000-0000-0000933A0000}"/>
    <cellStyle name="Normal 72 2 3 2 2 2 2 3" xfId="30093" xr:uid="{00000000-0005-0000-0000-00008D750000}"/>
    <cellStyle name="Normal 72 2 3 2 2 2 3" xfId="9975" xr:uid="{00000000-0005-0000-0000-0000F7260000}"/>
    <cellStyle name="Normal 72 2 3 2 2 2 3 3" xfId="25076" xr:uid="{00000000-0005-0000-0000-0000F4610000}"/>
    <cellStyle name="Normal 72 2 3 2 2 2 5" xfId="20063" xr:uid="{00000000-0005-0000-0000-00005F4E0000}"/>
    <cellStyle name="Normal 72 2 3 2 2 3" xfId="6614" xr:uid="{00000000-0005-0000-0000-0000D6190000}"/>
    <cellStyle name="Normal 72 2 3 2 2 3 2" xfId="16666" xr:uid="{00000000-0005-0000-0000-00001A410000}"/>
    <cellStyle name="Normal 72 2 3 2 2 3 3" xfId="11646" xr:uid="{00000000-0005-0000-0000-00007E2D0000}"/>
    <cellStyle name="Normal 72 2 3 2 2 3 3 3" xfId="26747" xr:uid="{00000000-0005-0000-0000-00007B680000}"/>
    <cellStyle name="Normal 72 2 3 2 2 3 5" xfId="21734" xr:uid="{00000000-0005-0000-0000-0000E6540000}"/>
    <cellStyle name="Normal 72 2 3 2 2 4" xfId="13324" xr:uid="{00000000-0005-0000-0000-00000C340000}"/>
    <cellStyle name="Normal 72 2 3 2 2 4 3" xfId="28422" xr:uid="{00000000-0005-0000-0000-0000066F0000}"/>
    <cellStyle name="Normal 72 2 3 2 2 5" xfId="8303" xr:uid="{00000000-0005-0000-0000-00006F200000}"/>
    <cellStyle name="Normal 72 2 3 2 2 5 3" xfId="23405" xr:uid="{00000000-0005-0000-0000-00006D5B0000}"/>
    <cellStyle name="Normal 72 2 3 2 2 7" xfId="18392" xr:uid="{00000000-0005-0000-0000-0000D8470000}"/>
    <cellStyle name="Normal 72 2 3 2 3" xfId="4085" xr:uid="{00000000-0005-0000-0000-0000F50F0000}"/>
    <cellStyle name="Normal 72 2 3 2 3 2" xfId="14159" xr:uid="{00000000-0005-0000-0000-00004F370000}"/>
    <cellStyle name="Normal 72 2 3 2 3 2 3" xfId="29257" xr:uid="{00000000-0005-0000-0000-000049720000}"/>
    <cellStyle name="Normal 72 2 3 2 3 3" xfId="9139" xr:uid="{00000000-0005-0000-0000-0000B3230000}"/>
    <cellStyle name="Normal 72 2 3 2 3 3 3" xfId="24240" xr:uid="{00000000-0005-0000-0000-0000B05E0000}"/>
    <cellStyle name="Normal 72 2 3 2 3 5" xfId="19227" xr:uid="{00000000-0005-0000-0000-00001B4B0000}"/>
    <cellStyle name="Normal 72 2 3 2 4" xfId="5778" xr:uid="{00000000-0005-0000-0000-000092160000}"/>
    <cellStyle name="Normal 72 2 3 2 4 2" xfId="15830" xr:uid="{00000000-0005-0000-0000-0000D63D0000}"/>
    <cellStyle name="Normal 72 2 3 2 4 2 3" xfId="30928" xr:uid="{00000000-0005-0000-0000-0000D0780000}"/>
    <cellStyle name="Normal 72 2 3 2 4 3" xfId="10810" xr:uid="{00000000-0005-0000-0000-00003A2A0000}"/>
    <cellStyle name="Normal 72 2 3 2 4 3 3" xfId="25911" xr:uid="{00000000-0005-0000-0000-000037650000}"/>
    <cellStyle name="Normal 72 2 3 2 4 5" xfId="20898" xr:uid="{00000000-0005-0000-0000-0000A2510000}"/>
    <cellStyle name="Normal 72 2 3 2 5" xfId="12488" xr:uid="{00000000-0005-0000-0000-0000C8300000}"/>
    <cellStyle name="Normal 72 2 3 2 5 3" xfId="27586" xr:uid="{00000000-0005-0000-0000-0000C26B0000}"/>
    <cellStyle name="Normal 72 2 3 2 6" xfId="7467" xr:uid="{00000000-0005-0000-0000-00002B1D0000}"/>
    <cellStyle name="Normal 72 2 3 2 6 3" xfId="22569" xr:uid="{00000000-0005-0000-0000-000029580000}"/>
    <cellStyle name="Normal 72 2 3 2 8" xfId="17556" xr:uid="{00000000-0005-0000-0000-000094440000}"/>
    <cellStyle name="Normal 72 2 3 3" xfId="2814" xr:uid="{00000000-0005-0000-0000-0000FE0A0000}"/>
    <cellStyle name="Normal 72 2 3 3 2" xfId="4504" xr:uid="{00000000-0005-0000-0000-000098110000}"/>
    <cellStyle name="Normal 72 2 3 3 2 2" xfId="14577" xr:uid="{00000000-0005-0000-0000-0000F1380000}"/>
    <cellStyle name="Normal 72 2 3 3 2 2 3" xfId="29675" xr:uid="{00000000-0005-0000-0000-0000EB730000}"/>
    <cellStyle name="Normal 72 2 3 3 2 3" xfId="9557" xr:uid="{00000000-0005-0000-0000-000055250000}"/>
    <cellStyle name="Normal 72 2 3 3 2 3 3" xfId="24658" xr:uid="{00000000-0005-0000-0000-000052600000}"/>
    <cellStyle name="Normal 72 2 3 3 2 5" xfId="19645" xr:uid="{00000000-0005-0000-0000-0000BD4C0000}"/>
    <cellStyle name="Normal 72 2 3 3 3" xfId="6196" xr:uid="{00000000-0005-0000-0000-000034180000}"/>
    <cellStyle name="Normal 72 2 3 3 3 2" xfId="16248" xr:uid="{00000000-0005-0000-0000-0000783F0000}"/>
    <cellStyle name="Normal 72 2 3 3 3 3" xfId="11228" xr:uid="{00000000-0005-0000-0000-0000DC2B0000}"/>
    <cellStyle name="Normal 72 2 3 3 3 3 3" xfId="26329" xr:uid="{00000000-0005-0000-0000-0000D9660000}"/>
    <cellStyle name="Normal 72 2 3 3 3 5" xfId="21316" xr:uid="{00000000-0005-0000-0000-000044530000}"/>
    <cellStyle name="Normal 72 2 3 3 4" xfId="12906" xr:uid="{00000000-0005-0000-0000-00006A320000}"/>
    <cellStyle name="Normal 72 2 3 3 4 3" xfId="28004" xr:uid="{00000000-0005-0000-0000-0000646D0000}"/>
    <cellStyle name="Normal 72 2 3 3 5" xfId="7885" xr:uid="{00000000-0005-0000-0000-0000CD1E0000}"/>
    <cellStyle name="Normal 72 2 3 3 5 3" xfId="22987" xr:uid="{00000000-0005-0000-0000-0000CB590000}"/>
    <cellStyle name="Normal 72 2 3 3 7" xfId="17974" xr:uid="{00000000-0005-0000-0000-000036460000}"/>
    <cellStyle name="Normal 72 2 3 4" xfId="3667" xr:uid="{00000000-0005-0000-0000-0000530E0000}"/>
    <cellStyle name="Normal 72 2 3 4 2" xfId="13741" xr:uid="{00000000-0005-0000-0000-0000AD350000}"/>
    <cellStyle name="Normal 72 2 3 4 2 3" xfId="28839" xr:uid="{00000000-0005-0000-0000-0000A7700000}"/>
    <cellStyle name="Normal 72 2 3 4 3" xfId="8721" xr:uid="{00000000-0005-0000-0000-000011220000}"/>
    <cellStyle name="Normal 72 2 3 4 3 3" xfId="23822" xr:uid="{00000000-0005-0000-0000-00000E5D0000}"/>
    <cellStyle name="Normal 72 2 3 4 5" xfId="18809" xr:uid="{00000000-0005-0000-0000-000079490000}"/>
    <cellStyle name="Normal 72 2 3 5" xfId="5360" xr:uid="{00000000-0005-0000-0000-0000F0140000}"/>
    <cellStyle name="Normal 72 2 3 5 2" xfId="15412" xr:uid="{00000000-0005-0000-0000-0000343C0000}"/>
    <cellStyle name="Normal 72 2 3 5 2 3" xfId="30510" xr:uid="{00000000-0005-0000-0000-00002E770000}"/>
    <cellStyle name="Normal 72 2 3 5 3" xfId="10392" xr:uid="{00000000-0005-0000-0000-000098280000}"/>
    <cellStyle name="Normal 72 2 3 5 3 3" xfId="25493" xr:uid="{00000000-0005-0000-0000-000095630000}"/>
    <cellStyle name="Normal 72 2 3 5 5" xfId="20480" xr:uid="{00000000-0005-0000-0000-000000500000}"/>
    <cellStyle name="Normal 72 2 3 6" xfId="12070" xr:uid="{00000000-0005-0000-0000-0000262F0000}"/>
    <cellStyle name="Normal 72 2 3 6 3" xfId="27168" xr:uid="{00000000-0005-0000-0000-0000206A0000}"/>
    <cellStyle name="Normal 72 2 3 7" xfId="7049" xr:uid="{00000000-0005-0000-0000-0000891B0000}"/>
    <cellStyle name="Normal 72 2 3 7 3" xfId="22151" xr:uid="{00000000-0005-0000-0000-000087560000}"/>
    <cellStyle name="Normal 72 2 3 9" xfId="17138" xr:uid="{00000000-0005-0000-0000-0000F2420000}"/>
    <cellStyle name="Normal 72 2 4" xfId="2185" xr:uid="{00000000-0005-0000-0000-000089080000}"/>
    <cellStyle name="Normal 72 2 4 2" xfId="3024" xr:uid="{00000000-0005-0000-0000-0000D00B0000}"/>
    <cellStyle name="Normal 72 2 4 2 2" xfId="4714" xr:uid="{00000000-0005-0000-0000-00006A120000}"/>
    <cellStyle name="Normal 72 2 4 2 2 2" xfId="14787" xr:uid="{00000000-0005-0000-0000-0000C3390000}"/>
    <cellStyle name="Normal 72 2 4 2 2 2 3" xfId="29885" xr:uid="{00000000-0005-0000-0000-0000BD740000}"/>
    <cellStyle name="Normal 72 2 4 2 2 3" xfId="9767" xr:uid="{00000000-0005-0000-0000-000027260000}"/>
    <cellStyle name="Normal 72 2 4 2 2 3 3" xfId="24868" xr:uid="{00000000-0005-0000-0000-000024610000}"/>
    <cellStyle name="Normal 72 2 4 2 2 5" xfId="19855" xr:uid="{00000000-0005-0000-0000-00008F4D0000}"/>
    <cellStyle name="Normal 72 2 4 2 3" xfId="6406" xr:uid="{00000000-0005-0000-0000-000006190000}"/>
    <cellStyle name="Normal 72 2 4 2 3 2" xfId="16458" xr:uid="{00000000-0005-0000-0000-00004A400000}"/>
    <cellStyle name="Normal 72 2 4 2 3 3" xfId="11438" xr:uid="{00000000-0005-0000-0000-0000AE2C0000}"/>
    <cellStyle name="Normal 72 2 4 2 3 3 3" xfId="26539" xr:uid="{00000000-0005-0000-0000-0000AB670000}"/>
    <cellStyle name="Normal 72 2 4 2 3 5" xfId="21526" xr:uid="{00000000-0005-0000-0000-000016540000}"/>
    <cellStyle name="Normal 72 2 4 2 4" xfId="13116" xr:uid="{00000000-0005-0000-0000-00003C330000}"/>
    <cellStyle name="Normal 72 2 4 2 4 3" xfId="28214" xr:uid="{00000000-0005-0000-0000-0000366E0000}"/>
    <cellStyle name="Normal 72 2 4 2 5" xfId="8095" xr:uid="{00000000-0005-0000-0000-00009F1F0000}"/>
    <cellStyle name="Normal 72 2 4 2 5 3" xfId="23197" xr:uid="{00000000-0005-0000-0000-00009D5A0000}"/>
    <cellStyle name="Normal 72 2 4 2 7" xfId="18184" xr:uid="{00000000-0005-0000-0000-000008470000}"/>
    <cellStyle name="Normal 72 2 4 3" xfId="3877" xr:uid="{00000000-0005-0000-0000-0000250F0000}"/>
    <cellStyle name="Normal 72 2 4 3 2" xfId="13951" xr:uid="{00000000-0005-0000-0000-00007F360000}"/>
    <cellStyle name="Normal 72 2 4 3 2 3" xfId="29049" xr:uid="{00000000-0005-0000-0000-000079710000}"/>
    <cellStyle name="Normal 72 2 4 3 3" xfId="8931" xr:uid="{00000000-0005-0000-0000-0000E3220000}"/>
    <cellStyle name="Normal 72 2 4 3 3 3" xfId="24032" xr:uid="{00000000-0005-0000-0000-0000E05D0000}"/>
    <cellStyle name="Normal 72 2 4 3 5" xfId="19019" xr:uid="{00000000-0005-0000-0000-00004B4A0000}"/>
    <cellStyle name="Normal 72 2 4 4" xfId="5570" xr:uid="{00000000-0005-0000-0000-0000C2150000}"/>
    <cellStyle name="Normal 72 2 4 4 2" xfId="15622" xr:uid="{00000000-0005-0000-0000-0000063D0000}"/>
    <cellStyle name="Normal 72 2 4 4 2 3" xfId="30720" xr:uid="{00000000-0005-0000-0000-000000780000}"/>
    <cellStyle name="Normal 72 2 4 4 3" xfId="10602" xr:uid="{00000000-0005-0000-0000-00006A290000}"/>
    <cellStyle name="Normal 72 2 4 4 3 3" xfId="25703" xr:uid="{00000000-0005-0000-0000-000067640000}"/>
    <cellStyle name="Normal 72 2 4 4 5" xfId="20690" xr:uid="{00000000-0005-0000-0000-0000D2500000}"/>
    <cellStyle name="Normal 72 2 4 5" xfId="12280" xr:uid="{00000000-0005-0000-0000-0000F82F0000}"/>
    <cellStyle name="Normal 72 2 4 5 3" xfId="27378" xr:uid="{00000000-0005-0000-0000-0000F26A0000}"/>
    <cellStyle name="Normal 72 2 4 6" xfId="7259" xr:uid="{00000000-0005-0000-0000-00005B1C0000}"/>
    <cellStyle name="Normal 72 2 4 6 3" xfId="22361" xr:uid="{00000000-0005-0000-0000-000059570000}"/>
    <cellStyle name="Normal 72 2 4 8" xfId="17348" xr:uid="{00000000-0005-0000-0000-0000C4430000}"/>
    <cellStyle name="Normal 72 2 5" xfId="2606" xr:uid="{00000000-0005-0000-0000-00002E0A0000}"/>
    <cellStyle name="Normal 72 2 5 2" xfId="4296" xr:uid="{00000000-0005-0000-0000-0000C8100000}"/>
    <cellStyle name="Normal 72 2 5 2 2" xfId="14369" xr:uid="{00000000-0005-0000-0000-000021380000}"/>
    <cellStyle name="Normal 72 2 5 2 2 3" xfId="29467" xr:uid="{00000000-0005-0000-0000-00001B730000}"/>
    <cellStyle name="Normal 72 2 5 2 3" xfId="9349" xr:uid="{00000000-0005-0000-0000-000085240000}"/>
    <cellStyle name="Normal 72 2 5 2 3 3" xfId="24450" xr:uid="{00000000-0005-0000-0000-0000825F0000}"/>
    <cellStyle name="Normal 72 2 5 2 5" xfId="19437" xr:uid="{00000000-0005-0000-0000-0000ED4B0000}"/>
    <cellStyle name="Normal 72 2 5 3" xfId="5988" xr:uid="{00000000-0005-0000-0000-000064170000}"/>
    <cellStyle name="Normal 72 2 5 3 2" xfId="16040" xr:uid="{00000000-0005-0000-0000-0000A83E0000}"/>
    <cellStyle name="Normal 72 2 5 3 3" xfId="11020" xr:uid="{00000000-0005-0000-0000-00000C2B0000}"/>
    <cellStyle name="Normal 72 2 5 3 3 3" xfId="26121" xr:uid="{00000000-0005-0000-0000-000009660000}"/>
    <cellStyle name="Normal 72 2 5 3 5" xfId="21108" xr:uid="{00000000-0005-0000-0000-000074520000}"/>
    <cellStyle name="Normal 72 2 5 4" xfId="12698" xr:uid="{00000000-0005-0000-0000-00009A310000}"/>
    <cellStyle name="Normal 72 2 5 4 3" xfId="27796" xr:uid="{00000000-0005-0000-0000-0000946C0000}"/>
    <cellStyle name="Normal 72 2 5 5" xfId="7677" xr:uid="{00000000-0005-0000-0000-0000FD1D0000}"/>
    <cellStyle name="Normal 72 2 5 5 3" xfId="22779" xr:uid="{00000000-0005-0000-0000-0000FB580000}"/>
    <cellStyle name="Normal 72 2 5 7" xfId="17766" xr:uid="{00000000-0005-0000-0000-000066450000}"/>
    <cellStyle name="Normal 72 2 6" xfId="3459" xr:uid="{00000000-0005-0000-0000-0000830D0000}"/>
    <cellStyle name="Normal 72 2 6 2" xfId="13533" xr:uid="{00000000-0005-0000-0000-0000DD340000}"/>
    <cellStyle name="Normal 72 2 6 2 3" xfId="28631" xr:uid="{00000000-0005-0000-0000-0000D76F0000}"/>
    <cellStyle name="Normal 72 2 6 3" xfId="8513" xr:uid="{00000000-0005-0000-0000-000041210000}"/>
    <cellStyle name="Normal 72 2 6 3 3" xfId="23614" xr:uid="{00000000-0005-0000-0000-00003E5C0000}"/>
    <cellStyle name="Normal 72 2 6 5" xfId="18601" xr:uid="{00000000-0005-0000-0000-0000A9480000}"/>
    <cellStyle name="Normal 72 2 7" xfId="5152" xr:uid="{00000000-0005-0000-0000-000020140000}"/>
    <cellStyle name="Normal 72 2 7 2" xfId="15204" xr:uid="{00000000-0005-0000-0000-0000643B0000}"/>
    <cellStyle name="Normal 72 2 7 2 3" xfId="30302" xr:uid="{00000000-0005-0000-0000-00005E760000}"/>
    <cellStyle name="Normal 72 2 7 3" xfId="10184" xr:uid="{00000000-0005-0000-0000-0000C8270000}"/>
    <cellStyle name="Normal 72 2 7 3 3" xfId="25285" xr:uid="{00000000-0005-0000-0000-0000C5620000}"/>
    <cellStyle name="Normal 72 2 7 5" xfId="20272" xr:uid="{00000000-0005-0000-0000-0000304F0000}"/>
    <cellStyle name="Normal 72 2 8" xfId="11862" xr:uid="{00000000-0005-0000-0000-0000562E0000}"/>
    <cellStyle name="Normal 72 2 8 3" xfId="26960" xr:uid="{00000000-0005-0000-0000-000050690000}"/>
    <cellStyle name="Normal 72 2 9" xfId="6841" xr:uid="{00000000-0005-0000-0000-0000B91A0000}"/>
    <cellStyle name="Normal 72 2 9 3" xfId="21943" xr:uid="{00000000-0005-0000-0000-0000B7550000}"/>
    <cellStyle name="Normal 72 3" xfId="1805" xr:uid="{00000000-0005-0000-0000-00000D070000}"/>
    <cellStyle name="Normal 72 3 10" xfId="16982" xr:uid="{00000000-0005-0000-0000-000056420000}"/>
    <cellStyle name="Normal 72 3 2" xfId="2024" xr:uid="{00000000-0005-0000-0000-0000E8070000}"/>
    <cellStyle name="Normal 72 3 2 2" xfId="2445" xr:uid="{00000000-0005-0000-0000-00008D090000}"/>
    <cellStyle name="Normal 72 3 2 2 2" xfId="3284" xr:uid="{00000000-0005-0000-0000-0000D40C0000}"/>
    <cellStyle name="Normal 72 3 2 2 2 2" xfId="4974" xr:uid="{00000000-0005-0000-0000-00006E130000}"/>
    <cellStyle name="Normal 72 3 2 2 2 2 2" xfId="15047" xr:uid="{00000000-0005-0000-0000-0000C73A0000}"/>
    <cellStyle name="Normal 72 3 2 2 2 2 2 3" xfId="30145" xr:uid="{00000000-0005-0000-0000-0000C1750000}"/>
    <cellStyle name="Normal 72 3 2 2 2 2 3" xfId="10027" xr:uid="{00000000-0005-0000-0000-00002B270000}"/>
    <cellStyle name="Normal 72 3 2 2 2 2 3 3" xfId="25128" xr:uid="{00000000-0005-0000-0000-000028620000}"/>
    <cellStyle name="Normal 72 3 2 2 2 2 5" xfId="20115" xr:uid="{00000000-0005-0000-0000-0000934E0000}"/>
    <cellStyle name="Normal 72 3 2 2 2 3" xfId="6666" xr:uid="{00000000-0005-0000-0000-00000A1A0000}"/>
    <cellStyle name="Normal 72 3 2 2 2 3 2" xfId="16718" xr:uid="{00000000-0005-0000-0000-00004E410000}"/>
    <cellStyle name="Normal 72 3 2 2 2 3 3" xfId="11698" xr:uid="{00000000-0005-0000-0000-0000B22D0000}"/>
    <cellStyle name="Normal 72 3 2 2 2 3 3 3" xfId="26799" xr:uid="{00000000-0005-0000-0000-0000AF680000}"/>
    <cellStyle name="Normal 72 3 2 2 2 3 5" xfId="21786" xr:uid="{00000000-0005-0000-0000-00001A550000}"/>
    <cellStyle name="Normal 72 3 2 2 2 4" xfId="13376" xr:uid="{00000000-0005-0000-0000-000040340000}"/>
    <cellStyle name="Normal 72 3 2 2 2 4 3" xfId="28474" xr:uid="{00000000-0005-0000-0000-00003A6F0000}"/>
    <cellStyle name="Normal 72 3 2 2 2 5" xfId="8355" xr:uid="{00000000-0005-0000-0000-0000A3200000}"/>
    <cellStyle name="Normal 72 3 2 2 2 5 3" xfId="23457" xr:uid="{00000000-0005-0000-0000-0000A15B0000}"/>
    <cellStyle name="Normal 72 3 2 2 2 7" xfId="18444" xr:uid="{00000000-0005-0000-0000-00000C480000}"/>
    <cellStyle name="Normal 72 3 2 2 3" xfId="4137" xr:uid="{00000000-0005-0000-0000-000029100000}"/>
    <cellStyle name="Normal 72 3 2 2 3 2" xfId="14211" xr:uid="{00000000-0005-0000-0000-000083370000}"/>
    <cellStyle name="Normal 72 3 2 2 3 2 3" xfId="29309" xr:uid="{00000000-0005-0000-0000-00007D720000}"/>
    <cellStyle name="Normal 72 3 2 2 3 3" xfId="9191" xr:uid="{00000000-0005-0000-0000-0000E7230000}"/>
    <cellStyle name="Normal 72 3 2 2 3 3 3" xfId="24292" xr:uid="{00000000-0005-0000-0000-0000E45E0000}"/>
    <cellStyle name="Normal 72 3 2 2 3 5" xfId="19279" xr:uid="{00000000-0005-0000-0000-00004F4B0000}"/>
    <cellStyle name="Normal 72 3 2 2 4" xfId="5830" xr:uid="{00000000-0005-0000-0000-0000C6160000}"/>
    <cellStyle name="Normal 72 3 2 2 4 2" xfId="15882" xr:uid="{00000000-0005-0000-0000-00000A3E0000}"/>
    <cellStyle name="Normal 72 3 2 2 4 3" xfId="10862" xr:uid="{00000000-0005-0000-0000-00006E2A0000}"/>
    <cellStyle name="Normal 72 3 2 2 4 3 3" xfId="25963" xr:uid="{00000000-0005-0000-0000-00006B650000}"/>
    <cellStyle name="Normal 72 3 2 2 4 5" xfId="20950" xr:uid="{00000000-0005-0000-0000-0000D6510000}"/>
    <cellStyle name="Normal 72 3 2 2 5" xfId="12540" xr:uid="{00000000-0005-0000-0000-0000FC300000}"/>
    <cellStyle name="Normal 72 3 2 2 5 3" xfId="27638" xr:uid="{00000000-0005-0000-0000-0000F66B0000}"/>
    <cellStyle name="Normal 72 3 2 2 6" xfId="7519" xr:uid="{00000000-0005-0000-0000-00005F1D0000}"/>
    <cellStyle name="Normal 72 3 2 2 6 3" xfId="22621" xr:uid="{00000000-0005-0000-0000-00005D580000}"/>
    <cellStyle name="Normal 72 3 2 2 8" xfId="17608" xr:uid="{00000000-0005-0000-0000-0000C8440000}"/>
    <cellStyle name="Normal 72 3 2 3" xfId="2866" xr:uid="{00000000-0005-0000-0000-0000320B0000}"/>
    <cellStyle name="Normal 72 3 2 3 2" xfId="4556" xr:uid="{00000000-0005-0000-0000-0000CC110000}"/>
    <cellStyle name="Normal 72 3 2 3 2 2" xfId="14629" xr:uid="{00000000-0005-0000-0000-000025390000}"/>
    <cellStyle name="Normal 72 3 2 3 2 2 3" xfId="29727" xr:uid="{00000000-0005-0000-0000-00001F740000}"/>
    <cellStyle name="Normal 72 3 2 3 2 3" xfId="9609" xr:uid="{00000000-0005-0000-0000-000089250000}"/>
    <cellStyle name="Normal 72 3 2 3 2 3 3" xfId="24710" xr:uid="{00000000-0005-0000-0000-000086600000}"/>
    <cellStyle name="Normal 72 3 2 3 2 5" xfId="19697" xr:uid="{00000000-0005-0000-0000-0000F14C0000}"/>
    <cellStyle name="Normal 72 3 2 3 3" xfId="6248" xr:uid="{00000000-0005-0000-0000-000068180000}"/>
    <cellStyle name="Normal 72 3 2 3 3 2" xfId="16300" xr:uid="{00000000-0005-0000-0000-0000AC3F0000}"/>
    <cellStyle name="Normal 72 3 2 3 3 3" xfId="11280" xr:uid="{00000000-0005-0000-0000-0000102C0000}"/>
    <cellStyle name="Normal 72 3 2 3 3 3 3" xfId="26381" xr:uid="{00000000-0005-0000-0000-00000D670000}"/>
    <cellStyle name="Normal 72 3 2 3 3 5" xfId="21368" xr:uid="{00000000-0005-0000-0000-000078530000}"/>
    <cellStyle name="Normal 72 3 2 3 4" xfId="12958" xr:uid="{00000000-0005-0000-0000-00009E320000}"/>
    <cellStyle name="Normal 72 3 2 3 4 3" xfId="28056" xr:uid="{00000000-0005-0000-0000-0000986D0000}"/>
    <cellStyle name="Normal 72 3 2 3 5" xfId="7937" xr:uid="{00000000-0005-0000-0000-0000011F0000}"/>
    <cellStyle name="Normal 72 3 2 3 5 3" xfId="23039" xr:uid="{00000000-0005-0000-0000-0000FF590000}"/>
    <cellStyle name="Normal 72 3 2 3 7" xfId="18026" xr:uid="{00000000-0005-0000-0000-00006A460000}"/>
    <cellStyle name="Normal 72 3 2 4" xfId="3719" xr:uid="{00000000-0005-0000-0000-0000870E0000}"/>
    <cellStyle name="Normal 72 3 2 4 2" xfId="13793" xr:uid="{00000000-0005-0000-0000-0000E1350000}"/>
    <cellStyle name="Normal 72 3 2 4 2 3" xfId="28891" xr:uid="{00000000-0005-0000-0000-0000DB700000}"/>
    <cellStyle name="Normal 72 3 2 4 3" xfId="8773" xr:uid="{00000000-0005-0000-0000-000045220000}"/>
    <cellStyle name="Normal 72 3 2 4 3 3" xfId="23874" xr:uid="{00000000-0005-0000-0000-0000425D0000}"/>
    <cellStyle name="Normal 72 3 2 4 5" xfId="18861" xr:uid="{00000000-0005-0000-0000-0000AD490000}"/>
    <cellStyle name="Normal 72 3 2 5" xfId="5412" xr:uid="{00000000-0005-0000-0000-000024150000}"/>
    <cellStyle name="Normal 72 3 2 5 2" xfId="15464" xr:uid="{00000000-0005-0000-0000-0000683C0000}"/>
    <cellStyle name="Normal 72 3 2 5 2 3" xfId="30562" xr:uid="{00000000-0005-0000-0000-000062770000}"/>
    <cellStyle name="Normal 72 3 2 5 3" xfId="10444" xr:uid="{00000000-0005-0000-0000-0000CC280000}"/>
    <cellStyle name="Normal 72 3 2 5 3 3" xfId="25545" xr:uid="{00000000-0005-0000-0000-0000C9630000}"/>
    <cellStyle name="Normal 72 3 2 5 5" xfId="20532" xr:uid="{00000000-0005-0000-0000-000034500000}"/>
    <cellStyle name="Normal 72 3 2 6" xfId="12122" xr:uid="{00000000-0005-0000-0000-00005A2F0000}"/>
    <cellStyle name="Normal 72 3 2 6 3" xfId="27220" xr:uid="{00000000-0005-0000-0000-0000546A0000}"/>
    <cellStyle name="Normal 72 3 2 7" xfId="7101" xr:uid="{00000000-0005-0000-0000-0000BD1B0000}"/>
    <cellStyle name="Normal 72 3 2 7 3" xfId="22203" xr:uid="{00000000-0005-0000-0000-0000BB560000}"/>
    <cellStyle name="Normal 72 3 2 9" xfId="17190" xr:uid="{00000000-0005-0000-0000-000026430000}"/>
    <cellStyle name="Normal 72 3 3" xfId="2237" xr:uid="{00000000-0005-0000-0000-0000BD080000}"/>
    <cellStyle name="Normal 72 3 3 2" xfId="3076" xr:uid="{00000000-0005-0000-0000-0000040C0000}"/>
    <cellStyle name="Normal 72 3 3 2 2" xfId="4766" xr:uid="{00000000-0005-0000-0000-00009E120000}"/>
    <cellStyle name="Normal 72 3 3 2 2 2" xfId="14839" xr:uid="{00000000-0005-0000-0000-0000F7390000}"/>
    <cellStyle name="Normal 72 3 3 2 2 2 3" xfId="29937" xr:uid="{00000000-0005-0000-0000-0000F1740000}"/>
    <cellStyle name="Normal 72 3 3 2 2 3" xfId="9819" xr:uid="{00000000-0005-0000-0000-00005B260000}"/>
    <cellStyle name="Normal 72 3 3 2 2 3 3" xfId="24920" xr:uid="{00000000-0005-0000-0000-000058610000}"/>
    <cellStyle name="Normal 72 3 3 2 2 5" xfId="19907" xr:uid="{00000000-0005-0000-0000-0000C34D0000}"/>
    <cellStyle name="Normal 72 3 3 2 3" xfId="6458" xr:uid="{00000000-0005-0000-0000-00003A190000}"/>
    <cellStyle name="Normal 72 3 3 2 3 2" xfId="16510" xr:uid="{00000000-0005-0000-0000-00007E400000}"/>
    <cellStyle name="Normal 72 3 3 2 3 3" xfId="11490" xr:uid="{00000000-0005-0000-0000-0000E22C0000}"/>
    <cellStyle name="Normal 72 3 3 2 3 3 3" xfId="26591" xr:uid="{00000000-0005-0000-0000-0000DF670000}"/>
    <cellStyle name="Normal 72 3 3 2 3 5" xfId="21578" xr:uid="{00000000-0005-0000-0000-00004A540000}"/>
    <cellStyle name="Normal 72 3 3 2 4" xfId="13168" xr:uid="{00000000-0005-0000-0000-000070330000}"/>
    <cellStyle name="Normal 72 3 3 2 4 3" xfId="28266" xr:uid="{00000000-0005-0000-0000-00006A6E0000}"/>
    <cellStyle name="Normal 72 3 3 2 5" xfId="8147" xr:uid="{00000000-0005-0000-0000-0000D31F0000}"/>
    <cellStyle name="Normal 72 3 3 2 5 3" xfId="23249" xr:uid="{00000000-0005-0000-0000-0000D15A0000}"/>
    <cellStyle name="Normal 72 3 3 2 7" xfId="18236" xr:uid="{00000000-0005-0000-0000-00003C470000}"/>
    <cellStyle name="Normal 72 3 3 3" xfId="3929" xr:uid="{00000000-0005-0000-0000-0000590F0000}"/>
    <cellStyle name="Normal 72 3 3 3 2" xfId="14003" xr:uid="{00000000-0005-0000-0000-0000B3360000}"/>
    <cellStyle name="Normal 72 3 3 3 2 3" xfId="29101" xr:uid="{00000000-0005-0000-0000-0000AD710000}"/>
    <cellStyle name="Normal 72 3 3 3 3" xfId="8983" xr:uid="{00000000-0005-0000-0000-000017230000}"/>
    <cellStyle name="Normal 72 3 3 3 3 3" xfId="24084" xr:uid="{00000000-0005-0000-0000-0000145E0000}"/>
    <cellStyle name="Normal 72 3 3 3 5" xfId="19071" xr:uid="{00000000-0005-0000-0000-00007F4A0000}"/>
    <cellStyle name="Normal 72 3 3 4" xfId="5622" xr:uid="{00000000-0005-0000-0000-0000F6150000}"/>
    <cellStyle name="Normal 72 3 3 4 2" xfId="15674" xr:uid="{00000000-0005-0000-0000-00003A3D0000}"/>
    <cellStyle name="Normal 72 3 3 4 2 3" xfId="30772" xr:uid="{00000000-0005-0000-0000-000034780000}"/>
    <cellStyle name="Normal 72 3 3 4 3" xfId="10654" xr:uid="{00000000-0005-0000-0000-00009E290000}"/>
    <cellStyle name="Normal 72 3 3 4 3 3" xfId="25755" xr:uid="{00000000-0005-0000-0000-00009B640000}"/>
    <cellStyle name="Normal 72 3 3 4 5" xfId="20742" xr:uid="{00000000-0005-0000-0000-000006510000}"/>
    <cellStyle name="Normal 72 3 3 5" xfId="12332" xr:uid="{00000000-0005-0000-0000-00002C300000}"/>
    <cellStyle name="Normal 72 3 3 5 3" xfId="27430" xr:uid="{00000000-0005-0000-0000-0000266B0000}"/>
    <cellStyle name="Normal 72 3 3 6" xfId="7311" xr:uid="{00000000-0005-0000-0000-00008F1C0000}"/>
    <cellStyle name="Normal 72 3 3 6 3" xfId="22413" xr:uid="{00000000-0005-0000-0000-00008D570000}"/>
    <cellStyle name="Normal 72 3 3 8" xfId="17400" xr:uid="{00000000-0005-0000-0000-0000F8430000}"/>
    <cellStyle name="Normal 72 3 4" xfId="2658" xr:uid="{00000000-0005-0000-0000-0000620A0000}"/>
    <cellStyle name="Normal 72 3 4 2" xfId="4348" xr:uid="{00000000-0005-0000-0000-0000FC100000}"/>
    <cellStyle name="Normal 72 3 4 2 2" xfId="14421" xr:uid="{00000000-0005-0000-0000-000055380000}"/>
    <cellStyle name="Normal 72 3 4 2 2 3" xfId="29519" xr:uid="{00000000-0005-0000-0000-00004F730000}"/>
    <cellStyle name="Normal 72 3 4 2 3" xfId="9401" xr:uid="{00000000-0005-0000-0000-0000B9240000}"/>
    <cellStyle name="Normal 72 3 4 2 3 3" xfId="24502" xr:uid="{00000000-0005-0000-0000-0000B65F0000}"/>
    <cellStyle name="Normal 72 3 4 2 5" xfId="19489" xr:uid="{00000000-0005-0000-0000-0000214C0000}"/>
    <cellStyle name="Normal 72 3 4 3" xfId="6040" xr:uid="{00000000-0005-0000-0000-000098170000}"/>
    <cellStyle name="Normal 72 3 4 3 2" xfId="16092" xr:uid="{00000000-0005-0000-0000-0000DC3E0000}"/>
    <cellStyle name="Normal 72 3 4 3 3" xfId="11072" xr:uid="{00000000-0005-0000-0000-0000402B0000}"/>
    <cellStyle name="Normal 72 3 4 3 3 3" xfId="26173" xr:uid="{00000000-0005-0000-0000-00003D660000}"/>
    <cellStyle name="Normal 72 3 4 3 5" xfId="21160" xr:uid="{00000000-0005-0000-0000-0000A8520000}"/>
    <cellStyle name="Normal 72 3 4 4" xfId="12750" xr:uid="{00000000-0005-0000-0000-0000CE310000}"/>
    <cellStyle name="Normal 72 3 4 4 3" xfId="27848" xr:uid="{00000000-0005-0000-0000-0000C86C0000}"/>
    <cellStyle name="Normal 72 3 4 5" xfId="7729" xr:uid="{00000000-0005-0000-0000-0000311E0000}"/>
    <cellStyle name="Normal 72 3 4 5 3" xfId="22831" xr:uid="{00000000-0005-0000-0000-00002F590000}"/>
    <cellStyle name="Normal 72 3 4 7" xfId="17818" xr:uid="{00000000-0005-0000-0000-00009A450000}"/>
    <cellStyle name="Normal 72 3 5" xfId="3511" xr:uid="{00000000-0005-0000-0000-0000B70D0000}"/>
    <cellStyle name="Normal 72 3 5 2" xfId="13585" xr:uid="{00000000-0005-0000-0000-000011350000}"/>
    <cellStyle name="Normal 72 3 5 2 3" xfId="28683" xr:uid="{00000000-0005-0000-0000-00000B700000}"/>
    <cellStyle name="Normal 72 3 5 3" xfId="8565" xr:uid="{00000000-0005-0000-0000-000075210000}"/>
    <cellStyle name="Normal 72 3 5 3 3" xfId="23666" xr:uid="{00000000-0005-0000-0000-0000725C0000}"/>
    <cellStyle name="Normal 72 3 5 5" xfId="18653" xr:uid="{00000000-0005-0000-0000-0000DD480000}"/>
    <cellStyle name="Normal 72 3 6" xfId="5204" xr:uid="{00000000-0005-0000-0000-000054140000}"/>
    <cellStyle name="Normal 72 3 6 2" xfId="15256" xr:uid="{00000000-0005-0000-0000-0000983B0000}"/>
    <cellStyle name="Normal 72 3 6 2 3" xfId="30354" xr:uid="{00000000-0005-0000-0000-000092760000}"/>
    <cellStyle name="Normal 72 3 6 3" xfId="10236" xr:uid="{00000000-0005-0000-0000-0000FC270000}"/>
    <cellStyle name="Normal 72 3 6 3 3" xfId="25337" xr:uid="{00000000-0005-0000-0000-0000F9620000}"/>
    <cellStyle name="Normal 72 3 6 5" xfId="20324" xr:uid="{00000000-0005-0000-0000-0000644F0000}"/>
    <cellStyle name="Normal 72 3 7" xfId="11914" xr:uid="{00000000-0005-0000-0000-00008A2E0000}"/>
    <cellStyle name="Normal 72 3 7 3" xfId="27012" xr:uid="{00000000-0005-0000-0000-000084690000}"/>
    <cellStyle name="Normal 72 3 8" xfId="6893" xr:uid="{00000000-0005-0000-0000-0000ED1A0000}"/>
    <cellStyle name="Normal 72 3 8 3" xfId="21995" xr:uid="{00000000-0005-0000-0000-0000EB550000}"/>
    <cellStyle name="Normal 72 4" xfId="1918" xr:uid="{00000000-0005-0000-0000-00007E070000}"/>
    <cellStyle name="Normal 72 4 2" xfId="2341" xr:uid="{00000000-0005-0000-0000-000025090000}"/>
    <cellStyle name="Normal 72 4 2 2" xfId="3180" xr:uid="{00000000-0005-0000-0000-00006C0C0000}"/>
    <cellStyle name="Normal 72 4 2 2 2" xfId="4870" xr:uid="{00000000-0005-0000-0000-000006130000}"/>
    <cellStyle name="Normal 72 4 2 2 2 2" xfId="14943" xr:uid="{00000000-0005-0000-0000-00005F3A0000}"/>
    <cellStyle name="Normal 72 4 2 2 2 2 3" xfId="30041" xr:uid="{00000000-0005-0000-0000-000059750000}"/>
    <cellStyle name="Normal 72 4 2 2 2 3" xfId="9923" xr:uid="{00000000-0005-0000-0000-0000C3260000}"/>
    <cellStyle name="Normal 72 4 2 2 2 3 3" xfId="25024" xr:uid="{00000000-0005-0000-0000-0000C0610000}"/>
    <cellStyle name="Normal 72 4 2 2 2 5" xfId="20011" xr:uid="{00000000-0005-0000-0000-00002B4E0000}"/>
    <cellStyle name="Normal 72 4 2 2 3" xfId="6562" xr:uid="{00000000-0005-0000-0000-0000A2190000}"/>
    <cellStyle name="Normal 72 4 2 2 3 2" xfId="16614" xr:uid="{00000000-0005-0000-0000-0000E6400000}"/>
    <cellStyle name="Normal 72 4 2 2 3 3" xfId="11594" xr:uid="{00000000-0005-0000-0000-00004A2D0000}"/>
    <cellStyle name="Normal 72 4 2 2 3 3 3" xfId="26695" xr:uid="{00000000-0005-0000-0000-000047680000}"/>
    <cellStyle name="Normal 72 4 2 2 3 5" xfId="21682" xr:uid="{00000000-0005-0000-0000-0000B2540000}"/>
    <cellStyle name="Normal 72 4 2 2 4" xfId="13272" xr:uid="{00000000-0005-0000-0000-0000D8330000}"/>
    <cellStyle name="Normal 72 4 2 2 4 3" xfId="28370" xr:uid="{00000000-0005-0000-0000-0000D26E0000}"/>
    <cellStyle name="Normal 72 4 2 2 5" xfId="8251" xr:uid="{00000000-0005-0000-0000-00003B200000}"/>
    <cellStyle name="Normal 72 4 2 2 5 3" xfId="23353" xr:uid="{00000000-0005-0000-0000-0000395B0000}"/>
    <cellStyle name="Normal 72 4 2 2 7" xfId="18340" xr:uid="{00000000-0005-0000-0000-0000A4470000}"/>
    <cellStyle name="Normal 72 4 2 3" xfId="4033" xr:uid="{00000000-0005-0000-0000-0000C10F0000}"/>
    <cellStyle name="Normal 72 4 2 3 2" xfId="14107" xr:uid="{00000000-0005-0000-0000-00001B370000}"/>
    <cellStyle name="Normal 72 4 2 3 2 3" xfId="29205" xr:uid="{00000000-0005-0000-0000-000015720000}"/>
    <cellStyle name="Normal 72 4 2 3 3" xfId="9087" xr:uid="{00000000-0005-0000-0000-00007F230000}"/>
    <cellStyle name="Normal 72 4 2 3 3 3" xfId="24188" xr:uid="{00000000-0005-0000-0000-00007C5E0000}"/>
    <cellStyle name="Normal 72 4 2 3 5" xfId="19175" xr:uid="{00000000-0005-0000-0000-0000E74A0000}"/>
    <cellStyle name="Normal 72 4 2 4" xfId="5726" xr:uid="{00000000-0005-0000-0000-00005E160000}"/>
    <cellStyle name="Normal 72 4 2 4 2" xfId="15778" xr:uid="{00000000-0005-0000-0000-0000A23D0000}"/>
    <cellStyle name="Normal 72 4 2 4 2 3" xfId="30876" xr:uid="{00000000-0005-0000-0000-00009C780000}"/>
    <cellStyle name="Normal 72 4 2 4 3" xfId="10758" xr:uid="{00000000-0005-0000-0000-0000062A0000}"/>
    <cellStyle name="Normal 72 4 2 4 3 3" xfId="25859" xr:uid="{00000000-0005-0000-0000-000003650000}"/>
    <cellStyle name="Normal 72 4 2 4 5" xfId="20846" xr:uid="{00000000-0005-0000-0000-00006E510000}"/>
    <cellStyle name="Normal 72 4 2 5" xfId="12436" xr:uid="{00000000-0005-0000-0000-000094300000}"/>
    <cellStyle name="Normal 72 4 2 5 3" xfId="27534" xr:uid="{00000000-0005-0000-0000-00008E6B0000}"/>
    <cellStyle name="Normal 72 4 2 6" xfId="7415" xr:uid="{00000000-0005-0000-0000-0000F71C0000}"/>
    <cellStyle name="Normal 72 4 2 6 3" xfId="22517" xr:uid="{00000000-0005-0000-0000-0000F5570000}"/>
    <cellStyle name="Normal 72 4 2 8" xfId="17504" xr:uid="{00000000-0005-0000-0000-000060440000}"/>
    <cellStyle name="Normal 72 4 3" xfId="2762" xr:uid="{00000000-0005-0000-0000-0000CA0A0000}"/>
    <cellStyle name="Normal 72 4 3 2" xfId="4452" xr:uid="{00000000-0005-0000-0000-000064110000}"/>
    <cellStyle name="Normal 72 4 3 2 2" xfId="14525" xr:uid="{00000000-0005-0000-0000-0000BD380000}"/>
    <cellStyle name="Normal 72 4 3 2 2 3" xfId="29623" xr:uid="{00000000-0005-0000-0000-0000B7730000}"/>
    <cellStyle name="Normal 72 4 3 2 3" xfId="9505" xr:uid="{00000000-0005-0000-0000-000021250000}"/>
    <cellStyle name="Normal 72 4 3 2 3 3" xfId="24606" xr:uid="{00000000-0005-0000-0000-00001E600000}"/>
    <cellStyle name="Normal 72 4 3 2 5" xfId="19593" xr:uid="{00000000-0005-0000-0000-0000894C0000}"/>
    <cellStyle name="Normal 72 4 3 3" xfId="6144" xr:uid="{00000000-0005-0000-0000-000000180000}"/>
    <cellStyle name="Normal 72 4 3 3 2" xfId="16196" xr:uid="{00000000-0005-0000-0000-0000443F0000}"/>
    <cellStyle name="Normal 72 4 3 3 3" xfId="11176" xr:uid="{00000000-0005-0000-0000-0000A82B0000}"/>
    <cellStyle name="Normal 72 4 3 3 3 3" xfId="26277" xr:uid="{00000000-0005-0000-0000-0000A5660000}"/>
    <cellStyle name="Normal 72 4 3 3 5" xfId="21264" xr:uid="{00000000-0005-0000-0000-000010530000}"/>
    <cellStyle name="Normal 72 4 3 4" xfId="12854" xr:uid="{00000000-0005-0000-0000-000036320000}"/>
    <cellStyle name="Normal 72 4 3 4 3" xfId="27952" xr:uid="{00000000-0005-0000-0000-0000306D0000}"/>
    <cellStyle name="Normal 72 4 3 5" xfId="7833" xr:uid="{00000000-0005-0000-0000-0000991E0000}"/>
    <cellStyle name="Normal 72 4 3 5 3" xfId="22935" xr:uid="{00000000-0005-0000-0000-000097590000}"/>
    <cellStyle name="Normal 72 4 3 7" xfId="17922" xr:uid="{00000000-0005-0000-0000-000002460000}"/>
    <cellStyle name="Normal 72 4 4" xfId="3615" xr:uid="{00000000-0005-0000-0000-00001F0E0000}"/>
    <cellStyle name="Normal 72 4 4 2" xfId="13689" xr:uid="{00000000-0005-0000-0000-000079350000}"/>
    <cellStyle name="Normal 72 4 4 2 3" xfId="28787" xr:uid="{00000000-0005-0000-0000-000073700000}"/>
    <cellStyle name="Normal 72 4 4 3" xfId="8669" xr:uid="{00000000-0005-0000-0000-0000DD210000}"/>
    <cellStyle name="Normal 72 4 4 3 3" xfId="23770" xr:uid="{00000000-0005-0000-0000-0000DA5C0000}"/>
    <cellStyle name="Normal 72 4 4 5" xfId="18757" xr:uid="{00000000-0005-0000-0000-000045490000}"/>
    <cellStyle name="Normal 72 4 5" xfId="5308" xr:uid="{00000000-0005-0000-0000-0000BC140000}"/>
    <cellStyle name="Normal 72 4 5 2" xfId="15360" xr:uid="{00000000-0005-0000-0000-0000003C0000}"/>
    <cellStyle name="Normal 72 4 5 2 3" xfId="30458" xr:uid="{00000000-0005-0000-0000-0000FA760000}"/>
    <cellStyle name="Normal 72 4 5 3" xfId="10340" xr:uid="{00000000-0005-0000-0000-000064280000}"/>
    <cellStyle name="Normal 72 4 5 3 3" xfId="25441" xr:uid="{00000000-0005-0000-0000-000061630000}"/>
    <cellStyle name="Normal 72 4 5 5" xfId="20428" xr:uid="{00000000-0005-0000-0000-0000CC4F0000}"/>
    <cellStyle name="Normal 72 4 6" xfId="12018" xr:uid="{00000000-0005-0000-0000-0000F22E0000}"/>
    <cellStyle name="Normal 72 4 6 3" xfId="27116" xr:uid="{00000000-0005-0000-0000-0000EC690000}"/>
    <cellStyle name="Normal 72 4 7" xfId="6997" xr:uid="{00000000-0005-0000-0000-0000551B0000}"/>
    <cellStyle name="Normal 72 4 7 3" xfId="22099" xr:uid="{00000000-0005-0000-0000-000053560000}"/>
    <cellStyle name="Normal 72 4 9" xfId="17086" xr:uid="{00000000-0005-0000-0000-0000BE420000}"/>
    <cellStyle name="Normal 72 5" xfId="2131" xr:uid="{00000000-0005-0000-0000-000053080000}"/>
    <cellStyle name="Normal 72 5 2" xfId="2972" xr:uid="{00000000-0005-0000-0000-00009C0B0000}"/>
    <cellStyle name="Normal 72 5 2 2" xfId="4662" xr:uid="{00000000-0005-0000-0000-000036120000}"/>
    <cellStyle name="Normal 72 5 2 2 2" xfId="14735" xr:uid="{00000000-0005-0000-0000-00008F390000}"/>
    <cellStyle name="Normal 72 5 2 2 2 3" xfId="29833" xr:uid="{00000000-0005-0000-0000-000089740000}"/>
    <cellStyle name="Normal 72 5 2 2 3" xfId="9715" xr:uid="{00000000-0005-0000-0000-0000F3250000}"/>
    <cellStyle name="Normal 72 5 2 2 3 3" xfId="24816" xr:uid="{00000000-0005-0000-0000-0000F0600000}"/>
    <cellStyle name="Normal 72 5 2 2 5" xfId="19803" xr:uid="{00000000-0005-0000-0000-00005B4D0000}"/>
    <cellStyle name="Normal 72 5 2 3" xfId="6354" xr:uid="{00000000-0005-0000-0000-0000D2180000}"/>
    <cellStyle name="Normal 72 5 2 3 2" xfId="16406" xr:uid="{00000000-0005-0000-0000-000016400000}"/>
    <cellStyle name="Normal 72 5 2 3 3" xfId="11386" xr:uid="{00000000-0005-0000-0000-00007A2C0000}"/>
    <cellStyle name="Normal 72 5 2 3 3 3" xfId="26487" xr:uid="{00000000-0005-0000-0000-000077670000}"/>
    <cellStyle name="Normal 72 5 2 3 5" xfId="21474" xr:uid="{00000000-0005-0000-0000-0000E2530000}"/>
    <cellStyle name="Normal 72 5 2 4" xfId="13064" xr:uid="{00000000-0005-0000-0000-000008330000}"/>
    <cellStyle name="Normal 72 5 2 4 3" xfId="28162" xr:uid="{00000000-0005-0000-0000-0000026E0000}"/>
    <cellStyle name="Normal 72 5 2 5" xfId="8043" xr:uid="{00000000-0005-0000-0000-00006B1F0000}"/>
    <cellStyle name="Normal 72 5 2 5 3" xfId="23145" xr:uid="{00000000-0005-0000-0000-0000695A0000}"/>
    <cellStyle name="Normal 72 5 2 7" xfId="18132" xr:uid="{00000000-0005-0000-0000-0000D4460000}"/>
    <cellStyle name="Normal 72 5 3" xfId="3825" xr:uid="{00000000-0005-0000-0000-0000F10E0000}"/>
    <cellStyle name="Normal 72 5 3 2" xfId="13899" xr:uid="{00000000-0005-0000-0000-00004B360000}"/>
    <cellStyle name="Normal 72 5 3 2 3" xfId="28997" xr:uid="{00000000-0005-0000-0000-000045710000}"/>
    <cellStyle name="Normal 72 5 3 3" xfId="8879" xr:uid="{00000000-0005-0000-0000-0000AF220000}"/>
    <cellStyle name="Normal 72 5 3 3 3" xfId="23980" xr:uid="{00000000-0005-0000-0000-0000AC5D0000}"/>
    <cellStyle name="Normal 72 5 3 5" xfId="18967" xr:uid="{00000000-0005-0000-0000-0000174A0000}"/>
    <cellStyle name="Normal 72 5 4" xfId="5518" xr:uid="{00000000-0005-0000-0000-00008E150000}"/>
    <cellStyle name="Normal 72 5 4 2" xfId="15570" xr:uid="{00000000-0005-0000-0000-0000D23C0000}"/>
    <cellStyle name="Normal 72 5 4 2 3" xfId="30668" xr:uid="{00000000-0005-0000-0000-0000CC770000}"/>
    <cellStyle name="Normal 72 5 4 3" xfId="10550" xr:uid="{00000000-0005-0000-0000-000036290000}"/>
    <cellStyle name="Normal 72 5 4 3 3" xfId="25651" xr:uid="{00000000-0005-0000-0000-000033640000}"/>
    <cellStyle name="Normal 72 5 4 5" xfId="20638" xr:uid="{00000000-0005-0000-0000-00009E500000}"/>
    <cellStyle name="Normal 72 5 5" xfId="12228" xr:uid="{00000000-0005-0000-0000-0000C42F0000}"/>
    <cellStyle name="Normal 72 5 5 3" xfId="27326" xr:uid="{00000000-0005-0000-0000-0000BE6A0000}"/>
    <cellStyle name="Normal 72 5 6" xfId="7207" xr:uid="{00000000-0005-0000-0000-0000271C0000}"/>
    <cellStyle name="Normal 72 5 6 3" xfId="22309" xr:uid="{00000000-0005-0000-0000-000025570000}"/>
    <cellStyle name="Normal 72 5 8" xfId="17296" xr:uid="{00000000-0005-0000-0000-000090430000}"/>
    <cellStyle name="Normal 72 6" xfId="2552" xr:uid="{00000000-0005-0000-0000-0000F8090000}"/>
    <cellStyle name="Normal 72 6 2" xfId="4244" xr:uid="{00000000-0005-0000-0000-000094100000}"/>
    <cellStyle name="Normal 72 6 2 2" xfId="14317" xr:uid="{00000000-0005-0000-0000-0000ED370000}"/>
    <cellStyle name="Normal 72 6 2 2 3" xfId="29415" xr:uid="{00000000-0005-0000-0000-0000E7720000}"/>
    <cellStyle name="Normal 72 6 2 3" xfId="9297" xr:uid="{00000000-0005-0000-0000-000051240000}"/>
    <cellStyle name="Normal 72 6 2 3 3" xfId="24398" xr:uid="{00000000-0005-0000-0000-00004E5F0000}"/>
    <cellStyle name="Normal 72 6 2 5" xfId="19385" xr:uid="{00000000-0005-0000-0000-0000B94B0000}"/>
    <cellStyle name="Normal 72 6 3" xfId="5936" xr:uid="{00000000-0005-0000-0000-000030170000}"/>
    <cellStyle name="Normal 72 6 3 2" xfId="15988" xr:uid="{00000000-0005-0000-0000-0000743E0000}"/>
    <cellStyle name="Normal 72 6 3 3" xfId="10968" xr:uid="{00000000-0005-0000-0000-0000D82A0000}"/>
    <cellStyle name="Normal 72 6 3 3 3" xfId="26069" xr:uid="{00000000-0005-0000-0000-0000D5650000}"/>
    <cellStyle name="Normal 72 6 3 5" xfId="21056" xr:uid="{00000000-0005-0000-0000-000040520000}"/>
    <cellStyle name="Normal 72 6 4" xfId="12646" xr:uid="{00000000-0005-0000-0000-000066310000}"/>
    <cellStyle name="Normal 72 6 4 3" xfId="27744" xr:uid="{00000000-0005-0000-0000-0000606C0000}"/>
    <cellStyle name="Normal 72 6 5" xfId="7625" xr:uid="{00000000-0005-0000-0000-0000C91D0000}"/>
    <cellStyle name="Normal 72 6 5 3" xfId="22727" xr:uid="{00000000-0005-0000-0000-0000C7580000}"/>
    <cellStyle name="Normal 72 6 7" xfId="17714" xr:uid="{00000000-0005-0000-0000-000032450000}"/>
    <cellStyle name="Normal 72 7" xfId="3404" xr:uid="{00000000-0005-0000-0000-00004C0D0000}"/>
    <cellStyle name="Normal 72 7 2" xfId="13481" xr:uid="{00000000-0005-0000-0000-0000A9340000}"/>
    <cellStyle name="Normal 72 7 2 3" xfId="28579" xr:uid="{00000000-0005-0000-0000-0000A36F0000}"/>
    <cellStyle name="Normal 72 7 3" xfId="8461" xr:uid="{00000000-0005-0000-0000-00000D210000}"/>
    <cellStyle name="Normal 72 7 3 3" xfId="23562" xr:uid="{00000000-0005-0000-0000-00000A5C0000}"/>
    <cellStyle name="Normal 72 7 5" xfId="18549" xr:uid="{00000000-0005-0000-0000-000075480000}"/>
    <cellStyle name="Normal 72 8" xfId="5098" xr:uid="{00000000-0005-0000-0000-0000EA130000}"/>
    <cellStyle name="Normal 72 8 2" xfId="15152" xr:uid="{00000000-0005-0000-0000-0000303B0000}"/>
    <cellStyle name="Normal 72 8 2 3" xfId="30250" xr:uid="{00000000-0005-0000-0000-00002A760000}"/>
    <cellStyle name="Normal 72 8 3" xfId="10132" xr:uid="{00000000-0005-0000-0000-000094270000}"/>
    <cellStyle name="Normal 72 8 3 3" xfId="25233" xr:uid="{00000000-0005-0000-0000-000091620000}"/>
    <cellStyle name="Normal 72 8 5" xfId="20220" xr:uid="{00000000-0005-0000-0000-0000FC4E0000}"/>
    <cellStyle name="Normal 72 9" xfId="11808" xr:uid="{00000000-0005-0000-0000-0000202E0000}"/>
    <cellStyle name="Normal 72 9 3" xfId="26908" xr:uid="{00000000-0005-0000-0000-00001C690000}"/>
    <cellStyle name="Normal 73" xfId="1491" xr:uid="{00000000-0005-0000-0000-0000D3050000}"/>
    <cellStyle name="Normal 73 10" xfId="6788" xr:uid="{00000000-0005-0000-0000-0000841A0000}"/>
    <cellStyle name="Normal 73 10 3" xfId="21892" xr:uid="{00000000-0005-0000-0000-000084550000}"/>
    <cellStyle name="Normal 73 12" xfId="16877" xr:uid="{00000000-0005-0000-0000-0000ED410000}"/>
    <cellStyle name="Normal 73 2" xfId="1752" xr:uid="{00000000-0005-0000-0000-0000D8060000}"/>
    <cellStyle name="Normal 73 2 11" xfId="16931" xr:uid="{00000000-0005-0000-0000-000023420000}"/>
    <cellStyle name="Normal 73 2 2" xfId="1860" xr:uid="{00000000-0005-0000-0000-000044070000}"/>
    <cellStyle name="Normal 73 2 2 10" xfId="17035" xr:uid="{00000000-0005-0000-0000-00008B420000}"/>
    <cellStyle name="Normal 73 2 2 2" xfId="2077" xr:uid="{00000000-0005-0000-0000-00001D080000}"/>
    <cellStyle name="Normal 73 2 2 2 2" xfId="2498" xr:uid="{00000000-0005-0000-0000-0000C2090000}"/>
    <cellStyle name="Normal 73 2 2 2 2 2" xfId="3337" xr:uid="{00000000-0005-0000-0000-0000090D0000}"/>
    <cellStyle name="Normal 73 2 2 2 2 2 2" xfId="5027" xr:uid="{00000000-0005-0000-0000-0000A3130000}"/>
    <cellStyle name="Normal 73 2 2 2 2 2 2 2" xfId="15100" xr:uid="{00000000-0005-0000-0000-0000FC3A0000}"/>
    <cellStyle name="Normal 73 2 2 2 2 2 2 2 3" xfId="30198" xr:uid="{00000000-0005-0000-0000-0000F6750000}"/>
    <cellStyle name="Normal 73 2 2 2 2 2 2 3" xfId="10080" xr:uid="{00000000-0005-0000-0000-000060270000}"/>
    <cellStyle name="Normal 73 2 2 2 2 2 2 3 3" xfId="25181" xr:uid="{00000000-0005-0000-0000-00005D620000}"/>
    <cellStyle name="Normal 73 2 2 2 2 2 2 5" xfId="20168" xr:uid="{00000000-0005-0000-0000-0000C84E0000}"/>
    <cellStyle name="Normal 73 2 2 2 2 2 3" xfId="6719" xr:uid="{00000000-0005-0000-0000-00003F1A0000}"/>
    <cellStyle name="Normal 73 2 2 2 2 2 3 2" xfId="16771" xr:uid="{00000000-0005-0000-0000-000083410000}"/>
    <cellStyle name="Normal 73 2 2 2 2 2 3 3" xfId="11751" xr:uid="{00000000-0005-0000-0000-0000E72D0000}"/>
    <cellStyle name="Normal 73 2 2 2 2 2 3 3 3" xfId="26852" xr:uid="{00000000-0005-0000-0000-0000E4680000}"/>
    <cellStyle name="Normal 73 2 2 2 2 2 3 5" xfId="21839" xr:uid="{00000000-0005-0000-0000-00004F550000}"/>
    <cellStyle name="Normal 73 2 2 2 2 2 4" xfId="13429" xr:uid="{00000000-0005-0000-0000-000075340000}"/>
    <cellStyle name="Normal 73 2 2 2 2 2 4 3" xfId="28527" xr:uid="{00000000-0005-0000-0000-00006F6F0000}"/>
    <cellStyle name="Normal 73 2 2 2 2 2 5" xfId="8408" xr:uid="{00000000-0005-0000-0000-0000D8200000}"/>
    <cellStyle name="Normal 73 2 2 2 2 2 5 3" xfId="23510" xr:uid="{00000000-0005-0000-0000-0000D65B0000}"/>
    <cellStyle name="Normal 73 2 2 2 2 2 7" xfId="18497" xr:uid="{00000000-0005-0000-0000-000041480000}"/>
    <cellStyle name="Normal 73 2 2 2 2 3" xfId="4190" xr:uid="{00000000-0005-0000-0000-00005E100000}"/>
    <cellStyle name="Normal 73 2 2 2 2 3 2" xfId="14264" xr:uid="{00000000-0005-0000-0000-0000B8370000}"/>
    <cellStyle name="Normal 73 2 2 2 2 3 2 3" xfId="29362" xr:uid="{00000000-0005-0000-0000-0000B2720000}"/>
    <cellStyle name="Normal 73 2 2 2 2 3 3" xfId="9244" xr:uid="{00000000-0005-0000-0000-00001C240000}"/>
    <cellStyle name="Normal 73 2 2 2 2 3 3 3" xfId="24345" xr:uid="{00000000-0005-0000-0000-0000195F0000}"/>
    <cellStyle name="Normal 73 2 2 2 2 3 5" xfId="19332" xr:uid="{00000000-0005-0000-0000-0000844B0000}"/>
    <cellStyle name="Normal 73 2 2 2 2 4" xfId="5883" xr:uid="{00000000-0005-0000-0000-0000FB160000}"/>
    <cellStyle name="Normal 73 2 2 2 2 4 2" xfId="15935" xr:uid="{00000000-0005-0000-0000-00003F3E0000}"/>
    <cellStyle name="Normal 73 2 2 2 2 4 3" xfId="10915" xr:uid="{00000000-0005-0000-0000-0000A32A0000}"/>
    <cellStyle name="Normal 73 2 2 2 2 4 3 3" xfId="26016" xr:uid="{00000000-0005-0000-0000-0000A0650000}"/>
    <cellStyle name="Normal 73 2 2 2 2 4 5" xfId="21003" xr:uid="{00000000-0005-0000-0000-00000B520000}"/>
    <cellStyle name="Normal 73 2 2 2 2 5" xfId="12593" xr:uid="{00000000-0005-0000-0000-000031310000}"/>
    <cellStyle name="Normal 73 2 2 2 2 5 3" xfId="27691" xr:uid="{00000000-0005-0000-0000-00002B6C0000}"/>
    <cellStyle name="Normal 73 2 2 2 2 6" xfId="7572" xr:uid="{00000000-0005-0000-0000-0000941D0000}"/>
    <cellStyle name="Normal 73 2 2 2 2 6 3" xfId="22674" xr:uid="{00000000-0005-0000-0000-000092580000}"/>
    <cellStyle name="Normal 73 2 2 2 2 8" xfId="17661" xr:uid="{00000000-0005-0000-0000-0000FD440000}"/>
    <cellStyle name="Normal 73 2 2 2 3" xfId="2919" xr:uid="{00000000-0005-0000-0000-0000670B0000}"/>
    <cellStyle name="Normal 73 2 2 2 3 2" xfId="4609" xr:uid="{00000000-0005-0000-0000-000001120000}"/>
    <cellStyle name="Normal 73 2 2 2 3 2 2" xfId="14682" xr:uid="{00000000-0005-0000-0000-00005A390000}"/>
    <cellStyle name="Normal 73 2 2 2 3 2 2 3" xfId="29780" xr:uid="{00000000-0005-0000-0000-000054740000}"/>
    <cellStyle name="Normal 73 2 2 2 3 2 3" xfId="9662" xr:uid="{00000000-0005-0000-0000-0000BE250000}"/>
    <cellStyle name="Normal 73 2 2 2 3 2 3 3" xfId="24763" xr:uid="{00000000-0005-0000-0000-0000BB600000}"/>
    <cellStyle name="Normal 73 2 2 2 3 2 5" xfId="19750" xr:uid="{00000000-0005-0000-0000-0000264D0000}"/>
    <cellStyle name="Normal 73 2 2 2 3 3" xfId="6301" xr:uid="{00000000-0005-0000-0000-00009D180000}"/>
    <cellStyle name="Normal 73 2 2 2 3 3 2" xfId="16353" xr:uid="{00000000-0005-0000-0000-0000E13F0000}"/>
    <cellStyle name="Normal 73 2 2 2 3 3 3" xfId="11333" xr:uid="{00000000-0005-0000-0000-0000452C0000}"/>
    <cellStyle name="Normal 73 2 2 2 3 3 3 3" xfId="26434" xr:uid="{00000000-0005-0000-0000-000042670000}"/>
    <cellStyle name="Normal 73 2 2 2 3 3 5" xfId="21421" xr:uid="{00000000-0005-0000-0000-0000AD530000}"/>
    <cellStyle name="Normal 73 2 2 2 3 4" xfId="13011" xr:uid="{00000000-0005-0000-0000-0000D3320000}"/>
    <cellStyle name="Normal 73 2 2 2 3 4 3" xfId="28109" xr:uid="{00000000-0005-0000-0000-0000CD6D0000}"/>
    <cellStyle name="Normal 73 2 2 2 3 5" xfId="7990" xr:uid="{00000000-0005-0000-0000-0000361F0000}"/>
    <cellStyle name="Normal 73 2 2 2 3 5 3" xfId="23092" xr:uid="{00000000-0005-0000-0000-0000345A0000}"/>
    <cellStyle name="Normal 73 2 2 2 3 7" xfId="18079" xr:uid="{00000000-0005-0000-0000-00009F460000}"/>
    <cellStyle name="Normal 73 2 2 2 4" xfId="3772" xr:uid="{00000000-0005-0000-0000-0000BC0E0000}"/>
    <cellStyle name="Normal 73 2 2 2 4 2" xfId="13846" xr:uid="{00000000-0005-0000-0000-000016360000}"/>
    <cellStyle name="Normal 73 2 2 2 4 2 3" xfId="28944" xr:uid="{00000000-0005-0000-0000-000010710000}"/>
    <cellStyle name="Normal 73 2 2 2 4 3" xfId="8826" xr:uid="{00000000-0005-0000-0000-00007A220000}"/>
    <cellStyle name="Normal 73 2 2 2 4 3 3" xfId="23927" xr:uid="{00000000-0005-0000-0000-0000775D0000}"/>
    <cellStyle name="Normal 73 2 2 2 4 5" xfId="18914" xr:uid="{00000000-0005-0000-0000-0000E2490000}"/>
    <cellStyle name="Normal 73 2 2 2 5" xfId="5465" xr:uid="{00000000-0005-0000-0000-000059150000}"/>
    <cellStyle name="Normal 73 2 2 2 5 2" xfId="15517" xr:uid="{00000000-0005-0000-0000-00009D3C0000}"/>
    <cellStyle name="Normal 73 2 2 2 5 2 3" xfId="30615" xr:uid="{00000000-0005-0000-0000-000097770000}"/>
    <cellStyle name="Normal 73 2 2 2 5 3" xfId="10497" xr:uid="{00000000-0005-0000-0000-000001290000}"/>
    <cellStyle name="Normal 73 2 2 2 5 3 3" xfId="25598" xr:uid="{00000000-0005-0000-0000-0000FE630000}"/>
    <cellStyle name="Normal 73 2 2 2 5 5" xfId="20585" xr:uid="{00000000-0005-0000-0000-000069500000}"/>
    <cellStyle name="Normal 73 2 2 2 6" xfId="12175" xr:uid="{00000000-0005-0000-0000-00008F2F0000}"/>
    <cellStyle name="Normal 73 2 2 2 6 3" xfId="27273" xr:uid="{00000000-0005-0000-0000-0000896A0000}"/>
    <cellStyle name="Normal 73 2 2 2 7" xfId="7154" xr:uid="{00000000-0005-0000-0000-0000F21B0000}"/>
    <cellStyle name="Normal 73 2 2 2 7 3" xfId="22256" xr:uid="{00000000-0005-0000-0000-0000F0560000}"/>
    <cellStyle name="Normal 73 2 2 2 9" xfId="17243" xr:uid="{00000000-0005-0000-0000-00005B430000}"/>
    <cellStyle name="Normal 73 2 2 3" xfId="2290" xr:uid="{00000000-0005-0000-0000-0000F2080000}"/>
    <cellStyle name="Normal 73 2 2 3 2" xfId="3129" xr:uid="{00000000-0005-0000-0000-0000390C0000}"/>
    <cellStyle name="Normal 73 2 2 3 2 2" xfId="4819" xr:uid="{00000000-0005-0000-0000-0000D3120000}"/>
    <cellStyle name="Normal 73 2 2 3 2 2 2" xfId="14892" xr:uid="{00000000-0005-0000-0000-00002C3A0000}"/>
    <cellStyle name="Normal 73 2 2 3 2 2 2 3" xfId="29990" xr:uid="{00000000-0005-0000-0000-000026750000}"/>
    <cellStyle name="Normal 73 2 2 3 2 2 3" xfId="9872" xr:uid="{00000000-0005-0000-0000-000090260000}"/>
    <cellStyle name="Normal 73 2 2 3 2 2 3 3" xfId="24973" xr:uid="{00000000-0005-0000-0000-00008D610000}"/>
    <cellStyle name="Normal 73 2 2 3 2 2 5" xfId="19960" xr:uid="{00000000-0005-0000-0000-0000F84D0000}"/>
    <cellStyle name="Normal 73 2 2 3 2 3" xfId="6511" xr:uid="{00000000-0005-0000-0000-00006F190000}"/>
    <cellStyle name="Normal 73 2 2 3 2 3 2" xfId="16563" xr:uid="{00000000-0005-0000-0000-0000B3400000}"/>
    <cellStyle name="Normal 73 2 2 3 2 3 3" xfId="11543" xr:uid="{00000000-0005-0000-0000-0000172D0000}"/>
    <cellStyle name="Normal 73 2 2 3 2 3 3 3" xfId="26644" xr:uid="{00000000-0005-0000-0000-000014680000}"/>
    <cellStyle name="Normal 73 2 2 3 2 3 5" xfId="21631" xr:uid="{00000000-0005-0000-0000-00007F540000}"/>
    <cellStyle name="Normal 73 2 2 3 2 4" xfId="13221" xr:uid="{00000000-0005-0000-0000-0000A5330000}"/>
    <cellStyle name="Normal 73 2 2 3 2 4 3" xfId="28319" xr:uid="{00000000-0005-0000-0000-00009F6E0000}"/>
    <cellStyle name="Normal 73 2 2 3 2 5" xfId="8200" xr:uid="{00000000-0005-0000-0000-000008200000}"/>
    <cellStyle name="Normal 73 2 2 3 2 5 3" xfId="23302" xr:uid="{00000000-0005-0000-0000-0000065B0000}"/>
    <cellStyle name="Normal 73 2 2 3 2 7" xfId="18289" xr:uid="{00000000-0005-0000-0000-000071470000}"/>
    <cellStyle name="Normal 73 2 2 3 3" xfId="3982" xr:uid="{00000000-0005-0000-0000-00008E0F0000}"/>
    <cellStyle name="Normal 73 2 2 3 3 2" xfId="14056" xr:uid="{00000000-0005-0000-0000-0000E8360000}"/>
    <cellStyle name="Normal 73 2 2 3 3 2 3" xfId="29154" xr:uid="{00000000-0005-0000-0000-0000E2710000}"/>
    <cellStyle name="Normal 73 2 2 3 3 3" xfId="9036" xr:uid="{00000000-0005-0000-0000-00004C230000}"/>
    <cellStyle name="Normal 73 2 2 3 3 3 3" xfId="24137" xr:uid="{00000000-0005-0000-0000-0000495E0000}"/>
    <cellStyle name="Normal 73 2 2 3 3 5" xfId="19124" xr:uid="{00000000-0005-0000-0000-0000B44A0000}"/>
    <cellStyle name="Normal 73 2 2 3 4" xfId="5675" xr:uid="{00000000-0005-0000-0000-00002B160000}"/>
    <cellStyle name="Normal 73 2 2 3 4 2" xfId="15727" xr:uid="{00000000-0005-0000-0000-00006F3D0000}"/>
    <cellStyle name="Normal 73 2 2 3 4 2 3" xfId="30825" xr:uid="{00000000-0005-0000-0000-000069780000}"/>
    <cellStyle name="Normal 73 2 2 3 4 3" xfId="10707" xr:uid="{00000000-0005-0000-0000-0000D3290000}"/>
    <cellStyle name="Normal 73 2 2 3 4 3 3" xfId="25808" xr:uid="{00000000-0005-0000-0000-0000D0640000}"/>
    <cellStyle name="Normal 73 2 2 3 4 5" xfId="20795" xr:uid="{00000000-0005-0000-0000-00003B510000}"/>
    <cellStyle name="Normal 73 2 2 3 5" xfId="12385" xr:uid="{00000000-0005-0000-0000-000061300000}"/>
    <cellStyle name="Normal 73 2 2 3 5 3" xfId="27483" xr:uid="{00000000-0005-0000-0000-00005B6B0000}"/>
    <cellStyle name="Normal 73 2 2 3 6" xfId="7364" xr:uid="{00000000-0005-0000-0000-0000C41C0000}"/>
    <cellStyle name="Normal 73 2 2 3 6 3" xfId="22466" xr:uid="{00000000-0005-0000-0000-0000C2570000}"/>
    <cellStyle name="Normal 73 2 2 3 8" xfId="17453" xr:uid="{00000000-0005-0000-0000-00002D440000}"/>
    <cellStyle name="Normal 73 2 2 4" xfId="2711" xr:uid="{00000000-0005-0000-0000-0000970A0000}"/>
    <cellStyle name="Normal 73 2 2 4 2" xfId="4401" xr:uid="{00000000-0005-0000-0000-000031110000}"/>
    <cellStyle name="Normal 73 2 2 4 2 2" xfId="14474" xr:uid="{00000000-0005-0000-0000-00008A380000}"/>
    <cellStyle name="Normal 73 2 2 4 2 2 3" xfId="29572" xr:uid="{00000000-0005-0000-0000-000084730000}"/>
    <cellStyle name="Normal 73 2 2 4 2 3" xfId="9454" xr:uid="{00000000-0005-0000-0000-0000EE240000}"/>
    <cellStyle name="Normal 73 2 2 4 2 3 3" xfId="24555" xr:uid="{00000000-0005-0000-0000-0000EB5F0000}"/>
    <cellStyle name="Normal 73 2 2 4 2 5" xfId="19542" xr:uid="{00000000-0005-0000-0000-0000564C0000}"/>
    <cellStyle name="Normal 73 2 2 4 3" xfId="6093" xr:uid="{00000000-0005-0000-0000-0000CD170000}"/>
    <cellStyle name="Normal 73 2 2 4 3 2" xfId="16145" xr:uid="{00000000-0005-0000-0000-0000113F0000}"/>
    <cellStyle name="Normal 73 2 2 4 3 3" xfId="11125" xr:uid="{00000000-0005-0000-0000-0000752B0000}"/>
    <cellStyle name="Normal 73 2 2 4 3 3 3" xfId="26226" xr:uid="{00000000-0005-0000-0000-000072660000}"/>
    <cellStyle name="Normal 73 2 2 4 3 5" xfId="21213" xr:uid="{00000000-0005-0000-0000-0000DD520000}"/>
    <cellStyle name="Normal 73 2 2 4 4" xfId="12803" xr:uid="{00000000-0005-0000-0000-000003320000}"/>
    <cellStyle name="Normal 73 2 2 4 4 3" xfId="27901" xr:uid="{00000000-0005-0000-0000-0000FD6C0000}"/>
    <cellStyle name="Normal 73 2 2 4 5" xfId="7782" xr:uid="{00000000-0005-0000-0000-0000661E0000}"/>
    <cellStyle name="Normal 73 2 2 4 5 3" xfId="22884" xr:uid="{00000000-0005-0000-0000-000064590000}"/>
    <cellStyle name="Normal 73 2 2 4 7" xfId="17871" xr:uid="{00000000-0005-0000-0000-0000CF450000}"/>
    <cellStyle name="Normal 73 2 2 5" xfId="3564" xr:uid="{00000000-0005-0000-0000-0000EC0D0000}"/>
    <cellStyle name="Normal 73 2 2 5 2" xfId="13638" xr:uid="{00000000-0005-0000-0000-000046350000}"/>
    <cellStyle name="Normal 73 2 2 5 2 3" xfId="28736" xr:uid="{00000000-0005-0000-0000-000040700000}"/>
    <cellStyle name="Normal 73 2 2 5 3" xfId="8618" xr:uid="{00000000-0005-0000-0000-0000AA210000}"/>
    <cellStyle name="Normal 73 2 2 5 3 3" xfId="23719" xr:uid="{00000000-0005-0000-0000-0000A75C0000}"/>
    <cellStyle name="Normal 73 2 2 5 5" xfId="18706" xr:uid="{00000000-0005-0000-0000-000012490000}"/>
    <cellStyle name="Normal 73 2 2 6" xfId="5257" xr:uid="{00000000-0005-0000-0000-000089140000}"/>
    <cellStyle name="Normal 73 2 2 6 2" xfId="15309" xr:uid="{00000000-0005-0000-0000-0000CD3B0000}"/>
    <cellStyle name="Normal 73 2 2 6 2 3" xfId="30407" xr:uid="{00000000-0005-0000-0000-0000C7760000}"/>
    <cellStyle name="Normal 73 2 2 6 3" xfId="10289" xr:uid="{00000000-0005-0000-0000-000031280000}"/>
    <cellStyle name="Normal 73 2 2 6 3 3" xfId="25390" xr:uid="{00000000-0005-0000-0000-00002E630000}"/>
    <cellStyle name="Normal 73 2 2 6 5" xfId="20377" xr:uid="{00000000-0005-0000-0000-0000994F0000}"/>
    <cellStyle name="Normal 73 2 2 7" xfId="11967" xr:uid="{00000000-0005-0000-0000-0000BF2E0000}"/>
    <cellStyle name="Normal 73 2 2 7 3" xfId="27065" xr:uid="{00000000-0005-0000-0000-0000B9690000}"/>
    <cellStyle name="Normal 73 2 2 8" xfId="6946" xr:uid="{00000000-0005-0000-0000-0000221B0000}"/>
    <cellStyle name="Normal 73 2 2 8 3" xfId="22048" xr:uid="{00000000-0005-0000-0000-000020560000}"/>
    <cellStyle name="Normal 73 2 3" xfId="1973" xr:uid="{00000000-0005-0000-0000-0000B5070000}"/>
    <cellStyle name="Normal 73 2 3 2" xfId="2394" xr:uid="{00000000-0005-0000-0000-00005A090000}"/>
    <cellStyle name="Normal 73 2 3 2 2" xfId="3233" xr:uid="{00000000-0005-0000-0000-0000A10C0000}"/>
    <cellStyle name="Normal 73 2 3 2 2 2" xfId="4923" xr:uid="{00000000-0005-0000-0000-00003B130000}"/>
    <cellStyle name="Normal 73 2 3 2 2 2 2" xfId="14996" xr:uid="{00000000-0005-0000-0000-0000943A0000}"/>
    <cellStyle name="Normal 73 2 3 2 2 2 2 3" xfId="30094" xr:uid="{00000000-0005-0000-0000-00008E750000}"/>
    <cellStyle name="Normal 73 2 3 2 2 2 3" xfId="9976" xr:uid="{00000000-0005-0000-0000-0000F8260000}"/>
    <cellStyle name="Normal 73 2 3 2 2 2 3 3" xfId="25077" xr:uid="{00000000-0005-0000-0000-0000F5610000}"/>
    <cellStyle name="Normal 73 2 3 2 2 2 5" xfId="20064" xr:uid="{00000000-0005-0000-0000-0000604E0000}"/>
    <cellStyle name="Normal 73 2 3 2 2 3" xfId="6615" xr:uid="{00000000-0005-0000-0000-0000D7190000}"/>
    <cellStyle name="Normal 73 2 3 2 2 3 2" xfId="16667" xr:uid="{00000000-0005-0000-0000-00001B410000}"/>
    <cellStyle name="Normal 73 2 3 2 2 3 3" xfId="11647" xr:uid="{00000000-0005-0000-0000-00007F2D0000}"/>
    <cellStyle name="Normal 73 2 3 2 2 3 3 3" xfId="26748" xr:uid="{00000000-0005-0000-0000-00007C680000}"/>
    <cellStyle name="Normal 73 2 3 2 2 3 5" xfId="21735" xr:uid="{00000000-0005-0000-0000-0000E7540000}"/>
    <cellStyle name="Normal 73 2 3 2 2 4" xfId="13325" xr:uid="{00000000-0005-0000-0000-00000D340000}"/>
    <cellStyle name="Normal 73 2 3 2 2 4 3" xfId="28423" xr:uid="{00000000-0005-0000-0000-0000076F0000}"/>
    <cellStyle name="Normal 73 2 3 2 2 5" xfId="8304" xr:uid="{00000000-0005-0000-0000-000070200000}"/>
    <cellStyle name="Normal 73 2 3 2 2 5 3" xfId="23406" xr:uid="{00000000-0005-0000-0000-00006E5B0000}"/>
    <cellStyle name="Normal 73 2 3 2 2 7" xfId="18393" xr:uid="{00000000-0005-0000-0000-0000D9470000}"/>
    <cellStyle name="Normal 73 2 3 2 3" xfId="4086" xr:uid="{00000000-0005-0000-0000-0000F60F0000}"/>
    <cellStyle name="Normal 73 2 3 2 3 2" xfId="14160" xr:uid="{00000000-0005-0000-0000-000050370000}"/>
    <cellStyle name="Normal 73 2 3 2 3 2 3" xfId="29258" xr:uid="{00000000-0005-0000-0000-00004A720000}"/>
    <cellStyle name="Normal 73 2 3 2 3 3" xfId="9140" xr:uid="{00000000-0005-0000-0000-0000B4230000}"/>
    <cellStyle name="Normal 73 2 3 2 3 3 3" xfId="24241" xr:uid="{00000000-0005-0000-0000-0000B15E0000}"/>
    <cellStyle name="Normal 73 2 3 2 3 5" xfId="19228" xr:uid="{00000000-0005-0000-0000-00001C4B0000}"/>
    <cellStyle name="Normal 73 2 3 2 4" xfId="5779" xr:uid="{00000000-0005-0000-0000-000093160000}"/>
    <cellStyle name="Normal 73 2 3 2 4 2" xfId="15831" xr:uid="{00000000-0005-0000-0000-0000D73D0000}"/>
    <cellStyle name="Normal 73 2 3 2 4 2 3" xfId="30929" xr:uid="{00000000-0005-0000-0000-0000D1780000}"/>
    <cellStyle name="Normal 73 2 3 2 4 3" xfId="10811" xr:uid="{00000000-0005-0000-0000-00003B2A0000}"/>
    <cellStyle name="Normal 73 2 3 2 4 3 3" xfId="25912" xr:uid="{00000000-0005-0000-0000-000038650000}"/>
    <cellStyle name="Normal 73 2 3 2 4 5" xfId="20899" xr:uid="{00000000-0005-0000-0000-0000A3510000}"/>
    <cellStyle name="Normal 73 2 3 2 5" xfId="12489" xr:uid="{00000000-0005-0000-0000-0000C9300000}"/>
    <cellStyle name="Normal 73 2 3 2 5 3" xfId="27587" xr:uid="{00000000-0005-0000-0000-0000C36B0000}"/>
    <cellStyle name="Normal 73 2 3 2 6" xfId="7468" xr:uid="{00000000-0005-0000-0000-00002C1D0000}"/>
    <cellStyle name="Normal 73 2 3 2 6 3" xfId="22570" xr:uid="{00000000-0005-0000-0000-00002A580000}"/>
    <cellStyle name="Normal 73 2 3 2 8" xfId="17557" xr:uid="{00000000-0005-0000-0000-000095440000}"/>
    <cellStyle name="Normal 73 2 3 3" xfId="2815" xr:uid="{00000000-0005-0000-0000-0000FF0A0000}"/>
    <cellStyle name="Normal 73 2 3 3 2" xfId="4505" xr:uid="{00000000-0005-0000-0000-000099110000}"/>
    <cellStyle name="Normal 73 2 3 3 2 2" xfId="14578" xr:uid="{00000000-0005-0000-0000-0000F2380000}"/>
    <cellStyle name="Normal 73 2 3 3 2 2 3" xfId="29676" xr:uid="{00000000-0005-0000-0000-0000EC730000}"/>
    <cellStyle name="Normal 73 2 3 3 2 3" xfId="9558" xr:uid="{00000000-0005-0000-0000-000056250000}"/>
    <cellStyle name="Normal 73 2 3 3 2 3 3" xfId="24659" xr:uid="{00000000-0005-0000-0000-000053600000}"/>
    <cellStyle name="Normal 73 2 3 3 2 5" xfId="19646" xr:uid="{00000000-0005-0000-0000-0000BE4C0000}"/>
    <cellStyle name="Normal 73 2 3 3 3" xfId="6197" xr:uid="{00000000-0005-0000-0000-000035180000}"/>
    <cellStyle name="Normal 73 2 3 3 3 2" xfId="16249" xr:uid="{00000000-0005-0000-0000-0000793F0000}"/>
    <cellStyle name="Normal 73 2 3 3 3 3" xfId="11229" xr:uid="{00000000-0005-0000-0000-0000DD2B0000}"/>
    <cellStyle name="Normal 73 2 3 3 3 3 3" xfId="26330" xr:uid="{00000000-0005-0000-0000-0000DA660000}"/>
    <cellStyle name="Normal 73 2 3 3 3 5" xfId="21317" xr:uid="{00000000-0005-0000-0000-000045530000}"/>
    <cellStyle name="Normal 73 2 3 3 4" xfId="12907" xr:uid="{00000000-0005-0000-0000-00006B320000}"/>
    <cellStyle name="Normal 73 2 3 3 4 3" xfId="28005" xr:uid="{00000000-0005-0000-0000-0000656D0000}"/>
    <cellStyle name="Normal 73 2 3 3 5" xfId="7886" xr:uid="{00000000-0005-0000-0000-0000CE1E0000}"/>
    <cellStyle name="Normal 73 2 3 3 5 3" xfId="22988" xr:uid="{00000000-0005-0000-0000-0000CC590000}"/>
    <cellStyle name="Normal 73 2 3 3 7" xfId="17975" xr:uid="{00000000-0005-0000-0000-000037460000}"/>
    <cellStyle name="Normal 73 2 3 4" xfId="3668" xr:uid="{00000000-0005-0000-0000-0000540E0000}"/>
    <cellStyle name="Normal 73 2 3 4 2" xfId="13742" xr:uid="{00000000-0005-0000-0000-0000AE350000}"/>
    <cellStyle name="Normal 73 2 3 4 2 3" xfId="28840" xr:uid="{00000000-0005-0000-0000-0000A8700000}"/>
    <cellStyle name="Normal 73 2 3 4 3" xfId="8722" xr:uid="{00000000-0005-0000-0000-000012220000}"/>
    <cellStyle name="Normal 73 2 3 4 3 3" xfId="23823" xr:uid="{00000000-0005-0000-0000-00000F5D0000}"/>
    <cellStyle name="Normal 73 2 3 4 5" xfId="18810" xr:uid="{00000000-0005-0000-0000-00007A490000}"/>
    <cellStyle name="Normal 73 2 3 5" xfId="5361" xr:uid="{00000000-0005-0000-0000-0000F1140000}"/>
    <cellStyle name="Normal 73 2 3 5 2" xfId="15413" xr:uid="{00000000-0005-0000-0000-0000353C0000}"/>
    <cellStyle name="Normal 73 2 3 5 2 3" xfId="30511" xr:uid="{00000000-0005-0000-0000-00002F770000}"/>
    <cellStyle name="Normal 73 2 3 5 3" xfId="10393" xr:uid="{00000000-0005-0000-0000-000099280000}"/>
    <cellStyle name="Normal 73 2 3 5 3 3" xfId="25494" xr:uid="{00000000-0005-0000-0000-000096630000}"/>
    <cellStyle name="Normal 73 2 3 5 5" xfId="20481" xr:uid="{00000000-0005-0000-0000-000001500000}"/>
    <cellStyle name="Normal 73 2 3 6" xfId="12071" xr:uid="{00000000-0005-0000-0000-0000272F0000}"/>
    <cellStyle name="Normal 73 2 3 6 3" xfId="27169" xr:uid="{00000000-0005-0000-0000-0000216A0000}"/>
    <cellStyle name="Normal 73 2 3 7" xfId="7050" xr:uid="{00000000-0005-0000-0000-00008A1B0000}"/>
    <cellStyle name="Normal 73 2 3 7 3" xfId="22152" xr:uid="{00000000-0005-0000-0000-000088560000}"/>
    <cellStyle name="Normal 73 2 3 9" xfId="17139" xr:uid="{00000000-0005-0000-0000-0000F3420000}"/>
    <cellStyle name="Normal 73 2 4" xfId="2186" xr:uid="{00000000-0005-0000-0000-00008A080000}"/>
    <cellStyle name="Normal 73 2 4 2" xfId="3025" xr:uid="{00000000-0005-0000-0000-0000D10B0000}"/>
    <cellStyle name="Normal 73 2 4 2 2" xfId="4715" xr:uid="{00000000-0005-0000-0000-00006B120000}"/>
    <cellStyle name="Normal 73 2 4 2 2 2" xfId="14788" xr:uid="{00000000-0005-0000-0000-0000C4390000}"/>
    <cellStyle name="Normal 73 2 4 2 2 2 3" xfId="29886" xr:uid="{00000000-0005-0000-0000-0000BE740000}"/>
    <cellStyle name="Normal 73 2 4 2 2 3" xfId="9768" xr:uid="{00000000-0005-0000-0000-000028260000}"/>
    <cellStyle name="Normal 73 2 4 2 2 3 3" xfId="24869" xr:uid="{00000000-0005-0000-0000-000025610000}"/>
    <cellStyle name="Normal 73 2 4 2 2 5" xfId="19856" xr:uid="{00000000-0005-0000-0000-0000904D0000}"/>
    <cellStyle name="Normal 73 2 4 2 3" xfId="6407" xr:uid="{00000000-0005-0000-0000-000007190000}"/>
    <cellStyle name="Normal 73 2 4 2 3 2" xfId="16459" xr:uid="{00000000-0005-0000-0000-00004B400000}"/>
    <cellStyle name="Normal 73 2 4 2 3 3" xfId="11439" xr:uid="{00000000-0005-0000-0000-0000AF2C0000}"/>
    <cellStyle name="Normal 73 2 4 2 3 3 3" xfId="26540" xr:uid="{00000000-0005-0000-0000-0000AC670000}"/>
    <cellStyle name="Normal 73 2 4 2 3 5" xfId="21527" xr:uid="{00000000-0005-0000-0000-000017540000}"/>
    <cellStyle name="Normal 73 2 4 2 4" xfId="13117" xr:uid="{00000000-0005-0000-0000-00003D330000}"/>
    <cellStyle name="Normal 73 2 4 2 4 3" xfId="28215" xr:uid="{00000000-0005-0000-0000-0000376E0000}"/>
    <cellStyle name="Normal 73 2 4 2 5" xfId="8096" xr:uid="{00000000-0005-0000-0000-0000A01F0000}"/>
    <cellStyle name="Normal 73 2 4 2 5 3" xfId="23198" xr:uid="{00000000-0005-0000-0000-00009E5A0000}"/>
    <cellStyle name="Normal 73 2 4 2 7" xfId="18185" xr:uid="{00000000-0005-0000-0000-000009470000}"/>
    <cellStyle name="Normal 73 2 4 3" xfId="3878" xr:uid="{00000000-0005-0000-0000-0000260F0000}"/>
    <cellStyle name="Normal 73 2 4 3 2" xfId="13952" xr:uid="{00000000-0005-0000-0000-000080360000}"/>
    <cellStyle name="Normal 73 2 4 3 2 3" xfId="29050" xr:uid="{00000000-0005-0000-0000-00007A710000}"/>
    <cellStyle name="Normal 73 2 4 3 3" xfId="8932" xr:uid="{00000000-0005-0000-0000-0000E4220000}"/>
    <cellStyle name="Normal 73 2 4 3 3 3" xfId="24033" xr:uid="{00000000-0005-0000-0000-0000E15D0000}"/>
    <cellStyle name="Normal 73 2 4 3 5" xfId="19020" xr:uid="{00000000-0005-0000-0000-00004C4A0000}"/>
    <cellStyle name="Normal 73 2 4 4" xfId="5571" xr:uid="{00000000-0005-0000-0000-0000C3150000}"/>
    <cellStyle name="Normal 73 2 4 4 2" xfId="15623" xr:uid="{00000000-0005-0000-0000-0000073D0000}"/>
    <cellStyle name="Normal 73 2 4 4 2 3" xfId="30721" xr:uid="{00000000-0005-0000-0000-000001780000}"/>
    <cellStyle name="Normal 73 2 4 4 3" xfId="10603" xr:uid="{00000000-0005-0000-0000-00006B290000}"/>
    <cellStyle name="Normal 73 2 4 4 3 3" xfId="25704" xr:uid="{00000000-0005-0000-0000-000068640000}"/>
    <cellStyle name="Normal 73 2 4 4 5" xfId="20691" xr:uid="{00000000-0005-0000-0000-0000D3500000}"/>
    <cellStyle name="Normal 73 2 4 5" xfId="12281" xr:uid="{00000000-0005-0000-0000-0000F92F0000}"/>
    <cellStyle name="Normal 73 2 4 5 3" xfId="27379" xr:uid="{00000000-0005-0000-0000-0000F36A0000}"/>
    <cellStyle name="Normal 73 2 4 6" xfId="7260" xr:uid="{00000000-0005-0000-0000-00005C1C0000}"/>
    <cellStyle name="Normal 73 2 4 6 3" xfId="22362" xr:uid="{00000000-0005-0000-0000-00005A570000}"/>
    <cellStyle name="Normal 73 2 4 8" xfId="17349" xr:uid="{00000000-0005-0000-0000-0000C5430000}"/>
    <cellStyle name="Normal 73 2 5" xfId="2607" xr:uid="{00000000-0005-0000-0000-00002F0A0000}"/>
    <cellStyle name="Normal 73 2 5 2" xfId="4297" xr:uid="{00000000-0005-0000-0000-0000C9100000}"/>
    <cellStyle name="Normal 73 2 5 2 2" xfId="14370" xr:uid="{00000000-0005-0000-0000-000022380000}"/>
    <cellStyle name="Normal 73 2 5 2 2 3" xfId="29468" xr:uid="{00000000-0005-0000-0000-00001C730000}"/>
    <cellStyle name="Normal 73 2 5 2 3" xfId="9350" xr:uid="{00000000-0005-0000-0000-000086240000}"/>
    <cellStyle name="Normal 73 2 5 2 3 3" xfId="24451" xr:uid="{00000000-0005-0000-0000-0000835F0000}"/>
    <cellStyle name="Normal 73 2 5 2 5" xfId="19438" xr:uid="{00000000-0005-0000-0000-0000EE4B0000}"/>
    <cellStyle name="Normal 73 2 5 3" xfId="5989" xr:uid="{00000000-0005-0000-0000-000065170000}"/>
    <cellStyle name="Normal 73 2 5 3 2" xfId="16041" xr:uid="{00000000-0005-0000-0000-0000A93E0000}"/>
    <cellStyle name="Normal 73 2 5 3 3" xfId="11021" xr:uid="{00000000-0005-0000-0000-00000D2B0000}"/>
    <cellStyle name="Normal 73 2 5 3 3 3" xfId="26122" xr:uid="{00000000-0005-0000-0000-00000A660000}"/>
    <cellStyle name="Normal 73 2 5 3 5" xfId="21109" xr:uid="{00000000-0005-0000-0000-000075520000}"/>
    <cellStyle name="Normal 73 2 5 4" xfId="12699" xr:uid="{00000000-0005-0000-0000-00009B310000}"/>
    <cellStyle name="Normal 73 2 5 4 3" xfId="27797" xr:uid="{00000000-0005-0000-0000-0000956C0000}"/>
    <cellStyle name="Normal 73 2 5 5" xfId="7678" xr:uid="{00000000-0005-0000-0000-0000FE1D0000}"/>
    <cellStyle name="Normal 73 2 5 5 3" xfId="22780" xr:uid="{00000000-0005-0000-0000-0000FC580000}"/>
    <cellStyle name="Normal 73 2 5 7" xfId="17767" xr:uid="{00000000-0005-0000-0000-000067450000}"/>
    <cellStyle name="Normal 73 2 6" xfId="3460" xr:uid="{00000000-0005-0000-0000-0000840D0000}"/>
    <cellStyle name="Normal 73 2 6 2" xfId="13534" xr:uid="{00000000-0005-0000-0000-0000DE340000}"/>
    <cellStyle name="Normal 73 2 6 2 3" xfId="28632" xr:uid="{00000000-0005-0000-0000-0000D86F0000}"/>
    <cellStyle name="Normal 73 2 6 3" xfId="8514" xr:uid="{00000000-0005-0000-0000-000042210000}"/>
    <cellStyle name="Normal 73 2 6 3 3" xfId="23615" xr:uid="{00000000-0005-0000-0000-00003F5C0000}"/>
    <cellStyle name="Normal 73 2 6 5" xfId="18602" xr:uid="{00000000-0005-0000-0000-0000AA480000}"/>
    <cellStyle name="Normal 73 2 7" xfId="5153" xr:uid="{00000000-0005-0000-0000-000021140000}"/>
    <cellStyle name="Normal 73 2 7 2" xfId="15205" xr:uid="{00000000-0005-0000-0000-0000653B0000}"/>
    <cellStyle name="Normal 73 2 7 2 3" xfId="30303" xr:uid="{00000000-0005-0000-0000-00005F760000}"/>
    <cellStyle name="Normal 73 2 7 3" xfId="10185" xr:uid="{00000000-0005-0000-0000-0000C9270000}"/>
    <cellStyle name="Normal 73 2 7 3 3" xfId="25286" xr:uid="{00000000-0005-0000-0000-0000C6620000}"/>
    <cellStyle name="Normal 73 2 7 5" xfId="20273" xr:uid="{00000000-0005-0000-0000-0000314F0000}"/>
    <cellStyle name="Normal 73 2 8" xfId="11863" xr:uid="{00000000-0005-0000-0000-0000572E0000}"/>
    <cellStyle name="Normal 73 2 8 3" xfId="26961" xr:uid="{00000000-0005-0000-0000-000051690000}"/>
    <cellStyle name="Normal 73 2 9" xfId="6842" xr:uid="{00000000-0005-0000-0000-0000BA1A0000}"/>
    <cellStyle name="Normal 73 2 9 3" xfId="21944" xr:uid="{00000000-0005-0000-0000-0000B8550000}"/>
    <cellStyle name="Normal 73 3" xfId="1806" xr:uid="{00000000-0005-0000-0000-00000E070000}"/>
    <cellStyle name="Normal 73 3 10" xfId="16983" xr:uid="{00000000-0005-0000-0000-000057420000}"/>
    <cellStyle name="Normal 73 3 2" xfId="2025" xr:uid="{00000000-0005-0000-0000-0000E9070000}"/>
    <cellStyle name="Normal 73 3 2 2" xfId="2446" xr:uid="{00000000-0005-0000-0000-00008E090000}"/>
    <cellStyle name="Normal 73 3 2 2 2" xfId="3285" xr:uid="{00000000-0005-0000-0000-0000D50C0000}"/>
    <cellStyle name="Normal 73 3 2 2 2 2" xfId="4975" xr:uid="{00000000-0005-0000-0000-00006F130000}"/>
    <cellStyle name="Normal 73 3 2 2 2 2 2" xfId="15048" xr:uid="{00000000-0005-0000-0000-0000C83A0000}"/>
    <cellStyle name="Normal 73 3 2 2 2 2 2 3" xfId="30146" xr:uid="{00000000-0005-0000-0000-0000C2750000}"/>
    <cellStyle name="Normal 73 3 2 2 2 2 3" xfId="10028" xr:uid="{00000000-0005-0000-0000-00002C270000}"/>
    <cellStyle name="Normal 73 3 2 2 2 2 3 3" xfId="25129" xr:uid="{00000000-0005-0000-0000-000029620000}"/>
    <cellStyle name="Normal 73 3 2 2 2 2 5" xfId="20116" xr:uid="{00000000-0005-0000-0000-0000944E0000}"/>
    <cellStyle name="Normal 73 3 2 2 2 3" xfId="6667" xr:uid="{00000000-0005-0000-0000-00000B1A0000}"/>
    <cellStyle name="Normal 73 3 2 2 2 3 2" xfId="16719" xr:uid="{00000000-0005-0000-0000-00004F410000}"/>
    <cellStyle name="Normal 73 3 2 2 2 3 3" xfId="11699" xr:uid="{00000000-0005-0000-0000-0000B32D0000}"/>
    <cellStyle name="Normal 73 3 2 2 2 3 3 3" xfId="26800" xr:uid="{00000000-0005-0000-0000-0000B0680000}"/>
    <cellStyle name="Normal 73 3 2 2 2 3 5" xfId="21787" xr:uid="{00000000-0005-0000-0000-00001B550000}"/>
    <cellStyle name="Normal 73 3 2 2 2 4" xfId="13377" xr:uid="{00000000-0005-0000-0000-000041340000}"/>
    <cellStyle name="Normal 73 3 2 2 2 4 3" xfId="28475" xr:uid="{00000000-0005-0000-0000-00003B6F0000}"/>
    <cellStyle name="Normal 73 3 2 2 2 5" xfId="8356" xr:uid="{00000000-0005-0000-0000-0000A4200000}"/>
    <cellStyle name="Normal 73 3 2 2 2 5 3" xfId="23458" xr:uid="{00000000-0005-0000-0000-0000A25B0000}"/>
    <cellStyle name="Normal 73 3 2 2 2 7" xfId="18445" xr:uid="{00000000-0005-0000-0000-00000D480000}"/>
    <cellStyle name="Normal 73 3 2 2 3" xfId="4138" xr:uid="{00000000-0005-0000-0000-00002A100000}"/>
    <cellStyle name="Normal 73 3 2 2 3 2" xfId="14212" xr:uid="{00000000-0005-0000-0000-000084370000}"/>
    <cellStyle name="Normal 73 3 2 2 3 2 3" xfId="29310" xr:uid="{00000000-0005-0000-0000-00007E720000}"/>
    <cellStyle name="Normal 73 3 2 2 3 3" xfId="9192" xr:uid="{00000000-0005-0000-0000-0000E8230000}"/>
    <cellStyle name="Normal 73 3 2 2 3 3 3" xfId="24293" xr:uid="{00000000-0005-0000-0000-0000E55E0000}"/>
    <cellStyle name="Normal 73 3 2 2 3 5" xfId="19280" xr:uid="{00000000-0005-0000-0000-0000504B0000}"/>
    <cellStyle name="Normal 73 3 2 2 4" xfId="5831" xr:uid="{00000000-0005-0000-0000-0000C7160000}"/>
    <cellStyle name="Normal 73 3 2 2 4 2" xfId="15883" xr:uid="{00000000-0005-0000-0000-00000B3E0000}"/>
    <cellStyle name="Normal 73 3 2 2 4 3" xfId="10863" xr:uid="{00000000-0005-0000-0000-00006F2A0000}"/>
    <cellStyle name="Normal 73 3 2 2 4 3 3" xfId="25964" xr:uid="{00000000-0005-0000-0000-00006C650000}"/>
    <cellStyle name="Normal 73 3 2 2 4 5" xfId="20951" xr:uid="{00000000-0005-0000-0000-0000D7510000}"/>
    <cellStyle name="Normal 73 3 2 2 5" xfId="12541" xr:uid="{00000000-0005-0000-0000-0000FD300000}"/>
    <cellStyle name="Normal 73 3 2 2 5 3" xfId="27639" xr:uid="{00000000-0005-0000-0000-0000F76B0000}"/>
    <cellStyle name="Normal 73 3 2 2 6" xfId="7520" xr:uid="{00000000-0005-0000-0000-0000601D0000}"/>
    <cellStyle name="Normal 73 3 2 2 6 3" xfId="22622" xr:uid="{00000000-0005-0000-0000-00005E580000}"/>
    <cellStyle name="Normal 73 3 2 2 8" xfId="17609" xr:uid="{00000000-0005-0000-0000-0000C9440000}"/>
    <cellStyle name="Normal 73 3 2 3" xfId="2867" xr:uid="{00000000-0005-0000-0000-0000330B0000}"/>
    <cellStyle name="Normal 73 3 2 3 2" xfId="4557" xr:uid="{00000000-0005-0000-0000-0000CD110000}"/>
    <cellStyle name="Normal 73 3 2 3 2 2" xfId="14630" xr:uid="{00000000-0005-0000-0000-000026390000}"/>
    <cellStyle name="Normal 73 3 2 3 2 2 3" xfId="29728" xr:uid="{00000000-0005-0000-0000-000020740000}"/>
    <cellStyle name="Normal 73 3 2 3 2 3" xfId="9610" xr:uid="{00000000-0005-0000-0000-00008A250000}"/>
    <cellStyle name="Normal 73 3 2 3 2 3 3" xfId="24711" xr:uid="{00000000-0005-0000-0000-000087600000}"/>
    <cellStyle name="Normal 73 3 2 3 2 5" xfId="19698" xr:uid="{00000000-0005-0000-0000-0000F24C0000}"/>
    <cellStyle name="Normal 73 3 2 3 3" xfId="6249" xr:uid="{00000000-0005-0000-0000-000069180000}"/>
    <cellStyle name="Normal 73 3 2 3 3 2" xfId="16301" xr:uid="{00000000-0005-0000-0000-0000AD3F0000}"/>
    <cellStyle name="Normal 73 3 2 3 3 3" xfId="11281" xr:uid="{00000000-0005-0000-0000-0000112C0000}"/>
    <cellStyle name="Normal 73 3 2 3 3 3 3" xfId="26382" xr:uid="{00000000-0005-0000-0000-00000E670000}"/>
    <cellStyle name="Normal 73 3 2 3 3 5" xfId="21369" xr:uid="{00000000-0005-0000-0000-000079530000}"/>
    <cellStyle name="Normal 73 3 2 3 4" xfId="12959" xr:uid="{00000000-0005-0000-0000-00009F320000}"/>
    <cellStyle name="Normal 73 3 2 3 4 3" xfId="28057" xr:uid="{00000000-0005-0000-0000-0000996D0000}"/>
    <cellStyle name="Normal 73 3 2 3 5" xfId="7938" xr:uid="{00000000-0005-0000-0000-0000021F0000}"/>
    <cellStyle name="Normal 73 3 2 3 5 3" xfId="23040" xr:uid="{00000000-0005-0000-0000-0000005A0000}"/>
    <cellStyle name="Normal 73 3 2 3 7" xfId="18027" xr:uid="{00000000-0005-0000-0000-00006B460000}"/>
    <cellStyle name="Normal 73 3 2 4" xfId="3720" xr:uid="{00000000-0005-0000-0000-0000880E0000}"/>
    <cellStyle name="Normal 73 3 2 4 2" xfId="13794" xr:uid="{00000000-0005-0000-0000-0000E2350000}"/>
    <cellStyle name="Normal 73 3 2 4 2 3" xfId="28892" xr:uid="{00000000-0005-0000-0000-0000DC700000}"/>
    <cellStyle name="Normal 73 3 2 4 3" xfId="8774" xr:uid="{00000000-0005-0000-0000-000046220000}"/>
    <cellStyle name="Normal 73 3 2 4 3 3" xfId="23875" xr:uid="{00000000-0005-0000-0000-0000435D0000}"/>
    <cellStyle name="Normal 73 3 2 4 5" xfId="18862" xr:uid="{00000000-0005-0000-0000-0000AE490000}"/>
    <cellStyle name="Normal 73 3 2 5" xfId="5413" xr:uid="{00000000-0005-0000-0000-000025150000}"/>
    <cellStyle name="Normal 73 3 2 5 2" xfId="15465" xr:uid="{00000000-0005-0000-0000-0000693C0000}"/>
    <cellStyle name="Normal 73 3 2 5 2 3" xfId="30563" xr:uid="{00000000-0005-0000-0000-000063770000}"/>
    <cellStyle name="Normal 73 3 2 5 3" xfId="10445" xr:uid="{00000000-0005-0000-0000-0000CD280000}"/>
    <cellStyle name="Normal 73 3 2 5 3 3" xfId="25546" xr:uid="{00000000-0005-0000-0000-0000CA630000}"/>
    <cellStyle name="Normal 73 3 2 5 5" xfId="20533" xr:uid="{00000000-0005-0000-0000-000035500000}"/>
    <cellStyle name="Normal 73 3 2 6" xfId="12123" xr:uid="{00000000-0005-0000-0000-00005B2F0000}"/>
    <cellStyle name="Normal 73 3 2 6 3" xfId="27221" xr:uid="{00000000-0005-0000-0000-0000556A0000}"/>
    <cellStyle name="Normal 73 3 2 7" xfId="7102" xr:uid="{00000000-0005-0000-0000-0000BE1B0000}"/>
    <cellStyle name="Normal 73 3 2 7 3" xfId="22204" xr:uid="{00000000-0005-0000-0000-0000BC560000}"/>
    <cellStyle name="Normal 73 3 2 9" xfId="17191" xr:uid="{00000000-0005-0000-0000-000027430000}"/>
    <cellStyle name="Normal 73 3 3" xfId="2238" xr:uid="{00000000-0005-0000-0000-0000BE080000}"/>
    <cellStyle name="Normal 73 3 3 2" xfId="3077" xr:uid="{00000000-0005-0000-0000-0000050C0000}"/>
    <cellStyle name="Normal 73 3 3 2 2" xfId="4767" xr:uid="{00000000-0005-0000-0000-00009F120000}"/>
    <cellStyle name="Normal 73 3 3 2 2 2" xfId="14840" xr:uid="{00000000-0005-0000-0000-0000F8390000}"/>
    <cellStyle name="Normal 73 3 3 2 2 2 3" xfId="29938" xr:uid="{00000000-0005-0000-0000-0000F2740000}"/>
    <cellStyle name="Normal 73 3 3 2 2 3" xfId="9820" xr:uid="{00000000-0005-0000-0000-00005C260000}"/>
    <cellStyle name="Normal 73 3 3 2 2 3 3" xfId="24921" xr:uid="{00000000-0005-0000-0000-000059610000}"/>
    <cellStyle name="Normal 73 3 3 2 2 5" xfId="19908" xr:uid="{00000000-0005-0000-0000-0000C44D0000}"/>
    <cellStyle name="Normal 73 3 3 2 3" xfId="6459" xr:uid="{00000000-0005-0000-0000-00003B190000}"/>
    <cellStyle name="Normal 73 3 3 2 3 2" xfId="16511" xr:uid="{00000000-0005-0000-0000-00007F400000}"/>
    <cellStyle name="Normal 73 3 3 2 3 3" xfId="11491" xr:uid="{00000000-0005-0000-0000-0000E32C0000}"/>
    <cellStyle name="Normal 73 3 3 2 3 3 3" xfId="26592" xr:uid="{00000000-0005-0000-0000-0000E0670000}"/>
    <cellStyle name="Normal 73 3 3 2 3 5" xfId="21579" xr:uid="{00000000-0005-0000-0000-00004B540000}"/>
    <cellStyle name="Normal 73 3 3 2 4" xfId="13169" xr:uid="{00000000-0005-0000-0000-000071330000}"/>
    <cellStyle name="Normal 73 3 3 2 4 3" xfId="28267" xr:uid="{00000000-0005-0000-0000-00006B6E0000}"/>
    <cellStyle name="Normal 73 3 3 2 5" xfId="8148" xr:uid="{00000000-0005-0000-0000-0000D41F0000}"/>
    <cellStyle name="Normal 73 3 3 2 5 3" xfId="23250" xr:uid="{00000000-0005-0000-0000-0000D25A0000}"/>
    <cellStyle name="Normal 73 3 3 2 7" xfId="18237" xr:uid="{00000000-0005-0000-0000-00003D470000}"/>
    <cellStyle name="Normal 73 3 3 3" xfId="3930" xr:uid="{00000000-0005-0000-0000-00005A0F0000}"/>
    <cellStyle name="Normal 73 3 3 3 2" xfId="14004" xr:uid="{00000000-0005-0000-0000-0000B4360000}"/>
    <cellStyle name="Normal 73 3 3 3 2 3" xfId="29102" xr:uid="{00000000-0005-0000-0000-0000AE710000}"/>
    <cellStyle name="Normal 73 3 3 3 3" xfId="8984" xr:uid="{00000000-0005-0000-0000-000018230000}"/>
    <cellStyle name="Normal 73 3 3 3 3 3" xfId="24085" xr:uid="{00000000-0005-0000-0000-0000155E0000}"/>
    <cellStyle name="Normal 73 3 3 3 5" xfId="19072" xr:uid="{00000000-0005-0000-0000-0000804A0000}"/>
    <cellStyle name="Normal 73 3 3 4" xfId="5623" xr:uid="{00000000-0005-0000-0000-0000F7150000}"/>
    <cellStyle name="Normal 73 3 3 4 2" xfId="15675" xr:uid="{00000000-0005-0000-0000-00003B3D0000}"/>
    <cellStyle name="Normal 73 3 3 4 2 3" xfId="30773" xr:uid="{00000000-0005-0000-0000-000035780000}"/>
    <cellStyle name="Normal 73 3 3 4 3" xfId="10655" xr:uid="{00000000-0005-0000-0000-00009F290000}"/>
    <cellStyle name="Normal 73 3 3 4 3 3" xfId="25756" xr:uid="{00000000-0005-0000-0000-00009C640000}"/>
    <cellStyle name="Normal 73 3 3 4 5" xfId="20743" xr:uid="{00000000-0005-0000-0000-000007510000}"/>
    <cellStyle name="Normal 73 3 3 5" xfId="12333" xr:uid="{00000000-0005-0000-0000-00002D300000}"/>
    <cellStyle name="Normal 73 3 3 5 3" xfId="27431" xr:uid="{00000000-0005-0000-0000-0000276B0000}"/>
    <cellStyle name="Normal 73 3 3 6" xfId="7312" xr:uid="{00000000-0005-0000-0000-0000901C0000}"/>
    <cellStyle name="Normal 73 3 3 6 3" xfId="22414" xr:uid="{00000000-0005-0000-0000-00008E570000}"/>
    <cellStyle name="Normal 73 3 3 8" xfId="17401" xr:uid="{00000000-0005-0000-0000-0000F9430000}"/>
    <cellStyle name="Normal 73 3 4" xfId="2659" xr:uid="{00000000-0005-0000-0000-0000630A0000}"/>
    <cellStyle name="Normal 73 3 4 2" xfId="4349" xr:uid="{00000000-0005-0000-0000-0000FD100000}"/>
    <cellStyle name="Normal 73 3 4 2 2" xfId="14422" xr:uid="{00000000-0005-0000-0000-000056380000}"/>
    <cellStyle name="Normal 73 3 4 2 2 3" xfId="29520" xr:uid="{00000000-0005-0000-0000-000050730000}"/>
    <cellStyle name="Normal 73 3 4 2 3" xfId="9402" xr:uid="{00000000-0005-0000-0000-0000BA240000}"/>
    <cellStyle name="Normal 73 3 4 2 3 3" xfId="24503" xr:uid="{00000000-0005-0000-0000-0000B75F0000}"/>
    <cellStyle name="Normal 73 3 4 2 5" xfId="19490" xr:uid="{00000000-0005-0000-0000-0000224C0000}"/>
    <cellStyle name="Normal 73 3 4 3" xfId="6041" xr:uid="{00000000-0005-0000-0000-000099170000}"/>
    <cellStyle name="Normal 73 3 4 3 2" xfId="16093" xr:uid="{00000000-0005-0000-0000-0000DD3E0000}"/>
    <cellStyle name="Normal 73 3 4 3 3" xfId="11073" xr:uid="{00000000-0005-0000-0000-0000412B0000}"/>
    <cellStyle name="Normal 73 3 4 3 3 3" xfId="26174" xr:uid="{00000000-0005-0000-0000-00003E660000}"/>
    <cellStyle name="Normal 73 3 4 3 5" xfId="21161" xr:uid="{00000000-0005-0000-0000-0000A9520000}"/>
    <cellStyle name="Normal 73 3 4 4" xfId="12751" xr:uid="{00000000-0005-0000-0000-0000CF310000}"/>
    <cellStyle name="Normal 73 3 4 4 3" xfId="27849" xr:uid="{00000000-0005-0000-0000-0000C96C0000}"/>
    <cellStyle name="Normal 73 3 4 5" xfId="7730" xr:uid="{00000000-0005-0000-0000-0000321E0000}"/>
    <cellStyle name="Normal 73 3 4 5 3" xfId="22832" xr:uid="{00000000-0005-0000-0000-000030590000}"/>
    <cellStyle name="Normal 73 3 4 7" xfId="17819" xr:uid="{00000000-0005-0000-0000-00009B450000}"/>
    <cellStyle name="Normal 73 3 5" xfId="3512" xr:uid="{00000000-0005-0000-0000-0000B80D0000}"/>
    <cellStyle name="Normal 73 3 5 2" xfId="13586" xr:uid="{00000000-0005-0000-0000-000012350000}"/>
    <cellStyle name="Normal 73 3 5 2 3" xfId="28684" xr:uid="{00000000-0005-0000-0000-00000C700000}"/>
    <cellStyle name="Normal 73 3 5 3" xfId="8566" xr:uid="{00000000-0005-0000-0000-000076210000}"/>
    <cellStyle name="Normal 73 3 5 3 3" xfId="23667" xr:uid="{00000000-0005-0000-0000-0000735C0000}"/>
    <cellStyle name="Normal 73 3 5 5" xfId="18654" xr:uid="{00000000-0005-0000-0000-0000DE480000}"/>
    <cellStyle name="Normal 73 3 6" xfId="5205" xr:uid="{00000000-0005-0000-0000-000055140000}"/>
    <cellStyle name="Normal 73 3 6 2" xfId="15257" xr:uid="{00000000-0005-0000-0000-0000993B0000}"/>
    <cellStyle name="Normal 73 3 6 2 3" xfId="30355" xr:uid="{00000000-0005-0000-0000-000093760000}"/>
    <cellStyle name="Normal 73 3 6 3" xfId="10237" xr:uid="{00000000-0005-0000-0000-0000FD270000}"/>
    <cellStyle name="Normal 73 3 6 3 3" xfId="25338" xr:uid="{00000000-0005-0000-0000-0000FA620000}"/>
    <cellStyle name="Normal 73 3 6 5" xfId="20325" xr:uid="{00000000-0005-0000-0000-0000654F0000}"/>
    <cellStyle name="Normal 73 3 7" xfId="11915" xr:uid="{00000000-0005-0000-0000-00008B2E0000}"/>
    <cellStyle name="Normal 73 3 7 3" xfId="27013" xr:uid="{00000000-0005-0000-0000-000085690000}"/>
    <cellStyle name="Normal 73 3 8" xfId="6894" xr:uid="{00000000-0005-0000-0000-0000EE1A0000}"/>
    <cellStyle name="Normal 73 3 8 3" xfId="21996" xr:uid="{00000000-0005-0000-0000-0000EC550000}"/>
    <cellStyle name="Normal 73 4" xfId="1919" xr:uid="{00000000-0005-0000-0000-00007F070000}"/>
    <cellStyle name="Normal 73 4 2" xfId="2342" xr:uid="{00000000-0005-0000-0000-000026090000}"/>
    <cellStyle name="Normal 73 4 2 2" xfId="3181" xr:uid="{00000000-0005-0000-0000-00006D0C0000}"/>
    <cellStyle name="Normal 73 4 2 2 2" xfId="4871" xr:uid="{00000000-0005-0000-0000-000007130000}"/>
    <cellStyle name="Normal 73 4 2 2 2 2" xfId="14944" xr:uid="{00000000-0005-0000-0000-0000603A0000}"/>
    <cellStyle name="Normal 73 4 2 2 2 2 3" xfId="30042" xr:uid="{00000000-0005-0000-0000-00005A750000}"/>
    <cellStyle name="Normal 73 4 2 2 2 3" xfId="9924" xr:uid="{00000000-0005-0000-0000-0000C4260000}"/>
    <cellStyle name="Normal 73 4 2 2 2 3 3" xfId="25025" xr:uid="{00000000-0005-0000-0000-0000C1610000}"/>
    <cellStyle name="Normal 73 4 2 2 2 5" xfId="20012" xr:uid="{00000000-0005-0000-0000-00002C4E0000}"/>
    <cellStyle name="Normal 73 4 2 2 3" xfId="6563" xr:uid="{00000000-0005-0000-0000-0000A3190000}"/>
    <cellStyle name="Normal 73 4 2 2 3 2" xfId="16615" xr:uid="{00000000-0005-0000-0000-0000E7400000}"/>
    <cellStyle name="Normal 73 4 2 2 3 3" xfId="11595" xr:uid="{00000000-0005-0000-0000-00004B2D0000}"/>
    <cellStyle name="Normal 73 4 2 2 3 3 3" xfId="26696" xr:uid="{00000000-0005-0000-0000-000048680000}"/>
    <cellStyle name="Normal 73 4 2 2 3 5" xfId="21683" xr:uid="{00000000-0005-0000-0000-0000B3540000}"/>
    <cellStyle name="Normal 73 4 2 2 4" xfId="13273" xr:uid="{00000000-0005-0000-0000-0000D9330000}"/>
    <cellStyle name="Normal 73 4 2 2 4 3" xfId="28371" xr:uid="{00000000-0005-0000-0000-0000D36E0000}"/>
    <cellStyle name="Normal 73 4 2 2 5" xfId="8252" xr:uid="{00000000-0005-0000-0000-00003C200000}"/>
    <cellStyle name="Normal 73 4 2 2 5 3" xfId="23354" xr:uid="{00000000-0005-0000-0000-00003A5B0000}"/>
    <cellStyle name="Normal 73 4 2 2 7" xfId="18341" xr:uid="{00000000-0005-0000-0000-0000A5470000}"/>
    <cellStyle name="Normal 73 4 2 3" xfId="4034" xr:uid="{00000000-0005-0000-0000-0000C20F0000}"/>
    <cellStyle name="Normal 73 4 2 3 2" xfId="14108" xr:uid="{00000000-0005-0000-0000-00001C370000}"/>
    <cellStyle name="Normal 73 4 2 3 2 3" xfId="29206" xr:uid="{00000000-0005-0000-0000-000016720000}"/>
    <cellStyle name="Normal 73 4 2 3 3" xfId="9088" xr:uid="{00000000-0005-0000-0000-000080230000}"/>
    <cellStyle name="Normal 73 4 2 3 3 3" xfId="24189" xr:uid="{00000000-0005-0000-0000-00007D5E0000}"/>
    <cellStyle name="Normal 73 4 2 3 5" xfId="19176" xr:uid="{00000000-0005-0000-0000-0000E84A0000}"/>
    <cellStyle name="Normal 73 4 2 4" xfId="5727" xr:uid="{00000000-0005-0000-0000-00005F160000}"/>
    <cellStyle name="Normal 73 4 2 4 2" xfId="15779" xr:uid="{00000000-0005-0000-0000-0000A33D0000}"/>
    <cellStyle name="Normal 73 4 2 4 2 3" xfId="30877" xr:uid="{00000000-0005-0000-0000-00009D780000}"/>
    <cellStyle name="Normal 73 4 2 4 3" xfId="10759" xr:uid="{00000000-0005-0000-0000-0000072A0000}"/>
    <cellStyle name="Normal 73 4 2 4 3 3" xfId="25860" xr:uid="{00000000-0005-0000-0000-000004650000}"/>
    <cellStyle name="Normal 73 4 2 4 5" xfId="20847" xr:uid="{00000000-0005-0000-0000-00006F510000}"/>
    <cellStyle name="Normal 73 4 2 5" xfId="12437" xr:uid="{00000000-0005-0000-0000-000095300000}"/>
    <cellStyle name="Normal 73 4 2 5 3" xfId="27535" xr:uid="{00000000-0005-0000-0000-00008F6B0000}"/>
    <cellStyle name="Normal 73 4 2 6" xfId="7416" xr:uid="{00000000-0005-0000-0000-0000F81C0000}"/>
    <cellStyle name="Normal 73 4 2 6 3" xfId="22518" xr:uid="{00000000-0005-0000-0000-0000F6570000}"/>
    <cellStyle name="Normal 73 4 2 8" xfId="17505" xr:uid="{00000000-0005-0000-0000-000061440000}"/>
    <cellStyle name="Normal 73 4 3" xfId="2763" xr:uid="{00000000-0005-0000-0000-0000CB0A0000}"/>
    <cellStyle name="Normal 73 4 3 2" xfId="4453" xr:uid="{00000000-0005-0000-0000-000065110000}"/>
    <cellStyle name="Normal 73 4 3 2 2" xfId="14526" xr:uid="{00000000-0005-0000-0000-0000BE380000}"/>
    <cellStyle name="Normal 73 4 3 2 2 3" xfId="29624" xr:uid="{00000000-0005-0000-0000-0000B8730000}"/>
    <cellStyle name="Normal 73 4 3 2 3" xfId="9506" xr:uid="{00000000-0005-0000-0000-000022250000}"/>
    <cellStyle name="Normal 73 4 3 2 3 3" xfId="24607" xr:uid="{00000000-0005-0000-0000-00001F600000}"/>
    <cellStyle name="Normal 73 4 3 2 5" xfId="19594" xr:uid="{00000000-0005-0000-0000-00008A4C0000}"/>
    <cellStyle name="Normal 73 4 3 3" xfId="6145" xr:uid="{00000000-0005-0000-0000-000001180000}"/>
    <cellStyle name="Normal 73 4 3 3 2" xfId="16197" xr:uid="{00000000-0005-0000-0000-0000453F0000}"/>
    <cellStyle name="Normal 73 4 3 3 3" xfId="11177" xr:uid="{00000000-0005-0000-0000-0000A92B0000}"/>
    <cellStyle name="Normal 73 4 3 3 3 3" xfId="26278" xr:uid="{00000000-0005-0000-0000-0000A6660000}"/>
    <cellStyle name="Normal 73 4 3 3 5" xfId="21265" xr:uid="{00000000-0005-0000-0000-000011530000}"/>
    <cellStyle name="Normal 73 4 3 4" xfId="12855" xr:uid="{00000000-0005-0000-0000-000037320000}"/>
    <cellStyle name="Normal 73 4 3 4 3" xfId="27953" xr:uid="{00000000-0005-0000-0000-0000316D0000}"/>
    <cellStyle name="Normal 73 4 3 5" xfId="7834" xr:uid="{00000000-0005-0000-0000-00009A1E0000}"/>
    <cellStyle name="Normal 73 4 3 5 3" xfId="22936" xr:uid="{00000000-0005-0000-0000-000098590000}"/>
    <cellStyle name="Normal 73 4 3 7" xfId="17923" xr:uid="{00000000-0005-0000-0000-000003460000}"/>
    <cellStyle name="Normal 73 4 4" xfId="3616" xr:uid="{00000000-0005-0000-0000-0000200E0000}"/>
    <cellStyle name="Normal 73 4 4 2" xfId="13690" xr:uid="{00000000-0005-0000-0000-00007A350000}"/>
    <cellStyle name="Normal 73 4 4 2 3" xfId="28788" xr:uid="{00000000-0005-0000-0000-000074700000}"/>
    <cellStyle name="Normal 73 4 4 3" xfId="8670" xr:uid="{00000000-0005-0000-0000-0000DE210000}"/>
    <cellStyle name="Normal 73 4 4 3 3" xfId="23771" xr:uid="{00000000-0005-0000-0000-0000DB5C0000}"/>
    <cellStyle name="Normal 73 4 4 5" xfId="18758" xr:uid="{00000000-0005-0000-0000-000046490000}"/>
    <cellStyle name="Normal 73 4 5" xfId="5309" xr:uid="{00000000-0005-0000-0000-0000BD140000}"/>
    <cellStyle name="Normal 73 4 5 2" xfId="15361" xr:uid="{00000000-0005-0000-0000-0000013C0000}"/>
    <cellStyle name="Normal 73 4 5 2 3" xfId="30459" xr:uid="{00000000-0005-0000-0000-0000FB760000}"/>
    <cellStyle name="Normal 73 4 5 3" xfId="10341" xr:uid="{00000000-0005-0000-0000-000065280000}"/>
    <cellStyle name="Normal 73 4 5 3 3" xfId="25442" xr:uid="{00000000-0005-0000-0000-000062630000}"/>
    <cellStyle name="Normal 73 4 5 5" xfId="20429" xr:uid="{00000000-0005-0000-0000-0000CD4F0000}"/>
    <cellStyle name="Normal 73 4 6" xfId="12019" xr:uid="{00000000-0005-0000-0000-0000F32E0000}"/>
    <cellStyle name="Normal 73 4 6 3" xfId="27117" xr:uid="{00000000-0005-0000-0000-0000ED690000}"/>
    <cellStyle name="Normal 73 4 7" xfId="6998" xr:uid="{00000000-0005-0000-0000-0000561B0000}"/>
    <cellStyle name="Normal 73 4 7 3" xfId="22100" xr:uid="{00000000-0005-0000-0000-000054560000}"/>
    <cellStyle name="Normal 73 4 9" xfId="17087" xr:uid="{00000000-0005-0000-0000-0000BF420000}"/>
    <cellStyle name="Normal 73 5" xfId="2132" xr:uid="{00000000-0005-0000-0000-000054080000}"/>
    <cellStyle name="Normal 73 5 2" xfId="2973" xr:uid="{00000000-0005-0000-0000-00009D0B0000}"/>
    <cellStyle name="Normal 73 5 2 2" xfId="4663" xr:uid="{00000000-0005-0000-0000-000037120000}"/>
    <cellStyle name="Normal 73 5 2 2 2" xfId="14736" xr:uid="{00000000-0005-0000-0000-000090390000}"/>
    <cellStyle name="Normal 73 5 2 2 2 3" xfId="29834" xr:uid="{00000000-0005-0000-0000-00008A740000}"/>
    <cellStyle name="Normal 73 5 2 2 3" xfId="9716" xr:uid="{00000000-0005-0000-0000-0000F4250000}"/>
    <cellStyle name="Normal 73 5 2 2 3 3" xfId="24817" xr:uid="{00000000-0005-0000-0000-0000F1600000}"/>
    <cellStyle name="Normal 73 5 2 2 5" xfId="19804" xr:uid="{00000000-0005-0000-0000-00005C4D0000}"/>
    <cellStyle name="Normal 73 5 2 3" xfId="6355" xr:uid="{00000000-0005-0000-0000-0000D3180000}"/>
    <cellStyle name="Normal 73 5 2 3 2" xfId="16407" xr:uid="{00000000-0005-0000-0000-000017400000}"/>
    <cellStyle name="Normal 73 5 2 3 3" xfId="11387" xr:uid="{00000000-0005-0000-0000-00007B2C0000}"/>
    <cellStyle name="Normal 73 5 2 3 3 3" xfId="26488" xr:uid="{00000000-0005-0000-0000-000078670000}"/>
    <cellStyle name="Normal 73 5 2 3 5" xfId="21475" xr:uid="{00000000-0005-0000-0000-0000E3530000}"/>
    <cellStyle name="Normal 73 5 2 4" xfId="13065" xr:uid="{00000000-0005-0000-0000-000009330000}"/>
    <cellStyle name="Normal 73 5 2 4 3" xfId="28163" xr:uid="{00000000-0005-0000-0000-0000036E0000}"/>
    <cellStyle name="Normal 73 5 2 5" xfId="8044" xr:uid="{00000000-0005-0000-0000-00006C1F0000}"/>
    <cellStyle name="Normal 73 5 2 5 3" xfId="23146" xr:uid="{00000000-0005-0000-0000-00006A5A0000}"/>
    <cellStyle name="Normal 73 5 2 7" xfId="18133" xr:uid="{00000000-0005-0000-0000-0000D5460000}"/>
    <cellStyle name="Normal 73 5 3" xfId="3826" xr:uid="{00000000-0005-0000-0000-0000F20E0000}"/>
    <cellStyle name="Normal 73 5 3 2" xfId="13900" xr:uid="{00000000-0005-0000-0000-00004C360000}"/>
    <cellStyle name="Normal 73 5 3 2 3" xfId="28998" xr:uid="{00000000-0005-0000-0000-000046710000}"/>
    <cellStyle name="Normal 73 5 3 3" xfId="8880" xr:uid="{00000000-0005-0000-0000-0000B0220000}"/>
    <cellStyle name="Normal 73 5 3 3 3" xfId="23981" xr:uid="{00000000-0005-0000-0000-0000AD5D0000}"/>
    <cellStyle name="Normal 73 5 3 5" xfId="18968" xr:uid="{00000000-0005-0000-0000-0000184A0000}"/>
    <cellStyle name="Normal 73 5 4" xfId="5519" xr:uid="{00000000-0005-0000-0000-00008F150000}"/>
    <cellStyle name="Normal 73 5 4 2" xfId="15571" xr:uid="{00000000-0005-0000-0000-0000D33C0000}"/>
    <cellStyle name="Normal 73 5 4 2 3" xfId="30669" xr:uid="{00000000-0005-0000-0000-0000CD770000}"/>
    <cellStyle name="Normal 73 5 4 3" xfId="10551" xr:uid="{00000000-0005-0000-0000-000037290000}"/>
    <cellStyle name="Normal 73 5 4 3 3" xfId="25652" xr:uid="{00000000-0005-0000-0000-000034640000}"/>
    <cellStyle name="Normal 73 5 4 5" xfId="20639" xr:uid="{00000000-0005-0000-0000-00009F500000}"/>
    <cellStyle name="Normal 73 5 5" xfId="12229" xr:uid="{00000000-0005-0000-0000-0000C52F0000}"/>
    <cellStyle name="Normal 73 5 5 3" xfId="27327" xr:uid="{00000000-0005-0000-0000-0000BF6A0000}"/>
    <cellStyle name="Normal 73 5 6" xfId="7208" xr:uid="{00000000-0005-0000-0000-0000281C0000}"/>
    <cellStyle name="Normal 73 5 6 3" xfId="22310" xr:uid="{00000000-0005-0000-0000-000026570000}"/>
    <cellStyle name="Normal 73 5 8" xfId="17297" xr:uid="{00000000-0005-0000-0000-000091430000}"/>
    <cellStyle name="Normal 73 6" xfId="2553" xr:uid="{00000000-0005-0000-0000-0000F9090000}"/>
    <cellStyle name="Normal 73 6 2" xfId="4245" xr:uid="{00000000-0005-0000-0000-000095100000}"/>
    <cellStyle name="Normal 73 6 2 2" xfId="14318" xr:uid="{00000000-0005-0000-0000-0000EE370000}"/>
    <cellStyle name="Normal 73 6 2 2 3" xfId="29416" xr:uid="{00000000-0005-0000-0000-0000E8720000}"/>
    <cellStyle name="Normal 73 6 2 3" xfId="9298" xr:uid="{00000000-0005-0000-0000-000052240000}"/>
    <cellStyle name="Normal 73 6 2 3 3" xfId="24399" xr:uid="{00000000-0005-0000-0000-00004F5F0000}"/>
    <cellStyle name="Normal 73 6 2 5" xfId="19386" xr:uid="{00000000-0005-0000-0000-0000BA4B0000}"/>
    <cellStyle name="Normal 73 6 3" xfId="5937" xr:uid="{00000000-0005-0000-0000-000031170000}"/>
    <cellStyle name="Normal 73 6 3 2" xfId="15989" xr:uid="{00000000-0005-0000-0000-0000753E0000}"/>
    <cellStyle name="Normal 73 6 3 3" xfId="10969" xr:uid="{00000000-0005-0000-0000-0000D92A0000}"/>
    <cellStyle name="Normal 73 6 3 3 3" xfId="26070" xr:uid="{00000000-0005-0000-0000-0000D6650000}"/>
    <cellStyle name="Normal 73 6 3 5" xfId="21057" xr:uid="{00000000-0005-0000-0000-000041520000}"/>
    <cellStyle name="Normal 73 6 4" xfId="12647" xr:uid="{00000000-0005-0000-0000-000067310000}"/>
    <cellStyle name="Normal 73 6 4 3" xfId="27745" xr:uid="{00000000-0005-0000-0000-0000616C0000}"/>
    <cellStyle name="Normal 73 6 5" xfId="7626" xr:uid="{00000000-0005-0000-0000-0000CA1D0000}"/>
    <cellStyle name="Normal 73 6 5 3" xfId="22728" xr:uid="{00000000-0005-0000-0000-0000C8580000}"/>
    <cellStyle name="Normal 73 6 7" xfId="17715" xr:uid="{00000000-0005-0000-0000-000033450000}"/>
    <cellStyle name="Normal 73 7" xfId="3405" xr:uid="{00000000-0005-0000-0000-00004D0D0000}"/>
    <cellStyle name="Normal 73 7 2" xfId="13482" xr:uid="{00000000-0005-0000-0000-0000AA340000}"/>
    <cellStyle name="Normal 73 7 2 3" xfId="28580" xr:uid="{00000000-0005-0000-0000-0000A46F0000}"/>
    <cellStyle name="Normal 73 7 3" xfId="8462" xr:uid="{00000000-0005-0000-0000-00000E210000}"/>
    <cellStyle name="Normal 73 7 3 3" xfId="23563" xr:uid="{00000000-0005-0000-0000-00000B5C0000}"/>
    <cellStyle name="Normal 73 7 5" xfId="18550" xr:uid="{00000000-0005-0000-0000-000076480000}"/>
    <cellStyle name="Normal 73 8" xfId="5099" xr:uid="{00000000-0005-0000-0000-0000EB130000}"/>
    <cellStyle name="Normal 73 8 2" xfId="15153" xr:uid="{00000000-0005-0000-0000-0000313B0000}"/>
    <cellStyle name="Normal 73 8 2 3" xfId="30251" xr:uid="{00000000-0005-0000-0000-00002B760000}"/>
    <cellStyle name="Normal 73 8 3" xfId="10133" xr:uid="{00000000-0005-0000-0000-000095270000}"/>
    <cellStyle name="Normal 73 8 3 3" xfId="25234" xr:uid="{00000000-0005-0000-0000-000092620000}"/>
    <cellStyle name="Normal 73 8 5" xfId="20221" xr:uid="{00000000-0005-0000-0000-0000FD4E0000}"/>
    <cellStyle name="Normal 73 9" xfId="11809" xr:uid="{00000000-0005-0000-0000-0000212E0000}"/>
    <cellStyle name="Normal 73 9 3" xfId="26909" xr:uid="{00000000-0005-0000-0000-00001D690000}"/>
    <cellStyle name="Normal 74" xfId="1492" xr:uid="{00000000-0005-0000-0000-0000D4050000}"/>
    <cellStyle name="Normal 74 10" xfId="6789" xr:uid="{00000000-0005-0000-0000-0000851A0000}"/>
    <cellStyle name="Normal 74 10 3" xfId="21893" xr:uid="{00000000-0005-0000-0000-000085550000}"/>
    <cellStyle name="Normal 74 12" xfId="16878" xr:uid="{00000000-0005-0000-0000-0000EE410000}"/>
    <cellStyle name="Normal 74 2" xfId="1753" xr:uid="{00000000-0005-0000-0000-0000D9060000}"/>
    <cellStyle name="Normal 74 2 11" xfId="16932" xr:uid="{00000000-0005-0000-0000-000024420000}"/>
    <cellStyle name="Normal 74 2 2" xfId="1861" xr:uid="{00000000-0005-0000-0000-000045070000}"/>
    <cellStyle name="Normal 74 2 2 10" xfId="17036" xr:uid="{00000000-0005-0000-0000-00008C420000}"/>
    <cellStyle name="Normal 74 2 2 2" xfId="2078" xr:uid="{00000000-0005-0000-0000-00001E080000}"/>
    <cellStyle name="Normal 74 2 2 2 2" xfId="2499" xr:uid="{00000000-0005-0000-0000-0000C3090000}"/>
    <cellStyle name="Normal 74 2 2 2 2 2" xfId="3338" xr:uid="{00000000-0005-0000-0000-00000A0D0000}"/>
    <cellStyle name="Normal 74 2 2 2 2 2 2" xfId="5028" xr:uid="{00000000-0005-0000-0000-0000A4130000}"/>
    <cellStyle name="Normal 74 2 2 2 2 2 2 2" xfId="15101" xr:uid="{00000000-0005-0000-0000-0000FD3A0000}"/>
    <cellStyle name="Normal 74 2 2 2 2 2 2 2 3" xfId="30199" xr:uid="{00000000-0005-0000-0000-0000F7750000}"/>
    <cellStyle name="Normal 74 2 2 2 2 2 2 3" xfId="10081" xr:uid="{00000000-0005-0000-0000-000061270000}"/>
    <cellStyle name="Normal 74 2 2 2 2 2 2 3 3" xfId="25182" xr:uid="{00000000-0005-0000-0000-00005E620000}"/>
    <cellStyle name="Normal 74 2 2 2 2 2 2 5" xfId="20169" xr:uid="{00000000-0005-0000-0000-0000C94E0000}"/>
    <cellStyle name="Normal 74 2 2 2 2 2 3" xfId="6720" xr:uid="{00000000-0005-0000-0000-0000401A0000}"/>
    <cellStyle name="Normal 74 2 2 2 2 2 3 2" xfId="16772" xr:uid="{00000000-0005-0000-0000-000084410000}"/>
    <cellStyle name="Normal 74 2 2 2 2 2 3 3" xfId="11752" xr:uid="{00000000-0005-0000-0000-0000E82D0000}"/>
    <cellStyle name="Normal 74 2 2 2 2 2 3 3 3" xfId="26853" xr:uid="{00000000-0005-0000-0000-0000E5680000}"/>
    <cellStyle name="Normal 74 2 2 2 2 2 3 5" xfId="21840" xr:uid="{00000000-0005-0000-0000-000050550000}"/>
    <cellStyle name="Normal 74 2 2 2 2 2 4" xfId="13430" xr:uid="{00000000-0005-0000-0000-000076340000}"/>
    <cellStyle name="Normal 74 2 2 2 2 2 4 3" xfId="28528" xr:uid="{00000000-0005-0000-0000-0000706F0000}"/>
    <cellStyle name="Normal 74 2 2 2 2 2 5" xfId="8409" xr:uid="{00000000-0005-0000-0000-0000D9200000}"/>
    <cellStyle name="Normal 74 2 2 2 2 2 5 3" xfId="23511" xr:uid="{00000000-0005-0000-0000-0000D75B0000}"/>
    <cellStyle name="Normal 74 2 2 2 2 2 7" xfId="18498" xr:uid="{00000000-0005-0000-0000-000042480000}"/>
    <cellStyle name="Normal 74 2 2 2 2 3" xfId="4191" xr:uid="{00000000-0005-0000-0000-00005F100000}"/>
    <cellStyle name="Normal 74 2 2 2 2 3 2" xfId="14265" xr:uid="{00000000-0005-0000-0000-0000B9370000}"/>
    <cellStyle name="Normal 74 2 2 2 2 3 2 3" xfId="29363" xr:uid="{00000000-0005-0000-0000-0000B3720000}"/>
    <cellStyle name="Normal 74 2 2 2 2 3 3" xfId="9245" xr:uid="{00000000-0005-0000-0000-00001D240000}"/>
    <cellStyle name="Normal 74 2 2 2 2 3 3 3" xfId="24346" xr:uid="{00000000-0005-0000-0000-00001A5F0000}"/>
    <cellStyle name="Normal 74 2 2 2 2 3 5" xfId="19333" xr:uid="{00000000-0005-0000-0000-0000854B0000}"/>
    <cellStyle name="Normal 74 2 2 2 2 4" xfId="5884" xr:uid="{00000000-0005-0000-0000-0000FC160000}"/>
    <cellStyle name="Normal 74 2 2 2 2 4 2" xfId="15936" xr:uid="{00000000-0005-0000-0000-0000403E0000}"/>
    <cellStyle name="Normal 74 2 2 2 2 4 3" xfId="10916" xr:uid="{00000000-0005-0000-0000-0000A42A0000}"/>
    <cellStyle name="Normal 74 2 2 2 2 4 3 3" xfId="26017" xr:uid="{00000000-0005-0000-0000-0000A1650000}"/>
    <cellStyle name="Normal 74 2 2 2 2 4 5" xfId="21004" xr:uid="{00000000-0005-0000-0000-00000C520000}"/>
    <cellStyle name="Normal 74 2 2 2 2 5" xfId="12594" xr:uid="{00000000-0005-0000-0000-000032310000}"/>
    <cellStyle name="Normal 74 2 2 2 2 5 3" xfId="27692" xr:uid="{00000000-0005-0000-0000-00002C6C0000}"/>
    <cellStyle name="Normal 74 2 2 2 2 6" xfId="7573" xr:uid="{00000000-0005-0000-0000-0000951D0000}"/>
    <cellStyle name="Normal 74 2 2 2 2 6 3" xfId="22675" xr:uid="{00000000-0005-0000-0000-000093580000}"/>
    <cellStyle name="Normal 74 2 2 2 2 8" xfId="17662" xr:uid="{00000000-0005-0000-0000-0000FE440000}"/>
    <cellStyle name="Normal 74 2 2 2 3" xfId="2920" xr:uid="{00000000-0005-0000-0000-0000680B0000}"/>
    <cellStyle name="Normal 74 2 2 2 3 2" xfId="4610" xr:uid="{00000000-0005-0000-0000-000002120000}"/>
    <cellStyle name="Normal 74 2 2 2 3 2 2" xfId="14683" xr:uid="{00000000-0005-0000-0000-00005B390000}"/>
    <cellStyle name="Normal 74 2 2 2 3 2 2 3" xfId="29781" xr:uid="{00000000-0005-0000-0000-000055740000}"/>
    <cellStyle name="Normal 74 2 2 2 3 2 3" xfId="9663" xr:uid="{00000000-0005-0000-0000-0000BF250000}"/>
    <cellStyle name="Normal 74 2 2 2 3 2 3 3" xfId="24764" xr:uid="{00000000-0005-0000-0000-0000BC600000}"/>
    <cellStyle name="Normal 74 2 2 2 3 2 5" xfId="19751" xr:uid="{00000000-0005-0000-0000-0000274D0000}"/>
    <cellStyle name="Normal 74 2 2 2 3 3" xfId="6302" xr:uid="{00000000-0005-0000-0000-00009E180000}"/>
    <cellStyle name="Normal 74 2 2 2 3 3 2" xfId="16354" xr:uid="{00000000-0005-0000-0000-0000E23F0000}"/>
    <cellStyle name="Normal 74 2 2 2 3 3 3" xfId="11334" xr:uid="{00000000-0005-0000-0000-0000462C0000}"/>
    <cellStyle name="Normal 74 2 2 2 3 3 3 3" xfId="26435" xr:uid="{00000000-0005-0000-0000-000043670000}"/>
    <cellStyle name="Normal 74 2 2 2 3 3 5" xfId="21422" xr:uid="{00000000-0005-0000-0000-0000AE530000}"/>
    <cellStyle name="Normal 74 2 2 2 3 4" xfId="13012" xr:uid="{00000000-0005-0000-0000-0000D4320000}"/>
    <cellStyle name="Normal 74 2 2 2 3 4 3" xfId="28110" xr:uid="{00000000-0005-0000-0000-0000CE6D0000}"/>
    <cellStyle name="Normal 74 2 2 2 3 5" xfId="7991" xr:uid="{00000000-0005-0000-0000-0000371F0000}"/>
    <cellStyle name="Normal 74 2 2 2 3 5 3" xfId="23093" xr:uid="{00000000-0005-0000-0000-0000355A0000}"/>
    <cellStyle name="Normal 74 2 2 2 3 7" xfId="18080" xr:uid="{00000000-0005-0000-0000-0000A0460000}"/>
    <cellStyle name="Normal 74 2 2 2 4" xfId="3773" xr:uid="{00000000-0005-0000-0000-0000BD0E0000}"/>
    <cellStyle name="Normal 74 2 2 2 4 2" xfId="13847" xr:uid="{00000000-0005-0000-0000-000017360000}"/>
    <cellStyle name="Normal 74 2 2 2 4 2 3" xfId="28945" xr:uid="{00000000-0005-0000-0000-000011710000}"/>
    <cellStyle name="Normal 74 2 2 2 4 3" xfId="8827" xr:uid="{00000000-0005-0000-0000-00007B220000}"/>
    <cellStyle name="Normal 74 2 2 2 4 3 3" xfId="23928" xr:uid="{00000000-0005-0000-0000-0000785D0000}"/>
    <cellStyle name="Normal 74 2 2 2 4 5" xfId="18915" xr:uid="{00000000-0005-0000-0000-0000E3490000}"/>
    <cellStyle name="Normal 74 2 2 2 5" xfId="5466" xr:uid="{00000000-0005-0000-0000-00005A150000}"/>
    <cellStyle name="Normal 74 2 2 2 5 2" xfId="15518" xr:uid="{00000000-0005-0000-0000-00009E3C0000}"/>
    <cellStyle name="Normal 74 2 2 2 5 2 3" xfId="30616" xr:uid="{00000000-0005-0000-0000-000098770000}"/>
    <cellStyle name="Normal 74 2 2 2 5 3" xfId="10498" xr:uid="{00000000-0005-0000-0000-000002290000}"/>
    <cellStyle name="Normal 74 2 2 2 5 3 3" xfId="25599" xr:uid="{00000000-0005-0000-0000-0000FF630000}"/>
    <cellStyle name="Normal 74 2 2 2 5 5" xfId="20586" xr:uid="{00000000-0005-0000-0000-00006A500000}"/>
    <cellStyle name="Normal 74 2 2 2 6" xfId="12176" xr:uid="{00000000-0005-0000-0000-0000902F0000}"/>
    <cellStyle name="Normal 74 2 2 2 6 3" xfId="27274" xr:uid="{00000000-0005-0000-0000-00008A6A0000}"/>
    <cellStyle name="Normal 74 2 2 2 7" xfId="7155" xr:uid="{00000000-0005-0000-0000-0000F31B0000}"/>
    <cellStyle name="Normal 74 2 2 2 7 3" xfId="22257" xr:uid="{00000000-0005-0000-0000-0000F1560000}"/>
    <cellStyle name="Normal 74 2 2 2 9" xfId="17244" xr:uid="{00000000-0005-0000-0000-00005C430000}"/>
    <cellStyle name="Normal 74 2 2 3" xfId="2291" xr:uid="{00000000-0005-0000-0000-0000F3080000}"/>
    <cellStyle name="Normal 74 2 2 3 2" xfId="3130" xr:uid="{00000000-0005-0000-0000-00003A0C0000}"/>
    <cellStyle name="Normal 74 2 2 3 2 2" xfId="4820" xr:uid="{00000000-0005-0000-0000-0000D4120000}"/>
    <cellStyle name="Normal 74 2 2 3 2 2 2" xfId="14893" xr:uid="{00000000-0005-0000-0000-00002D3A0000}"/>
    <cellStyle name="Normal 74 2 2 3 2 2 2 3" xfId="29991" xr:uid="{00000000-0005-0000-0000-000027750000}"/>
    <cellStyle name="Normal 74 2 2 3 2 2 3" xfId="9873" xr:uid="{00000000-0005-0000-0000-000091260000}"/>
    <cellStyle name="Normal 74 2 2 3 2 2 3 3" xfId="24974" xr:uid="{00000000-0005-0000-0000-00008E610000}"/>
    <cellStyle name="Normal 74 2 2 3 2 2 5" xfId="19961" xr:uid="{00000000-0005-0000-0000-0000F94D0000}"/>
    <cellStyle name="Normal 74 2 2 3 2 3" xfId="6512" xr:uid="{00000000-0005-0000-0000-000070190000}"/>
    <cellStyle name="Normal 74 2 2 3 2 3 2" xfId="16564" xr:uid="{00000000-0005-0000-0000-0000B4400000}"/>
    <cellStyle name="Normal 74 2 2 3 2 3 3" xfId="11544" xr:uid="{00000000-0005-0000-0000-0000182D0000}"/>
    <cellStyle name="Normal 74 2 2 3 2 3 3 3" xfId="26645" xr:uid="{00000000-0005-0000-0000-000015680000}"/>
    <cellStyle name="Normal 74 2 2 3 2 3 5" xfId="21632" xr:uid="{00000000-0005-0000-0000-000080540000}"/>
    <cellStyle name="Normal 74 2 2 3 2 4" xfId="13222" xr:uid="{00000000-0005-0000-0000-0000A6330000}"/>
    <cellStyle name="Normal 74 2 2 3 2 4 3" xfId="28320" xr:uid="{00000000-0005-0000-0000-0000A06E0000}"/>
    <cellStyle name="Normal 74 2 2 3 2 5" xfId="8201" xr:uid="{00000000-0005-0000-0000-000009200000}"/>
    <cellStyle name="Normal 74 2 2 3 2 5 3" xfId="23303" xr:uid="{00000000-0005-0000-0000-0000075B0000}"/>
    <cellStyle name="Normal 74 2 2 3 2 7" xfId="18290" xr:uid="{00000000-0005-0000-0000-000072470000}"/>
    <cellStyle name="Normal 74 2 2 3 3" xfId="3983" xr:uid="{00000000-0005-0000-0000-00008F0F0000}"/>
    <cellStyle name="Normal 74 2 2 3 3 2" xfId="14057" xr:uid="{00000000-0005-0000-0000-0000E9360000}"/>
    <cellStyle name="Normal 74 2 2 3 3 2 3" xfId="29155" xr:uid="{00000000-0005-0000-0000-0000E3710000}"/>
    <cellStyle name="Normal 74 2 2 3 3 3" xfId="9037" xr:uid="{00000000-0005-0000-0000-00004D230000}"/>
    <cellStyle name="Normal 74 2 2 3 3 3 3" xfId="24138" xr:uid="{00000000-0005-0000-0000-00004A5E0000}"/>
    <cellStyle name="Normal 74 2 2 3 3 5" xfId="19125" xr:uid="{00000000-0005-0000-0000-0000B54A0000}"/>
    <cellStyle name="Normal 74 2 2 3 4" xfId="5676" xr:uid="{00000000-0005-0000-0000-00002C160000}"/>
    <cellStyle name="Normal 74 2 2 3 4 2" xfId="15728" xr:uid="{00000000-0005-0000-0000-0000703D0000}"/>
    <cellStyle name="Normal 74 2 2 3 4 2 3" xfId="30826" xr:uid="{00000000-0005-0000-0000-00006A780000}"/>
    <cellStyle name="Normal 74 2 2 3 4 3" xfId="10708" xr:uid="{00000000-0005-0000-0000-0000D4290000}"/>
    <cellStyle name="Normal 74 2 2 3 4 3 3" xfId="25809" xr:uid="{00000000-0005-0000-0000-0000D1640000}"/>
    <cellStyle name="Normal 74 2 2 3 4 5" xfId="20796" xr:uid="{00000000-0005-0000-0000-00003C510000}"/>
    <cellStyle name="Normal 74 2 2 3 5" xfId="12386" xr:uid="{00000000-0005-0000-0000-000062300000}"/>
    <cellStyle name="Normal 74 2 2 3 5 3" xfId="27484" xr:uid="{00000000-0005-0000-0000-00005C6B0000}"/>
    <cellStyle name="Normal 74 2 2 3 6" xfId="7365" xr:uid="{00000000-0005-0000-0000-0000C51C0000}"/>
    <cellStyle name="Normal 74 2 2 3 6 3" xfId="22467" xr:uid="{00000000-0005-0000-0000-0000C3570000}"/>
    <cellStyle name="Normal 74 2 2 3 8" xfId="17454" xr:uid="{00000000-0005-0000-0000-00002E440000}"/>
    <cellStyle name="Normal 74 2 2 4" xfId="2712" xr:uid="{00000000-0005-0000-0000-0000980A0000}"/>
    <cellStyle name="Normal 74 2 2 4 2" xfId="4402" xr:uid="{00000000-0005-0000-0000-000032110000}"/>
    <cellStyle name="Normal 74 2 2 4 2 2" xfId="14475" xr:uid="{00000000-0005-0000-0000-00008B380000}"/>
    <cellStyle name="Normal 74 2 2 4 2 2 3" xfId="29573" xr:uid="{00000000-0005-0000-0000-000085730000}"/>
    <cellStyle name="Normal 74 2 2 4 2 3" xfId="9455" xr:uid="{00000000-0005-0000-0000-0000EF240000}"/>
    <cellStyle name="Normal 74 2 2 4 2 3 3" xfId="24556" xr:uid="{00000000-0005-0000-0000-0000EC5F0000}"/>
    <cellStyle name="Normal 74 2 2 4 2 5" xfId="19543" xr:uid="{00000000-0005-0000-0000-0000574C0000}"/>
    <cellStyle name="Normal 74 2 2 4 3" xfId="6094" xr:uid="{00000000-0005-0000-0000-0000CE170000}"/>
    <cellStyle name="Normal 74 2 2 4 3 2" xfId="16146" xr:uid="{00000000-0005-0000-0000-0000123F0000}"/>
    <cellStyle name="Normal 74 2 2 4 3 3" xfId="11126" xr:uid="{00000000-0005-0000-0000-0000762B0000}"/>
    <cellStyle name="Normal 74 2 2 4 3 3 3" xfId="26227" xr:uid="{00000000-0005-0000-0000-000073660000}"/>
    <cellStyle name="Normal 74 2 2 4 3 5" xfId="21214" xr:uid="{00000000-0005-0000-0000-0000DE520000}"/>
    <cellStyle name="Normal 74 2 2 4 4" xfId="12804" xr:uid="{00000000-0005-0000-0000-000004320000}"/>
    <cellStyle name="Normal 74 2 2 4 4 3" xfId="27902" xr:uid="{00000000-0005-0000-0000-0000FE6C0000}"/>
    <cellStyle name="Normal 74 2 2 4 5" xfId="7783" xr:uid="{00000000-0005-0000-0000-0000671E0000}"/>
    <cellStyle name="Normal 74 2 2 4 5 3" xfId="22885" xr:uid="{00000000-0005-0000-0000-000065590000}"/>
    <cellStyle name="Normal 74 2 2 4 7" xfId="17872" xr:uid="{00000000-0005-0000-0000-0000D0450000}"/>
    <cellStyle name="Normal 74 2 2 5" xfId="3565" xr:uid="{00000000-0005-0000-0000-0000ED0D0000}"/>
    <cellStyle name="Normal 74 2 2 5 2" xfId="13639" xr:uid="{00000000-0005-0000-0000-000047350000}"/>
    <cellStyle name="Normal 74 2 2 5 2 3" xfId="28737" xr:uid="{00000000-0005-0000-0000-000041700000}"/>
    <cellStyle name="Normal 74 2 2 5 3" xfId="8619" xr:uid="{00000000-0005-0000-0000-0000AB210000}"/>
    <cellStyle name="Normal 74 2 2 5 3 3" xfId="23720" xr:uid="{00000000-0005-0000-0000-0000A85C0000}"/>
    <cellStyle name="Normal 74 2 2 5 5" xfId="18707" xr:uid="{00000000-0005-0000-0000-000013490000}"/>
    <cellStyle name="Normal 74 2 2 6" xfId="5258" xr:uid="{00000000-0005-0000-0000-00008A140000}"/>
    <cellStyle name="Normal 74 2 2 6 2" xfId="15310" xr:uid="{00000000-0005-0000-0000-0000CE3B0000}"/>
    <cellStyle name="Normal 74 2 2 6 2 3" xfId="30408" xr:uid="{00000000-0005-0000-0000-0000C8760000}"/>
    <cellStyle name="Normal 74 2 2 6 3" xfId="10290" xr:uid="{00000000-0005-0000-0000-000032280000}"/>
    <cellStyle name="Normal 74 2 2 6 3 3" xfId="25391" xr:uid="{00000000-0005-0000-0000-00002F630000}"/>
    <cellStyle name="Normal 74 2 2 6 5" xfId="20378" xr:uid="{00000000-0005-0000-0000-00009A4F0000}"/>
    <cellStyle name="Normal 74 2 2 7" xfId="11968" xr:uid="{00000000-0005-0000-0000-0000C02E0000}"/>
    <cellStyle name="Normal 74 2 2 7 3" xfId="27066" xr:uid="{00000000-0005-0000-0000-0000BA690000}"/>
    <cellStyle name="Normal 74 2 2 8" xfId="6947" xr:uid="{00000000-0005-0000-0000-0000231B0000}"/>
    <cellStyle name="Normal 74 2 2 8 3" xfId="22049" xr:uid="{00000000-0005-0000-0000-000021560000}"/>
    <cellStyle name="Normal 74 2 3" xfId="1974" xr:uid="{00000000-0005-0000-0000-0000B6070000}"/>
    <cellStyle name="Normal 74 2 3 2" xfId="2395" xr:uid="{00000000-0005-0000-0000-00005B090000}"/>
    <cellStyle name="Normal 74 2 3 2 2" xfId="3234" xr:uid="{00000000-0005-0000-0000-0000A20C0000}"/>
    <cellStyle name="Normal 74 2 3 2 2 2" xfId="4924" xr:uid="{00000000-0005-0000-0000-00003C130000}"/>
    <cellStyle name="Normal 74 2 3 2 2 2 2" xfId="14997" xr:uid="{00000000-0005-0000-0000-0000953A0000}"/>
    <cellStyle name="Normal 74 2 3 2 2 2 2 3" xfId="30095" xr:uid="{00000000-0005-0000-0000-00008F750000}"/>
    <cellStyle name="Normal 74 2 3 2 2 2 3" xfId="9977" xr:uid="{00000000-0005-0000-0000-0000F9260000}"/>
    <cellStyle name="Normal 74 2 3 2 2 2 3 3" xfId="25078" xr:uid="{00000000-0005-0000-0000-0000F6610000}"/>
    <cellStyle name="Normal 74 2 3 2 2 2 5" xfId="20065" xr:uid="{00000000-0005-0000-0000-0000614E0000}"/>
    <cellStyle name="Normal 74 2 3 2 2 3" xfId="6616" xr:uid="{00000000-0005-0000-0000-0000D8190000}"/>
    <cellStyle name="Normal 74 2 3 2 2 3 2" xfId="16668" xr:uid="{00000000-0005-0000-0000-00001C410000}"/>
    <cellStyle name="Normal 74 2 3 2 2 3 3" xfId="11648" xr:uid="{00000000-0005-0000-0000-0000802D0000}"/>
    <cellStyle name="Normal 74 2 3 2 2 3 3 3" xfId="26749" xr:uid="{00000000-0005-0000-0000-00007D680000}"/>
    <cellStyle name="Normal 74 2 3 2 2 3 5" xfId="21736" xr:uid="{00000000-0005-0000-0000-0000E8540000}"/>
    <cellStyle name="Normal 74 2 3 2 2 4" xfId="13326" xr:uid="{00000000-0005-0000-0000-00000E340000}"/>
    <cellStyle name="Normal 74 2 3 2 2 4 3" xfId="28424" xr:uid="{00000000-0005-0000-0000-0000086F0000}"/>
    <cellStyle name="Normal 74 2 3 2 2 5" xfId="8305" xr:uid="{00000000-0005-0000-0000-000071200000}"/>
    <cellStyle name="Normal 74 2 3 2 2 5 3" xfId="23407" xr:uid="{00000000-0005-0000-0000-00006F5B0000}"/>
    <cellStyle name="Normal 74 2 3 2 2 7" xfId="18394" xr:uid="{00000000-0005-0000-0000-0000DA470000}"/>
    <cellStyle name="Normal 74 2 3 2 3" xfId="4087" xr:uid="{00000000-0005-0000-0000-0000F70F0000}"/>
    <cellStyle name="Normal 74 2 3 2 3 2" xfId="14161" xr:uid="{00000000-0005-0000-0000-000051370000}"/>
    <cellStyle name="Normal 74 2 3 2 3 2 3" xfId="29259" xr:uid="{00000000-0005-0000-0000-00004B720000}"/>
    <cellStyle name="Normal 74 2 3 2 3 3" xfId="9141" xr:uid="{00000000-0005-0000-0000-0000B5230000}"/>
    <cellStyle name="Normal 74 2 3 2 3 3 3" xfId="24242" xr:uid="{00000000-0005-0000-0000-0000B25E0000}"/>
    <cellStyle name="Normal 74 2 3 2 3 5" xfId="19229" xr:uid="{00000000-0005-0000-0000-00001D4B0000}"/>
    <cellStyle name="Normal 74 2 3 2 4" xfId="5780" xr:uid="{00000000-0005-0000-0000-000094160000}"/>
    <cellStyle name="Normal 74 2 3 2 4 2" xfId="15832" xr:uid="{00000000-0005-0000-0000-0000D83D0000}"/>
    <cellStyle name="Normal 74 2 3 2 4 2 3" xfId="30930" xr:uid="{00000000-0005-0000-0000-0000D2780000}"/>
    <cellStyle name="Normal 74 2 3 2 4 3" xfId="10812" xr:uid="{00000000-0005-0000-0000-00003C2A0000}"/>
    <cellStyle name="Normal 74 2 3 2 4 3 3" xfId="25913" xr:uid="{00000000-0005-0000-0000-000039650000}"/>
    <cellStyle name="Normal 74 2 3 2 4 5" xfId="20900" xr:uid="{00000000-0005-0000-0000-0000A4510000}"/>
    <cellStyle name="Normal 74 2 3 2 5" xfId="12490" xr:uid="{00000000-0005-0000-0000-0000CA300000}"/>
    <cellStyle name="Normal 74 2 3 2 5 3" xfId="27588" xr:uid="{00000000-0005-0000-0000-0000C46B0000}"/>
    <cellStyle name="Normal 74 2 3 2 6" xfId="7469" xr:uid="{00000000-0005-0000-0000-00002D1D0000}"/>
    <cellStyle name="Normal 74 2 3 2 6 3" xfId="22571" xr:uid="{00000000-0005-0000-0000-00002B580000}"/>
    <cellStyle name="Normal 74 2 3 2 8" xfId="17558" xr:uid="{00000000-0005-0000-0000-000096440000}"/>
    <cellStyle name="Normal 74 2 3 3" xfId="2816" xr:uid="{00000000-0005-0000-0000-0000000B0000}"/>
    <cellStyle name="Normal 74 2 3 3 2" xfId="4506" xr:uid="{00000000-0005-0000-0000-00009A110000}"/>
    <cellStyle name="Normal 74 2 3 3 2 2" xfId="14579" xr:uid="{00000000-0005-0000-0000-0000F3380000}"/>
    <cellStyle name="Normal 74 2 3 3 2 2 3" xfId="29677" xr:uid="{00000000-0005-0000-0000-0000ED730000}"/>
    <cellStyle name="Normal 74 2 3 3 2 3" xfId="9559" xr:uid="{00000000-0005-0000-0000-000057250000}"/>
    <cellStyle name="Normal 74 2 3 3 2 3 3" xfId="24660" xr:uid="{00000000-0005-0000-0000-000054600000}"/>
    <cellStyle name="Normal 74 2 3 3 2 5" xfId="19647" xr:uid="{00000000-0005-0000-0000-0000BF4C0000}"/>
    <cellStyle name="Normal 74 2 3 3 3" xfId="6198" xr:uid="{00000000-0005-0000-0000-000036180000}"/>
    <cellStyle name="Normal 74 2 3 3 3 2" xfId="16250" xr:uid="{00000000-0005-0000-0000-00007A3F0000}"/>
    <cellStyle name="Normal 74 2 3 3 3 3" xfId="11230" xr:uid="{00000000-0005-0000-0000-0000DE2B0000}"/>
    <cellStyle name="Normal 74 2 3 3 3 3 3" xfId="26331" xr:uid="{00000000-0005-0000-0000-0000DB660000}"/>
    <cellStyle name="Normal 74 2 3 3 3 5" xfId="21318" xr:uid="{00000000-0005-0000-0000-000046530000}"/>
    <cellStyle name="Normal 74 2 3 3 4" xfId="12908" xr:uid="{00000000-0005-0000-0000-00006C320000}"/>
    <cellStyle name="Normal 74 2 3 3 4 3" xfId="28006" xr:uid="{00000000-0005-0000-0000-0000666D0000}"/>
    <cellStyle name="Normal 74 2 3 3 5" xfId="7887" xr:uid="{00000000-0005-0000-0000-0000CF1E0000}"/>
    <cellStyle name="Normal 74 2 3 3 5 3" xfId="22989" xr:uid="{00000000-0005-0000-0000-0000CD590000}"/>
    <cellStyle name="Normal 74 2 3 3 7" xfId="17976" xr:uid="{00000000-0005-0000-0000-000038460000}"/>
    <cellStyle name="Normal 74 2 3 4" xfId="3669" xr:uid="{00000000-0005-0000-0000-0000550E0000}"/>
    <cellStyle name="Normal 74 2 3 4 2" xfId="13743" xr:uid="{00000000-0005-0000-0000-0000AF350000}"/>
    <cellStyle name="Normal 74 2 3 4 2 3" xfId="28841" xr:uid="{00000000-0005-0000-0000-0000A9700000}"/>
    <cellStyle name="Normal 74 2 3 4 3" xfId="8723" xr:uid="{00000000-0005-0000-0000-000013220000}"/>
    <cellStyle name="Normal 74 2 3 4 3 3" xfId="23824" xr:uid="{00000000-0005-0000-0000-0000105D0000}"/>
    <cellStyle name="Normal 74 2 3 4 5" xfId="18811" xr:uid="{00000000-0005-0000-0000-00007B490000}"/>
    <cellStyle name="Normal 74 2 3 5" xfId="5362" xr:uid="{00000000-0005-0000-0000-0000F2140000}"/>
    <cellStyle name="Normal 74 2 3 5 2" xfId="15414" xr:uid="{00000000-0005-0000-0000-0000363C0000}"/>
    <cellStyle name="Normal 74 2 3 5 2 3" xfId="30512" xr:uid="{00000000-0005-0000-0000-000030770000}"/>
    <cellStyle name="Normal 74 2 3 5 3" xfId="10394" xr:uid="{00000000-0005-0000-0000-00009A280000}"/>
    <cellStyle name="Normal 74 2 3 5 3 3" xfId="25495" xr:uid="{00000000-0005-0000-0000-000097630000}"/>
    <cellStyle name="Normal 74 2 3 5 5" xfId="20482" xr:uid="{00000000-0005-0000-0000-000002500000}"/>
    <cellStyle name="Normal 74 2 3 6" xfId="12072" xr:uid="{00000000-0005-0000-0000-0000282F0000}"/>
    <cellStyle name="Normal 74 2 3 6 3" xfId="27170" xr:uid="{00000000-0005-0000-0000-0000226A0000}"/>
    <cellStyle name="Normal 74 2 3 7" xfId="7051" xr:uid="{00000000-0005-0000-0000-00008B1B0000}"/>
    <cellStyle name="Normal 74 2 3 7 3" xfId="22153" xr:uid="{00000000-0005-0000-0000-000089560000}"/>
    <cellStyle name="Normal 74 2 3 9" xfId="17140" xr:uid="{00000000-0005-0000-0000-0000F4420000}"/>
    <cellStyle name="Normal 74 2 4" xfId="2187" xr:uid="{00000000-0005-0000-0000-00008B080000}"/>
    <cellStyle name="Normal 74 2 4 2" xfId="3026" xr:uid="{00000000-0005-0000-0000-0000D20B0000}"/>
    <cellStyle name="Normal 74 2 4 2 2" xfId="4716" xr:uid="{00000000-0005-0000-0000-00006C120000}"/>
    <cellStyle name="Normal 74 2 4 2 2 2" xfId="14789" xr:uid="{00000000-0005-0000-0000-0000C5390000}"/>
    <cellStyle name="Normal 74 2 4 2 2 2 3" xfId="29887" xr:uid="{00000000-0005-0000-0000-0000BF740000}"/>
    <cellStyle name="Normal 74 2 4 2 2 3" xfId="9769" xr:uid="{00000000-0005-0000-0000-000029260000}"/>
    <cellStyle name="Normal 74 2 4 2 2 3 3" xfId="24870" xr:uid="{00000000-0005-0000-0000-000026610000}"/>
    <cellStyle name="Normal 74 2 4 2 2 5" xfId="19857" xr:uid="{00000000-0005-0000-0000-0000914D0000}"/>
    <cellStyle name="Normal 74 2 4 2 3" xfId="6408" xr:uid="{00000000-0005-0000-0000-000008190000}"/>
    <cellStyle name="Normal 74 2 4 2 3 2" xfId="16460" xr:uid="{00000000-0005-0000-0000-00004C400000}"/>
    <cellStyle name="Normal 74 2 4 2 3 3" xfId="11440" xr:uid="{00000000-0005-0000-0000-0000B02C0000}"/>
    <cellStyle name="Normal 74 2 4 2 3 3 3" xfId="26541" xr:uid="{00000000-0005-0000-0000-0000AD670000}"/>
    <cellStyle name="Normal 74 2 4 2 3 5" xfId="21528" xr:uid="{00000000-0005-0000-0000-000018540000}"/>
    <cellStyle name="Normal 74 2 4 2 4" xfId="13118" xr:uid="{00000000-0005-0000-0000-00003E330000}"/>
    <cellStyle name="Normal 74 2 4 2 4 3" xfId="28216" xr:uid="{00000000-0005-0000-0000-0000386E0000}"/>
    <cellStyle name="Normal 74 2 4 2 5" xfId="8097" xr:uid="{00000000-0005-0000-0000-0000A11F0000}"/>
    <cellStyle name="Normal 74 2 4 2 5 3" xfId="23199" xr:uid="{00000000-0005-0000-0000-00009F5A0000}"/>
    <cellStyle name="Normal 74 2 4 2 7" xfId="18186" xr:uid="{00000000-0005-0000-0000-00000A470000}"/>
    <cellStyle name="Normal 74 2 4 3" xfId="3879" xr:uid="{00000000-0005-0000-0000-0000270F0000}"/>
    <cellStyle name="Normal 74 2 4 3 2" xfId="13953" xr:uid="{00000000-0005-0000-0000-000081360000}"/>
    <cellStyle name="Normal 74 2 4 3 2 3" xfId="29051" xr:uid="{00000000-0005-0000-0000-00007B710000}"/>
    <cellStyle name="Normal 74 2 4 3 3" xfId="8933" xr:uid="{00000000-0005-0000-0000-0000E5220000}"/>
    <cellStyle name="Normal 74 2 4 3 3 3" xfId="24034" xr:uid="{00000000-0005-0000-0000-0000E25D0000}"/>
    <cellStyle name="Normal 74 2 4 3 5" xfId="19021" xr:uid="{00000000-0005-0000-0000-00004D4A0000}"/>
    <cellStyle name="Normal 74 2 4 4" xfId="5572" xr:uid="{00000000-0005-0000-0000-0000C4150000}"/>
    <cellStyle name="Normal 74 2 4 4 2" xfId="15624" xr:uid="{00000000-0005-0000-0000-0000083D0000}"/>
    <cellStyle name="Normal 74 2 4 4 2 3" xfId="30722" xr:uid="{00000000-0005-0000-0000-000002780000}"/>
    <cellStyle name="Normal 74 2 4 4 3" xfId="10604" xr:uid="{00000000-0005-0000-0000-00006C290000}"/>
    <cellStyle name="Normal 74 2 4 4 3 3" xfId="25705" xr:uid="{00000000-0005-0000-0000-000069640000}"/>
    <cellStyle name="Normal 74 2 4 4 5" xfId="20692" xr:uid="{00000000-0005-0000-0000-0000D4500000}"/>
    <cellStyle name="Normal 74 2 4 5" xfId="12282" xr:uid="{00000000-0005-0000-0000-0000FA2F0000}"/>
    <cellStyle name="Normal 74 2 4 5 3" xfId="27380" xr:uid="{00000000-0005-0000-0000-0000F46A0000}"/>
    <cellStyle name="Normal 74 2 4 6" xfId="7261" xr:uid="{00000000-0005-0000-0000-00005D1C0000}"/>
    <cellStyle name="Normal 74 2 4 6 3" xfId="22363" xr:uid="{00000000-0005-0000-0000-00005B570000}"/>
    <cellStyle name="Normal 74 2 4 8" xfId="17350" xr:uid="{00000000-0005-0000-0000-0000C6430000}"/>
    <cellStyle name="Normal 74 2 5" xfId="2608" xr:uid="{00000000-0005-0000-0000-0000300A0000}"/>
    <cellStyle name="Normal 74 2 5 2" xfId="4298" xr:uid="{00000000-0005-0000-0000-0000CA100000}"/>
    <cellStyle name="Normal 74 2 5 2 2" xfId="14371" xr:uid="{00000000-0005-0000-0000-000023380000}"/>
    <cellStyle name="Normal 74 2 5 2 2 3" xfId="29469" xr:uid="{00000000-0005-0000-0000-00001D730000}"/>
    <cellStyle name="Normal 74 2 5 2 3" xfId="9351" xr:uid="{00000000-0005-0000-0000-000087240000}"/>
    <cellStyle name="Normal 74 2 5 2 3 3" xfId="24452" xr:uid="{00000000-0005-0000-0000-0000845F0000}"/>
    <cellStyle name="Normal 74 2 5 2 5" xfId="19439" xr:uid="{00000000-0005-0000-0000-0000EF4B0000}"/>
    <cellStyle name="Normal 74 2 5 3" xfId="5990" xr:uid="{00000000-0005-0000-0000-000066170000}"/>
    <cellStyle name="Normal 74 2 5 3 2" xfId="16042" xr:uid="{00000000-0005-0000-0000-0000AA3E0000}"/>
    <cellStyle name="Normal 74 2 5 3 3" xfId="11022" xr:uid="{00000000-0005-0000-0000-00000E2B0000}"/>
    <cellStyle name="Normal 74 2 5 3 3 3" xfId="26123" xr:uid="{00000000-0005-0000-0000-00000B660000}"/>
    <cellStyle name="Normal 74 2 5 3 5" xfId="21110" xr:uid="{00000000-0005-0000-0000-000076520000}"/>
    <cellStyle name="Normal 74 2 5 4" xfId="12700" xr:uid="{00000000-0005-0000-0000-00009C310000}"/>
    <cellStyle name="Normal 74 2 5 4 3" xfId="27798" xr:uid="{00000000-0005-0000-0000-0000966C0000}"/>
    <cellStyle name="Normal 74 2 5 5" xfId="7679" xr:uid="{00000000-0005-0000-0000-0000FF1D0000}"/>
    <cellStyle name="Normal 74 2 5 5 3" xfId="22781" xr:uid="{00000000-0005-0000-0000-0000FD580000}"/>
    <cellStyle name="Normal 74 2 5 7" xfId="17768" xr:uid="{00000000-0005-0000-0000-000068450000}"/>
    <cellStyle name="Normal 74 2 6" xfId="3461" xr:uid="{00000000-0005-0000-0000-0000850D0000}"/>
    <cellStyle name="Normal 74 2 6 2" xfId="13535" xr:uid="{00000000-0005-0000-0000-0000DF340000}"/>
    <cellStyle name="Normal 74 2 6 2 3" xfId="28633" xr:uid="{00000000-0005-0000-0000-0000D96F0000}"/>
    <cellStyle name="Normal 74 2 6 3" xfId="8515" xr:uid="{00000000-0005-0000-0000-000043210000}"/>
    <cellStyle name="Normal 74 2 6 3 3" xfId="23616" xr:uid="{00000000-0005-0000-0000-0000405C0000}"/>
    <cellStyle name="Normal 74 2 6 5" xfId="18603" xr:uid="{00000000-0005-0000-0000-0000AB480000}"/>
    <cellStyle name="Normal 74 2 7" xfId="5154" xr:uid="{00000000-0005-0000-0000-000022140000}"/>
    <cellStyle name="Normal 74 2 7 2" xfId="15206" xr:uid="{00000000-0005-0000-0000-0000663B0000}"/>
    <cellStyle name="Normal 74 2 7 2 3" xfId="30304" xr:uid="{00000000-0005-0000-0000-000060760000}"/>
    <cellStyle name="Normal 74 2 7 3" xfId="10186" xr:uid="{00000000-0005-0000-0000-0000CA270000}"/>
    <cellStyle name="Normal 74 2 7 3 3" xfId="25287" xr:uid="{00000000-0005-0000-0000-0000C7620000}"/>
    <cellStyle name="Normal 74 2 7 5" xfId="20274" xr:uid="{00000000-0005-0000-0000-0000324F0000}"/>
    <cellStyle name="Normal 74 2 8" xfId="11864" xr:uid="{00000000-0005-0000-0000-0000582E0000}"/>
    <cellStyle name="Normal 74 2 8 3" xfId="26962" xr:uid="{00000000-0005-0000-0000-000052690000}"/>
    <cellStyle name="Normal 74 2 9" xfId="6843" xr:uid="{00000000-0005-0000-0000-0000BB1A0000}"/>
    <cellStyle name="Normal 74 2 9 3" xfId="21945" xr:uid="{00000000-0005-0000-0000-0000B9550000}"/>
    <cellStyle name="Normal 74 3" xfId="1807" xr:uid="{00000000-0005-0000-0000-00000F070000}"/>
    <cellStyle name="Normal 74 3 10" xfId="16984" xr:uid="{00000000-0005-0000-0000-000058420000}"/>
    <cellStyle name="Normal 74 3 2" xfId="2026" xr:uid="{00000000-0005-0000-0000-0000EA070000}"/>
    <cellStyle name="Normal 74 3 2 2" xfId="2447" xr:uid="{00000000-0005-0000-0000-00008F090000}"/>
    <cellStyle name="Normal 74 3 2 2 2" xfId="3286" xr:uid="{00000000-0005-0000-0000-0000D60C0000}"/>
    <cellStyle name="Normal 74 3 2 2 2 2" xfId="4976" xr:uid="{00000000-0005-0000-0000-000070130000}"/>
    <cellStyle name="Normal 74 3 2 2 2 2 2" xfId="15049" xr:uid="{00000000-0005-0000-0000-0000C93A0000}"/>
    <cellStyle name="Normal 74 3 2 2 2 2 2 3" xfId="30147" xr:uid="{00000000-0005-0000-0000-0000C3750000}"/>
    <cellStyle name="Normal 74 3 2 2 2 2 3" xfId="10029" xr:uid="{00000000-0005-0000-0000-00002D270000}"/>
    <cellStyle name="Normal 74 3 2 2 2 2 3 3" xfId="25130" xr:uid="{00000000-0005-0000-0000-00002A620000}"/>
    <cellStyle name="Normal 74 3 2 2 2 2 5" xfId="20117" xr:uid="{00000000-0005-0000-0000-0000954E0000}"/>
    <cellStyle name="Normal 74 3 2 2 2 3" xfId="6668" xr:uid="{00000000-0005-0000-0000-00000C1A0000}"/>
    <cellStyle name="Normal 74 3 2 2 2 3 2" xfId="16720" xr:uid="{00000000-0005-0000-0000-000050410000}"/>
    <cellStyle name="Normal 74 3 2 2 2 3 3" xfId="11700" xr:uid="{00000000-0005-0000-0000-0000B42D0000}"/>
    <cellStyle name="Normal 74 3 2 2 2 3 3 3" xfId="26801" xr:uid="{00000000-0005-0000-0000-0000B1680000}"/>
    <cellStyle name="Normal 74 3 2 2 2 3 5" xfId="21788" xr:uid="{00000000-0005-0000-0000-00001C550000}"/>
    <cellStyle name="Normal 74 3 2 2 2 4" xfId="13378" xr:uid="{00000000-0005-0000-0000-000042340000}"/>
    <cellStyle name="Normal 74 3 2 2 2 4 3" xfId="28476" xr:uid="{00000000-0005-0000-0000-00003C6F0000}"/>
    <cellStyle name="Normal 74 3 2 2 2 5" xfId="8357" xr:uid="{00000000-0005-0000-0000-0000A5200000}"/>
    <cellStyle name="Normal 74 3 2 2 2 5 3" xfId="23459" xr:uid="{00000000-0005-0000-0000-0000A35B0000}"/>
    <cellStyle name="Normal 74 3 2 2 2 7" xfId="18446" xr:uid="{00000000-0005-0000-0000-00000E480000}"/>
    <cellStyle name="Normal 74 3 2 2 3" xfId="4139" xr:uid="{00000000-0005-0000-0000-00002B100000}"/>
    <cellStyle name="Normal 74 3 2 2 3 2" xfId="14213" xr:uid="{00000000-0005-0000-0000-000085370000}"/>
    <cellStyle name="Normal 74 3 2 2 3 2 3" xfId="29311" xr:uid="{00000000-0005-0000-0000-00007F720000}"/>
    <cellStyle name="Normal 74 3 2 2 3 3" xfId="9193" xr:uid="{00000000-0005-0000-0000-0000E9230000}"/>
    <cellStyle name="Normal 74 3 2 2 3 3 3" xfId="24294" xr:uid="{00000000-0005-0000-0000-0000E65E0000}"/>
    <cellStyle name="Normal 74 3 2 2 3 5" xfId="19281" xr:uid="{00000000-0005-0000-0000-0000514B0000}"/>
    <cellStyle name="Normal 74 3 2 2 4" xfId="5832" xr:uid="{00000000-0005-0000-0000-0000C8160000}"/>
    <cellStyle name="Normal 74 3 2 2 4 2" xfId="15884" xr:uid="{00000000-0005-0000-0000-00000C3E0000}"/>
    <cellStyle name="Normal 74 3 2 2 4 3" xfId="10864" xr:uid="{00000000-0005-0000-0000-0000702A0000}"/>
    <cellStyle name="Normal 74 3 2 2 4 3 3" xfId="25965" xr:uid="{00000000-0005-0000-0000-00006D650000}"/>
    <cellStyle name="Normal 74 3 2 2 4 5" xfId="20952" xr:uid="{00000000-0005-0000-0000-0000D8510000}"/>
    <cellStyle name="Normal 74 3 2 2 5" xfId="12542" xr:uid="{00000000-0005-0000-0000-0000FE300000}"/>
    <cellStyle name="Normal 74 3 2 2 5 3" xfId="27640" xr:uid="{00000000-0005-0000-0000-0000F86B0000}"/>
    <cellStyle name="Normal 74 3 2 2 6" xfId="7521" xr:uid="{00000000-0005-0000-0000-0000611D0000}"/>
    <cellStyle name="Normal 74 3 2 2 6 3" xfId="22623" xr:uid="{00000000-0005-0000-0000-00005F580000}"/>
    <cellStyle name="Normal 74 3 2 2 8" xfId="17610" xr:uid="{00000000-0005-0000-0000-0000CA440000}"/>
    <cellStyle name="Normal 74 3 2 3" xfId="2868" xr:uid="{00000000-0005-0000-0000-0000340B0000}"/>
    <cellStyle name="Normal 74 3 2 3 2" xfId="4558" xr:uid="{00000000-0005-0000-0000-0000CE110000}"/>
    <cellStyle name="Normal 74 3 2 3 2 2" xfId="14631" xr:uid="{00000000-0005-0000-0000-000027390000}"/>
    <cellStyle name="Normal 74 3 2 3 2 2 3" xfId="29729" xr:uid="{00000000-0005-0000-0000-000021740000}"/>
    <cellStyle name="Normal 74 3 2 3 2 3" xfId="9611" xr:uid="{00000000-0005-0000-0000-00008B250000}"/>
    <cellStyle name="Normal 74 3 2 3 2 3 3" xfId="24712" xr:uid="{00000000-0005-0000-0000-000088600000}"/>
    <cellStyle name="Normal 74 3 2 3 2 5" xfId="19699" xr:uid="{00000000-0005-0000-0000-0000F34C0000}"/>
    <cellStyle name="Normal 74 3 2 3 3" xfId="6250" xr:uid="{00000000-0005-0000-0000-00006A180000}"/>
    <cellStyle name="Normal 74 3 2 3 3 2" xfId="16302" xr:uid="{00000000-0005-0000-0000-0000AE3F0000}"/>
    <cellStyle name="Normal 74 3 2 3 3 3" xfId="11282" xr:uid="{00000000-0005-0000-0000-0000122C0000}"/>
    <cellStyle name="Normal 74 3 2 3 3 3 3" xfId="26383" xr:uid="{00000000-0005-0000-0000-00000F670000}"/>
    <cellStyle name="Normal 74 3 2 3 3 5" xfId="21370" xr:uid="{00000000-0005-0000-0000-00007A530000}"/>
    <cellStyle name="Normal 74 3 2 3 4" xfId="12960" xr:uid="{00000000-0005-0000-0000-0000A0320000}"/>
    <cellStyle name="Normal 74 3 2 3 4 3" xfId="28058" xr:uid="{00000000-0005-0000-0000-00009A6D0000}"/>
    <cellStyle name="Normal 74 3 2 3 5" xfId="7939" xr:uid="{00000000-0005-0000-0000-0000031F0000}"/>
    <cellStyle name="Normal 74 3 2 3 5 3" xfId="23041" xr:uid="{00000000-0005-0000-0000-0000015A0000}"/>
    <cellStyle name="Normal 74 3 2 3 7" xfId="18028" xr:uid="{00000000-0005-0000-0000-00006C460000}"/>
    <cellStyle name="Normal 74 3 2 4" xfId="3721" xr:uid="{00000000-0005-0000-0000-0000890E0000}"/>
    <cellStyle name="Normal 74 3 2 4 2" xfId="13795" xr:uid="{00000000-0005-0000-0000-0000E3350000}"/>
    <cellStyle name="Normal 74 3 2 4 2 3" xfId="28893" xr:uid="{00000000-0005-0000-0000-0000DD700000}"/>
    <cellStyle name="Normal 74 3 2 4 3" xfId="8775" xr:uid="{00000000-0005-0000-0000-000047220000}"/>
    <cellStyle name="Normal 74 3 2 4 3 3" xfId="23876" xr:uid="{00000000-0005-0000-0000-0000445D0000}"/>
    <cellStyle name="Normal 74 3 2 4 5" xfId="18863" xr:uid="{00000000-0005-0000-0000-0000AF490000}"/>
    <cellStyle name="Normal 74 3 2 5" xfId="5414" xr:uid="{00000000-0005-0000-0000-000026150000}"/>
    <cellStyle name="Normal 74 3 2 5 2" xfId="15466" xr:uid="{00000000-0005-0000-0000-00006A3C0000}"/>
    <cellStyle name="Normal 74 3 2 5 2 3" xfId="30564" xr:uid="{00000000-0005-0000-0000-000064770000}"/>
    <cellStyle name="Normal 74 3 2 5 3" xfId="10446" xr:uid="{00000000-0005-0000-0000-0000CE280000}"/>
    <cellStyle name="Normal 74 3 2 5 3 3" xfId="25547" xr:uid="{00000000-0005-0000-0000-0000CB630000}"/>
    <cellStyle name="Normal 74 3 2 5 5" xfId="20534" xr:uid="{00000000-0005-0000-0000-000036500000}"/>
    <cellStyle name="Normal 74 3 2 6" xfId="12124" xr:uid="{00000000-0005-0000-0000-00005C2F0000}"/>
    <cellStyle name="Normal 74 3 2 6 3" xfId="27222" xr:uid="{00000000-0005-0000-0000-0000566A0000}"/>
    <cellStyle name="Normal 74 3 2 7" xfId="7103" xr:uid="{00000000-0005-0000-0000-0000BF1B0000}"/>
    <cellStyle name="Normal 74 3 2 7 3" xfId="22205" xr:uid="{00000000-0005-0000-0000-0000BD560000}"/>
    <cellStyle name="Normal 74 3 2 9" xfId="17192" xr:uid="{00000000-0005-0000-0000-000028430000}"/>
    <cellStyle name="Normal 74 3 3" xfId="2239" xr:uid="{00000000-0005-0000-0000-0000BF080000}"/>
    <cellStyle name="Normal 74 3 3 2" xfId="3078" xr:uid="{00000000-0005-0000-0000-0000060C0000}"/>
    <cellStyle name="Normal 74 3 3 2 2" xfId="4768" xr:uid="{00000000-0005-0000-0000-0000A0120000}"/>
    <cellStyle name="Normal 74 3 3 2 2 2" xfId="14841" xr:uid="{00000000-0005-0000-0000-0000F9390000}"/>
    <cellStyle name="Normal 74 3 3 2 2 2 3" xfId="29939" xr:uid="{00000000-0005-0000-0000-0000F3740000}"/>
    <cellStyle name="Normal 74 3 3 2 2 3" xfId="9821" xr:uid="{00000000-0005-0000-0000-00005D260000}"/>
    <cellStyle name="Normal 74 3 3 2 2 3 3" xfId="24922" xr:uid="{00000000-0005-0000-0000-00005A610000}"/>
    <cellStyle name="Normal 74 3 3 2 2 5" xfId="19909" xr:uid="{00000000-0005-0000-0000-0000C54D0000}"/>
    <cellStyle name="Normal 74 3 3 2 3" xfId="6460" xr:uid="{00000000-0005-0000-0000-00003C190000}"/>
    <cellStyle name="Normal 74 3 3 2 3 2" xfId="16512" xr:uid="{00000000-0005-0000-0000-000080400000}"/>
    <cellStyle name="Normal 74 3 3 2 3 3" xfId="11492" xr:uid="{00000000-0005-0000-0000-0000E42C0000}"/>
    <cellStyle name="Normal 74 3 3 2 3 3 3" xfId="26593" xr:uid="{00000000-0005-0000-0000-0000E1670000}"/>
    <cellStyle name="Normal 74 3 3 2 3 5" xfId="21580" xr:uid="{00000000-0005-0000-0000-00004C540000}"/>
    <cellStyle name="Normal 74 3 3 2 4" xfId="13170" xr:uid="{00000000-0005-0000-0000-000072330000}"/>
    <cellStyle name="Normal 74 3 3 2 4 3" xfId="28268" xr:uid="{00000000-0005-0000-0000-00006C6E0000}"/>
    <cellStyle name="Normal 74 3 3 2 5" xfId="8149" xr:uid="{00000000-0005-0000-0000-0000D51F0000}"/>
    <cellStyle name="Normal 74 3 3 2 5 3" xfId="23251" xr:uid="{00000000-0005-0000-0000-0000D35A0000}"/>
    <cellStyle name="Normal 74 3 3 2 7" xfId="18238" xr:uid="{00000000-0005-0000-0000-00003E470000}"/>
    <cellStyle name="Normal 74 3 3 3" xfId="3931" xr:uid="{00000000-0005-0000-0000-00005B0F0000}"/>
    <cellStyle name="Normal 74 3 3 3 2" xfId="14005" xr:uid="{00000000-0005-0000-0000-0000B5360000}"/>
    <cellStyle name="Normal 74 3 3 3 2 3" xfId="29103" xr:uid="{00000000-0005-0000-0000-0000AF710000}"/>
    <cellStyle name="Normal 74 3 3 3 3" xfId="8985" xr:uid="{00000000-0005-0000-0000-000019230000}"/>
    <cellStyle name="Normal 74 3 3 3 3 3" xfId="24086" xr:uid="{00000000-0005-0000-0000-0000165E0000}"/>
    <cellStyle name="Normal 74 3 3 3 5" xfId="19073" xr:uid="{00000000-0005-0000-0000-0000814A0000}"/>
    <cellStyle name="Normal 74 3 3 4" xfId="5624" xr:uid="{00000000-0005-0000-0000-0000F8150000}"/>
    <cellStyle name="Normal 74 3 3 4 2" xfId="15676" xr:uid="{00000000-0005-0000-0000-00003C3D0000}"/>
    <cellStyle name="Normal 74 3 3 4 2 3" xfId="30774" xr:uid="{00000000-0005-0000-0000-000036780000}"/>
    <cellStyle name="Normal 74 3 3 4 3" xfId="10656" xr:uid="{00000000-0005-0000-0000-0000A0290000}"/>
    <cellStyle name="Normal 74 3 3 4 3 3" xfId="25757" xr:uid="{00000000-0005-0000-0000-00009D640000}"/>
    <cellStyle name="Normal 74 3 3 4 5" xfId="20744" xr:uid="{00000000-0005-0000-0000-000008510000}"/>
    <cellStyle name="Normal 74 3 3 5" xfId="12334" xr:uid="{00000000-0005-0000-0000-00002E300000}"/>
    <cellStyle name="Normal 74 3 3 5 3" xfId="27432" xr:uid="{00000000-0005-0000-0000-0000286B0000}"/>
    <cellStyle name="Normal 74 3 3 6" xfId="7313" xr:uid="{00000000-0005-0000-0000-0000911C0000}"/>
    <cellStyle name="Normal 74 3 3 6 3" xfId="22415" xr:uid="{00000000-0005-0000-0000-00008F570000}"/>
    <cellStyle name="Normal 74 3 3 8" xfId="17402" xr:uid="{00000000-0005-0000-0000-0000FA430000}"/>
    <cellStyle name="Normal 74 3 4" xfId="2660" xr:uid="{00000000-0005-0000-0000-0000640A0000}"/>
    <cellStyle name="Normal 74 3 4 2" xfId="4350" xr:uid="{00000000-0005-0000-0000-0000FE100000}"/>
    <cellStyle name="Normal 74 3 4 2 2" xfId="14423" xr:uid="{00000000-0005-0000-0000-000057380000}"/>
    <cellStyle name="Normal 74 3 4 2 2 3" xfId="29521" xr:uid="{00000000-0005-0000-0000-000051730000}"/>
    <cellStyle name="Normal 74 3 4 2 3" xfId="9403" xr:uid="{00000000-0005-0000-0000-0000BB240000}"/>
    <cellStyle name="Normal 74 3 4 2 3 3" xfId="24504" xr:uid="{00000000-0005-0000-0000-0000B85F0000}"/>
    <cellStyle name="Normal 74 3 4 2 5" xfId="19491" xr:uid="{00000000-0005-0000-0000-0000234C0000}"/>
    <cellStyle name="Normal 74 3 4 3" xfId="6042" xr:uid="{00000000-0005-0000-0000-00009A170000}"/>
    <cellStyle name="Normal 74 3 4 3 2" xfId="16094" xr:uid="{00000000-0005-0000-0000-0000DE3E0000}"/>
    <cellStyle name="Normal 74 3 4 3 3" xfId="11074" xr:uid="{00000000-0005-0000-0000-0000422B0000}"/>
    <cellStyle name="Normal 74 3 4 3 3 3" xfId="26175" xr:uid="{00000000-0005-0000-0000-00003F660000}"/>
    <cellStyle name="Normal 74 3 4 3 5" xfId="21162" xr:uid="{00000000-0005-0000-0000-0000AA520000}"/>
    <cellStyle name="Normal 74 3 4 4" xfId="12752" xr:uid="{00000000-0005-0000-0000-0000D0310000}"/>
    <cellStyle name="Normal 74 3 4 4 3" xfId="27850" xr:uid="{00000000-0005-0000-0000-0000CA6C0000}"/>
    <cellStyle name="Normal 74 3 4 5" xfId="7731" xr:uid="{00000000-0005-0000-0000-0000331E0000}"/>
    <cellStyle name="Normal 74 3 4 5 3" xfId="22833" xr:uid="{00000000-0005-0000-0000-000031590000}"/>
    <cellStyle name="Normal 74 3 4 7" xfId="17820" xr:uid="{00000000-0005-0000-0000-00009C450000}"/>
    <cellStyle name="Normal 74 3 5" xfId="3513" xr:uid="{00000000-0005-0000-0000-0000B90D0000}"/>
    <cellStyle name="Normal 74 3 5 2" xfId="13587" xr:uid="{00000000-0005-0000-0000-000013350000}"/>
    <cellStyle name="Normal 74 3 5 2 3" xfId="28685" xr:uid="{00000000-0005-0000-0000-00000D700000}"/>
    <cellStyle name="Normal 74 3 5 3" xfId="8567" xr:uid="{00000000-0005-0000-0000-000077210000}"/>
    <cellStyle name="Normal 74 3 5 3 3" xfId="23668" xr:uid="{00000000-0005-0000-0000-0000745C0000}"/>
    <cellStyle name="Normal 74 3 5 5" xfId="18655" xr:uid="{00000000-0005-0000-0000-0000DF480000}"/>
    <cellStyle name="Normal 74 3 6" xfId="5206" xr:uid="{00000000-0005-0000-0000-000056140000}"/>
    <cellStyle name="Normal 74 3 6 2" xfId="15258" xr:uid="{00000000-0005-0000-0000-00009A3B0000}"/>
    <cellStyle name="Normal 74 3 6 2 3" xfId="30356" xr:uid="{00000000-0005-0000-0000-000094760000}"/>
    <cellStyle name="Normal 74 3 6 3" xfId="10238" xr:uid="{00000000-0005-0000-0000-0000FE270000}"/>
    <cellStyle name="Normal 74 3 6 3 3" xfId="25339" xr:uid="{00000000-0005-0000-0000-0000FB620000}"/>
    <cellStyle name="Normal 74 3 6 5" xfId="20326" xr:uid="{00000000-0005-0000-0000-0000664F0000}"/>
    <cellStyle name="Normal 74 3 7" xfId="11916" xr:uid="{00000000-0005-0000-0000-00008C2E0000}"/>
    <cellStyle name="Normal 74 3 7 3" xfId="27014" xr:uid="{00000000-0005-0000-0000-000086690000}"/>
    <cellStyle name="Normal 74 3 8" xfId="6895" xr:uid="{00000000-0005-0000-0000-0000EF1A0000}"/>
    <cellStyle name="Normal 74 3 8 3" xfId="21997" xr:uid="{00000000-0005-0000-0000-0000ED550000}"/>
    <cellStyle name="Normal 74 4" xfId="1920" xr:uid="{00000000-0005-0000-0000-000080070000}"/>
    <cellStyle name="Normal 74 4 2" xfId="2343" xr:uid="{00000000-0005-0000-0000-000027090000}"/>
    <cellStyle name="Normal 74 4 2 2" xfId="3182" xr:uid="{00000000-0005-0000-0000-00006E0C0000}"/>
    <cellStyle name="Normal 74 4 2 2 2" xfId="4872" xr:uid="{00000000-0005-0000-0000-000008130000}"/>
    <cellStyle name="Normal 74 4 2 2 2 2" xfId="14945" xr:uid="{00000000-0005-0000-0000-0000613A0000}"/>
    <cellStyle name="Normal 74 4 2 2 2 2 3" xfId="30043" xr:uid="{00000000-0005-0000-0000-00005B750000}"/>
    <cellStyle name="Normal 74 4 2 2 2 3" xfId="9925" xr:uid="{00000000-0005-0000-0000-0000C5260000}"/>
    <cellStyle name="Normal 74 4 2 2 2 3 3" xfId="25026" xr:uid="{00000000-0005-0000-0000-0000C2610000}"/>
    <cellStyle name="Normal 74 4 2 2 2 5" xfId="20013" xr:uid="{00000000-0005-0000-0000-00002D4E0000}"/>
    <cellStyle name="Normal 74 4 2 2 3" xfId="6564" xr:uid="{00000000-0005-0000-0000-0000A4190000}"/>
    <cellStyle name="Normal 74 4 2 2 3 2" xfId="16616" xr:uid="{00000000-0005-0000-0000-0000E8400000}"/>
    <cellStyle name="Normal 74 4 2 2 3 3" xfId="11596" xr:uid="{00000000-0005-0000-0000-00004C2D0000}"/>
    <cellStyle name="Normal 74 4 2 2 3 3 3" xfId="26697" xr:uid="{00000000-0005-0000-0000-000049680000}"/>
    <cellStyle name="Normal 74 4 2 2 3 5" xfId="21684" xr:uid="{00000000-0005-0000-0000-0000B4540000}"/>
    <cellStyle name="Normal 74 4 2 2 4" xfId="13274" xr:uid="{00000000-0005-0000-0000-0000DA330000}"/>
    <cellStyle name="Normal 74 4 2 2 4 3" xfId="28372" xr:uid="{00000000-0005-0000-0000-0000D46E0000}"/>
    <cellStyle name="Normal 74 4 2 2 5" xfId="8253" xr:uid="{00000000-0005-0000-0000-00003D200000}"/>
    <cellStyle name="Normal 74 4 2 2 5 3" xfId="23355" xr:uid="{00000000-0005-0000-0000-00003B5B0000}"/>
    <cellStyle name="Normal 74 4 2 2 7" xfId="18342" xr:uid="{00000000-0005-0000-0000-0000A6470000}"/>
    <cellStyle name="Normal 74 4 2 3" xfId="4035" xr:uid="{00000000-0005-0000-0000-0000C30F0000}"/>
    <cellStyle name="Normal 74 4 2 3 2" xfId="14109" xr:uid="{00000000-0005-0000-0000-00001D370000}"/>
    <cellStyle name="Normal 74 4 2 3 2 3" xfId="29207" xr:uid="{00000000-0005-0000-0000-000017720000}"/>
    <cellStyle name="Normal 74 4 2 3 3" xfId="9089" xr:uid="{00000000-0005-0000-0000-000081230000}"/>
    <cellStyle name="Normal 74 4 2 3 3 3" xfId="24190" xr:uid="{00000000-0005-0000-0000-00007E5E0000}"/>
    <cellStyle name="Normal 74 4 2 3 5" xfId="19177" xr:uid="{00000000-0005-0000-0000-0000E94A0000}"/>
    <cellStyle name="Normal 74 4 2 4" xfId="5728" xr:uid="{00000000-0005-0000-0000-000060160000}"/>
    <cellStyle name="Normal 74 4 2 4 2" xfId="15780" xr:uid="{00000000-0005-0000-0000-0000A43D0000}"/>
    <cellStyle name="Normal 74 4 2 4 2 3" xfId="30878" xr:uid="{00000000-0005-0000-0000-00009E780000}"/>
    <cellStyle name="Normal 74 4 2 4 3" xfId="10760" xr:uid="{00000000-0005-0000-0000-0000082A0000}"/>
    <cellStyle name="Normal 74 4 2 4 3 3" xfId="25861" xr:uid="{00000000-0005-0000-0000-000005650000}"/>
    <cellStyle name="Normal 74 4 2 4 5" xfId="20848" xr:uid="{00000000-0005-0000-0000-000070510000}"/>
    <cellStyle name="Normal 74 4 2 5" xfId="12438" xr:uid="{00000000-0005-0000-0000-000096300000}"/>
    <cellStyle name="Normal 74 4 2 5 3" xfId="27536" xr:uid="{00000000-0005-0000-0000-0000906B0000}"/>
    <cellStyle name="Normal 74 4 2 6" xfId="7417" xr:uid="{00000000-0005-0000-0000-0000F91C0000}"/>
    <cellStyle name="Normal 74 4 2 6 3" xfId="22519" xr:uid="{00000000-0005-0000-0000-0000F7570000}"/>
    <cellStyle name="Normal 74 4 2 8" xfId="17506" xr:uid="{00000000-0005-0000-0000-000062440000}"/>
    <cellStyle name="Normal 74 4 3" xfId="2764" xr:uid="{00000000-0005-0000-0000-0000CC0A0000}"/>
    <cellStyle name="Normal 74 4 3 2" xfId="4454" xr:uid="{00000000-0005-0000-0000-000066110000}"/>
    <cellStyle name="Normal 74 4 3 2 2" xfId="14527" xr:uid="{00000000-0005-0000-0000-0000BF380000}"/>
    <cellStyle name="Normal 74 4 3 2 2 3" xfId="29625" xr:uid="{00000000-0005-0000-0000-0000B9730000}"/>
    <cellStyle name="Normal 74 4 3 2 3" xfId="9507" xr:uid="{00000000-0005-0000-0000-000023250000}"/>
    <cellStyle name="Normal 74 4 3 2 3 3" xfId="24608" xr:uid="{00000000-0005-0000-0000-000020600000}"/>
    <cellStyle name="Normal 74 4 3 2 5" xfId="19595" xr:uid="{00000000-0005-0000-0000-00008B4C0000}"/>
    <cellStyle name="Normal 74 4 3 3" xfId="6146" xr:uid="{00000000-0005-0000-0000-000002180000}"/>
    <cellStyle name="Normal 74 4 3 3 2" xfId="16198" xr:uid="{00000000-0005-0000-0000-0000463F0000}"/>
    <cellStyle name="Normal 74 4 3 3 3" xfId="11178" xr:uid="{00000000-0005-0000-0000-0000AA2B0000}"/>
    <cellStyle name="Normal 74 4 3 3 3 3" xfId="26279" xr:uid="{00000000-0005-0000-0000-0000A7660000}"/>
    <cellStyle name="Normal 74 4 3 3 5" xfId="21266" xr:uid="{00000000-0005-0000-0000-000012530000}"/>
    <cellStyle name="Normal 74 4 3 4" xfId="12856" xr:uid="{00000000-0005-0000-0000-000038320000}"/>
    <cellStyle name="Normal 74 4 3 4 3" xfId="27954" xr:uid="{00000000-0005-0000-0000-0000326D0000}"/>
    <cellStyle name="Normal 74 4 3 5" xfId="7835" xr:uid="{00000000-0005-0000-0000-00009B1E0000}"/>
    <cellStyle name="Normal 74 4 3 5 3" xfId="22937" xr:uid="{00000000-0005-0000-0000-000099590000}"/>
    <cellStyle name="Normal 74 4 3 7" xfId="17924" xr:uid="{00000000-0005-0000-0000-000004460000}"/>
    <cellStyle name="Normal 74 4 4" xfId="3617" xr:uid="{00000000-0005-0000-0000-0000210E0000}"/>
    <cellStyle name="Normal 74 4 4 2" xfId="13691" xr:uid="{00000000-0005-0000-0000-00007B350000}"/>
    <cellStyle name="Normal 74 4 4 2 3" xfId="28789" xr:uid="{00000000-0005-0000-0000-000075700000}"/>
    <cellStyle name="Normal 74 4 4 3" xfId="8671" xr:uid="{00000000-0005-0000-0000-0000DF210000}"/>
    <cellStyle name="Normal 74 4 4 3 3" xfId="23772" xr:uid="{00000000-0005-0000-0000-0000DC5C0000}"/>
    <cellStyle name="Normal 74 4 4 5" xfId="18759" xr:uid="{00000000-0005-0000-0000-000047490000}"/>
    <cellStyle name="Normal 74 4 5" xfId="5310" xr:uid="{00000000-0005-0000-0000-0000BE140000}"/>
    <cellStyle name="Normal 74 4 5 2" xfId="15362" xr:uid="{00000000-0005-0000-0000-0000023C0000}"/>
    <cellStyle name="Normal 74 4 5 2 3" xfId="30460" xr:uid="{00000000-0005-0000-0000-0000FC760000}"/>
    <cellStyle name="Normal 74 4 5 3" xfId="10342" xr:uid="{00000000-0005-0000-0000-000066280000}"/>
    <cellStyle name="Normal 74 4 5 3 3" xfId="25443" xr:uid="{00000000-0005-0000-0000-000063630000}"/>
    <cellStyle name="Normal 74 4 5 5" xfId="20430" xr:uid="{00000000-0005-0000-0000-0000CE4F0000}"/>
    <cellStyle name="Normal 74 4 6" xfId="12020" xr:uid="{00000000-0005-0000-0000-0000F42E0000}"/>
    <cellStyle name="Normal 74 4 6 3" xfId="27118" xr:uid="{00000000-0005-0000-0000-0000EE690000}"/>
    <cellStyle name="Normal 74 4 7" xfId="6999" xr:uid="{00000000-0005-0000-0000-0000571B0000}"/>
    <cellStyle name="Normal 74 4 7 3" xfId="22101" xr:uid="{00000000-0005-0000-0000-000055560000}"/>
    <cellStyle name="Normal 74 4 9" xfId="17088" xr:uid="{00000000-0005-0000-0000-0000C0420000}"/>
    <cellStyle name="Normal 74 5" xfId="2133" xr:uid="{00000000-0005-0000-0000-000055080000}"/>
    <cellStyle name="Normal 74 5 2" xfId="2974" xr:uid="{00000000-0005-0000-0000-00009E0B0000}"/>
    <cellStyle name="Normal 74 5 2 2" xfId="4664" xr:uid="{00000000-0005-0000-0000-000038120000}"/>
    <cellStyle name="Normal 74 5 2 2 2" xfId="14737" xr:uid="{00000000-0005-0000-0000-000091390000}"/>
    <cellStyle name="Normal 74 5 2 2 2 3" xfId="29835" xr:uid="{00000000-0005-0000-0000-00008B740000}"/>
    <cellStyle name="Normal 74 5 2 2 3" xfId="9717" xr:uid="{00000000-0005-0000-0000-0000F5250000}"/>
    <cellStyle name="Normal 74 5 2 2 3 3" xfId="24818" xr:uid="{00000000-0005-0000-0000-0000F2600000}"/>
    <cellStyle name="Normal 74 5 2 2 5" xfId="19805" xr:uid="{00000000-0005-0000-0000-00005D4D0000}"/>
    <cellStyle name="Normal 74 5 2 3" xfId="6356" xr:uid="{00000000-0005-0000-0000-0000D4180000}"/>
    <cellStyle name="Normal 74 5 2 3 2" xfId="16408" xr:uid="{00000000-0005-0000-0000-000018400000}"/>
    <cellStyle name="Normal 74 5 2 3 3" xfId="11388" xr:uid="{00000000-0005-0000-0000-00007C2C0000}"/>
    <cellStyle name="Normal 74 5 2 3 3 3" xfId="26489" xr:uid="{00000000-0005-0000-0000-000079670000}"/>
    <cellStyle name="Normal 74 5 2 3 5" xfId="21476" xr:uid="{00000000-0005-0000-0000-0000E4530000}"/>
    <cellStyle name="Normal 74 5 2 4" xfId="13066" xr:uid="{00000000-0005-0000-0000-00000A330000}"/>
    <cellStyle name="Normal 74 5 2 4 3" xfId="28164" xr:uid="{00000000-0005-0000-0000-0000046E0000}"/>
    <cellStyle name="Normal 74 5 2 5" xfId="8045" xr:uid="{00000000-0005-0000-0000-00006D1F0000}"/>
    <cellStyle name="Normal 74 5 2 5 3" xfId="23147" xr:uid="{00000000-0005-0000-0000-00006B5A0000}"/>
    <cellStyle name="Normal 74 5 2 7" xfId="18134" xr:uid="{00000000-0005-0000-0000-0000D6460000}"/>
    <cellStyle name="Normal 74 5 3" xfId="3827" xr:uid="{00000000-0005-0000-0000-0000F30E0000}"/>
    <cellStyle name="Normal 74 5 3 2" xfId="13901" xr:uid="{00000000-0005-0000-0000-00004D360000}"/>
    <cellStyle name="Normal 74 5 3 2 3" xfId="28999" xr:uid="{00000000-0005-0000-0000-000047710000}"/>
    <cellStyle name="Normal 74 5 3 3" xfId="8881" xr:uid="{00000000-0005-0000-0000-0000B1220000}"/>
    <cellStyle name="Normal 74 5 3 3 3" xfId="23982" xr:uid="{00000000-0005-0000-0000-0000AE5D0000}"/>
    <cellStyle name="Normal 74 5 3 5" xfId="18969" xr:uid="{00000000-0005-0000-0000-0000194A0000}"/>
    <cellStyle name="Normal 74 5 4" xfId="5520" xr:uid="{00000000-0005-0000-0000-000090150000}"/>
    <cellStyle name="Normal 74 5 4 2" xfId="15572" xr:uid="{00000000-0005-0000-0000-0000D43C0000}"/>
    <cellStyle name="Normal 74 5 4 2 3" xfId="30670" xr:uid="{00000000-0005-0000-0000-0000CE770000}"/>
    <cellStyle name="Normal 74 5 4 3" xfId="10552" xr:uid="{00000000-0005-0000-0000-000038290000}"/>
    <cellStyle name="Normal 74 5 4 3 3" xfId="25653" xr:uid="{00000000-0005-0000-0000-000035640000}"/>
    <cellStyle name="Normal 74 5 4 5" xfId="20640" xr:uid="{00000000-0005-0000-0000-0000A0500000}"/>
    <cellStyle name="Normal 74 5 5" xfId="12230" xr:uid="{00000000-0005-0000-0000-0000C62F0000}"/>
    <cellStyle name="Normal 74 5 5 3" xfId="27328" xr:uid="{00000000-0005-0000-0000-0000C06A0000}"/>
    <cellStyle name="Normal 74 5 6" xfId="7209" xr:uid="{00000000-0005-0000-0000-0000291C0000}"/>
    <cellStyle name="Normal 74 5 6 3" xfId="22311" xr:uid="{00000000-0005-0000-0000-000027570000}"/>
    <cellStyle name="Normal 74 5 8" xfId="17298" xr:uid="{00000000-0005-0000-0000-000092430000}"/>
    <cellStyle name="Normal 74 6" xfId="2554" xr:uid="{00000000-0005-0000-0000-0000FA090000}"/>
    <cellStyle name="Normal 74 6 2" xfId="4246" xr:uid="{00000000-0005-0000-0000-000096100000}"/>
    <cellStyle name="Normal 74 6 2 2" xfId="14319" xr:uid="{00000000-0005-0000-0000-0000EF370000}"/>
    <cellStyle name="Normal 74 6 2 2 3" xfId="29417" xr:uid="{00000000-0005-0000-0000-0000E9720000}"/>
    <cellStyle name="Normal 74 6 2 3" xfId="9299" xr:uid="{00000000-0005-0000-0000-000053240000}"/>
    <cellStyle name="Normal 74 6 2 3 3" xfId="24400" xr:uid="{00000000-0005-0000-0000-0000505F0000}"/>
    <cellStyle name="Normal 74 6 2 5" xfId="19387" xr:uid="{00000000-0005-0000-0000-0000BB4B0000}"/>
    <cellStyle name="Normal 74 6 3" xfId="5938" xr:uid="{00000000-0005-0000-0000-000032170000}"/>
    <cellStyle name="Normal 74 6 3 2" xfId="15990" xr:uid="{00000000-0005-0000-0000-0000763E0000}"/>
    <cellStyle name="Normal 74 6 3 3" xfId="10970" xr:uid="{00000000-0005-0000-0000-0000DA2A0000}"/>
    <cellStyle name="Normal 74 6 3 3 3" xfId="26071" xr:uid="{00000000-0005-0000-0000-0000D7650000}"/>
    <cellStyle name="Normal 74 6 3 5" xfId="21058" xr:uid="{00000000-0005-0000-0000-000042520000}"/>
    <cellStyle name="Normal 74 6 4" xfId="12648" xr:uid="{00000000-0005-0000-0000-000068310000}"/>
    <cellStyle name="Normal 74 6 4 3" xfId="27746" xr:uid="{00000000-0005-0000-0000-0000626C0000}"/>
    <cellStyle name="Normal 74 6 5" xfId="7627" xr:uid="{00000000-0005-0000-0000-0000CB1D0000}"/>
    <cellStyle name="Normal 74 6 5 3" xfId="22729" xr:uid="{00000000-0005-0000-0000-0000C9580000}"/>
    <cellStyle name="Normal 74 6 7" xfId="17716" xr:uid="{00000000-0005-0000-0000-000034450000}"/>
    <cellStyle name="Normal 74 7" xfId="3406" xr:uid="{00000000-0005-0000-0000-00004E0D0000}"/>
    <cellStyle name="Normal 74 7 2" xfId="13483" xr:uid="{00000000-0005-0000-0000-0000AB340000}"/>
    <cellStyle name="Normal 74 7 2 3" xfId="28581" xr:uid="{00000000-0005-0000-0000-0000A56F0000}"/>
    <cellStyle name="Normal 74 7 3" xfId="8463" xr:uid="{00000000-0005-0000-0000-00000F210000}"/>
    <cellStyle name="Normal 74 7 3 3" xfId="23564" xr:uid="{00000000-0005-0000-0000-00000C5C0000}"/>
    <cellStyle name="Normal 74 7 5" xfId="18551" xr:uid="{00000000-0005-0000-0000-000077480000}"/>
    <cellStyle name="Normal 74 8" xfId="5100" xr:uid="{00000000-0005-0000-0000-0000EC130000}"/>
    <cellStyle name="Normal 74 8 2" xfId="15154" xr:uid="{00000000-0005-0000-0000-0000323B0000}"/>
    <cellStyle name="Normal 74 8 2 3" xfId="30252" xr:uid="{00000000-0005-0000-0000-00002C760000}"/>
    <cellStyle name="Normal 74 8 3" xfId="10134" xr:uid="{00000000-0005-0000-0000-000096270000}"/>
    <cellStyle name="Normal 74 8 3 3" xfId="25235" xr:uid="{00000000-0005-0000-0000-000093620000}"/>
    <cellStyle name="Normal 74 8 5" xfId="20222" xr:uid="{00000000-0005-0000-0000-0000FE4E0000}"/>
    <cellStyle name="Normal 74 9" xfId="11810" xr:uid="{00000000-0005-0000-0000-0000222E0000}"/>
    <cellStyle name="Normal 74 9 3" xfId="26910" xr:uid="{00000000-0005-0000-0000-00001E690000}"/>
    <cellStyle name="Normal 75" xfId="1493" xr:uid="{00000000-0005-0000-0000-0000D5050000}"/>
    <cellStyle name="Normal 76" xfId="1494" xr:uid="{00000000-0005-0000-0000-0000D6050000}"/>
    <cellStyle name="Normal 76 10" xfId="6790" xr:uid="{00000000-0005-0000-0000-0000861A0000}"/>
    <cellStyle name="Normal 76 10 3" xfId="21894" xr:uid="{00000000-0005-0000-0000-000086550000}"/>
    <cellStyle name="Normal 76 12" xfId="16879" xr:uid="{00000000-0005-0000-0000-0000EF410000}"/>
    <cellStyle name="Normal 76 2" xfId="1754" xr:uid="{00000000-0005-0000-0000-0000DA060000}"/>
    <cellStyle name="Normal 76 2 11" xfId="16933" xr:uid="{00000000-0005-0000-0000-000025420000}"/>
    <cellStyle name="Normal 76 2 2" xfId="1862" xr:uid="{00000000-0005-0000-0000-000046070000}"/>
    <cellStyle name="Normal 76 2 2 10" xfId="17037" xr:uid="{00000000-0005-0000-0000-00008D420000}"/>
    <cellStyle name="Normal 76 2 2 2" xfId="2079" xr:uid="{00000000-0005-0000-0000-00001F080000}"/>
    <cellStyle name="Normal 76 2 2 2 2" xfId="2500" xr:uid="{00000000-0005-0000-0000-0000C4090000}"/>
    <cellStyle name="Normal 76 2 2 2 2 2" xfId="3339" xr:uid="{00000000-0005-0000-0000-00000B0D0000}"/>
    <cellStyle name="Normal 76 2 2 2 2 2 2" xfId="5029" xr:uid="{00000000-0005-0000-0000-0000A5130000}"/>
    <cellStyle name="Normal 76 2 2 2 2 2 2 2" xfId="15102" xr:uid="{00000000-0005-0000-0000-0000FE3A0000}"/>
    <cellStyle name="Normal 76 2 2 2 2 2 2 2 3" xfId="30200" xr:uid="{00000000-0005-0000-0000-0000F8750000}"/>
    <cellStyle name="Normal 76 2 2 2 2 2 2 3" xfId="10082" xr:uid="{00000000-0005-0000-0000-000062270000}"/>
    <cellStyle name="Normal 76 2 2 2 2 2 2 3 3" xfId="25183" xr:uid="{00000000-0005-0000-0000-00005F620000}"/>
    <cellStyle name="Normal 76 2 2 2 2 2 2 5" xfId="20170" xr:uid="{00000000-0005-0000-0000-0000CA4E0000}"/>
    <cellStyle name="Normal 76 2 2 2 2 2 3" xfId="6721" xr:uid="{00000000-0005-0000-0000-0000411A0000}"/>
    <cellStyle name="Normal 76 2 2 2 2 2 3 2" xfId="16773" xr:uid="{00000000-0005-0000-0000-000085410000}"/>
    <cellStyle name="Normal 76 2 2 2 2 2 3 3" xfId="11753" xr:uid="{00000000-0005-0000-0000-0000E92D0000}"/>
    <cellStyle name="Normal 76 2 2 2 2 2 3 3 3" xfId="26854" xr:uid="{00000000-0005-0000-0000-0000E6680000}"/>
    <cellStyle name="Normal 76 2 2 2 2 2 3 5" xfId="21841" xr:uid="{00000000-0005-0000-0000-000051550000}"/>
    <cellStyle name="Normal 76 2 2 2 2 2 4" xfId="13431" xr:uid="{00000000-0005-0000-0000-000077340000}"/>
    <cellStyle name="Normal 76 2 2 2 2 2 4 3" xfId="28529" xr:uid="{00000000-0005-0000-0000-0000716F0000}"/>
    <cellStyle name="Normal 76 2 2 2 2 2 5" xfId="8410" xr:uid="{00000000-0005-0000-0000-0000DA200000}"/>
    <cellStyle name="Normal 76 2 2 2 2 2 5 3" xfId="23512" xr:uid="{00000000-0005-0000-0000-0000D85B0000}"/>
    <cellStyle name="Normal 76 2 2 2 2 2 7" xfId="18499" xr:uid="{00000000-0005-0000-0000-000043480000}"/>
    <cellStyle name="Normal 76 2 2 2 2 3" xfId="4192" xr:uid="{00000000-0005-0000-0000-000060100000}"/>
    <cellStyle name="Normal 76 2 2 2 2 3 2" xfId="14266" xr:uid="{00000000-0005-0000-0000-0000BA370000}"/>
    <cellStyle name="Normal 76 2 2 2 2 3 2 3" xfId="29364" xr:uid="{00000000-0005-0000-0000-0000B4720000}"/>
    <cellStyle name="Normal 76 2 2 2 2 3 3" xfId="9246" xr:uid="{00000000-0005-0000-0000-00001E240000}"/>
    <cellStyle name="Normal 76 2 2 2 2 3 3 3" xfId="24347" xr:uid="{00000000-0005-0000-0000-00001B5F0000}"/>
    <cellStyle name="Normal 76 2 2 2 2 3 5" xfId="19334" xr:uid="{00000000-0005-0000-0000-0000864B0000}"/>
    <cellStyle name="Normal 76 2 2 2 2 4" xfId="5885" xr:uid="{00000000-0005-0000-0000-0000FD160000}"/>
    <cellStyle name="Normal 76 2 2 2 2 4 2" xfId="15937" xr:uid="{00000000-0005-0000-0000-0000413E0000}"/>
    <cellStyle name="Normal 76 2 2 2 2 4 3" xfId="10917" xr:uid="{00000000-0005-0000-0000-0000A52A0000}"/>
    <cellStyle name="Normal 76 2 2 2 2 4 3 3" xfId="26018" xr:uid="{00000000-0005-0000-0000-0000A2650000}"/>
    <cellStyle name="Normal 76 2 2 2 2 4 5" xfId="21005" xr:uid="{00000000-0005-0000-0000-00000D520000}"/>
    <cellStyle name="Normal 76 2 2 2 2 5" xfId="12595" xr:uid="{00000000-0005-0000-0000-000033310000}"/>
    <cellStyle name="Normal 76 2 2 2 2 5 3" xfId="27693" xr:uid="{00000000-0005-0000-0000-00002D6C0000}"/>
    <cellStyle name="Normal 76 2 2 2 2 6" xfId="7574" xr:uid="{00000000-0005-0000-0000-0000961D0000}"/>
    <cellStyle name="Normal 76 2 2 2 2 6 3" xfId="22676" xr:uid="{00000000-0005-0000-0000-000094580000}"/>
    <cellStyle name="Normal 76 2 2 2 2 8" xfId="17663" xr:uid="{00000000-0005-0000-0000-0000FF440000}"/>
    <cellStyle name="Normal 76 2 2 2 3" xfId="2921" xr:uid="{00000000-0005-0000-0000-0000690B0000}"/>
    <cellStyle name="Normal 76 2 2 2 3 2" xfId="4611" xr:uid="{00000000-0005-0000-0000-000003120000}"/>
    <cellStyle name="Normal 76 2 2 2 3 2 2" xfId="14684" xr:uid="{00000000-0005-0000-0000-00005C390000}"/>
    <cellStyle name="Normal 76 2 2 2 3 2 2 3" xfId="29782" xr:uid="{00000000-0005-0000-0000-000056740000}"/>
    <cellStyle name="Normal 76 2 2 2 3 2 3" xfId="9664" xr:uid="{00000000-0005-0000-0000-0000C0250000}"/>
    <cellStyle name="Normal 76 2 2 2 3 2 3 3" xfId="24765" xr:uid="{00000000-0005-0000-0000-0000BD600000}"/>
    <cellStyle name="Normal 76 2 2 2 3 2 5" xfId="19752" xr:uid="{00000000-0005-0000-0000-0000284D0000}"/>
    <cellStyle name="Normal 76 2 2 2 3 3" xfId="6303" xr:uid="{00000000-0005-0000-0000-00009F180000}"/>
    <cellStyle name="Normal 76 2 2 2 3 3 2" xfId="16355" xr:uid="{00000000-0005-0000-0000-0000E33F0000}"/>
    <cellStyle name="Normal 76 2 2 2 3 3 3" xfId="11335" xr:uid="{00000000-0005-0000-0000-0000472C0000}"/>
    <cellStyle name="Normal 76 2 2 2 3 3 3 3" xfId="26436" xr:uid="{00000000-0005-0000-0000-000044670000}"/>
    <cellStyle name="Normal 76 2 2 2 3 3 5" xfId="21423" xr:uid="{00000000-0005-0000-0000-0000AF530000}"/>
    <cellStyle name="Normal 76 2 2 2 3 4" xfId="13013" xr:uid="{00000000-0005-0000-0000-0000D5320000}"/>
    <cellStyle name="Normal 76 2 2 2 3 4 3" xfId="28111" xr:uid="{00000000-0005-0000-0000-0000CF6D0000}"/>
    <cellStyle name="Normal 76 2 2 2 3 5" xfId="7992" xr:uid="{00000000-0005-0000-0000-0000381F0000}"/>
    <cellStyle name="Normal 76 2 2 2 3 5 3" xfId="23094" xr:uid="{00000000-0005-0000-0000-0000365A0000}"/>
    <cellStyle name="Normal 76 2 2 2 3 7" xfId="18081" xr:uid="{00000000-0005-0000-0000-0000A1460000}"/>
    <cellStyle name="Normal 76 2 2 2 4" xfId="3774" xr:uid="{00000000-0005-0000-0000-0000BE0E0000}"/>
    <cellStyle name="Normal 76 2 2 2 4 2" xfId="13848" xr:uid="{00000000-0005-0000-0000-000018360000}"/>
    <cellStyle name="Normal 76 2 2 2 4 2 3" xfId="28946" xr:uid="{00000000-0005-0000-0000-000012710000}"/>
    <cellStyle name="Normal 76 2 2 2 4 3" xfId="8828" xr:uid="{00000000-0005-0000-0000-00007C220000}"/>
    <cellStyle name="Normal 76 2 2 2 4 3 3" xfId="23929" xr:uid="{00000000-0005-0000-0000-0000795D0000}"/>
    <cellStyle name="Normal 76 2 2 2 4 5" xfId="18916" xr:uid="{00000000-0005-0000-0000-0000E4490000}"/>
    <cellStyle name="Normal 76 2 2 2 5" xfId="5467" xr:uid="{00000000-0005-0000-0000-00005B150000}"/>
    <cellStyle name="Normal 76 2 2 2 5 2" xfId="15519" xr:uid="{00000000-0005-0000-0000-00009F3C0000}"/>
    <cellStyle name="Normal 76 2 2 2 5 2 3" xfId="30617" xr:uid="{00000000-0005-0000-0000-000099770000}"/>
    <cellStyle name="Normal 76 2 2 2 5 3" xfId="10499" xr:uid="{00000000-0005-0000-0000-000003290000}"/>
    <cellStyle name="Normal 76 2 2 2 5 3 3" xfId="25600" xr:uid="{00000000-0005-0000-0000-000000640000}"/>
    <cellStyle name="Normal 76 2 2 2 5 5" xfId="20587" xr:uid="{00000000-0005-0000-0000-00006B500000}"/>
    <cellStyle name="Normal 76 2 2 2 6" xfId="12177" xr:uid="{00000000-0005-0000-0000-0000912F0000}"/>
    <cellStyle name="Normal 76 2 2 2 6 3" xfId="27275" xr:uid="{00000000-0005-0000-0000-00008B6A0000}"/>
    <cellStyle name="Normal 76 2 2 2 7" xfId="7156" xr:uid="{00000000-0005-0000-0000-0000F41B0000}"/>
    <cellStyle name="Normal 76 2 2 2 7 3" xfId="22258" xr:uid="{00000000-0005-0000-0000-0000F2560000}"/>
    <cellStyle name="Normal 76 2 2 2 9" xfId="17245" xr:uid="{00000000-0005-0000-0000-00005D430000}"/>
    <cellStyle name="Normal 76 2 2 3" xfId="2292" xr:uid="{00000000-0005-0000-0000-0000F4080000}"/>
    <cellStyle name="Normal 76 2 2 3 2" xfId="3131" xr:uid="{00000000-0005-0000-0000-00003B0C0000}"/>
    <cellStyle name="Normal 76 2 2 3 2 2" xfId="4821" xr:uid="{00000000-0005-0000-0000-0000D5120000}"/>
    <cellStyle name="Normal 76 2 2 3 2 2 2" xfId="14894" xr:uid="{00000000-0005-0000-0000-00002E3A0000}"/>
    <cellStyle name="Normal 76 2 2 3 2 2 2 3" xfId="29992" xr:uid="{00000000-0005-0000-0000-000028750000}"/>
    <cellStyle name="Normal 76 2 2 3 2 2 3" xfId="9874" xr:uid="{00000000-0005-0000-0000-000092260000}"/>
    <cellStyle name="Normal 76 2 2 3 2 2 3 3" xfId="24975" xr:uid="{00000000-0005-0000-0000-00008F610000}"/>
    <cellStyle name="Normal 76 2 2 3 2 2 5" xfId="19962" xr:uid="{00000000-0005-0000-0000-0000FA4D0000}"/>
    <cellStyle name="Normal 76 2 2 3 2 3" xfId="6513" xr:uid="{00000000-0005-0000-0000-000071190000}"/>
    <cellStyle name="Normal 76 2 2 3 2 3 2" xfId="16565" xr:uid="{00000000-0005-0000-0000-0000B5400000}"/>
    <cellStyle name="Normal 76 2 2 3 2 3 3" xfId="11545" xr:uid="{00000000-0005-0000-0000-0000192D0000}"/>
    <cellStyle name="Normal 76 2 2 3 2 3 3 3" xfId="26646" xr:uid="{00000000-0005-0000-0000-000016680000}"/>
    <cellStyle name="Normal 76 2 2 3 2 3 5" xfId="21633" xr:uid="{00000000-0005-0000-0000-000081540000}"/>
    <cellStyle name="Normal 76 2 2 3 2 4" xfId="13223" xr:uid="{00000000-0005-0000-0000-0000A7330000}"/>
    <cellStyle name="Normal 76 2 2 3 2 4 3" xfId="28321" xr:uid="{00000000-0005-0000-0000-0000A16E0000}"/>
    <cellStyle name="Normal 76 2 2 3 2 5" xfId="8202" xr:uid="{00000000-0005-0000-0000-00000A200000}"/>
    <cellStyle name="Normal 76 2 2 3 2 5 3" xfId="23304" xr:uid="{00000000-0005-0000-0000-0000085B0000}"/>
    <cellStyle name="Normal 76 2 2 3 2 7" xfId="18291" xr:uid="{00000000-0005-0000-0000-000073470000}"/>
    <cellStyle name="Normal 76 2 2 3 3" xfId="3984" xr:uid="{00000000-0005-0000-0000-0000900F0000}"/>
    <cellStyle name="Normal 76 2 2 3 3 2" xfId="14058" xr:uid="{00000000-0005-0000-0000-0000EA360000}"/>
    <cellStyle name="Normal 76 2 2 3 3 2 3" xfId="29156" xr:uid="{00000000-0005-0000-0000-0000E4710000}"/>
    <cellStyle name="Normal 76 2 2 3 3 3" xfId="9038" xr:uid="{00000000-0005-0000-0000-00004E230000}"/>
    <cellStyle name="Normal 76 2 2 3 3 3 3" xfId="24139" xr:uid="{00000000-0005-0000-0000-00004B5E0000}"/>
    <cellStyle name="Normal 76 2 2 3 3 5" xfId="19126" xr:uid="{00000000-0005-0000-0000-0000B64A0000}"/>
    <cellStyle name="Normal 76 2 2 3 4" xfId="5677" xr:uid="{00000000-0005-0000-0000-00002D160000}"/>
    <cellStyle name="Normal 76 2 2 3 4 2" xfId="15729" xr:uid="{00000000-0005-0000-0000-0000713D0000}"/>
    <cellStyle name="Normal 76 2 2 3 4 2 3" xfId="30827" xr:uid="{00000000-0005-0000-0000-00006B780000}"/>
    <cellStyle name="Normal 76 2 2 3 4 3" xfId="10709" xr:uid="{00000000-0005-0000-0000-0000D5290000}"/>
    <cellStyle name="Normal 76 2 2 3 4 3 3" xfId="25810" xr:uid="{00000000-0005-0000-0000-0000D2640000}"/>
    <cellStyle name="Normal 76 2 2 3 4 5" xfId="20797" xr:uid="{00000000-0005-0000-0000-00003D510000}"/>
    <cellStyle name="Normal 76 2 2 3 5" xfId="12387" xr:uid="{00000000-0005-0000-0000-000063300000}"/>
    <cellStyle name="Normal 76 2 2 3 5 3" xfId="27485" xr:uid="{00000000-0005-0000-0000-00005D6B0000}"/>
    <cellStyle name="Normal 76 2 2 3 6" xfId="7366" xr:uid="{00000000-0005-0000-0000-0000C61C0000}"/>
    <cellStyle name="Normal 76 2 2 3 6 3" xfId="22468" xr:uid="{00000000-0005-0000-0000-0000C4570000}"/>
    <cellStyle name="Normal 76 2 2 3 8" xfId="17455" xr:uid="{00000000-0005-0000-0000-00002F440000}"/>
    <cellStyle name="Normal 76 2 2 4" xfId="2713" xr:uid="{00000000-0005-0000-0000-0000990A0000}"/>
    <cellStyle name="Normal 76 2 2 4 2" xfId="4403" xr:uid="{00000000-0005-0000-0000-000033110000}"/>
    <cellStyle name="Normal 76 2 2 4 2 2" xfId="14476" xr:uid="{00000000-0005-0000-0000-00008C380000}"/>
    <cellStyle name="Normal 76 2 2 4 2 2 3" xfId="29574" xr:uid="{00000000-0005-0000-0000-000086730000}"/>
    <cellStyle name="Normal 76 2 2 4 2 3" xfId="9456" xr:uid="{00000000-0005-0000-0000-0000F0240000}"/>
    <cellStyle name="Normal 76 2 2 4 2 3 3" xfId="24557" xr:uid="{00000000-0005-0000-0000-0000ED5F0000}"/>
    <cellStyle name="Normal 76 2 2 4 2 5" xfId="19544" xr:uid="{00000000-0005-0000-0000-0000584C0000}"/>
    <cellStyle name="Normal 76 2 2 4 3" xfId="6095" xr:uid="{00000000-0005-0000-0000-0000CF170000}"/>
    <cellStyle name="Normal 76 2 2 4 3 2" xfId="16147" xr:uid="{00000000-0005-0000-0000-0000133F0000}"/>
    <cellStyle name="Normal 76 2 2 4 3 3" xfId="11127" xr:uid="{00000000-0005-0000-0000-0000772B0000}"/>
    <cellStyle name="Normal 76 2 2 4 3 3 3" xfId="26228" xr:uid="{00000000-0005-0000-0000-000074660000}"/>
    <cellStyle name="Normal 76 2 2 4 3 5" xfId="21215" xr:uid="{00000000-0005-0000-0000-0000DF520000}"/>
    <cellStyle name="Normal 76 2 2 4 4" xfId="12805" xr:uid="{00000000-0005-0000-0000-000005320000}"/>
    <cellStyle name="Normal 76 2 2 4 4 3" xfId="27903" xr:uid="{00000000-0005-0000-0000-0000FF6C0000}"/>
    <cellStyle name="Normal 76 2 2 4 5" xfId="7784" xr:uid="{00000000-0005-0000-0000-0000681E0000}"/>
    <cellStyle name="Normal 76 2 2 4 5 3" xfId="22886" xr:uid="{00000000-0005-0000-0000-000066590000}"/>
    <cellStyle name="Normal 76 2 2 4 7" xfId="17873" xr:uid="{00000000-0005-0000-0000-0000D1450000}"/>
    <cellStyle name="Normal 76 2 2 5" xfId="3566" xr:uid="{00000000-0005-0000-0000-0000EE0D0000}"/>
    <cellStyle name="Normal 76 2 2 5 2" xfId="13640" xr:uid="{00000000-0005-0000-0000-000048350000}"/>
    <cellStyle name="Normal 76 2 2 5 2 3" xfId="28738" xr:uid="{00000000-0005-0000-0000-000042700000}"/>
    <cellStyle name="Normal 76 2 2 5 3" xfId="8620" xr:uid="{00000000-0005-0000-0000-0000AC210000}"/>
    <cellStyle name="Normal 76 2 2 5 3 3" xfId="23721" xr:uid="{00000000-0005-0000-0000-0000A95C0000}"/>
    <cellStyle name="Normal 76 2 2 5 5" xfId="18708" xr:uid="{00000000-0005-0000-0000-000014490000}"/>
    <cellStyle name="Normal 76 2 2 6" xfId="5259" xr:uid="{00000000-0005-0000-0000-00008B140000}"/>
    <cellStyle name="Normal 76 2 2 6 2" xfId="15311" xr:uid="{00000000-0005-0000-0000-0000CF3B0000}"/>
    <cellStyle name="Normal 76 2 2 6 2 3" xfId="30409" xr:uid="{00000000-0005-0000-0000-0000C9760000}"/>
    <cellStyle name="Normal 76 2 2 6 3" xfId="10291" xr:uid="{00000000-0005-0000-0000-000033280000}"/>
    <cellStyle name="Normal 76 2 2 6 3 3" xfId="25392" xr:uid="{00000000-0005-0000-0000-000030630000}"/>
    <cellStyle name="Normal 76 2 2 6 5" xfId="20379" xr:uid="{00000000-0005-0000-0000-00009B4F0000}"/>
    <cellStyle name="Normal 76 2 2 7" xfId="11969" xr:uid="{00000000-0005-0000-0000-0000C12E0000}"/>
    <cellStyle name="Normal 76 2 2 7 3" xfId="27067" xr:uid="{00000000-0005-0000-0000-0000BB690000}"/>
    <cellStyle name="Normal 76 2 2 8" xfId="6948" xr:uid="{00000000-0005-0000-0000-0000241B0000}"/>
    <cellStyle name="Normal 76 2 2 8 3" xfId="22050" xr:uid="{00000000-0005-0000-0000-000022560000}"/>
    <cellStyle name="Normal 76 2 3" xfId="1975" xr:uid="{00000000-0005-0000-0000-0000B7070000}"/>
    <cellStyle name="Normal 76 2 3 2" xfId="2396" xr:uid="{00000000-0005-0000-0000-00005C090000}"/>
    <cellStyle name="Normal 76 2 3 2 2" xfId="3235" xr:uid="{00000000-0005-0000-0000-0000A30C0000}"/>
    <cellStyle name="Normal 76 2 3 2 2 2" xfId="4925" xr:uid="{00000000-0005-0000-0000-00003D130000}"/>
    <cellStyle name="Normal 76 2 3 2 2 2 2" xfId="14998" xr:uid="{00000000-0005-0000-0000-0000963A0000}"/>
    <cellStyle name="Normal 76 2 3 2 2 2 2 3" xfId="30096" xr:uid="{00000000-0005-0000-0000-000090750000}"/>
    <cellStyle name="Normal 76 2 3 2 2 2 3" xfId="9978" xr:uid="{00000000-0005-0000-0000-0000FA260000}"/>
    <cellStyle name="Normal 76 2 3 2 2 2 3 3" xfId="25079" xr:uid="{00000000-0005-0000-0000-0000F7610000}"/>
    <cellStyle name="Normal 76 2 3 2 2 2 5" xfId="20066" xr:uid="{00000000-0005-0000-0000-0000624E0000}"/>
    <cellStyle name="Normal 76 2 3 2 2 3" xfId="6617" xr:uid="{00000000-0005-0000-0000-0000D9190000}"/>
    <cellStyle name="Normal 76 2 3 2 2 3 2" xfId="16669" xr:uid="{00000000-0005-0000-0000-00001D410000}"/>
    <cellStyle name="Normal 76 2 3 2 2 3 3" xfId="11649" xr:uid="{00000000-0005-0000-0000-0000812D0000}"/>
    <cellStyle name="Normal 76 2 3 2 2 3 3 3" xfId="26750" xr:uid="{00000000-0005-0000-0000-00007E680000}"/>
    <cellStyle name="Normal 76 2 3 2 2 3 5" xfId="21737" xr:uid="{00000000-0005-0000-0000-0000E9540000}"/>
    <cellStyle name="Normal 76 2 3 2 2 4" xfId="13327" xr:uid="{00000000-0005-0000-0000-00000F340000}"/>
    <cellStyle name="Normal 76 2 3 2 2 4 3" xfId="28425" xr:uid="{00000000-0005-0000-0000-0000096F0000}"/>
    <cellStyle name="Normal 76 2 3 2 2 5" xfId="8306" xr:uid="{00000000-0005-0000-0000-000072200000}"/>
    <cellStyle name="Normal 76 2 3 2 2 5 3" xfId="23408" xr:uid="{00000000-0005-0000-0000-0000705B0000}"/>
    <cellStyle name="Normal 76 2 3 2 2 7" xfId="18395" xr:uid="{00000000-0005-0000-0000-0000DB470000}"/>
    <cellStyle name="Normal 76 2 3 2 3" xfId="4088" xr:uid="{00000000-0005-0000-0000-0000F80F0000}"/>
    <cellStyle name="Normal 76 2 3 2 3 2" xfId="14162" xr:uid="{00000000-0005-0000-0000-000052370000}"/>
    <cellStyle name="Normal 76 2 3 2 3 2 3" xfId="29260" xr:uid="{00000000-0005-0000-0000-00004C720000}"/>
    <cellStyle name="Normal 76 2 3 2 3 3" xfId="9142" xr:uid="{00000000-0005-0000-0000-0000B6230000}"/>
    <cellStyle name="Normal 76 2 3 2 3 3 3" xfId="24243" xr:uid="{00000000-0005-0000-0000-0000B35E0000}"/>
    <cellStyle name="Normal 76 2 3 2 3 5" xfId="19230" xr:uid="{00000000-0005-0000-0000-00001E4B0000}"/>
    <cellStyle name="Normal 76 2 3 2 4" xfId="5781" xr:uid="{00000000-0005-0000-0000-000095160000}"/>
    <cellStyle name="Normal 76 2 3 2 4 2" xfId="15833" xr:uid="{00000000-0005-0000-0000-0000D93D0000}"/>
    <cellStyle name="Normal 76 2 3 2 4 2 3" xfId="30931" xr:uid="{00000000-0005-0000-0000-0000D3780000}"/>
    <cellStyle name="Normal 76 2 3 2 4 3" xfId="10813" xr:uid="{00000000-0005-0000-0000-00003D2A0000}"/>
    <cellStyle name="Normal 76 2 3 2 4 3 3" xfId="25914" xr:uid="{00000000-0005-0000-0000-00003A650000}"/>
    <cellStyle name="Normal 76 2 3 2 4 5" xfId="20901" xr:uid="{00000000-0005-0000-0000-0000A5510000}"/>
    <cellStyle name="Normal 76 2 3 2 5" xfId="12491" xr:uid="{00000000-0005-0000-0000-0000CB300000}"/>
    <cellStyle name="Normal 76 2 3 2 5 3" xfId="27589" xr:uid="{00000000-0005-0000-0000-0000C56B0000}"/>
    <cellStyle name="Normal 76 2 3 2 6" xfId="7470" xr:uid="{00000000-0005-0000-0000-00002E1D0000}"/>
    <cellStyle name="Normal 76 2 3 2 6 3" xfId="22572" xr:uid="{00000000-0005-0000-0000-00002C580000}"/>
    <cellStyle name="Normal 76 2 3 2 8" xfId="17559" xr:uid="{00000000-0005-0000-0000-000097440000}"/>
    <cellStyle name="Normal 76 2 3 3" xfId="2817" xr:uid="{00000000-0005-0000-0000-0000010B0000}"/>
    <cellStyle name="Normal 76 2 3 3 2" xfId="4507" xr:uid="{00000000-0005-0000-0000-00009B110000}"/>
    <cellStyle name="Normal 76 2 3 3 2 2" xfId="14580" xr:uid="{00000000-0005-0000-0000-0000F4380000}"/>
    <cellStyle name="Normal 76 2 3 3 2 2 3" xfId="29678" xr:uid="{00000000-0005-0000-0000-0000EE730000}"/>
    <cellStyle name="Normal 76 2 3 3 2 3" xfId="9560" xr:uid="{00000000-0005-0000-0000-000058250000}"/>
    <cellStyle name="Normal 76 2 3 3 2 3 3" xfId="24661" xr:uid="{00000000-0005-0000-0000-000055600000}"/>
    <cellStyle name="Normal 76 2 3 3 2 5" xfId="19648" xr:uid="{00000000-0005-0000-0000-0000C04C0000}"/>
    <cellStyle name="Normal 76 2 3 3 3" xfId="6199" xr:uid="{00000000-0005-0000-0000-000037180000}"/>
    <cellStyle name="Normal 76 2 3 3 3 2" xfId="16251" xr:uid="{00000000-0005-0000-0000-00007B3F0000}"/>
    <cellStyle name="Normal 76 2 3 3 3 3" xfId="11231" xr:uid="{00000000-0005-0000-0000-0000DF2B0000}"/>
    <cellStyle name="Normal 76 2 3 3 3 3 3" xfId="26332" xr:uid="{00000000-0005-0000-0000-0000DC660000}"/>
    <cellStyle name="Normal 76 2 3 3 3 5" xfId="21319" xr:uid="{00000000-0005-0000-0000-000047530000}"/>
    <cellStyle name="Normal 76 2 3 3 4" xfId="12909" xr:uid="{00000000-0005-0000-0000-00006D320000}"/>
    <cellStyle name="Normal 76 2 3 3 4 3" xfId="28007" xr:uid="{00000000-0005-0000-0000-0000676D0000}"/>
    <cellStyle name="Normal 76 2 3 3 5" xfId="7888" xr:uid="{00000000-0005-0000-0000-0000D01E0000}"/>
    <cellStyle name="Normal 76 2 3 3 5 3" xfId="22990" xr:uid="{00000000-0005-0000-0000-0000CE590000}"/>
    <cellStyle name="Normal 76 2 3 3 7" xfId="17977" xr:uid="{00000000-0005-0000-0000-000039460000}"/>
    <cellStyle name="Normal 76 2 3 4" xfId="3670" xr:uid="{00000000-0005-0000-0000-0000560E0000}"/>
    <cellStyle name="Normal 76 2 3 4 2" xfId="13744" xr:uid="{00000000-0005-0000-0000-0000B0350000}"/>
    <cellStyle name="Normal 76 2 3 4 2 3" xfId="28842" xr:uid="{00000000-0005-0000-0000-0000AA700000}"/>
    <cellStyle name="Normal 76 2 3 4 3" xfId="8724" xr:uid="{00000000-0005-0000-0000-000014220000}"/>
    <cellStyle name="Normal 76 2 3 4 3 3" xfId="23825" xr:uid="{00000000-0005-0000-0000-0000115D0000}"/>
    <cellStyle name="Normal 76 2 3 4 5" xfId="18812" xr:uid="{00000000-0005-0000-0000-00007C490000}"/>
    <cellStyle name="Normal 76 2 3 5" xfId="5363" xr:uid="{00000000-0005-0000-0000-0000F3140000}"/>
    <cellStyle name="Normal 76 2 3 5 2" xfId="15415" xr:uid="{00000000-0005-0000-0000-0000373C0000}"/>
    <cellStyle name="Normal 76 2 3 5 2 3" xfId="30513" xr:uid="{00000000-0005-0000-0000-000031770000}"/>
    <cellStyle name="Normal 76 2 3 5 3" xfId="10395" xr:uid="{00000000-0005-0000-0000-00009B280000}"/>
    <cellStyle name="Normal 76 2 3 5 3 3" xfId="25496" xr:uid="{00000000-0005-0000-0000-000098630000}"/>
    <cellStyle name="Normal 76 2 3 5 5" xfId="20483" xr:uid="{00000000-0005-0000-0000-000003500000}"/>
    <cellStyle name="Normal 76 2 3 6" xfId="12073" xr:uid="{00000000-0005-0000-0000-0000292F0000}"/>
    <cellStyle name="Normal 76 2 3 6 3" xfId="27171" xr:uid="{00000000-0005-0000-0000-0000236A0000}"/>
    <cellStyle name="Normal 76 2 3 7" xfId="7052" xr:uid="{00000000-0005-0000-0000-00008C1B0000}"/>
    <cellStyle name="Normal 76 2 3 7 3" xfId="22154" xr:uid="{00000000-0005-0000-0000-00008A560000}"/>
    <cellStyle name="Normal 76 2 3 9" xfId="17141" xr:uid="{00000000-0005-0000-0000-0000F5420000}"/>
    <cellStyle name="Normal 76 2 4" xfId="2188" xr:uid="{00000000-0005-0000-0000-00008C080000}"/>
    <cellStyle name="Normal 76 2 4 2" xfId="3027" xr:uid="{00000000-0005-0000-0000-0000D30B0000}"/>
    <cellStyle name="Normal 76 2 4 2 2" xfId="4717" xr:uid="{00000000-0005-0000-0000-00006D120000}"/>
    <cellStyle name="Normal 76 2 4 2 2 2" xfId="14790" xr:uid="{00000000-0005-0000-0000-0000C6390000}"/>
    <cellStyle name="Normal 76 2 4 2 2 2 3" xfId="29888" xr:uid="{00000000-0005-0000-0000-0000C0740000}"/>
    <cellStyle name="Normal 76 2 4 2 2 3" xfId="9770" xr:uid="{00000000-0005-0000-0000-00002A260000}"/>
    <cellStyle name="Normal 76 2 4 2 2 3 3" xfId="24871" xr:uid="{00000000-0005-0000-0000-000027610000}"/>
    <cellStyle name="Normal 76 2 4 2 2 5" xfId="19858" xr:uid="{00000000-0005-0000-0000-0000924D0000}"/>
    <cellStyle name="Normal 76 2 4 2 3" xfId="6409" xr:uid="{00000000-0005-0000-0000-000009190000}"/>
    <cellStyle name="Normal 76 2 4 2 3 2" xfId="16461" xr:uid="{00000000-0005-0000-0000-00004D400000}"/>
    <cellStyle name="Normal 76 2 4 2 3 3" xfId="11441" xr:uid="{00000000-0005-0000-0000-0000B12C0000}"/>
    <cellStyle name="Normal 76 2 4 2 3 3 3" xfId="26542" xr:uid="{00000000-0005-0000-0000-0000AE670000}"/>
    <cellStyle name="Normal 76 2 4 2 3 5" xfId="21529" xr:uid="{00000000-0005-0000-0000-000019540000}"/>
    <cellStyle name="Normal 76 2 4 2 4" xfId="13119" xr:uid="{00000000-0005-0000-0000-00003F330000}"/>
    <cellStyle name="Normal 76 2 4 2 4 3" xfId="28217" xr:uid="{00000000-0005-0000-0000-0000396E0000}"/>
    <cellStyle name="Normal 76 2 4 2 5" xfId="8098" xr:uid="{00000000-0005-0000-0000-0000A21F0000}"/>
    <cellStyle name="Normal 76 2 4 2 5 3" xfId="23200" xr:uid="{00000000-0005-0000-0000-0000A05A0000}"/>
    <cellStyle name="Normal 76 2 4 2 7" xfId="18187" xr:uid="{00000000-0005-0000-0000-00000B470000}"/>
    <cellStyle name="Normal 76 2 4 3" xfId="3880" xr:uid="{00000000-0005-0000-0000-0000280F0000}"/>
    <cellStyle name="Normal 76 2 4 3 2" xfId="13954" xr:uid="{00000000-0005-0000-0000-000082360000}"/>
    <cellStyle name="Normal 76 2 4 3 2 3" xfId="29052" xr:uid="{00000000-0005-0000-0000-00007C710000}"/>
    <cellStyle name="Normal 76 2 4 3 3" xfId="8934" xr:uid="{00000000-0005-0000-0000-0000E6220000}"/>
    <cellStyle name="Normal 76 2 4 3 3 3" xfId="24035" xr:uid="{00000000-0005-0000-0000-0000E35D0000}"/>
    <cellStyle name="Normal 76 2 4 3 5" xfId="19022" xr:uid="{00000000-0005-0000-0000-00004E4A0000}"/>
    <cellStyle name="Normal 76 2 4 4" xfId="5573" xr:uid="{00000000-0005-0000-0000-0000C5150000}"/>
    <cellStyle name="Normal 76 2 4 4 2" xfId="15625" xr:uid="{00000000-0005-0000-0000-0000093D0000}"/>
    <cellStyle name="Normal 76 2 4 4 2 3" xfId="30723" xr:uid="{00000000-0005-0000-0000-000003780000}"/>
    <cellStyle name="Normal 76 2 4 4 3" xfId="10605" xr:uid="{00000000-0005-0000-0000-00006D290000}"/>
    <cellStyle name="Normal 76 2 4 4 3 3" xfId="25706" xr:uid="{00000000-0005-0000-0000-00006A640000}"/>
    <cellStyle name="Normal 76 2 4 4 5" xfId="20693" xr:uid="{00000000-0005-0000-0000-0000D5500000}"/>
    <cellStyle name="Normal 76 2 4 5" xfId="12283" xr:uid="{00000000-0005-0000-0000-0000FB2F0000}"/>
    <cellStyle name="Normal 76 2 4 5 3" xfId="27381" xr:uid="{00000000-0005-0000-0000-0000F56A0000}"/>
    <cellStyle name="Normal 76 2 4 6" xfId="7262" xr:uid="{00000000-0005-0000-0000-00005E1C0000}"/>
    <cellStyle name="Normal 76 2 4 6 3" xfId="22364" xr:uid="{00000000-0005-0000-0000-00005C570000}"/>
    <cellStyle name="Normal 76 2 4 8" xfId="17351" xr:uid="{00000000-0005-0000-0000-0000C7430000}"/>
    <cellStyle name="Normal 76 2 5" xfId="2609" xr:uid="{00000000-0005-0000-0000-0000310A0000}"/>
    <cellStyle name="Normal 76 2 5 2" xfId="4299" xr:uid="{00000000-0005-0000-0000-0000CB100000}"/>
    <cellStyle name="Normal 76 2 5 2 2" xfId="14372" xr:uid="{00000000-0005-0000-0000-000024380000}"/>
    <cellStyle name="Normal 76 2 5 2 2 3" xfId="29470" xr:uid="{00000000-0005-0000-0000-00001E730000}"/>
    <cellStyle name="Normal 76 2 5 2 3" xfId="9352" xr:uid="{00000000-0005-0000-0000-000088240000}"/>
    <cellStyle name="Normal 76 2 5 2 3 3" xfId="24453" xr:uid="{00000000-0005-0000-0000-0000855F0000}"/>
    <cellStyle name="Normal 76 2 5 2 5" xfId="19440" xr:uid="{00000000-0005-0000-0000-0000F04B0000}"/>
    <cellStyle name="Normal 76 2 5 3" xfId="5991" xr:uid="{00000000-0005-0000-0000-000067170000}"/>
    <cellStyle name="Normal 76 2 5 3 2" xfId="16043" xr:uid="{00000000-0005-0000-0000-0000AB3E0000}"/>
    <cellStyle name="Normal 76 2 5 3 3" xfId="11023" xr:uid="{00000000-0005-0000-0000-00000F2B0000}"/>
    <cellStyle name="Normal 76 2 5 3 3 3" xfId="26124" xr:uid="{00000000-0005-0000-0000-00000C660000}"/>
    <cellStyle name="Normal 76 2 5 3 5" xfId="21111" xr:uid="{00000000-0005-0000-0000-000077520000}"/>
    <cellStyle name="Normal 76 2 5 4" xfId="12701" xr:uid="{00000000-0005-0000-0000-00009D310000}"/>
    <cellStyle name="Normal 76 2 5 4 3" xfId="27799" xr:uid="{00000000-0005-0000-0000-0000976C0000}"/>
    <cellStyle name="Normal 76 2 5 5" xfId="7680" xr:uid="{00000000-0005-0000-0000-0000001E0000}"/>
    <cellStyle name="Normal 76 2 5 5 3" xfId="22782" xr:uid="{00000000-0005-0000-0000-0000FE580000}"/>
    <cellStyle name="Normal 76 2 5 7" xfId="17769" xr:uid="{00000000-0005-0000-0000-000069450000}"/>
    <cellStyle name="Normal 76 2 6" xfId="3462" xr:uid="{00000000-0005-0000-0000-0000860D0000}"/>
    <cellStyle name="Normal 76 2 6 2" xfId="13536" xr:uid="{00000000-0005-0000-0000-0000E0340000}"/>
    <cellStyle name="Normal 76 2 6 2 3" xfId="28634" xr:uid="{00000000-0005-0000-0000-0000DA6F0000}"/>
    <cellStyle name="Normal 76 2 6 3" xfId="8516" xr:uid="{00000000-0005-0000-0000-000044210000}"/>
    <cellStyle name="Normal 76 2 6 3 3" xfId="23617" xr:uid="{00000000-0005-0000-0000-0000415C0000}"/>
    <cellStyle name="Normal 76 2 6 5" xfId="18604" xr:uid="{00000000-0005-0000-0000-0000AC480000}"/>
    <cellStyle name="Normal 76 2 7" xfId="5155" xr:uid="{00000000-0005-0000-0000-000023140000}"/>
    <cellStyle name="Normal 76 2 7 2" xfId="15207" xr:uid="{00000000-0005-0000-0000-0000673B0000}"/>
    <cellStyle name="Normal 76 2 7 2 3" xfId="30305" xr:uid="{00000000-0005-0000-0000-000061760000}"/>
    <cellStyle name="Normal 76 2 7 3" xfId="10187" xr:uid="{00000000-0005-0000-0000-0000CB270000}"/>
    <cellStyle name="Normal 76 2 7 3 3" xfId="25288" xr:uid="{00000000-0005-0000-0000-0000C8620000}"/>
    <cellStyle name="Normal 76 2 7 5" xfId="20275" xr:uid="{00000000-0005-0000-0000-0000334F0000}"/>
    <cellStyle name="Normal 76 2 8" xfId="11865" xr:uid="{00000000-0005-0000-0000-0000592E0000}"/>
    <cellStyle name="Normal 76 2 8 3" xfId="26963" xr:uid="{00000000-0005-0000-0000-000053690000}"/>
    <cellStyle name="Normal 76 2 9" xfId="6844" xr:uid="{00000000-0005-0000-0000-0000BC1A0000}"/>
    <cellStyle name="Normal 76 2 9 3" xfId="21946" xr:uid="{00000000-0005-0000-0000-0000BA550000}"/>
    <cellStyle name="Normal 76 3" xfId="1808" xr:uid="{00000000-0005-0000-0000-000010070000}"/>
    <cellStyle name="Normal 76 3 10" xfId="16985" xr:uid="{00000000-0005-0000-0000-000059420000}"/>
    <cellStyle name="Normal 76 3 2" xfId="2027" xr:uid="{00000000-0005-0000-0000-0000EB070000}"/>
    <cellStyle name="Normal 76 3 2 2" xfId="2448" xr:uid="{00000000-0005-0000-0000-000090090000}"/>
    <cellStyle name="Normal 76 3 2 2 2" xfId="3287" xr:uid="{00000000-0005-0000-0000-0000D70C0000}"/>
    <cellStyle name="Normal 76 3 2 2 2 2" xfId="4977" xr:uid="{00000000-0005-0000-0000-000071130000}"/>
    <cellStyle name="Normal 76 3 2 2 2 2 2" xfId="15050" xr:uid="{00000000-0005-0000-0000-0000CA3A0000}"/>
    <cellStyle name="Normal 76 3 2 2 2 2 2 3" xfId="30148" xr:uid="{00000000-0005-0000-0000-0000C4750000}"/>
    <cellStyle name="Normal 76 3 2 2 2 2 3" xfId="10030" xr:uid="{00000000-0005-0000-0000-00002E270000}"/>
    <cellStyle name="Normal 76 3 2 2 2 2 3 3" xfId="25131" xr:uid="{00000000-0005-0000-0000-00002B620000}"/>
    <cellStyle name="Normal 76 3 2 2 2 2 5" xfId="20118" xr:uid="{00000000-0005-0000-0000-0000964E0000}"/>
    <cellStyle name="Normal 76 3 2 2 2 3" xfId="6669" xr:uid="{00000000-0005-0000-0000-00000D1A0000}"/>
    <cellStyle name="Normal 76 3 2 2 2 3 2" xfId="16721" xr:uid="{00000000-0005-0000-0000-000051410000}"/>
    <cellStyle name="Normal 76 3 2 2 2 3 3" xfId="11701" xr:uid="{00000000-0005-0000-0000-0000B52D0000}"/>
    <cellStyle name="Normal 76 3 2 2 2 3 3 3" xfId="26802" xr:uid="{00000000-0005-0000-0000-0000B2680000}"/>
    <cellStyle name="Normal 76 3 2 2 2 3 5" xfId="21789" xr:uid="{00000000-0005-0000-0000-00001D550000}"/>
    <cellStyle name="Normal 76 3 2 2 2 4" xfId="13379" xr:uid="{00000000-0005-0000-0000-000043340000}"/>
    <cellStyle name="Normal 76 3 2 2 2 4 3" xfId="28477" xr:uid="{00000000-0005-0000-0000-00003D6F0000}"/>
    <cellStyle name="Normal 76 3 2 2 2 5" xfId="8358" xr:uid="{00000000-0005-0000-0000-0000A6200000}"/>
    <cellStyle name="Normal 76 3 2 2 2 5 3" xfId="23460" xr:uid="{00000000-0005-0000-0000-0000A45B0000}"/>
    <cellStyle name="Normal 76 3 2 2 2 7" xfId="18447" xr:uid="{00000000-0005-0000-0000-00000F480000}"/>
    <cellStyle name="Normal 76 3 2 2 3" xfId="4140" xr:uid="{00000000-0005-0000-0000-00002C100000}"/>
    <cellStyle name="Normal 76 3 2 2 3 2" xfId="14214" xr:uid="{00000000-0005-0000-0000-000086370000}"/>
    <cellStyle name="Normal 76 3 2 2 3 2 3" xfId="29312" xr:uid="{00000000-0005-0000-0000-000080720000}"/>
    <cellStyle name="Normal 76 3 2 2 3 3" xfId="9194" xr:uid="{00000000-0005-0000-0000-0000EA230000}"/>
    <cellStyle name="Normal 76 3 2 2 3 3 3" xfId="24295" xr:uid="{00000000-0005-0000-0000-0000E75E0000}"/>
    <cellStyle name="Normal 76 3 2 2 3 5" xfId="19282" xr:uid="{00000000-0005-0000-0000-0000524B0000}"/>
    <cellStyle name="Normal 76 3 2 2 4" xfId="5833" xr:uid="{00000000-0005-0000-0000-0000C9160000}"/>
    <cellStyle name="Normal 76 3 2 2 4 2" xfId="15885" xr:uid="{00000000-0005-0000-0000-00000D3E0000}"/>
    <cellStyle name="Normal 76 3 2 2 4 3" xfId="10865" xr:uid="{00000000-0005-0000-0000-0000712A0000}"/>
    <cellStyle name="Normal 76 3 2 2 4 3 3" xfId="25966" xr:uid="{00000000-0005-0000-0000-00006E650000}"/>
    <cellStyle name="Normal 76 3 2 2 4 5" xfId="20953" xr:uid="{00000000-0005-0000-0000-0000D9510000}"/>
    <cellStyle name="Normal 76 3 2 2 5" xfId="12543" xr:uid="{00000000-0005-0000-0000-0000FF300000}"/>
    <cellStyle name="Normal 76 3 2 2 5 3" xfId="27641" xr:uid="{00000000-0005-0000-0000-0000F96B0000}"/>
    <cellStyle name="Normal 76 3 2 2 6" xfId="7522" xr:uid="{00000000-0005-0000-0000-0000621D0000}"/>
    <cellStyle name="Normal 76 3 2 2 6 3" xfId="22624" xr:uid="{00000000-0005-0000-0000-000060580000}"/>
    <cellStyle name="Normal 76 3 2 2 8" xfId="17611" xr:uid="{00000000-0005-0000-0000-0000CB440000}"/>
    <cellStyle name="Normal 76 3 2 3" xfId="2869" xr:uid="{00000000-0005-0000-0000-0000350B0000}"/>
    <cellStyle name="Normal 76 3 2 3 2" xfId="4559" xr:uid="{00000000-0005-0000-0000-0000CF110000}"/>
    <cellStyle name="Normal 76 3 2 3 2 2" xfId="14632" xr:uid="{00000000-0005-0000-0000-000028390000}"/>
    <cellStyle name="Normal 76 3 2 3 2 2 3" xfId="29730" xr:uid="{00000000-0005-0000-0000-000022740000}"/>
    <cellStyle name="Normal 76 3 2 3 2 3" xfId="9612" xr:uid="{00000000-0005-0000-0000-00008C250000}"/>
    <cellStyle name="Normal 76 3 2 3 2 3 3" xfId="24713" xr:uid="{00000000-0005-0000-0000-000089600000}"/>
    <cellStyle name="Normal 76 3 2 3 2 5" xfId="19700" xr:uid="{00000000-0005-0000-0000-0000F44C0000}"/>
    <cellStyle name="Normal 76 3 2 3 3" xfId="6251" xr:uid="{00000000-0005-0000-0000-00006B180000}"/>
    <cellStyle name="Normal 76 3 2 3 3 2" xfId="16303" xr:uid="{00000000-0005-0000-0000-0000AF3F0000}"/>
    <cellStyle name="Normal 76 3 2 3 3 3" xfId="11283" xr:uid="{00000000-0005-0000-0000-0000132C0000}"/>
    <cellStyle name="Normal 76 3 2 3 3 3 3" xfId="26384" xr:uid="{00000000-0005-0000-0000-000010670000}"/>
    <cellStyle name="Normal 76 3 2 3 3 5" xfId="21371" xr:uid="{00000000-0005-0000-0000-00007B530000}"/>
    <cellStyle name="Normal 76 3 2 3 4" xfId="12961" xr:uid="{00000000-0005-0000-0000-0000A1320000}"/>
    <cellStyle name="Normal 76 3 2 3 4 3" xfId="28059" xr:uid="{00000000-0005-0000-0000-00009B6D0000}"/>
    <cellStyle name="Normal 76 3 2 3 5" xfId="7940" xr:uid="{00000000-0005-0000-0000-0000041F0000}"/>
    <cellStyle name="Normal 76 3 2 3 5 3" xfId="23042" xr:uid="{00000000-0005-0000-0000-0000025A0000}"/>
    <cellStyle name="Normal 76 3 2 3 7" xfId="18029" xr:uid="{00000000-0005-0000-0000-00006D460000}"/>
    <cellStyle name="Normal 76 3 2 4" xfId="3722" xr:uid="{00000000-0005-0000-0000-00008A0E0000}"/>
    <cellStyle name="Normal 76 3 2 4 2" xfId="13796" xr:uid="{00000000-0005-0000-0000-0000E4350000}"/>
    <cellStyle name="Normal 76 3 2 4 2 3" xfId="28894" xr:uid="{00000000-0005-0000-0000-0000DE700000}"/>
    <cellStyle name="Normal 76 3 2 4 3" xfId="8776" xr:uid="{00000000-0005-0000-0000-000048220000}"/>
    <cellStyle name="Normal 76 3 2 4 3 3" xfId="23877" xr:uid="{00000000-0005-0000-0000-0000455D0000}"/>
    <cellStyle name="Normal 76 3 2 4 5" xfId="18864" xr:uid="{00000000-0005-0000-0000-0000B0490000}"/>
    <cellStyle name="Normal 76 3 2 5" xfId="5415" xr:uid="{00000000-0005-0000-0000-000027150000}"/>
    <cellStyle name="Normal 76 3 2 5 2" xfId="15467" xr:uid="{00000000-0005-0000-0000-00006B3C0000}"/>
    <cellStyle name="Normal 76 3 2 5 2 3" xfId="30565" xr:uid="{00000000-0005-0000-0000-000065770000}"/>
    <cellStyle name="Normal 76 3 2 5 3" xfId="10447" xr:uid="{00000000-0005-0000-0000-0000CF280000}"/>
    <cellStyle name="Normal 76 3 2 5 3 3" xfId="25548" xr:uid="{00000000-0005-0000-0000-0000CC630000}"/>
    <cellStyle name="Normal 76 3 2 5 5" xfId="20535" xr:uid="{00000000-0005-0000-0000-000037500000}"/>
    <cellStyle name="Normal 76 3 2 6" xfId="12125" xr:uid="{00000000-0005-0000-0000-00005D2F0000}"/>
    <cellStyle name="Normal 76 3 2 6 3" xfId="27223" xr:uid="{00000000-0005-0000-0000-0000576A0000}"/>
    <cellStyle name="Normal 76 3 2 7" xfId="7104" xr:uid="{00000000-0005-0000-0000-0000C01B0000}"/>
    <cellStyle name="Normal 76 3 2 7 3" xfId="22206" xr:uid="{00000000-0005-0000-0000-0000BE560000}"/>
    <cellStyle name="Normal 76 3 2 9" xfId="17193" xr:uid="{00000000-0005-0000-0000-000029430000}"/>
    <cellStyle name="Normal 76 3 3" xfId="2240" xr:uid="{00000000-0005-0000-0000-0000C0080000}"/>
    <cellStyle name="Normal 76 3 3 2" xfId="3079" xr:uid="{00000000-0005-0000-0000-0000070C0000}"/>
    <cellStyle name="Normal 76 3 3 2 2" xfId="4769" xr:uid="{00000000-0005-0000-0000-0000A1120000}"/>
    <cellStyle name="Normal 76 3 3 2 2 2" xfId="14842" xr:uid="{00000000-0005-0000-0000-0000FA390000}"/>
    <cellStyle name="Normal 76 3 3 2 2 2 3" xfId="29940" xr:uid="{00000000-0005-0000-0000-0000F4740000}"/>
    <cellStyle name="Normal 76 3 3 2 2 3" xfId="9822" xr:uid="{00000000-0005-0000-0000-00005E260000}"/>
    <cellStyle name="Normal 76 3 3 2 2 3 3" xfId="24923" xr:uid="{00000000-0005-0000-0000-00005B610000}"/>
    <cellStyle name="Normal 76 3 3 2 2 5" xfId="19910" xr:uid="{00000000-0005-0000-0000-0000C64D0000}"/>
    <cellStyle name="Normal 76 3 3 2 3" xfId="6461" xr:uid="{00000000-0005-0000-0000-00003D190000}"/>
    <cellStyle name="Normal 76 3 3 2 3 2" xfId="16513" xr:uid="{00000000-0005-0000-0000-000081400000}"/>
    <cellStyle name="Normal 76 3 3 2 3 3" xfId="11493" xr:uid="{00000000-0005-0000-0000-0000E52C0000}"/>
    <cellStyle name="Normal 76 3 3 2 3 3 3" xfId="26594" xr:uid="{00000000-0005-0000-0000-0000E2670000}"/>
    <cellStyle name="Normal 76 3 3 2 3 5" xfId="21581" xr:uid="{00000000-0005-0000-0000-00004D540000}"/>
    <cellStyle name="Normal 76 3 3 2 4" xfId="13171" xr:uid="{00000000-0005-0000-0000-000073330000}"/>
    <cellStyle name="Normal 76 3 3 2 4 3" xfId="28269" xr:uid="{00000000-0005-0000-0000-00006D6E0000}"/>
    <cellStyle name="Normal 76 3 3 2 5" xfId="8150" xr:uid="{00000000-0005-0000-0000-0000D61F0000}"/>
    <cellStyle name="Normal 76 3 3 2 5 3" xfId="23252" xr:uid="{00000000-0005-0000-0000-0000D45A0000}"/>
    <cellStyle name="Normal 76 3 3 2 7" xfId="18239" xr:uid="{00000000-0005-0000-0000-00003F470000}"/>
    <cellStyle name="Normal 76 3 3 3" xfId="3932" xr:uid="{00000000-0005-0000-0000-00005C0F0000}"/>
    <cellStyle name="Normal 76 3 3 3 2" xfId="14006" xr:uid="{00000000-0005-0000-0000-0000B6360000}"/>
    <cellStyle name="Normal 76 3 3 3 2 3" xfId="29104" xr:uid="{00000000-0005-0000-0000-0000B0710000}"/>
    <cellStyle name="Normal 76 3 3 3 3" xfId="8986" xr:uid="{00000000-0005-0000-0000-00001A230000}"/>
    <cellStyle name="Normal 76 3 3 3 3 3" xfId="24087" xr:uid="{00000000-0005-0000-0000-0000175E0000}"/>
    <cellStyle name="Normal 76 3 3 3 5" xfId="19074" xr:uid="{00000000-0005-0000-0000-0000824A0000}"/>
    <cellStyle name="Normal 76 3 3 4" xfId="5625" xr:uid="{00000000-0005-0000-0000-0000F9150000}"/>
    <cellStyle name="Normal 76 3 3 4 2" xfId="15677" xr:uid="{00000000-0005-0000-0000-00003D3D0000}"/>
    <cellStyle name="Normal 76 3 3 4 2 3" xfId="30775" xr:uid="{00000000-0005-0000-0000-000037780000}"/>
    <cellStyle name="Normal 76 3 3 4 3" xfId="10657" xr:uid="{00000000-0005-0000-0000-0000A1290000}"/>
    <cellStyle name="Normal 76 3 3 4 3 3" xfId="25758" xr:uid="{00000000-0005-0000-0000-00009E640000}"/>
    <cellStyle name="Normal 76 3 3 4 5" xfId="20745" xr:uid="{00000000-0005-0000-0000-000009510000}"/>
    <cellStyle name="Normal 76 3 3 5" xfId="12335" xr:uid="{00000000-0005-0000-0000-00002F300000}"/>
    <cellStyle name="Normal 76 3 3 5 3" xfId="27433" xr:uid="{00000000-0005-0000-0000-0000296B0000}"/>
    <cellStyle name="Normal 76 3 3 6" xfId="7314" xr:uid="{00000000-0005-0000-0000-0000921C0000}"/>
    <cellStyle name="Normal 76 3 3 6 3" xfId="22416" xr:uid="{00000000-0005-0000-0000-000090570000}"/>
    <cellStyle name="Normal 76 3 3 8" xfId="17403" xr:uid="{00000000-0005-0000-0000-0000FB430000}"/>
    <cellStyle name="Normal 76 3 4" xfId="2661" xr:uid="{00000000-0005-0000-0000-0000650A0000}"/>
    <cellStyle name="Normal 76 3 4 2" xfId="4351" xr:uid="{00000000-0005-0000-0000-0000FF100000}"/>
    <cellStyle name="Normal 76 3 4 2 2" xfId="14424" xr:uid="{00000000-0005-0000-0000-000058380000}"/>
    <cellStyle name="Normal 76 3 4 2 2 3" xfId="29522" xr:uid="{00000000-0005-0000-0000-000052730000}"/>
    <cellStyle name="Normal 76 3 4 2 3" xfId="9404" xr:uid="{00000000-0005-0000-0000-0000BC240000}"/>
    <cellStyle name="Normal 76 3 4 2 3 3" xfId="24505" xr:uid="{00000000-0005-0000-0000-0000B95F0000}"/>
    <cellStyle name="Normal 76 3 4 2 5" xfId="19492" xr:uid="{00000000-0005-0000-0000-0000244C0000}"/>
    <cellStyle name="Normal 76 3 4 3" xfId="6043" xr:uid="{00000000-0005-0000-0000-00009B170000}"/>
    <cellStyle name="Normal 76 3 4 3 2" xfId="16095" xr:uid="{00000000-0005-0000-0000-0000DF3E0000}"/>
    <cellStyle name="Normal 76 3 4 3 3" xfId="11075" xr:uid="{00000000-0005-0000-0000-0000432B0000}"/>
    <cellStyle name="Normal 76 3 4 3 3 3" xfId="26176" xr:uid="{00000000-0005-0000-0000-000040660000}"/>
    <cellStyle name="Normal 76 3 4 3 5" xfId="21163" xr:uid="{00000000-0005-0000-0000-0000AB520000}"/>
    <cellStyle name="Normal 76 3 4 4" xfId="12753" xr:uid="{00000000-0005-0000-0000-0000D1310000}"/>
    <cellStyle name="Normal 76 3 4 4 3" xfId="27851" xr:uid="{00000000-0005-0000-0000-0000CB6C0000}"/>
    <cellStyle name="Normal 76 3 4 5" xfId="7732" xr:uid="{00000000-0005-0000-0000-0000341E0000}"/>
    <cellStyle name="Normal 76 3 4 5 3" xfId="22834" xr:uid="{00000000-0005-0000-0000-000032590000}"/>
    <cellStyle name="Normal 76 3 4 7" xfId="17821" xr:uid="{00000000-0005-0000-0000-00009D450000}"/>
    <cellStyle name="Normal 76 3 5" xfId="3514" xr:uid="{00000000-0005-0000-0000-0000BA0D0000}"/>
    <cellStyle name="Normal 76 3 5 2" xfId="13588" xr:uid="{00000000-0005-0000-0000-000014350000}"/>
    <cellStyle name="Normal 76 3 5 2 3" xfId="28686" xr:uid="{00000000-0005-0000-0000-00000E700000}"/>
    <cellStyle name="Normal 76 3 5 3" xfId="8568" xr:uid="{00000000-0005-0000-0000-000078210000}"/>
    <cellStyle name="Normal 76 3 5 3 3" xfId="23669" xr:uid="{00000000-0005-0000-0000-0000755C0000}"/>
    <cellStyle name="Normal 76 3 5 5" xfId="18656" xr:uid="{00000000-0005-0000-0000-0000E0480000}"/>
    <cellStyle name="Normal 76 3 6" xfId="5207" xr:uid="{00000000-0005-0000-0000-000057140000}"/>
    <cellStyle name="Normal 76 3 6 2" xfId="15259" xr:uid="{00000000-0005-0000-0000-00009B3B0000}"/>
    <cellStyle name="Normal 76 3 6 2 3" xfId="30357" xr:uid="{00000000-0005-0000-0000-000095760000}"/>
    <cellStyle name="Normal 76 3 6 3" xfId="10239" xr:uid="{00000000-0005-0000-0000-0000FF270000}"/>
    <cellStyle name="Normal 76 3 6 3 3" xfId="25340" xr:uid="{00000000-0005-0000-0000-0000FC620000}"/>
    <cellStyle name="Normal 76 3 6 5" xfId="20327" xr:uid="{00000000-0005-0000-0000-0000674F0000}"/>
    <cellStyle name="Normal 76 3 7" xfId="11917" xr:uid="{00000000-0005-0000-0000-00008D2E0000}"/>
    <cellStyle name="Normal 76 3 7 3" xfId="27015" xr:uid="{00000000-0005-0000-0000-000087690000}"/>
    <cellStyle name="Normal 76 3 8" xfId="6896" xr:uid="{00000000-0005-0000-0000-0000F01A0000}"/>
    <cellStyle name="Normal 76 3 8 3" xfId="21998" xr:uid="{00000000-0005-0000-0000-0000EE550000}"/>
    <cellStyle name="Normal 76 4" xfId="1921" xr:uid="{00000000-0005-0000-0000-000081070000}"/>
    <cellStyle name="Normal 76 4 2" xfId="2344" xr:uid="{00000000-0005-0000-0000-000028090000}"/>
    <cellStyle name="Normal 76 4 2 2" xfId="3183" xr:uid="{00000000-0005-0000-0000-00006F0C0000}"/>
    <cellStyle name="Normal 76 4 2 2 2" xfId="4873" xr:uid="{00000000-0005-0000-0000-000009130000}"/>
    <cellStyle name="Normal 76 4 2 2 2 2" xfId="14946" xr:uid="{00000000-0005-0000-0000-0000623A0000}"/>
    <cellStyle name="Normal 76 4 2 2 2 2 3" xfId="30044" xr:uid="{00000000-0005-0000-0000-00005C750000}"/>
    <cellStyle name="Normal 76 4 2 2 2 3" xfId="9926" xr:uid="{00000000-0005-0000-0000-0000C6260000}"/>
    <cellStyle name="Normal 76 4 2 2 2 3 3" xfId="25027" xr:uid="{00000000-0005-0000-0000-0000C3610000}"/>
    <cellStyle name="Normal 76 4 2 2 2 5" xfId="20014" xr:uid="{00000000-0005-0000-0000-00002E4E0000}"/>
    <cellStyle name="Normal 76 4 2 2 3" xfId="6565" xr:uid="{00000000-0005-0000-0000-0000A5190000}"/>
    <cellStyle name="Normal 76 4 2 2 3 2" xfId="16617" xr:uid="{00000000-0005-0000-0000-0000E9400000}"/>
    <cellStyle name="Normal 76 4 2 2 3 3" xfId="11597" xr:uid="{00000000-0005-0000-0000-00004D2D0000}"/>
    <cellStyle name="Normal 76 4 2 2 3 3 3" xfId="26698" xr:uid="{00000000-0005-0000-0000-00004A680000}"/>
    <cellStyle name="Normal 76 4 2 2 3 5" xfId="21685" xr:uid="{00000000-0005-0000-0000-0000B5540000}"/>
    <cellStyle name="Normal 76 4 2 2 4" xfId="13275" xr:uid="{00000000-0005-0000-0000-0000DB330000}"/>
    <cellStyle name="Normal 76 4 2 2 4 3" xfId="28373" xr:uid="{00000000-0005-0000-0000-0000D56E0000}"/>
    <cellStyle name="Normal 76 4 2 2 5" xfId="8254" xr:uid="{00000000-0005-0000-0000-00003E200000}"/>
    <cellStyle name="Normal 76 4 2 2 5 3" xfId="23356" xr:uid="{00000000-0005-0000-0000-00003C5B0000}"/>
    <cellStyle name="Normal 76 4 2 2 7" xfId="18343" xr:uid="{00000000-0005-0000-0000-0000A7470000}"/>
    <cellStyle name="Normal 76 4 2 3" xfId="4036" xr:uid="{00000000-0005-0000-0000-0000C40F0000}"/>
    <cellStyle name="Normal 76 4 2 3 2" xfId="14110" xr:uid="{00000000-0005-0000-0000-00001E370000}"/>
    <cellStyle name="Normal 76 4 2 3 2 3" xfId="29208" xr:uid="{00000000-0005-0000-0000-000018720000}"/>
    <cellStyle name="Normal 76 4 2 3 3" xfId="9090" xr:uid="{00000000-0005-0000-0000-000082230000}"/>
    <cellStyle name="Normal 76 4 2 3 3 3" xfId="24191" xr:uid="{00000000-0005-0000-0000-00007F5E0000}"/>
    <cellStyle name="Normal 76 4 2 3 5" xfId="19178" xr:uid="{00000000-0005-0000-0000-0000EA4A0000}"/>
    <cellStyle name="Normal 76 4 2 4" xfId="5729" xr:uid="{00000000-0005-0000-0000-000061160000}"/>
    <cellStyle name="Normal 76 4 2 4 2" xfId="15781" xr:uid="{00000000-0005-0000-0000-0000A53D0000}"/>
    <cellStyle name="Normal 76 4 2 4 2 3" xfId="30879" xr:uid="{00000000-0005-0000-0000-00009F780000}"/>
    <cellStyle name="Normal 76 4 2 4 3" xfId="10761" xr:uid="{00000000-0005-0000-0000-0000092A0000}"/>
    <cellStyle name="Normal 76 4 2 4 3 3" xfId="25862" xr:uid="{00000000-0005-0000-0000-000006650000}"/>
    <cellStyle name="Normal 76 4 2 4 5" xfId="20849" xr:uid="{00000000-0005-0000-0000-000071510000}"/>
    <cellStyle name="Normal 76 4 2 5" xfId="12439" xr:uid="{00000000-0005-0000-0000-000097300000}"/>
    <cellStyle name="Normal 76 4 2 5 3" xfId="27537" xr:uid="{00000000-0005-0000-0000-0000916B0000}"/>
    <cellStyle name="Normal 76 4 2 6" xfId="7418" xr:uid="{00000000-0005-0000-0000-0000FA1C0000}"/>
    <cellStyle name="Normal 76 4 2 6 3" xfId="22520" xr:uid="{00000000-0005-0000-0000-0000F8570000}"/>
    <cellStyle name="Normal 76 4 2 8" xfId="17507" xr:uid="{00000000-0005-0000-0000-000063440000}"/>
    <cellStyle name="Normal 76 4 3" xfId="2765" xr:uid="{00000000-0005-0000-0000-0000CD0A0000}"/>
    <cellStyle name="Normal 76 4 3 2" xfId="4455" xr:uid="{00000000-0005-0000-0000-000067110000}"/>
    <cellStyle name="Normal 76 4 3 2 2" xfId="14528" xr:uid="{00000000-0005-0000-0000-0000C0380000}"/>
    <cellStyle name="Normal 76 4 3 2 2 3" xfId="29626" xr:uid="{00000000-0005-0000-0000-0000BA730000}"/>
    <cellStyle name="Normal 76 4 3 2 3" xfId="9508" xr:uid="{00000000-0005-0000-0000-000024250000}"/>
    <cellStyle name="Normal 76 4 3 2 3 3" xfId="24609" xr:uid="{00000000-0005-0000-0000-000021600000}"/>
    <cellStyle name="Normal 76 4 3 2 5" xfId="19596" xr:uid="{00000000-0005-0000-0000-00008C4C0000}"/>
    <cellStyle name="Normal 76 4 3 3" xfId="6147" xr:uid="{00000000-0005-0000-0000-000003180000}"/>
    <cellStyle name="Normal 76 4 3 3 2" xfId="16199" xr:uid="{00000000-0005-0000-0000-0000473F0000}"/>
    <cellStyle name="Normal 76 4 3 3 3" xfId="11179" xr:uid="{00000000-0005-0000-0000-0000AB2B0000}"/>
    <cellStyle name="Normal 76 4 3 3 3 3" xfId="26280" xr:uid="{00000000-0005-0000-0000-0000A8660000}"/>
    <cellStyle name="Normal 76 4 3 3 5" xfId="21267" xr:uid="{00000000-0005-0000-0000-000013530000}"/>
    <cellStyle name="Normal 76 4 3 4" xfId="12857" xr:uid="{00000000-0005-0000-0000-000039320000}"/>
    <cellStyle name="Normal 76 4 3 4 3" xfId="27955" xr:uid="{00000000-0005-0000-0000-0000336D0000}"/>
    <cellStyle name="Normal 76 4 3 5" xfId="7836" xr:uid="{00000000-0005-0000-0000-00009C1E0000}"/>
    <cellStyle name="Normal 76 4 3 5 3" xfId="22938" xr:uid="{00000000-0005-0000-0000-00009A590000}"/>
    <cellStyle name="Normal 76 4 3 7" xfId="17925" xr:uid="{00000000-0005-0000-0000-000005460000}"/>
    <cellStyle name="Normal 76 4 4" xfId="3618" xr:uid="{00000000-0005-0000-0000-0000220E0000}"/>
    <cellStyle name="Normal 76 4 4 2" xfId="13692" xr:uid="{00000000-0005-0000-0000-00007C350000}"/>
    <cellStyle name="Normal 76 4 4 2 3" xfId="28790" xr:uid="{00000000-0005-0000-0000-000076700000}"/>
    <cellStyle name="Normal 76 4 4 3" xfId="8672" xr:uid="{00000000-0005-0000-0000-0000E0210000}"/>
    <cellStyle name="Normal 76 4 4 3 3" xfId="23773" xr:uid="{00000000-0005-0000-0000-0000DD5C0000}"/>
    <cellStyle name="Normal 76 4 4 5" xfId="18760" xr:uid="{00000000-0005-0000-0000-000048490000}"/>
    <cellStyle name="Normal 76 4 5" xfId="5311" xr:uid="{00000000-0005-0000-0000-0000BF140000}"/>
    <cellStyle name="Normal 76 4 5 2" xfId="15363" xr:uid="{00000000-0005-0000-0000-0000033C0000}"/>
    <cellStyle name="Normal 76 4 5 2 3" xfId="30461" xr:uid="{00000000-0005-0000-0000-0000FD760000}"/>
    <cellStyle name="Normal 76 4 5 3" xfId="10343" xr:uid="{00000000-0005-0000-0000-000067280000}"/>
    <cellStyle name="Normal 76 4 5 3 3" xfId="25444" xr:uid="{00000000-0005-0000-0000-000064630000}"/>
    <cellStyle name="Normal 76 4 5 5" xfId="20431" xr:uid="{00000000-0005-0000-0000-0000CF4F0000}"/>
    <cellStyle name="Normal 76 4 6" xfId="12021" xr:uid="{00000000-0005-0000-0000-0000F52E0000}"/>
    <cellStyle name="Normal 76 4 6 3" xfId="27119" xr:uid="{00000000-0005-0000-0000-0000EF690000}"/>
    <cellStyle name="Normal 76 4 7" xfId="7000" xr:uid="{00000000-0005-0000-0000-0000581B0000}"/>
    <cellStyle name="Normal 76 4 7 3" xfId="22102" xr:uid="{00000000-0005-0000-0000-000056560000}"/>
    <cellStyle name="Normal 76 4 9" xfId="17089" xr:uid="{00000000-0005-0000-0000-0000C1420000}"/>
    <cellStyle name="Normal 76 5" xfId="2134" xr:uid="{00000000-0005-0000-0000-000056080000}"/>
    <cellStyle name="Normal 76 5 2" xfId="2975" xr:uid="{00000000-0005-0000-0000-00009F0B0000}"/>
    <cellStyle name="Normal 76 5 2 2" xfId="4665" xr:uid="{00000000-0005-0000-0000-000039120000}"/>
    <cellStyle name="Normal 76 5 2 2 2" xfId="14738" xr:uid="{00000000-0005-0000-0000-000092390000}"/>
    <cellStyle name="Normal 76 5 2 2 2 3" xfId="29836" xr:uid="{00000000-0005-0000-0000-00008C740000}"/>
    <cellStyle name="Normal 76 5 2 2 3" xfId="9718" xr:uid="{00000000-0005-0000-0000-0000F6250000}"/>
    <cellStyle name="Normal 76 5 2 2 3 3" xfId="24819" xr:uid="{00000000-0005-0000-0000-0000F3600000}"/>
    <cellStyle name="Normal 76 5 2 2 5" xfId="19806" xr:uid="{00000000-0005-0000-0000-00005E4D0000}"/>
    <cellStyle name="Normal 76 5 2 3" xfId="6357" xr:uid="{00000000-0005-0000-0000-0000D5180000}"/>
    <cellStyle name="Normal 76 5 2 3 2" xfId="16409" xr:uid="{00000000-0005-0000-0000-000019400000}"/>
    <cellStyle name="Normal 76 5 2 3 3" xfId="11389" xr:uid="{00000000-0005-0000-0000-00007D2C0000}"/>
    <cellStyle name="Normal 76 5 2 3 3 3" xfId="26490" xr:uid="{00000000-0005-0000-0000-00007A670000}"/>
    <cellStyle name="Normal 76 5 2 3 5" xfId="21477" xr:uid="{00000000-0005-0000-0000-0000E5530000}"/>
    <cellStyle name="Normal 76 5 2 4" xfId="13067" xr:uid="{00000000-0005-0000-0000-00000B330000}"/>
    <cellStyle name="Normal 76 5 2 4 3" xfId="28165" xr:uid="{00000000-0005-0000-0000-0000056E0000}"/>
    <cellStyle name="Normal 76 5 2 5" xfId="8046" xr:uid="{00000000-0005-0000-0000-00006E1F0000}"/>
    <cellStyle name="Normal 76 5 2 5 3" xfId="23148" xr:uid="{00000000-0005-0000-0000-00006C5A0000}"/>
    <cellStyle name="Normal 76 5 2 7" xfId="18135" xr:uid="{00000000-0005-0000-0000-0000D7460000}"/>
    <cellStyle name="Normal 76 5 3" xfId="3828" xr:uid="{00000000-0005-0000-0000-0000F40E0000}"/>
    <cellStyle name="Normal 76 5 3 2" xfId="13902" xr:uid="{00000000-0005-0000-0000-00004E360000}"/>
    <cellStyle name="Normal 76 5 3 2 3" xfId="29000" xr:uid="{00000000-0005-0000-0000-000048710000}"/>
    <cellStyle name="Normal 76 5 3 3" xfId="8882" xr:uid="{00000000-0005-0000-0000-0000B2220000}"/>
    <cellStyle name="Normal 76 5 3 3 3" xfId="23983" xr:uid="{00000000-0005-0000-0000-0000AF5D0000}"/>
    <cellStyle name="Normal 76 5 3 5" xfId="18970" xr:uid="{00000000-0005-0000-0000-00001A4A0000}"/>
    <cellStyle name="Normal 76 5 4" xfId="5521" xr:uid="{00000000-0005-0000-0000-000091150000}"/>
    <cellStyle name="Normal 76 5 4 2" xfId="15573" xr:uid="{00000000-0005-0000-0000-0000D53C0000}"/>
    <cellStyle name="Normal 76 5 4 2 3" xfId="30671" xr:uid="{00000000-0005-0000-0000-0000CF770000}"/>
    <cellStyle name="Normal 76 5 4 3" xfId="10553" xr:uid="{00000000-0005-0000-0000-000039290000}"/>
    <cellStyle name="Normal 76 5 4 3 3" xfId="25654" xr:uid="{00000000-0005-0000-0000-000036640000}"/>
    <cellStyle name="Normal 76 5 4 5" xfId="20641" xr:uid="{00000000-0005-0000-0000-0000A1500000}"/>
    <cellStyle name="Normal 76 5 5" xfId="12231" xr:uid="{00000000-0005-0000-0000-0000C72F0000}"/>
    <cellStyle name="Normal 76 5 5 3" xfId="27329" xr:uid="{00000000-0005-0000-0000-0000C16A0000}"/>
    <cellStyle name="Normal 76 5 6" xfId="7210" xr:uid="{00000000-0005-0000-0000-00002A1C0000}"/>
    <cellStyle name="Normal 76 5 6 3" xfId="22312" xr:uid="{00000000-0005-0000-0000-000028570000}"/>
    <cellStyle name="Normal 76 5 8" xfId="17299" xr:uid="{00000000-0005-0000-0000-000093430000}"/>
    <cellStyle name="Normal 76 6" xfId="2555" xr:uid="{00000000-0005-0000-0000-0000FB090000}"/>
    <cellStyle name="Normal 76 6 2" xfId="4247" xr:uid="{00000000-0005-0000-0000-000097100000}"/>
    <cellStyle name="Normal 76 6 2 2" xfId="14320" xr:uid="{00000000-0005-0000-0000-0000F0370000}"/>
    <cellStyle name="Normal 76 6 2 2 3" xfId="29418" xr:uid="{00000000-0005-0000-0000-0000EA720000}"/>
    <cellStyle name="Normal 76 6 2 3" xfId="9300" xr:uid="{00000000-0005-0000-0000-000054240000}"/>
    <cellStyle name="Normal 76 6 2 3 3" xfId="24401" xr:uid="{00000000-0005-0000-0000-0000515F0000}"/>
    <cellStyle name="Normal 76 6 2 5" xfId="19388" xr:uid="{00000000-0005-0000-0000-0000BC4B0000}"/>
    <cellStyle name="Normal 76 6 3" xfId="5939" xr:uid="{00000000-0005-0000-0000-000033170000}"/>
    <cellStyle name="Normal 76 6 3 2" xfId="15991" xr:uid="{00000000-0005-0000-0000-0000773E0000}"/>
    <cellStyle name="Normal 76 6 3 3" xfId="10971" xr:uid="{00000000-0005-0000-0000-0000DB2A0000}"/>
    <cellStyle name="Normal 76 6 3 3 3" xfId="26072" xr:uid="{00000000-0005-0000-0000-0000D8650000}"/>
    <cellStyle name="Normal 76 6 3 5" xfId="21059" xr:uid="{00000000-0005-0000-0000-000043520000}"/>
    <cellStyle name="Normal 76 6 4" xfId="12649" xr:uid="{00000000-0005-0000-0000-000069310000}"/>
    <cellStyle name="Normal 76 6 4 3" xfId="27747" xr:uid="{00000000-0005-0000-0000-0000636C0000}"/>
    <cellStyle name="Normal 76 6 5" xfId="7628" xr:uid="{00000000-0005-0000-0000-0000CC1D0000}"/>
    <cellStyle name="Normal 76 6 5 3" xfId="22730" xr:uid="{00000000-0005-0000-0000-0000CA580000}"/>
    <cellStyle name="Normal 76 6 7" xfId="17717" xr:uid="{00000000-0005-0000-0000-000035450000}"/>
    <cellStyle name="Normal 76 7" xfId="3407" xr:uid="{00000000-0005-0000-0000-00004F0D0000}"/>
    <cellStyle name="Normal 76 7 2" xfId="13484" xr:uid="{00000000-0005-0000-0000-0000AC340000}"/>
    <cellStyle name="Normal 76 7 2 3" xfId="28582" xr:uid="{00000000-0005-0000-0000-0000A66F0000}"/>
    <cellStyle name="Normal 76 7 3" xfId="8464" xr:uid="{00000000-0005-0000-0000-000010210000}"/>
    <cellStyle name="Normal 76 7 3 3" xfId="23565" xr:uid="{00000000-0005-0000-0000-00000D5C0000}"/>
    <cellStyle name="Normal 76 7 5" xfId="18552" xr:uid="{00000000-0005-0000-0000-000078480000}"/>
    <cellStyle name="Normal 76 8" xfId="5101" xr:uid="{00000000-0005-0000-0000-0000ED130000}"/>
    <cellStyle name="Normal 76 8 2" xfId="15155" xr:uid="{00000000-0005-0000-0000-0000333B0000}"/>
    <cellStyle name="Normal 76 8 2 3" xfId="30253" xr:uid="{00000000-0005-0000-0000-00002D760000}"/>
    <cellStyle name="Normal 76 8 3" xfId="10135" xr:uid="{00000000-0005-0000-0000-000097270000}"/>
    <cellStyle name="Normal 76 8 3 3" xfId="25236" xr:uid="{00000000-0005-0000-0000-000094620000}"/>
    <cellStyle name="Normal 76 8 5" xfId="20223" xr:uid="{00000000-0005-0000-0000-0000FF4E0000}"/>
    <cellStyle name="Normal 76 9" xfId="11811" xr:uid="{00000000-0005-0000-0000-0000232E0000}"/>
    <cellStyle name="Normal 76 9 3" xfId="26911" xr:uid="{00000000-0005-0000-0000-00001F690000}"/>
    <cellStyle name="Normal 77" xfId="1163" xr:uid="{00000000-0005-0000-0000-00008B040000}"/>
    <cellStyle name="Normal 78" xfId="1054" xr:uid="{00000000-0005-0000-0000-00001E040000}"/>
    <cellStyle name="Normal 78 10" xfId="6739" xr:uid="{00000000-0005-0000-0000-0000531A0000}"/>
    <cellStyle name="Normal 78 10 3" xfId="21845" xr:uid="{00000000-0005-0000-0000-000055550000}"/>
    <cellStyle name="Normal 78 10 4" xfId="30950" xr:uid="{00000000-0005-0000-0000-0000E6780000}"/>
    <cellStyle name="Normal 78 12" xfId="16830" xr:uid="{00000000-0005-0000-0000-0000BE410000}"/>
    <cellStyle name="Normal 78 2" xfId="1704" xr:uid="{00000000-0005-0000-0000-0000A8060000}"/>
    <cellStyle name="Normal 78 2 11" xfId="16884" xr:uid="{00000000-0005-0000-0000-0000F4410000}"/>
    <cellStyle name="Normal 78 2 2" xfId="1813" xr:uid="{00000000-0005-0000-0000-000015070000}"/>
    <cellStyle name="Normal 78 2 2 10" xfId="16988" xr:uid="{00000000-0005-0000-0000-00005C420000}"/>
    <cellStyle name="Normal 78 2 2 2" xfId="2030" xr:uid="{00000000-0005-0000-0000-0000EE070000}"/>
    <cellStyle name="Normal 78 2 2 2 2" xfId="2451" xr:uid="{00000000-0005-0000-0000-000093090000}"/>
    <cellStyle name="Normal 78 2 2 2 2 2" xfId="3290" xr:uid="{00000000-0005-0000-0000-0000DA0C0000}"/>
    <cellStyle name="Normal 78 2 2 2 2 2 2" xfId="4980" xr:uid="{00000000-0005-0000-0000-000074130000}"/>
    <cellStyle name="Normal 78 2 2 2 2 2 2 2" xfId="15053" xr:uid="{00000000-0005-0000-0000-0000CD3A0000}"/>
    <cellStyle name="Normal 78 2 2 2 2 2 2 2 3" xfId="30151" xr:uid="{00000000-0005-0000-0000-0000C7750000}"/>
    <cellStyle name="Normal 78 2 2 2 2 2 2 3" xfId="10033" xr:uid="{00000000-0005-0000-0000-000031270000}"/>
    <cellStyle name="Normal 78 2 2 2 2 2 2 3 3" xfId="25134" xr:uid="{00000000-0005-0000-0000-00002E620000}"/>
    <cellStyle name="Normal 78 2 2 2 2 2 2 5" xfId="20121" xr:uid="{00000000-0005-0000-0000-0000994E0000}"/>
    <cellStyle name="Normal 78 2 2 2 2 2 3" xfId="6672" xr:uid="{00000000-0005-0000-0000-0000101A0000}"/>
    <cellStyle name="Normal 78 2 2 2 2 2 3 2" xfId="16724" xr:uid="{00000000-0005-0000-0000-000054410000}"/>
    <cellStyle name="Normal 78 2 2 2 2 2 3 3" xfId="11704" xr:uid="{00000000-0005-0000-0000-0000B82D0000}"/>
    <cellStyle name="Normal 78 2 2 2 2 2 3 3 3" xfId="26805" xr:uid="{00000000-0005-0000-0000-0000B5680000}"/>
    <cellStyle name="Normal 78 2 2 2 2 2 3 5" xfId="21792" xr:uid="{00000000-0005-0000-0000-000020550000}"/>
    <cellStyle name="Normal 78 2 2 2 2 2 4" xfId="13382" xr:uid="{00000000-0005-0000-0000-000046340000}"/>
    <cellStyle name="Normal 78 2 2 2 2 2 4 3" xfId="28480" xr:uid="{00000000-0005-0000-0000-0000406F0000}"/>
    <cellStyle name="Normal 78 2 2 2 2 2 5" xfId="8361" xr:uid="{00000000-0005-0000-0000-0000A9200000}"/>
    <cellStyle name="Normal 78 2 2 2 2 2 5 3" xfId="23463" xr:uid="{00000000-0005-0000-0000-0000A75B0000}"/>
    <cellStyle name="Normal 78 2 2 2 2 2 7" xfId="18450" xr:uid="{00000000-0005-0000-0000-000012480000}"/>
    <cellStyle name="Normal 78 2 2 2 2 3" xfId="4143" xr:uid="{00000000-0005-0000-0000-00002F100000}"/>
    <cellStyle name="Normal 78 2 2 2 2 3 2" xfId="14217" xr:uid="{00000000-0005-0000-0000-000089370000}"/>
    <cellStyle name="Normal 78 2 2 2 2 3 2 3" xfId="29315" xr:uid="{00000000-0005-0000-0000-000083720000}"/>
    <cellStyle name="Normal 78 2 2 2 2 3 3" xfId="9197" xr:uid="{00000000-0005-0000-0000-0000ED230000}"/>
    <cellStyle name="Normal 78 2 2 2 2 3 3 3" xfId="24298" xr:uid="{00000000-0005-0000-0000-0000EA5E0000}"/>
    <cellStyle name="Normal 78 2 2 2 2 3 5" xfId="19285" xr:uid="{00000000-0005-0000-0000-0000554B0000}"/>
    <cellStyle name="Normal 78 2 2 2 2 4" xfId="5836" xr:uid="{00000000-0005-0000-0000-0000CC160000}"/>
    <cellStyle name="Normal 78 2 2 2 2 4 2" xfId="15888" xr:uid="{00000000-0005-0000-0000-0000103E0000}"/>
    <cellStyle name="Normal 78 2 2 2 2 4 3" xfId="10868" xr:uid="{00000000-0005-0000-0000-0000742A0000}"/>
    <cellStyle name="Normal 78 2 2 2 2 4 3 3" xfId="25969" xr:uid="{00000000-0005-0000-0000-000071650000}"/>
    <cellStyle name="Normal 78 2 2 2 2 4 5" xfId="20956" xr:uid="{00000000-0005-0000-0000-0000DC510000}"/>
    <cellStyle name="Normal 78 2 2 2 2 5" xfId="12546" xr:uid="{00000000-0005-0000-0000-000002310000}"/>
    <cellStyle name="Normal 78 2 2 2 2 5 3" xfId="27644" xr:uid="{00000000-0005-0000-0000-0000FC6B0000}"/>
    <cellStyle name="Normal 78 2 2 2 2 6" xfId="7525" xr:uid="{00000000-0005-0000-0000-0000651D0000}"/>
    <cellStyle name="Normal 78 2 2 2 2 6 3" xfId="22627" xr:uid="{00000000-0005-0000-0000-000063580000}"/>
    <cellStyle name="Normal 78 2 2 2 2 8" xfId="17614" xr:uid="{00000000-0005-0000-0000-0000CE440000}"/>
    <cellStyle name="Normal 78 2 2 2 3" xfId="2872" xr:uid="{00000000-0005-0000-0000-0000380B0000}"/>
    <cellStyle name="Normal 78 2 2 2 3 2" xfId="4562" xr:uid="{00000000-0005-0000-0000-0000D2110000}"/>
    <cellStyle name="Normal 78 2 2 2 3 2 2" xfId="14635" xr:uid="{00000000-0005-0000-0000-00002B390000}"/>
    <cellStyle name="Normal 78 2 2 2 3 2 2 3" xfId="29733" xr:uid="{00000000-0005-0000-0000-000025740000}"/>
    <cellStyle name="Normal 78 2 2 2 3 2 3" xfId="9615" xr:uid="{00000000-0005-0000-0000-00008F250000}"/>
    <cellStyle name="Normal 78 2 2 2 3 2 3 3" xfId="24716" xr:uid="{00000000-0005-0000-0000-00008C600000}"/>
    <cellStyle name="Normal 78 2 2 2 3 2 5" xfId="19703" xr:uid="{00000000-0005-0000-0000-0000F74C0000}"/>
    <cellStyle name="Normal 78 2 2 2 3 3" xfId="6254" xr:uid="{00000000-0005-0000-0000-00006E180000}"/>
    <cellStyle name="Normal 78 2 2 2 3 3 2" xfId="16306" xr:uid="{00000000-0005-0000-0000-0000B23F0000}"/>
    <cellStyle name="Normal 78 2 2 2 3 3 3" xfId="11286" xr:uid="{00000000-0005-0000-0000-0000162C0000}"/>
    <cellStyle name="Normal 78 2 2 2 3 3 3 3" xfId="26387" xr:uid="{00000000-0005-0000-0000-000013670000}"/>
    <cellStyle name="Normal 78 2 2 2 3 3 5" xfId="21374" xr:uid="{00000000-0005-0000-0000-00007E530000}"/>
    <cellStyle name="Normal 78 2 2 2 3 4" xfId="12964" xr:uid="{00000000-0005-0000-0000-0000A4320000}"/>
    <cellStyle name="Normal 78 2 2 2 3 4 3" xfId="28062" xr:uid="{00000000-0005-0000-0000-00009E6D0000}"/>
    <cellStyle name="Normal 78 2 2 2 3 5" xfId="7943" xr:uid="{00000000-0005-0000-0000-0000071F0000}"/>
    <cellStyle name="Normal 78 2 2 2 3 5 3" xfId="23045" xr:uid="{00000000-0005-0000-0000-0000055A0000}"/>
    <cellStyle name="Normal 78 2 2 2 3 7" xfId="18032" xr:uid="{00000000-0005-0000-0000-000070460000}"/>
    <cellStyle name="Normal 78 2 2 2 4" xfId="3725" xr:uid="{00000000-0005-0000-0000-00008D0E0000}"/>
    <cellStyle name="Normal 78 2 2 2 4 2" xfId="13799" xr:uid="{00000000-0005-0000-0000-0000E7350000}"/>
    <cellStyle name="Normal 78 2 2 2 4 2 3" xfId="28897" xr:uid="{00000000-0005-0000-0000-0000E1700000}"/>
    <cellStyle name="Normal 78 2 2 2 4 3" xfId="8779" xr:uid="{00000000-0005-0000-0000-00004B220000}"/>
    <cellStyle name="Normal 78 2 2 2 4 3 3" xfId="23880" xr:uid="{00000000-0005-0000-0000-0000485D0000}"/>
    <cellStyle name="Normal 78 2 2 2 4 5" xfId="18867" xr:uid="{00000000-0005-0000-0000-0000B3490000}"/>
    <cellStyle name="Normal 78 2 2 2 5" xfId="5418" xr:uid="{00000000-0005-0000-0000-00002A150000}"/>
    <cellStyle name="Normal 78 2 2 2 5 2" xfId="15470" xr:uid="{00000000-0005-0000-0000-00006E3C0000}"/>
    <cellStyle name="Normal 78 2 2 2 5 2 3" xfId="30568" xr:uid="{00000000-0005-0000-0000-000068770000}"/>
    <cellStyle name="Normal 78 2 2 2 5 3" xfId="10450" xr:uid="{00000000-0005-0000-0000-0000D2280000}"/>
    <cellStyle name="Normal 78 2 2 2 5 3 3" xfId="25551" xr:uid="{00000000-0005-0000-0000-0000CF630000}"/>
    <cellStyle name="Normal 78 2 2 2 5 5" xfId="20538" xr:uid="{00000000-0005-0000-0000-00003A500000}"/>
    <cellStyle name="Normal 78 2 2 2 6" xfId="12128" xr:uid="{00000000-0005-0000-0000-0000602F0000}"/>
    <cellStyle name="Normal 78 2 2 2 6 3" xfId="27226" xr:uid="{00000000-0005-0000-0000-00005A6A0000}"/>
    <cellStyle name="Normal 78 2 2 2 7" xfId="7107" xr:uid="{00000000-0005-0000-0000-0000C31B0000}"/>
    <cellStyle name="Normal 78 2 2 2 7 3" xfId="22209" xr:uid="{00000000-0005-0000-0000-0000C1560000}"/>
    <cellStyle name="Normal 78 2 2 2 9" xfId="17196" xr:uid="{00000000-0005-0000-0000-00002C430000}"/>
    <cellStyle name="Normal 78 2 2 3" xfId="2243" xr:uid="{00000000-0005-0000-0000-0000C3080000}"/>
    <cellStyle name="Normal 78 2 2 3 2" xfId="3082" xr:uid="{00000000-0005-0000-0000-00000A0C0000}"/>
    <cellStyle name="Normal 78 2 2 3 2 2" xfId="4772" xr:uid="{00000000-0005-0000-0000-0000A4120000}"/>
    <cellStyle name="Normal 78 2 2 3 2 2 2" xfId="14845" xr:uid="{00000000-0005-0000-0000-0000FD390000}"/>
    <cellStyle name="Normal 78 2 2 3 2 2 2 3" xfId="29943" xr:uid="{00000000-0005-0000-0000-0000F7740000}"/>
    <cellStyle name="Normal 78 2 2 3 2 2 3" xfId="9825" xr:uid="{00000000-0005-0000-0000-000061260000}"/>
    <cellStyle name="Normal 78 2 2 3 2 2 3 3" xfId="24926" xr:uid="{00000000-0005-0000-0000-00005E610000}"/>
    <cellStyle name="Normal 78 2 2 3 2 2 5" xfId="19913" xr:uid="{00000000-0005-0000-0000-0000C94D0000}"/>
    <cellStyle name="Normal 78 2 2 3 2 3" xfId="6464" xr:uid="{00000000-0005-0000-0000-000040190000}"/>
    <cellStyle name="Normal 78 2 2 3 2 3 2" xfId="16516" xr:uid="{00000000-0005-0000-0000-000084400000}"/>
    <cellStyle name="Normal 78 2 2 3 2 3 3" xfId="11496" xr:uid="{00000000-0005-0000-0000-0000E82C0000}"/>
    <cellStyle name="Normal 78 2 2 3 2 3 3 3" xfId="26597" xr:uid="{00000000-0005-0000-0000-0000E5670000}"/>
    <cellStyle name="Normal 78 2 2 3 2 3 5" xfId="21584" xr:uid="{00000000-0005-0000-0000-000050540000}"/>
    <cellStyle name="Normal 78 2 2 3 2 4" xfId="13174" xr:uid="{00000000-0005-0000-0000-000076330000}"/>
    <cellStyle name="Normal 78 2 2 3 2 4 3" xfId="28272" xr:uid="{00000000-0005-0000-0000-0000706E0000}"/>
    <cellStyle name="Normal 78 2 2 3 2 5" xfId="8153" xr:uid="{00000000-0005-0000-0000-0000D91F0000}"/>
    <cellStyle name="Normal 78 2 2 3 2 5 3" xfId="23255" xr:uid="{00000000-0005-0000-0000-0000D75A0000}"/>
    <cellStyle name="Normal 78 2 2 3 2 7" xfId="18242" xr:uid="{00000000-0005-0000-0000-000042470000}"/>
    <cellStyle name="Normal 78 2 2 3 3" xfId="3935" xr:uid="{00000000-0005-0000-0000-00005F0F0000}"/>
    <cellStyle name="Normal 78 2 2 3 3 2" xfId="14009" xr:uid="{00000000-0005-0000-0000-0000B9360000}"/>
    <cellStyle name="Normal 78 2 2 3 3 2 3" xfId="29107" xr:uid="{00000000-0005-0000-0000-0000B3710000}"/>
    <cellStyle name="Normal 78 2 2 3 3 3" xfId="8989" xr:uid="{00000000-0005-0000-0000-00001D230000}"/>
    <cellStyle name="Normal 78 2 2 3 3 3 3" xfId="24090" xr:uid="{00000000-0005-0000-0000-00001A5E0000}"/>
    <cellStyle name="Normal 78 2 2 3 3 5" xfId="19077" xr:uid="{00000000-0005-0000-0000-0000854A0000}"/>
    <cellStyle name="Normal 78 2 2 3 4" xfId="5628" xr:uid="{00000000-0005-0000-0000-0000FC150000}"/>
    <cellStyle name="Normal 78 2 2 3 4 2" xfId="15680" xr:uid="{00000000-0005-0000-0000-0000403D0000}"/>
    <cellStyle name="Normal 78 2 2 3 4 2 3" xfId="30778" xr:uid="{00000000-0005-0000-0000-00003A780000}"/>
    <cellStyle name="Normal 78 2 2 3 4 3" xfId="10660" xr:uid="{00000000-0005-0000-0000-0000A4290000}"/>
    <cellStyle name="Normal 78 2 2 3 4 3 3" xfId="25761" xr:uid="{00000000-0005-0000-0000-0000A1640000}"/>
    <cellStyle name="Normal 78 2 2 3 4 5" xfId="20748" xr:uid="{00000000-0005-0000-0000-00000C510000}"/>
    <cellStyle name="Normal 78 2 2 3 5" xfId="12338" xr:uid="{00000000-0005-0000-0000-000032300000}"/>
    <cellStyle name="Normal 78 2 2 3 5 3" xfId="27436" xr:uid="{00000000-0005-0000-0000-00002C6B0000}"/>
    <cellStyle name="Normal 78 2 2 3 6" xfId="7317" xr:uid="{00000000-0005-0000-0000-0000951C0000}"/>
    <cellStyle name="Normal 78 2 2 3 6 3" xfId="22419" xr:uid="{00000000-0005-0000-0000-000093570000}"/>
    <cellStyle name="Normal 78 2 2 3 8" xfId="17406" xr:uid="{00000000-0005-0000-0000-0000FE430000}"/>
    <cellStyle name="Normal 78 2 2 4" xfId="2664" xr:uid="{00000000-0005-0000-0000-0000680A0000}"/>
    <cellStyle name="Normal 78 2 2 4 2" xfId="4354" xr:uid="{00000000-0005-0000-0000-000002110000}"/>
    <cellStyle name="Normal 78 2 2 4 2 2" xfId="14427" xr:uid="{00000000-0005-0000-0000-00005B380000}"/>
    <cellStyle name="Normal 78 2 2 4 2 2 3" xfId="29525" xr:uid="{00000000-0005-0000-0000-000055730000}"/>
    <cellStyle name="Normal 78 2 2 4 2 3" xfId="9407" xr:uid="{00000000-0005-0000-0000-0000BF240000}"/>
    <cellStyle name="Normal 78 2 2 4 2 3 3" xfId="24508" xr:uid="{00000000-0005-0000-0000-0000BC5F0000}"/>
    <cellStyle name="Normal 78 2 2 4 2 5" xfId="19495" xr:uid="{00000000-0005-0000-0000-0000274C0000}"/>
    <cellStyle name="Normal 78 2 2 4 3" xfId="6046" xr:uid="{00000000-0005-0000-0000-00009E170000}"/>
    <cellStyle name="Normal 78 2 2 4 3 2" xfId="16098" xr:uid="{00000000-0005-0000-0000-0000E23E0000}"/>
    <cellStyle name="Normal 78 2 2 4 3 3" xfId="11078" xr:uid="{00000000-0005-0000-0000-0000462B0000}"/>
    <cellStyle name="Normal 78 2 2 4 3 3 3" xfId="26179" xr:uid="{00000000-0005-0000-0000-000043660000}"/>
    <cellStyle name="Normal 78 2 2 4 3 5" xfId="21166" xr:uid="{00000000-0005-0000-0000-0000AE520000}"/>
    <cellStyle name="Normal 78 2 2 4 4" xfId="12756" xr:uid="{00000000-0005-0000-0000-0000D4310000}"/>
    <cellStyle name="Normal 78 2 2 4 4 3" xfId="27854" xr:uid="{00000000-0005-0000-0000-0000CE6C0000}"/>
    <cellStyle name="Normal 78 2 2 4 5" xfId="7735" xr:uid="{00000000-0005-0000-0000-0000371E0000}"/>
    <cellStyle name="Normal 78 2 2 4 5 3" xfId="22837" xr:uid="{00000000-0005-0000-0000-000035590000}"/>
    <cellStyle name="Normal 78 2 2 4 7" xfId="17824" xr:uid="{00000000-0005-0000-0000-0000A0450000}"/>
    <cellStyle name="Normal 78 2 2 5" xfId="3517" xr:uid="{00000000-0005-0000-0000-0000BD0D0000}"/>
    <cellStyle name="Normal 78 2 2 5 2" xfId="13591" xr:uid="{00000000-0005-0000-0000-000017350000}"/>
    <cellStyle name="Normal 78 2 2 5 2 3" xfId="28689" xr:uid="{00000000-0005-0000-0000-000011700000}"/>
    <cellStyle name="Normal 78 2 2 5 3" xfId="8571" xr:uid="{00000000-0005-0000-0000-00007B210000}"/>
    <cellStyle name="Normal 78 2 2 5 3 3" xfId="23672" xr:uid="{00000000-0005-0000-0000-0000785C0000}"/>
    <cellStyle name="Normal 78 2 2 5 5" xfId="18659" xr:uid="{00000000-0005-0000-0000-0000E3480000}"/>
    <cellStyle name="Normal 78 2 2 6" xfId="5210" xr:uid="{00000000-0005-0000-0000-00005A140000}"/>
    <cellStyle name="Normal 78 2 2 6 2" xfId="15262" xr:uid="{00000000-0005-0000-0000-00009E3B0000}"/>
    <cellStyle name="Normal 78 2 2 6 2 3" xfId="30360" xr:uid="{00000000-0005-0000-0000-000098760000}"/>
    <cellStyle name="Normal 78 2 2 6 3" xfId="10242" xr:uid="{00000000-0005-0000-0000-000002280000}"/>
    <cellStyle name="Normal 78 2 2 6 3 3" xfId="25343" xr:uid="{00000000-0005-0000-0000-0000FF620000}"/>
    <cellStyle name="Normal 78 2 2 6 5" xfId="20330" xr:uid="{00000000-0005-0000-0000-00006A4F0000}"/>
    <cellStyle name="Normal 78 2 2 7" xfId="11920" xr:uid="{00000000-0005-0000-0000-0000902E0000}"/>
    <cellStyle name="Normal 78 2 2 7 3" xfId="27018" xr:uid="{00000000-0005-0000-0000-00008A690000}"/>
    <cellStyle name="Normal 78 2 2 8" xfId="6899" xr:uid="{00000000-0005-0000-0000-0000F31A0000}"/>
    <cellStyle name="Normal 78 2 2 8 3" xfId="22001" xr:uid="{00000000-0005-0000-0000-0000F1550000}"/>
    <cellStyle name="Normal 78 2 3" xfId="1926" xr:uid="{00000000-0005-0000-0000-000086070000}"/>
    <cellStyle name="Normal 78 2 3 2" xfId="2347" xr:uid="{00000000-0005-0000-0000-00002B090000}"/>
    <cellStyle name="Normal 78 2 3 2 2" xfId="3186" xr:uid="{00000000-0005-0000-0000-0000720C0000}"/>
    <cellStyle name="Normal 78 2 3 2 2 2" xfId="4876" xr:uid="{00000000-0005-0000-0000-00000C130000}"/>
    <cellStyle name="Normal 78 2 3 2 2 2 2" xfId="14949" xr:uid="{00000000-0005-0000-0000-0000653A0000}"/>
    <cellStyle name="Normal 78 2 3 2 2 2 2 3" xfId="30047" xr:uid="{00000000-0005-0000-0000-00005F750000}"/>
    <cellStyle name="Normal 78 2 3 2 2 2 3" xfId="9929" xr:uid="{00000000-0005-0000-0000-0000C9260000}"/>
    <cellStyle name="Normal 78 2 3 2 2 2 3 3" xfId="25030" xr:uid="{00000000-0005-0000-0000-0000C6610000}"/>
    <cellStyle name="Normal 78 2 3 2 2 2 5" xfId="20017" xr:uid="{00000000-0005-0000-0000-0000314E0000}"/>
    <cellStyle name="Normal 78 2 3 2 2 3" xfId="6568" xr:uid="{00000000-0005-0000-0000-0000A8190000}"/>
    <cellStyle name="Normal 78 2 3 2 2 3 2" xfId="16620" xr:uid="{00000000-0005-0000-0000-0000EC400000}"/>
    <cellStyle name="Normal 78 2 3 2 2 3 3" xfId="11600" xr:uid="{00000000-0005-0000-0000-0000502D0000}"/>
    <cellStyle name="Normal 78 2 3 2 2 3 3 3" xfId="26701" xr:uid="{00000000-0005-0000-0000-00004D680000}"/>
    <cellStyle name="Normal 78 2 3 2 2 3 5" xfId="21688" xr:uid="{00000000-0005-0000-0000-0000B8540000}"/>
    <cellStyle name="Normal 78 2 3 2 2 4" xfId="13278" xr:uid="{00000000-0005-0000-0000-0000DE330000}"/>
    <cellStyle name="Normal 78 2 3 2 2 4 3" xfId="28376" xr:uid="{00000000-0005-0000-0000-0000D86E0000}"/>
    <cellStyle name="Normal 78 2 3 2 2 5" xfId="8257" xr:uid="{00000000-0005-0000-0000-000041200000}"/>
    <cellStyle name="Normal 78 2 3 2 2 5 3" xfId="23359" xr:uid="{00000000-0005-0000-0000-00003F5B0000}"/>
    <cellStyle name="Normal 78 2 3 2 2 7" xfId="18346" xr:uid="{00000000-0005-0000-0000-0000AA470000}"/>
    <cellStyle name="Normal 78 2 3 2 3" xfId="4039" xr:uid="{00000000-0005-0000-0000-0000C70F0000}"/>
    <cellStyle name="Normal 78 2 3 2 3 2" xfId="14113" xr:uid="{00000000-0005-0000-0000-000021370000}"/>
    <cellStyle name="Normal 78 2 3 2 3 2 3" xfId="29211" xr:uid="{00000000-0005-0000-0000-00001B720000}"/>
    <cellStyle name="Normal 78 2 3 2 3 3" xfId="9093" xr:uid="{00000000-0005-0000-0000-000085230000}"/>
    <cellStyle name="Normal 78 2 3 2 3 3 3" xfId="24194" xr:uid="{00000000-0005-0000-0000-0000825E0000}"/>
    <cellStyle name="Normal 78 2 3 2 3 5" xfId="19181" xr:uid="{00000000-0005-0000-0000-0000ED4A0000}"/>
    <cellStyle name="Normal 78 2 3 2 4" xfId="5732" xr:uid="{00000000-0005-0000-0000-000064160000}"/>
    <cellStyle name="Normal 78 2 3 2 4 2" xfId="15784" xr:uid="{00000000-0005-0000-0000-0000A83D0000}"/>
    <cellStyle name="Normal 78 2 3 2 4 2 3" xfId="30882" xr:uid="{00000000-0005-0000-0000-0000A2780000}"/>
    <cellStyle name="Normal 78 2 3 2 4 3" xfId="10764" xr:uid="{00000000-0005-0000-0000-00000C2A0000}"/>
    <cellStyle name="Normal 78 2 3 2 4 3 3" xfId="25865" xr:uid="{00000000-0005-0000-0000-000009650000}"/>
    <cellStyle name="Normal 78 2 3 2 4 5" xfId="20852" xr:uid="{00000000-0005-0000-0000-000074510000}"/>
    <cellStyle name="Normal 78 2 3 2 5" xfId="12442" xr:uid="{00000000-0005-0000-0000-00009A300000}"/>
    <cellStyle name="Normal 78 2 3 2 5 3" xfId="27540" xr:uid="{00000000-0005-0000-0000-0000946B0000}"/>
    <cellStyle name="Normal 78 2 3 2 6" xfId="7421" xr:uid="{00000000-0005-0000-0000-0000FD1C0000}"/>
    <cellStyle name="Normal 78 2 3 2 6 3" xfId="22523" xr:uid="{00000000-0005-0000-0000-0000FB570000}"/>
    <cellStyle name="Normal 78 2 3 2 8" xfId="17510" xr:uid="{00000000-0005-0000-0000-000066440000}"/>
    <cellStyle name="Normal 78 2 3 3" xfId="2768" xr:uid="{00000000-0005-0000-0000-0000D00A0000}"/>
    <cellStyle name="Normal 78 2 3 3 2" xfId="4458" xr:uid="{00000000-0005-0000-0000-00006A110000}"/>
    <cellStyle name="Normal 78 2 3 3 2 2" xfId="14531" xr:uid="{00000000-0005-0000-0000-0000C3380000}"/>
    <cellStyle name="Normal 78 2 3 3 2 2 3" xfId="29629" xr:uid="{00000000-0005-0000-0000-0000BD730000}"/>
    <cellStyle name="Normal 78 2 3 3 2 3" xfId="9511" xr:uid="{00000000-0005-0000-0000-000027250000}"/>
    <cellStyle name="Normal 78 2 3 3 2 3 3" xfId="24612" xr:uid="{00000000-0005-0000-0000-000024600000}"/>
    <cellStyle name="Normal 78 2 3 3 2 5" xfId="19599" xr:uid="{00000000-0005-0000-0000-00008F4C0000}"/>
    <cellStyle name="Normal 78 2 3 3 3" xfId="6150" xr:uid="{00000000-0005-0000-0000-000006180000}"/>
    <cellStyle name="Normal 78 2 3 3 3 2" xfId="16202" xr:uid="{00000000-0005-0000-0000-00004A3F0000}"/>
    <cellStyle name="Normal 78 2 3 3 3 3" xfId="11182" xr:uid="{00000000-0005-0000-0000-0000AE2B0000}"/>
    <cellStyle name="Normal 78 2 3 3 3 3 3" xfId="26283" xr:uid="{00000000-0005-0000-0000-0000AB660000}"/>
    <cellStyle name="Normal 78 2 3 3 3 5" xfId="21270" xr:uid="{00000000-0005-0000-0000-000016530000}"/>
    <cellStyle name="Normal 78 2 3 3 4" xfId="12860" xr:uid="{00000000-0005-0000-0000-00003C320000}"/>
    <cellStyle name="Normal 78 2 3 3 4 3" xfId="27958" xr:uid="{00000000-0005-0000-0000-0000366D0000}"/>
    <cellStyle name="Normal 78 2 3 3 5" xfId="7839" xr:uid="{00000000-0005-0000-0000-00009F1E0000}"/>
    <cellStyle name="Normal 78 2 3 3 5 3" xfId="22941" xr:uid="{00000000-0005-0000-0000-00009D590000}"/>
    <cellStyle name="Normal 78 2 3 3 7" xfId="17928" xr:uid="{00000000-0005-0000-0000-000008460000}"/>
    <cellStyle name="Normal 78 2 3 4" xfId="3621" xr:uid="{00000000-0005-0000-0000-0000250E0000}"/>
    <cellStyle name="Normal 78 2 3 4 2" xfId="13695" xr:uid="{00000000-0005-0000-0000-00007F350000}"/>
    <cellStyle name="Normal 78 2 3 4 2 3" xfId="28793" xr:uid="{00000000-0005-0000-0000-000079700000}"/>
    <cellStyle name="Normal 78 2 3 4 3" xfId="8675" xr:uid="{00000000-0005-0000-0000-0000E3210000}"/>
    <cellStyle name="Normal 78 2 3 4 3 3" xfId="23776" xr:uid="{00000000-0005-0000-0000-0000E05C0000}"/>
    <cellStyle name="Normal 78 2 3 4 5" xfId="18763" xr:uid="{00000000-0005-0000-0000-00004B490000}"/>
    <cellStyle name="Normal 78 2 3 5" xfId="5314" xr:uid="{00000000-0005-0000-0000-0000C2140000}"/>
    <cellStyle name="Normal 78 2 3 5 2" xfId="15366" xr:uid="{00000000-0005-0000-0000-0000063C0000}"/>
    <cellStyle name="Normal 78 2 3 5 2 3" xfId="30464" xr:uid="{00000000-0005-0000-0000-000000770000}"/>
    <cellStyle name="Normal 78 2 3 5 3" xfId="10346" xr:uid="{00000000-0005-0000-0000-00006A280000}"/>
    <cellStyle name="Normal 78 2 3 5 3 3" xfId="25447" xr:uid="{00000000-0005-0000-0000-000067630000}"/>
    <cellStyle name="Normal 78 2 3 5 5" xfId="20434" xr:uid="{00000000-0005-0000-0000-0000D24F0000}"/>
    <cellStyle name="Normal 78 2 3 6" xfId="12024" xr:uid="{00000000-0005-0000-0000-0000F82E0000}"/>
    <cellStyle name="Normal 78 2 3 6 3" xfId="27122" xr:uid="{00000000-0005-0000-0000-0000F2690000}"/>
    <cellStyle name="Normal 78 2 3 7" xfId="7003" xr:uid="{00000000-0005-0000-0000-00005B1B0000}"/>
    <cellStyle name="Normal 78 2 3 7 3" xfId="22105" xr:uid="{00000000-0005-0000-0000-000059560000}"/>
    <cellStyle name="Normal 78 2 3 9" xfId="17092" xr:uid="{00000000-0005-0000-0000-0000C4420000}"/>
    <cellStyle name="Normal 78 2 4" xfId="2139" xr:uid="{00000000-0005-0000-0000-00005B080000}"/>
    <cellStyle name="Normal 78 2 4 2" xfId="2978" xr:uid="{00000000-0005-0000-0000-0000A20B0000}"/>
    <cellStyle name="Normal 78 2 4 2 2" xfId="4668" xr:uid="{00000000-0005-0000-0000-00003C120000}"/>
    <cellStyle name="Normal 78 2 4 2 2 2" xfId="14741" xr:uid="{00000000-0005-0000-0000-000095390000}"/>
    <cellStyle name="Normal 78 2 4 2 2 2 3" xfId="29839" xr:uid="{00000000-0005-0000-0000-00008F740000}"/>
    <cellStyle name="Normal 78 2 4 2 2 3" xfId="9721" xr:uid="{00000000-0005-0000-0000-0000F9250000}"/>
    <cellStyle name="Normal 78 2 4 2 2 3 3" xfId="24822" xr:uid="{00000000-0005-0000-0000-0000F6600000}"/>
    <cellStyle name="Normal 78 2 4 2 2 5" xfId="19809" xr:uid="{00000000-0005-0000-0000-0000614D0000}"/>
    <cellStyle name="Normal 78 2 4 2 3" xfId="6360" xr:uid="{00000000-0005-0000-0000-0000D8180000}"/>
    <cellStyle name="Normal 78 2 4 2 3 2" xfId="16412" xr:uid="{00000000-0005-0000-0000-00001C400000}"/>
    <cellStyle name="Normal 78 2 4 2 3 3" xfId="11392" xr:uid="{00000000-0005-0000-0000-0000802C0000}"/>
    <cellStyle name="Normal 78 2 4 2 3 3 3" xfId="26493" xr:uid="{00000000-0005-0000-0000-00007D670000}"/>
    <cellStyle name="Normal 78 2 4 2 3 5" xfId="21480" xr:uid="{00000000-0005-0000-0000-0000E8530000}"/>
    <cellStyle name="Normal 78 2 4 2 4" xfId="13070" xr:uid="{00000000-0005-0000-0000-00000E330000}"/>
    <cellStyle name="Normal 78 2 4 2 4 3" xfId="28168" xr:uid="{00000000-0005-0000-0000-0000086E0000}"/>
    <cellStyle name="Normal 78 2 4 2 5" xfId="8049" xr:uid="{00000000-0005-0000-0000-0000711F0000}"/>
    <cellStyle name="Normal 78 2 4 2 5 3" xfId="23151" xr:uid="{00000000-0005-0000-0000-00006F5A0000}"/>
    <cellStyle name="Normal 78 2 4 2 7" xfId="18138" xr:uid="{00000000-0005-0000-0000-0000DA460000}"/>
    <cellStyle name="Normal 78 2 4 3" xfId="3831" xr:uid="{00000000-0005-0000-0000-0000F70E0000}"/>
    <cellStyle name="Normal 78 2 4 3 2" xfId="13905" xr:uid="{00000000-0005-0000-0000-000051360000}"/>
    <cellStyle name="Normal 78 2 4 3 2 3" xfId="29003" xr:uid="{00000000-0005-0000-0000-00004B710000}"/>
    <cellStyle name="Normal 78 2 4 3 3" xfId="8885" xr:uid="{00000000-0005-0000-0000-0000B5220000}"/>
    <cellStyle name="Normal 78 2 4 3 3 3" xfId="23986" xr:uid="{00000000-0005-0000-0000-0000B25D0000}"/>
    <cellStyle name="Normal 78 2 4 3 5" xfId="18973" xr:uid="{00000000-0005-0000-0000-00001D4A0000}"/>
    <cellStyle name="Normal 78 2 4 4" xfId="5524" xr:uid="{00000000-0005-0000-0000-000094150000}"/>
    <cellStyle name="Normal 78 2 4 4 2" xfId="15576" xr:uid="{00000000-0005-0000-0000-0000D83C0000}"/>
    <cellStyle name="Normal 78 2 4 4 2 3" xfId="30674" xr:uid="{00000000-0005-0000-0000-0000D2770000}"/>
    <cellStyle name="Normal 78 2 4 4 3" xfId="10556" xr:uid="{00000000-0005-0000-0000-00003C290000}"/>
    <cellStyle name="Normal 78 2 4 4 3 3" xfId="25657" xr:uid="{00000000-0005-0000-0000-000039640000}"/>
    <cellStyle name="Normal 78 2 4 4 5" xfId="20644" xr:uid="{00000000-0005-0000-0000-0000A4500000}"/>
    <cellStyle name="Normal 78 2 4 5" xfId="12234" xr:uid="{00000000-0005-0000-0000-0000CA2F0000}"/>
    <cellStyle name="Normal 78 2 4 5 3" xfId="27332" xr:uid="{00000000-0005-0000-0000-0000C46A0000}"/>
    <cellStyle name="Normal 78 2 4 6" xfId="7213" xr:uid="{00000000-0005-0000-0000-00002D1C0000}"/>
    <cellStyle name="Normal 78 2 4 6 3" xfId="22315" xr:uid="{00000000-0005-0000-0000-00002B570000}"/>
    <cellStyle name="Normal 78 2 4 8" xfId="17302" xr:uid="{00000000-0005-0000-0000-000096430000}"/>
    <cellStyle name="Normal 78 2 5" xfId="2560" xr:uid="{00000000-0005-0000-0000-0000000A0000}"/>
    <cellStyle name="Normal 78 2 5 2" xfId="4250" xr:uid="{00000000-0005-0000-0000-00009A100000}"/>
    <cellStyle name="Normal 78 2 5 2 2" xfId="14323" xr:uid="{00000000-0005-0000-0000-0000F3370000}"/>
    <cellStyle name="Normal 78 2 5 2 2 3" xfId="29421" xr:uid="{00000000-0005-0000-0000-0000ED720000}"/>
    <cellStyle name="Normal 78 2 5 2 3" xfId="9303" xr:uid="{00000000-0005-0000-0000-000057240000}"/>
    <cellStyle name="Normal 78 2 5 2 3 3" xfId="24404" xr:uid="{00000000-0005-0000-0000-0000545F0000}"/>
    <cellStyle name="Normal 78 2 5 2 5" xfId="19391" xr:uid="{00000000-0005-0000-0000-0000BF4B0000}"/>
    <cellStyle name="Normal 78 2 5 3" xfId="5942" xr:uid="{00000000-0005-0000-0000-000036170000}"/>
    <cellStyle name="Normal 78 2 5 3 2" xfId="15994" xr:uid="{00000000-0005-0000-0000-00007A3E0000}"/>
    <cellStyle name="Normal 78 2 5 3 3" xfId="10974" xr:uid="{00000000-0005-0000-0000-0000DE2A0000}"/>
    <cellStyle name="Normal 78 2 5 3 3 3" xfId="26075" xr:uid="{00000000-0005-0000-0000-0000DB650000}"/>
    <cellStyle name="Normal 78 2 5 3 5" xfId="21062" xr:uid="{00000000-0005-0000-0000-000046520000}"/>
    <cellStyle name="Normal 78 2 5 4" xfId="12652" xr:uid="{00000000-0005-0000-0000-00006C310000}"/>
    <cellStyle name="Normal 78 2 5 4 3" xfId="27750" xr:uid="{00000000-0005-0000-0000-0000666C0000}"/>
    <cellStyle name="Normal 78 2 5 5" xfId="7631" xr:uid="{00000000-0005-0000-0000-0000CF1D0000}"/>
    <cellStyle name="Normal 78 2 5 5 3" xfId="22733" xr:uid="{00000000-0005-0000-0000-0000CD580000}"/>
    <cellStyle name="Normal 78 2 5 7" xfId="17720" xr:uid="{00000000-0005-0000-0000-000038450000}"/>
    <cellStyle name="Normal 78 2 6" xfId="3413" xr:uid="{00000000-0005-0000-0000-0000550D0000}"/>
    <cellStyle name="Normal 78 2 6 2" xfId="13487" xr:uid="{00000000-0005-0000-0000-0000AF340000}"/>
    <cellStyle name="Normal 78 2 6 2 3" xfId="28585" xr:uid="{00000000-0005-0000-0000-0000A96F0000}"/>
    <cellStyle name="Normal 78 2 6 3" xfId="8467" xr:uid="{00000000-0005-0000-0000-000013210000}"/>
    <cellStyle name="Normal 78 2 6 3 3" xfId="23568" xr:uid="{00000000-0005-0000-0000-0000105C0000}"/>
    <cellStyle name="Normal 78 2 6 5" xfId="18555" xr:uid="{00000000-0005-0000-0000-00007B480000}"/>
    <cellStyle name="Normal 78 2 7" xfId="5106" xr:uid="{00000000-0005-0000-0000-0000F2130000}"/>
    <cellStyle name="Normal 78 2 7 2" xfId="15158" xr:uid="{00000000-0005-0000-0000-0000363B0000}"/>
    <cellStyle name="Normal 78 2 7 2 3" xfId="30256" xr:uid="{00000000-0005-0000-0000-000030760000}"/>
    <cellStyle name="Normal 78 2 7 3" xfId="10138" xr:uid="{00000000-0005-0000-0000-00009A270000}"/>
    <cellStyle name="Normal 78 2 7 3 3" xfId="25239" xr:uid="{00000000-0005-0000-0000-000097620000}"/>
    <cellStyle name="Normal 78 2 7 5" xfId="20226" xr:uid="{00000000-0005-0000-0000-0000024F0000}"/>
    <cellStyle name="Normal 78 2 8" xfId="11816" xr:uid="{00000000-0005-0000-0000-0000282E0000}"/>
    <cellStyle name="Normal 78 2 8 3" xfId="26914" xr:uid="{00000000-0005-0000-0000-000022690000}"/>
    <cellStyle name="Normal 78 2 9" xfId="6795" xr:uid="{00000000-0005-0000-0000-00008B1A0000}"/>
    <cellStyle name="Normal 78 2 9 3" xfId="21897" xr:uid="{00000000-0005-0000-0000-000089550000}"/>
    <cellStyle name="Normal 78 3" xfId="1759" xr:uid="{00000000-0005-0000-0000-0000DF060000}"/>
    <cellStyle name="Normal 78 3 10" xfId="16936" xr:uid="{00000000-0005-0000-0000-000028420000}"/>
    <cellStyle name="Normal 78 3 2" xfId="1978" xr:uid="{00000000-0005-0000-0000-0000BA070000}"/>
    <cellStyle name="Normal 78 3 2 2" xfId="2399" xr:uid="{00000000-0005-0000-0000-00005F090000}"/>
    <cellStyle name="Normal 78 3 2 2 2" xfId="3238" xr:uid="{00000000-0005-0000-0000-0000A60C0000}"/>
    <cellStyle name="Normal 78 3 2 2 2 2" xfId="4928" xr:uid="{00000000-0005-0000-0000-000040130000}"/>
    <cellStyle name="Normal 78 3 2 2 2 2 2" xfId="15001" xr:uid="{00000000-0005-0000-0000-0000993A0000}"/>
    <cellStyle name="Normal 78 3 2 2 2 2 2 3" xfId="30099" xr:uid="{00000000-0005-0000-0000-000093750000}"/>
    <cellStyle name="Normal 78 3 2 2 2 2 3" xfId="9981" xr:uid="{00000000-0005-0000-0000-0000FD260000}"/>
    <cellStyle name="Normal 78 3 2 2 2 2 3 3" xfId="25082" xr:uid="{00000000-0005-0000-0000-0000FA610000}"/>
    <cellStyle name="Normal 78 3 2 2 2 2 5" xfId="20069" xr:uid="{00000000-0005-0000-0000-0000654E0000}"/>
    <cellStyle name="Normal 78 3 2 2 2 3" xfId="6620" xr:uid="{00000000-0005-0000-0000-0000DC190000}"/>
    <cellStyle name="Normal 78 3 2 2 2 3 2" xfId="16672" xr:uid="{00000000-0005-0000-0000-000020410000}"/>
    <cellStyle name="Normal 78 3 2 2 2 3 3" xfId="11652" xr:uid="{00000000-0005-0000-0000-0000842D0000}"/>
    <cellStyle name="Normal 78 3 2 2 2 3 3 3" xfId="26753" xr:uid="{00000000-0005-0000-0000-000081680000}"/>
    <cellStyle name="Normal 78 3 2 2 2 3 5" xfId="21740" xr:uid="{00000000-0005-0000-0000-0000EC540000}"/>
    <cellStyle name="Normal 78 3 2 2 2 4" xfId="13330" xr:uid="{00000000-0005-0000-0000-000012340000}"/>
    <cellStyle name="Normal 78 3 2 2 2 4 3" xfId="28428" xr:uid="{00000000-0005-0000-0000-00000C6F0000}"/>
    <cellStyle name="Normal 78 3 2 2 2 5" xfId="8309" xr:uid="{00000000-0005-0000-0000-000075200000}"/>
    <cellStyle name="Normal 78 3 2 2 2 5 3" xfId="23411" xr:uid="{00000000-0005-0000-0000-0000735B0000}"/>
    <cellStyle name="Normal 78 3 2 2 2 7" xfId="18398" xr:uid="{00000000-0005-0000-0000-0000DE470000}"/>
    <cellStyle name="Normal 78 3 2 2 3" xfId="4091" xr:uid="{00000000-0005-0000-0000-0000FB0F0000}"/>
    <cellStyle name="Normal 78 3 2 2 3 2" xfId="14165" xr:uid="{00000000-0005-0000-0000-000055370000}"/>
    <cellStyle name="Normal 78 3 2 2 3 2 3" xfId="29263" xr:uid="{00000000-0005-0000-0000-00004F720000}"/>
    <cellStyle name="Normal 78 3 2 2 3 3" xfId="9145" xr:uid="{00000000-0005-0000-0000-0000B9230000}"/>
    <cellStyle name="Normal 78 3 2 2 3 3 3" xfId="24246" xr:uid="{00000000-0005-0000-0000-0000B65E0000}"/>
    <cellStyle name="Normal 78 3 2 2 3 5" xfId="19233" xr:uid="{00000000-0005-0000-0000-0000214B0000}"/>
    <cellStyle name="Normal 78 3 2 2 4" xfId="5784" xr:uid="{00000000-0005-0000-0000-000098160000}"/>
    <cellStyle name="Normal 78 3 2 2 4 2" xfId="15836" xr:uid="{00000000-0005-0000-0000-0000DC3D0000}"/>
    <cellStyle name="Normal 78 3 2 2 4 2 3" xfId="30934" xr:uid="{00000000-0005-0000-0000-0000D6780000}"/>
    <cellStyle name="Normal 78 3 2 2 4 3" xfId="10816" xr:uid="{00000000-0005-0000-0000-0000402A0000}"/>
    <cellStyle name="Normal 78 3 2 2 4 3 3" xfId="25917" xr:uid="{00000000-0005-0000-0000-00003D650000}"/>
    <cellStyle name="Normal 78 3 2 2 4 5" xfId="20904" xr:uid="{00000000-0005-0000-0000-0000A8510000}"/>
    <cellStyle name="Normal 78 3 2 2 5" xfId="12494" xr:uid="{00000000-0005-0000-0000-0000CE300000}"/>
    <cellStyle name="Normal 78 3 2 2 5 3" xfId="27592" xr:uid="{00000000-0005-0000-0000-0000C86B0000}"/>
    <cellStyle name="Normal 78 3 2 2 6" xfId="7473" xr:uid="{00000000-0005-0000-0000-0000311D0000}"/>
    <cellStyle name="Normal 78 3 2 2 6 3" xfId="22575" xr:uid="{00000000-0005-0000-0000-00002F580000}"/>
    <cellStyle name="Normal 78 3 2 2 8" xfId="17562" xr:uid="{00000000-0005-0000-0000-00009A440000}"/>
    <cellStyle name="Normal 78 3 2 3" xfId="2820" xr:uid="{00000000-0005-0000-0000-0000040B0000}"/>
    <cellStyle name="Normal 78 3 2 3 2" xfId="4510" xr:uid="{00000000-0005-0000-0000-00009E110000}"/>
    <cellStyle name="Normal 78 3 2 3 2 2" xfId="14583" xr:uid="{00000000-0005-0000-0000-0000F7380000}"/>
    <cellStyle name="Normal 78 3 2 3 2 2 3" xfId="29681" xr:uid="{00000000-0005-0000-0000-0000F1730000}"/>
    <cellStyle name="Normal 78 3 2 3 2 3" xfId="9563" xr:uid="{00000000-0005-0000-0000-00005B250000}"/>
    <cellStyle name="Normal 78 3 2 3 2 3 3" xfId="24664" xr:uid="{00000000-0005-0000-0000-000058600000}"/>
    <cellStyle name="Normal 78 3 2 3 2 5" xfId="19651" xr:uid="{00000000-0005-0000-0000-0000C34C0000}"/>
    <cellStyle name="Normal 78 3 2 3 3" xfId="6202" xr:uid="{00000000-0005-0000-0000-00003A180000}"/>
    <cellStyle name="Normal 78 3 2 3 3 2" xfId="16254" xr:uid="{00000000-0005-0000-0000-00007E3F0000}"/>
    <cellStyle name="Normal 78 3 2 3 3 3" xfId="11234" xr:uid="{00000000-0005-0000-0000-0000E22B0000}"/>
    <cellStyle name="Normal 78 3 2 3 3 3 3" xfId="26335" xr:uid="{00000000-0005-0000-0000-0000DF660000}"/>
    <cellStyle name="Normal 78 3 2 3 3 5" xfId="21322" xr:uid="{00000000-0005-0000-0000-00004A530000}"/>
    <cellStyle name="Normal 78 3 2 3 4" xfId="12912" xr:uid="{00000000-0005-0000-0000-000070320000}"/>
    <cellStyle name="Normal 78 3 2 3 4 3" xfId="28010" xr:uid="{00000000-0005-0000-0000-00006A6D0000}"/>
    <cellStyle name="Normal 78 3 2 3 5" xfId="7891" xr:uid="{00000000-0005-0000-0000-0000D31E0000}"/>
    <cellStyle name="Normal 78 3 2 3 5 3" xfId="22993" xr:uid="{00000000-0005-0000-0000-0000D1590000}"/>
    <cellStyle name="Normal 78 3 2 3 7" xfId="17980" xr:uid="{00000000-0005-0000-0000-00003C460000}"/>
    <cellStyle name="Normal 78 3 2 4" xfId="3673" xr:uid="{00000000-0005-0000-0000-0000590E0000}"/>
    <cellStyle name="Normal 78 3 2 4 2" xfId="13747" xr:uid="{00000000-0005-0000-0000-0000B3350000}"/>
    <cellStyle name="Normal 78 3 2 4 2 3" xfId="28845" xr:uid="{00000000-0005-0000-0000-0000AD700000}"/>
    <cellStyle name="Normal 78 3 2 4 3" xfId="8727" xr:uid="{00000000-0005-0000-0000-000017220000}"/>
    <cellStyle name="Normal 78 3 2 4 3 3" xfId="23828" xr:uid="{00000000-0005-0000-0000-0000145D0000}"/>
    <cellStyle name="Normal 78 3 2 4 5" xfId="18815" xr:uid="{00000000-0005-0000-0000-00007F490000}"/>
    <cellStyle name="Normal 78 3 2 5" xfId="5366" xr:uid="{00000000-0005-0000-0000-0000F6140000}"/>
    <cellStyle name="Normal 78 3 2 5 2" xfId="15418" xr:uid="{00000000-0005-0000-0000-00003A3C0000}"/>
    <cellStyle name="Normal 78 3 2 5 2 3" xfId="30516" xr:uid="{00000000-0005-0000-0000-000034770000}"/>
    <cellStyle name="Normal 78 3 2 5 3" xfId="10398" xr:uid="{00000000-0005-0000-0000-00009E280000}"/>
    <cellStyle name="Normal 78 3 2 5 3 3" xfId="25499" xr:uid="{00000000-0005-0000-0000-00009B630000}"/>
    <cellStyle name="Normal 78 3 2 5 5" xfId="20486" xr:uid="{00000000-0005-0000-0000-000006500000}"/>
    <cellStyle name="Normal 78 3 2 6" xfId="12076" xr:uid="{00000000-0005-0000-0000-00002C2F0000}"/>
    <cellStyle name="Normal 78 3 2 6 3" xfId="27174" xr:uid="{00000000-0005-0000-0000-0000266A0000}"/>
    <cellStyle name="Normal 78 3 2 7" xfId="7055" xr:uid="{00000000-0005-0000-0000-00008F1B0000}"/>
    <cellStyle name="Normal 78 3 2 7 3" xfId="22157" xr:uid="{00000000-0005-0000-0000-00008D560000}"/>
    <cellStyle name="Normal 78 3 2 9" xfId="17144" xr:uid="{00000000-0005-0000-0000-0000F8420000}"/>
    <cellStyle name="Normal 78 3 3" xfId="2191" xr:uid="{00000000-0005-0000-0000-00008F080000}"/>
    <cellStyle name="Normal 78 3 3 2" xfId="3030" xr:uid="{00000000-0005-0000-0000-0000D60B0000}"/>
    <cellStyle name="Normal 78 3 3 2 2" xfId="4720" xr:uid="{00000000-0005-0000-0000-000070120000}"/>
    <cellStyle name="Normal 78 3 3 2 2 2" xfId="14793" xr:uid="{00000000-0005-0000-0000-0000C9390000}"/>
    <cellStyle name="Normal 78 3 3 2 2 2 3" xfId="29891" xr:uid="{00000000-0005-0000-0000-0000C3740000}"/>
    <cellStyle name="Normal 78 3 3 2 2 3" xfId="9773" xr:uid="{00000000-0005-0000-0000-00002D260000}"/>
    <cellStyle name="Normal 78 3 3 2 2 3 3" xfId="24874" xr:uid="{00000000-0005-0000-0000-00002A610000}"/>
    <cellStyle name="Normal 78 3 3 2 2 5" xfId="19861" xr:uid="{00000000-0005-0000-0000-0000954D0000}"/>
    <cellStyle name="Normal 78 3 3 2 3" xfId="6412" xr:uid="{00000000-0005-0000-0000-00000C190000}"/>
    <cellStyle name="Normal 78 3 3 2 3 2" xfId="16464" xr:uid="{00000000-0005-0000-0000-000050400000}"/>
    <cellStyle name="Normal 78 3 3 2 3 3" xfId="11444" xr:uid="{00000000-0005-0000-0000-0000B42C0000}"/>
    <cellStyle name="Normal 78 3 3 2 3 3 3" xfId="26545" xr:uid="{00000000-0005-0000-0000-0000B1670000}"/>
    <cellStyle name="Normal 78 3 3 2 3 5" xfId="21532" xr:uid="{00000000-0005-0000-0000-00001C540000}"/>
    <cellStyle name="Normal 78 3 3 2 4" xfId="13122" xr:uid="{00000000-0005-0000-0000-000042330000}"/>
    <cellStyle name="Normal 78 3 3 2 4 3" xfId="28220" xr:uid="{00000000-0005-0000-0000-00003C6E0000}"/>
    <cellStyle name="Normal 78 3 3 2 5" xfId="8101" xr:uid="{00000000-0005-0000-0000-0000A51F0000}"/>
    <cellStyle name="Normal 78 3 3 2 5 3" xfId="23203" xr:uid="{00000000-0005-0000-0000-0000A35A0000}"/>
    <cellStyle name="Normal 78 3 3 2 7" xfId="18190" xr:uid="{00000000-0005-0000-0000-00000E470000}"/>
    <cellStyle name="Normal 78 3 3 3" xfId="3883" xr:uid="{00000000-0005-0000-0000-00002B0F0000}"/>
    <cellStyle name="Normal 78 3 3 3 2" xfId="13957" xr:uid="{00000000-0005-0000-0000-000085360000}"/>
    <cellStyle name="Normal 78 3 3 3 2 3" xfId="29055" xr:uid="{00000000-0005-0000-0000-00007F710000}"/>
    <cellStyle name="Normal 78 3 3 3 3" xfId="8937" xr:uid="{00000000-0005-0000-0000-0000E9220000}"/>
    <cellStyle name="Normal 78 3 3 3 3 3" xfId="24038" xr:uid="{00000000-0005-0000-0000-0000E65D0000}"/>
    <cellStyle name="Normal 78 3 3 3 5" xfId="19025" xr:uid="{00000000-0005-0000-0000-0000514A0000}"/>
    <cellStyle name="Normal 78 3 3 4" xfId="5576" xr:uid="{00000000-0005-0000-0000-0000C8150000}"/>
    <cellStyle name="Normal 78 3 3 4 2" xfId="15628" xr:uid="{00000000-0005-0000-0000-00000C3D0000}"/>
    <cellStyle name="Normal 78 3 3 4 2 3" xfId="30726" xr:uid="{00000000-0005-0000-0000-000006780000}"/>
    <cellStyle name="Normal 78 3 3 4 3" xfId="10608" xr:uid="{00000000-0005-0000-0000-000070290000}"/>
    <cellStyle name="Normal 78 3 3 4 3 3" xfId="25709" xr:uid="{00000000-0005-0000-0000-00006D640000}"/>
    <cellStyle name="Normal 78 3 3 4 5" xfId="20696" xr:uid="{00000000-0005-0000-0000-0000D8500000}"/>
    <cellStyle name="Normal 78 3 3 5" xfId="12286" xr:uid="{00000000-0005-0000-0000-0000FE2F0000}"/>
    <cellStyle name="Normal 78 3 3 5 3" xfId="27384" xr:uid="{00000000-0005-0000-0000-0000F86A0000}"/>
    <cellStyle name="Normal 78 3 3 6" xfId="7265" xr:uid="{00000000-0005-0000-0000-0000611C0000}"/>
    <cellStyle name="Normal 78 3 3 6 3" xfId="22367" xr:uid="{00000000-0005-0000-0000-00005F570000}"/>
    <cellStyle name="Normal 78 3 3 8" xfId="17354" xr:uid="{00000000-0005-0000-0000-0000CA430000}"/>
    <cellStyle name="Normal 78 3 4" xfId="2612" xr:uid="{00000000-0005-0000-0000-0000340A0000}"/>
    <cellStyle name="Normal 78 3 4 2" xfId="4302" xr:uid="{00000000-0005-0000-0000-0000CE100000}"/>
    <cellStyle name="Normal 78 3 4 2 2" xfId="14375" xr:uid="{00000000-0005-0000-0000-000027380000}"/>
    <cellStyle name="Normal 78 3 4 2 2 3" xfId="29473" xr:uid="{00000000-0005-0000-0000-000021730000}"/>
    <cellStyle name="Normal 78 3 4 2 3" xfId="9355" xr:uid="{00000000-0005-0000-0000-00008B240000}"/>
    <cellStyle name="Normal 78 3 4 2 3 3" xfId="24456" xr:uid="{00000000-0005-0000-0000-0000885F0000}"/>
    <cellStyle name="Normal 78 3 4 2 5" xfId="19443" xr:uid="{00000000-0005-0000-0000-0000F34B0000}"/>
    <cellStyle name="Normal 78 3 4 3" xfId="5994" xr:uid="{00000000-0005-0000-0000-00006A170000}"/>
    <cellStyle name="Normal 78 3 4 3 2" xfId="16046" xr:uid="{00000000-0005-0000-0000-0000AE3E0000}"/>
    <cellStyle name="Normal 78 3 4 3 3" xfId="11026" xr:uid="{00000000-0005-0000-0000-0000122B0000}"/>
    <cellStyle name="Normal 78 3 4 3 3 3" xfId="26127" xr:uid="{00000000-0005-0000-0000-00000F660000}"/>
    <cellStyle name="Normal 78 3 4 3 5" xfId="21114" xr:uid="{00000000-0005-0000-0000-00007A520000}"/>
    <cellStyle name="Normal 78 3 4 4" xfId="12704" xr:uid="{00000000-0005-0000-0000-0000A0310000}"/>
    <cellStyle name="Normal 78 3 4 4 3" xfId="27802" xr:uid="{00000000-0005-0000-0000-00009A6C0000}"/>
    <cellStyle name="Normal 78 3 4 5" xfId="7683" xr:uid="{00000000-0005-0000-0000-0000031E0000}"/>
    <cellStyle name="Normal 78 3 4 5 3" xfId="22785" xr:uid="{00000000-0005-0000-0000-000001590000}"/>
    <cellStyle name="Normal 78 3 4 7" xfId="17772" xr:uid="{00000000-0005-0000-0000-00006C450000}"/>
    <cellStyle name="Normal 78 3 5" xfId="3465" xr:uid="{00000000-0005-0000-0000-0000890D0000}"/>
    <cellStyle name="Normal 78 3 5 2" xfId="13539" xr:uid="{00000000-0005-0000-0000-0000E3340000}"/>
    <cellStyle name="Normal 78 3 5 2 3" xfId="28637" xr:uid="{00000000-0005-0000-0000-0000DD6F0000}"/>
    <cellStyle name="Normal 78 3 5 3" xfId="8519" xr:uid="{00000000-0005-0000-0000-000047210000}"/>
    <cellStyle name="Normal 78 3 5 3 3" xfId="23620" xr:uid="{00000000-0005-0000-0000-0000445C0000}"/>
    <cellStyle name="Normal 78 3 5 5" xfId="18607" xr:uid="{00000000-0005-0000-0000-0000AF480000}"/>
    <cellStyle name="Normal 78 3 6" xfId="5158" xr:uid="{00000000-0005-0000-0000-000026140000}"/>
    <cellStyle name="Normal 78 3 6 2" xfId="15210" xr:uid="{00000000-0005-0000-0000-00006A3B0000}"/>
    <cellStyle name="Normal 78 3 6 2 3" xfId="30308" xr:uid="{00000000-0005-0000-0000-000064760000}"/>
    <cellStyle name="Normal 78 3 6 3" xfId="10190" xr:uid="{00000000-0005-0000-0000-0000CE270000}"/>
    <cellStyle name="Normal 78 3 6 3 3" xfId="25291" xr:uid="{00000000-0005-0000-0000-0000CB620000}"/>
    <cellStyle name="Normal 78 3 6 5" xfId="20278" xr:uid="{00000000-0005-0000-0000-0000364F0000}"/>
    <cellStyle name="Normal 78 3 7" xfId="11868" xr:uid="{00000000-0005-0000-0000-00005C2E0000}"/>
    <cellStyle name="Normal 78 3 7 3" xfId="26966" xr:uid="{00000000-0005-0000-0000-000056690000}"/>
    <cellStyle name="Normal 78 3 8" xfId="6847" xr:uid="{00000000-0005-0000-0000-0000BF1A0000}"/>
    <cellStyle name="Normal 78 3 8 3" xfId="21949" xr:uid="{00000000-0005-0000-0000-0000BD550000}"/>
    <cellStyle name="Normal 78 4" xfId="1872" xr:uid="{00000000-0005-0000-0000-000050070000}"/>
    <cellStyle name="Normal 78 4 2" xfId="2295" xr:uid="{00000000-0005-0000-0000-0000F7080000}"/>
    <cellStyle name="Normal 78 4 2 2" xfId="3134" xr:uid="{00000000-0005-0000-0000-00003E0C0000}"/>
    <cellStyle name="Normal 78 4 2 2 2" xfId="4824" xr:uid="{00000000-0005-0000-0000-0000D8120000}"/>
    <cellStyle name="Normal 78 4 2 2 2 2" xfId="14897" xr:uid="{00000000-0005-0000-0000-0000313A0000}"/>
    <cellStyle name="Normal 78 4 2 2 2 2 3" xfId="29995" xr:uid="{00000000-0005-0000-0000-00002B750000}"/>
    <cellStyle name="Normal 78 4 2 2 2 3" xfId="9877" xr:uid="{00000000-0005-0000-0000-000095260000}"/>
    <cellStyle name="Normal 78 4 2 2 2 3 3" xfId="24978" xr:uid="{00000000-0005-0000-0000-000092610000}"/>
    <cellStyle name="Normal 78 4 2 2 2 5" xfId="19965" xr:uid="{00000000-0005-0000-0000-0000FD4D0000}"/>
    <cellStyle name="Normal 78 4 2 2 3" xfId="6516" xr:uid="{00000000-0005-0000-0000-000074190000}"/>
    <cellStyle name="Normal 78 4 2 2 3 2" xfId="16568" xr:uid="{00000000-0005-0000-0000-0000B8400000}"/>
    <cellStyle name="Normal 78 4 2 2 3 3" xfId="11548" xr:uid="{00000000-0005-0000-0000-00001C2D0000}"/>
    <cellStyle name="Normal 78 4 2 2 3 3 3" xfId="26649" xr:uid="{00000000-0005-0000-0000-000019680000}"/>
    <cellStyle name="Normal 78 4 2 2 3 5" xfId="21636" xr:uid="{00000000-0005-0000-0000-000084540000}"/>
    <cellStyle name="Normal 78 4 2 2 4" xfId="13226" xr:uid="{00000000-0005-0000-0000-0000AA330000}"/>
    <cellStyle name="Normal 78 4 2 2 4 3" xfId="28324" xr:uid="{00000000-0005-0000-0000-0000A46E0000}"/>
    <cellStyle name="Normal 78 4 2 2 5" xfId="8205" xr:uid="{00000000-0005-0000-0000-00000D200000}"/>
    <cellStyle name="Normal 78 4 2 2 5 3" xfId="23307" xr:uid="{00000000-0005-0000-0000-00000B5B0000}"/>
    <cellStyle name="Normal 78 4 2 2 7" xfId="18294" xr:uid="{00000000-0005-0000-0000-000076470000}"/>
    <cellStyle name="Normal 78 4 2 3" xfId="3987" xr:uid="{00000000-0005-0000-0000-0000930F0000}"/>
    <cellStyle name="Normal 78 4 2 3 2" xfId="14061" xr:uid="{00000000-0005-0000-0000-0000ED360000}"/>
    <cellStyle name="Normal 78 4 2 3 2 3" xfId="29159" xr:uid="{00000000-0005-0000-0000-0000E7710000}"/>
    <cellStyle name="Normal 78 4 2 3 3" xfId="9041" xr:uid="{00000000-0005-0000-0000-000051230000}"/>
    <cellStyle name="Normal 78 4 2 3 3 3" xfId="24142" xr:uid="{00000000-0005-0000-0000-00004E5E0000}"/>
    <cellStyle name="Normal 78 4 2 3 5" xfId="19129" xr:uid="{00000000-0005-0000-0000-0000B94A0000}"/>
    <cellStyle name="Normal 78 4 2 4" xfId="5680" xr:uid="{00000000-0005-0000-0000-000030160000}"/>
    <cellStyle name="Normal 78 4 2 4 2" xfId="15732" xr:uid="{00000000-0005-0000-0000-0000743D0000}"/>
    <cellStyle name="Normal 78 4 2 4 2 3" xfId="30830" xr:uid="{00000000-0005-0000-0000-00006E780000}"/>
    <cellStyle name="Normal 78 4 2 4 3" xfId="10712" xr:uid="{00000000-0005-0000-0000-0000D8290000}"/>
    <cellStyle name="Normal 78 4 2 4 3 3" xfId="25813" xr:uid="{00000000-0005-0000-0000-0000D5640000}"/>
    <cellStyle name="Normal 78 4 2 4 5" xfId="20800" xr:uid="{00000000-0005-0000-0000-000040510000}"/>
    <cellStyle name="Normal 78 4 2 5" xfId="12390" xr:uid="{00000000-0005-0000-0000-000066300000}"/>
    <cellStyle name="Normal 78 4 2 5 3" xfId="27488" xr:uid="{00000000-0005-0000-0000-0000606B0000}"/>
    <cellStyle name="Normal 78 4 2 6" xfId="7369" xr:uid="{00000000-0005-0000-0000-0000C91C0000}"/>
    <cellStyle name="Normal 78 4 2 6 3" xfId="22471" xr:uid="{00000000-0005-0000-0000-0000C7570000}"/>
    <cellStyle name="Normal 78 4 2 8" xfId="17458" xr:uid="{00000000-0005-0000-0000-000032440000}"/>
    <cellStyle name="Normal 78 4 3" xfId="2716" xr:uid="{00000000-0005-0000-0000-00009C0A0000}"/>
    <cellStyle name="Normal 78 4 3 2" xfId="4406" xr:uid="{00000000-0005-0000-0000-000036110000}"/>
    <cellStyle name="Normal 78 4 3 2 2" xfId="14479" xr:uid="{00000000-0005-0000-0000-00008F380000}"/>
    <cellStyle name="Normal 78 4 3 2 2 3" xfId="29577" xr:uid="{00000000-0005-0000-0000-000089730000}"/>
    <cellStyle name="Normal 78 4 3 2 3" xfId="9459" xr:uid="{00000000-0005-0000-0000-0000F3240000}"/>
    <cellStyle name="Normal 78 4 3 2 3 3" xfId="24560" xr:uid="{00000000-0005-0000-0000-0000F05F0000}"/>
    <cellStyle name="Normal 78 4 3 2 5" xfId="19547" xr:uid="{00000000-0005-0000-0000-00005B4C0000}"/>
    <cellStyle name="Normal 78 4 3 3" xfId="6098" xr:uid="{00000000-0005-0000-0000-0000D2170000}"/>
    <cellStyle name="Normal 78 4 3 3 2" xfId="16150" xr:uid="{00000000-0005-0000-0000-0000163F0000}"/>
    <cellStyle name="Normal 78 4 3 3 3" xfId="11130" xr:uid="{00000000-0005-0000-0000-00007A2B0000}"/>
    <cellStyle name="Normal 78 4 3 3 3 3" xfId="26231" xr:uid="{00000000-0005-0000-0000-000077660000}"/>
    <cellStyle name="Normal 78 4 3 3 5" xfId="21218" xr:uid="{00000000-0005-0000-0000-0000E2520000}"/>
    <cellStyle name="Normal 78 4 3 4" xfId="12808" xr:uid="{00000000-0005-0000-0000-000008320000}"/>
    <cellStyle name="Normal 78 4 3 4 3" xfId="27906" xr:uid="{00000000-0005-0000-0000-0000026D0000}"/>
    <cellStyle name="Normal 78 4 3 5" xfId="7787" xr:uid="{00000000-0005-0000-0000-00006B1E0000}"/>
    <cellStyle name="Normal 78 4 3 5 3" xfId="22889" xr:uid="{00000000-0005-0000-0000-000069590000}"/>
    <cellStyle name="Normal 78 4 3 7" xfId="17876" xr:uid="{00000000-0005-0000-0000-0000D4450000}"/>
    <cellStyle name="Normal 78 4 4" xfId="3569" xr:uid="{00000000-0005-0000-0000-0000F10D0000}"/>
    <cellStyle name="Normal 78 4 4 2" xfId="13643" xr:uid="{00000000-0005-0000-0000-00004B350000}"/>
    <cellStyle name="Normal 78 4 4 2 3" xfId="28741" xr:uid="{00000000-0005-0000-0000-000045700000}"/>
    <cellStyle name="Normal 78 4 4 3" xfId="8623" xr:uid="{00000000-0005-0000-0000-0000AF210000}"/>
    <cellStyle name="Normal 78 4 4 3 3" xfId="23724" xr:uid="{00000000-0005-0000-0000-0000AC5C0000}"/>
    <cellStyle name="Normal 78 4 4 5" xfId="18711" xr:uid="{00000000-0005-0000-0000-000017490000}"/>
    <cellStyle name="Normal 78 4 5" xfId="5262" xr:uid="{00000000-0005-0000-0000-00008E140000}"/>
    <cellStyle name="Normal 78 4 5 2" xfId="15314" xr:uid="{00000000-0005-0000-0000-0000D23B0000}"/>
    <cellStyle name="Normal 78 4 5 2 3" xfId="30412" xr:uid="{00000000-0005-0000-0000-0000CC760000}"/>
    <cellStyle name="Normal 78 4 5 3" xfId="10294" xr:uid="{00000000-0005-0000-0000-000036280000}"/>
    <cellStyle name="Normal 78 4 5 3 3" xfId="25395" xr:uid="{00000000-0005-0000-0000-000033630000}"/>
    <cellStyle name="Normal 78 4 5 5" xfId="20382" xr:uid="{00000000-0005-0000-0000-00009E4F0000}"/>
    <cellStyle name="Normal 78 4 6" xfId="11972" xr:uid="{00000000-0005-0000-0000-0000C42E0000}"/>
    <cellStyle name="Normal 78 4 6 3" xfId="27070" xr:uid="{00000000-0005-0000-0000-0000BE690000}"/>
    <cellStyle name="Normal 78 4 7" xfId="6951" xr:uid="{00000000-0005-0000-0000-0000271B0000}"/>
    <cellStyle name="Normal 78 4 7 3" xfId="22053" xr:uid="{00000000-0005-0000-0000-000025560000}"/>
    <cellStyle name="Normal 78 4 9" xfId="17040" xr:uid="{00000000-0005-0000-0000-000090420000}"/>
    <cellStyle name="Normal 78 5" xfId="2084" xr:uid="{00000000-0005-0000-0000-000024080000}"/>
    <cellStyle name="Normal 78 5 2" xfId="2925" xr:uid="{00000000-0005-0000-0000-00006D0B0000}"/>
    <cellStyle name="Normal 78 5 2 2" xfId="4615" xr:uid="{00000000-0005-0000-0000-000007120000}"/>
    <cellStyle name="Normal 78 5 2 2 2" xfId="14688" xr:uid="{00000000-0005-0000-0000-000060390000}"/>
    <cellStyle name="Normal 78 5 2 2 2 3" xfId="29786" xr:uid="{00000000-0005-0000-0000-00005A740000}"/>
    <cellStyle name="Normal 78 5 2 2 3" xfId="9668" xr:uid="{00000000-0005-0000-0000-0000C4250000}"/>
    <cellStyle name="Normal 78 5 2 2 3 3" xfId="24769" xr:uid="{00000000-0005-0000-0000-0000C1600000}"/>
    <cellStyle name="Normal 78 5 2 2 5" xfId="19756" xr:uid="{00000000-0005-0000-0000-00002C4D0000}"/>
    <cellStyle name="Normal 78 5 2 3" xfId="6307" xr:uid="{00000000-0005-0000-0000-0000A3180000}"/>
    <cellStyle name="Normal 78 5 2 3 2" xfId="16359" xr:uid="{00000000-0005-0000-0000-0000E73F0000}"/>
    <cellStyle name="Normal 78 5 2 3 3" xfId="11339" xr:uid="{00000000-0005-0000-0000-00004B2C0000}"/>
    <cellStyle name="Normal 78 5 2 3 3 3" xfId="26440" xr:uid="{00000000-0005-0000-0000-000048670000}"/>
    <cellStyle name="Normal 78 5 2 3 5" xfId="21427" xr:uid="{00000000-0005-0000-0000-0000B3530000}"/>
    <cellStyle name="Normal 78 5 2 4" xfId="13017" xr:uid="{00000000-0005-0000-0000-0000D9320000}"/>
    <cellStyle name="Normal 78 5 2 4 3" xfId="28115" xr:uid="{00000000-0005-0000-0000-0000D36D0000}"/>
    <cellStyle name="Normal 78 5 2 5" xfId="7996" xr:uid="{00000000-0005-0000-0000-00003C1F0000}"/>
    <cellStyle name="Normal 78 5 2 5 3" xfId="23098" xr:uid="{00000000-0005-0000-0000-00003A5A0000}"/>
    <cellStyle name="Normal 78 5 2 7" xfId="18085" xr:uid="{00000000-0005-0000-0000-0000A5460000}"/>
    <cellStyle name="Normal 78 5 3" xfId="3778" xr:uid="{00000000-0005-0000-0000-0000C20E0000}"/>
    <cellStyle name="Normal 78 5 3 2" xfId="13852" xr:uid="{00000000-0005-0000-0000-00001C360000}"/>
    <cellStyle name="Normal 78 5 3 2 3" xfId="28950" xr:uid="{00000000-0005-0000-0000-000016710000}"/>
    <cellStyle name="Normal 78 5 3 3" xfId="8832" xr:uid="{00000000-0005-0000-0000-000080220000}"/>
    <cellStyle name="Normal 78 5 3 3 3" xfId="23933" xr:uid="{00000000-0005-0000-0000-00007D5D0000}"/>
    <cellStyle name="Normal 78 5 3 5" xfId="18920" xr:uid="{00000000-0005-0000-0000-0000E8490000}"/>
    <cellStyle name="Normal 78 5 4" xfId="5471" xr:uid="{00000000-0005-0000-0000-00005F150000}"/>
    <cellStyle name="Normal 78 5 4 2" xfId="15523" xr:uid="{00000000-0005-0000-0000-0000A33C0000}"/>
    <cellStyle name="Normal 78 5 4 2 3" xfId="30621" xr:uid="{00000000-0005-0000-0000-00009D770000}"/>
    <cellStyle name="Normal 78 5 4 3" xfId="10503" xr:uid="{00000000-0005-0000-0000-000007290000}"/>
    <cellStyle name="Normal 78 5 4 3 3" xfId="25604" xr:uid="{00000000-0005-0000-0000-000004640000}"/>
    <cellStyle name="Normal 78 5 4 5" xfId="20591" xr:uid="{00000000-0005-0000-0000-00006F500000}"/>
    <cellStyle name="Normal 78 5 5" xfId="12181" xr:uid="{00000000-0005-0000-0000-0000952F0000}"/>
    <cellStyle name="Normal 78 5 5 3" xfId="27279" xr:uid="{00000000-0005-0000-0000-00008F6A0000}"/>
    <cellStyle name="Normal 78 5 6" xfId="7160" xr:uid="{00000000-0005-0000-0000-0000F81B0000}"/>
    <cellStyle name="Normal 78 5 6 3" xfId="22262" xr:uid="{00000000-0005-0000-0000-0000F6560000}"/>
    <cellStyle name="Normal 78 5 8" xfId="17249" xr:uid="{00000000-0005-0000-0000-000061430000}"/>
    <cellStyle name="Normal 78 6" xfId="2505" xr:uid="{00000000-0005-0000-0000-0000C9090000}"/>
    <cellStyle name="Normal 78 6 2" xfId="4197" xr:uid="{00000000-0005-0000-0000-000065100000}"/>
    <cellStyle name="Normal 78 6 2 2" xfId="14270" xr:uid="{00000000-0005-0000-0000-0000BE370000}"/>
    <cellStyle name="Normal 78 6 2 2 3" xfId="29368" xr:uid="{00000000-0005-0000-0000-0000B8720000}"/>
    <cellStyle name="Normal 78 6 2 3" xfId="9250" xr:uid="{00000000-0005-0000-0000-000022240000}"/>
    <cellStyle name="Normal 78 6 2 3 3" xfId="24351" xr:uid="{00000000-0005-0000-0000-00001F5F0000}"/>
    <cellStyle name="Normal 78 6 2 5" xfId="19338" xr:uid="{00000000-0005-0000-0000-00008A4B0000}"/>
    <cellStyle name="Normal 78 6 3" xfId="5889" xr:uid="{00000000-0005-0000-0000-000001170000}"/>
    <cellStyle name="Normal 78 6 3 2" xfId="15941" xr:uid="{00000000-0005-0000-0000-0000453E0000}"/>
    <cellStyle name="Normal 78 6 3 3" xfId="10921" xr:uid="{00000000-0005-0000-0000-0000A92A0000}"/>
    <cellStyle name="Normal 78 6 3 3 3" xfId="26022" xr:uid="{00000000-0005-0000-0000-0000A6650000}"/>
    <cellStyle name="Normal 78 6 3 5" xfId="21009" xr:uid="{00000000-0005-0000-0000-000011520000}"/>
    <cellStyle name="Normal 78 6 4" xfId="12599" xr:uid="{00000000-0005-0000-0000-000037310000}"/>
    <cellStyle name="Normal 78 6 4 3" xfId="27697" xr:uid="{00000000-0005-0000-0000-0000316C0000}"/>
    <cellStyle name="Normal 78 6 5" xfId="7578" xr:uid="{00000000-0005-0000-0000-00009A1D0000}"/>
    <cellStyle name="Normal 78 6 5 3" xfId="22680" xr:uid="{00000000-0005-0000-0000-000098580000}"/>
    <cellStyle name="Normal 78 6 7" xfId="17667" xr:uid="{00000000-0005-0000-0000-000003450000}"/>
    <cellStyle name="Normal 78 7" xfId="3352" xr:uid="{00000000-0005-0000-0000-0000180D0000}"/>
    <cellStyle name="Normal 78 7 2" xfId="13435" xr:uid="{00000000-0005-0000-0000-00007B340000}"/>
    <cellStyle name="Normal 78 7 2 3" xfId="28533" xr:uid="{00000000-0005-0000-0000-0000756F0000}"/>
    <cellStyle name="Normal 78 7 3" xfId="8414" xr:uid="{00000000-0005-0000-0000-0000DE200000}"/>
    <cellStyle name="Normal 78 7 3 3" xfId="23516" xr:uid="{00000000-0005-0000-0000-0000DC5B0000}"/>
    <cellStyle name="Normal 78 7 5" xfId="18503" xr:uid="{00000000-0005-0000-0000-000047480000}"/>
    <cellStyle name="Normal 78 8" xfId="5050" xr:uid="{00000000-0005-0000-0000-0000BA130000}"/>
    <cellStyle name="Normal 78 8 2" xfId="15106" xr:uid="{00000000-0005-0000-0000-0000023B0000}"/>
    <cellStyle name="Normal 78 8 2 3" xfId="30204" xr:uid="{00000000-0005-0000-0000-0000FC750000}"/>
    <cellStyle name="Normal 78 8 3" xfId="10086" xr:uid="{00000000-0005-0000-0000-000066270000}"/>
    <cellStyle name="Normal 78 8 3 3" xfId="25187" xr:uid="{00000000-0005-0000-0000-000063620000}"/>
    <cellStyle name="Normal 78 8 5" xfId="20174" xr:uid="{00000000-0005-0000-0000-0000CE4E0000}"/>
    <cellStyle name="Normal 78 9" xfId="11761" xr:uid="{00000000-0005-0000-0000-0000F12D0000}"/>
    <cellStyle name="Normal 78 9 3" xfId="26861" xr:uid="{00000000-0005-0000-0000-0000ED680000}"/>
    <cellStyle name="Normal 79" xfId="1110" xr:uid="{00000000-0005-0000-0000-000056040000}"/>
    <cellStyle name="Normal 79 10" xfId="6743" xr:uid="{00000000-0005-0000-0000-0000571A0000}"/>
    <cellStyle name="Normal 79 10 3" xfId="21848" xr:uid="{00000000-0005-0000-0000-000058550000}"/>
    <cellStyle name="Normal 79 12" xfId="16833" xr:uid="{00000000-0005-0000-0000-0000C1410000}"/>
    <cellStyle name="Normal 79 2" xfId="1707" xr:uid="{00000000-0005-0000-0000-0000AB060000}"/>
    <cellStyle name="Normal 79 2 11" xfId="16887" xr:uid="{00000000-0005-0000-0000-0000F7410000}"/>
    <cellStyle name="Normal 79 2 2" xfId="1816" xr:uid="{00000000-0005-0000-0000-000018070000}"/>
    <cellStyle name="Normal 79 2 2 10" xfId="16991" xr:uid="{00000000-0005-0000-0000-00005F420000}"/>
    <cellStyle name="Normal 79 2 2 2" xfId="2033" xr:uid="{00000000-0005-0000-0000-0000F1070000}"/>
    <cellStyle name="Normal 79 2 2 2 2" xfId="2454" xr:uid="{00000000-0005-0000-0000-000096090000}"/>
    <cellStyle name="Normal 79 2 2 2 2 2" xfId="3293" xr:uid="{00000000-0005-0000-0000-0000DD0C0000}"/>
    <cellStyle name="Normal 79 2 2 2 2 2 2" xfId="4983" xr:uid="{00000000-0005-0000-0000-000077130000}"/>
    <cellStyle name="Normal 79 2 2 2 2 2 2 2" xfId="15056" xr:uid="{00000000-0005-0000-0000-0000D03A0000}"/>
    <cellStyle name="Normal 79 2 2 2 2 2 2 2 3" xfId="30154" xr:uid="{00000000-0005-0000-0000-0000CA750000}"/>
    <cellStyle name="Normal 79 2 2 2 2 2 2 3" xfId="10036" xr:uid="{00000000-0005-0000-0000-000034270000}"/>
    <cellStyle name="Normal 79 2 2 2 2 2 2 3 3" xfId="25137" xr:uid="{00000000-0005-0000-0000-000031620000}"/>
    <cellStyle name="Normal 79 2 2 2 2 2 2 5" xfId="20124" xr:uid="{00000000-0005-0000-0000-00009C4E0000}"/>
    <cellStyle name="Normal 79 2 2 2 2 2 3" xfId="6675" xr:uid="{00000000-0005-0000-0000-0000131A0000}"/>
    <cellStyle name="Normal 79 2 2 2 2 2 3 2" xfId="16727" xr:uid="{00000000-0005-0000-0000-000057410000}"/>
    <cellStyle name="Normal 79 2 2 2 2 2 3 3" xfId="11707" xr:uid="{00000000-0005-0000-0000-0000BB2D0000}"/>
    <cellStyle name="Normal 79 2 2 2 2 2 3 3 3" xfId="26808" xr:uid="{00000000-0005-0000-0000-0000B8680000}"/>
    <cellStyle name="Normal 79 2 2 2 2 2 3 5" xfId="21795" xr:uid="{00000000-0005-0000-0000-000023550000}"/>
    <cellStyle name="Normal 79 2 2 2 2 2 4" xfId="13385" xr:uid="{00000000-0005-0000-0000-000049340000}"/>
    <cellStyle name="Normal 79 2 2 2 2 2 4 3" xfId="28483" xr:uid="{00000000-0005-0000-0000-0000436F0000}"/>
    <cellStyle name="Normal 79 2 2 2 2 2 5" xfId="8364" xr:uid="{00000000-0005-0000-0000-0000AC200000}"/>
    <cellStyle name="Normal 79 2 2 2 2 2 5 3" xfId="23466" xr:uid="{00000000-0005-0000-0000-0000AA5B0000}"/>
    <cellStyle name="Normal 79 2 2 2 2 2 7" xfId="18453" xr:uid="{00000000-0005-0000-0000-000015480000}"/>
    <cellStyle name="Normal 79 2 2 2 2 3" xfId="4146" xr:uid="{00000000-0005-0000-0000-000032100000}"/>
    <cellStyle name="Normal 79 2 2 2 2 3 2" xfId="14220" xr:uid="{00000000-0005-0000-0000-00008C370000}"/>
    <cellStyle name="Normal 79 2 2 2 2 3 2 3" xfId="29318" xr:uid="{00000000-0005-0000-0000-000086720000}"/>
    <cellStyle name="Normal 79 2 2 2 2 3 3" xfId="9200" xr:uid="{00000000-0005-0000-0000-0000F0230000}"/>
    <cellStyle name="Normal 79 2 2 2 2 3 3 3" xfId="24301" xr:uid="{00000000-0005-0000-0000-0000ED5E0000}"/>
    <cellStyle name="Normal 79 2 2 2 2 3 5" xfId="19288" xr:uid="{00000000-0005-0000-0000-0000584B0000}"/>
    <cellStyle name="Normal 79 2 2 2 2 4" xfId="5839" xr:uid="{00000000-0005-0000-0000-0000CF160000}"/>
    <cellStyle name="Normal 79 2 2 2 2 4 2" xfId="15891" xr:uid="{00000000-0005-0000-0000-0000133E0000}"/>
    <cellStyle name="Normal 79 2 2 2 2 4 3" xfId="10871" xr:uid="{00000000-0005-0000-0000-0000772A0000}"/>
    <cellStyle name="Normal 79 2 2 2 2 4 3 3" xfId="25972" xr:uid="{00000000-0005-0000-0000-000074650000}"/>
    <cellStyle name="Normal 79 2 2 2 2 4 5" xfId="20959" xr:uid="{00000000-0005-0000-0000-0000DF510000}"/>
    <cellStyle name="Normal 79 2 2 2 2 5" xfId="12549" xr:uid="{00000000-0005-0000-0000-000005310000}"/>
    <cellStyle name="Normal 79 2 2 2 2 5 3" xfId="27647" xr:uid="{00000000-0005-0000-0000-0000FF6B0000}"/>
    <cellStyle name="Normal 79 2 2 2 2 6" xfId="7528" xr:uid="{00000000-0005-0000-0000-0000681D0000}"/>
    <cellStyle name="Normal 79 2 2 2 2 6 3" xfId="22630" xr:uid="{00000000-0005-0000-0000-000066580000}"/>
    <cellStyle name="Normal 79 2 2 2 2 8" xfId="17617" xr:uid="{00000000-0005-0000-0000-0000D1440000}"/>
    <cellStyle name="Normal 79 2 2 2 3" xfId="2875" xr:uid="{00000000-0005-0000-0000-00003B0B0000}"/>
    <cellStyle name="Normal 79 2 2 2 3 2" xfId="4565" xr:uid="{00000000-0005-0000-0000-0000D5110000}"/>
    <cellStyle name="Normal 79 2 2 2 3 2 2" xfId="14638" xr:uid="{00000000-0005-0000-0000-00002E390000}"/>
    <cellStyle name="Normal 79 2 2 2 3 2 2 3" xfId="29736" xr:uid="{00000000-0005-0000-0000-000028740000}"/>
    <cellStyle name="Normal 79 2 2 2 3 2 3" xfId="9618" xr:uid="{00000000-0005-0000-0000-000092250000}"/>
    <cellStyle name="Normal 79 2 2 2 3 2 3 3" xfId="24719" xr:uid="{00000000-0005-0000-0000-00008F600000}"/>
    <cellStyle name="Normal 79 2 2 2 3 2 5" xfId="19706" xr:uid="{00000000-0005-0000-0000-0000FA4C0000}"/>
    <cellStyle name="Normal 79 2 2 2 3 3" xfId="6257" xr:uid="{00000000-0005-0000-0000-000071180000}"/>
    <cellStyle name="Normal 79 2 2 2 3 3 2" xfId="16309" xr:uid="{00000000-0005-0000-0000-0000B53F0000}"/>
    <cellStyle name="Normal 79 2 2 2 3 3 3" xfId="11289" xr:uid="{00000000-0005-0000-0000-0000192C0000}"/>
    <cellStyle name="Normal 79 2 2 2 3 3 3 3" xfId="26390" xr:uid="{00000000-0005-0000-0000-000016670000}"/>
    <cellStyle name="Normal 79 2 2 2 3 3 5" xfId="21377" xr:uid="{00000000-0005-0000-0000-000081530000}"/>
    <cellStyle name="Normal 79 2 2 2 3 4" xfId="12967" xr:uid="{00000000-0005-0000-0000-0000A7320000}"/>
    <cellStyle name="Normal 79 2 2 2 3 4 3" xfId="28065" xr:uid="{00000000-0005-0000-0000-0000A16D0000}"/>
    <cellStyle name="Normal 79 2 2 2 3 5" xfId="7946" xr:uid="{00000000-0005-0000-0000-00000A1F0000}"/>
    <cellStyle name="Normal 79 2 2 2 3 5 3" xfId="23048" xr:uid="{00000000-0005-0000-0000-0000085A0000}"/>
    <cellStyle name="Normal 79 2 2 2 3 7" xfId="18035" xr:uid="{00000000-0005-0000-0000-000073460000}"/>
    <cellStyle name="Normal 79 2 2 2 4" xfId="3728" xr:uid="{00000000-0005-0000-0000-0000900E0000}"/>
    <cellStyle name="Normal 79 2 2 2 4 2" xfId="13802" xr:uid="{00000000-0005-0000-0000-0000EA350000}"/>
    <cellStyle name="Normal 79 2 2 2 4 2 3" xfId="28900" xr:uid="{00000000-0005-0000-0000-0000E4700000}"/>
    <cellStyle name="Normal 79 2 2 2 4 3" xfId="8782" xr:uid="{00000000-0005-0000-0000-00004E220000}"/>
    <cellStyle name="Normal 79 2 2 2 4 3 3" xfId="23883" xr:uid="{00000000-0005-0000-0000-00004B5D0000}"/>
    <cellStyle name="Normal 79 2 2 2 4 5" xfId="18870" xr:uid="{00000000-0005-0000-0000-0000B6490000}"/>
    <cellStyle name="Normal 79 2 2 2 5" xfId="5421" xr:uid="{00000000-0005-0000-0000-00002D150000}"/>
    <cellStyle name="Normal 79 2 2 2 5 2" xfId="15473" xr:uid="{00000000-0005-0000-0000-0000713C0000}"/>
    <cellStyle name="Normal 79 2 2 2 5 2 3" xfId="30571" xr:uid="{00000000-0005-0000-0000-00006B770000}"/>
    <cellStyle name="Normal 79 2 2 2 5 3" xfId="10453" xr:uid="{00000000-0005-0000-0000-0000D5280000}"/>
    <cellStyle name="Normal 79 2 2 2 5 3 3" xfId="25554" xr:uid="{00000000-0005-0000-0000-0000D2630000}"/>
    <cellStyle name="Normal 79 2 2 2 5 5" xfId="20541" xr:uid="{00000000-0005-0000-0000-00003D500000}"/>
    <cellStyle name="Normal 79 2 2 2 6" xfId="12131" xr:uid="{00000000-0005-0000-0000-0000632F0000}"/>
    <cellStyle name="Normal 79 2 2 2 6 3" xfId="27229" xr:uid="{00000000-0005-0000-0000-00005D6A0000}"/>
    <cellStyle name="Normal 79 2 2 2 7" xfId="7110" xr:uid="{00000000-0005-0000-0000-0000C61B0000}"/>
    <cellStyle name="Normal 79 2 2 2 7 3" xfId="22212" xr:uid="{00000000-0005-0000-0000-0000C4560000}"/>
    <cellStyle name="Normal 79 2 2 2 9" xfId="17199" xr:uid="{00000000-0005-0000-0000-00002F430000}"/>
    <cellStyle name="Normal 79 2 2 3" xfId="2246" xr:uid="{00000000-0005-0000-0000-0000C6080000}"/>
    <cellStyle name="Normal 79 2 2 3 2" xfId="3085" xr:uid="{00000000-0005-0000-0000-00000D0C0000}"/>
    <cellStyle name="Normal 79 2 2 3 2 2" xfId="4775" xr:uid="{00000000-0005-0000-0000-0000A7120000}"/>
    <cellStyle name="Normal 79 2 2 3 2 2 2" xfId="14848" xr:uid="{00000000-0005-0000-0000-0000003A0000}"/>
    <cellStyle name="Normal 79 2 2 3 2 2 2 3" xfId="29946" xr:uid="{00000000-0005-0000-0000-0000FA740000}"/>
    <cellStyle name="Normal 79 2 2 3 2 2 3" xfId="9828" xr:uid="{00000000-0005-0000-0000-000064260000}"/>
    <cellStyle name="Normal 79 2 2 3 2 2 3 3" xfId="24929" xr:uid="{00000000-0005-0000-0000-000061610000}"/>
    <cellStyle name="Normal 79 2 2 3 2 2 5" xfId="19916" xr:uid="{00000000-0005-0000-0000-0000CC4D0000}"/>
    <cellStyle name="Normal 79 2 2 3 2 3" xfId="6467" xr:uid="{00000000-0005-0000-0000-000043190000}"/>
    <cellStyle name="Normal 79 2 2 3 2 3 2" xfId="16519" xr:uid="{00000000-0005-0000-0000-000087400000}"/>
    <cellStyle name="Normal 79 2 2 3 2 3 3" xfId="11499" xr:uid="{00000000-0005-0000-0000-0000EB2C0000}"/>
    <cellStyle name="Normal 79 2 2 3 2 3 3 3" xfId="26600" xr:uid="{00000000-0005-0000-0000-0000E8670000}"/>
    <cellStyle name="Normal 79 2 2 3 2 3 5" xfId="21587" xr:uid="{00000000-0005-0000-0000-000053540000}"/>
    <cellStyle name="Normal 79 2 2 3 2 4" xfId="13177" xr:uid="{00000000-0005-0000-0000-000079330000}"/>
    <cellStyle name="Normal 79 2 2 3 2 4 3" xfId="28275" xr:uid="{00000000-0005-0000-0000-0000736E0000}"/>
    <cellStyle name="Normal 79 2 2 3 2 5" xfId="8156" xr:uid="{00000000-0005-0000-0000-0000DC1F0000}"/>
    <cellStyle name="Normal 79 2 2 3 2 5 3" xfId="23258" xr:uid="{00000000-0005-0000-0000-0000DA5A0000}"/>
    <cellStyle name="Normal 79 2 2 3 2 7" xfId="18245" xr:uid="{00000000-0005-0000-0000-000045470000}"/>
    <cellStyle name="Normal 79 2 2 3 3" xfId="3938" xr:uid="{00000000-0005-0000-0000-0000620F0000}"/>
    <cellStyle name="Normal 79 2 2 3 3 2" xfId="14012" xr:uid="{00000000-0005-0000-0000-0000BC360000}"/>
    <cellStyle name="Normal 79 2 2 3 3 2 3" xfId="29110" xr:uid="{00000000-0005-0000-0000-0000B6710000}"/>
    <cellStyle name="Normal 79 2 2 3 3 3" xfId="8992" xr:uid="{00000000-0005-0000-0000-000020230000}"/>
    <cellStyle name="Normal 79 2 2 3 3 3 3" xfId="24093" xr:uid="{00000000-0005-0000-0000-00001D5E0000}"/>
    <cellStyle name="Normal 79 2 2 3 3 5" xfId="19080" xr:uid="{00000000-0005-0000-0000-0000884A0000}"/>
    <cellStyle name="Normal 79 2 2 3 4" xfId="5631" xr:uid="{00000000-0005-0000-0000-0000FF150000}"/>
    <cellStyle name="Normal 79 2 2 3 4 2" xfId="15683" xr:uid="{00000000-0005-0000-0000-0000433D0000}"/>
    <cellStyle name="Normal 79 2 2 3 4 2 3" xfId="30781" xr:uid="{00000000-0005-0000-0000-00003D780000}"/>
    <cellStyle name="Normal 79 2 2 3 4 3" xfId="10663" xr:uid="{00000000-0005-0000-0000-0000A7290000}"/>
    <cellStyle name="Normal 79 2 2 3 4 3 3" xfId="25764" xr:uid="{00000000-0005-0000-0000-0000A4640000}"/>
    <cellStyle name="Normal 79 2 2 3 4 5" xfId="20751" xr:uid="{00000000-0005-0000-0000-00000F510000}"/>
    <cellStyle name="Normal 79 2 2 3 5" xfId="12341" xr:uid="{00000000-0005-0000-0000-000035300000}"/>
    <cellStyle name="Normal 79 2 2 3 5 3" xfId="27439" xr:uid="{00000000-0005-0000-0000-00002F6B0000}"/>
    <cellStyle name="Normal 79 2 2 3 6" xfId="7320" xr:uid="{00000000-0005-0000-0000-0000981C0000}"/>
    <cellStyle name="Normal 79 2 2 3 6 3" xfId="22422" xr:uid="{00000000-0005-0000-0000-000096570000}"/>
    <cellStyle name="Normal 79 2 2 3 8" xfId="17409" xr:uid="{00000000-0005-0000-0000-000001440000}"/>
    <cellStyle name="Normal 79 2 2 4" xfId="2667" xr:uid="{00000000-0005-0000-0000-00006B0A0000}"/>
    <cellStyle name="Normal 79 2 2 4 2" xfId="4357" xr:uid="{00000000-0005-0000-0000-000005110000}"/>
    <cellStyle name="Normal 79 2 2 4 2 2" xfId="14430" xr:uid="{00000000-0005-0000-0000-00005E380000}"/>
    <cellStyle name="Normal 79 2 2 4 2 2 3" xfId="29528" xr:uid="{00000000-0005-0000-0000-000058730000}"/>
    <cellStyle name="Normal 79 2 2 4 2 3" xfId="9410" xr:uid="{00000000-0005-0000-0000-0000C2240000}"/>
    <cellStyle name="Normal 79 2 2 4 2 3 3" xfId="24511" xr:uid="{00000000-0005-0000-0000-0000BF5F0000}"/>
    <cellStyle name="Normal 79 2 2 4 2 5" xfId="19498" xr:uid="{00000000-0005-0000-0000-00002A4C0000}"/>
    <cellStyle name="Normal 79 2 2 4 3" xfId="6049" xr:uid="{00000000-0005-0000-0000-0000A1170000}"/>
    <cellStyle name="Normal 79 2 2 4 3 2" xfId="16101" xr:uid="{00000000-0005-0000-0000-0000E53E0000}"/>
    <cellStyle name="Normal 79 2 2 4 3 3" xfId="11081" xr:uid="{00000000-0005-0000-0000-0000492B0000}"/>
    <cellStyle name="Normal 79 2 2 4 3 3 3" xfId="26182" xr:uid="{00000000-0005-0000-0000-000046660000}"/>
    <cellStyle name="Normal 79 2 2 4 3 5" xfId="21169" xr:uid="{00000000-0005-0000-0000-0000B1520000}"/>
    <cellStyle name="Normal 79 2 2 4 4" xfId="12759" xr:uid="{00000000-0005-0000-0000-0000D7310000}"/>
    <cellStyle name="Normal 79 2 2 4 4 3" xfId="27857" xr:uid="{00000000-0005-0000-0000-0000D16C0000}"/>
    <cellStyle name="Normal 79 2 2 4 5" xfId="7738" xr:uid="{00000000-0005-0000-0000-00003A1E0000}"/>
    <cellStyle name="Normal 79 2 2 4 5 3" xfId="22840" xr:uid="{00000000-0005-0000-0000-000038590000}"/>
    <cellStyle name="Normal 79 2 2 4 7" xfId="17827" xr:uid="{00000000-0005-0000-0000-0000A3450000}"/>
    <cellStyle name="Normal 79 2 2 5" xfId="3520" xr:uid="{00000000-0005-0000-0000-0000C00D0000}"/>
    <cellStyle name="Normal 79 2 2 5 2" xfId="13594" xr:uid="{00000000-0005-0000-0000-00001A350000}"/>
    <cellStyle name="Normal 79 2 2 5 2 3" xfId="28692" xr:uid="{00000000-0005-0000-0000-000014700000}"/>
    <cellStyle name="Normal 79 2 2 5 3" xfId="8574" xr:uid="{00000000-0005-0000-0000-00007E210000}"/>
    <cellStyle name="Normal 79 2 2 5 3 3" xfId="23675" xr:uid="{00000000-0005-0000-0000-00007B5C0000}"/>
    <cellStyle name="Normal 79 2 2 5 5" xfId="18662" xr:uid="{00000000-0005-0000-0000-0000E6480000}"/>
    <cellStyle name="Normal 79 2 2 6" xfId="5213" xr:uid="{00000000-0005-0000-0000-00005D140000}"/>
    <cellStyle name="Normal 79 2 2 6 2" xfId="15265" xr:uid="{00000000-0005-0000-0000-0000A13B0000}"/>
    <cellStyle name="Normal 79 2 2 6 2 3" xfId="30363" xr:uid="{00000000-0005-0000-0000-00009B760000}"/>
    <cellStyle name="Normal 79 2 2 6 3" xfId="10245" xr:uid="{00000000-0005-0000-0000-000005280000}"/>
    <cellStyle name="Normal 79 2 2 6 3 3" xfId="25346" xr:uid="{00000000-0005-0000-0000-000002630000}"/>
    <cellStyle name="Normal 79 2 2 6 5" xfId="20333" xr:uid="{00000000-0005-0000-0000-00006D4F0000}"/>
    <cellStyle name="Normal 79 2 2 7" xfId="11923" xr:uid="{00000000-0005-0000-0000-0000932E0000}"/>
    <cellStyle name="Normal 79 2 2 7 3" xfId="27021" xr:uid="{00000000-0005-0000-0000-00008D690000}"/>
    <cellStyle name="Normal 79 2 2 8" xfId="6902" xr:uid="{00000000-0005-0000-0000-0000F61A0000}"/>
    <cellStyle name="Normal 79 2 2 8 3" xfId="22004" xr:uid="{00000000-0005-0000-0000-0000F4550000}"/>
    <cellStyle name="Normal 79 2 3" xfId="1929" xr:uid="{00000000-0005-0000-0000-000089070000}"/>
    <cellStyle name="Normal 79 2 3 2" xfId="2350" xr:uid="{00000000-0005-0000-0000-00002E090000}"/>
    <cellStyle name="Normal 79 2 3 2 2" xfId="3189" xr:uid="{00000000-0005-0000-0000-0000750C0000}"/>
    <cellStyle name="Normal 79 2 3 2 2 2" xfId="4879" xr:uid="{00000000-0005-0000-0000-00000F130000}"/>
    <cellStyle name="Normal 79 2 3 2 2 2 2" xfId="14952" xr:uid="{00000000-0005-0000-0000-0000683A0000}"/>
    <cellStyle name="Normal 79 2 3 2 2 2 2 3" xfId="30050" xr:uid="{00000000-0005-0000-0000-000062750000}"/>
    <cellStyle name="Normal 79 2 3 2 2 2 3" xfId="9932" xr:uid="{00000000-0005-0000-0000-0000CC260000}"/>
    <cellStyle name="Normal 79 2 3 2 2 2 3 3" xfId="25033" xr:uid="{00000000-0005-0000-0000-0000C9610000}"/>
    <cellStyle name="Normal 79 2 3 2 2 2 5" xfId="20020" xr:uid="{00000000-0005-0000-0000-0000344E0000}"/>
    <cellStyle name="Normal 79 2 3 2 2 3" xfId="6571" xr:uid="{00000000-0005-0000-0000-0000AB190000}"/>
    <cellStyle name="Normal 79 2 3 2 2 3 2" xfId="16623" xr:uid="{00000000-0005-0000-0000-0000EF400000}"/>
    <cellStyle name="Normal 79 2 3 2 2 3 3" xfId="11603" xr:uid="{00000000-0005-0000-0000-0000532D0000}"/>
    <cellStyle name="Normal 79 2 3 2 2 3 3 3" xfId="26704" xr:uid="{00000000-0005-0000-0000-000050680000}"/>
    <cellStyle name="Normal 79 2 3 2 2 3 5" xfId="21691" xr:uid="{00000000-0005-0000-0000-0000BB540000}"/>
    <cellStyle name="Normal 79 2 3 2 2 4" xfId="13281" xr:uid="{00000000-0005-0000-0000-0000E1330000}"/>
    <cellStyle name="Normal 79 2 3 2 2 4 3" xfId="28379" xr:uid="{00000000-0005-0000-0000-0000DB6E0000}"/>
    <cellStyle name="Normal 79 2 3 2 2 5" xfId="8260" xr:uid="{00000000-0005-0000-0000-000044200000}"/>
    <cellStyle name="Normal 79 2 3 2 2 5 3" xfId="23362" xr:uid="{00000000-0005-0000-0000-0000425B0000}"/>
    <cellStyle name="Normal 79 2 3 2 2 7" xfId="18349" xr:uid="{00000000-0005-0000-0000-0000AD470000}"/>
    <cellStyle name="Normal 79 2 3 2 3" xfId="4042" xr:uid="{00000000-0005-0000-0000-0000CA0F0000}"/>
    <cellStyle name="Normal 79 2 3 2 3 2" xfId="14116" xr:uid="{00000000-0005-0000-0000-000024370000}"/>
    <cellStyle name="Normal 79 2 3 2 3 2 3" xfId="29214" xr:uid="{00000000-0005-0000-0000-00001E720000}"/>
    <cellStyle name="Normal 79 2 3 2 3 3" xfId="9096" xr:uid="{00000000-0005-0000-0000-000088230000}"/>
    <cellStyle name="Normal 79 2 3 2 3 3 3" xfId="24197" xr:uid="{00000000-0005-0000-0000-0000855E0000}"/>
    <cellStyle name="Normal 79 2 3 2 3 5" xfId="19184" xr:uid="{00000000-0005-0000-0000-0000F04A0000}"/>
    <cellStyle name="Normal 79 2 3 2 4" xfId="5735" xr:uid="{00000000-0005-0000-0000-000067160000}"/>
    <cellStyle name="Normal 79 2 3 2 4 2" xfId="15787" xr:uid="{00000000-0005-0000-0000-0000AB3D0000}"/>
    <cellStyle name="Normal 79 2 3 2 4 2 3" xfId="30885" xr:uid="{00000000-0005-0000-0000-0000A5780000}"/>
    <cellStyle name="Normal 79 2 3 2 4 3" xfId="10767" xr:uid="{00000000-0005-0000-0000-00000F2A0000}"/>
    <cellStyle name="Normal 79 2 3 2 4 3 3" xfId="25868" xr:uid="{00000000-0005-0000-0000-00000C650000}"/>
    <cellStyle name="Normal 79 2 3 2 4 5" xfId="20855" xr:uid="{00000000-0005-0000-0000-000077510000}"/>
    <cellStyle name="Normal 79 2 3 2 5" xfId="12445" xr:uid="{00000000-0005-0000-0000-00009D300000}"/>
    <cellStyle name="Normal 79 2 3 2 5 3" xfId="27543" xr:uid="{00000000-0005-0000-0000-0000976B0000}"/>
    <cellStyle name="Normal 79 2 3 2 6" xfId="7424" xr:uid="{00000000-0005-0000-0000-0000001D0000}"/>
    <cellStyle name="Normal 79 2 3 2 6 3" xfId="22526" xr:uid="{00000000-0005-0000-0000-0000FE570000}"/>
    <cellStyle name="Normal 79 2 3 2 8" xfId="17513" xr:uid="{00000000-0005-0000-0000-000069440000}"/>
    <cellStyle name="Normal 79 2 3 3" xfId="2771" xr:uid="{00000000-0005-0000-0000-0000D30A0000}"/>
    <cellStyle name="Normal 79 2 3 3 2" xfId="4461" xr:uid="{00000000-0005-0000-0000-00006D110000}"/>
    <cellStyle name="Normal 79 2 3 3 2 2" xfId="14534" xr:uid="{00000000-0005-0000-0000-0000C6380000}"/>
    <cellStyle name="Normal 79 2 3 3 2 2 3" xfId="29632" xr:uid="{00000000-0005-0000-0000-0000C0730000}"/>
    <cellStyle name="Normal 79 2 3 3 2 3" xfId="9514" xr:uid="{00000000-0005-0000-0000-00002A250000}"/>
    <cellStyle name="Normal 79 2 3 3 2 3 3" xfId="24615" xr:uid="{00000000-0005-0000-0000-000027600000}"/>
    <cellStyle name="Normal 79 2 3 3 2 5" xfId="19602" xr:uid="{00000000-0005-0000-0000-0000924C0000}"/>
    <cellStyle name="Normal 79 2 3 3 3" xfId="6153" xr:uid="{00000000-0005-0000-0000-000009180000}"/>
    <cellStyle name="Normal 79 2 3 3 3 2" xfId="16205" xr:uid="{00000000-0005-0000-0000-00004D3F0000}"/>
    <cellStyle name="Normal 79 2 3 3 3 3" xfId="11185" xr:uid="{00000000-0005-0000-0000-0000B12B0000}"/>
    <cellStyle name="Normal 79 2 3 3 3 3 3" xfId="26286" xr:uid="{00000000-0005-0000-0000-0000AE660000}"/>
    <cellStyle name="Normal 79 2 3 3 3 5" xfId="21273" xr:uid="{00000000-0005-0000-0000-000019530000}"/>
    <cellStyle name="Normal 79 2 3 3 4" xfId="12863" xr:uid="{00000000-0005-0000-0000-00003F320000}"/>
    <cellStyle name="Normal 79 2 3 3 4 3" xfId="27961" xr:uid="{00000000-0005-0000-0000-0000396D0000}"/>
    <cellStyle name="Normal 79 2 3 3 5" xfId="7842" xr:uid="{00000000-0005-0000-0000-0000A21E0000}"/>
    <cellStyle name="Normal 79 2 3 3 5 3" xfId="22944" xr:uid="{00000000-0005-0000-0000-0000A0590000}"/>
    <cellStyle name="Normal 79 2 3 3 7" xfId="17931" xr:uid="{00000000-0005-0000-0000-00000B460000}"/>
    <cellStyle name="Normal 79 2 3 4" xfId="3624" xr:uid="{00000000-0005-0000-0000-0000280E0000}"/>
    <cellStyle name="Normal 79 2 3 4 2" xfId="13698" xr:uid="{00000000-0005-0000-0000-000082350000}"/>
    <cellStyle name="Normal 79 2 3 4 2 3" xfId="28796" xr:uid="{00000000-0005-0000-0000-00007C700000}"/>
    <cellStyle name="Normal 79 2 3 4 3" xfId="8678" xr:uid="{00000000-0005-0000-0000-0000E6210000}"/>
    <cellStyle name="Normal 79 2 3 4 3 3" xfId="23779" xr:uid="{00000000-0005-0000-0000-0000E35C0000}"/>
    <cellStyle name="Normal 79 2 3 4 5" xfId="18766" xr:uid="{00000000-0005-0000-0000-00004E490000}"/>
    <cellStyle name="Normal 79 2 3 5" xfId="5317" xr:uid="{00000000-0005-0000-0000-0000C5140000}"/>
    <cellStyle name="Normal 79 2 3 5 2" xfId="15369" xr:uid="{00000000-0005-0000-0000-0000093C0000}"/>
    <cellStyle name="Normal 79 2 3 5 2 3" xfId="30467" xr:uid="{00000000-0005-0000-0000-000003770000}"/>
    <cellStyle name="Normal 79 2 3 5 3" xfId="10349" xr:uid="{00000000-0005-0000-0000-00006D280000}"/>
    <cellStyle name="Normal 79 2 3 5 3 3" xfId="25450" xr:uid="{00000000-0005-0000-0000-00006A630000}"/>
    <cellStyle name="Normal 79 2 3 5 5" xfId="20437" xr:uid="{00000000-0005-0000-0000-0000D54F0000}"/>
    <cellStyle name="Normal 79 2 3 6" xfId="12027" xr:uid="{00000000-0005-0000-0000-0000FB2E0000}"/>
    <cellStyle name="Normal 79 2 3 6 3" xfId="27125" xr:uid="{00000000-0005-0000-0000-0000F5690000}"/>
    <cellStyle name="Normal 79 2 3 7" xfId="7006" xr:uid="{00000000-0005-0000-0000-00005E1B0000}"/>
    <cellStyle name="Normal 79 2 3 7 3" xfId="22108" xr:uid="{00000000-0005-0000-0000-00005C560000}"/>
    <cellStyle name="Normal 79 2 3 9" xfId="17095" xr:uid="{00000000-0005-0000-0000-0000C7420000}"/>
    <cellStyle name="Normal 79 2 4" xfId="2142" xr:uid="{00000000-0005-0000-0000-00005E080000}"/>
    <cellStyle name="Normal 79 2 4 2" xfId="2981" xr:uid="{00000000-0005-0000-0000-0000A50B0000}"/>
    <cellStyle name="Normal 79 2 4 2 2" xfId="4671" xr:uid="{00000000-0005-0000-0000-00003F120000}"/>
    <cellStyle name="Normal 79 2 4 2 2 2" xfId="14744" xr:uid="{00000000-0005-0000-0000-000098390000}"/>
    <cellStyle name="Normal 79 2 4 2 2 2 3" xfId="29842" xr:uid="{00000000-0005-0000-0000-000092740000}"/>
    <cellStyle name="Normal 79 2 4 2 2 3" xfId="9724" xr:uid="{00000000-0005-0000-0000-0000FC250000}"/>
    <cellStyle name="Normal 79 2 4 2 2 3 3" xfId="24825" xr:uid="{00000000-0005-0000-0000-0000F9600000}"/>
    <cellStyle name="Normal 79 2 4 2 2 5" xfId="19812" xr:uid="{00000000-0005-0000-0000-0000644D0000}"/>
    <cellStyle name="Normal 79 2 4 2 3" xfId="6363" xr:uid="{00000000-0005-0000-0000-0000DB180000}"/>
    <cellStyle name="Normal 79 2 4 2 3 2" xfId="16415" xr:uid="{00000000-0005-0000-0000-00001F400000}"/>
    <cellStyle name="Normal 79 2 4 2 3 3" xfId="11395" xr:uid="{00000000-0005-0000-0000-0000832C0000}"/>
    <cellStyle name="Normal 79 2 4 2 3 3 3" xfId="26496" xr:uid="{00000000-0005-0000-0000-000080670000}"/>
    <cellStyle name="Normal 79 2 4 2 3 5" xfId="21483" xr:uid="{00000000-0005-0000-0000-0000EB530000}"/>
    <cellStyle name="Normal 79 2 4 2 4" xfId="13073" xr:uid="{00000000-0005-0000-0000-000011330000}"/>
    <cellStyle name="Normal 79 2 4 2 4 3" xfId="28171" xr:uid="{00000000-0005-0000-0000-00000B6E0000}"/>
    <cellStyle name="Normal 79 2 4 2 5" xfId="8052" xr:uid="{00000000-0005-0000-0000-0000741F0000}"/>
    <cellStyle name="Normal 79 2 4 2 5 3" xfId="23154" xr:uid="{00000000-0005-0000-0000-0000725A0000}"/>
    <cellStyle name="Normal 79 2 4 2 7" xfId="18141" xr:uid="{00000000-0005-0000-0000-0000DD460000}"/>
    <cellStyle name="Normal 79 2 4 3" xfId="3834" xr:uid="{00000000-0005-0000-0000-0000FA0E0000}"/>
    <cellStyle name="Normal 79 2 4 3 2" xfId="13908" xr:uid="{00000000-0005-0000-0000-000054360000}"/>
    <cellStyle name="Normal 79 2 4 3 2 3" xfId="29006" xr:uid="{00000000-0005-0000-0000-00004E710000}"/>
    <cellStyle name="Normal 79 2 4 3 3" xfId="8888" xr:uid="{00000000-0005-0000-0000-0000B8220000}"/>
    <cellStyle name="Normal 79 2 4 3 3 3" xfId="23989" xr:uid="{00000000-0005-0000-0000-0000B55D0000}"/>
    <cellStyle name="Normal 79 2 4 3 5" xfId="18976" xr:uid="{00000000-0005-0000-0000-0000204A0000}"/>
    <cellStyle name="Normal 79 2 4 4" xfId="5527" xr:uid="{00000000-0005-0000-0000-000097150000}"/>
    <cellStyle name="Normal 79 2 4 4 2" xfId="15579" xr:uid="{00000000-0005-0000-0000-0000DB3C0000}"/>
    <cellStyle name="Normal 79 2 4 4 2 3" xfId="30677" xr:uid="{00000000-0005-0000-0000-0000D5770000}"/>
    <cellStyle name="Normal 79 2 4 4 3" xfId="10559" xr:uid="{00000000-0005-0000-0000-00003F290000}"/>
    <cellStyle name="Normal 79 2 4 4 3 3" xfId="25660" xr:uid="{00000000-0005-0000-0000-00003C640000}"/>
    <cellStyle name="Normal 79 2 4 4 5" xfId="20647" xr:uid="{00000000-0005-0000-0000-0000A7500000}"/>
    <cellStyle name="Normal 79 2 4 5" xfId="12237" xr:uid="{00000000-0005-0000-0000-0000CD2F0000}"/>
    <cellStyle name="Normal 79 2 4 5 3" xfId="27335" xr:uid="{00000000-0005-0000-0000-0000C76A0000}"/>
    <cellStyle name="Normal 79 2 4 6" xfId="7216" xr:uid="{00000000-0005-0000-0000-0000301C0000}"/>
    <cellStyle name="Normal 79 2 4 6 3" xfId="22318" xr:uid="{00000000-0005-0000-0000-00002E570000}"/>
    <cellStyle name="Normal 79 2 4 8" xfId="17305" xr:uid="{00000000-0005-0000-0000-000099430000}"/>
    <cellStyle name="Normal 79 2 5" xfId="2563" xr:uid="{00000000-0005-0000-0000-0000030A0000}"/>
    <cellStyle name="Normal 79 2 5 2" xfId="4253" xr:uid="{00000000-0005-0000-0000-00009D100000}"/>
    <cellStyle name="Normal 79 2 5 2 2" xfId="14326" xr:uid="{00000000-0005-0000-0000-0000F6370000}"/>
    <cellStyle name="Normal 79 2 5 2 2 3" xfId="29424" xr:uid="{00000000-0005-0000-0000-0000F0720000}"/>
    <cellStyle name="Normal 79 2 5 2 3" xfId="9306" xr:uid="{00000000-0005-0000-0000-00005A240000}"/>
    <cellStyle name="Normal 79 2 5 2 3 3" xfId="24407" xr:uid="{00000000-0005-0000-0000-0000575F0000}"/>
    <cellStyle name="Normal 79 2 5 2 5" xfId="19394" xr:uid="{00000000-0005-0000-0000-0000C24B0000}"/>
    <cellStyle name="Normal 79 2 5 3" xfId="5945" xr:uid="{00000000-0005-0000-0000-000039170000}"/>
    <cellStyle name="Normal 79 2 5 3 2" xfId="15997" xr:uid="{00000000-0005-0000-0000-00007D3E0000}"/>
    <cellStyle name="Normal 79 2 5 3 3" xfId="10977" xr:uid="{00000000-0005-0000-0000-0000E12A0000}"/>
    <cellStyle name="Normal 79 2 5 3 3 3" xfId="26078" xr:uid="{00000000-0005-0000-0000-0000DE650000}"/>
    <cellStyle name="Normal 79 2 5 3 5" xfId="21065" xr:uid="{00000000-0005-0000-0000-000049520000}"/>
    <cellStyle name="Normal 79 2 5 4" xfId="12655" xr:uid="{00000000-0005-0000-0000-00006F310000}"/>
    <cellStyle name="Normal 79 2 5 4 3" xfId="27753" xr:uid="{00000000-0005-0000-0000-0000696C0000}"/>
    <cellStyle name="Normal 79 2 5 5" xfId="7634" xr:uid="{00000000-0005-0000-0000-0000D21D0000}"/>
    <cellStyle name="Normal 79 2 5 5 3" xfId="22736" xr:uid="{00000000-0005-0000-0000-0000D0580000}"/>
    <cellStyle name="Normal 79 2 5 7" xfId="17723" xr:uid="{00000000-0005-0000-0000-00003B450000}"/>
    <cellStyle name="Normal 79 2 6" xfId="3416" xr:uid="{00000000-0005-0000-0000-0000580D0000}"/>
    <cellStyle name="Normal 79 2 6 2" xfId="13490" xr:uid="{00000000-0005-0000-0000-0000B2340000}"/>
    <cellStyle name="Normal 79 2 6 2 3" xfId="28588" xr:uid="{00000000-0005-0000-0000-0000AC6F0000}"/>
    <cellStyle name="Normal 79 2 6 3" xfId="8470" xr:uid="{00000000-0005-0000-0000-000016210000}"/>
    <cellStyle name="Normal 79 2 6 3 3" xfId="23571" xr:uid="{00000000-0005-0000-0000-0000135C0000}"/>
    <cellStyle name="Normal 79 2 6 5" xfId="18558" xr:uid="{00000000-0005-0000-0000-00007E480000}"/>
    <cellStyle name="Normal 79 2 7" xfId="5109" xr:uid="{00000000-0005-0000-0000-0000F5130000}"/>
    <cellStyle name="Normal 79 2 7 2" xfId="15161" xr:uid="{00000000-0005-0000-0000-0000393B0000}"/>
    <cellStyle name="Normal 79 2 7 2 3" xfId="30259" xr:uid="{00000000-0005-0000-0000-000033760000}"/>
    <cellStyle name="Normal 79 2 7 3" xfId="10141" xr:uid="{00000000-0005-0000-0000-00009D270000}"/>
    <cellStyle name="Normal 79 2 7 3 3" xfId="25242" xr:uid="{00000000-0005-0000-0000-00009A620000}"/>
    <cellStyle name="Normal 79 2 7 5" xfId="20229" xr:uid="{00000000-0005-0000-0000-0000054F0000}"/>
    <cellStyle name="Normal 79 2 8" xfId="11819" xr:uid="{00000000-0005-0000-0000-00002B2E0000}"/>
    <cellStyle name="Normal 79 2 8 3" xfId="26917" xr:uid="{00000000-0005-0000-0000-000025690000}"/>
    <cellStyle name="Normal 79 2 9" xfId="6798" xr:uid="{00000000-0005-0000-0000-00008E1A0000}"/>
    <cellStyle name="Normal 79 2 9 3" xfId="21900" xr:uid="{00000000-0005-0000-0000-00008C550000}"/>
    <cellStyle name="Normal 79 3" xfId="1762" xr:uid="{00000000-0005-0000-0000-0000E2060000}"/>
    <cellStyle name="Normal 79 3 10" xfId="16939" xr:uid="{00000000-0005-0000-0000-00002B420000}"/>
    <cellStyle name="Normal 79 3 2" xfId="1981" xr:uid="{00000000-0005-0000-0000-0000BD070000}"/>
    <cellStyle name="Normal 79 3 2 2" xfId="2402" xr:uid="{00000000-0005-0000-0000-000062090000}"/>
    <cellStyle name="Normal 79 3 2 2 2" xfId="3241" xr:uid="{00000000-0005-0000-0000-0000A90C0000}"/>
    <cellStyle name="Normal 79 3 2 2 2 2" xfId="4931" xr:uid="{00000000-0005-0000-0000-000043130000}"/>
    <cellStyle name="Normal 79 3 2 2 2 2 2" xfId="15004" xr:uid="{00000000-0005-0000-0000-00009C3A0000}"/>
    <cellStyle name="Normal 79 3 2 2 2 2 2 3" xfId="30102" xr:uid="{00000000-0005-0000-0000-000096750000}"/>
    <cellStyle name="Normal 79 3 2 2 2 2 3" xfId="9984" xr:uid="{00000000-0005-0000-0000-000000270000}"/>
    <cellStyle name="Normal 79 3 2 2 2 2 3 3" xfId="25085" xr:uid="{00000000-0005-0000-0000-0000FD610000}"/>
    <cellStyle name="Normal 79 3 2 2 2 2 5" xfId="20072" xr:uid="{00000000-0005-0000-0000-0000684E0000}"/>
    <cellStyle name="Normal 79 3 2 2 2 3" xfId="6623" xr:uid="{00000000-0005-0000-0000-0000DF190000}"/>
    <cellStyle name="Normal 79 3 2 2 2 3 2" xfId="16675" xr:uid="{00000000-0005-0000-0000-000023410000}"/>
    <cellStyle name="Normal 79 3 2 2 2 3 3" xfId="11655" xr:uid="{00000000-0005-0000-0000-0000872D0000}"/>
    <cellStyle name="Normal 79 3 2 2 2 3 3 3" xfId="26756" xr:uid="{00000000-0005-0000-0000-000084680000}"/>
    <cellStyle name="Normal 79 3 2 2 2 3 5" xfId="21743" xr:uid="{00000000-0005-0000-0000-0000EF540000}"/>
    <cellStyle name="Normal 79 3 2 2 2 4" xfId="13333" xr:uid="{00000000-0005-0000-0000-000015340000}"/>
    <cellStyle name="Normal 79 3 2 2 2 4 3" xfId="28431" xr:uid="{00000000-0005-0000-0000-00000F6F0000}"/>
    <cellStyle name="Normal 79 3 2 2 2 5" xfId="8312" xr:uid="{00000000-0005-0000-0000-000078200000}"/>
    <cellStyle name="Normal 79 3 2 2 2 5 3" xfId="23414" xr:uid="{00000000-0005-0000-0000-0000765B0000}"/>
    <cellStyle name="Normal 79 3 2 2 2 7" xfId="18401" xr:uid="{00000000-0005-0000-0000-0000E1470000}"/>
    <cellStyle name="Normal 79 3 2 2 3" xfId="4094" xr:uid="{00000000-0005-0000-0000-0000FE0F0000}"/>
    <cellStyle name="Normal 79 3 2 2 3 2" xfId="14168" xr:uid="{00000000-0005-0000-0000-000058370000}"/>
    <cellStyle name="Normal 79 3 2 2 3 2 3" xfId="29266" xr:uid="{00000000-0005-0000-0000-000052720000}"/>
    <cellStyle name="Normal 79 3 2 2 3 3" xfId="9148" xr:uid="{00000000-0005-0000-0000-0000BC230000}"/>
    <cellStyle name="Normal 79 3 2 2 3 3 3" xfId="24249" xr:uid="{00000000-0005-0000-0000-0000B95E0000}"/>
    <cellStyle name="Normal 79 3 2 2 3 5" xfId="19236" xr:uid="{00000000-0005-0000-0000-0000244B0000}"/>
    <cellStyle name="Normal 79 3 2 2 4" xfId="5787" xr:uid="{00000000-0005-0000-0000-00009B160000}"/>
    <cellStyle name="Normal 79 3 2 2 4 2" xfId="15839" xr:uid="{00000000-0005-0000-0000-0000DF3D0000}"/>
    <cellStyle name="Normal 79 3 2 2 4 2 3" xfId="30937" xr:uid="{00000000-0005-0000-0000-0000D9780000}"/>
    <cellStyle name="Normal 79 3 2 2 4 3" xfId="10819" xr:uid="{00000000-0005-0000-0000-0000432A0000}"/>
    <cellStyle name="Normal 79 3 2 2 4 3 3" xfId="25920" xr:uid="{00000000-0005-0000-0000-000040650000}"/>
    <cellStyle name="Normal 79 3 2 2 4 5" xfId="20907" xr:uid="{00000000-0005-0000-0000-0000AB510000}"/>
    <cellStyle name="Normal 79 3 2 2 5" xfId="12497" xr:uid="{00000000-0005-0000-0000-0000D1300000}"/>
    <cellStyle name="Normal 79 3 2 2 5 3" xfId="27595" xr:uid="{00000000-0005-0000-0000-0000CB6B0000}"/>
    <cellStyle name="Normal 79 3 2 2 6" xfId="7476" xr:uid="{00000000-0005-0000-0000-0000341D0000}"/>
    <cellStyle name="Normal 79 3 2 2 6 3" xfId="22578" xr:uid="{00000000-0005-0000-0000-000032580000}"/>
    <cellStyle name="Normal 79 3 2 2 8" xfId="17565" xr:uid="{00000000-0005-0000-0000-00009D440000}"/>
    <cellStyle name="Normal 79 3 2 3" xfId="2823" xr:uid="{00000000-0005-0000-0000-0000070B0000}"/>
    <cellStyle name="Normal 79 3 2 3 2" xfId="4513" xr:uid="{00000000-0005-0000-0000-0000A1110000}"/>
    <cellStyle name="Normal 79 3 2 3 2 2" xfId="14586" xr:uid="{00000000-0005-0000-0000-0000FA380000}"/>
    <cellStyle name="Normal 79 3 2 3 2 2 3" xfId="29684" xr:uid="{00000000-0005-0000-0000-0000F4730000}"/>
    <cellStyle name="Normal 79 3 2 3 2 3" xfId="9566" xr:uid="{00000000-0005-0000-0000-00005E250000}"/>
    <cellStyle name="Normal 79 3 2 3 2 3 3" xfId="24667" xr:uid="{00000000-0005-0000-0000-00005B600000}"/>
    <cellStyle name="Normal 79 3 2 3 2 5" xfId="19654" xr:uid="{00000000-0005-0000-0000-0000C64C0000}"/>
    <cellStyle name="Normal 79 3 2 3 3" xfId="6205" xr:uid="{00000000-0005-0000-0000-00003D180000}"/>
    <cellStyle name="Normal 79 3 2 3 3 2" xfId="16257" xr:uid="{00000000-0005-0000-0000-0000813F0000}"/>
    <cellStyle name="Normal 79 3 2 3 3 3" xfId="11237" xr:uid="{00000000-0005-0000-0000-0000E52B0000}"/>
    <cellStyle name="Normal 79 3 2 3 3 3 3" xfId="26338" xr:uid="{00000000-0005-0000-0000-0000E2660000}"/>
    <cellStyle name="Normal 79 3 2 3 3 5" xfId="21325" xr:uid="{00000000-0005-0000-0000-00004D530000}"/>
    <cellStyle name="Normal 79 3 2 3 4" xfId="12915" xr:uid="{00000000-0005-0000-0000-000073320000}"/>
    <cellStyle name="Normal 79 3 2 3 4 3" xfId="28013" xr:uid="{00000000-0005-0000-0000-00006D6D0000}"/>
    <cellStyle name="Normal 79 3 2 3 5" xfId="7894" xr:uid="{00000000-0005-0000-0000-0000D61E0000}"/>
    <cellStyle name="Normal 79 3 2 3 5 3" xfId="22996" xr:uid="{00000000-0005-0000-0000-0000D4590000}"/>
    <cellStyle name="Normal 79 3 2 3 7" xfId="17983" xr:uid="{00000000-0005-0000-0000-00003F460000}"/>
    <cellStyle name="Normal 79 3 2 4" xfId="3676" xr:uid="{00000000-0005-0000-0000-00005C0E0000}"/>
    <cellStyle name="Normal 79 3 2 4 2" xfId="13750" xr:uid="{00000000-0005-0000-0000-0000B6350000}"/>
    <cellStyle name="Normal 79 3 2 4 2 3" xfId="28848" xr:uid="{00000000-0005-0000-0000-0000B0700000}"/>
    <cellStyle name="Normal 79 3 2 4 3" xfId="8730" xr:uid="{00000000-0005-0000-0000-00001A220000}"/>
    <cellStyle name="Normal 79 3 2 4 3 3" xfId="23831" xr:uid="{00000000-0005-0000-0000-0000175D0000}"/>
    <cellStyle name="Normal 79 3 2 4 5" xfId="18818" xr:uid="{00000000-0005-0000-0000-000082490000}"/>
    <cellStyle name="Normal 79 3 2 5" xfId="5369" xr:uid="{00000000-0005-0000-0000-0000F9140000}"/>
    <cellStyle name="Normal 79 3 2 5 2" xfId="15421" xr:uid="{00000000-0005-0000-0000-00003D3C0000}"/>
    <cellStyle name="Normal 79 3 2 5 2 3" xfId="30519" xr:uid="{00000000-0005-0000-0000-000037770000}"/>
    <cellStyle name="Normal 79 3 2 5 3" xfId="10401" xr:uid="{00000000-0005-0000-0000-0000A1280000}"/>
    <cellStyle name="Normal 79 3 2 5 3 3" xfId="25502" xr:uid="{00000000-0005-0000-0000-00009E630000}"/>
    <cellStyle name="Normal 79 3 2 5 5" xfId="20489" xr:uid="{00000000-0005-0000-0000-000009500000}"/>
    <cellStyle name="Normal 79 3 2 6" xfId="12079" xr:uid="{00000000-0005-0000-0000-00002F2F0000}"/>
    <cellStyle name="Normal 79 3 2 6 3" xfId="27177" xr:uid="{00000000-0005-0000-0000-0000296A0000}"/>
    <cellStyle name="Normal 79 3 2 7" xfId="7058" xr:uid="{00000000-0005-0000-0000-0000921B0000}"/>
    <cellStyle name="Normal 79 3 2 7 3" xfId="22160" xr:uid="{00000000-0005-0000-0000-000090560000}"/>
    <cellStyle name="Normal 79 3 2 9" xfId="17147" xr:uid="{00000000-0005-0000-0000-0000FB420000}"/>
    <cellStyle name="Normal 79 3 3" xfId="2194" xr:uid="{00000000-0005-0000-0000-000092080000}"/>
    <cellStyle name="Normal 79 3 3 2" xfId="3033" xr:uid="{00000000-0005-0000-0000-0000D90B0000}"/>
    <cellStyle name="Normal 79 3 3 2 2" xfId="4723" xr:uid="{00000000-0005-0000-0000-000073120000}"/>
    <cellStyle name="Normal 79 3 3 2 2 2" xfId="14796" xr:uid="{00000000-0005-0000-0000-0000CC390000}"/>
    <cellStyle name="Normal 79 3 3 2 2 2 3" xfId="29894" xr:uid="{00000000-0005-0000-0000-0000C6740000}"/>
    <cellStyle name="Normal 79 3 3 2 2 3" xfId="9776" xr:uid="{00000000-0005-0000-0000-000030260000}"/>
    <cellStyle name="Normal 79 3 3 2 2 3 3" xfId="24877" xr:uid="{00000000-0005-0000-0000-00002D610000}"/>
    <cellStyle name="Normal 79 3 3 2 2 5" xfId="19864" xr:uid="{00000000-0005-0000-0000-0000984D0000}"/>
    <cellStyle name="Normal 79 3 3 2 3" xfId="6415" xr:uid="{00000000-0005-0000-0000-00000F190000}"/>
    <cellStyle name="Normal 79 3 3 2 3 2" xfId="16467" xr:uid="{00000000-0005-0000-0000-000053400000}"/>
    <cellStyle name="Normal 79 3 3 2 3 3" xfId="11447" xr:uid="{00000000-0005-0000-0000-0000B72C0000}"/>
    <cellStyle name="Normal 79 3 3 2 3 3 3" xfId="26548" xr:uid="{00000000-0005-0000-0000-0000B4670000}"/>
    <cellStyle name="Normal 79 3 3 2 3 5" xfId="21535" xr:uid="{00000000-0005-0000-0000-00001F540000}"/>
    <cellStyle name="Normal 79 3 3 2 4" xfId="13125" xr:uid="{00000000-0005-0000-0000-000045330000}"/>
    <cellStyle name="Normal 79 3 3 2 4 3" xfId="28223" xr:uid="{00000000-0005-0000-0000-00003F6E0000}"/>
    <cellStyle name="Normal 79 3 3 2 5" xfId="8104" xr:uid="{00000000-0005-0000-0000-0000A81F0000}"/>
    <cellStyle name="Normal 79 3 3 2 5 3" xfId="23206" xr:uid="{00000000-0005-0000-0000-0000A65A0000}"/>
    <cellStyle name="Normal 79 3 3 2 7" xfId="18193" xr:uid="{00000000-0005-0000-0000-000011470000}"/>
    <cellStyle name="Normal 79 3 3 3" xfId="3886" xr:uid="{00000000-0005-0000-0000-00002E0F0000}"/>
    <cellStyle name="Normal 79 3 3 3 2" xfId="13960" xr:uid="{00000000-0005-0000-0000-000088360000}"/>
    <cellStyle name="Normal 79 3 3 3 2 3" xfId="29058" xr:uid="{00000000-0005-0000-0000-000082710000}"/>
    <cellStyle name="Normal 79 3 3 3 3" xfId="8940" xr:uid="{00000000-0005-0000-0000-0000EC220000}"/>
    <cellStyle name="Normal 79 3 3 3 3 3" xfId="24041" xr:uid="{00000000-0005-0000-0000-0000E95D0000}"/>
    <cellStyle name="Normal 79 3 3 3 5" xfId="19028" xr:uid="{00000000-0005-0000-0000-0000544A0000}"/>
    <cellStyle name="Normal 79 3 3 4" xfId="5579" xr:uid="{00000000-0005-0000-0000-0000CB150000}"/>
    <cellStyle name="Normal 79 3 3 4 2" xfId="15631" xr:uid="{00000000-0005-0000-0000-00000F3D0000}"/>
    <cellStyle name="Normal 79 3 3 4 2 3" xfId="30729" xr:uid="{00000000-0005-0000-0000-000009780000}"/>
    <cellStyle name="Normal 79 3 3 4 3" xfId="10611" xr:uid="{00000000-0005-0000-0000-000073290000}"/>
    <cellStyle name="Normal 79 3 3 4 3 3" xfId="25712" xr:uid="{00000000-0005-0000-0000-000070640000}"/>
    <cellStyle name="Normal 79 3 3 4 5" xfId="20699" xr:uid="{00000000-0005-0000-0000-0000DB500000}"/>
    <cellStyle name="Normal 79 3 3 5" xfId="12289" xr:uid="{00000000-0005-0000-0000-000001300000}"/>
    <cellStyle name="Normal 79 3 3 5 3" xfId="27387" xr:uid="{00000000-0005-0000-0000-0000FB6A0000}"/>
    <cellStyle name="Normal 79 3 3 6" xfId="7268" xr:uid="{00000000-0005-0000-0000-0000641C0000}"/>
    <cellStyle name="Normal 79 3 3 6 3" xfId="22370" xr:uid="{00000000-0005-0000-0000-000062570000}"/>
    <cellStyle name="Normal 79 3 3 8" xfId="17357" xr:uid="{00000000-0005-0000-0000-0000CD430000}"/>
    <cellStyle name="Normal 79 3 4" xfId="2615" xr:uid="{00000000-0005-0000-0000-0000370A0000}"/>
    <cellStyle name="Normal 79 3 4 2" xfId="4305" xr:uid="{00000000-0005-0000-0000-0000D1100000}"/>
    <cellStyle name="Normal 79 3 4 2 2" xfId="14378" xr:uid="{00000000-0005-0000-0000-00002A380000}"/>
    <cellStyle name="Normal 79 3 4 2 2 3" xfId="29476" xr:uid="{00000000-0005-0000-0000-000024730000}"/>
    <cellStyle name="Normal 79 3 4 2 3" xfId="9358" xr:uid="{00000000-0005-0000-0000-00008E240000}"/>
    <cellStyle name="Normal 79 3 4 2 3 3" xfId="24459" xr:uid="{00000000-0005-0000-0000-00008B5F0000}"/>
    <cellStyle name="Normal 79 3 4 2 5" xfId="19446" xr:uid="{00000000-0005-0000-0000-0000F64B0000}"/>
    <cellStyle name="Normal 79 3 4 3" xfId="5997" xr:uid="{00000000-0005-0000-0000-00006D170000}"/>
    <cellStyle name="Normal 79 3 4 3 2" xfId="16049" xr:uid="{00000000-0005-0000-0000-0000B13E0000}"/>
    <cellStyle name="Normal 79 3 4 3 3" xfId="11029" xr:uid="{00000000-0005-0000-0000-0000152B0000}"/>
    <cellStyle name="Normal 79 3 4 3 3 3" xfId="26130" xr:uid="{00000000-0005-0000-0000-000012660000}"/>
    <cellStyle name="Normal 79 3 4 3 5" xfId="21117" xr:uid="{00000000-0005-0000-0000-00007D520000}"/>
    <cellStyle name="Normal 79 3 4 4" xfId="12707" xr:uid="{00000000-0005-0000-0000-0000A3310000}"/>
    <cellStyle name="Normal 79 3 4 4 3" xfId="27805" xr:uid="{00000000-0005-0000-0000-00009D6C0000}"/>
    <cellStyle name="Normal 79 3 4 5" xfId="7686" xr:uid="{00000000-0005-0000-0000-0000061E0000}"/>
    <cellStyle name="Normal 79 3 4 5 3" xfId="22788" xr:uid="{00000000-0005-0000-0000-000004590000}"/>
    <cellStyle name="Normal 79 3 4 7" xfId="17775" xr:uid="{00000000-0005-0000-0000-00006F450000}"/>
    <cellStyle name="Normal 79 3 5" xfId="3468" xr:uid="{00000000-0005-0000-0000-00008C0D0000}"/>
    <cellStyle name="Normal 79 3 5 2" xfId="13542" xr:uid="{00000000-0005-0000-0000-0000E6340000}"/>
    <cellStyle name="Normal 79 3 5 2 3" xfId="28640" xr:uid="{00000000-0005-0000-0000-0000E06F0000}"/>
    <cellStyle name="Normal 79 3 5 3" xfId="8522" xr:uid="{00000000-0005-0000-0000-00004A210000}"/>
    <cellStyle name="Normal 79 3 5 3 3" xfId="23623" xr:uid="{00000000-0005-0000-0000-0000475C0000}"/>
    <cellStyle name="Normal 79 3 5 5" xfId="18610" xr:uid="{00000000-0005-0000-0000-0000B2480000}"/>
    <cellStyle name="Normal 79 3 6" xfId="5161" xr:uid="{00000000-0005-0000-0000-000029140000}"/>
    <cellStyle name="Normal 79 3 6 2" xfId="15213" xr:uid="{00000000-0005-0000-0000-00006D3B0000}"/>
    <cellStyle name="Normal 79 3 6 2 3" xfId="30311" xr:uid="{00000000-0005-0000-0000-000067760000}"/>
    <cellStyle name="Normal 79 3 6 3" xfId="10193" xr:uid="{00000000-0005-0000-0000-0000D1270000}"/>
    <cellStyle name="Normal 79 3 6 3 3" xfId="25294" xr:uid="{00000000-0005-0000-0000-0000CE620000}"/>
    <cellStyle name="Normal 79 3 6 5" xfId="20281" xr:uid="{00000000-0005-0000-0000-0000394F0000}"/>
    <cellStyle name="Normal 79 3 7" xfId="11871" xr:uid="{00000000-0005-0000-0000-00005F2E0000}"/>
    <cellStyle name="Normal 79 3 7 3" xfId="26969" xr:uid="{00000000-0005-0000-0000-000059690000}"/>
    <cellStyle name="Normal 79 3 8" xfId="6850" xr:uid="{00000000-0005-0000-0000-0000C21A0000}"/>
    <cellStyle name="Normal 79 3 8 3" xfId="21952" xr:uid="{00000000-0005-0000-0000-0000C0550000}"/>
    <cellStyle name="Normal 79 4" xfId="1875" xr:uid="{00000000-0005-0000-0000-000053070000}"/>
    <cellStyle name="Normal 79 4 2" xfId="2298" xr:uid="{00000000-0005-0000-0000-0000FA080000}"/>
    <cellStyle name="Normal 79 4 2 2" xfId="3137" xr:uid="{00000000-0005-0000-0000-0000410C0000}"/>
    <cellStyle name="Normal 79 4 2 2 2" xfId="4827" xr:uid="{00000000-0005-0000-0000-0000DB120000}"/>
    <cellStyle name="Normal 79 4 2 2 2 2" xfId="14900" xr:uid="{00000000-0005-0000-0000-0000343A0000}"/>
    <cellStyle name="Normal 79 4 2 2 2 2 3" xfId="29998" xr:uid="{00000000-0005-0000-0000-00002E750000}"/>
    <cellStyle name="Normal 79 4 2 2 2 3" xfId="9880" xr:uid="{00000000-0005-0000-0000-000098260000}"/>
    <cellStyle name="Normal 79 4 2 2 2 3 3" xfId="24981" xr:uid="{00000000-0005-0000-0000-000095610000}"/>
    <cellStyle name="Normal 79 4 2 2 2 5" xfId="19968" xr:uid="{00000000-0005-0000-0000-0000004E0000}"/>
    <cellStyle name="Normal 79 4 2 2 3" xfId="6519" xr:uid="{00000000-0005-0000-0000-000077190000}"/>
    <cellStyle name="Normal 79 4 2 2 3 2" xfId="16571" xr:uid="{00000000-0005-0000-0000-0000BB400000}"/>
    <cellStyle name="Normal 79 4 2 2 3 3" xfId="11551" xr:uid="{00000000-0005-0000-0000-00001F2D0000}"/>
    <cellStyle name="Normal 79 4 2 2 3 3 3" xfId="26652" xr:uid="{00000000-0005-0000-0000-00001C680000}"/>
    <cellStyle name="Normal 79 4 2 2 3 5" xfId="21639" xr:uid="{00000000-0005-0000-0000-000087540000}"/>
    <cellStyle name="Normal 79 4 2 2 4" xfId="13229" xr:uid="{00000000-0005-0000-0000-0000AD330000}"/>
    <cellStyle name="Normal 79 4 2 2 4 3" xfId="28327" xr:uid="{00000000-0005-0000-0000-0000A76E0000}"/>
    <cellStyle name="Normal 79 4 2 2 5" xfId="8208" xr:uid="{00000000-0005-0000-0000-000010200000}"/>
    <cellStyle name="Normal 79 4 2 2 5 3" xfId="23310" xr:uid="{00000000-0005-0000-0000-00000E5B0000}"/>
    <cellStyle name="Normal 79 4 2 2 7" xfId="18297" xr:uid="{00000000-0005-0000-0000-000079470000}"/>
    <cellStyle name="Normal 79 4 2 3" xfId="3990" xr:uid="{00000000-0005-0000-0000-0000960F0000}"/>
    <cellStyle name="Normal 79 4 2 3 2" xfId="14064" xr:uid="{00000000-0005-0000-0000-0000F0360000}"/>
    <cellStyle name="Normal 79 4 2 3 2 3" xfId="29162" xr:uid="{00000000-0005-0000-0000-0000EA710000}"/>
    <cellStyle name="Normal 79 4 2 3 3" xfId="9044" xr:uid="{00000000-0005-0000-0000-000054230000}"/>
    <cellStyle name="Normal 79 4 2 3 3 3" xfId="24145" xr:uid="{00000000-0005-0000-0000-0000515E0000}"/>
    <cellStyle name="Normal 79 4 2 3 5" xfId="19132" xr:uid="{00000000-0005-0000-0000-0000BC4A0000}"/>
    <cellStyle name="Normal 79 4 2 4" xfId="5683" xr:uid="{00000000-0005-0000-0000-000033160000}"/>
    <cellStyle name="Normal 79 4 2 4 2" xfId="15735" xr:uid="{00000000-0005-0000-0000-0000773D0000}"/>
    <cellStyle name="Normal 79 4 2 4 2 3" xfId="30833" xr:uid="{00000000-0005-0000-0000-000071780000}"/>
    <cellStyle name="Normal 79 4 2 4 3" xfId="10715" xr:uid="{00000000-0005-0000-0000-0000DB290000}"/>
    <cellStyle name="Normal 79 4 2 4 3 3" xfId="25816" xr:uid="{00000000-0005-0000-0000-0000D8640000}"/>
    <cellStyle name="Normal 79 4 2 4 5" xfId="20803" xr:uid="{00000000-0005-0000-0000-000043510000}"/>
    <cellStyle name="Normal 79 4 2 5" xfId="12393" xr:uid="{00000000-0005-0000-0000-000069300000}"/>
    <cellStyle name="Normal 79 4 2 5 3" xfId="27491" xr:uid="{00000000-0005-0000-0000-0000636B0000}"/>
    <cellStyle name="Normal 79 4 2 6" xfId="7372" xr:uid="{00000000-0005-0000-0000-0000CC1C0000}"/>
    <cellStyle name="Normal 79 4 2 6 3" xfId="22474" xr:uid="{00000000-0005-0000-0000-0000CA570000}"/>
    <cellStyle name="Normal 79 4 2 8" xfId="17461" xr:uid="{00000000-0005-0000-0000-000035440000}"/>
    <cellStyle name="Normal 79 4 3" xfId="2719" xr:uid="{00000000-0005-0000-0000-00009F0A0000}"/>
    <cellStyle name="Normal 79 4 3 2" xfId="4409" xr:uid="{00000000-0005-0000-0000-000039110000}"/>
    <cellStyle name="Normal 79 4 3 2 2" xfId="14482" xr:uid="{00000000-0005-0000-0000-000092380000}"/>
    <cellStyle name="Normal 79 4 3 2 2 3" xfId="29580" xr:uid="{00000000-0005-0000-0000-00008C730000}"/>
    <cellStyle name="Normal 79 4 3 2 3" xfId="9462" xr:uid="{00000000-0005-0000-0000-0000F6240000}"/>
    <cellStyle name="Normal 79 4 3 2 3 3" xfId="24563" xr:uid="{00000000-0005-0000-0000-0000F35F0000}"/>
    <cellStyle name="Normal 79 4 3 2 5" xfId="19550" xr:uid="{00000000-0005-0000-0000-00005E4C0000}"/>
    <cellStyle name="Normal 79 4 3 3" xfId="6101" xr:uid="{00000000-0005-0000-0000-0000D5170000}"/>
    <cellStyle name="Normal 79 4 3 3 2" xfId="16153" xr:uid="{00000000-0005-0000-0000-0000193F0000}"/>
    <cellStyle name="Normal 79 4 3 3 3" xfId="11133" xr:uid="{00000000-0005-0000-0000-00007D2B0000}"/>
    <cellStyle name="Normal 79 4 3 3 3 3" xfId="26234" xr:uid="{00000000-0005-0000-0000-00007A660000}"/>
    <cellStyle name="Normal 79 4 3 3 5" xfId="21221" xr:uid="{00000000-0005-0000-0000-0000E5520000}"/>
    <cellStyle name="Normal 79 4 3 4" xfId="12811" xr:uid="{00000000-0005-0000-0000-00000B320000}"/>
    <cellStyle name="Normal 79 4 3 4 3" xfId="27909" xr:uid="{00000000-0005-0000-0000-0000056D0000}"/>
    <cellStyle name="Normal 79 4 3 5" xfId="7790" xr:uid="{00000000-0005-0000-0000-00006E1E0000}"/>
    <cellStyle name="Normal 79 4 3 5 3" xfId="22892" xr:uid="{00000000-0005-0000-0000-00006C590000}"/>
    <cellStyle name="Normal 79 4 3 7" xfId="17879" xr:uid="{00000000-0005-0000-0000-0000D7450000}"/>
    <cellStyle name="Normal 79 4 4" xfId="3572" xr:uid="{00000000-0005-0000-0000-0000F40D0000}"/>
    <cellStyle name="Normal 79 4 4 2" xfId="13646" xr:uid="{00000000-0005-0000-0000-00004E350000}"/>
    <cellStyle name="Normal 79 4 4 2 3" xfId="28744" xr:uid="{00000000-0005-0000-0000-000048700000}"/>
    <cellStyle name="Normal 79 4 4 3" xfId="8626" xr:uid="{00000000-0005-0000-0000-0000B2210000}"/>
    <cellStyle name="Normal 79 4 4 3 3" xfId="23727" xr:uid="{00000000-0005-0000-0000-0000AF5C0000}"/>
    <cellStyle name="Normal 79 4 4 5" xfId="18714" xr:uid="{00000000-0005-0000-0000-00001A490000}"/>
    <cellStyle name="Normal 79 4 5" xfId="5265" xr:uid="{00000000-0005-0000-0000-000091140000}"/>
    <cellStyle name="Normal 79 4 5 2" xfId="15317" xr:uid="{00000000-0005-0000-0000-0000D53B0000}"/>
    <cellStyle name="Normal 79 4 5 2 3" xfId="30415" xr:uid="{00000000-0005-0000-0000-0000CF760000}"/>
    <cellStyle name="Normal 79 4 5 3" xfId="10297" xr:uid="{00000000-0005-0000-0000-000039280000}"/>
    <cellStyle name="Normal 79 4 5 3 3" xfId="25398" xr:uid="{00000000-0005-0000-0000-000036630000}"/>
    <cellStyle name="Normal 79 4 5 5" xfId="20385" xr:uid="{00000000-0005-0000-0000-0000A14F0000}"/>
    <cellStyle name="Normal 79 4 6" xfId="11975" xr:uid="{00000000-0005-0000-0000-0000C72E0000}"/>
    <cellStyle name="Normal 79 4 6 3" xfId="27073" xr:uid="{00000000-0005-0000-0000-0000C1690000}"/>
    <cellStyle name="Normal 79 4 7" xfId="6954" xr:uid="{00000000-0005-0000-0000-00002A1B0000}"/>
    <cellStyle name="Normal 79 4 7 3" xfId="22056" xr:uid="{00000000-0005-0000-0000-000028560000}"/>
    <cellStyle name="Normal 79 4 9" xfId="17043" xr:uid="{00000000-0005-0000-0000-000093420000}"/>
    <cellStyle name="Normal 79 5" xfId="2088" xr:uid="{00000000-0005-0000-0000-000028080000}"/>
    <cellStyle name="Normal 79 5 2" xfId="2929" xr:uid="{00000000-0005-0000-0000-0000710B0000}"/>
    <cellStyle name="Normal 79 5 2 2" xfId="4619" xr:uid="{00000000-0005-0000-0000-00000B120000}"/>
    <cellStyle name="Normal 79 5 2 2 2" xfId="14692" xr:uid="{00000000-0005-0000-0000-000064390000}"/>
    <cellStyle name="Normal 79 5 2 2 2 3" xfId="29790" xr:uid="{00000000-0005-0000-0000-00005E740000}"/>
    <cellStyle name="Normal 79 5 2 2 3" xfId="9672" xr:uid="{00000000-0005-0000-0000-0000C8250000}"/>
    <cellStyle name="Normal 79 5 2 2 3 3" xfId="24773" xr:uid="{00000000-0005-0000-0000-0000C5600000}"/>
    <cellStyle name="Normal 79 5 2 2 5" xfId="19760" xr:uid="{00000000-0005-0000-0000-0000304D0000}"/>
    <cellStyle name="Normal 79 5 2 3" xfId="6311" xr:uid="{00000000-0005-0000-0000-0000A7180000}"/>
    <cellStyle name="Normal 79 5 2 3 2" xfId="16363" xr:uid="{00000000-0005-0000-0000-0000EB3F0000}"/>
    <cellStyle name="Normal 79 5 2 3 3" xfId="11343" xr:uid="{00000000-0005-0000-0000-00004F2C0000}"/>
    <cellStyle name="Normal 79 5 2 3 3 3" xfId="26444" xr:uid="{00000000-0005-0000-0000-00004C670000}"/>
    <cellStyle name="Normal 79 5 2 3 5" xfId="21431" xr:uid="{00000000-0005-0000-0000-0000B7530000}"/>
    <cellStyle name="Normal 79 5 2 4" xfId="13021" xr:uid="{00000000-0005-0000-0000-0000DD320000}"/>
    <cellStyle name="Normal 79 5 2 4 3" xfId="28119" xr:uid="{00000000-0005-0000-0000-0000D76D0000}"/>
    <cellStyle name="Normal 79 5 2 5" xfId="8000" xr:uid="{00000000-0005-0000-0000-0000401F0000}"/>
    <cellStyle name="Normal 79 5 2 5 3" xfId="23102" xr:uid="{00000000-0005-0000-0000-00003E5A0000}"/>
    <cellStyle name="Normal 79 5 2 7" xfId="18089" xr:uid="{00000000-0005-0000-0000-0000A9460000}"/>
    <cellStyle name="Normal 79 5 3" xfId="3782" xr:uid="{00000000-0005-0000-0000-0000C60E0000}"/>
    <cellStyle name="Normal 79 5 3 2" xfId="13856" xr:uid="{00000000-0005-0000-0000-000020360000}"/>
    <cellStyle name="Normal 79 5 3 2 3" xfId="28954" xr:uid="{00000000-0005-0000-0000-00001A710000}"/>
    <cellStyle name="Normal 79 5 3 3" xfId="8836" xr:uid="{00000000-0005-0000-0000-000084220000}"/>
    <cellStyle name="Normal 79 5 3 3 3" xfId="23937" xr:uid="{00000000-0005-0000-0000-0000815D0000}"/>
    <cellStyle name="Normal 79 5 3 5" xfId="18924" xr:uid="{00000000-0005-0000-0000-0000EC490000}"/>
    <cellStyle name="Normal 79 5 4" xfId="5475" xr:uid="{00000000-0005-0000-0000-000063150000}"/>
    <cellStyle name="Normal 79 5 4 2" xfId="15527" xr:uid="{00000000-0005-0000-0000-0000A73C0000}"/>
    <cellStyle name="Normal 79 5 4 2 3" xfId="30625" xr:uid="{00000000-0005-0000-0000-0000A1770000}"/>
    <cellStyle name="Normal 79 5 4 3" xfId="10507" xr:uid="{00000000-0005-0000-0000-00000B290000}"/>
    <cellStyle name="Normal 79 5 4 3 3" xfId="25608" xr:uid="{00000000-0005-0000-0000-000008640000}"/>
    <cellStyle name="Normal 79 5 4 5" xfId="20595" xr:uid="{00000000-0005-0000-0000-000073500000}"/>
    <cellStyle name="Normal 79 5 5" xfId="12185" xr:uid="{00000000-0005-0000-0000-0000992F0000}"/>
    <cellStyle name="Normal 79 5 5 3" xfId="27283" xr:uid="{00000000-0005-0000-0000-0000936A0000}"/>
    <cellStyle name="Normal 79 5 6" xfId="7164" xr:uid="{00000000-0005-0000-0000-0000FC1B0000}"/>
    <cellStyle name="Normal 79 5 6 3" xfId="22266" xr:uid="{00000000-0005-0000-0000-0000FA560000}"/>
    <cellStyle name="Normal 79 5 8" xfId="17253" xr:uid="{00000000-0005-0000-0000-000065430000}"/>
    <cellStyle name="Normal 79 6" xfId="2509" xr:uid="{00000000-0005-0000-0000-0000CD090000}"/>
    <cellStyle name="Normal 79 6 2" xfId="4201" xr:uid="{00000000-0005-0000-0000-000069100000}"/>
    <cellStyle name="Normal 79 6 2 2" xfId="14274" xr:uid="{00000000-0005-0000-0000-0000C2370000}"/>
    <cellStyle name="Normal 79 6 2 2 3" xfId="29372" xr:uid="{00000000-0005-0000-0000-0000BC720000}"/>
    <cellStyle name="Normal 79 6 2 3" xfId="9254" xr:uid="{00000000-0005-0000-0000-000026240000}"/>
    <cellStyle name="Normal 79 6 2 3 3" xfId="24355" xr:uid="{00000000-0005-0000-0000-0000235F0000}"/>
    <cellStyle name="Normal 79 6 2 5" xfId="19342" xr:uid="{00000000-0005-0000-0000-00008E4B0000}"/>
    <cellStyle name="Normal 79 6 3" xfId="5893" xr:uid="{00000000-0005-0000-0000-000005170000}"/>
    <cellStyle name="Normal 79 6 3 2" xfId="15945" xr:uid="{00000000-0005-0000-0000-0000493E0000}"/>
    <cellStyle name="Normal 79 6 3 3" xfId="10925" xr:uid="{00000000-0005-0000-0000-0000AD2A0000}"/>
    <cellStyle name="Normal 79 6 3 3 3" xfId="26026" xr:uid="{00000000-0005-0000-0000-0000AA650000}"/>
    <cellStyle name="Normal 79 6 3 5" xfId="21013" xr:uid="{00000000-0005-0000-0000-000015520000}"/>
    <cellStyle name="Normal 79 6 4" xfId="12603" xr:uid="{00000000-0005-0000-0000-00003B310000}"/>
    <cellStyle name="Normal 79 6 4 3" xfId="27701" xr:uid="{00000000-0005-0000-0000-0000356C0000}"/>
    <cellStyle name="Normal 79 6 5" xfId="7582" xr:uid="{00000000-0005-0000-0000-00009E1D0000}"/>
    <cellStyle name="Normal 79 6 5 3" xfId="22684" xr:uid="{00000000-0005-0000-0000-00009C580000}"/>
    <cellStyle name="Normal 79 6 7" xfId="17671" xr:uid="{00000000-0005-0000-0000-000007450000}"/>
    <cellStyle name="Normal 79 7" xfId="3355" xr:uid="{00000000-0005-0000-0000-00001B0D0000}"/>
    <cellStyle name="Normal 79 7 2" xfId="13438" xr:uid="{00000000-0005-0000-0000-00007E340000}"/>
    <cellStyle name="Normal 79 7 2 3" xfId="28536" xr:uid="{00000000-0005-0000-0000-0000786F0000}"/>
    <cellStyle name="Normal 79 7 3" xfId="8417" xr:uid="{00000000-0005-0000-0000-0000E1200000}"/>
    <cellStyle name="Normal 79 7 3 3" xfId="23519" xr:uid="{00000000-0005-0000-0000-0000DF5B0000}"/>
    <cellStyle name="Normal 79 7 5" xfId="18506" xr:uid="{00000000-0005-0000-0000-00004A480000}"/>
    <cellStyle name="Normal 79 8" xfId="5053" xr:uid="{00000000-0005-0000-0000-0000BD130000}"/>
    <cellStyle name="Normal 79 8 2" xfId="15109" xr:uid="{00000000-0005-0000-0000-0000053B0000}"/>
    <cellStyle name="Normal 79 8 2 3" xfId="30207" xr:uid="{00000000-0005-0000-0000-0000FF750000}"/>
    <cellStyle name="Normal 79 8 3" xfId="10089" xr:uid="{00000000-0005-0000-0000-000069270000}"/>
    <cellStyle name="Normal 79 8 3 3" xfId="25190" xr:uid="{00000000-0005-0000-0000-000066620000}"/>
    <cellStyle name="Normal 79 8 5" xfId="20177" xr:uid="{00000000-0005-0000-0000-0000D14E0000}"/>
    <cellStyle name="Normal 79 9" xfId="11765" xr:uid="{00000000-0005-0000-0000-0000F52D0000}"/>
    <cellStyle name="Normal 79 9 3" xfId="26865" xr:uid="{00000000-0005-0000-0000-0000F1680000}"/>
    <cellStyle name="Normal 8" xfId="134" xr:uid="{00000000-0005-0000-0000-000086000000}"/>
    <cellStyle name="Normal 8 2" xfId="619" xr:uid="{00000000-0005-0000-0000-00006B020000}"/>
    <cellStyle name="Normal 8 3" xfId="784" xr:uid="{00000000-0005-0000-0000-000010030000}"/>
    <cellStyle name="Normal 8 3 10" xfId="6791" xr:uid="{00000000-0005-0000-0000-0000871A0000}"/>
    <cellStyle name="Normal 8 3 10 3" xfId="21895" xr:uid="{00000000-0005-0000-0000-000087550000}"/>
    <cellStyle name="Normal 8 3 12" xfId="16880" xr:uid="{00000000-0005-0000-0000-0000F0410000}"/>
    <cellStyle name="Normal 8 3 13" xfId="1495" xr:uid="{00000000-0005-0000-0000-0000D7050000}"/>
    <cellStyle name="Normal 8 3 2" xfId="1755" xr:uid="{00000000-0005-0000-0000-0000DB060000}"/>
    <cellStyle name="Normal 8 3 2 11" xfId="16934" xr:uid="{00000000-0005-0000-0000-000026420000}"/>
    <cellStyle name="Normal 8 3 2 2" xfId="1863" xr:uid="{00000000-0005-0000-0000-000047070000}"/>
    <cellStyle name="Normal 8 3 2 2 10" xfId="17038" xr:uid="{00000000-0005-0000-0000-00008E420000}"/>
    <cellStyle name="Normal 8 3 2 2 2" xfId="2080" xr:uid="{00000000-0005-0000-0000-000020080000}"/>
    <cellStyle name="Normal 8 3 2 2 2 2" xfId="2501" xr:uid="{00000000-0005-0000-0000-0000C5090000}"/>
    <cellStyle name="Normal 8 3 2 2 2 2 2" xfId="3340" xr:uid="{00000000-0005-0000-0000-00000C0D0000}"/>
    <cellStyle name="Normal 8 3 2 2 2 2 2 2" xfId="5030" xr:uid="{00000000-0005-0000-0000-0000A6130000}"/>
    <cellStyle name="Normal 8 3 2 2 2 2 2 2 2" xfId="15103" xr:uid="{00000000-0005-0000-0000-0000FF3A0000}"/>
    <cellStyle name="Normal 8 3 2 2 2 2 2 2 2 3" xfId="30201" xr:uid="{00000000-0005-0000-0000-0000F9750000}"/>
    <cellStyle name="Normal 8 3 2 2 2 2 2 2 3" xfId="10083" xr:uid="{00000000-0005-0000-0000-000063270000}"/>
    <cellStyle name="Normal 8 3 2 2 2 2 2 2 3 3" xfId="25184" xr:uid="{00000000-0005-0000-0000-000060620000}"/>
    <cellStyle name="Normal 8 3 2 2 2 2 2 2 5" xfId="20171" xr:uid="{00000000-0005-0000-0000-0000CB4E0000}"/>
    <cellStyle name="Normal 8 3 2 2 2 2 2 3" xfId="6722" xr:uid="{00000000-0005-0000-0000-0000421A0000}"/>
    <cellStyle name="Normal 8 3 2 2 2 2 2 3 2" xfId="16774" xr:uid="{00000000-0005-0000-0000-000086410000}"/>
    <cellStyle name="Normal 8 3 2 2 2 2 2 3 3" xfId="11754" xr:uid="{00000000-0005-0000-0000-0000EA2D0000}"/>
    <cellStyle name="Normal 8 3 2 2 2 2 2 3 3 3" xfId="26855" xr:uid="{00000000-0005-0000-0000-0000E7680000}"/>
    <cellStyle name="Normal 8 3 2 2 2 2 2 3 5" xfId="21842" xr:uid="{00000000-0005-0000-0000-000052550000}"/>
    <cellStyle name="Normal 8 3 2 2 2 2 2 4" xfId="13432" xr:uid="{00000000-0005-0000-0000-000078340000}"/>
    <cellStyle name="Normal 8 3 2 2 2 2 2 4 3" xfId="28530" xr:uid="{00000000-0005-0000-0000-0000726F0000}"/>
    <cellStyle name="Normal 8 3 2 2 2 2 2 5" xfId="8411" xr:uid="{00000000-0005-0000-0000-0000DB200000}"/>
    <cellStyle name="Normal 8 3 2 2 2 2 2 5 3" xfId="23513" xr:uid="{00000000-0005-0000-0000-0000D95B0000}"/>
    <cellStyle name="Normal 8 3 2 2 2 2 2 7" xfId="18500" xr:uid="{00000000-0005-0000-0000-000044480000}"/>
    <cellStyle name="Normal 8 3 2 2 2 2 3" xfId="4193" xr:uid="{00000000-0005-0000-0000-000061100000}"/>
    <cellStyle name="Normal 8 3 2 2 2 2 3 2" xfId="14267" xr:uid="{00000000-0005-0000-0000-0000BB370000}"/>
    <cellStyle name="Normal 8 3 2 2 2 2 3 2 3" xfId="29365" xr:uid="{00000000-0005-0000-0000-0000B5720000}"/>
    <cellStyle name="Normal 8 3 2 2 2 2 3 3" xfId="9247" xr:uid="{00000000-0005-0000-0000-00001F240000}"/>
    <cellStyle name="Normal 8 3 2 2 2 2 3 3 3" xfId="24348" xr:uid="{00000000-0005-0000-0000-00001C5F0000}"/>
    <cellStyle name="Normal 8 3 2 2 2 2 3 5" xfId="19335" xr:uid="{00000000-0005-0000-0000-0000874B0000}"/>
    <cellStyle name="Normal 8 3 2 2 2 2 4" xfId="5886" xr:uid="{00000000-0005-0000-0000-0000FE160000}"/>
    <cellStyle name="Normal 8 3 2 2 2 2 4 2" xfId="15938" xr:uid="{00000000-0005-0000-0000-0000423E0000}"/>
    <cellStyle name="Normal 8 3 2 2 2 2 4 3" xfId="10918" xr:uid="{00000000-0005-0000-0000-0000A62A0000}"/>
    <cellStyle name="Normal 8 3 2 2 2 2 4 3 3" xfId="26019" xr:uid="{00000000-0005-0000-0000-0000A3650000}"/>
    <cellStyle name="Normal 8 3 2 2 2 2 4 5" xfId="21006" xr:uid="{00000000-0005-0000-0000-00000E520000}"/>
    <cellStyle name="Normal 8 3 2 2 2 2 5" xfId="12596" xr:uid="{00000000-0005-0000-0000-000034310000}"/>
    <cellStyle name="Normal 8 3 2 2 2 2 5 3" xfId="27694" xr:uid="{00000000-0005-0000-0000-00002E6C0000}"/>
    <cellStyle name="Normal 8 3 2 2 2 2 6" xfId="7575" xr:uid="{00000000-0005-0000-0000-0000971D0000}"/>
    <cellStyle name="Normal 8 3 2 2 2 2 6 3" xfId="22677" xr:uid="{00000000-0005-0000-0000-000095580000}"/>
    <cellStyle name="Normal 8 3 2 2 2 2 8" xfId="17664" xr:uid="{00000000-0005-0000-0000-000000450000}"/>
    <cellStyle name="Normal 8 3 2 2 2 3" xfId="2922" xr:uid="{00000000-0005-0000-0000-00006A0B0000}"/>
    <cellStyle name="Normal 8 3 2 2 2 3 2" xfId="4612" xr:uid="{00000000-0005-0000-0000-000004120000}"/>
    <cellStyle name="Normal 8 3 2 2 2 3 2 2" xfId="14685" xr:uid="{00000000-0005-0000-0000-00005D390000}"/>
    <cellStyle name="Normal 8 3 2 2 2 3 2 2 3" xfId="29783" xr:uid="{00000000-0005-0000-0000-000057740000}"/>
    <cellStyle name="Normal 8 3 2 2 2 3 2 3" xfId="9665" xr:uid="{00000000-0005-0000-0000-0000C1250000}"/>
    <cellStyle name="Normal 8 3 2 2 2 3 2 3 3" xfId="24766" xr:uid="{00000000-0005-0000-0000-0000BE600000}"/>
    <cellStyle name="Normal 8 3 2 2 2 3 2 5" xfId="19753" xr:uid="{00000000-0005-0000-0000-0000294D0000}"/>
    <cellStyle name="Normal 8 3 2 2 2 3 3" xfId="6304" xr:uid="{00000000-0005-0000-0000-0000A0180000}"/>
    <cellStyle name="Normal 8 3 2 2 2 3 3 2" xfId="16356" xr:uid="{00000000-0005-0000-0000-0000E43F0000}"/>
    <cellStyle name="Normal 8 3 2 2 2 3 3 3" xfId="11336" xr:uid="{00000000-0005-0000-0000-0000482C0000}"/>
    <cellStyle name="Normal 8 3 2 2 2 3 3 3 3" xfId="26437" xr:uid="{00000000-0005-0000-0000-000045670000}"/>
    <cellStyle name="Normal 8 3 2 2 2 3 3 5" xfId="21424" xr:uid="{00000000-0005-0000-0000-0000B0530000}"/>
    <cellStyle name="Normal 8 3 2 2 2 3 4" xfId="13014" xr:uid="{00000000-0005-0000-0000-0000D6320000}"/>
    <cellStyle name="Normal 8 3 2 2 2 3 4 3" xfId="28112" xr:uid="{00000000-0005-0000-0000-0000D06D0000}"/>
    <cellStyle name="Normal 8 3 2 2 2 3 5" xfId="7993" xr:uid="{00000000-0005-0000-0000-0000391F0000}"/>
    <cellStyle name="Normal 8 3 2 2 2 3 5 3" xfId="23095" xr:uid="{00000000-0005-0000-0000-0000375A0000}"/>
    <cellStyle name="Normal 8 3 2 2 2 3 7" xfId="18082" xr:uid="{00000000-0005-0000-0000-0000A2460000}"/>
    <cellStyle name="Normal 8 3 2 2 2 4" xfId="3775" xr:uid="{00000000-0005-0000-0000-0000BF0E0000}"/>
    <cellStyle name="Normal 8 3 2 2 2 4 2" xfId="13849" xr:uid="{00000000-0005-0000-0000-000019360000}"/>
    <cellStyle name="Normal 8 3 2 2 2 4 2 3" xfId="28947" xr:uid="{00000000-0005-0000-0000-000013710000}"/>
    <cellStyle name="Normal 8 3 2 2 2 4 3" xfId="8829" xr:uid="{00000000-0005-0000-0000-00007D220000}"/>
    <cellStyle name="Normal 8 3 2 2 2 4 3 3" xfId="23930" xr:uid="{00000000-0005-0000-0000-00007A5D0000}"/>
    <cellStyle name="Normal 8 3 2 2 2 4 5" xfId="18917" xr:uid="{00000000-0005-0000-0000-0000E5490000}"/>
    <cellStyle name="Normal 8 3 2 2 2 5" xfId="5468" xr:uid="{00000000-0005-0000-0000-00005C150000}"/>
    <cellStyle name="Normal 8 3 2 2 2 5 2" xfId="15520" xr:uid="{00000000-0005-0000-0000-0000A03C0000}"/>
    <cellStyle name="Normal 8 3 2 2 2 5 2 3" xfId="30618" xr:uid="{00000000-0005-0000-0000-00009A770000}"/>
    <cellStyle name="Normal 8 3 2 2 2 5 3" xfId="10500" xr:uid="{00000000-0005-0000-0000-000004290000}"/>
    <cellStyle name="Normal 8 3 2 2 2 5 3 3" xfId="25601" xr:uid="{00000000-0005-0000-0000-000001640000}"/>
    <cellStyle name="Normal 8 3 2 2 2 5 5" xfId="20588" xr:uid="{00000000-0005-0000-0000-00006C500000}"/>
    <cellStyle name="Normal 8 3 2 2 2 6" xfId="12178" xr:uid="{00000000-0005-0000-0000-0000922F0000}"/>
    <cellStyle name="Normal 8 3 2 2 2 6 3" xfId="27276" xr:uid="{00000000-0005-0000-0000-00008C6A0000}"/>
    <cellStyle name="Normal 8 3 2 2 2 7" xfId="7157" xr:uid="{00000000-0005-0000-0000-0000F51B0000}"/>
    <cellStyle name="Normal 8 3 2 2 2 7 3" xfId="22259" xr:uid="{00000000-0005-0000-0000-0000F3560000}"/>
    <cellStyle name="Normal 8 3 2 2 2 9" xfId="17246" xr:uid="{00000000-0005-0000-0000-00005E430000}"/>
    <cellStyle name="Normal 8 3 2 2 3" xfId="2293" xr:uid="{00000000-0005-0000-0000-0000F5080000}"/>
    <cellStyle name="Normal 8 3 2 2 3 2" xfId="3132" xr:uid="{00000000-0005-0000-0000-00003C0C0000}"/>
    <cellStyle name="Normal 8 3 2 2 3 2 2" xfId="4822" xr:uid="{00000000-0005-0000-0000-0000D6120000}"/>
    <cellStyle name="Normal 8 3 2 2 3 2 2 2" xfId="14895" xr:uid="{00000000-0005-0000-0000-00002F3A0000}"/>
    <cellStyle name="Normal 8 3 2 2 3 2 2 2 3" xfId="29993" xr:uid="{00000000-0005-0000-0000-000029750000}"/>
    <cellStyle name="Normal 8 3 2 2 3 2 2 3" xfId="9875" xr:uid="{00000000-0005-0000-0000-000093260000}"/>
    <cellStyle name="Normal 8 3 2 2 3 2 2 3 3" xfId="24976" xr:uid="{00000000-0005-0000-0000-000090610000}"/>
    <cellStyle name="Normal 8 3 2 2 3 2 2 5" xfId="19963" xr:uid="{00000000-0005-0000-0000-0000FB4D0000}"/>
    <cellStyle name="Normal 8 3 2 2 3 2 3" xfId="6514" xr:uid="{00000000-0005-0000-0000-000072190000}"/>
    <cellStyle name="Normal 8 3 2 2 3 2 3 2" xfId="16566" xr:uid="{00000000-0005-0000-0000-0000B6400000}"/>
    <cellStyle name="Normal 8 3 2 2 3 2 3 3" xfId="11546" xr:uid="{00000000-0005-0000-0000-00001A2D0000}"/>
    <cellStyle name="Normal 8 3 2 2 3 2 3 3 3" xfId="26647" xr:uid="{00000000-0005-0000-0000-000017680000}"/>
    <cellStyle name="Normal 8 3 2 2 3 2 3 5" xfId="21634" xr:uid="{00000000-0005-0000-0000-000082540000}"/>
    <cellStyle name="Normal 8 3 2 2 3 2 4" xfId="13224" xr:uid="{00000000-0005-0000-0000-0000A8330000}"/>
    <cellStyle name="Normal 8 3 2 2 3 2 4 3" xfId="28322" xr:uid="{00000000-0005-0000-0000-0000A26E0000}"/>
    <cellStyle name="Normal 8 3 2 2 3 2 5" xfId="8203" xr:uid="{00000000-0005-0000-0000-00000B200000}"/>
    <cellStyle name="Normal 8 3 2 2 3 2 5 3" xfId="23305" xr:uid="{00000000-0005-0000-0000-0000095B0000}"/>
    <cellStyle name="Normal 8 3 2 2 3 2 7" xfId="18292" xr:uid="{00000000-0005-0000-0000-000074470000}"/>
    <cellStyle name="Normal 8 3 2 2 3 3" xfId="3985" xr:uid="{00000000-0005-0000-0000-0000910F0000}"/>
    <cellStyle name="Normal 8 3 2 2 3 3 2" xfId="14059" xr:uid="{00000000-0005-0000-0000-0000EB360000}"/>
    <cellStyle name="Normal 8 3 2 2 3 3 2 3" xfId="29157" xr:uid="{00000000-0005-0000-0000-0000E5710000}"/>
    <cellStyle name="Normal 8 3 2 2 3 3 3" xfId="9039" xr:uid="{00000000-0005-0000-0000-00004F230000}"/>
    <cellStyle name="Normal 8 3 2 2 3 3 3 3" xfId="24140" xr:uid="{00000000-0005-0000-0000-00004C5E0000}"/>
    <cellStyle name="Normal 8 3 2 2 3 3 5" xfId="19127" xr:uid="{00000000-0005-0000-0000-0000B74A0000}"/>
    <cellStyle name="Normal 8 3 2 2 3 4" xfId="5678" xr:uid="{00000000-0005-0000-0000-00002E160000}"/>
    <cellStyle name="Normal 8 3 2 2 3 4 2" xfId="15730" xr:uid="{00000000-0005-0000-0000-0000723D0000}"/>
    <cellStyle name="Normal 8 3 2 2 3 4 2 3" xfId="30828" xr:uid="{00000000-0005-0000-0000-00006C780000}"/>
    <cellStyle name="Normal 8 3 2 2 3 4 3" xfId="10710" xr:uid="{00000000-0005-0000-0000-0000D6290000}"/>
    <cellStyle name="Normal 8 3 2 2 3 4 3 3" xfId="25811" xr:uid="{00000000-0005-0000-0000-0000D3640000}"/>
    <cellStyle name="Normal 8 3 2 2 3 4 5" xfId="20798" xr:uid="{00000000-0005-0000-0000-00003E510000}"/>
    <cellStyle name="Normal 8 3 2 2 3 5" xfId="12388" xr:uid="{00000000-0005-0000-0000-000064300000}"/>
    <cellStyle name="Normal 8 3 2 2 3 5 3" xfId="27486" xr:uid="{00000000-0005-0000-0000-00005E6B0000}"/>
    <cellStyle name="Normal 8 3 2 2 3 6" xfId="7367" xr:uid="{00000000-0005-0000-0000-0000C71C0000}"/>
    <cellStyle name="Normal 8 3 2 2 3 6 3" xfId="22469" xr:uid="{00000000-0005-0000-0000-0000C5570000}"/>
    <cellStyle name="Normal 8 3 2 2 3 8" xfId="17456" xr:uid="{00000000-0005-0000-0000-000030440000}"/>
    <cellStyle name="Normal 8 3 2 2 4" xfId="2714" xr:uid="{00000000-0005-0000-0000-00009A0A0000}"/>
    <cellStyle name="Normal 8 3 2 2 4 2" xfId="4404" xr:uid="{00000000-0005-0000-0000-000034110000}"/>
    <cellStyle name="Normal 8 3 2 2 4 2 2" xfId="14477" xr:uid="{00000000-0005-0000-0000-00008D380000}"/>
    <cellStyle name="Normal 8 3 2 2 4 2 2 3" xfId="29575" xr:uid="{00000000-0005-0000-0000-000087730000}"/>
    <cellStyle name="Normal 8 3 2 2 4 2 3" xfId="9457" xr:uid="{00000000-0005-0000-0000-0000F1240000}"/>
    <cellStyle name="Normal 8 3 2 2 4 2 3 3" xfId="24558" xr:uid="{00000000-0005-0000-0000-0000EE5F0000}"/>
    <cellStyle name="Normal 8 3 2 2 4 2 5" xfId="19545" xr:uid="{00000000-0005-0000-0000-0000594C0000}"/>
    <cellStyle name="Normal 8 3 2 2 4 3" xfId="6096" xr:uid="{00000000-0005-0000-0000-0000D0170000}"/>
    <cellStyle name="Normal 8 3 2 2 4 3 2" xfId="16148" xr:uid="{00000000-0005-0000-0000-0000143F0000}"/>
    <cellStyle name="Normal 8 3 2 2 4 3 3" xfId="11128" xr:uid="{00000000-0005-0000-0000-0000782B0000}"/>
    <cellStyle name="Normal 8 3 2 2 4 3 3 3" xfId="26229" xr:uid="{00000000-0005-0000-0000-000075660000}"/>
    <cellStyle name="Normal 8 3 2 2 4 3 5" xfId="21216" xr:uid="{00000000-0005-0000-0000-0000E0520000}"/>
    <cellStyle name="Normal 8 3 2 2 4 4" xfId="12806" xr:uid="{00000000-0005-0000-0000-000006320000}"/>
    <cellStyle name="Normal 8 3 2 2 4 4 3" xfId="27904" xr:uid="{00000000-0005-0000-0000-0000006D0000}"/>
    <cellStyle name="Normal 8 3 2 2 4 5" xfId="7785" xr:uid="{00000000-0005-0000-0000-0000691E0000}"/>
    <cellStyle name="Normal 8 3 2 2 4 5 3" xfId="22887" xr:uid="{00000000-0005-0000-0000-000067590000}"/>
    <cellStyle name="Normal 8 3 2 2 4 7" xfId="17874" xr:uid="{00000000-0005-0000-0000-0000D2450000}"/>
    <cellStyle name="Normal 8 3 2 2 5" xfId="3567" xr:uid="{00000000-0005-0000-0000-0000EF0D0000}"/>
    <cellStyle name="Normal 8 3 2 2 5 2" xfId="13641" xr:uid="{00000000-0005-0000-0000-000049350000}"/>
    <cellStyle name="Normal 8 3 2 2 5 2 3" xfId="28739" xr:uid="{00000000-0005-0000-0000-000043700000}"/>
    <cellStyle name="Normal 8 3 2 2 5 3" xfId="8621" xr:uid="{00000000-0005-0000-0000-0000AD210000}"/>
    <cellStyle name="Normal 8 3 2 2 5 3 3" xfId="23722" xr:uid="{00000000-0005-0000-0000-0000AA5C0000}"/>
    <cellStyle name="Normal 8 3 2 2 5 5" xfId="18709" xr:uid="{00000000-0005-0000-0000-000015490000}"/>
    <cellStyle name="Normal 8 3 2 2 6" xfId="5260" xr:uid="{00000000-0005-0000-0000-00008C140000}"/>
    <cellStyle name="Normal 8 3 2 2 6 2" xfId="15312" xr:uid="{00000000-0005-0000-0000-0000D03B0000}"/>
    <cellStyle name="Normal 8 3 2 2 6 2 3" xfId="30410" xr:uid="{00000000-0005-0000-0000-0000CA760000}"/>
    <cellStyle name="Normal 8 3 2 2 6 3" xfId="10292" xr:uid="{00000000-0005-0000-0000-000034280000}"/>
    <cellStyle name="Normal 8 3 2 2 6 3 3" xfId="25393" xr:uid="{00000000-0005-0000-0000-000031630000}"/>
    <cellStyle name="Normal 8 3 2 2 6 5" xfId="20380" xr:uid="{00000000-0005-0000-0000-00009C4F0000}"/>
    <cellStyle name="Normal 8 3 2 2 7" xfId="11970" xr:uid="{00000000-0005-0000-0000-0000C22E0000}"/>
    <cellStyle name="Normal 8 3 2 2 7 3" xfId="27068" xr:uid="{00000000-0005-0000-0000-0000BC690000}"/>
    <cellStyle name="Normal 8 3 2 2 8" xfId="6949" xr:uid="{00000000-0005-0000-0000-0000251B0000}"/>
    <cellStyle name="Normal 8 3 2 2 8 3" xfId="22051" xr:uid="{00000000-0005-0000-0000-000023560000}"/>
    <cellStyle name="Normal 8 3 2 3" xfId="1976" xr:uid="{00000000-0005-0000-0000-0000B8070000}"/>
    <cellStyle name="Normal 8 3 2 3 2" xfId="2397" xr:uid="{00000000-0005-0000-0000-00005D090000}"/>
    <cellStyle name="Normal 8 3 2 3 2 2" xfId="3236" xr:uid="{00000000-0005-0000-0000-0000A40C0000}"/>
    <cellStyle name="Normal 8 3 2 3 2 2 2" xfId="4926" xr:uid="{00000000-0005-0000-0000-00003E130000}"/>
    <cellStyle name="Normal 8 3 2 3 2 2 2 2" xfId="14999" xr:uid="{00000000-0005-0000-0000-0000973A0000}"/>
    <cellStyle name="Normal 8 3 2 3 2 2 2 2 3" xfId="30097" xr:uid="{00000000-0005-0000-0000-000091750000}"/>
    <cellStyle name="Normal 8 3 2 3 2 2 2 3" xfId="9979" xr:uid="{00000000-0005-0000-0000-0000FB260000}"/>
    <cellStyle name="Normal 8 3 2 3 2 2 2 3 3" xfId="25080" xr:uid="{00000000-0005-0000-0000-0000F8610000}"/>
    <cellStyle name="Normal 8 3 2 3 2 2 2 5" xfId="20067" xr:uid="{00000000-0005-0000-0000-0000634E0000}"/>
    <cellStyle name="Normal 8 3 2 3 2 2 3" xfId="6618" xr:uid="{00000000-0005-0000-0000-0000DA190000}"/>
    <cellStyle name="Normal 8 3 2 3 2 2 3 2" xfId="16670" xr:uid="{00000000-0005-0000-0000-00001E410000}"/>
    <cellStyle name="Normal 8 3 2 3 2 2 3 3" xfId="11650" xr:uid="{00000000-0005-0000-0000-0000822D0000}"/>
    <cellStyle name="Normal 8 3 2 3 2 2 3 3 3" xfId="26751" xr:uid="{00000000-0005-0000-0000-00007F680000}"/>
    <cellStyle name="Normal 8 3 2 3 2 2 3 5" xfId="21738" xr:uid="{00000000-0005-0000-0000-0000EA540000}"/>
    <cellStyle name="Normal 8 3 2 3 2 2 4" xfId="13328" xr:uid="{00000000-0005-0000-0000-000010340000}"/>
    <cellStyle name="Normal 8 3 2 3 2 2 4 3" xfId="28426" xr:uid="{00000000-0005-0000-0000-00000A6F0000}"/>
    <cellStyle name="Normal 8 3 2 3 2 2 5" xfId="8307" xr:uid="{00000000-0005-0000-0000-000073200000}"/>
    <cellStyle name="Normal 8 3 2 3 2 2 5 3" xfId="23409" xr:uid="{00000000-0005-0000-0000-0000715B0000}"/>
    <cellStyle name="Normal 8 3 2 3 2 2 7" xfId="18396" xr:uid="{00000000-0005-0000-0000-0000DC470000}"/>
    <cellStyle name="Normal 8 3 2 3 2 3" xfId="4089" xr:uid="{00000000-0005-0000-0000-0000F90F0000}"/>
    <cellStyle name="Normal 8 3 2 3 2 3 2" xfId="14163" xr:uid="{00000000-0005-0000-0000-000053370000}"/>
    <cellStyle name="Normal 8 3 2 3 2 3 2 3" xfId="29261" xr:uid="{00000000-0005-0000-0000-00004D720000}"/>
    <cellStyle name="Normal 8 3 2 3 2 3 3" xfId="9143" xr:uid="{00000000-0005-0000-0000-0000B7230000}"/>
    <cellStyle name="Normal 8 3 2 3 2 3 3 3" xfId="24244" xr:uid="{00000000-0005-0000-0000-0000B45E0000}"/>
    <cellStyle name="Normal 8 3 2 3 2 3 5" xfId="19231" xr:uid="{00000000-0005-0000-0000-00001F4B0000}"/>
    <cellStyle name="Normal 8 3 2 3 2 4" xfId="5782" xr:uid="{00000000-0005-0000-0000-000096160000}"/>
    <cellStyle name="Normal 8 3 2 3 2 4 2" xfId="15834" xr:uid="{00000000-0005-0000-0000-0000DA3D0000}"/>
    <cellStyle name="Normal 8 3 2 3 2 4 2 3" xfId="30932" xr:uid="{00000000-0005-0000-0000-0000D4780000}"/>
    <cellStyle name="Normal 8 3 2 3 2 4 3" xfId="10814" xr:uid="{00000000-0005-0000-0000-00003E2A0000}"/>
    <cellStyle name="Normal 8 3 2 3 2 4 3 3" xfId="25915" xr:uid="{00000000-0005-0000-0000-00003B650000}"/>
    <cellStyle name="Normal 8 3 2 3 2 4 5" xfId="20902" xr:uid="{00000000-0005-0000-0000-0000A6510000}"/>
    <cellStyle name="Normal 8 3 2 3 2 5" xfId="12492" xr:uid="{00000000-0005-0000-0000-0000CC300000}"/>
    <cellStyle name="Normal 8 3 2 3 2 5 3" xfId="27590" xr:uid="{00000000-0005-0000-0000-0000C66B0000}"/>
    <cellStyle name="Normal 8 3 2 3 2 6" xfId="7471" xr:uid="{00000000-0005-0000-0000-00002F1D0000}"/>
    <cellStyle name="Normal 8 3 2 3 2 6 3" xfId="22573" xr:uid="{00000000-0005-0000-0000-00002D580000}"/>
    <cellStyle name="Normal 8 3 2 3 2 8" xfId="17560" xr:uid="{00000000-0005-0000-0000-000098440000}"/>
    <cellStyle name="Normal 8 3 2 3 3" xfId="2818" xr:uid="{00000000-0005-0000-0000-0000020B0000}"/>
    <cellStyle name="Normal 8 3 2 3 3 2" xfId="4508" xr:uid="{00000000-0005-0000-0000-00009C110000}"/>
    <cellStyle name="Normal 8 3 2 3 3 2 2" xfId="14581" xr:uid="{00000000-0005-0000-0000-0000F5380000}"/>
    <cellStyle name="Normal 8 3 2 3 3 2 2 3" xfId="29679" xr:uid="{00000000-0005-0000-0000-0000EF730000}"/>
    <cellStyle name="Normal 8 3 2 3 3 2 3" xfId="9561" xr:uid="{00000000-0005-0000-0000-000059250000}"/>
    <cellStyle name="Normal 8 3 2 3 3 2 3 3" xfId="24662" xr:uid="{00000000-0005-0000-0000-000056600000}"/>
    <cellStyle name="Normal 8 3 2 3 3 2 5" xfId="19649" xr:uid="{00000000-0005-0000-0000-0000C14C0000}"/>
    <cellStyle name="Normal 8 3 2 3 3 3" xfId="6200" xr:uid="{00000000-0005-0000-0000-000038180000}"/>
    <cellStyle name="Normal 8 3 2 3 3 3 2" xfId="16252" xr:uid="{00000000-0005-0000-0000-00007C3F0000}"/>
    <cellStyle name="Normal 8 3 2 3 3 3 3" xfId="11232" xr:uid="{00000000-0005-0000-0000-0000E02B0000}"/>
    <cellStyle name="Normal 8 3 2 3 3 3 3 3" xfId="26333" xr:uid="{00000000-0005-0000-0000-0000DD660000}"/>
    <cellStyle name="Normal 8 3 2 3 3 3 5" xfId="21320" xr:uid="{00000000-0005-0000-0000-000048530000}"/>
    <cellStyle name="Normal 8 3 2 3 3 4" xfId="12910" xr:uid="{00000000-0005-0000-0000-00006E320000}"/>
    <cellStyle name="Normal 8 3 2 3 3 4 3" xfId="28008" xr:uid="{00000000-0005-0000-0000-0000686D0000}"/>
    <cellStyle name="Normal 8 3 2 3 3 5" xfId="7889" xr:uid="{00000000-0005-0000-0000-0000D11E0000}"/>
    <cellStyle name="Normal 8 3 2 3 3 5 3" xfId="22991" xr:uid="{00000000-0005-0000-0000-0000CF590000}"/>
    <cellStyle name="Normal 8 3 2 3 3 7" xfId="17978" xr:uid="{00000000-0005-0000-0000-00003A460000}"/>
    <cellStyle name="Normal 8 3 2 3 4" xfId="3671" xr:uid="{00000000-0005-0000-0000-0000570E0000}"/>
    <cellStyle name="Normal 8 3 2 3 4 2" xfId="13745" xr:uid="{00000000-0005-0000-0000-0000B1350000}"/>
    <cellStyle name="Normal 8 3 2 3 4 2 3" xfId="28843" xr:uid="{00000000-0005-0000-0000-0000AB700000}"/>
    <cellStyle name="Normal 8 3 2 3 4 3" xfId="8725" xr:uid="{00000000-0005-0000-0000-000015220000}"/>
    <cellStyle name="Normal 8 3 2 3 4 3 3" xfId="23826" xr:uid="{00000000-0005-0000-0000-0000125D0000}"/>
    <cellStyle name="Normal 8 3 2 3 4 5" xfId="18813" xr:uid="{00000000-0005-0000-0000-00007D490000}"/>
    <cellStyle name="Normal 8 3 2 3 5" xfId="5364" xr:uid="{00000000-0005-0000-0000-0000F4140000}"/>
    <cellStyle name="Normal 8 3 2 3 5 2" xfId="15416" xr:uid="{00000000-0005-0000-0000-0000383C0000}"/>
    <cellStyle name="Normal 8 3 2 3 5 2 3" xfId="30514" xr:uid="{00000000-0005-0000-0000-000032770000}"/>
    <cellStyle name="Normal 8 3 2 3 5 3" xfId="10396" xr:uid="{00000000-0005-0000-0000-00009C280000}"/>
    <cellStyle name="Normal 8 3 2 3 5 3 3" xfId="25497" xr:uid="{00000000-0005-0000-0000-000099630000}"/>
    <cellStyle name="Normal 8 3 2 3 5 5" xfId="20484" xr:uid="{00000000-0005-0000-0000-000004500000}"/>
    <cellStyle name="Normal 8 3 2 3 6" xfId="12074" xr:uid="{00000000-0005-0000-0000-00002A2F0000}"/>
    <cellStyle name="Normal 8 3 2 3 6 3" xfId="27172" xr:uid="{00000000-0005-0000-0000-0000246A0000}"/>
    <cellStyle name="Normal 8 3 2 3 7" xfId="7053" xr:uid="{00000000-0005-0000-0000-00008D1B0000}"/>
    <cellStyle name="Normal 8 3 2 3 7 3" xfId="22155" xr:uid="{00000000-0005-0000-0000-00008B560000}"/>
    <cellStyle name="Normal 8 3 2 3 9" xfId="17142" xr:uid="{00000000-0005-0000-0000-0000F6420000}"/>
    <cellStyle name="Normal 8 3 2 4" xfId="2189" xr:uid="{00000000-0005-0000-0000-00008D080000}"/>
    <cellStyle name="Normal 8 3 2 4 2" xfId="3028" xr:uid="{00000000-0005-0000-0000-0000D40B0000}"/>
    <cellStyle name="Normal 8 3 2 4 2 2" xfId="4718" xr:uid="{00000000-0005-0000-0000-00006E120000}"/>
    <cellStyle name="Normal 8 3 2 4 2 2 2" xfId="14791" xr:uid="{00000000-0005-0000-0000-0000C7390000}"/>
    <cellStyle name="Normal 8 3 2 4 2 2 2 3" xfId="29889" xr:uid="{00000000-0005-0000-0000-0000C1740000}"/>
    <cellStyle name="Normal 8 3 2 4 2 2 3" xfId="9771" xr:uid="{00000000-0005-0000-0000-00002B260000}"/>
    <cellStyle name="Normal 8 3 2 4 2 2 3 3" xfId="24872" xr:uid="{00000000-0005-0000-0000-000028610000}"/>
    <cellStyle name="Normal 8 3 2 4 2 2 5" xfId="19859" xr:uid="{00000000-0005-0000-0000-0000934D0000}"/>
    <cellStyle name="Normal 8 3 2 4 2 3" xfId="6410" xr:uid="{00000000-0005-0000-0000-00000A190000}"/>
    <cellStyle name="Normal 8 3 2 4 2 3 2" xfId="16462" xr:uid="{00000000-0005-0000-0000-00004E400000}"/>
    <cellStyle name="Normal 8 3 2 4 2 3 3" xfId="11442" xr:uid="{00000000-0005-0000-0000-0000B22C0000}"/>
    <cellStyle name="Normal 8 3 2 4 2 3 3 3" xfId="26543" xr:uid="{00000000-0005-0000-0000-0000AF670000}"/>
    <cellStyle name="Normal 8 3 2 4 2 3 5" xfId="21530" xr:uid="{00000000-0005-0000-0000-00001A540000}"/>
    <cellStyle name="Normal 8 3 2 4 2 4" xfId="13120" xr:uid="{00000000-0005-0000-0000-000040330000}"/>
    <cellStyle name="Normal 8 3 2 4 2 4 3" xfId="28218" xr:uid="{00000000-0005-0000-0000-00003A6E0000}"/>
    <cellStyle name="Normal 8 3 2 4 2 5" xfId="8099" xr:uid="{00000000-0005-0000-0000-0000A31F0000}"/>
    <cellStyle name="Normal 8 3 2 4 2 5 3" xfId="23201" xr:uid="{00000000-0005-0000-0000-0000A15A0000}"/>
    <cellStyle name="Normal 8 3 2 4 2 7" xfId="18188" xr:uid="{00000000-0005-0000-0000-00000C470000}"/>
    <cellStyle name="Normal 8 3 2 4 3" xfId="3881" xr:uid="{00000000-0005-0000-0000-0000290F0000}"/>
    <cellStyle name="Normal 8 3 2 4 3 2" xfId="13955" xr:uid="{00000000-0005-0000-0000-000083360000}"/>
    <cellStyle name="Normal 8 3 2 4 3 2 3" xfId="29053" xr:uid="{00000000-0005-0000-0000-00007D710000}"/>
    <cellStyle name="Normal 8 3 2 4 3 3" xfId="8935" xr:uid="{00000000-0005-0000-0000-0000E7220000}"/>
    <cellStyle name="Normal 8 3 2 4 3 3 3" xfId="24036" xr:uid="{00000000-0005-0000-0000-0000E45D0000}"/>
    <cellStyle name="Normal 8 3 2 4 3 5" xfId="19023" xr:uid="{00000000-0005-0000-0000-00004F4A0000}"/>
    <cellStyle name="Normal 8 3 2 4 4" xfId="5574" xr:uid="{00000000-0005-0000-0000-0000C6150000}"/>
    <cellStyle name="Normal 8 3 2 4 4 2" xfId="15626" xr:uid="{00000000-0005-0000-0000-00000A3D0000}"/>
    <cellStyle name="Normal 8 3 2 4 4 2 3" xfId="30724" xr:uid="{00000000-0005-0000-0000-000004780000}"/>
    <cellStyle name="Normal 8 3 2 4 4 3" xfId="10606" xr:uid="{00000000-0005-0000-0000-00006E290000}"/>
    <cellStyle name="Normal 8 3 2 4 4 3 3" xfId="25707" xr:uid="{00000000-0005-0000-0000-00006B640000}"/>
    <cellStyle name="Normal 8 3 2 4 4 5" xfId="20694" xr:uid="{00000000-0005-0000-0000-0000D6500000}"/>
    <cellStyle name="Normal 8 3 2 4 5" xfId="12284" xr:uid="{00000000-0005-0000-0000-0000FC2F0000}"/>
    <cellStyle name="Normal 8 3 2 4 5 3" xfId="27382" xr:uid="{00000000-0005-0000-0000-0000F66A0000}"/>
    <cellStyle name="Normal 8 3 2 4 6" xfId="7263" xr:uid="{00000000-0005-0000-0000-00005F1C0000}"/>
    <cellStyle name="Normal 8 3 2 4 6 3" xfId="22365" xr:uid="{00000000-0005-0000-0000-00005D570000}"/>
    <cellStyle name="Normal 8 3 2 4 8" xfId="17352" xr:uid="{00000000-0005-0000-0000-0000C8430000}"/>
    <cellStyle name="Normal 8 3 2 5" xfId="2610" xr:uid="{00000000-0005-0000-0000-0000320A0000}"/>
    <cellStyle name="Normal 8 3 2 5 2" xfId="4300" xr:uid="{00000000-0005-0000-0000-0000CC100000}"/>
    <cellStyle name="Normal 8 3 2 5 2 2" xfId="14373" xr:uid="{00000000-0005-0000-0000-000025380000}"/>
    <cellStyle name="Normal 8 3 2 5 2 2 3" xfId="29471" xr:uid="{00000000-0005-0000-0000-00001F730000}"/>
    <cellStyle name="Normal 8 3 2 5 2 3" xfId="9353" xr:uid="{00000000-0005-0000-0000-000089240000}"/>
    <cellStyle name="Normal 8 3 2 5 2 3 3" xfId="24454" xr:uid="{00000000-0005-0000-0000-0000865F0000}"/>
    <cellStyle name="Normal 8 3 2 5 2 5" xfId="19441" xr:uid="{00000000-0005-0000-0000-0000F14B0000}"/>
    <cellStyle name="Normal 8 3 2 5 3" xfId="5992" xr:uid="{00000000-0005-0000-0000-000068170000}"/>
    <cellStyle name="Normal 8 3 2 5 3 2" xfId="16044" xr:uid="{00000000-0005-0000-0000-0000AC3E0000}"/>
    <cellStyle name="Normal 8 3 2 5 3 3" xfId="11024" xr:uid="{00000000-0005-0000-0000-0000102B0000}"/>
    <cellStyle name="Normal 8 3 2 5 3 3 3" xfId="26125" xr:uid="{00000000-0005-0000-0000-00000D660000}"/>
    <cellStyle name="Normal 8 3 2 5 3 5" xfId="21112" xr:uid="{00000000-0005-0000-0000-000078520000}"/>
    <cellStyle name="Normal 8 3 2 5 4" xfId="12702" xr:uid="{00000000-0005-0000-0000-00009E310000}"/>
    <cellStyle name="Normal 8 3 2 5 4 3" xfId="27800" xr:uid="{00000000-0005-0000-0000-0000986C0000}"/>
    <cellStyle name="Normal 8 3 2 5 5" xfId="7681" xr:uid="{00000000-0005-0000-0000-0000011E0000}"/>
    <cellStyle name="Normal 8 3 2 5 5 3" xfId="22783" xr:uid="{00000000-0005-0000-0000-0000FF580000}"/>
    <cellStyle name="Normal 8 3 2 5 7" xfId="17770" xr:uid="{00000000-0005-0000-0000-00006A450000}"/>
    <cellStyle name="Normal 8 3 2 6" xfId="3463" xr:uid="{00000000-0005-0000-0000-0000870D0000}"/>
    <cellStyle name="Normal 8 3 2 6 2" xfId="13537" xr:uid="{00000000-0005-0000-0000-0000E1340000}"/>
    <cellStyle name="Normal 8 3 2 6 2 3" xfId="28635" xr:uid="{00000000-0005-0000-0000-0000DB6F0000}"/>
    <cellStyle name="Normal 8 3 2 6 3" xfId="8517" xr:uid="{00000000-0005-0000-0000-000045210000}"/>
    <cellStyle name="Normal 8 3 2 6 3 3" xfId="23618" xr:uid="{00000000-0005-0000-0000-0000425C0000}"/>
    <cellStyle name="Normal 8 3 2 6 5" xfId="18605" xr:uid="{00000000-0005-0000-0000-0000AD480000}"/>
    <cellStyle name="Normal 8 3 2 7" xfId="5156" xr:uid="{00000000-0005-0000-0000-000024140000}"/>
    <cellStyle name="Normal 8 3 2 7 2" xfId="15208" xr:uid="{00000000-0005-0000-0000-0000683B0000}"/>
    <cellStyle name="Normal 8 3 2 7 2 3" xfId="30306" xr:uid="{00000000-0005-0000-0000-000062760000}"/>
    <cellStyle name="Normal 8 3 2 7 3" xfId="10188" xr:uid="{00000000-0005-0000-0000-0000CC270000}"/>
    <cellStyle name="Normal 8 3 2 7 3 3" xfId="25289" xr:uid="{00000000-0005-0000-0000-0000C9620000}"/>
    <cellStyle name="Normal 8 3 2 7 5" xfId="20276" xr:uid="{00000000-0005-0000-0000-0000344F0000}"/>
    <cellStyle name="Normal 8 3 2 8" xfId="11866" xr:uid="{00000000-0005-0000-0000-00005A2E0000}"/>
    <cellStyle name="Normal 8 3 2 8 3" xfId="26964" xr:uid="{00000000-0005-0000-0000-000054690000}"/>
    <cellStyle name="Normal 8 3 2 9" xfId="6845" xr:uid="{00000000-0005-0000-0000-0000BD1A0000}"/>
    <cellStyle name="Normal 8 3 2 9 3" xfId="21947" xr:uid="{00000000-0005-0000-0000-0000BB550000}"/>
    <cellStyle name="Normal 8 3 3" xfId="1809" xr:uid="{00000000-0005-0000-0000-000011070000}"/>
    <cellStyle name="Normal 8 3 3 10" xfId="16986" xr:uid="{00000000-0005-0000-0000-00005A420000}"/>
    <cellStyle name="Normal 8 3 3 2" xfId="2028" xr:uid="{00000000-0005-0000-0000-0000EC070000}"/>
    <cellStyle name="Normal 8 3 3 2 2" xfId="2449" xr:uid="{00000000-0005-0000-0000-000091090000}"/>
    <cellStyle name="Normal 8 3 3 2 2 2" xfId="3288" xr:uid="{00000000-0005-0000-0000-0000D80C0000}"/>
    <cellStyle name="Normal 8 3 3 2 2 2 2" xfId="4978" xr:uid="{00000000-0005-0000-0000-000072130000}"/>
    <cellStyle name="Normal 8 3 3 2 2 2 2 2" xfId="15051" xr:uid="{00000000-0005-0000-0000-0000CB3A0000}"/>
    <cellStyle name="Normal 8 3 3 2 2 2 2 2 3" xfId="30149" xr:uid="{00000000-0005-0000-0000-0000C5750000}"/>
    <cellStyle name="Normal 8 3 3 2 2 2 2 3" xfId="10031" xr:uid="{00000000-0005-0000-0000-00002F270000}"/>
    <cellStyle name="Normal 8 3 3 2 2 2 2 3 3" xfId="25132" xr:uid="{00000000-0005-0000-0000-00002C620000}"/>
    <cellStyle name="Normal 8 3 3 2 2 2 2 5" xfId="20119" xr:uid="{00000000-0005-0000-0000-0000974E0000}"/>
    <cellStyle name="Normal 8 3 3 2 2 2 3" xfId="6670" xr:uid="{00000000-0005-0000-0000-00000E1A0000}"/>
    <cellStyle name="Normal 8 3 3 2 2 2 3 2" xfId="16722" xr:uid="{00000000-0005-0000-0000-000052410000}"/>
    <cellStyle name="Normal 8 3 3 2 2 2 3 3" xfId="11702" xr:uid="{00000000-0005-0000-0000-0000B62D0000}"/>
    <cellStyle name="Normal 8 3 3 2 2 2 3 3 3" xfId="26803" xr:uid="{00000000-0005-0000-0000-0000B3680000}"/>
    <cellStyle name="Normal 8 3 3 2 2 2 3 5" xfId="21790" xr:uid="{00000000-0005-0000-0000-00001E550000}"/>
    <cellStyle name="Normal 8 3 3 2 2 2 4" xfId="13380" xr:uid="{00000000-0005-0000-0000-000044340000}"/>
    <cellStyle name="Normal 8 3 3 2 2 2 4 3" xfId="28478" xr:uid="{00000000-0005-0000-0000-00003E6F0000}"/>
    <cellStyle name="Normal 8 3 3 2 2 2 5" xfId="8359" xr:uid="{00000000-0005-0000-0000-0000A7200000}"/>
    <cellStyle name="Normal 8 3 3 2 2 2 5 3" xfId="23461" xr:uid="{00000000-0005-0000-0000-0000A55B0000}"/>
    <cellStyle name="Normal 8 3 3 2 2 2 7" xfId="18448" xr:uid="{00000000-0005-0000-0000-000010480000}"/>
    <cellStyle name="Normal 8 3 3 2 2 3" xfId="4141" xr:uid="{00000000-0005-0000-0000-00002D100000}"/>
    <cellStyle name="Normal 8 3 3 2 2 3 2" xfId="14215" xr:uid="{00000000-0005-0000-0000-000087370000}"/>
    <cellStyle name="Normal 8 3 3 2 2 3 2 3" xfId="29313" xr:uid="{00000000-0005-0000-0000-000081720000}"/>
    <cellStyle name="Normal 8 3 3 2 2 3 3" xfId="9195" xr:uid="{00000000-0005-0000-0000-0000EB230000}"/>
    <cellStyle name="Normal 8 3 3 2 2 3 3 3" xfId="24296" xr:uid="{00000000-0005-0000-0000-0000E85E0000}"/>
    <cellStyle name="Normal 8 3 3 2 2 3 5" xfId="19283" xr:uid="{00000000-0005-0000-0000-0000534B0000}"/>
    <cellStyle name="Normal 8 3 3 2 2 4" xfId="5834" xr:uid="{00000000-0005-0000-0000-0000CA160000}"/>
    <cellStyle name="Normal 8 3 3 2 2 4 2" xfId="15886" xr:uid="{00000000-0005-0000-0000-00000E3E0000}"/>
    <cellStyle name="Normal 8 3 3 2 2 4 3" xfId="10866" xr:uid="{00000000-0005-0000-0000-0000722A0000}"/>
    <cellStyle name="Normal 8 3 3 2 2 4 3 3" xfId="25967" xr:uid="{00000000-0005-0000-0000-00006F650000}"/>
    <cellStyle name="Normal 8 3 3 2 2 4 5" xfId="20954" xr:uid="{00000000-0005-0000-0000-0000DA510000}"/>
    <cellStyle name="Normal 8 3 3 2 2 5" xfId="12544" xr:uid="{00000000-0005-0000-0000-000000310000}"/>
    <cellStyle name="Normal 8 3 3 2 2 5 3" xfId="27642" xr:uid="{00000000-0005-0000-0000-0000FA6B0000}"/>
    <cellStyle name="Normal 8 3 3 2 2 6" xfId="7523" xr:uid="{00000000-0005-0000-0000-0000631D0000}"/>
    <cellStyle name="Normal 8 3 3 2 2 6 3" xfId="22625" xr:uid="{00000000-0005-0000-0000-000061580000}"/>
    <cellStyle name="Normal 8 3 3 2 2 8" xfId="17612" xr:uid="{00000000-0005-0000-0000-0000CC440000}"/>
    <cellStyle name="Normal 8 3 3 2 3" xfId="2870" xr:uid="{00000000-0005-0000-0000-0000360B0000}"/>
    <cellStyle name="Normal 8 3 3 2 3 2" xfId="4560" xr:uid="{00000000-0005-0000-0000-0000D0110000}"/>
    <cellStyle name="Normal 8 3 3 2 3 2 2" xfId="14633" xr:uid="{00000000-0005-0000-0000-000029390000}"/>
    <cellStyle name="Normal 8 3 3 2 3 2 2 3" xfId="29731" xr:uid="{00000000-0005-0000-0000-000023740000}"/>
    <cellStyle name="Normal 8 3 3 2 3 2 3" xfId="9613" xr:uid="{00000000-0005-0000-0000-00008D250000}"/>
    <cellStyle name="Normal 8 3 3 2 3 2 3 3" xfId="24714" xr:uid="{00000000-0005-0000-0000-00008A600000}"/>
    <cellStyle name="Normal 8 3 3 2 3 2 5" xfId="19701" xr:uid="{00000000-0005-0000-0000-0000F54C0000}"/>
    <cellStyle name="Normal 8 3 3 2 3 3" xfId="6252" xr:uid="{00000000-0005-0000-0000-00006C180000}"/>
    <cellStyle name="Normal 8 3 3 2 3 3 2" xfId="16304" xr:uid="{00000000-0005-0000-0000-0000B03F0000}"/>
    <cellStyle name="Normal 8 3 3 2 3 3 3" xfId="11284" xr:uid="{00000000-0005-0000-0000-0000142C0000}"/>
    <cellStyle name="Normal 8 3 3 2 3 3 3 3" xfId="26385" xr:uid="{00000000-0005-0000-0000-000011670000}"/>
    <cellStyle name="Normal 8 3 3 2 3 3 5" xfId="21372" xr:uid="{00000000-0005-0000-0000-00007C530000}"/>
    <cellStyle name="Normal 8 3 3 2 3 4" xfId="12962" xr:uid="{00000000-0005-0000-0000-0000A2320000}"/>
    <cellStyle name="Normal 8 3 3 2 3 4 3" xfId="28060" xr:uid="{00000000-0005-0000-0000-00009C6D0000}"/>
    <cellStyle name="Normal 8 3 3 2 3 5" xfId="7941" xr:uid="{00000000-0005-0000-0000-0000051F0000}"/>
    <cellStyle name="Normal 8 3 3 2 3 5 3" xfId="23043" xr:uid="{00000000-0005-0000-0000-0000035A0000}"/>
    <cellStyle name="Normal 8 3 3 2 3 7" xfId="18030" xr:uid="{00000000-0005-0000-0000-00006E460000}"/>
    <cellStyle name="Normal 8 3 3 2 4" xfId="3723" xr:uid="{00000000-0005-0000-0000-00008B0E0000}"/>
    <cellStyle name="Normal 8 3 3 2 4 2" xfId="13797" xr:uid="{00000000-0005-0000-0000-0000E5350000}"/>
    <cellStyle name="Normal 8 3 3 2 4 2 3" xfId="28895" xr:uid="{00000000-0005-0000-0000-0000DF700000}"/>
    <cellStyle name="Normal 8 3 3 2 4 3" xfId="8777" xr:uid="{00000000-0005-0000-0000-000049220000}"/>
    <cellStyle name="Normal 8 3 3 2 4 3 3" xfId="23878" xr:uid="{00000000-0005-0000-0000-0000465D0000}"/>
    <cellStyle name="Normal 8 3 3 2 4 5" xfId="18865" xr:uid="{00000000-0005-0000-0000-0000B1490000}"/>
    <cellStyle name="Normal 8 3 3 2 5" xfId="5416" xr:uid="{00000000-0005-0000-0000-000028150000}"/>
    <cellStyle name="Normal 8 3 3 2 5 2" xfId="15468" xr:uid="{00000000-0005-0000-0000-00006C3C0000}"/>
    <cellStyle name="Normal 8 3 3 2 5 2 3" xfId="30566" xr:uid="{00000000-0005-0000-0000-000066770000}"/>
    <cellStyle name="Normal 8 3 3 2 5 3" xfId="10448" xr:uid="{00000000-0005-0000-0000-0000D0280000}"/>
    <cellStyle name="Normal 8 3 3 2 5 3 3" xfId="25549" xr:uid="{00000000-0005-0000-0000-0000CD630000}"/>
    <cellStyle name="Normal 8 3 3 2 5 5" xfId="20536" xr:uid="{00000000-0005-0000-0000-000038500000}"/>
    <cellStyle name="Normal 8 3 3 2 6" xfId="12126" xr:uid="{00000000-0005-0000-0000-00005E2F0000}"/>
    <cellStyle name="Normal 8 3 3 2 6 3" xfId="27224" xr:uid="{00000000-0005-0000-0000-0000586A0000}"/>
    <cellStyle name="Normal 8 3 3 2 7" xfId="7105" xr:uid="{00000000-0005-0000-0000-0000C11B0000}"/>
    <cellStyle name="Normal 8 3 3 2 7 3" xfId="22207" xr:uid="{00000000-0005-0000-0000-0000BF560000}"/>
    <cellStyle name="Normal 8 3 3 2 9" xfId="17194" xr:uid="{00000000-0005-0000-0000-00002A430000}"/>
    <cellStyle name="Normal 8 3 3 3" xfId="2241" xr:uid="{00000000-0005-0000-0000-0000C1080000}"/>
    <cellStyle name="Normal 8 3 3 3 2" xfId="3080" xr:uid="{00000000-0005-0000-0000-0000080C0000}"/>
    <cellStyle name="Normal 8 3 3 3 2 2" xfId="4770" xr:uid="{00000000-0005-0000-0000-0000A2120000}"/>
    <cellStyle name="Normal 8 3 3 3 2 2 2" xfId="14843" xr:uid="{00000000-0005-0000-0000-0000FB390000}"/>
    <cellStyle name="Normal 8 3 3 3 2 2 2 3" xfId="29941" xr:uid="{00000000-0005-0000-0000-0000F5740000}"/>
    <cellStyle name="Normal 8 3 3 3 2 2 3" xfId="9823" xr:uid="{00000000-0005-0000-0000-00005F260000}"/>
    <cellStyle name="Normal 8 3 3 3 2 2 3 3" xfId="24924" xr:uid="{00000000-0005-0000-0000-00005C610000}"/>
    <cellStyle name="Normal 8 3 3 3 2 2 5" xfId="19911" xr:uid="{00000000-0005-0000-0000-0000C74D0000}"/>
    <cellStyle name="Normal 8 3 3 3 2 3" xfId="6462" xr:uid="{00000000-0005-0000-0000-00003E190000}"/>
    <cellStyle name="Normal 8 3 3 3 2 3 2" xfId="16514" xr:uid="{00000000-0005-0000-0000-000082400000}"/>
    <cellStyle name="Normal 8 3 3 3 2 3 3" xfId="11494" xr:uid="{00000000-0005-0000-0000-0000E62C0000}"/>
    <cellStyle name="Normal 8 3 3 3 2 3 3 3" xfId="26595" xr:uid="{00000000-0005-0000-0000-0000E3670000}"/>
    <cellStyle name="Normal 8 3 3 3 2 3 5" xfId="21582" xr:uid="{00000000-0005-0000-0000-00004E540000}"/>
    <cellStyle name="Normal 8 3 3 3 2 4" xfId="13172" xr:uid="{00000000-0005-0000-0000-000074330000}"/>
    <cellStyle name="Normal 8 3 3 3 2 4 3" xfId="28270" xr:uid="{00000000-0005-0000-0000-00006E6E0000}"/>
    <cellStyle name="Normal 8 3 3 3 2 5" xfId="8151" xr:uid="{00000000-0005-0000-0000-0000D71F0000}"/>
    <cellStyle name="Normal 8 3 3 3 2 5 3" xfId="23253" xr:uid="{00000000-0005-0000-0000-0000D55A0000}"/>
    <cellStyle name="Normal 8 3 3 3 2 7" xfId="18240" xr:uid="{00000000-0005-0000-0000-000040470000}"/>
    <cellStyle name="Normal 8 3 3 3 3" xfId="3933" xr:uid="{00000000-0005-0000-0000-00005D0F0000}"/>
    <cellStyle name="Normal 8 3 3 3 3 2" xfId="14007" xr:uid="{00000000-0005-0000-0000-0000B7360000}"/>
    <cellStyle name="Normal 8 3 3 3 3 2 3" xfId="29105" xr:uid="{00000000-0005-0000-0000-0000B1710000}"/>
    <cellStyle name="Normal 8 3 3 3 3 3" xfId="8987" xr:uid="{00000000-0005-0000-0000-00001B230000}"/>
    <cellStyle name="Normal 8 3 3 3 3 3 3" xfId="24088" xr:uid="{00000000-0005-0000-0000-0000185E0000}"/>
    <cellStyle name="Normal 8 3 3 3 3 5" xfId="19075" xr:uid="{00000000-0005-0000-0000-0000834A0000}"/>
    <cellStyle name="Normal 8 3 3 3 4" xfId="5626" xr:uid="{00000000-0005-0000-0000-0000FA150000}"/>
    <cellStyle name="Normal 8 3 3 3 4 2" xfId="15678" xr:uid="{00000000-0005-0000-0000-00003E3D0000}"/>
    <cellStyle name="Normal 8 3 3 3 4 2 3" xfId="30776" xr:uid="{00000000-0005-0000-0000-000038780000}"/>
    <cellStyle name="Normal 8 3 3 3 4 3" xfId="10658" xr:uid="{00000000-0005-0000-0000-0000A2290000}"/>
    <cellStyle name="Normal 8 3 3 3 4 3 3" xfId="25759" xr:uid="{00000000-0005-0000-0000-00009F640000}"/>
    <cellStyle name="Normal 8 3 3 3 4 5" xfId="20746" xr:uid="{00000000-0005-0000-0000-00000A510000}"/>
    <cellStyle name="Normal 8 3 3 3 5" xfId="12336" xr:uid="{00000000-0005-0000-0000-000030300000}"/>
    <cellStyle name="Normal 8 3 3 3 5 3" xfId="27434" xr:uid="{00000000-0005-0000-0000-00002A6B0000}"/>
    <cellStyle name="Normal 8 3 3 3 6" xfId="7315" xr:uid="{00000000-0005-0000-0000-0000931C0000}"/>
    <cellStyle name="Normal 8 3 3 3 6 3" xfId="22417" xr:uid="{00000000-0005-0000-0000-000091570000}"/>
    <cellStyle name="Normal 8 3 3 3 8" xfId="17404" xr:uid="{00000000-0005-0000-0000-0000FC430000}"/>
    <cellStyle name="Normal 8 3 3 4" xfId="2662" xr:uid="{00000000-0005-0000-0000-0000660A0000}"/>
    <cellStyle name="Normal 8 3 3 4 2" xfId="4352" xr:uid="{00000000-0005-0000-0000-000000110000}"/>
    <cellStyle name="Normal 8 3 3 4 2 2" xfId="14425" xr:uid="{00000000-0005-0000-0000-000059380000}"/>
    <cellStyle name="Normal 8 3 3 4 2 2 3" xfId="29523" xr:uid="{00000000-0005-0000-0000-000053730000}"/>
    <cellStyle name="Normal 8 3 3 4 2 3" xfId="9405" xr:uid="{00000000-0005-0000-0000-0000BD240000}"/>
    <cellStyle name="Normal 8 3 3 4 2 3 3" xfId="24506" xr:uid="{00000000-0005-0000-0000-0000BA5F0000}"/>
    <cellStyle name="Normal 8 3 3 4 2 5" xfId="19493" xr:uid="{00000000-0005-0000-0000-0000254C0000}"/>
    <cellStyle name="Normal 8 3 3 4 3" xfId="6044" xr:uid="{00000000-0005-0000-0000-00009C170000}"/>
    <cellStyle name="Normal 8 3 3 4 3 2" xfId="16096" xr:uid="{00000000-0005-0000-0000-0000E03E0000}"/>
    <cellStyle name="Normal 8 3 3 4 3 3" xfId="11076" xr:uid="{00000000-0005-0000-0000-0000442B0000}"/>
    <cellStyle name="Normal 8 3 3 4 3 3 3" xfId="26177" xr:uid="{00000000-0005-0000-0000-000041660000}"/>
    <cellStyle name="Normal 8 3 3 4 3 5" xfId="21164" xr:uid="{00000000-0005-0000-0000-0000AC520000}"/>
    <cellStyle name="Normal 8 3 3 4 4" xfId="12754" xr:uid="{00000000-0005-0000-0000-0000D2310000}"/>
    <cellStyle name="Normal 8 3 3 4 4 3" xfId="27852" xr:uid="{00000000-0005-0000-0000-0000CC6C0000}"/>
    <cellStyle name="Normal 8 3 3 4 5" xfId="7733" xr:uid="{00000000-0005-0000-0000-0000351E0000}"/>
    <cellStyle name="Normal 8 3 3 4 5 3" xfId="22835" xr:uid="{00000000-0005-0000-0000-000033590000}"/>
    <cellStyle name="Normal 8 3 3 4 7" xfId="17822" xr:uid="{00000000-0005-0000-0000-00009E450000}"/>
    <cellStyle name="Normal 8 3 3 5" xfId="3515" xr:uid="{00000000-0005-0000-0000-0000BB0D0000}"/>
    <cellStyle name="Normal 8 3 3 5 2" xfId="13589" xr:uid="{00000000-0005-0000-0000-000015350000}"/>
    <cellStyle name="Normal 8 3 3 5 2 3" xfId="28687" xr:uid="{00000000-0005-0000-0000-00000F700000}"/>
    <cellStyle name="Normal 8 3 3 5 3" xfId="8569" xr:uid="{00000000-0005-0000-0000-000079210000}"/>
    <cellStyle name="Normal 8 3 3 5 3 3" xfId="23670" xr:uid="{00000000-0005-0000-0000-0000765C0000}"/>
    <cellStyle name="Normal 8 3 3 5 5" xfId="18657" xr:uid="{00000000-0005-0000-0000-0000E1480000}"/>
    <cellStyle name="Normal 8 3 3 6" xfId="5208" xr:uid="{00000000-0005-0000-0000-000058140000}"/>
    <cellStyle name="Normal 8 3 3 6 2" xfId="15260" xr:uid="{00000000-0005-0000-0000-00009C3B0000}"/>
    <cellStyle name="Normal 8 3 3 6 2 3" xfId="30358" xr:uid="{00000000-0005-0000-0000-000096760000}"/>
    <cellStyle name="Normal 8 3 3 6 3" xfId="10240" xr:uid="{00000000-0005-0000-0000-000000280000}"/>
    <cellStyle name="Normal 8 3 3 6 3 3" xfId="25341" xr:uid="{00000000-0005-0000-0000-0000FD620000}"/>
    <cellStyle name="Normal 8 3 3 6 5" xfId="20328" xr:uid="{00000000-0005-0000-0000-0000684F0000}"/>
    <cellStyle name="Normal 8 3 3 7" xfId="11918" xr:uid="{00000000-0005-0000-0000-00008E2E0000}"/>
    <cellStyle name="Normal 8 3 3 7 3" xfId="27016" xr:uid="{00000000-0005-0000-0000-000088690000}"/>
    <cellStyle name="Normal 8 3 3 8" xfId="6897" xr:uid="{00000000-0005-0000-0000-0000F11A0000}"/>
    <cellStyle name="Normal 8 3 3 8 3" xfId="21999" xr:uid="{00000000-0005-0000-0000-0000EF550000}"/>
    <cellStyle name="Normal 8 3 4" xfId="1922" xr:uid="{00000000-0005-0000-0000-000082070000}"/>
    <cellStyle name="Normal 8 3 4 2" xfId="2345" xr:uid="{00000000-0005-0000-0000-000029090000}"/>
    <cellStyle name="Normal 8 3 4 2 2" xfId="3184" xr:uid="{00000000-0005-0000-0000-0000700C0000}"/>
    <cellStyle name="Normal 8 3 4 2 2 2" xfId="4874" xr:uid="{00000000-0005-0000-0000-00000A130000}"/>
    <cellStyle name="Normal 8 3 4 2 2 2 2" xfId="14947" xr:uid="{00000000-0005-0000-0000-0000633A0000}"/>
    <cellStyle name="Normal 8 3 4 2 2 2 2 3" xfId="30045" xr:uid="{00000000-0005-0000-0000-00005D750000}"/>
    <cellStyle name="Normal 8 3 4 2 2 2 3" xfId="9927" xr:uid="{00000000-0005-0000-0000-0000C7260000}"/>
    <cellStyle name="Normal 8 3 4 2 2 2 3 3" xfId="25028" xr:uid="{00000000-0005-0000-0000-0000C4610000}"/>
    <cellStyle name="Normal 8 3 4 2 2 2 5" xfId="20015" xr:uid="{00000000-0005-0000-0000-00002F4E0000}"/>
    <cellStyle name="Normal 8 3 4 2 2 3" xfId="6566" xr:uid="{00000000-0005-0000-0000-0000A6190000}"/>
    <cellStyle name="Normal 8 3 4 2 2 3 2" xfId="16618" xr:uid="{00000000-0005-0000-0000-0000EA400000}"/>
    <cellStyle name="Normal 8 3 4 2 2 3 3" xfId="11598" xr:uid="{00000000-0005-0000-0000-00004E2D0000}"/>
    <cellStyle name="Normal 8 3 4 2 2 3 3 3" xfId="26699" xr:uid="{00000000-0005-0000-0000-00004B680000}"/>
    <cellStyle name="Normal 8 3 4 2 2 3 5" xfId="21686" xr:uid="{00000000-0005-0000-0000-0000B6540000}"/>
    <cellStyle name="Normal 8 3 4 2 2 4" xfId="13276" xr:uid="{00000000-0005-0000-0000-0000DC330000}"/>
    <cellStyle name="Normal 8 3 4 2 2 4 3" xfId="28374" xr:uid="{00000000-0005-0000-0000-0000D66E0000}"/>
    <cellStyle name="Normal 8 3 4 2 2 5" xfId="8255" xr:uid="{00000000-0005-0000-0000-00003F200000}"/>
    <cellStyle name="Normal 8 3 4 2 2 5 3" xfId="23357" xr:uid="{00000000-0005-0000-0000-00003D5B0000}"/>
    <cellStyle name="Normal 8 3 4 2 2 7" xfId="18344" xr:uid="{00000000-0005-0000-0000-0000A8470000}"/>
    <cellStyle name="Normal 8 3 4 2 3" xfId="4037" xr:uid="{00000000-0005-0000-0000-0000C50F0000}"/>
    <cellStyle name="Normal 8 3 4 2 3 2" xfId="14111" xr:uid="{00000000-0005-0000-0000-00001F370000}"/>
    <cellStyle name="Normal 8 3 4 2 3 2 3" xfId="29209" xr:uid="{00000000-0005-0000-0000-000019720000}"/>
    <cellStyle name="Normal 8 3 4 2 3 3" xfId="9091" xr:uid="{00000000-0005-0000-0000-000083230000}"/>
    <cellStyle name="Normal 8 3 4 2 3 3 3" xfId="24192" xr:uid="{00000000-0005-0000-0000-0000805E0000}"/>
    <cellStyle name="Normal 8 3 4 2 3 5" xfId="19179" xr:uid="{00000000-0005-0000-0000-0000EB4A0000}"/>
    <cellStyle name="Normal 8 3 4 2 4" xfId="5730" xr:uid="{00000000-0005-0000-0000-000062160000}"/>
    <cellStyle name="Normal 8 3 4 2 4 2" xfId="15782" xr:uid="{00000000-0005-0000-0000-0000A63D0000}"/>
    <cellStyle name="Normal 8 3 4 2 4 2 3" xfId="30880" xr:uid="{00000000-0005-0000-0000-0000A0780000}"/>
    <cellStyle name="Normal 8 3 4 2 4 3" xfId="10762" xr:uid="{00000000-0005-0000-0000-00000A2A0000}"/>
    <cellStyle name="Normal 8 3 4 2 4 3 3" xfId="25863" xr:uid="{00000000-0005-0000-0000-000007650000}"/>
    <cellStyle name="Normal 8 3 4 2 4 5" xfId="20850" xr:uid="{00000000-0005-0000-0000-000072510000}"/>
    <cellStyle name="Normal 8 3 4 2 5" xfId="12440" xr:uid="{00000000-0005-0000-0000-000098300000}"/>
    <cellStyle name="Normal 8 3 4 2 5 3" xfId="27538" xr:uid="{00000000-0005-0000-0000-0000926B0000}"/>
    <cellStyle name="Normal 8 3 4 2 6" xfId="7419" xr:uid="{00000000-0005-0000-0000-0000FB1C0000}"/>
    <cellStyle name="Normal 8 3 4 2 6 3" xfId="22521" xr:uid="{00000000-0005-0000-0000-0000F9570000}"/>
    <cellStyle name="Normal 8 3 4 2 8" xfId="17508" xr:uid="{00000000-0005-0000-0000-000064440000}"/>
    <cellStyle name="Normal 8 3 4 3" xfId="2766" xr:uid="{00000000-0005-0000-0000-0000CE0A0000}"/>
    <cellStyle name="Normal 8 3 4 3 2" xfId="4456" xr:uid="{00000000-0005-0000-0000-000068110000}"/>
    <cellStyle name="Normal 8 3 4 3 2 2" xfId="14529" xr:uid="{00000000-0005-0000-0000-0000C1380000}"/>
    <cellStyle name="Normal 8 3 4 3 2 2 3" xfId="29627" xr:uid="{00000000-0005-0000-0000-0000BB730000}"/>
    <cellStyle name="Normal 8 3 4 3 2 3" xfId="9509" xr:uid="{00000000-0005-0000-0000-000025250000}"/>
    <cellStyle name="Normal 8 3 4 3 2 3 3" xfId="24610" xr:uid="{00000000-0005-0000-0000-000022600000}"/>
    <cellStyle name="Normal 8 3 4 3 2 5" xfId="19597" xr:uid="{00000000-0005-0000-0000-00008D4C0000}"/>
    <cellStyle name="Normal 8 3 4 3 3" xfId="6148" xr:uid="{00000000-0005-0000-0000-000004180000}"/>
    <cellStyle name="Normal 8 3 4 3 3 2" xfId="16200" xr:uid="{00000000-0005-0000-0000-0000483F0000}"/>
    <cellStyle name="Normal 8 3 4 3 3 3" xfId="11180" xr:uid="{00000000-0005-0000-0000-0000AC2B0000}"/>
    <cellStyle name="Normal 8 3 4 3 3 3 3" xfId="26281" xr:uid="{00000000-0005-0000-0000-0000A9660000}"/>
    <cellStyle name="Normal 8 3 4 3 3 5" xfId="21268" xr:uid="{00000000-0005-0000-0000-000014530000}"/>
    <cellStyle name="Normal 8 3 4 3 4" xfId="12858" xr:uid="{00000000-0005-0000-0000-00003A320000}"/>
    <cellStyle name="Normal 8 3 4 3 4 3" xfId="27956" xr:uid="{00000000-0005-0000-0000-0000346D0000}"/>
    <cellStyle name="Normal 8 3 4 3 5" xfId="7837" xr:uid="{00000000-0005-0000-0000-00009D1E0000}"/>
    <cellStyle name="Normal 8 3 4 3 5 3" xfId="22939" xr:uid="{00000000-0005-0000-0000-00009B590000}"/>
    <cellStyle name="Normal 8 3 4 3 7" xfId="17926" xr:uid="{00000000-0005-0000-0000-000006460000}"/>
    <cellStyle name="Normal 8 3 4 4" xfId="3619" xr:uid="{00000000-0005-0000-0000-0000230E0000}"/>
    <cellStyle name="Normal 8 3 4 4 2" xfId="13693" xr:uid="{00000000-0005-0000-0000-00007D350000}"/>
    <cellStyle name="Normal 8 3 4 4 2 3" xfId="28791" xr:uid="{00000000-0005-0000-0000-000077700000}"/>
    <cellStyle name="Normal 8 3 4 4 3" xfId="8673" xr:uid="{00000000-0005-0000-0000-0000E1210000}"/>
    <cellStyle name="Normal 8 3 4 4 3 3" xfId="23774" xr:uid="{00000000-0005-0000-0000-0000DE5C0000}"/>
    <cellStyle name="Normal 8 3 4 4 5" xfId="18761" xr:uid="{00000000-0005-0000-0000-000049490000}"/>
    <cellStyle name="Normal 8 3 4 5" xfId="5312" xr:uid="{00000000-0005-0000-0000-0000C0140000}"/>
    <cellStyle name="Normal 8 3 4 5 2" xfId="15364" xr:uid="{00000000-0005-0000-0000-0000043C0000}"/>
    <cellStyle name="Normal 8 3 4 5 2 3" xfId="30462" xr:uid="{00000000-0005-0000-0000-0000FE760000}"/>
    <cellStyle name="Normal 8 3 4 5 3" xfId="10344" xr:uid="{00000000-0005-0000-0000-000068280000}"/>
    <cellStyle name="Normal 8 3 4 5 3 3" xfId="25445" xr:uid="{00000000-0005-0000-0000-000065630000}"/>
    <cellStyle name="Normal 8 3 4 5 5" xfId="20432" xr:uid="{00000000-0005-0000-0000-0000D04F0000}"/>
    <cellStyle name="Normal 8 3 4 6" xfId="12022" xr:uid="{00000000-0005-0000-0000-0000F62E0000}"/>
    <cellStyle name="Normal 8 3 4 6 3" xfId="27120" xr:uid="{00000000-0005-0000-0000-0000F0690000}"/>
    <cellStyle name="Normal 8 3 4 7" xfId="7001" xr:uid="{00000000-0005-0000-0000-0000591B0000}"/>
    <cellStyle name="Normal 8 3 4 7 3" xfId="22103" xr:uid="{00000000-0005-0000-0000-000057560000}"/>
    <cellStyle name="Normal 8 3 4 9" xfId="17090" xr:uid="{00000000-0005-0000-0000-0000C2420000}"/>
    <cellStyle name="Normal 8 3 5" xfId="2135" xr:uid="{00000000-0005-0000-0000-000057080000}"/>
    <cellStyle name="Normal 8 3 5 2" xfId="2976" xr:uid="{00000000-0005-0000-0000-0000A00B0000}"/>
    <cellStyle name="Normal 8 3 5 2 2" xfId="4666" xr:uid="{00000000-0005-0000-0000-00003A120000}"/>
    <cellStyle name="Normal 8 3 5 2 2 2" xfId="14739" xr:uid="{00000000-0005-0000-0000-000093390000}"/>
    <cellStyle name="Normal 8 3 5 2 2 2 3" xfId="29837" xr:uid="{00000000-0005-0000-0000-00008D740000}"/>
    <cellStyle name="Normal 8 3 5 2 2 3" xfId="9719" xr:uid="{00000000-0005-0000-0000-0000F7250000}"/>
    <cellStyle name="Normal 8 3 5 2 2 3 3" xfId="24820" xr:uid="{00000000-0005-0000-0000-0000F4600000}"/>
    <cellStyle name="Normal 8 3 5 2 2 5" xfId="19807" xr:uid="{00000000-0005-0000-0000-00005F4D0000}"/>
    <cellStyle name="Normal 8 3 5 2 3" xfId="6358" xr:uid="{00000000-0005-0000-0000-0000D6180000}"/>
    <cellStyle name="Normal 8 3 5 2 3 2" xfId="16410" xr:uid="{00000000-0005-0000-0000-00001A400000}"/>
    <cellStyle name="Normal 8 3 5 2 3 3" xfId="11390" xr:uid="{00000000-0005-0000-0000-00007E2C0000}"/>
    <cellStyle name="Normal 8 3 5 2 3 3 3" xfId="26491" xr:uid="{00000000-0005-0000-0000-00007B670000}"/>
    <cellStyle name="Normal 8 3 5 2 3 5" xfId="21478" xr:uid="{00000000-0005-0000-0000-0000E6530000}"/>
    <cellStyle name="Normal 8 3 5 2 4" xfId="13068" xr:uid="{00000000-0005-0000-0000-00000C330000}"/>
    <cellStyle name="Normal 8 3 5 2 4 3" xfId="28166" xr:uid="{00000000-0005-0000-0000-0000066E0000}"/>
    <cellStyle name="Normal 8 3 5 2 5" xfId="8047" xr:uid="{00000000-0005-0000-0000-00006F1F0000}"/>
    <cellStyle name="Normal 8 3 5 2 5 3" xfId="23149" xr:uid="{00000000-0005-0000-0000-00006D5A0000}"/>
    <cellStyle name="Normal 8 3 5 2 7" xfId="18136" xr:uid="{00000000-0005-0000-0000-0000D8460000}"/>
    <cellStyle name="Normal 8 3 5 3" xfId="3829" xr:uid="{00000000-0005-0000-0000-0000F50E0000}"/>
    <cellStyle name="Normal 8 3 5 3 2" xfId="13903" xr:uid="{00000000-0005-0000-0000-00004F360000}"/>
    <cellStyle name="Normal 8 3 5 3 2 3" xfId="29001" xr:uid="{00000000-0005-0000-0000-000049710000}"/>
    <cellStyle name="Normal 8 3 5 3 3" xfId="8883" xr:uid="{00000000-0005-0000-0000-0000B3220000}"/>
    <cellStyle name="Normal 8 3 5 3 3 3" xfId="23984" xr:uid="{00000000-0005-0000-0000-0000B05D0000}"/>
    <cellStyle name="Normal 8 3 5 3 5" xfId="18971" xr:uid="{00000000-0005-0000-0000-00001B4A0000}"/>
    <cellStyle name="Normal 8 3 5 4" xfId="5522" xr:uid="{00000000-0005-0000-0000-000092150000}"/>
    <cellStyle name="Normal 8 3 5 4 2" xfId="15574" xr:uid="{00000000-0005-0000-0000-0000D63C0000}"/>
    <cellStyle name="Normal 8 3 5 4 2 3" xfId="30672" xr:uid="{00000000-0005-0000-0000-0000D0770000}"/>
    <cellStyle name="Normal 8 3 5 4 3" xfId="10554" xr:uid="{00000000-0005-0000-0000-00003A290000}"/>
    <cellStyle name="Normal 8 3 5 4 3 3" xfId="25655" xr:uid="{00000000-0005-0000-0000-000037640000}"/>
    <cellStyle name="Normal 8 3 5 4 5" xfId="20642" xr:uid="{00000000-0005-0000-0000-0000A2500000}"/>
    <cellStyle name="Normal 8 3 5 5" xfId="12232" xr:uid="{00000000-0005-0000-0000-0000C82F0000}"/>
    <cellStyle name="Normal 8 3 5 5 3" xfId="27330" xr:uid="{00000000-0005-0000-0000-0000C26A0000}"/>
    <cellStyle name="Normal 8 3 5 6" xfId="7211" xr:uid="{00000000-0005-0000-0000-00002B1C0000}"/>
    <cellStyle name="Normal 8 3 5 6 3" xfId="22313" xr:uid="{00000000-0005-0000-0000-000029570000}"/>
    <cellStyle name="Normal 8 3 5 8" xfId="17300" xr:uid="{00000000-0005-0000-0000-000094430000}"/>
    <cellStyle name="Normal 8 3 6" xfId="2556" xr:uid="{00000000-0005-0000-0000-0000FC090000}"/>
    <cellStyle name="Normal 8 3 6 2" xfId="4248" xr:uid="{00000000-0005-0000-0000-000098100000}"/>
    <cellStyle name="Normal 8 3 6 2 2" xfId="14321" xr:uid="{00000000-0005-0000-0000-0000F1370000}"/>
    <cellStyle name="Normal 8 3 6 2 2 3" xfId="29419" xr:uid="{00000000-0005-0000-0000-0000EB720000}"/>
    <cellStyle name="Normal 8 3 6 2 3" xfId="9301" xr:uid="{00000000-0005-0000-0000-000055240000}"/>
    <cellStyle name="Normal 8 3 6 2 3 3" xfId="24402" xr:uid="{00000000-0005-0000-0000-0000525F0000}"/>
    <cellStyle name="Normal 8 3 6 2 5" xfId="19389" xr:uid="{00000000-0005-0000-0000-0000BD4B0000}"/>
    <cellStyle name="Normal 8 3 6 3" xfId="5940" xr:uid="{00000000-0005-0000-0000-000034170000}"/>
    <cellStyle name="Normal 8 3 6 3 2" xfId="15992" xr:uid="{00000000-0005-0000-0000-0000783E0000}"/>
    <cellStyle name="Normal 8 3 6 3 3" xfId="10972" xr:uid="{00000000-0005-0000-0000-0000DC2A0000}"/>
    <cellStyle name="Normal 8 3 6 3 3 3" xfId="26073" xr:uid="{00000000-0005-0000-0000-0000D9650000}"/>
    <cellStyle name="Normal 8 3 6 3 5" xfId="21060" xr:uid="{00000000-0005-0000-0000-000044520000}"/>
    <cellStyle name="Normal 8 3 6 4" xfId="12650" xr:uid="{00000000-0005-0000-0000-00006A310000}"/>
    <cellStyle name="Normal 8 3 6 4 3" xfId="27748" xr:uid="{00000000-0005-0000-0000-0000646C0000}"/>
    <cellStyle name="Normal 8 3 6 5" xfId="7629" xr:uid="{00000000-0005-0000-0000-0000CD1D0000}"/>
    <cellStyle name="Normal 8 3 6 5 3" xfId="22731" xr:uid="{00000000-0005-0000-0000-0000CB580000}"/>
    <cellStyle name="Normal 8 3 6 7" xfId="17718" xr:uid="{00000000-0005-0000-0000-000036450000}"/>
    <cellStyle name="Normal 8 3 7" xfId="3408" xr:uid="{00000000-0005-0000-0000-0000500D0000}"/>
    <cellStyle name="Normal 8 3 7 2" xfId="13485" xr:uid="{00000000-0005-0000-0000-0000AD340000}"/>
    <cellStyle name="Normal 8 3 7 2 3" xfId="28583" xr:uid="{00000000-0005-0000-0000-0000A76F0000}"/>
    <cellStyle name="Normal 8 3 7 3" xfId="8465" xr:uid="{00000000-0005-0000-0000-000011210000}"/>
    <cellStyle name="Normal 8 3 7 3 3" xfId="23566" xr:uid="{00000000-0005-0000-0000-00000E5C0000}"/>
    <cellStyle name="Normal 8 3 7 5" xfId="18553" xr:uid="{00000000-0005-0000-0000-000079480000}"/>
    <cellStyle name="Normal 8 3 8" xfId="5102" xr:uid="{00000000-0005-0000-0000-0000EE130000}"/>
    <cellStyle name="Normal 8 3 8 2" xfId="15156" xr:uid="{00000000-0005-0000-0000-0000343B0000}"/>
    <cellStyle name="Normal 8 3 8 2 3" xfId="30254" xr:uid="{00000000-0005-0000-0000-00002E760000}"/>
    <cellStyle name="Normal 8 3 8 3" xfId="10136" xr:uid="{00000000-0005-0000-0000-000098270000}"/>
    <cellStyle name="Normal 8 3 8 3 3" xfId="25237" xr:uid="{00000000-0005-0000-0000-000095620000}"/>
    <cellStyle name="Normal 8 3 8 5" xfId="20224" xr:uid="{00000000-0005-0000-0000-0000004F0000}"/>
    <cellStyle name="Normal 8 3 9" xfId="11812" xr:uid="{00000000-0005-0000-0000-0000242E0000}"/>
    <cellStyle name="Normal 8 3 9 3" xfId="26912" xr:uid="{00000000-0005-0000-0000-000020690000}"/>
    <cellStyle name="Normal 8 4" xfId="515" xr:uid="{00000000-0005-0000-0000-000003020000}"/>
    <cellStyle name="Normal 8 6" xfId="975" xr:uid="{00000000-0005-0000-0000-0000CF030000}"/>
    <cellStyle name="Normal 8 7" xfId="414" xr:uid="{00000000-0005-0000-0000-00009E010000}"/>
    <cellStyle name="Normal 80" xfId="1100" xr:uid="{00000000-0005-0000-0000-00004C040000}"/>
    <cellStyle name="Normal 80 10" xfId="6742" xr:uid="{00000000-0005-0000-0000-0000561A0000}"/>
    <cellStyle name="Normal 80 10 3" xfId="21847" xr:uid="{00000000-0005-0000-0000-000057550000}"/>
    <cellStyle name="Normal 80 12" xfId="16832" xr:uid="{00000000-0005-0000-0000-0000C0410000}"/>
    <cellStyle name="Normal 80 2" xfId="1706" xr:uid="{00000000-0005-0000-0000-0000AA060000}"/>
    <cellStyle name="Normal 80 2 11" xfId="16886" xr:uid="{00000000-0005-0000-0000-0000F6410000}"/>
    <cellStyle name="Normal 80 2 2" xfId="1815" xr:uid="{00000000-0005-0000-0000-000017070000}"/>
    <cellStyle name="Normal 80 2 2 10" xfId="16990" xr:uid="{00000000-0005-0000-0000-00005E420000}"/>
    <cellStyle name="Normal 80 2 2 2" xfId="2032" xr:uid="{00000000-0005-0000-0000-0000F0070000}"/>
    <cellStyle name="Normal 80 2 2 2 2" xfId="2453" xr:uid="{00000000-0005-0000-0000-000095090000}"/>
    <cellStyle name="Normal 80 2 2 2 2 2" xfId="3292" xr:uid="{00000000-0005-0000-0000-0000DC0C0000}"/>
    <cellStyle name="Normal 80 2 2 2 2 2 2" xfId="4982" xr:uid="{00000000-0005-0000-0000-000076130000}"/>
    <cellStyle name="Normal 80 2 2 2 2 2 2 2" xfId="15055" xr:uid="{00000000-0005-0000-0000-0000CF3A0000}"/>
    <cellStyle name="Normal 80 2 2 2 2 2 2 2 3" xfId="30153" xr:uid="{00000000-0005-0000-0000-0000C9750000}"/>
    <cellStyle name="Normal 80 2 2 2 2 2 2 3" xfId="10035" xr:uid="{00000000-0005-0000-0000-000033270000}"/>
    <cellStyle name="Normal 80 2 2 2 2 2 2 3 3" xfId="25136" xr:uid="{00000000-0005-0000-0000-000030620000}"/>
    <cellStyle name="Normal 80 2 2 2 2 2 2 5" xfId="20123" xr:uid="{00000000-0005-0000-0000-00009B4E0000}"/>
    <cellStyle name="Normal 80 2 2 2 2 2 3" xfId="6674" xr:uid="{00000000-0005-0000-0000-0000121A0000}"/>
    <cellStyle name="Normal 80 2 2 2 2 2 3 2" xfId="16726" xr:uid="{00000000-0005-0000-0000-000056410000}"/>
    <cellStyle name="Normal 80 2 2 2 2 2 3 3" xfId="11706" xr:uid="{00000000-0005-0000-0000-0000BA2D0000}"/>
    <cellStyle name="Normal 80 2 2 2 2 2 3 3 3" xfId="26807" xr:uid="{00000000-0005-0000-0000-0000B7680000}"/>
    <cellStyle name="Normal 80 2 2 2 2 2 3 5" xfId="21794" xr:uid="{00000000-0005-0000-0000-000022550000}"/>
    <cellStyle name="Normal 80 2 2 2 2 2 4" xfId="13384" xr:uid="{00000000-0005-0000-0000-000048340000}"/>
    <cellStyle name="Normal 80 2 2 2 2 2 4 3" xfId="28482" xr:uid="{00000000-0005-0000-0000-0000426F0000}"/>
    <cellStyle name="Normal 80 2 2 2 2 2 5" xfId="8363" xr:uid="{00000000-0005-0000-0000-0000AB200000}"/>
    <cellStyle name="Normal 80 2 2 2 2 2 5 3" xfId="23465" xr:uid="{00000000-0005-0000-0000-0000A95B0000}"/>
    <cellStyle name="Normal 80 2 2 2 2 2 7" xfId="18452" xr:uid="{00000000-0005-0000-0000-000014480000}"/>
    <cellStyle name="Normal 80 2 2 2 2 3" xfId="4145" xr:uid="{00000000-0005-0000-0000-000031100000}"/>
    <cellStyle name="Normal 80 2 2 2 2 3 2" xfId="14219" xr:uid="{00000000-0005-0000-0000-00008B370000}"/>
    <cellStyle name="Normal 80 2 2 2 2 3 2 3" xfId="29317" xr:uid="{00000000-0005-0000-0000-000085720000}"/>
    <cellStyle name="Normal 80 2 2 2 2 3 3" xfId="9199" xr:uid="{00000000-0005-0000-0000-0000EF230000}"/>
    <cellStyle name="Normal 80 2 2 2 2 3 3 3" xfId="24300" xr:uid="{00000000-0005-0000-0000-0000EC5E0000}"/>
    <cellStyle name="Normal 80 2 2 2 2 3 5" xfId="19287" xr:uid="{00000000-0005-0000-0000-0000574B0000}"/>
    <cellStyle name="Normal 80 2 2 2 2 4" xfId="5838" xr:uid="{00000000-0005-0000-0000-0000CE160000}"/>
    <cellStyle name="Normal 80 2 2 2 2 4 2" xfId="15890" xr:uid="{00000000-0005-0000-0000-0000123E0000}"/>
    <cellStyle name="Normal 80 2 2 2 2 4 3" xfId="10870" xr:uid="{00000000-0005-0000-0000-0000762A0000}"/>
    <cellStyle name="Normal 80 2 2 2 2 4 3 3" xfId="25971" xr:uid="{00000000-0005-0000-0000-000073650000}"/>
    <cellStyle name="Normal 80 2 2 2 2 4 5" xfId="20958" xr:uid="{00000000-0005-0000-0000-0000DE510000}"/>
    <cellStyle name="Normal 80 2 2 2 2 5" xfId="12548" xr:uid="{00000000-0005-0000-0000-000004310000}"/>
    <cellStyle name="Normal 80 2 2 2 2 5 3" xfId="27646" xr:uid="{00000000-0005-0000-0000-0000FE6B0000}"/>
    <cellStyle name="Normal 80 2 2 2 2 6" xfId="7527" xr:uid="{00000000-0005-0000-0000-0000671D0000}"/>
    <cellStyle name="Normal 80 2 2 2 2 6 3" xfId="22629" xr:uid="{00000000-0005-0000-0000-000065580000}"/>
    <cellStyle name="Normal 80 2 2 2 2 8" xfId="17616" xr:uid="{00000000-0005-0000-0000-0000D0440000}"/>
    <cellStyle name="Normal 80 2 2 2 3" xfId="2874" xr:uid="{00000000-0005-0000-0000-00003A0B0000}"/>
    <cellStyle name="Normal 80 2 2 2 3 2" xfId="4564" xr:uid="{00000000-0005-0000-0000-0000D4110000}"/>
    <cellStyle name="Normal 80 2 2 2 3 2 2" xfId="14637" xr:uid="{00000000-0005-0000-0000-00002D390000}"/>
    <cellStyle name="Normal 80 2 2 2 3 2 2 3" xfId="29735" xr:uid="{00000000-0005-0000-0000-000027740000}"/>
    <cellStyle name="Normal 80 2 2 2 3 2 3" xfId="9617" xr:uid="{00000000-0005-0000-0000-000091250000}"/>
    <cellStyle name="Normal 80 2 2 2 3 2 3 3" xfId="24718" xr:uid="{00000000-0005-0000-0000-00008E600000}"/>
    <cellStyle name="Normal 80 2 2 2 3 2 5" xfId="19705" xr:uid="{00000000-0005-0000-0000-0000F94C0000}"/>
    <cellStyle name="Normal 80 2 2 2 3 3" xfId="6256" xr:uid="{00000000-0005-0000-0000-000070180000}"/>
    <cellStyle name="Normal 80 2 2 2 3 3 2" xfId="16308" xr:uid="{00000000-0005-0000-0000-0000B43F0000}"/>
    <cellStyle name="Normal 80 2 2 2 3 3 3" xfId="11288" xr:uid="{00000000-0005-0000-0000-0000182C0000}"/>
    <cellStyle name="Normal 80 2 2 2 3 3 3 3" xfId="26389" xr:uid="{00000000-0005-0000-0000-000015670000}"/>
    <cellStyle name="Normal 80 2 2 2 3 3 5" xfId="21376" xr:uid="{00000000-0005-0000-0000-000080530000}"/>
    <cellStyle name="Normal 80 2 2 2 3 4" xfId="12966" xr:uid="{00000000-0005-0000-0000-0000A6320000}"/>
    <cellStyle name="Normal 80 2 2 2 3 4 3" xfId="28064" xr:uid="{00000000-0005-0000-0000-0000A06D0000}"/>
    <cellStyle name="Normal 80 2 2 2 3 5" xfId="7945" xr:uid="{00000000-0005-0000-0000-0000091F0000}"/>
    <cellStyle name="Normal 80 2 2 2 3 5 3" xfId="23047" xr:uid="{00000000-0005-0000-0000-0000075A0000}"/>
    <cellStyle name="Normal 80 2 2 2 3 7" xfId="18034" xr:uid="{00000000-0005-0000-0000-000072460000}"/>
    <cellStyle name="Normal 80 2 2 2 4" xfId="3727" xr:uid="{00000000-0005-0000-0000-00008F0E0000}"/>
    <cellStyle name="Normal 80 2 2 2 4 2" xfId="13801" xr:uid="{00000000-0005-0000-0000-0000E9350000}"/>
    <cellStyle name="Normal 80 2 2 2 4 2 3" xfId="28899" xr:uid="{00000000-0005-0000-0000-0000E3700000}"/>
    <cellStyle name="Normal 80 2 2 2 4 3" xfId="8781" xr:uid="{00000000-0005-0000-0000-00004D220000}"/>
    <cellStyle name="Normal 80 2 2 2 4 3 3" xfId="23882" xr:uid="{00000000-0005-0000-0000-00004A5D0000}"/>
    <cellStyle name="Normal 80 2 2 2 4 5" xfId="18869" xr:uid="{00000000-0005-0000-0000-0000B5490000}"/>
    <cellStyle name="Normal 80 2 2 2 5" xfId="5420" xr:uid="{00000000-0005-0000-0000-00002C150000}"/>
    <cellStyle name="Normal 80 2 2 2 5 2" xfId="15472" xr:uid="{00000000-0005-0000-0000-0000703C0000}"/>
    <cellStyle name="Normal 80 2 2 2 5 2 3" xfId="30570" xr:uid="{00000000-0005-0000-0000-00006A770000}"/>
    <cellStyle name="Normal 80 2 2 2 5 3" xfId="10452" xr:uid="{00000000-0005-0000-0000-0000D4280000}"/>
    <cellStyle name="Normal 80 2 2 2 5 3 3" xfId="25553" xr:uid="{00000000-0005-0000-0000-0000D1630000}"/>
    <cellStyle name="Normal 80 2 2 2 5 5" xfId="20540" xr:uid="{00000000-0005-0000-0000-00003C500000}"/>
    <cellStyle name="Normal 80 2 2 2 6" xfId="12130" xr:uid="{00000000-0005-0000-0000-0000622F0000}"/>
    <cellStyle name="Normal 80 2 2 2 6 3" xfId="27228" xr:uid="{00000000-0005-0000-0000-00005C6A0000}"/>
    <cellStyle name="Normal 80 2 2 2 7" xfId="7109" xr:uid="{00000000-0005-0000-0000-0000C51B0000}"/>
    <cellStyle name="Normal 80 2 2 2 7 3" xfId="22211" xr:uid="{00000000-0005-0000-0000-0000C3560000}"/>
    <cellStyle name="Normal 80 2 2 2 9" xfId="17198" xr:uid="{00000000-0005-0000-0000-00002E430000}"/>
    <cellStyle name="Normal 80 2 2 3" xfId="2245" xr:uid="{00000000-0005-0000-0000-0000C5080000}"/>
    <cellStyle name="Normal 80 2 2 3 2" xfId="3084" xr:uid="{00000000-0005-0000-0000-00000C0C0000}"/>
    <cellStyle name="Normal 80 2 2 3 2 2" xfId="4774" xr:uid="{00000000-0005-0000-0000-0000A6120000}"/>
    <cellStyle name="Normal 80 2 2 3 2 2 2" xfId="14847" xr:uid="{00000000-0005-0000-0000-0000FF390000}"/>
    <cellStyle name="Normal 80 2 2 3 2 2 2 3" xfId="29945" xr:uid="{00000000-0005-0000-0000-0000F9740000}"/>
    <cellStyle name="Normal 80 2 2 3 2 2 3" xfId="9827" xr:uid="{00000000-0005-0000-0000-000063260000}"/>
    <cellStyle name="Normal 80 2 2 3 2 2 3 3" xfId="24928" xr:uid="{00000000-0005-0000-0000-000060610000}"/>
    <cellStyle name="Normal 80 2 2 3 2 2 5" xfId="19915" xr:uid="{00000000-0005-0000-0000-0000CB4D0000}"/>
    <cellStyle name="Normal 80 2 2 3 2 3" xfId="6466" xr:uid="{00000000-0005-0000-0000-000042190000}"/>
    <cellStyle name="Normal 80 2 2 3 2 3 2" xfId="16518" xr:uid="{00000000-0005-0000-0000-000086400000}"/>
    <cellStyle name="Normal 80 2 2 3 2 3 3" xfId="11498" xr:uid="{00000000-0005-0000-0000-0000EA2C0000}"/>
    <cellStyle name="Normal 80 2 2 3 2 3 3 3" xfId="26599" xr:uid="{00000000-0005-0000-0000-0000E7670000}"/>
    <cellStyle name="Normal 80 2 2 3 2 3 5" xfId="21586" xr:uid="{00000000-0005-0000-0000-000052540000}"/>
    <cellStyle name="Normal 80 2 2 3 2 4" xfId="13176" xr:uid="{00000000-0005-0000-0000-000078330000}"/>
    <cellStyle name="Normal 80 2 2 3 2 4 3" xfId="28274" xr:uid="{00000000-0005-0000-0000-0000726E0000}"/>
    <cellStyle name="Normal 80 2 2 3 2 5" xfId="8155" xr:uid="{00000000-0005-0000-0000-0000DB1F0000}"/>
    <cellStyle name="Normal 80 2 2 3 2 5 3" xfId="23257" xr:uid="{00000000-0005-0000-0000-0000D95A0000}"/>
    <cellStyle name="Normal 80 2 2 3 2 7" xfId="18244" xr:uid="{00000000-0005-0000-0000-000044470000}"/>
    <cellStyle name="Normal 80 2 2 3 3" xfId="3937" xr:uid="{00000000-0005-0000-0000-0000610F0000}"/>
    <cellStyle name="Normal 80 2 2 3 3 2" xfId="14011" xr:uid="{00000000-0005-0000-0000-0000BB360000}"/>
    <cellStyle name="Normal 80 2 2 3 3 2 3" xfId="29109" xr:uid="{00000000-0005-0000-0000-0000B5710000}"/>
    <cellStyle name="Normal 80 2 2 3 3 3" xfId="8991" xr:uid="{00000000-0005-0000-0000-00001F230000}"/>
    <cellStyle name="Normal 80 2 2 3 3 3 3" xfId="24092" xr:uid="{00000000-0005-0000-0000-00001C5E0000}"/>
    <cellStyle name="Normal 80 2 2 3 3 5" xfId="19079" xr:uid="{00000000-0005-0000-0000-0000874A0000}"/>
    <cellStyle name="Normal 80 2 2 3 4" xfId="5630" xr:uid="{00000000-0005-0000-0000-0000FE150000}"/>
    <cellStyle name="Normal 80 2 2 3 4 2" xfId="15682" xr:uid="{00000000-0005-0000-0000-0000423D0000}"/>
    <cellStyle name="Normal 80 2 2 3 4 2 3" xfId="30780" xr:uid="{00000000-0005-0000-0000-00003C780000}"/>
    <cellStyle name="Normal 80 2 2 3 4 3" xfId="10662" xr:uid="{00000000-0005-0000-0000-0000A6290000}"/>
    <cellStyle name="Normal 80 2 2 3 4 3 3" xfId="25763" xr:uid="{00000000-0005-0000-0000-0000A3640000}"/>
    <cellStyle name="Normal 80 2 2 3 4 5" xfId="20750" xr:uid="{00000000-0005-0000-0000-00000E510000}"/>
    <cellStyle name="Normal 80 2 2 3 5" xfId="12340" xr:uid="{00000000-0005-0000-0000-000034300000}"/>
    <cellStyle name="Normal 80 2 2 3 5 3" xfId="27438" xr:uid="{00000000-0005-0000-0000-00002E6B0000}"/>
    <cellStyle name="Normal 80 2 2 3 6" xfId="7319" xr:uid="{00000000-0005-0000-0000-0000971C0000}"/>
    <cellStyle name="Normal 80 2 2 3 6 3" xfId="22421" xr:uid="{00000000-0005-0000-0000-000095570000}"/>
    <cellStyle name="Normal 80 2 2 3 8" xfId="17408" xr:uid="{00000000-0005-0000-0000-000000440000}"/>
    <cellStyle name="Normal 80 2 2 4" xfId="2666" xr:uid="{00000000-0005-0000-0000-00006A0A0000}"/>
    <cellStyle name="Normal 80 2 2 4 2" xfId="4356" xr:uid="{00000000-0005-0000-0000-000004110000}"/>
    <cellStyle name="Normal 80 2 2 4 2 2" xfId="14429" xr:uid="{00000000-0005-0000-0000-00005D380000}"/>
    <cellStyle name="Normal 80 2 2 4 2 2 3" xfId="29527" xr:uid="{00000000-0005-0000-0000-000057730000}"/>
    <cellStyle name="Normal 80 2 2 4 2 3" xfId="9409" xr:uid="{00000000-0005-0000-0000-0000C1240000}"/>
    <cellStyle name="Normal 80 2 2 4 2 3 3" xfId="24510" xr:uid="{00000000-0005-0000-0000-0000BE5F0000}"/>
    <cellStyle name="Normal 80 2 2 4 2 5" xfId="19497" xr:uid="{00000000-0005-0000-0000-0000294C0000}"/>
    <cellStyle name="Normal 80 2 2 4 3" xfId="6048" xr:uid="{00000000-0005-0000-0000-0000A0170000}"/>
    <cellStyle name="Normal 80 2 2 4 3 2" xfId="16100" xr:uid="{00000000-0005-0000-0000-0000E43E0000}"/>
    <cellStyle name="Normal 80 2 2 4 3 3" xfId="11080" xr:uid="{00000000-0005-0000-0000-0000482B0000}"/>
    <cellStyle name="Normal 80 2 2 4 3 3 3" xfId="26181" xr:uid="{00000000-0005-0000-0000-000045660000}"/>
    <cellStyle name="Normal 80 2 2 4 3 5" xfId="21168" xr:uid="{00000000-0005-0000-0000-0000B0520000}"/>
    <cellStyle name="Normal 80 2 2 4 4" xfId="12758" xr:uid="{00000000-0005-0000-0000-0000D6310000}"/>
    <cellStyle name="Normal 80 2 2 4 4 3" xfId="27856" xr:uid="{00000000-0005-0000-0000-0000D06C0000}"/>
    <cellStyle name="Normal 80 2 2 4 5" xfId="7737" xr:uid="{00000000-0005-0000-0000-0000391E0000}"/>
    <cellStyle name="Normal 80 2 2 4 5 3" xfId="22839" xr:uid="{00000000-0005-0000-0000-000037590000}"/>
    <cellStyle name="Normal 80 2 2 4 7" xfId="17826" xr:uid="{00000000-0005-0000-0000-0000A2450000}"/>
    <cellStyle name="Normal 80 2 2 5" xfId="3519" xr:uid="{00000000-0005-0000-0000-0000BF0D0000}"/>
    <cellStyle name="Normal 80 2 2 5 2" xfId="13593" xr:uid="{00000000-0005-0000-0000-000019350000}"/>
    <cellStyle name="Normal 80 2 2 5 2 3" xfId="28691" xr:uid="{00000000-0005-0000-0000-000013700000}"/>
    <cellStyle name="Normal 80 2 2 5 3" xfId="8573" xr:uid="{00000000-0005-0000-0000-00007D210000}"/>
    <cellStyle name="Normal 80 2 2 5 3 3" xfId="23674" xr:uid="{00000000-0005-0000-0000-00007A5C0000}"/>
    <cellStyle name="Normal 80 2 2 5 5" xfId="18661" xr:uid="{00000000-0005-0000-0000-0000E5480000}"/>
    <cellStyle name="Normal 80 2 2 6" xfId="5212" xr:uid="{00000000-0005-0000-0000-00005C140000}"/>
    <cellStyle name="Normal 80 2 2 6 2" xfId="15264" xr:uid="{00000000-0005-0000-0000-0000A03B0000}"/>
    <cellStyle name="Normal 80 2 2 6 2 3" xfId="30362" xr:uid="{00000000-0005-0000-0000-00009A760000}"/>
    <cellStyle name="Normal 80 2 2 6 3" xfId="10244" xr:uid="{00000000-0005-0000-0000-000004280000}"/>
    <cellStyle name="Normal 80 2 2 6 3 3" xfId="25345" xr:uid="{00000000-0005-0000-0000-000001630000}"/>
    <cellStyle name="Normal 80 2 2 6 5" xfId="20332" xr:uid="{00000000-0005-0000-0000-00006C4F0000}"/>
    <cellStyle name="Normal 80 2 2 7" xfId="11922" xr:uid="{00000000-0005-0000-0000-0000922E0000}"/>
    <cellStyle name="Normal 80 2 2 7 3" xfId="27020" xr:uid="{00000000-0005-0000-0000-00008C690000}"/>
    <cellStyle name="Normal 80 2 2 8" xfId="6901" xr:uid="{00000000-0005-0000-0000-0000F51A0000}"/>
    <cellStyle name="Normal 80 2 2 8 3" xfId="22003" xr:uid="{00000000-0005-0000-0000-0000F3550000}"/>
    <cellStyle name="Normal 80 2 3" xfId="1928" xr:uid="{00000000-0005-0000-0000-000088070000}"/>
    <cellStyle name="Normal 80 2 3 2" xfId="2349" xr:uid="{00000000-0005-0000-0000-00002D090000}"/>
    <cellStyle name="Normal 80 2 3 2 2" xfId="3188" xr:uid="{00000000-0005-0000-0000-0000740C0000}"/>
    <cellStyle name="Normal 80 2 3 2 2 2" xfId="4878" xr:uid="{00000000-0005-0000-0000-00000E130000}"/>
    <cellStyle name="Normal 80 2 3 2 2 2 2" xfId="14951" xr:uid="{00000000-0005-0000-0000-0000673A0000}"/>
    <cellStyle name="Normal 80 2 3 2 2 2 2 3" xfId="30049" xr:uid="{00000000-0005-0000-0000-000061750000}"/>
    <cellStyle name="Normal 80 2 3 2 2 2 3" xfId="9931" xr:uid="{00000000-0005-0000-0000-0000CB260000}"/>
    <cellStyle name="Normal 80 2 3 2 2 2 3 3" xfId="25032" xr:uid="{00000000-0005-0000-0000-0000C8610000}"/>
    <cellStyle name="Normal 80 2 3 2 2 2 5" xfId="20019" xr:uid="{00000000-0005-0000-0000-0000334E0000}"/>
    <cellStyle name="Normal 80 2 3 2 2 3" xfId="6570" xr:uid="{00000000-0005-0000-0000-0000AA190000}"/>
    <cellStyle name="Normal 80 2 3 2 2 3 2" xfId="16622" xr:uid="{00000000-0005-0000-0000-0000EE400000}"/>
    <cellStyle name="Normal 80 2 3 2 2 3 3" xfId="11602" xr:uid="{00000000-0005-0000-0000-0000522D0000}"/>
    <cellStyle name="Normal 80 2 3 2 2 3 3 3" xfId="26703" xr:uid="{00000000-0005-0000-0000-00004F680000}"/>
    <cellStyle name="Normal 80 2 3 2 2 3 5" xfId="21690" xr:uid="{00000000-0005-0000-0000-0000BA540000}"/>
    <cellStyle name="Normal 80 2 3 2 2 4" xfId="13280" xr:uid="{00000000-0005-0000-0000-0000E0330000}"/>
    <cellStyle name="Normal 80 2 3 2 2 4 3" xfId="28378" xr:uid="{00000000-0005-0000-0000-0000DA6E0000}"/>
    <cellStyle name="Normal 80 2 3 2 2 5" xfId="8259" xr:uid="{00000000-0005-0000-0000-000043200000}"/>
    <cellStyle name="Normal 80 2 3 2 2 5 3" xfId="23361" xr:uid="{00000000-0005-0000-0000-0000415B0000}"/>
    <cellStyle name="Normal 80 2 3 2 2 7" xfId="18348" xr:uid="{00000000-0005-0000-0000-0000AC470000}"/>
    <cellStyle name="Normal 80 2 3 2 3" xfId="4041" xr:uid="{00000000-0005-0000-0000-0000C90F0000}"/>
    <cellStyle name="Normal 80 2 3 2 3 2" xfId="14115" xr:uid="{00000000-0005-0000-0000-000023370000}"/>
    <cellStyle name="Normal 80 2 3 2 3 2 3" xfId="29213" xr:uid="{00000000-0005-0000-0000-00001D720000}"/>
    <cellStyle name="Normal 80 2 3 2 3 3" xfId="9095" xr:uid="{00000000-0005-0000-0000-000087230000}"/>
    <cellStyle name="Normal 80 2 3 2 3 3 3" xfId="24196" xr:uid="{00000000-0005-0000-0000-0000845E0000}"/>
    <cellStyle name="Normal 80 2 3 2 3 5" xfId="19183" xr:uid="{00000000-0005-0000-0000-0000EF4A0000}"/>
    <cellStyle name="Normal 80 2 3 2 4" xfId="5734" xr:uid="{00000000-0005-0000-0000-000066160000}"/>
    <cellStyle name="Normal 80 2 3 2 4 2" xfId="15786" xr:uid="{00000000-0005-0000-0000-0000AA3D0000}"/>
    <cellStyle name="Normal 80 2 3 2 4 2 3" xfId="30884" xr:uid="{00000000-0005-0000-0000-0000A4780000}"/>
    <cellStyle name="Normal 80 2 3 2 4 3" xfId="10766" xr:uid="{00000000-0005-0000-0000-00000E2A0000}"/>
    <cellStyle name="Normal 80 2 3 2 4 3 3" xfId="25867" xr:uid="{00000000-0005-0000-0000-00000B650000}"/>
    <cellStyle name="Normal 80 2 3 2 4 5" xfId="20854" xr:uid="{00000000-0005-0000-0000-000076510000}"/>
    <cellStyle name="Normal 80 2 3 2 5" xfId="12444" xr:uid="{00000000-0005-0000-0000-00009C300000}"/>
    <cellStyle name="Normal 80 2 3 2 5 3" xfId="27542" xr:uid="{00000000-0005-0000-0000-0000966B0000}"/>
    <cellStyle name="Normal 80 2 3 2 6" xfId="7423" xr:uid="{00000000-0005-0000-0000-0000FF1C0000}"/>
    <cellStyle name="Normal 80 2 3 2 6 3" xfId="22525" xr:uid="{00000000-0005-0000-0000-0000FD570000}"/>
    <cellStyle name="Normal 80 2 3 2 8" xfId="17512" xr:uid="{00000000-0005-0000-0000-000068440000}"/>
    <cellStyle name="Normal 80 2 3 3" xfId="2770" xr:uid="{00000000-0005-0000-0000-0000D20A0000}"/>
    <cellStyle name="Normal 80 2 3 3 2" xfId="4460" xr:uid="{00000000-0005-0000-0000-00006C110000}"/>
    <cellStyle name="Normal 80 2 3 3 2 2" xfId="14533" xr:uid="{00000000-0005-0000-0000-0000C5380000}"/>
    <cellStyle name="Normal 80 2 3 3 2 2 3" xfId="29631" xr:uid="{00000000-0005-0000-0000-0000BF730000}"/>
    <cellStyle name="Normal 80 2 3 3 2 3" xfId="9513" xr:uid="{00000000-0005-0000-0000-000029250000}"/>
    <cellStyle name="Normal 80 2 3 3 2 3 3" xfId="24614" xr:uid="{00000000-0005-0000-0000-000026600000}"/>
    <cellStyle name="Normal 80 2 3 3 2 5" xfId="19601" xr:uid="{00000000-0005-0000-0000-0000914C0000}"/>
    <cellStyle name="Normal 80 2 3 3 3" xfId="6152" xr:uid="{00000000-0005-0000-0000-000008180000}"/>
    <cellStyle name="Normal 80 2 3 3 3 2" xfId="16204" xr:uid="{00000000-0005-0000-0000-00004C3F0000}"/>
    <cellStyle name="Normal 80 2 3 3 3 3" xfId="11184" xr:uid="{00000000-0005-0000-0000-0000B02B0000}"/>
    <cellStyle name="Normal 80 2 3 3 3 3 3" xfId="26285" xr:uid="{00000000-0005-0000-0000-0000AD660000}"/>
    <cellStyle name="Normal 80 2 3 3 3 5" xfId="21272" xr:uid="{00000000-0005-0000-0000-000018530000}"/>
    <cellStyle name="Normal 80 2 3 3 4" xfId="12862" xr:uid="{00000000-0005-0000-0000-00003E320000}"/>
    <cellStyle name="Normal 80 2 3 3 4 3" xfId="27960" xr:uid="{00000000-0005-0000-0000-0000386D0000}"/>
    <cellStyle name="Normal 80 2 3 3 5" xfId="7841" xr:uid="{00000000-0005-0000-0000-0000A11E0000}"/>
    <cellStyle name="Normal 80 2 3 3 5 3" xfId="22943" xr:uid="{00000000-0005-0000-0000-00009F590000}"/>
    <cellStyle name="Normal 80 2 3 3 7" xfId="17930" xr:uid="{00000000-0005-0000-0000-00000A460000}"/>
    <cellStyle name="Normal 80 2 3 4" xfId="3623" xr:uid="{00000000-0005-0000-0000-0000270E0000}"/>
    <cellStyle name="Normal 80 2 3 4 2" xfId="13697" xr:uid="{00000000-0005-0000-0000-000081350000}"/>
    <cellStyle name="Normal 80 2 3 4 2 3" xfId="28795" xr:uid="{00000000-0005-0000-0000-00007B700000}"/>
    <cellStyle name="Normal 80 2 3 4 3" xfId="8677" xr:uid="{00000000-0005-0000-0000-0000E5210000}"/>
    <cellStyle name="Normal 80 2 3 4 3 3" xfId="23778" xr:uid="{00000000-0005-0000-0000-0000E25C0000}"/>
    <cellStyle name="Normal 80 2 3 4 5" xfId="18765" xr:uid="{00000000-0005-0000-0000-00004D490000}"/>
    <cellStyle name="Normal 80 2 3 5" xfId="5316" xr:uid="{00000000-0005-0000-0000-0000C4140000}"/>
    <cellStyle name="Normal 80 2 3 5 2" xfId="15368" xr:uid="{00000000-0005-0000-0000-0000083C0000}"/>
    <cellStyle name="Normal 80 2 3 5 2 3" xfId="30466" xr:uid="{00000000-0005-0000-0000-000002770000}"/>
    <cellStyle name="Normal 80 2 3 5 3" xfId="10348" xr:uid="{00000000-0005-0000-0000-00006C280000}"/>
    <cellStyle name="Normal 80 2 3 5 3 3" xfId="25449" xr:uid="{00000000-0005-0000-0000-000069630000}"/>
    <cellStyle name="Normal 80 2 3 5 5" xfId="20436" xr:uid="{00000000-0005-0000-0000-0000D44F0000}"/>
    <cellStyle name="Normal 80 2 3 6" xfId="12026" xr:uid="{00000000-0005-0000-0000-0000FA2E0000}"/>
    <cellStyle name="Normal 80 2 3 6 3" xfId="27124" xr:uid="{00000000-0005-0000-0000-0000F4690000}"/>
    <cellStyle name="Normal 80 2 3 7" xfId="7005" xr:uid="{00000000-0005-0000-0000-00005D1B0000}"/>
    <cellStyle name="Normal 80 2 3 7 3" xfId="22107" xr:uid="{00000000-0005-0000-0000-00005B560000}"/>
    <cellStyle name="Normal 80 2 3 9" xfId="17094" xr:uid="{00000000-0005-0000-0000-0000C6420000}"/>
    <cellStyle name="Normal 80 2 4" xfId="2141" xr:uid="{00000000-0005-0000-0000-00005D080000}"/>
    <cellStyle name="Normal 80 2 4 2" xfId="2980" xr:uid="{00000000-0005-0000-0000-0000A40B0000}"/>
    <cellStyle name="Normal 80 2 4 2 2" xfId="4670" xr:uid="{00000000-0005-0000-0000-00003E120000}"/>
    <cellStyle name="Normal 80 2 4 2 2 2" xfId="14743" xr:uid="{00000000-0005-0000-0000-000097390000}"/>
    <cellStyle name="Normal 80 2 4 2 2 2 3" xfId="29841" xr:uid="{00000000-0005-0000-0000-000091740000}"/>
    <cellStyle name="Normal 80 2 4 2 2 3" xfId="9723" xr:uid="{00000000-0005-0000-0000-0000FB250000}"/>
    <cellStyle name="Normal 80 2 4 2 2 3 3" xfId="24824" xr:uid="{00000000-0005-0000-0000-0000F8600000}"/>
    <cellStyle name="Normal 80 2 4 2 2 5" xfId="19811" xr:uid="{00000000-0005-0000-0000-0000634D0000}"/>
    <cellStyle name="Normal 80 2 4 2 3" xfId="6362" xr:uid="{00000000-0005-0000-0000-0000DA180000}"/>
    <cellStyle name="Normal 80 2 4 2 3 2" xfId="16414" xr:uid="{00000000-0005-0000-0000-00001E400000}"/>
    <cellStyle name="Normal 80 2 4 2 3 3" xfId="11394" xr:uid="{00000000-0005-0000-0000-0000822C0000}"/>
    <cellStyle name="Normal 80 2 4 2 3 3 3" xfId="26495" xr:uid="{00000000-0005-0000-0000-00007F670000}"/>
    <cellStyle name="Normal 80 2 4 2 3 5" xfId="21482" xr:uid="{00000000-0005-0000-0000-0000EA530000}"/>
    <cellStyle name="Normal 80 2 4 2 4" xfId="13072" xr:uid="{00000000-0005-0000-0000-000010330000}"/>
    <cellStyle name="Normal 80 2 4 2 4 3" xfId="28170" xr:uid="{00000000-0005-0000-0000-00000A6E0000}"/>
    <cellStyle name="Normal 80 2 4 2 5" xfId="8051" xr:uid="{00000000-0005-0000-0000-0000731F0000}"/>
    <cellStyle name="Normal 80 2 4 2 5 3" xfId="23153" xr:uid="{00000000-0005-0000-0000-0000715A0000}"/>
    <cellStyle name="Normal 80 2 4 2 7" xfId="18140" xr:uid="{00000000-0005-0000-0000-0000DC460000}"/>
    <cellStyle name="Normal 80 2 4 3" xfId="3833" xr:uid="{00000000-0005-0000-0000-0000F90E0000}"/>
    <cellStyle name="Normal 80 2 4 3 2" xfId="13907" xr:uid="{00000000-0005-0000-0000-000053360000}"/>
    <cellStyle name="Normal 80 2 4 3 2 3" xfId="29005" xr:uid="{00000000-0005-0000-0000-00004D710000}"/>
    <cellStyle name="Normal 80 2 4 3 3" xfId="8887" xr:uid="{00000000-0005-0000-0000-0000B7220000}"/>
    <cellStyle name="Normal 80 2 4 3 3 3" xfId="23988" xr:uid="{00000000-0005-0000-0000-0000B45D0000}"/>
    <cellStyle name="Normal 80 2 4 3 5" xfId="18975" xr:uid="{00000000-0005-0000-0000-00001F4A0000}"/>
    <cellStyle name="Normal 80 2 4 4" xfId="5526" xr:uid="{00000000-0005-0000-0000-000096150000}"/>
    <cellStyle name="Normal 80 2 4 4 2" xfId="15578" xr:uid="{00000000-0005-0000-0000-0000DA3C0000}"/>
    <cellStyle name="Normal 80 2 4 4 2 3" xfId="30676" xr:uid="{00000000-0005-0000-0000-0000D4770000}"/>
    <cellStyle name="Normal 80 2 4 4 3" xfId="10558" xr:uid="{00000000-0005-0000-0000-00003E290000}"/>
    <cellStyle name="Normal 80 2 4 4 3 3" xfId="25659" xr:uid="{00000000-0005-0000-0000-00003B640000}"/>
    <cellStyle name="Normal 80 2 4 4 5" xfId="20646" xr:uid="{00000000-0005-0000-0000-0000A6500000}"/>
    <cellStyle name="Normal 80 2 4 5" xfId="12236" xr:uid="{00000000-0005-0000-0000-0000CC2F0000}"/>
    <cellStyle name="Normal 80 2 4 5 3" xfId="27334" xr:uid="{00000000-0005-0000-0000-0000C66A0000}"/>
    <cellStyle name="Normal 80 2 4 6" xfId="7215" xr:uid="{00000000-0005-0000-0000-00002F1C0000}"/>
    <cellStyle name="Normal 80 2 4 6 3" xfId="22317" xr:uid="{00000000-0005-0000-0000-00002D570000}"/>
    <cellStyle name="Normal 80 2 4 8" xfId="17304" xr:uid="{00000000-0005-0000-0000-000098430000}"/>
    <cellStyle name="Normal 80 2 5" xfId="2562" xr:uid="{00000000-0005-0000-0000-0000020A0000}"/>
    <cellStyle name="Normal 80 2 5 2" xfId="4252" xr:uid="{00000000-0005-0000-0000-00009C100000}"/>
    <cellStyle name="Normal 80 2 5 2 2" xfId="14325" xr:uid="{00000000-0005-0000-0000-0000F5370000}"/>
    <cellStyle name="Normal 80 2 5 2 2 3" xfId="29423" xr:uid="{00000000-0005-0000-0000-0000EF720000}"/>
    <cellStyle name="Normal 80 2 5 2 3" xfId="9305" xr:uid="{00000000-0005-0000-0000-000059240000}"/>
    <cellStyle name="Normal 80 2 5 2 3 3" xfId="24406" xr:uid="{00000000-0005-0000-0000-0000565F0000}"/>
    <cellStyle name="Normal 80 2 5 2 5" xfId="19393" xr:uid="{00000000-0005-0000-0000-0000C14B0000}"/>
    <cellStyle name="Normal 80 2 5 3" xfId="5944" xr:uid="{00000000-0005-0000-0000-000038170000}"/>
    <cellStyle name="Normal 80 2 5 3 2" xfId="15996" xr:uid="{00000000-0005-0000-0000-00007C3E0000}"/>
    <cellStyle name="Normal 80 2 5 3 3" xfId="10976" xr:uid="{00000000-0005-0000-0000-0000E02A0000}"/>
    <cellStyle name="Normal 80 2 5 3 3 3" xfId="26077" xr:uid="{00000000-0005-0000-0000-0000DD650000}"/>
    <cellStyle name="Normal 80 2 5 3 5" xfId="21064" xr:uid="{00000000-0005-0000-0000-000048520000}"/>
    <cellStyle name="Normal 80 2 5 4" xfId="12654" xr:uid="{00000000-0005-0000-0000-00006E310000}"/>
    <cellStyle name="Normal 80 2 5 4 3" xfId="27752" xr:uid="{00000000-0005-0000-0000-0000686C0000}"/>
    <cellStyle name="Normal 80 2 5 5" xfId="7633" xr:uid="{00000000-0005-0000-0000-0000D11D0000}"/>
    <cellStyle name="Normal 80 2 5 5 3" xfId="22735" xr:uid="{00000000-0005-0000-0000-0000CF580000}"/>
    <cellStyle name="Normal 80 2 5 7" xfId="17722" xr:uid="{00000000-0005-0000-0000-00003A450000}"/>
    <cellStyle name="Normal 80 2 6" xfId="3415" xr:uid="{00000000-0005-0000-0000-0000570D0000}"/>
    <cellStyle name="Normal 80 2 6 2" xfId="13489" xr:uid="{00000000-0005-0000-0000-0000B1340000}"/>
    <cellStyle name="Normal 80 2 6 2 3" xfId="28587" xr:uid="{00000000-0005-0000-0000-0000AB6F0000}"/>
    <cellStyle name="Normal 80 2 6 3" xfId="8469" xr:uid="{00000000-0005-0000-0000-000015210000}"/>
    <cellStyle name="Normal 80 2 6 3 3" xfId="23570" xr:uid="{00000000-0005-0000-0000-0000125C0000}"/>
    <cellStyle name="Normal 80 2 6 5" xfId="18557" xr:uid="{00000000-0005-0000-0000-00007D480000}"/>
    <cellStyle name="Normal 80 2 7" xfId="5108" xr:uid="{00000000-0005-0000-0000-0000F4130000}"/>
    <cellStyle name="Normal 80 2 7 2" xfId="15160" xr:uid="{00000000-0005-0000-0000-0000383B0000}"/>
    <cellStyle name="Normal 80 2 7 2 3" xfId="30258" xr:uid="{00000000-0005-0000-0000-000032760000}"/>
    <cellStyle name="Normal 80 2 7 3" xfId="10140" xr:uid="{00000000-0005-0000-0000-00009C270000}"/>
    <cellStyle name="Normal 80 2 7 3 3" xfId="25241" xr:uid="{00000000-0005-0000-0000-000099620000}"/>
    <cellStyle name="Normal 80 2 7 5" xfId="20228" xr:uid="{00000000-0005-0000-0000-0000044F0000}"/>
    <cellStyle name="Normal 80 2 8" xfId="11818" xr:uid="{00000000-0005-0000-0000-00002A2E0000}"/>
    <cellStyle name="Normal 80 2 8 3" xfId="26916" xr:uid="{00000000-0005-0000-0000-000024690000}"/>
    <cellStyle name="Normal 80 2 9" xfId="6797" xr:uid="{00000000-0005-0000-0000-00008D1A0000}"/>
    <cellStyle name="Normal 80 2 9 3" xfId="21899" xr:uid="{00000000-0005-0000-0000-00008B550000}"/>
    <cellStyle name="Normal 80 3" xfId="1761" xr:uid="{00000000-0005-0000-0000-0000E1060000}"/>
    <cellStyle name="Normal 80 3 10" xfId="16938" xr:uid="{00000000-0005-0000-0000-00002A420000}"/>
    <cellStyle name="Normal 80 3 2" xfId="1980" xr:uid="{00000000-0005-0000-0000-0000BC070000}"/>
    <cellStyle name="Normal 80 3 2 2" xfId="2401" xr:uid="{00000000-0005-0000-0000-000061090000}"/>
    <cellStyle name="Normal 80 3 2 2 2" xfId="3240" xr:uid="{00000000-0005-0000-0000-0000A80C0000}"/>
    <cellStyle name="Normal 80 3 2 2 2 2" xfId="4930" xr:uid="{00000000-0005-0000-0000-000042130000}"/>
    <cellStyle name="Normal 80 3 2 2 2 2 2" xfId="15003" xr:uid="{00000000-0005-0000-0000-00009B3A0000}"/>
    <cellStyle name="Normal 80 3 2 2 2 2 2 3" xfId="30101" xr:uid="{00000000-0005-0000-0000-000095750000}"/>
    <cellStyle name="Normal 80 3 2 2 2 2 3" xfId="9983" xr:uid="{00000000-0005-0000-0000-0000FF260000}"/>
    <cellStyle name="Normal 80 3 2 2 2 2 3 3" xfId="25084" xr:uid="{00000000-0005-0000-0000-0000FC610000}"/>
    <cellStyle name="Normal 80 3 2 2 2 2 5" xfId="20071" xr:uid="{00000000-0005-0000-0000-0000674E0000}"/>
    <cellStyle name="Normal 80 3 2 2 2 3" xfId="6622" xr:uid="{00000000-0005-0000-0000-0000DE190000}"/>
    <cellStyle name="Normal 80 3 2 2 2 3 2" xfId="16674" xr:uid="{00000000-0005-0000-0000-000022410000}"/>
    <cellStyle name="Normal 80 3 2 2 2 3 3" xfId="11654" xr:uid="{00000000-0005-0000-0000-0000862D0000}"/>
    <cellStyle name="Normal 80 3 2 2 2 3 3 3" xfId="26755" xr:uid="{00000000-0005-0000-0000-000083680000}"/>
    <cellStyle name="Normal 80 3 2 2 2 3 5" xfId="21742" xr:uid="{00000000-0005-0000-0000-0000EE540000}"/>
    <cellStyle name="Normal 80 3 2 2 2 4" xfId="13332" xr:uid="{00000000-0005-0000-0000-000014340000}"/>
    <cellStyle name="Normal 80 3 2 2 2 4 3" xfId="28430" xr:uid="{00000000-0005-0000-0000-00000E6F0000}"/>
    <cellStyle name="Normal 80 3 2 2 2 5" xfId="8311" xr:uid="{00000000-0005-0000-0000-000077200000}"/>
    <cellStyle name="Normal 80 3 2 2 2 5 3" xfId="23413" xr:uid="{00000000-0005-0000-0000-0000755B0000}"/>
    <cellStyle name="Normal 80 3 2 2 2 7" xfId="18400" xr:uid="{00000000-0005-0000-0000-0000E0470000}"/>
    <cellStyle name="Normal 80 3 2 2 3" xfId="4093" xr:uid="{00000000-0005-0000-0000-0000FD0F0000}"/>
    <cellStyle name="Normal 80 3 2 2 3 2" xfId="14167" xr:uid="{00000000-0005-0000-0000-000057370000}"/>
    <cellStyle name="Normal 80 3 2 2 3 2 3" xfId="29265" xr:uid="{00000000-0005-0000-0000-000051720000}"/>
    <cellStyle name="Normal 80 3 2 2 3 3" xfId="9147" xr:uid="{00000000-0005-0000-0000-0000BB230000}"/>
    <cellStyle name="Normal 80 3 2 2 3 3 3" xfId="24248" xr:uid="{00000000-0005-0000-0000-0000B85E0000}"/>
    <cellStyle name="Normal 80 3 2 2 3 5" xfId="19235" xr:uid="{00000000-0005-0000-0000-0000234B0000}"/>
    <cellStyle name="Normal 80 3 2 2 4" xfId="5786" xr:uid="{00000000-0005-0000-0000-00009A160000}"/>
    <cellStyle name="Normal 80 3 2 2 4 2" xfId="15838" xr:uid="{00000000-0005-0000-0000-0000DE3D0000}"/>
    <cellStyle name="Normal 80 3 2 2 4 2 3" xfId="30936" xr:uid="{00000000-0005-0000-0000-0000D8780000}"/>
    <cellStyle name="Normal 80 3 2 2 4 3" xfId="10818" xr:uid="{00000000-0005-0000-0000-0000422A0000}"/>
    <cellStyle name="Normal 80 3 2 2 4 3 3" xfId="25919" xr:uid="{00000000-0005-0000-0000-00003F650000}"/>
    <cellStyle name="Normal 80 3 2 2 4 5" xfId="20906" xr:uid="{00000000-0005-0000-0000-0000AA510000}"/>
    <cellStyle name="Normal 80 3 2 2 5" xfId="12496" xr:uid="{00000000-0005-0000-0000-0000D0300000}"/>
    <cellStyle name="Normal 80 3 2 2 5 3" xfId="27594" xr:uid="{00000000-0005-0000-0000-0000CA6B0000}"/>
    <cellStyle name="Normal 80 3 2 2 6" xfId="7475" xr:uid="{00000000-0005-0000-0000-0000331D0000}"/>
    <cellStyle name="Normal 80 3 2 2 6 3" xfId="22577" xr:uid="{00000000-0005-0000-0000-000031580000}"/>
    <cellStyle name="Normal 80 3 2 2 8" xfId="17564" xr:uid="{00000000-0005-0000-0000-00009C440000}"/>
    <cellStyle name="Normal 80 3 2 3" xfId="2822" xr:uid="{00000000-0005-0000-0000-0000060B0000}"/>
    <cellStyle name="Normal 80 3 2 3 2" xfId="4512" xr:uid="{00000000-0005-0000-0000-0000A0110000}"/>
    <cellStyle name="Normal 80 3 2 3 2 2" xfId="14585" xr:uid="{00000000-0005-0000-0000-0000F9380000}"/>
    <cellStyle name="Normal 80 3 2 3 2 2 3" xfId="29683" xr:uid="{00000000-0005-0000-0000-0000F3730000}"/>
    <cellStyle name="Normal 80 3 2 3 2 3" xfId="9565" xr:uid="{00000000-0005-0000-0000-00005D250000}"/>
    <cellStyle name="Normal 80 3 2 3 2 3 3" xfId="24666" xr:uid="{00000000-0005-0000-0000-00005A600000}"/>
    <cellStyle name="Normal 80 3 2 3 2 5" xfId="19653" xr:uid="{00000000-0005-0000-0000-0000C54C0000}"/>
    <cellStyle name="Normal 80 3 2 3 3" xfId="6204" xr:uid="{00000000-0005-0000-0000-00003C180000}"/>
    <cellStyle name="Normal 80 3 2 3 3 2" xfId="16256" xr:uid="{00000000-0005-0000-0000-0000803F0000}"/>
    <cellStyle name="Normal 80 3 2 3 3 3" xfId="11236" xr:uid="{00000000-0005-0000-0000-0000E42B0000}"/>
    <cellStyle name="Normal 80 3 2 3 3 3 3" xfId="26337" xr:uid="{00000000-0005-0000-0000-0000E1660000}"/>
    <cellStyle name="Normal 80 3 2 3 3 5" xfId="21324" xr:uid="{00000000-0005-0000-0000-00004C530000}"/>
    <cellStyle name="Normal 80 3 2 3 4" xfId="12914" xr:uid="{00000000-0005-0000-0000-000072320000}"/>
    <cellStyle name="Normal 80 3 2 3 4 3" xfId="28012" xr:uid="{00000000-0005-0000-0000-00006C6D0000}"/>
    <cellStyle name="Normal 80 3 2 3 5" xfId="7893" xr:uid="{00000000-0005-0000-0000-0000D51E0000}"/>
    <cellStyle name="Normal 80 3 2 3 5 3" xfId="22995" xr:uid="{00000000-0005-0000-0000-0000D3590000}"/>
    <cellStyle name="Normal 80 3 2 3 7" xfId="17982" xr:uid="{00000000-0005-0000-0000-00003E460000}"/>
    <cellStyle name="Normal 80 3 2 4" xfId="3675" xr:uid="{00000000-0005-0000-0000-00005B0E0000}"/>
    <cellStyle name="Normal 80 3 2 4 2" xfId="13749" xr:uid="{00000000-0005-0000-0000-0000B5350000}"/>
    <cellStyle name="Normal 80 3 2 4 2 3" xfId="28847" xr:uid="{00000000-0005-0000-0000-0000AF700000}"/>
    <cellStyle name="Normal 80 3 2 4 3" xfId="8729" xr:uid="{00000000-0005-0000-0000-000019220000}"/>
    <cellStyle name="Normal 80 3 2 4 3 3" xfId="23830" xr:uid="{00000000-0005-0000-0000-0000165D0000}"/>
    <cellStyle name="Normal 80 3 2 4 5" xfId="18817" xr:uid="{00000000-0005-0000-0000-000081490000}"/>
    <cellStyle name="Normal 80 3 2 5" xfId="5368" xr:uid="{00000000-0005-0000-0000-0000F8140000}"/>
    <cellStyle name="Normal 80 3 2 5 2" xfId="15420" xr:uid="{00000000-0005-0000-0000-00003C3C0000}"/>
    <cellStyle name="Normal 80 3 2 5 2 3" xfId="30518" xr:uid="{00000000-0005-0000-0000-000036770000}"/>
    <cellStyle name="Normal 80 3 2 5 3" xfId="10400" xr:uid="{00000000-0005-0000-0000-0000A0280000}"/>
    <cellStyle name="Normal 80 3 2 5 3 3" xfId="25501" xr:uid="{00000000-0005-0000-0000-00009D630000}"/>
    <cellStyle name="Normal 80 3 2 5 5" xfId="20488" xr:uid="{00000000-0005-0000-0000-000008500000}"/>
    <cellStyle name="Normal 80 3 2 6" xfId="12078" xr:uid="{00000000-0005-0000-0000-00002E2F0000}"/>
    <cellStyle name="Normal 80 3 2 6 3" xfId="27176" xr:uid="{00000000-0005-0000-0000-0000286A0000}"/>
    <cellStyle name="Normal 80 3 2 7" xfId="7057" xr:uid="{00000000-0005-0000-0000-0000911B0000}"/>
    <cellStyle name="Normal 80 3 2 7 3" xfId="22159" xr:uid="{00000000-0005-0000-0000-00008F560000}"/>
    <cellStyle name="Normal 80 3 2 9" xfId="17146" xr:uid="{00000000-0005-0000-0000-0000FA420000}"/>
    <cellStyle name="Normal 80 3 3" xfId="2193" xr:uid="{00000000-0005-0000-0000-000091080000}"/>
    <cellStyle name="Normal 80 3 3 2" xfId="3032" xr:uid="{00000000-0005-0000-0000-0000D80B0000}"/>
    <cellStyle name="Normal 80 3 3 2 2" xfId="4722" xr:uid="{00000000-0005-0000-0000-000072120000}"/>
    <cellStyle name="Normal 80 3 3 2 2 2" xfId="14795" xr:uid="{00000000-0005-0000-0000-0000CB390000}"/>
    <cellStyle name="Normal 80 3 3 2 2 2 3" xfId="29893" xr:uid="{00000000-0005-0000-0000-0000C5740000}"/>
    <cellStyle name="Normal 80 3 3 2 2 3" xfId="9775" xr:uid="{00000000-0005-0000-0000-00002F260000}"/>
    <cellStyle name="Normal 80 3 3 2 2 3 3" xfId="24876" xr:uid="{00000000-0005-0000-0000-00002C610000}"/>
    <cellStyle name="Normal 80 3 3 2 2 5" xfId="19863" xr:uid="{00000000-0005-0000-0000-0000974D0000}"/>
    <cellStyle name="Normal 80 3 3 2 3" xfId="6414" xr:uid="{00000000-0005-0000-0000-00000E190000}"/>
    <cellStyle name="Normal 80 3 3 2 3 2" xfId="16466" xr:uid="{00000000-0005-0000-0000-000052400000}"/>
    <cellStyle name="Normal 80 3 3 2 3 3" xfId="11446" xr:uid="{00000000-0005-0000-0000-0000B62C0000}"/>
    <cellStyle name="Normal 80 3 3 2 3 3 3" xfId="26547" xr:uid="{00000000-0005-0000-0000-0000B3670000}"/>
    <cellStyle name="Normal 80 3 3 2 3 5" xfId="21534" xr:uid="{00000000-0005-0000-0000-00001E540000}"/>
    <cellStyle name="Normal 80 3 3 2 4" xfId="13124" xr:uid="{00000000-0005-0000-0000-000044330000}"/>
    <cellStyle name="Normal 80 3 3 2 4 3" xfId="28222" xr:uid="{00000000-0005-0000-0000-00003E6E0000}"/>
    <cellStyle name="Normal 80 3 3 2 5" xfId="8103" xr:uid="{00000000-0005-0000-0000-0000A71F0000}"/>
    <cellStyle name="Normal 80 3 3 2 5 3" xfId="23205" xr:uid="{00000000-0005-0000-0000-0000A55A0000}"/>
    <cellStyle name="Normal 80 3 3 2 7" xfId="18192" xr:uid="{00000000-0005-0000-0000-000010470000}"/>
    <cellStyle name="Normal 80 3 3 3" xfId="3885" xr:uid="{00000000-0005-0000-0000-00002D0F0000}"/>
    <cellStyle name="Normal 80 3 3 3 2" xfId="13959" xr:uid="{00000000-0005-0000-0000-000087360000}"/>
    <cellStyle name="Normal 80 3 3 3 2 3" xfId="29057" xr:uid="{00000000-0005-0000-0000-000081710000}"/>
    <cellStyle name="Normal 80 3 3 3 3" xfId="8939" xr:uid="{00000000-0005-0000-0000-0000EB220000}"/>
    <cellStyle name="Normal 80 3 3 3 3 3" xfId="24040" xr:uid="{00000000-0005-0000-0000-0000E85D0000}"/>
    <cellStyle name="Normal 80 3 3 3 5" xfId="19027" xr:uid="{00000000-0005-0000-0000-0000534A0000}"/>
    <cellStyle name="Normal 80 3 3 4" xfId="5578" xr:uid="{00000000-0005-0000-0000-0000CA150000}"/>
    <cellStyle name="Normal 80 3 3 4 2" xfId="15630" xr:uid="{00000000-0005-0000-0000-00000E3D0000}"/>
    <cellStyle name="Normal 80 3 3 4 2 3" xfId="30728" xr:uid="{00000000-0005-0000-0000-000008780000}"/>
    <cellStyle name="Normal 80 3 3 4 3" xfId="10610" xr:uid="{00000000-0005-0000-0000-000072290000}"/>
    <cellStyle name="Normal 80 3 3 4 3 3" xfId="25711" xr:uid="{00000000-0005-0000-0000-00006F640000}"/>
    <cellStyle name="Normal 80 3 3 4 5" xfId="20698" xr:uid="{00000000-0005-0000-0000-0000DA500000}"/>
    <cellStyle name="Normal 80 3 3 5" xfId="12288" xr:uid="{00000000-0005-0000-0000-000000300000}"/>
    <cellStyle name="Normal 80 3 3 5 3" xfId="27386" xr:uid="{00000000-0005-0000-0000-0000FA6A0000}"/>
    <cellStyle name="Normal 80 3 3 6" xfId="7267" xr:uid="{00000000-0005-0000-0000-0000631C0000}"/>
    <cellStyle name="Normal 80 3 3 6 3" xfId="22369" xr:uid="{00000000-0005-0000-0000-000061570000}"/>
    <cellStyle name="Normal 80 3 3 8" xfId="17356" xr:uid="{00000000-0005-0000-0000-0000CC430000}"/>
    <cellStyle name="Normal 80 3 4" xfId="2614" xr:uid="{00000000-0005-0000-0000-0000360A0000}"/>
    <cellStyle name="Normal 80 3 4 2" xfId="4304" xr:uid="{00000000-0005-0000-0000-0000D0100000}"/>
    <cellStyle name="Normal 80 3 4 2 2" xfId="14377" xr:uid="{00000000-0005-0000-0000-000029380000}"/>
    <cellStyle name="Normal 80 3 4 2 2 3" xfId="29475" xr:uid="{00000000-0005-0000-0000-000023730000}"/>
    <cellStyle name="Normal 80 3 4 2 3" xfId="9357" xr:uid="{00000000-0005-0000-0000-00008D240000}"/>
    <cellStyle name="Normal 80 3 4 2 3 3" xfId="24458" xr:uid="{00000000-0005-0000-0000-00008A5F0000}"/>
    <cellStyle name="Normal 80 3 4 2 5" xfId="19445" xr:uid="{00000000-0005-0000-0000-0000F54B0000}"/>
    <cellStyle name="Normal 80 3 4 3" xfId="5996" xr:uid="{00000000-0005-0000-0000-00006C170000}"/>
    <cellStyle name="Normal 80 3 4 3 2" xfId="16048" xr:uid="{00000000-0005-0000-0000-0000B03E0000}"/>
    <cellStyle name="Normal 80 3 4 3 3" xfId="11028" xr:uid="{00000000-0005-0000-0000-0000142B0000}"/>
    <cellStyle name="Normal 80 3 4 3 3 3" xfId="26129" xr:uid="{00000000-0005-0000-0000-000011660000}"/>
    <cellStyle name="Normal 80 3 4 3 5" xfId="21116" xr:uid="{00000000-0005-0000-0000-00007C520000}"/>
    <cellStyle name="Normal 80 3 4 4" xfId="12706" xr:uid="{00000000-0005-0000-0000-0000A2310000}"/>
    <cellStyle name="Normal 80 3 4 4 3" xfId="27804" xr:uid="{00000000-0005-0000-0000-00009C6C0000}"/>
    <cellStyle name="Normal 80 3 4 5" xfId="7685" xr:uid="{00000000-0005-0000-0000-0000051E0000}"/>
    <cellStyle name="Normal 80 3 4 5 3" xfId="22787" xr:uid="{00000000-0005-0000-0000-000003590000}"/>
    <cellStyle name="Normal 80 3 4 7" xfId="17774" xr:uid="{00000000-0005-0000-0000-00006E450000}"/>
    <cellStyle name="Normal 80 3 5" xfId="3467" xr:uid="{00000000-0005-0000-0000-00008B0D0000}"/>
    <cellStyle name="Normal 80 3 5 2" xfId="13541" xr:uid="{00000000-0005-0000-0000-0000E5340000}"/>
    <cellStyle name="Normal 80 3 5 2 3" xfId="28639" xr:uid="{00000000-0005-0000-0000-0000DF6F0000}"/>
    <cellStyle name="Normal 80 3 5 3" xfId="8521" xr:uid="{00000000-0005-0000-0000-000049210000}"/>
    <cellStyle name="Normal 80 3 5 3 3" xfId="23622" xr:uid="{00000000-0005-0000-0000-0000465C0000}"/>
    <cellStyle name="Normal 80 3 5 5" xfId="18609" xr:uid="{00000000-0005-0000-0000-0000B1480000}"/>
    <cellStyle name="Normal 80 3 6" xfId="5160" xr:uid="{00000000-0005-0000-0000-000028140000}"/>
    <cellStyle name="Normal 80 3 6 2" xfId="15212" xr:uid="{00000000-0005-0000-0000-00006C3B0000}"/>
    <cellStyle name="Normal 80 3 6 2 3" xfId="30310" xr:uid="{00000000-0005-0000-0000-000066760000}"/>
    <cellStyle name="Normal 80 3 6 3" xfId="10192" xr:uid="{00000000-0005-0000-0000-0000D0270000}"/>
    <cellStyle name="Normal 80 3 6 3 3" xfId="25293" xr:uid="{00000000-0005-0000-0000-0000CD620000}"/>
    <cellStyle name="Normal 80 3 6 5" xfId="20280" xr:uid="{00000000-0005-0000-0000-0000384F0000}"/>
    <cellStyle name="Normal 80 3 7" xfId="11870" xr:uid="{00000000-0005-0000-0000-00005E2E0000}"/>
    <cellStyle name="Normal 80 3 7 3" xfId="26968" xr:uid="{00000000-0005-0000-0000-000058690000}"/>
    <cellStyle name="Normal 80 3 8" xfId="6849" xr:uid="{00000000-0005-0000-0000-0000C11A0000}"/>
    <cellStyle name="Normal 80 3 8 3" xfId="21951" xr:uid="{00000000-0005-0000-0000-0000BF550000}"/>
    <cellStyle name="Normal 80 4" xfId="1874" xr:uid="{00000000-0005-0000-0000-000052070000}"/>
    <cellStyle name="Normal 80 4 2" xfId="2297" xr:uid="{00000000-0005-0000-0000-0000F9080000}"/>
    <cellStyle name="Normal 80 4 2 2" xfId="3136" xr:uid="{00000000-0005-0000-0000-0000400C0000}"/>
    <cellStyle name="Normal 80 4 2 2 2" xfId="4826" xr:uid="{00000000-0005-0000-0000-0000DA120000}"/>
    <cellStyle name="Normal 80 4 2 2 2 2" xfId="14899" xr:uid="{00000000-0005-0000-0000-0000333A0000}"/>
    <cellStyle name="Normal 80 4 2 2 2 2 3" xfId="29997" xr:uid="{00000000-0005-0000-0000-00002D750000}"/>
    <cellStyle name="Normal 80 4 2 2 2 3" xfId="9879" xr:uid="{00000000-0005-0000-0000-000097260000}"/>
    <cellStyle name="Normal 80 4 2 2 2 3 3" xfId="24980" xr:uid="{00000000-0005-0000-0000-000094610000}"/>
    <cellStyle name="Normal 80 4 2 2 2 5" xfId="19967" xr:uid="{00000000-0005-0000-0000-0000FF4D0000}"/>
    <cellStyle name="Normal 80 4 2 2 3" xfId="6518" xr:uid="{00000000-0005-0000-0000-000076190000}"/>
    <cellStyle name="Normal 80 4 2 2 3 2" xfId="16570" xr:uid="{00000000-0005-0000-0000-0000BA400000}"/>
    <cellStyle name="Normal 80 4 2 2 3 3" xfId="11550" xr:uid="{00000000-0005-0000-0000-00001E2D0000}"/>
    <cellStyle name="Normal 80 4 2 2 3 3 3" xfId="26651" xr:uid="{00000000-0005-0000-0000-00001B680000}"/>
    <cellStyle name="Normal 80 4 2 2 3 5" xfId="21638" xr:uid="{00000000-0005-0000-0000-000086540000}"/>
    <cellStyle name="Normal 80 4 2 2 4" xfId="13228" xr:uid="{00000000-0005-0000-0000-0000AC330000}"/>
    <cellStyle name="Normal 80 4 2 2 4 3" xfId="28326" xr:uid="{00000000-0005-0000-0000-0000A66E0000}"/>
    <cellStyle name="Normal 80 4 2 2 5" xfId="8207" xr:uid="{00000000-0005-0000-0000-00000F200000}"/>
    <cellStyle name="Normal 80 4 2 2 5 3" xfId="23309" xr:uid="{00000000-0005-0000-0000-00000D5B0000}"/>
    <cellStyle name="Normal 80 4 2 2 7" xfId="18296" xr:uid="{00000000-0005-0000-0000-000078470000}"/>
    <cellStyle name="Normal 80 4 2 3" xfId="3989" xr:uid="{00000000-0005-0000-0000-0000950F0000}"/>
    <cellStyle name="Normal 80 4 2 3 2" xfId="14063" xr:uid="{00000000-0005-0000-0000-0000EF360000}"/>
    <cellStyle name="Normal 80 4 2 3 2 3" xfId="29161" xr:uid="{00000000-0005-0000-0000-0000E9710000}"/>
    <cellStyle name="Normal 80 4 2 3 3" xfId="9043" xr:uid="{00000000-0005-0000-0000-000053230000}"/>
    <cellStyle name="Normal 80 4 2 3 3 3" xfId="24144" xr:uid="{00000000-0005-0000-0000-0000505E0000}"/>
    <cellStyle name="Normal 80 4 2 3 5" xfId="19131" xr:uid="{00000000-0005-0000-0000-0000BB4A0000}"/>
    <cellStyle name="Normal 80 4 2 4" xfId="5682" xr:uid="{00000000-0005-0000-0000-000032160000}"/>
    <cellStyle name="Normal 80 4 2 4 2" xfId="15734" xr:uid="{00000000-0005-0000-0000-0000763D0000}"/>
    <cellStyle name="Normal 80 4 2 4 2 3" xfId="30832" xr:uid="{00000000-0005-0000-0000-000070780000}"/>
    <cellStyle name="Normal 80 4 2 4 3" xfId="10714" xr:uid="{00000000-0005-0000-0000-0000DA290000}"/>
    <cellStyle name="Normal 80 4 2 4 3 3" xfId="25815" xr:uid="{00000000-0005-0000-0000-0000D7640000}"/>
    <cellStyle name="Normal 80 4 2 4 5" xfId="20802" xr:uid="{00000000-0005-0000-0000-000042510000}"/>
    <cellStyle name="Normal 80 4 2 5" xfId="12392" xr:uid="{00000000-0005-0000-0000-000068300000}"/>
    <cellStyle name="Normal 80 4 2 5 3" xfId="27490" xr:uid="{00000000-0005-0000-0000-0000626B0000}"/>
    <cellStyle name="Normal 80 4 2 6" xfId="7371" xr:uid="{00000000-0005-0000-0000-0000CB1C0000}"/>
    <cellStyle name="Normal 80 4 2 6 3" xfId="22473" xr:uid="{00000000-0005-0000-0000-0000C9570000}"/>
    <cellStyle name="Normal 80 4 2 8" xfId="17460" xr:uid="{00000000-0005-0000-0000-000034440000}"/>
    <cellStyle name="Normal 80 4 3" xfId="2718" xr:uid="{00000000-0005-0000-0000-00009E0A0000}"/>
    <cellStyle name="Normal 80 4 3 2" xfId="4408" xr:uid="{00000000-0005-0000-0000-000038110000}"/>
    <cellStyle name="Normal 80 4 3 2 2" xfId="14481" xr:uid="{00000000-0005-0000-0000-000091380000}"/>
    <cellStyle name="Normal 80 4 3 2 2 3" xfId="29579" xr:uid="{00000000-0005-0000-0000-00008B730000}"/>
    <cellStyle name="Normal 80 4 3 2 3" xfId="9461" xr:uid="{00000000-0005-0000-0000-0000F5240000}"/>
    <cellStyle name="Normal 80 4 3 2 3 3" xfId="24562" xr:uid="{00000000-0005-0000-0000-0000F25F0000}"/>
    <cellStyle name="Normal 80 4 3 2 5" xfId="19549" xr:uid="{00000000-0005-0000-0000-00005D4C0000}"/>
    <cellStyle name="Normal 80 4 3 3" xfId="6100" xr:uid="{00000000-0005-0000-0000-0000D4170000}"/>
    <cellStyle name="Normal 80 4 3 3 2" xfId="16152" xr:uid="{00000000-0005-0000-0000-0000183F0000}"/>
    <cellStyle name="Normal 80 4 3 3 3" xfId="11132" xr:uid="{00000000-0005-0000-0000-00007C2B0000}"/>
    <cellStyle name="Normal 80 4 3 3 3 3" xfId="26233" xr:uid="{00000000-0005-0000-0000-000079660000}"/>
    <cellStyle name="Normal 80 4 3 3 5" xfId="21220" xr:uid="{00000000-0005-0000-0000-0000E4520000}"/>
    <cellStyle name="Normal 80 4 3 4" xfId="12810" xr:uid="{00000000-0005-0000-0000-00000A320000}"/>
    <cellStyle name="Normal 80 4 3 4 3" xfId="27908" xr:uid="{00000000-0005-0000-0000-0000046D0000}"/>
    <cellStyle name="Normal 80 4 3 5" xfId="7789" xr:uid="{00000000-0005-0000-0000-00006D1E0000}"/>
    <cellStyle name="Normal 80 4 3 5 3" xfId="22891" xr:uid="{00000000-0005-0000-0000-00006B590000}"/>
    <cellStyle name="Normal 80 4 3 7" xfId="17878" xr:uid="{00000000-0005-0000-0000-0000D6450000}"/>
    <cellStyle name="Normal 80 4 4" xfId="3571" xr:uid="{00000000-0005-0000-0000-0000F30D0000}"/>
    <cellStyle name="Normal 80 4 4 2" xfId="13645" xr:uid="{00000000-0005-0000-0000-00004D350000}"/>
    <cellStyle name="Normal 80 4 4 2 3" xfId="28743" xr:uid="{00000000-0005-0000-0000-000047700000}"/>
    <cellStyle name="Normal 80 4 4 3" xfId="8625" xr:uid="{00000000-0005-0000-0000-0000B1210000}"/>
    <cellStyle name="Normal 80 4 4 3 3" xfId="23726" xr:uid="{00000000-0005-0000-0000-0000AE5C0000}"/>
    <cellStyle name="Normal 80 4 4 5" xfId="18713" xr:uid="{00000000-0005-0000-0000-000019490000}"/>
    <cellStyle name="Normal 80 4 5" xfId="5264" xr:uid="{00000000-0005-0000-0000-000090140000}"/>
    <cellStyle name="Normal 80 4 5 2" xfId="15316" xr:uid="{00000000-0005-0000-0000-0000D43B0000}"/>
    <cellStyle name="Normal 80 4 5 2 3" xfId="30414" xr:uid="{00000000-0005-0000-0000-0000CE760000}"/>
    <cellStyle name="Normal 80 4 5 3" xfId="10296" xr:uid="{00000000-0005-0000-0000-000038280000}"/>
    <cellStyle name="Normal 80 4 5 3 3" xfId="25397" xr:uid="{00000000-0005-0000-0000-000035630000}"/>
    <cellStyle name="Normal 80 4 5 5" xfId="20384" xr:uid="{00000000-0005-0000-0000-0000A04F0000}"/>
    <cellStyle name="Normal 80 4 6" xfId="11974" xr:uid="{00000000-0005-0000-0000-0000C62E0000}"/>
    <cellStyle name="Normal 80 4 6 3" xfId="27072" xr:uid="{00000000-0005-0000-0000-0000C0690000}"/>
    <cellStyle name="Normal 80 4 7" xfId="6953" xr:uid="{00000000-0005-0000-0000-0000291B0000}"/>
    <cellStyle name="Normal 80 4 7 3" xfId="22055" xr:uid="{00000000-0005-0000-0000-000027560000}"/>
    <cellStyle name="Normal 80 4 9" xfId="17042" xr:uid="{00000000-0005-0000-0000-000092420000}"/>
    <cellStyle name="Normal 80 5" xfId="2087" xr:uid="{00000000-0005-0000-0000-000027080000}"/>
    <cellStyle name="Normal 80 5 2" xfId="2928" xr:uid="{00000000-0005-0000-0000-0000700B0000}"/>
    <cellStyle name="Normal 80 5 2 2" xfId="4618" xr:uid="{00000000-0005-0000-0000-00000A120000}"/>
    <cellStyle name="Normal 80 5 2 2 2" xfId="14691" xr:uid="{00000000-0005-0000-0000-000063390000}"/>
    <cellStyle name="Normal 80 5 2 2 2 3" xfId="29789" xr:uid="{00000000-0005-0000-0000-00005D740000}"/>
    <cellStyle name="Normal 80 5 2 2 3" xfId="9671" xr:uid="{00000000-0005-0000-0000-0000C7250000}"/>
    <cellStyle name="Normal 80 5 2 2 3 3" xfId="24772" xr:uid="{00000000-0005-0000-0000-0000C4600000}"/>
    <cellStyle name="Normal 80 5 2 2 5" xfId="19759" xr:uid="{00000000-0005-0000-0000-00002F4D0000}"/>
    <cellStyle name="Normal 80 5 2 3" xfId="6310" xr:uid="{00000000-0005-0000-0000-0000A6180000}"/>
    <cellStyle name="Normal 80 5 2 3 2" xfId="16362" xr:uid="{00000000-0005-0000-0000-0000EA3F0000}"/>
    <cellStyle name="Normal 80 5 2 3 3" xfId="11342" xr:uid="{00000000-0005-0000-0000-00004E2C0000}"/>
    <cellStyle name="Normal 80 5 2 3 3 3" xfId="26443" xr:uid="{00000000-0005-0000-0000-00004B670000}"/>
    <cellStyle name="Normal 80 5 2 3 5" xfId="21430" xr:uid="{00000000-0005-0000-0000-0000B6530000}"/>
    <cellStyle name="Normal 80 5 2 4" xfId="13020" xr:uid="{00000000-0005-0000-0000-0000DC320000}"/>
    <cellStyle name="Normal 80 5 2 4 3" xfId="28118" xr:uid="{00000000-0005-0000-0000-0000D66D0000}"/>
    <cellStyle name="Normal 80 5 2 5" xfId="7999" xr:uid="{00000000-0005-0000-0000-00003F1F0000}"/>
    <cellStyle name="Normal 80 5 2 5 3" xfId="23101" xr:uid="{00000000-0005-0000-0000-00003D5A0000}"/>
    <cellStyle name="Normal 80 5 2 7" xfId="18088" xr:uid="{00000000-0005-0000-0000-0000A8460000}"/>
    <cellStyle name="Normal 80 5 3" xfId="3781" xr:uid="{00000000-0005-0000-0000-0000C50E0000}"/>
    <cellStyle name="Normal 80 5 3 2" xfId="13855" xr:uid="{00000000-0005-0000-0000-00001F360000}"/>
    <cellStyle name="Normal 80 5 3 2 3" xfId="28953" xr:uid="{00000000-0005-0000-0000-000019710000}"/>
    <cellStyle name="Normal 80 5 3 3" xfId="8835" xr:uid="{00000000-0005-0000-0000-000083220000}"/>
    <cellStyle name="Normal 80 5 3 3 3" xfId="23936" xr:uid="{00000000-0005-0000-0000-0000805D0000}"/>
    <cellStyle name="Normal 80 5 3 5" xfId="18923" xr:uid="{00000000-0005-0000-0000-0000EB490000}"/>
    <cellStyle name="Normal 80 5 4" xfId="5474" xr:uid="{00000000-0005-0000-0000-000062150000}"/>
    <cellStyle name="Normal 80 5 4 2" xfId="15526" xr:uid="{00000000-0005-0000-0000-0000A63C0000}"/>
    <cellStyle name="Normal 80 5 4 2 3" xfId="30624" xr:uid="{00000000-0005-0000-0000-0000A0770000}"/>
    <cellStyle name="Normal 80 5 4 3" xfId="10506" xr:uid="{00000000-0005-0000-0000-00000A290000}"/>
    <cellStyle name="Normal 80 5 4 3 3" xfId="25607" xr:uid="{00000000-0005-0000-0000-000007640000}"/>
    <cellStyle name="Normal 80 5 4 5" xfId="20594" xr:uid="{00000000-0005-0000-0000-000072500000}"/>
    <cellStyle name="Normal 80 5 5" xfId="12184" xr:uid="{00000000-0005-0000-0000-0000982F0000}"/>
    <cellStyle name="Normal 80 5 5 3" xfId="27282" xr:uid="{00000000-0005-0000-0000-0000926A0000}"/>
    <cellStyle name="Normal 80 5 6" xfId="7163" xr:uid="{00000000-0005-0000-0000-0000FB1B0000}"/>
    <cellStyle name="Normal 80 5 6 3" xfId="22265" xr:uid="{00000000-0005-0000-0000-0000F9560000}"/>
    <cellStyle name="Normal 80 5 8" xfId="17252" xr:uid="{00000000-0005-0000-0000-000064430000}"/>
    <cellStyle name="Normal 80 6" xfId="2508" xr:uid="{00000000-0005-0000-0000-0000CC090000}"/>
    <cellStyle name="Normal 80 6 2" xfId="4200" xr:uid="{00000000-0005-0000-0000-000068100000}"/>
    <cellStyle name="Normal 80 6 2 2" xfId="14273" xr:uid="{00000000-0005-0000-0000-0000C1370000}"/>
    <cellStyle name="Normal 80 6 2 2 3" xfId="29371" xr:uid="{00000000-0005-0000-0000-0000BB720000}"/>
    <cellStyle name="Normal 80 6 2 3" xfId="9253" xr:uid="{00000000-0005-0000-0000-000025240000}"/>
    <cellStyle name="Normal 80 6 2 3 3" xfId="24354" xr:uid="{00000000-0005-0000-0000-0000225F0000}"/>
    <cellStyle name="Normal 80 6 2 5" xfId="19341" xr:uid="{00000000-0005-0000-0000-00008D4B0000}"/>
    <cellStyle name="Normal 80 6 3" xfId="5892" xr:uid="{00000000-0005-0000-0000-000004170000}"/>
    <cellStyle name="Normal 80 6 3 2" xfId="15944" xr:uid="{00000000-0005-0000-0000-0000483E0000}"/>
    <cellStyle name="Normal 80 6 3 3" xfId="10924" xr:uid="{00000000-0005-0000-0000-0000AC2A0000}"/>
    <cellStyle name="Normal 80 6 3 3 3" xfId="26025" xr:uid="{00000000-0005-0000-0000-0000A9650000}"/>
    <cellStyle name="Normal 80 6 3 5" xfId="21012" xr:uid="{00000000-0005-0000-0000-000014520000}"/>
    <cellStyle name="Normal 80 6 4" xfId="12602" xr:uid="{00000000-0005-0000-0000-00003A310000}"/>
    <cellStyle name="Normal 80 6 4 3" xfId="27700" xr:uid="{00000000-0005-0000-0000-0000346C0000}"/>
    <cellStyle name="Normal 80 6 5" xfId="7581" xr:uid="{00000000-0005-0000-0000-00009D1D0000}"/>
    <cellStyle name="Normal 80 6 5 3" xfId="22683" xr:uid="{00000000-0005-0000-0000-00009B580000}"/>
    <cellStyle name="Normal 80 6 7" xfId="17670" xr:uid="{00000000-0005-0000-0000-000006450000}"/>
    <cellStyle name="Normal 80 7" xfId="3354" xr:uid="{00000000-0005-0000-0000-00001A0D0000}"/>
    <cellStyle name="Normal 80 7 2" xfId="13437" xr:uid="{00000000-0005-0000-0000-00007D340000}"/>
    <cellStyle name="Normal 80 7 2 3" xfId="28535" xr:uid="{00000000-0005-0000-0000-0000776F0000}"/>
    <cellStyle name="Normal 80 7 3" xfId="8416" xr:uid="{00000000-0005-0000-0000-0000E0200000}"/>
    <cellStyle name="Normal 80 7 3 3" xfId="23518" xr:uid="{00000000-0005-0000-0000-0000DE5B0000}"/>
    <cellStyle name="Normal 80 7 5" xfId="18505" xr:uid="{00000000-0005-0000-0000-000049480000}"/>
    <cellStyle name="Normal 80 8" xfId="5052" xr:uid="{00000000-0005-0000-0000-0000BC130000}"/>
    <cellStyle name="Normal 80 8 2" xfId="15108" xr:uid="{00000000-0005-0000-0000-0000043B0000}"/>
    <cellStyle name="Normal 80 8 2 3" xfId="30206" xr:uid="{00000000-0005-0000-0000-0000FE750000}"/>
    <cellStyle name="Normal 80 8 3" xfId="10088" xr:uid="{00000000-0005-0000-0000-000068270000}"/>
    <cellStyle name="Normal 80 8 3 3" xfId="25189" xr:uid="{00000000-0005-0000-0000-000065620000}"/>
    <cellStyle name="Normal 80 8 5" xfId="20176" xr:uid="{00000000-0005-0000-0000-0000D04E0000}"/>
    <cellStyle name="Normal 80 9" xfId="11764" xr:uid="{00000000-0005-0000-0000-0000F42D0000}"/>
    <cellStyle name="Normal 80 9 3" xfId="26864" xr:uid="{00000000-0005-0000-0000-0000F0680000}"/>
    <cellStyle name="Normal 81" xfId="1702" xr:uid="{00000000-0005-0000-0000-0000A6060000}"/>
    <cellStyle name="Normal 81 10" xfId="6792" xr:uid="{00000000-0005-0000-0000-0000881A0000}"/>
    <cellStyle name="Normal 81 10 3" xfId="21896" xr:uid="{00000000-0005-0000-0000-000088550000}"/>
    <cellStyle name="Normal 81 12" xfId="16881" xr:uid="{00000000-0005-0000-0000-0000F1410000}"/>
    <cellStyle name="Normal 81 2" xfId="1756" xr:uid="{00000000-0005-0000-0000-0000DC060000}"/>
    <cellStyle name="Normal 81 2 11" xfId="16935" xr:uid="{00000000-0005-0000-0000-000027420000}"/>
    <cellStyle name="Normal 81 2 2" xfId="1864" xr:uid="{00000000-0005-0000-0000-000048070000}"/>
    <cellStyle name="Normal 81 2 2 10" xfId="17039" xr:uid="{00000000-0005-0000-0000-00008F420000}"/>
    <cellStyle name="Normal 81 2 2 2" xfId="2081" xr:uid="{00000000-0005-0000-0000-000021080000}"/>
    <cellStyle name="Normal 81 2 2 2 2" xfId="2502" xr:uid="{00000000-0005-0000-0000-0000C6090000}"/>
    <cellStyle name="Normal 81 2 2 2 2 2" xfId="3341" xr:uid="{00000000-0005-0000-0000-00000D0D0000}"/>
    <cellStyle name="Normal 81 2 2 2 2 2 2" xfId="5031" xr:uid="{00000000-0005-0000-0000-0000A7130000}"/>
    <cellStyle name="Normal 81 2 2 2 2 2 2 2" xfId="15104" xr:uid="{00000000-0005-0000-0000-0000003B0000}"/>
    <cellStyle name="Normal 81 2 2 2 2 2 2 2 3" xfId="30202" xr:uid="{00000000-0005-0000-0000-0000FA750000}"/>
    <cellStyle name="Normal 81 2 2 2 2 2 2 3" xfId="10084" xr:uid="{00000000-0005-0000-0000-000064270000}"/>
    <cellStyle name="Normal 81 2 2 2 2 2 2 3 3" xfId="25185" xr:uid="{00000000-0005-0000-0000-000061620000}"/>
    <cellStyle name="Normal 81 2 2 2 2 2 2 5" xfId="20172" xr:uid="{00000000-0005-0000-0000-0000CC4E0000}"/>
    <cellStyle name="Normal 81 2 2 2 2 2 3" xfId="6723" xr:uid="{00000000-0005-0000-0000-0000431A0000}"/>
    <cellStyle name="Normal 81 2 2 2 2 2 3 2" xfId="16775" xr:uid="{00000000-0005-0000-0000-000087410000}"/>
    <cellStyle name="Normal 81 2 2 2 2 2 3 3" xfId="11755" xr:uid="{00000000-0005-0000-0000-0000EB2D0000}"/>
    <cellStyle name="Normal 81 2 2 2 2 2 3 3 3" xfId="26856" xr:uid="{00000000-0005-0000-0000-0000E8680000}"/>
    <cellStyle name="Normal 81 2 2 2 2 2 3 5" xfId="21843" xr:uid="{00000000-0005-0000-0000-000053550000}"/>
    <cellStyle name="Normal 81 2 2 2 2 2 4" xfId="13433" xr:uid="{00000000-0005-0000-0000-000079340000}"/>
    <cellStyle name="Normal 81 2 2 2 2 2 4 3" xfId="28531" xr:uid="{00000000-0005-0000-0000-0000736F0000}"/>
    <cellStyle name="Normal 81 2 2 2 2 2 5" xfId="8412" xr:uid="{00000000-0005-0000-0000-0000DC200000}"/>
    <cellStyle name="Normal 81 2 2 2 2 2 5 3" xfId="23514" xr:uid="{00000000-0005-0000-0000-0000DA5B0000}"/>
    <cellStyle name="Normal 81 2 2 2 2 2 7" xfId="18501" xr:uid="{00000000-0005-0000-0000-000045480000}"/>
    <cellStyle name="Normal 81 2 2 2 2 3" xfId="4194" xr:uid="{00000000-0005-0000-0000-000062100000}"/>
    <cellStyle name="Normal 81 2 2 2 2 3 2" xfId="14268" xr:uid="{00000000-0005-0000-0000-0000BC370000}"/>
    <cellStyle name="Normal 81 2 2 2 2 3 2 3" xfId="29366" xr:uid="{00000000-0005-0000-0000-0000B6720000}"/>
    <cellStyle name="Normal 81 2 2 2 2 3 3" xfId="9248" xr:uid="{00000000-0005-0000-0000-000020240000}"/>
    <cellStyle name="Normal 81 2 2 2 2 3 3 3" xfId="24349" xr:uid="{00000000-0005-0000-0000-00001D5F0000}"/>
    <cellStyle name="Normal 81 2 2 2 2 3 5" xfId="19336" xr:uid="{00000000-0005-0000-0000-0000884B0000}"/>
    <cellStyle name="Normal 81 2 2 2 2 4" xfId="5887" xr:uid="{00000000-0005-0000-0000-0000FF160000}"/>
    <cellStyle name="Normal 81 2 2 2 2 4 2" xfId="15939" xr:uid="{00000000-0005-0000-0000-0000433E0000}"/>
    <cellStyle name="Normal 81 2 2 2 2 4 3" xfId="10919" xr:uid="{00000000-0005-0000-0000-0000A72A0000}"/>
    <cellStyle name="Normal 81 2 2 2 2 4 3 3" xfId="26020" xr:uid="{00000000-0005-0000-0000-0000A4650000}"/>
    <cellStyle name="Normal 81 2 2 2 2 4 5" xfId="21007" xr:uid="{00000000-0005-0000-0000-00000F520000}"/>
    <cellStyle name="Normal 81 2 2 2 2 5" xfId="12597" xr:uid="{00000000-0005-0000-0000-000035310000}"/>
    <cellStyle name="Normal 81 2 2 2 2 5 3" xfId="27695" xr:uid="{00000000-0005-0000-0000-00002F6C0000}"/>
    <cellStyle name="Normal 81 2 2 2 2 6" xfId="7576" xr:uid="{00000000-0005-0000-0000-0000981D0000}"/>
    <cellStyle name="Normal 81 2 2 2 2 6 3" xfId="22678" xr:uid="{00000000-0005-0000-0000-000096580000}"/>
    <cellStyle name="Normal 81 2 2 2 2 8" xfId="17665" xr:uid="{00000000-0005-0000-0000-000001450000}"/>
    <cellStyle name="Normal 81 2 2 2 3" xfId="2923" xr:uid="{00000000-0005-0000-0000-00006B0B0000}"/>
    <cellStyle name="Normal 81 2 2 2 3 2" xfId="4613" xr:uid="{00000000-0005-0000-0000-000005120000}"/>
    <cellStyle name="Normal 81 2 2 2 3 2 2" xfId="14686" xr:uid="{00000000-0005-0000-0000-00005E390000}"/>
    <cellStyle name="Normal 81 2 2 2 3 2 2 3" xfId="29784" xr:uid="{00000000-0005-0000-0000-000058740000}"/>
    <cellStyle name="Normal 81 2 2 2 3 2 3" xfId="9666" xr:uid="{00000000-0005-0000-0000-0000C2250000}"/>
    <cellStyle name="Normal 81 2 2 2 3 2 3 3" xfId="24767" xr:uid="{00000000-0005-0000-0000-0000BF600000}"/>
    <cellStyle name="Normal 81 2 2 2 3 2 5" xfId="19754" xr:uid="{00000000-0005-0000-0000-00002A4D0000}"/>
    <cellStyle name="Normal 81 2 2 2 3 3" xfId="6305" xr:uid="{00000000-0005-0000-0000-0000A1180000}"/>
    <cellStyle name="Normal 81 2 2 2 3 3 2" xfId="16357" xr:uid="{00000000-0005-0000-0000-0000E53F0000}"/>
    <cellStyle name="Normal 81 2 2 2 3 3 3" xfId="11337" xr:uid="{00000000-0005-0000-0000-0000492C0000}"/>
    <cellStyle name="Normal 81 2 2 2 3 3 3 3" xfId="26438" xr:uid="{00000000-0005-0000-0000-000046670000}"/>
    <cellStyle name="Normal 81 2 2 2 3 3 5" xfId="21425" xr:uid="{00000000-0005-0000-0000-0000B1530000}"/>
    <cellStyle name="Normal 81 2 2 2 3 4" xfId="13015" xr:uid="{00000000-0005-0000-0000-0000D7320000}"/>
    <cellStyle name="Normal 81 2 2 2 3 4 3" xfId="28113" xr:uid="{00000000-0005-0000-0000-0000D16D0000}"/>
    <cellStyle name="Normal 81 2 2 2 3 5" xfId="7994" xr:uid="{00000000-0005-0000-0000-00003A1F0000}"/>
    <cellStyle name="Normal 81 2 2 2 3 5 3" xfId="23096" xr:uid="{00000000-0005-0000-0000-0000385A0000}"/>
    <cellStyle name="Normal 81 2 2 2 3 7" xfId="18083" xr:uid="{00000000-0005-0000-0000-0000A3460000}"/>
    <cellStyle name="Normal 81 2 2 2 4" xfId="3776" xr:uid="{00000000-0005-0000-0000-0000C00E0000}"/>
    <cellStyle name="Normal 81 2 2 2 4 2" xfId="13850" xr:uid="{00000000-0005-0000-0000-00001A360000}"/>
    <cellStyle name="Normal 81 2 2 2 4 2 3" xfId="28948" xr:uid="{00000000-0005-0000-0000-000014710000}"/>
    <cellStyle name="Normal 81 2 2 2 4 3" xfId="8830" xr:uid="{00000000-0005-0000-0000-00007E220000}"/>
    <cellStyle name="Normal 81 2 2 2 4 3 3" xfId="23931" xr:uid="{00000000-0005-0000-0000-00007B5D0000}"/>
    <cellStyle name="Normal 81 2 2 2 4 5" xfId="18918" xr:uid="{00000000-0005-0000-0000-0000E6490000}"/>
    <cellStyle name="Normal 81 2 2 2 5" xfId="5469" xr:uid="{00000000-0005-0000-0000-00005D150000}"/>
    <cellStyle name="Normal 81 2 2 2 5 2" xfId="15521" xr:uid="{00000000-0005-0000-0000-0000A13C0000}"/>
    <cellStyle name="Normal 81 2 2 2 5 2 3" xfId="30619" xr:uid="{00000000-0005-0000-0000-00009B770000}"/>
    <cellStyle name="Normal 81 2 2 2 5 3" xfId="10501" xr:uid="{00000000-0005-0000-0000-000005290000}"/>
    <cellStyle name="Normal 81 2 2 2 5 3 3" xfId="25602" xr:uid="{00000000-0005-0000-0000-000002640000}"/>
    <cellStyle name="Normal 81 2 2 2 5 5" xfId="20589" xr:uid="{00000000-0005-0000-0000-00006D500000}"/>
    <cellStyle name="Normal 81 2 2 2 6" xfId="12179" xr:uid="{00000000-0005-0000-0000-0000932F0000}"/>
    <cellStyle name="Normal 81 2 2 2 6 3" xfId="27277" xr:uid="{00000000-0005-0000-0000-00008D6A0000}"/>
    <cellStyle name="Normal 81 2 2 2 7" xfId="7158" xr:uid="{00000000-0005-0000-0000-0000F61B0000}"/>
    <cellStyle name="Normal 81 2 2 2 7 3" xfId="22260" xr:uid="{00000000-0005-0000-0000-0000F4560000}"/>
    <cellStyle name="Normal 81 2 2 2 9" xfId="17247" xr:uid="{00000000-0005-0000-0000-00005F430000}"/>
    <cellStyle name="Normal 81 2 2 3" xfId="2294" xr:uid="{00000000-0005-0000-0000-0000F6080000}"/>
    <cellStyle name="Normal 81 2 2 3 2" xfId="3133" xr:uid="{00000000-0005-0000-0000-00003D0C0000}"/>
    <cellStyle name="Normal 81 2 2 3 2 2" xfId="4823" xr:uid="{00000000-0005-0000-0000-0000D7120000}"/>
    <cellStyle name="Normal 81 2 2 3 2 2 2" xfId="14896" xr:uid="{00000000-0005-0000-0000-0000303A0000}"/>
    <cellStyle name="Normal 81 2 2 3 2 2 2 3" xfId="29994" xr:uid="{00000000-0005-0000-0000-00002A750000}"/>
    <cellStyle name="Normal 81 2 2 3 2 2 3" xfId="9876" xr:uid="{00000000-0005-0000-0000-000094260000}"/>
    <cellStyle name="Normal 81 2 2 3 2 2 3 3" xfId="24977" xr:uid="{00000000-0005-0000-0000-000091610000}"/>
    <cellStyle name="Normal 81 2 2 3 2 2 5" xfId="19964" xr:uid="{00000000-0005-0000-0000-0000FC4D0000}"/>
    <cellStyle name="Normal 81 2 2 3 2 3" xfId="6515" xr:uid="{00000000-0005-0000-0000-000073190000}"/>
    <cellStyle name="Normal 81 2 2 3 2 3 2" xfId="16567" xr:uid="{00000000-0005-0000-0000-0000B7400000}"/>
    <cellStyle name="Normal 81 2 2 3 2 3 3" xfId="11547" xr:uid="{00000000-0005-0000-0000-00001B2D0000}"/>
    <cellStyle name="Normal 81 2 2 3 2 3 3 3" xfId="26648" xr:uid="{00000000-0005-0000-0000-000018680000}"/>
    <cellStyle name="Normal 81 2 2 3 2 3 5" xfId="21635" xr:uid="{00000000-0005-0000-0000-000083540000}"/>
    <cellStyle name="Normal 81 2 2 3 2 4" xfId="13225" xr:uid="{00000000-0005-0000-0000-0000A9330000}"/>
    <cellStyle name="Normal 81 2 2 3 2 4 3" xfId="28323" xr:uid="{00000000-0005-0000-0000-0000A36E0000}"/>
    <cellStyle name="Normal 81 2 2 3 2 5" xfId="8204" xr:uid="{00000000-0005-0000-0000-00000C200000}"/>
    <cellStyle name="Normal 81 2 2 3 2 5 3" xfId="23306" xr:uid="{00000000-0005-0000-0000-00000A5B0000}"/>
    <cellStyle name="Normal 81 2 2 3 2 7" xfId="18293" xr:uid="{00000000-0005-0000-0000-000075470000}"/>
    <cellStyle name="Normal 81 2 2 3 3" xfId="3986" xr:uid="{00000000-0005-0000-0000-0000920F0000}"/>
    <cellStyle name="Normal 81 2 2 3 3 2" xfId="14060" xr:uid="{00000000-0005-0000-0000-0000EC360000}"/>
    <cellStyle name="Normal 81 2 2 3 3 2 3" xfId="29158" xr:uid="{00000000-0005-0000-0000-0000E6710000}"/>
    <cellStyle name="Normal 81 2 2 3 3 3" xfId="9040" xr:uid="{00000000-0005-0000-0000-000050230000}"/>
    <cellStyle name="Normal 81 2 2 3 3 3 3" xfId="24141" xr:uid="{00000000-0005-0000-0000-00004D5E0000}"/>
    <cellStyle name="Normal 81 2 2 3 3 5" xfId="19128" xr:uid="{00000000-0005-0000-0000-0000B84A0000}"/>
    <cellStyle name="Normal 81 2 2 3 4" xfId="5679" xr:uid="{00000000-0005-0000-0000-00002F160000}"/>
    <cellStyle name="Normal 81 2 2 3 4 2" xfId="15731" xr:uid="{00000000-0005-0000-0000-0000733D0000}"/>
    <cellStyle name="Normal 81 2 2 3 4 2 3" xfId="30829" xr:uid="{00000000-0005-0000-0000-00006D780000}"/>
    <cellStyle name="Normal 81 2 2 3 4 3" xfId="10711" xr:uid="{00000000-0005-0000-0000-0000D7290000}"/>
    <cellStyle name="Normal 81 2 2 3 4 3 3" xfId="25812" xr:uid="{00000000-0005-0000-0000-0000D4640000}"/>
    <cellStyle name="Normal 81 2 2 3 4 5" xfId="20799" xr:uid="{00000000-0005-0000-0000-00003F510000}"/>
    <cellStyle name="Normal 81 2 2 3 5" xfId="12389" xr:uid="{00000000-0005-0000-0000-000065300000}"/>
    <cellStyle name="Normal 81 2 2 3 5 3" xfId="27487" xr:uid="{00000000-0005-0000-0000-00005F6B0000}"/>
    <cellStyle name="Normal 81 2 2 3 6" xfId="7368" xr:uid="{00000000-0005-0000-0000-0000C81C0000}"/>
    <cellStyle name="Normal 81 2 2 3 6 3" xfId="22470" xr:uid="{00000000-0005-0000-0000-0000C6570000}"/>
    <cellStyle name="Normal 81 2 2 3 8" xfId="17457" xr:uid="{00000000-0005-0000-0000-000031440000}"/>
    <cellStyle name="Normal 81 2 2 4" xfId="2715" xr:uid="{00000000-0005-0000-0000-00009B0A0000}"/>
    <cellStyle name="Normal 81 2 2 4 2" xfId="4405" xr:uid="{00000000-0005-0000-0000-000035110000}"/>
    <cellStyle name="Normal 81 2 2 4 2 2" xfId="14478" xr:uid="{00000000-0005-0000-0000-00008E380000}"/>
    <cellStyle name="Normal 81 2 2 4 2 2 3" xfId="29576" xr:uid="{00000000-0005-0000-0000-000088730000}"/>
    <cellStyle name="Normal 81 2 2 4 2 3" xfId="9458" xr:uid="{00000000-0005-0000-0000-0000F2240000}"/>
    <cellStyle name="Normal 81 2 2 4 2 3 3" xfId="24559" xr:uid="{00000000-0005-0000-0000-0000EF5F0000}"/>
    <cellStyle name="Normal 81 2 2 4 2 5" xfId="19546" xr:uid="{00000000-0005-0000-0000-00005A4C0000}"/>
    <cellStyle name="Normal 81 2 2 4 3" xfId="6097" xr:uid="{00000000-0005-0000-0000-0000D1170000}"/>
    <cellStyle name="Normal 81 2 2 4 3 2" xfId="16149" xr:uid="{00000000-0005-0000-0000-0000153F0000}"/>
    <cellStyle name="Normal 81 2 2 4 3 3" xfId="11129" xr:uid="{00000000-0005-0000-0000-0000792B0000}"/>
    <cellStyle name="Normal 81 2 2 4 3 3 3" xfId="26230" xr:uid="{00000000-0005-0000-0000-000076660000}"/>
    <cellStyle name="Normal 81 2 2 4 3 5" xfId="21217" xr:uid="{00000000-0005-0000-0000-0000E1520000}"/>
    <cellStyle name="Normal 81 2 2 4 4" xfId="12807" xr:uid="{00000000-0005-0000-0000-000007320000}"/>
    <cellStyle name="Normal 81 2 2 4 4 3" xfId="27905" xr:uid="{00000000-0005-0000-0000-0000016D0000}"/>
    <cellStyle name="Normal 81 2 2 4 5" xfId="7786" xr:uid="{00000000-0005-0000-0000-00006A1E0000}"/>
    <cellStyle name="Normal 81 2 2 4 5 3" xfId="22888" xr:uid="{00000000-0005-0000-0000-000068590000}"/>
    <cellStyle name="Normal 81 2 2 4 7" xfId="17875" xr:uid="{00000000-0005-0000-0000-0000D3450000}"/>
    <cellStyle name="Normal 81 2 2 5" xfId="3568" xr:uid="{00000000-0005-0000-0000-0000F00D0000}"/>
    <cellStyle name="Normal 81 2 2 5 2" xfId="13642" xr:uid="{00000000-0005-0000-0000-00004A350000}"/>
    <cellStyle name="Normal 81 2 2 5 2 3" xfId="28740" xr:uid="{00000000-0005-0000-0000-000044700000}"/>
    <cellStyle name="Normal 81 2 2 5 3" xfId="8622" xr:uid="{00000000-0005-0000-0000-0000AE210000}"/>
    <cellStyle name="Normal 81 2 2 5 3 3" xfId="23723" xr:uid="{00000000-0005-0000-0000-0000AB5C0000}"/>
    <cellStyle name="Normal 81 2 2 5 5" xfId="18710" xr:uid="{00000000-0005-0000-0000-000016490000}"/>
    <cellStyle name="Normal 81 2 2 6" xfId="5261" xr:uid="{00000000-0005-0000-0000-00008D140000}"/>
    <cellStyle name="Normal 81 2 2 6 2" xfId="15313" xr:uid="{00000000-0005-0000-0000-0000D13B0000}"/>
    <cellStyle name="Normal 81 2 2 6 2 3" xfId="30411" xr:uid="{00000000-0005-0000-0000-0000CB760000}"/>
    <cellStyle name="Normal 81 2 2 6 3" xfId="10293" xr:uid="{00000000-0005-0000-0000-000035280000}"/>
    <cellStyle name="Normal 81 2 2 6 3 3" xfId="25394" xr:uid="{00000000-0005-0000-0000-000032630000}"/>
    <cellStyle name="Normal 81 2 2 6 5" xfId="20381" xr:uid="{00000000-0005-0000-0000-00009D4F0000}"/>
    <cellStyle name="Normal 81 2 2 7" xfId="11971" xr:uid="{00000000-0005-0000-0000-0000C32E0000}"/>
    <cellStyle name="Normal 81 2 2 7 3" xfId="27069" xr:uid="{00000000-0005-0000-0000-0000BD690000}"/>
    <cellStyle name="Normal 81 2 2 8" xfId="6950" xr:uid="{00000000-0005-0000-0000-0000261B0000}"/>
    <cellStyle name="Normal 81 2 2 8 3" xfId="22052" xr:uid="{00000000-0005-0000-0000-000024560000}"/>
    <cellStyle name="Normal 81 2 3" xfId="1977" xr:uid="{00000000-0005-0000-0000-0000B9070000}"/>
    <cellStyle name="Normal 81 2 3 2" xfId="2398" xr:uid="{00000000-0005-0000-0000-00005E090000}"/>
    <cellStyle name="Normal 81 2 3 2 2" xfId="3237" xr:uid="{00000000-0005-0000-0000-0000A50C0000}"/>
    <cellStyle name="Normal 81 2 3 2 2 2" xfId="4927" xr:uid="{00000000-0005-0000-0000-00003F130000}"/>
    <cellStyle name="Normal 81 2 3 2 2 2 2" xfId="15000" xr:uid="{00000000-0005-0000-0000-0000983A0000}"/>
    <cellStyle name="Normal 81 2 3 2 2 2 2 3" xfId="30098" xr:uid="{00000000-0005-0000-0000-000092750000}"/>
    <cellStyle name="Normal 81 2 3 2 2 2 3" xfId="9980" xr:uid="{00000000-0005-0000-0000-0000FC260000}"/>
    <cellStyle name="Normal 81 2 3 2 2 2 3 3" xfId="25081" xr:uid="{00000000-0005-0000-0000-0000F9610000}"/>
    <cellStyle name="Normal 81 2 3 2 2 2 5" xfId="20068" xr:uid="{00000000-0005-0000-0000-0000644E0000}"/>
    <cellStyle name="Normal 81 2 3 2 2 3" xfId="6619" xr:uid="{00000000-0005-0000-0000-0000DB190000}"/>
    <cellStyle name="Normal 81 2 3 2 2 3 2" xfId="16671" xr:uid="{00000000-0005-0000-0000-00001F410000}"/>
    <cellStyle name="Normal 81 2 3 2 2 3 3" xfId="11651" xr:uid="{00000000-0005-0000-0000-0000832D0000}"/>
    <cellStyle name="Normal 81 2 3 2 2 3 3 3" xfId="26752" xr:uid="{00000000-0005-0000-0000-000080680000}"/>
    <cellStyle name="Normal 81 2 3 2 2 3 5" xfId="21739" xr:uid="{00000000-0005-0000-0000-0000EB540000}"/>
    <cellStyle name="Normal 81 2 3 2 2 4" xfId="13329" xr:uid="{00000000-0005-0000-0000-000011340000}"/>
    <cellStyle name="Normal 81 2 3 2 2 4 3" xfId="28427" xr:uid="{00000000-0005-0000-0000-00000B6F0000}"/>
    <cellStyle name="Normal 81 2 3 2 2 5" xfId="8308" xr:uid="{00000000-0005-0000-0000-000074200000}"/>
    <cellStyle name="Normal 81 2 3 2 2 5 3" xfId="23410" xr:uid="{00000000-0005-0000-0000-0000725B0000}"/>
    <cellStyle name="Normal 81 2 3 2 2 7" xfId="18397" xr:uid="{00000000-0005-0000-0000-0000DD470000}"/>
    <cellStyle name="Normal 81 2 3 2 3" xfId="4090" xr:uid="{00000000-0005-0000-0000-0000FA0F0000}"/>
    <cellStyle name="Normal 81 2 3 2 3 2" xfId="14164" xr:uid="{00000000-0005-0000-0000-000054370000}"/>
    <cellStyle name="Normal 81 2 3 2 3 2 3" xfId="29262" xr:uid="{00000000-0005-0000-0000-00004E720000}"/>
    <cellStyle name="Normal 81 2 3 2 3 3" xfId="9144" xr:uid="{00000000-0005-0000-0000-0000B8230000}"/>
    <cellStyle name="Normal 81 2 3 2 3 3 3" xfId="24245" xr:uid="{00000000-0005-0000-0000-0000B55E0000}"/>
    <cellStyle name="Normal 81 2 3 2 3 5" xfId="19232" xr:uid="{00000000-0005-0000-0000-0000204B0000}"/>
    <cellStyle name="Normal 81 2 3 2 4" xfId="5783" xr:uid="{00000000-0005-0000-0000-000097160000}"/>
    <cellStyle name="Normal 81 2 3 2 4 2" xfId="15835" xr:uid="{00000000-0005-0000-0000-0000DB3D0000}"/>
    <cellStyle name="Normal 81 2 3 2 4 2 3" xfId="30933" xr:uid="{00000000-0005-0000-0000-0000D5780000}"/>
    <cellStyle name="Normal 81 2 3 2 4 3" xfId="10815" xr:uid="{00000000-0005-0000-0000-00003F2A0000}"/>
    <cellStyle name="Normal 81 2 3 2 4 3 3" xfId="25916" xr:uid="{00000000-0005-0000-0000-00003C650000}"/>
    <cellStyle name="Normal 81 2 3 2 4 5" xfId="20903" xr:uid="{00000000-0005-0000-0000-0000A7510000}"/>
    <cellStyle name="Normal 81 2 3 2 5" xfId="12493" xr:uid="{00000000-0005-0000-0000-0000CD300000}"/>
    <cellStyle name="Normal 81 2 3 2 5 3" xfId="27591" xr:uid="{00000000-0005-0000-0000-0000C76B0000}"/>
    <cellStyle name="Normal 81 2 3 2 6" xfId="7472" xr:uid="{00000000-0005-0000-0000-0000301D0000}"/>
    <cellStyle name="Normal 81 2 3 2 6 3" xfId="22574" xr:uid="{00000000-0005-0000-0000-00002E580000}"/>
    <cellStyle name="Normal 81 2 3 2 8" xfId="17561" xr:uid="{00000000-0005-0000-0000-000099440000}"/>
    <cellStyle name="Normal 81 2 3 3" xfId="2819" xr:uid="{00000000-0005-0000-0000-0000030B0000}"/>
    <cellStyle name="Normal 81 2 3 3 2" xfId="4509" xr:uid="{00000000-0005-0000-0000-00009D110000}"/>
    <cellStyle name="Normal 81 2 3 3 2 2" xfId="14582" xr:uid="{00000000-0005-0000-0000-0000F6380000}"/>
    <cellStyle name="Normal 81 2 3 3 2 2 3" xfId="29680" xr:uid="{00000000-0005-0000-0000-0000F0730000}"/>
    <cellStyle name="Normal 81 2 3 3 2 3" xfId="9562" xr:uid="{00000000-0005-0000-0000-00005A250000}"/>
    <cellStyle name="Normal 81 2 3 3 2 3 3" xfId="24663" xr:uid="{00000000-0005-0000-0000-000057600000}"/>
    <cellStyle name="Normal 81 2 3 3 2 5" xfId="19650" xr:uid="{00000000-0005-0000-0000-0000C24C0000}"/>
    <cellStyle name="Normal 81 2 3 3 3" xfId="6201" xr:uid="{00000000-0005-0000-0000-000039180000}"/>
    <cellStyle name="Normal 81 2 3 3 3 2" xfId="16253" xr:uid="{00000000-0005-0000-0000-00007D3F0000}"/>
    <cellStyle name="Normal 81 2 3 3 3 3" xfId="11233" xr:uid="{00000000-0005-0000-0000-0000E12B0000}"/>
    <cellStyle name="Normal 81 2 3 3 3 3 3" xfId="26334" xr:uid="{00000000-0005-0000-0000-0000DE660000}"/>
    <cellStyle name="Normal 81 2 3 3 3 5" xfId="21321" xr:uid="{00000000-0005-0000-0000-000049530000}"/>
    <cellStyle name="Normal 81 2 3 3 4" xfId="12911" xr:uid="{00000000-0005-0000-0000-00006F320000}"/>
    <cellStyle name="Normal 81 2 3 3 4 3" xfId="28009" xr:uid="{00000000-0005-0000-0000-0000696D0000}"/>
    <cellStyle name="Normal 81 2 3 3 5" xfId="7890" xr:uid="{00000000-0005-0000-0000-0000D21E0000}"/>
    <cellStyle name="Normal 81 2 3 3 5 3" xfId="22992" xr:uid="{00000000-0005-0000-0000-0000D0590000}"/>
    <cellStyle name="Normal 81 2 3 3 7" xfId="17979" xr:uid="{00000000-0005-0000-0000-00003B460000}"/>
    <cellStyle name="Normal 81 2 3 4" xfId="3672" xr:uid="{00000000-0005-0000-0000-0000580E0000}"/>
    <cellStyle name="Normal 81 2 3 4 2" xfId="13746" xr:uid="{00000000-0005-0000-0000-0000B2350000}"/>
    <cellStyle name="Normal 81 2 3 4 2 3" xfId="28844" xr:uid="{00000000-0005-0000-0000-0000AC700000}"/>
    <cellStyle name="Normal 81 2 3 4 3" xfId="8726" xr:uid="{00000000-0005-0000-0000-000016220000}"/>
    <cellStyle name="Normal 81 2 3 4 3 3" xfId="23827" xr:uid="{00000000-0005-0000-0000-0000135D0000}"/>
    <cellStyle name="Normal 81 2 3 4 5" xfId="18814" xr:uid="{00000000-0005-0000-0000-00007E490000}"/>
    <cellStyle name="Normal 81 2 3 5" xfId="5365" xr:uid="{00000000-0005-0000-0000-0000F5140000}"/>
    <cellStyle name="Normal 81 2 3 5 2" xfId="15417" xr:uid="{00000000-0005-0000-0000-0000393C0000}"/>
    <cellStyle name="Normal 81 2 3 5 2 3" xfId="30515" xr:uid="{00000000-0005-0000-0000-000033770000}"/>
    <cellStyle name="Normal 81 2 3 5 3" xfId="10397" xr:uid="{00000000-0005-0000-0000-00009D280000}"/>
    <cellStyle name="Normal 81 2 3 5 3 3" xfId="25498" xr:uid="{00000000-0005-0000-0000-00009A630000}"/>
    <cellStyle name="Normal 81 2 3 5 5" xfId="20485" xr:uid="{00000000-0005-0000-0000-000005500000}"/>
    <cellStyle name="Normal 81 2 3 6" xfId="12075" xr:uid="{00000000-0005-0000-0000-00002B2F0000}"/>
    <cellStyle name="Normal 81 2 3 6 3" xfId="27173" xr:uid="{00000000-0005-0000-0000-0000256A0000}"/>
    <cellStyle name="Normal 81 2 3 7" xfId="7054" xr:uid="{00000000-0005-0000-0000-00008E1B0000}"/>
    <cellStyle name="Normal 81 2 3 7 3" xfId="22156" xr:uid="{00000000-0005-0000-0000-00008C560000}"/>
    <cellStyle name="Normal 81 2 3 9" xfId="17143" xr:uid="{00000000-0005-0000-0000-0000F7420000}"/>
    <cellStyle name="Normal 81 2 4" xfId="2190" xr:uid="{00000000-0005-0000-0000-00008E080000}"/>
    <cellStyle name="Normal 81 2 4 2" xfId="3029" xr:uid="{00000000-0005-0000-0000-0000D50B0000}"/>
    <cellStyle name="Normal 81 2 4 2 2" xfId="4719" xr:uid="{00000000-0005-0000-0000-00006F120000}"/>
    <cellStyle name="Normal 81 2 4 2 2 2" xfId="14792" xr:uid="{00000000-0005-0000-0000-0000C8390000}"/>
    <cellStyle name="Normal 81 2 4 2 2 2 3" xfId="29890" xr:uid="{00000000-0005-0000-0000-0000C2740000}"/>
    <cellStyle name="Normal 81 2 4 2 2 3" xfId="9772" xr:uid="{00000000-0005-0000-0000-00002C260000}"/>
    <cellStyle name="Normal 81 2 4 2 2 3 3" xfId="24873" xr:uid="{00000000-0005-0000-0000-000029610000}"/>
    <cellStyle name="Normal 81 2 4 2 2 5" xfId="19860" xr:uid="{00000000-0005-0000-0000-0000944D0000}"/>
    <cellStyle name="Normal 81 2 4 2 3" xfId="6411" xr:uid="{00000000-0005-0000-0000-00000B190000}"/>
    <cellStyle name="Normal 81 2 4 2 3 2" xfId="16463" xr:uid="{00000000-0005-0000-0000-00004F400000}"/>
    <cellStyle name="Normal 81 2 4 2 3 3" xfId="11443" xr:uid="{00000000-0005-0000-0000-0000B32C0000}"/>
    <cellStyle name="Normal 81 2 4 2 3 3 3" xfId="26544" xr:uid="{00000000-0005-0000-0000-0000B0670000}"/>
    <cellStyle name="Normal 81 2 4 2 3 5" xfId="21531" xr:uid="{00000000-0005-0000-0000-00001B540000}"/>
    <cellStyle name="Normal 81 2 4 2 4" xfId="13121" xr:uid="{00000000-0005-0000-0000-000041330000}"/>
    <cellStyle name="Normal 81 2 4 2 4 3" xfId="28219" xr:uid="{00000000-0005-0000-0000-00003B6E0000}"/>
    <cellStyle name="Normal 81 2 4 2 5" xfId="8100" xr:uid="{00000000-0005-0000-0000-0000A41F0000}"/>
    <cellStyle name="Normal 81 2 4 2 5 3" xfId="23202" xr:uid="{00000000-0005-0000-0000-0000A25A0000}"/>
    <cellStyle name="Normal 81 2 4 2 7" xfId="18189" xr:uid="{00000000-0005-0000-0000-00000D470000}"/>
    <cellStyle name="Normal 81 2 4 3" xfId="3882" xr:uid="{00000000-0005-0000-0000-00002A0F0000}"/>
    <cellStyle name="Normal 81 2 4 3 2" xfId="13956" xr:uid="{00000000-0005-0000-0000-000084360000}"/>
    <cellStyle name="Normal 81 2 4 3 2 3" xfId="29054" xr:uid="{00000000-0005-0000-0000-00007E710000}"/>
    <cellStyle name="Normal 81 2 4 3 3" xfId="8936" xr:uid="{00000000-0005-0000-0000-0000E8220000}"/>
    <cellStyle name="Normal 81 2 4 3 3 3" xfId="24037" xr:uid="{00000000-0005-0000-0000-0000E55D0000}"/>
    <cellStyle name="Normal 81 2 4 3 5" xfId="19024" xr:uid="{00000000-0005-0000-0000-0000504A0000}"/>
    <cellStyle name="Normal 81 2 4 4" xfId="5575" xr:uid="{00000000-0005-0000-0000-0000C7150000}"/>
    <cellStyle name="Normal 81 2 4 4 2" xfId="15627" xr:uid="{00000000-0005-0000-0000-00000B3D0000}"/>
    <cellStyle name="Normal 81 2 4 4 2 3" xfId="30725" xr:uid="{00000000-0005-0000-0000-000005780000}"/>
    <cellStyle name="Normal 81 2 4 4 3" xfId="10607" xr:uid="{00000000-0005-0000-0000-00006F290000}"/>
    <cellStyle name="Normal 81 2 4 4 3 3" xfId="25708" xr:uid="{00000000-0005-0000-0000-00006C640000}"/>
    <cellStyle name="Normal 81 2 4 4 5" xfId="20695" xr:uid="{00000000-0005-0000-0000-0000D7500000}"/>
    <cellStyle name="Normal 81 2 4 5" xfId="12285" xr:uid="{00000000-0005-0000-0000-0000FD2F0000}"/>
    <cellStyle name="Normal 81 2 4 5 3" xfId="27383" xr:uid="{00000000-0005-0000-0000-0000F76A0000}"/>
    <cellStyle name="Normal 81 2 4 6" xfId="7264" xr:uid="{00000000-0005-0000-0000-0000601C0000}"/>
    <cellStyle name="Normal 81 2 4 6 3" xfId="22366" xr:uid="{00000000-0005-0000-0000-00005E570000}"/>
    <cellStyle name="Normal 81 2 4 8" xfId="17353" xr:uid="{00000000-0005-0000-0000-0000C9430000}"/>
    <cellStyle name="Normal 81 2 5" xfId="2611" xr:uid="{00000000-0005-0000-0000-0000330A0000}"/>
    <cellStyle name="Normal 81 2 5 2" xfId="4301" xr:uid="{00000000-0005-0000-0000-0000CD100000}"/>
    <cellStyle name="Normal 81 2 5 2 2" xfId="14374" xr:uid="{00000000-0005-0000-0000-000026380000}"/>
    <cellStyle name="Normal 81 2 5 2 2 3" xfId="29472" xr:uid="{00000000-0005-0000-0000-000020730000}"/>
    <cellStyle name="Normal 81 2 5 2 3" xfId="9354" xr:uid="{00000000-0005-0000-0000-00008A240000}"/>
    <cellStyle name="Normal 81 2 5 2 3 3" xfId="24455" xr:uid="{00000000-0005-0000-0000-0000875F0000}"/>
    <cellStyle name="Normal 81 2 5 2 5" xfId="19442" xr:uid="{00000000-0005-0000-0000-0000F24B0000}"/>
    <cellStyle name="Normal 81 2 5 3" xfId="5993" xr:uid="{00000000-0005-0000-0000-000069170000}"/>
    <cellStyle name="Normal 81 2 5 3 2" xfId="16045" xr:uid="{00000000-0005-0000-0000-0000AD3E0000}"/>
    <cellStyle name="Normal 81 2 5 3 3" xfId="11025" xr:uid="{00000000-0005-0000-0000-0000112B0000}"/>
    <cellStyle name="Normal 81 2 5 3 3 3" xfId="26126" xr:uid="{00000000-0005-0000-0000-00000E660000}"/>
    <cellStyle name="Normal 81 2 5 3 5" xfId="21113" xr:uid="{00000000-0005-0000-0000-000079520000}"/>
    <cellStyle name="Normal 81 2 5 4" xfId="12703" xr:uid="{00000000-0005-0000-0000-00009F310000}"/>
    <cellStyle name="Normal 81 2 5 4 3" xfId="27801" xr:uid="{00000000-0005-0000-0000-0000996C0000}"/>
    <cellStyle name="Normal 81 2 5 5" xfId="7682" xr:uid="{00000000-0005-0000-0000-0000021E0000}"/>
    <cellStyle name="Normal 81 2 5 5 3" xfId="22784" xr:uid="{00000000-0005-0000-0000-000000590000}"/>
    <cellStyle name="Normal 81 2 5 7" xfId="17771" xr:uid="{00000000-0005-0000-0000-00006B450000}"/>
    <cellStyle name="Normal 81 2 6" xfId="3464" xr:uid="{00000000-0005-0000-0000-0000880D0000}"/>
    <cellStyle name="Normal 81 2 6 2" xfId="13538" xr:uid="{00000000-0005-0000-0000-0000E2340000}"/>
    <cellStyle name="Normal 81 2 6 2 3" xfId="28636" xr:uid="{00000000-0005-0000-0000-0000DC6F0000}"/>
    <cellStyle name="Normal 81 2 6 3" xfId="8518" xr:uid="{00000000-0005-0000-0000-000046210000}"/>
    <cellStyle name="Normal 81 2 6 3 3" xfId="23619" xr:uid="{00000000-0005-0000-0000-0000435C0000}"/>
    <cellStyle name="Normal 81 2 6 5" xfId="18606" xr:uid="{00000000-0005-0000-0000-0000AE480000}"/>
    <cellStyle name="Normal 81 2 7" xfId="5157" xr:uid="{00000000-0005-0000-0000-000025140000}"/>
    <cellStyle name="Normal 81 2 7 2" xfId="15209" xr:uid="{00000000-0005-0000-0000-0000693B0000}"/>
    <cellStyle name="Normal 81 2 7 2 3" xfId="30307" xr:uid="{00000000-0005-0000-0000-000063760000}"/>
    <cellStyle name="Normal 81 2 7 3" xfId="10189" xr:uid="{00000000-0005-0000-0000-0000CD270000}"/>
    <cellStyle name="Normal 81 2 7 3 3" xfId="25290" xr:uid="{00000000-0005-0000-0000-0000CA620000}"/>
    <cellStyle name="Normal 81 2 7 5" xfId="20277" xr:uid="{00000000-0005-0000-0000-0000354F0000}"/>
    <cellStyle name="Normal 81 2 8" xfId="11867" xr:uid="{00000000-0005-0000-0000-00005B2E0000}"/>
    <cellStyle name="Normal 81 2 8 3" xfId="26965" xr:uid="{00000000-0005-0000-0000-000055690000}"/>
    <cellStyle name="Normal 81 2 9" xfId="6846" xr:uid="{00000000-0005-0000-0000-0000BE1A0000}"/>
    <cellStyle name="Normal 81 2 9 3" xfId="21948" xr:uid="{00000000-0005-0000-0000-0000BC550000}"/>
    <cellStyle name="Normal 81 3" xfId="1810" xr:uid="{00000000-0005-0000-0000-000012070000}"/>
    <cellStyle name="Normal 81 3 10" xfId="16987" xr:uid="{00000000-0005-0000-0000-00005B420000}"/>
    <cellStyle name="Normal 81 3 2" xfId="2029" xr:uid="{00000000-0005-0000-0000-0000ED070000}"/>
    <cellStyle name="Normal 81 3 2 2" xfId="2450" xr:uid="{00000000-0005-0000-0000-000092090000}"/>
    <cellStyle name="Normal 81 3 2 2 2" xfId="3289" xr:uid="{00000000-0005-0000-0000-0000D90C0000}"/>
    <cellStyle name="Normal 81 3 2 2 2 2" xfId="4979" xr:uid="{00000000-0005-0000-0000-000073130000}"/>
    <cellStyle name="Normal 81 3 2 2 2 2 2" xfId="15052" xr:uid="{00000000-0005-0000-0000-0000CC3A0000}"/>
    <cellStyle name="Normal 81 3 2 2 2 2 2 3" xfId="30150" xr:uid="{00000000-0005-0000-0000-0000C6750000}"/>
    <cellStyle name="Normal 81 3 2 2 2 2 3" xfId="10032" xr:uid="{00000000-0005-0000-0000-000030270000}"/>
    <cellStyle name="Normal 81 3 2 2 2 2 3 3" xfId="25133" xr:uid="{00000000-0005-0000-0000-00002D620000}"/>
    <cellStyle name="Normal 81 3 2 2 2 2 5" xfId="20120" xr:uid="{00000000-0005-0000-0000-0000984E0000}"/>
    <cellStyle name="Normal 81 3 2 2 2 3" xfId="6671" xr:uid="{00000000-0005-0000-0000-00000F1A0000}"/>
    <cellStyle name="Normal 81 3 2 2 2 3 2" xfId="16723" xr:uid="{00000000-0005-0000-0000-000053410000}"/>
    <cellStyle name="Normal 81 3 2 2 2 3 3" xfId="11703" xr:uid="{00000000-0005-0000-0000-0000B72D0000}"/>
    <cellStyle name="Normal 81 3 2 2 2 3 3 3" xfId="26804" xr:uid="{00000000-0005-0000-0000-0000B4680000}"/>
    <cellStyle name="Normal 81 3 2 2 2 3 5" xfId="21791" xr:uid="{00000000-0005-0000-0000-00001F550000}"/>
    <cellStyle name="Normal 81 3 2 2 2 4" xfId="13381" xr:uid="{00000000-0005-0000-0000-000045340000}"/>
    <cellStyle name="Normal 81 3 2 2 2 4 3" xfId="28479" xr:uid="{00000000-0005-0000-0000-00003F6F0000}"/>
    <cellStyle name="Normal 81 3 2 2 2 5" xfId="8360" xr:uid="{00000000-0005-0000-0000-0000A8200000}"/>
    <cellStyle name="Normal 81 3 2 2 2 5 3" xfId="23462" xr:uid="{00000000-0005-0000-0000-0000A65B0000}"/>
    <cellStyle name="Normal 81 3 2 2 2 7" xfId="18449" xr:uid="{00000000-0005-0000-0000-000011480000}"/>
    <cellStyle name="Normal 81 3 2 2 3" xfId="4142" xr:uid="{00000000-0005-0000-0000-00002E100000}"/>
    <cellStyle name="Normal 81 3 2 2 3 2" xfId="14216" xr:uid="{00000000-0005-0000-0000-000088370000}"/>
    <cellStyle name="Normal 81 3 2 2 3 2 3" xfId="29314" xr:uid="{00000000-0005-0000-0000-000082720000}"/>
    <cellStyle name="Normal 81 3 2 2 3 3" xfId="9196" xr:uid="{00000000-0005-0000-0000-0000EC230000}"/>
    <cellStyle name="Normal 81 3 2 2 3 3 3" xfId="24297" xr:uid="{00000000-0005-0000-0000-0000E95E0000}"/>
    <cellStyle name="Normal 81 3 2 2 3 5" xfId="19284" xr:uid="{00000000-0005-0000-0000-0000544B0000}"/>
    <cellStyle name="Normal 81 3 2 2 4" xfId="5835" xr:uid="{00000000-0005-0000-0000-0000CB160000}"/>
    <cellStyle name="Normal 81 3 2 2 4 2" xfId="15887" xr:uid="{00000000-0005-0000-0000-00000F3E0000}"/>
    <cellStyle name="Normal 81 3 2 2 4 3" xfId="10867" xr:uid="{00000000-0005-0000-0000-0000732A0000}"/>
    <cellStyle name="Normal 81 3 2 2 4 3 3" xfId="25968" xr:uid="{00000000-0005-0000-0000-000070650000}"/>
    <cellStyle name="Normal 81 3 2 2 4 5" xfId="20955" xr:uid="{00000000-0005-0000-0000-0000DB510000}"/>
    <cellStyle name="Normal 81 3 2 2 5" xfId="12545" xr:uid="{00000000-0005-0000-0000-000001310000}"/>
    <cellStyle name="Normal 81 3 2 2 5 3" xfId="27643" xr:uid="{00000000-0005-0000-0000-0000FB6B0000}"/>
    <cellStyle name="Normal 81 3 2 2 6" xfId="7524" xr:uid="{00000000-0005-0000-0000-0000641D0000}"/>
    <cellStyle name="Normal 81 3 2 2 6 3" xfId="22626" xr:uid="{00000000-0005-0000-0000-000062580000}"/>
    <cellStyle name="Normal 81 3 2 2 8" xfId="17613" xr:uid="{00000000-0005-0000-0000-0000CD440000}"/>
    <cellStyle name="Normal 81 3 2 3" xfId="2871" xr:uid="{00000000-0005-0000-0000-0000370B0000}"/>
    <cellStyle name="Normal 81 3 2 3 2" xfId="4561" xr:uid="{00000000-0005-0000-0000-0000D1110000}"/>
    <cellStyle name="Normal 81 3 2 3 2 2" xfId="14634" xr:uid="{00000000-0005-0000-0000-00002A390000}"/>
    <cellStyle name="Normal 81 3 2 3 2 2 3" xfId="29732" xr:uid="{00000000-0005-0000-0000-000024740000}"/>
    <cellStyle name="Normal 81 3 2 3 2 3" xfId="9614" xr:uid="{00000000-0005-0000-0000-00008E250000}"/>
    <cellStyle name="Normal 81 3 2 3 2 3 3" xfId="24715" xr:uid="{00000000-0005-0000-0000-00008B600000}"/>
    <cellStyle name="Normal 81 3 2 3 2 5" xfId="19702" xr:uid="{00000000-0005-0000-0000-0000F64C0000}"/>
    <cellStyle name="Normal 81 3 2 3 3" xfId="6253" xr:uid="{00000000-0005-0000-0000-00006D180000}"/>
    <cellStyle name="Normal 81 3 2 3 3 2" xfId="16305" xr:uid="{00000000-0005-0000-0000-0000B13F0000}"/>
    <cellStyle name="Normal 81 3 2 3 3 3" xfId="11285" xr:uid="{00000000-0005-0000-0000-0000152C0000}"/>
    <cellStyle name="Normal 81 3 2 3 3 3 3" xfId="26386" xr:uid="{00000000-0005-0000-0000-000012670000}"/>
    <cellStyle name="Normal 81 3 2 3 3 5" xfId="21373" xr:uid="{00000000-0005-0000-0000-00007D530000}"/>
    <cellStyle name="Normal 81 3 2 3 4" xfId="12963" xr:uid="{00000000-0005-0000-0000-0000A3320000}"/>
    <cellStyle name="Normal 81 3 2 3 4 3" xfId="28061" xr:uid="{00000000-0005-0000-0000-00009D6D0000}"/>
    <cellStyle name="Normal 81 3 2 3 5" xfId="7942" xr:uid="{00000000-0005-0000-0000-0000061F0000}"/>
    <cellStyle name="Normal 81 3 2 3 5 3" xfId="23044" xr:uid="{00000000-0005-0000-0000-0000045A0000}"/>
    <cellStyle name="Normal 81 3 2 3 7" xfId="18031" xr:uid="{00000000-0005-0000-0000-00006F460000}"/>
    <cellStyle name="Normal 81 3 2 4" xfId="3724" xr:uid="{00000000-0005-0000-0000-00008C0E0000}"/>
    <cellStyle name="Normal 81 3 2 4 2" xfId="13798" xr:uid="{00000000-0005-0000-0000-0000E6350000}"/>
    <cellStyle name="Normal 81 3 2 4 2 3" xfId="28896" xr:uid="{00000000-0005-0000-0000-0000E0700000}"/>
    <cellStyle name="Normal 81 3 2 4 3" xfId="8778" xr:uid="{00000000-0005-0000-0000-00004A220000}"/>
    <cellStyle name="Normal 81 3 2 4 3 3" xfId="23879" xr:uid="{00000000-0005-0000-0000-0000475D0000}"/>
    <cellStyle name="Normal 81 3 2 4 5" xfId="18866" xr:uid="{00000000-0005-0000-0000-0000B2490000}"/>
    <cellStyle name="Normal 81 3 2 5" xfId="5417" xr:uid="{00000000-0005-0000-0000-000029150000}"/>
    <cellStyle name="Normal 81 3 2 5 2" xfId="15469" xr:uid="{00000000-0005-0000-0000-00006D3C0000}"/>
    <cellStyle name="Normal 81 3 2 5 2 3" xfId="30567" xr:uid="{00000000-0005-0000-0000-000067770000}"/>
    <cellStyle name="Normal 81 3 2 5 3" xfId="10449" xr:uid="{00000000-0005-0000-0000-0000D1280000}"/>
    <cellStyle name="Normal 81 3 2 5 3 3" xfId="25550" xr:uid="{00000000-0005-0000-0000-0000CE630000}"/>
    <cellStyle name="Normal 81 3 2 5 5" xfId="20537" xr:uid="{00000000-0005-0000-0000-000039500000}"/>
    <cellStyle name="Normal 81 3 2 6" xfId="12127" xr:uid="{00000000-0005-0000-0000-00005F2F0000}"/>
    <cellStyle name="Normal 81 3 2 6 3" xfId="27225" xr:uid="{00000000-0005-0000-0000-0000596A0000}"/>
    <cellStyle name="Normal 81 3 2 7" xfId="7106" xr:uid="{00000000-0005-0000-0000-0000C21B0000}"/>
    <cellStyle name="Normal 81 3 2 7 3" xfId="22208" xr:uid="{00000000-0005-0000-0000-0000C0560000}"/>
    <cellStyle name="Normal 81 3 2 9" xfId="17195" xr:uid="{00000000-0005-0000-0000-00002B430000}"/>
    <cellStyle name="Normal 81 3 3" xfId="2242" xr:uid="{00000000-0005-0000-0000-0000C2080000}"/>
    <cellStyle name="Normal 81 3 3 2" xfId="3081" xr:uid="{00000000-0005-0000-0000-0000090C0000}"/>
    <cellStyle name="Normal 81 3 3 2 2" xfId="4771" xr:uid="{00000000-0005-0000-0000-0000A3120000}"/>
    <cellStyle name="Normal 81 3 3 2 2 2" xfId="14844" xr:uid="{00000000-0005-0000-0000-0000FC390000}"/>
    <cellStyle name="Normal 81 3 3 2 2 2 3" xfId="29942" xr:uid="{00000000-0005-0000-0000-0000F6740000}"/>
    <cellStyle name="Normal 81 3 3 2 2 3" xfId="9824" xr:uid="{00000000-0005-0000-0000-000060260000}"/>
    <cellStyle name="Normal 81 3 3 2 2 3 3" xfId="24925" xr:uid="{00000000-0005-0000-0000-00005D610000}"/>
    <cellStyle name="Normal 81 3 3 2 2 5" xfId="19912" xr:uid="{00000000-0005-0000-0000-0000C84D0000}"/>
    <cellStyle name="Normal 81 3 3 2 3" xfId="6463" xr:uid="{00000000-0005-0000-0000-00003F190000}"/>
    <cellStyle name="Normal 81 3 3 2 3 2" xfId="16515" xr:uid="{00000000-0005-0000-0000-000083400000}"/>
    <cellStyle name="Normal 81 3 3 2 3 3" xfId="11495" xr:uid="{00000000-0005-0000-0000-0000E72C0000}"/>
    <cellStyle name="Normal 81 3 3 2 3 3 3" xfId="26596" xr:uid="{00000000-0005-0000-0000-0000E4670000}"/>
    <cellStyle name="Normal 81 3 3 2 3 5" xfId="21583" xr:uid="{00000000-0005-0000-0000-00004F540000}"/>
    <cellStyle name="Normal 81 3 3 2 4" xfId="13173" xr:uid="{00000000-0005-0000-0000-000075330000}"/>
    <cellStyle name="Normal 81 3 3 2 4 3" xfId="28271" xr:uid="{00000000-0005-0000-0000-00006F6E0000}"/>
    <cellStyle name="Normal 81 3 3 2 5" xfId="8152" xr:uid="{00000000-0005-0000-0000-0000D81F0000}"/>
    <cellStyle name="Normal 81 3 3 2 5 3" xfId="23254" xr:uid="{00000000-0005-0000-0000-0000D65A0000}"/>
    <cellStyle name="Normal 81 3 3 2 7" xfId="18241" xr:uid="{00000000-0005-0000-0000-000041470000}"/>
    <cellStyle name="Normal 81 3 3 3" xfId="3934" xr:uid="{00000000-0005-0000-0000-00005E0F0000}"/>
    <cellStyle name="Normal 81 3 3 3 2" xfId="14008" xr:uid="{00000000-0005-0000-0000-0000B8360000}"/>
    <cellStyle name="Normal 81 3 3 3 2 3" xfId="29106" xr:uid="{00000000-0005-0000-0000-0000B2710000}"/>
    <cellStyle name="Normal 81 3 3 3 3" xfId="8988" xr:uid="{00000000-0005-0000-0000-00001C230000}"/>
    <cellStyle name="Normal 81 3 3 3 3 3" xfId="24089" xr:uid="{00000000-0005-0000-0000-0000195E0000}"/>
    <cellStyle name="Normal 81 3 3 3 5" xfId="19076" xr:uid="{00000000-0005-0000-0000-0000844A0000}"/>
    <cellStyle name="Normal 81 3 3 4" xfId="5627" xr:uid="{00000000-0005-0000-0000-0000FB150000}"/>
    <cellStyle name="Normal 81 3 3 4 2" xfId="15679" xr:uid="{00000000-0005-0000-0000-00003F3D0000}"/>
    <cellStyle name="Normal 81 3 3 4 2 3" xfId="30777" xr:uid="{00000000-0005-0000-0000-000039780000}"/>
    <cellStyle name="Normal 81 3 3 4 3" xfId="10659" xr:uid="{00000000-0005-0000-0000-0000A3290000}"/>
    <cellStyle name="Normal 81 3 3 4 3 3" xfId="25760" xr:uid="{00000000-0005-0000-0000-0000A0640000}"/>
    <cellStyle name="Normal 81 3 3 4 5" xfId="20747" xr:uid="{00000000-0005-0000-0000-00000B510000}"/>
    <cellStyle name="Normal 81 3 3 5" xfId="12337" xr:uid="{00000000-0005-0000-0000-000031300000}"/>
    <cellStyle name="Normal 81 3 3 5 3" xfId="27435" xr:uid="{00000000-0005-0000-0000-00002B6B0000}"/>
    <cellStyle name="Normal 81 3 3 6" xfId="7316" xr:uid="{00000000-0005-0000-0000-0000941C0000}"/>
    <cellStyle name="Normal 81 3 3 6 3" xfId="22418" xr:uid="{00000000-0005-0000-0000-000092570000}"/>
    <cellStyle name="Normal 81 3 3 8" xfId="17405" xr:uid="{00000000-0005-0000-0000-0000FD430000}"/>
    <cellStyle name="Normal 81 3 4" xfId="2663" xr:uid="{00000000-0005-0000-0000-0000670A0000}"/>
    <cellStyle name="Normal 81 3 4 2" xfId="4353" xr:uid="{00000000-0005-0000-0000-000001110000}"/>
    <cellStyle name="Normal 81 3 4 2 2" xfId="14426" xr:uid="{00000000-0005-0000-0000-00005A380000}"/>
    <cellStyle name="Normal 81 3 4 2 2 3" xfId="29524" xr:uid="{00000000-0005-0000-0000-000054730000}"/>
    <cellStyle name="Normal 81 3 4 2 3" xfId="9406" xr:uid="{00000000-0005-0000-0000-0000BE240000}"/>
    <cellStyle name="Normal 81 3 4 2 3 3" xfId="24507" xr:uid="{00000000-0005-0000-0000-0000BB5F0000}"/>
    <cellStyle name="Normal 81 3 4 2 5" xfId="19494" xr:uid="{00000000-0005-0000-0000-0000264C0000}"/>
    <cellStyle name="Normal 81 3 4 3" xfId="6045" xr:uid="{00000000-0005-0000-0000-00009D170000}"/>
    <cellStyle name="Normal 81 3 4 3 2" xfId="16097" xr:uid="{00000000-0005-0000-0000-0000E13E0000}"/>
    <cellStyle name="Normal 81 3 4 3 3" xfId="11077" xr:uid="{00000000-0005-0000-0000-0000452B0000}"/>
    <cellStyle name="Normal 81 3 4 3 3 3" xfId="26178" xr:uid="{00000000-0005-0000-0000-000042660000}"/>
    <cellStyle name="Normal 81 3 4 3 5" xfId="21165" xr:uid="{00000000-0005-0000-0000-0000AD520000}"/>
    <cellStyle name="Normal 81 3 4 4" xfId="12755" xr:uid="{00000000-0005-0000-0000-0000D3310000}"/>
    <cellStyle name="Normal 81 3 4 4 3" xfId="27853" xr:uid="{00000000-0005-0000-0000-0000CD6C0000}"/>
    <cellStyle name="Normal 81 3 4 5" xfId="7734" xr:uid="{00000000-0005-0000-0000-0000361E0000}"/>
    <cellStyle name="Normal 81 3 4 5 3" xfId="22836" xr:uid="{00000000-0005-0000-0000-000034590000}"/>
    <cellStyle name="Normal 81 3 4 7" xfId="17823" xr:uid="{00000000-0005-0000-0000-00009F450000}"/>
    <cellStyle name="Normal 81 3 5" xfId="3516" xr:uid="{00000000-0005-0000-0000-0000BC0D0000}"/>
    <cellStyle name="Normal 81 3 5 2" xfId="13590" xr:uid="{00000000-0005-0000-0000-000016350000}"/>
    <cellStyle name="Normal 81 3 5 2 3" xfId="28688" xr:uid="{00000000-0005-0000-0000-000010700000}"/>
    <cellStyle name="Normal 81 3 5 3" xfId="8570" xr:uid="{00000000-0005-0000-0000-00007A210000}"/>
    <cellStyle name="Normal 81 3 5 3 3" xfId="23671" xr:uid="{00000000-0005-0000-0000-0000775C0000}"/>
    <cellStyle name="Normal 81 3 5 5" xfId="18658" xr:uid="{00000000-0005-0000-0000-0000E2480000}"/>
    <cellStyle name="Normal 81 3 6" xfId="5209" xr:uid="{00000000-0005-0000-0000-000059140000}"/>
    <cellStyle name="Normal 81 3 6 2" xfId="15261" xr:uid="{00000000-0005-0000-0000-00009D3B0000}"/>
    <cellStyle name="Normal 81 3 6 2 3" xfId="30359" xr:uid="{00000000-0005-0000-0000-000097760000}"/>
    <cellStyle name="Normal 81 3 6 3" xfId="10241" xr:uid="{00000000-0005-0000-0000-000001280000}"/>
    <cellStyle name="Normal 81 3 6 3 3" xfId="25342" xr:uid="{00000000-0005-0000-0000-0000FE620000}"/>
    <cellStyle name="Normal 81 3 6 5" xfId="20329" xr:uid="{00000000-0005-0000-0000-0000694F0000}"/>
    <cellStyle name="Normal 81 3 7" xfId="11919" xr:uid="{00000000-0005-0000-0000-00008F2E0000}"/>
    <cellStyle name="Normal 81 3 7 3" xfId="27017" xr:uid="{00000000-0005-0000-0000-000089690000}"/>
    <cellStyle name="Normal 81 3 8" xfId="6898" xr:uid="{00000000-0005-0000-0000-0000F21A0000}"/>
    <cellStyle name="Normal 81 3 8 3" xfId="22000" xr:uid="{00000000-0005-0000-0000-0000F0550000}"/>
    <cellStyle name="Normal 81 4" xfId="1923" xr:uid="{00000000-0005-0000-0000-000083070000}"/>
    <cellStyle name="Normal 81 4 2" xfId="2346" xr:uid="{00000000-0005-0000-0000-00002A090000}"/>
    <cellStyle name="Normal 81 4 2 2" xfId="3185" xr:uid="{00000000-0005-0000-0000-0000710C0000}"/>
    <cellStyle name="Normal 81 4 2 2 2" xfId="4875" xr:uid="{00000000-0005-0000-0000-00000B130000}"/>
    <cellStyle name="Normal 81 4 2 2 2 2" xfId="14948" xr:uid="{00000000-0005-0000-0000-0000643A0000}"/>
    <cellStyle name="Normal 81 4 2 2 2 2 3" xfId="30046" xr:uid="{00000000-0005-0000-0000-00005E750000}"/>
    <cellStyle name="Normal 81 4 2 2 2 3" xfId="9928" xr:uid="{00000000-0005-0000-0000-0000C8260000}"/>
    <cellStyle name="Normal 81 4 2 2 2 3 3" xfId="25029" xr:uid="{00000000-0005-0000-0000-0000C5610000}"/>
    <cellStyle name="Normal 81 4 2 2 2 5" xfId="20016" xr:uid="{00000000-0005-0000-0000-0000304E0000}"/>
    <cellStyle name="Normal 81 4 2 2 3" xfId="6567" xr:uid="{00000000-0005-0000-0000-0000A7190000}"/>
    <cellStyle name="Normal 81 4 2 2 3 2" xfId="16619" xr:uid="{00000000-0005-0000-0000-0000EB400000}"/>
    <cellStyle name="Normal 81 4 2 2 3 3" xfId="11599" xr:uid="{00000000-0005-0000-0000-00004F2D0000}"/>
    <cellStyle name="Normal 81 4 2 2 3 3 3" xfId="26700" xr:uid="{00000000-0005-0000-0000-00004C680000}"/>
    <cellStyle name="Normal 81 4 2 2 3 5" xfId="21687" xr:uid="{00000000-0005-0000-0000-0000B7540000}"/>
    <cellStyle name="Normal 81 4 2 2 4" xfId="13277" xr:uid="{00000000-0005-0000-0000-0000DD330000}"/>
    <cellStyle name="Normal 81 4 2 2 4 3" xfId="28375" xr:uid="{00000000-0005-0000-0000-0000D76E0000}"/>
    <cellStyle name="Normal 81 4 2 2 5" xfId="8256" xr:uid="{00000000-0005-0000-0000-000040200000}"/>
    <cellStyle name="Normal 81 4 2 2 5 3" xfId="23358" xr:uid="{00000000-0005-0000-0000-00003E5B0000}"/>
    <cellStyle name="Normal 81 4 2 2 7" xfId="18345" xr:uid="{00000000-0005-0000-0000-0000A9470000}"/>
    <cellStyle name="Normal 81 4 2 3" xfId="4038" xr:uid="{00000000-0005-0000-0000-0000C60F0000}"/>
    <cellStyle name="Normal 81 4 2 3 2" xfId="14112" xr:uid="{00000000-0005-0000-0000-000020370000}"/>
    <cellStyle name="Normal 81 4 2 3 2 3" xfId="29210" xr:uid="{00000000-0005-0000-0000-00001A720000}"/>
    <cellStyle name="Normal 81 4 2 3 3" xfId="9092" xr:uid="{00000000-0005-0000-0000-000084230000}"/>
    <cellStyle name="Normal 81 4 2 3 3 3" xfId="24193" xr:uid="{00000000-0005-0000-0000-0000815E0000}"/>
    <cellStyle name="Normal 81 4 2 3 5" xfId="19180" xr:uid="{00000000-0005-0000-0000-0000EC4A0000}"/>
    <cellStyle name="Normal 81 4 2 4" xfId="5731" xr:uid="{00000000-0005-0000-0000-000063160000}"/>
    <cellStyle name="Normal 81 4 2 4 2" xfId="15783" xr:uid="{00000000-0005-0000-0000-0000A73D0000}"/>
    <cellStyle name="Normal 81 4 2 4 2 3" xfId="30881" xr:uid="{00000000-0005-0000-0000-0000A1780000}"/>
    <cellStyle name="Normal 81 4 2 4 3" xfId="10763" xr:uid="{00000000-0005-0000-0000-00000B2A0000}"/>
    <cellStyle name="Normal 81 4 2 4 3 3" xfId="25864" xr:uid="{00000000-0005-0000-0000-000008650000}"/>
    <cellStyle name="Normal 81 4 2 4 5" xfId="20851" xr:uid="{00000000-0005-0000-0000-000073510000}"/>
    <cellStyle name="Normal 81 4 2 5" xfId="12441" xr:uid="{00000000-0005-0000-0000-000099300000}"/>
    <cellStyle name="Normal 81 4 2 5 3" xfId="27539" xr:uid="{00000000-0005-0000-0000-0000936B0000}"/>
    <cellStyle name="Normal 81 4 2 6" xfId="7420" xr:uid="{00000000-0005-0000-0000-0000FC1C0000}"/>
    <cellStyle name="Normal 81 4 2 6 3" xfId="22522" xr:uid="{00000000-0005-0000-0000-0000FA570000}"/>
    <cellStyle name="Normal 81 4 2 8" xfId="17509" xr:uid="{00000000-0005-0000-0000-000065440000}"/>
    <cellStyle name="Normal 81 4 3" xfId="2767" xr:uid="{00000000-0005-0000-0000-0000CF0A0000}"/>
    <cellStyle name="Normal 81 4 3 2" xfId="4457" xr:uid="{00000000-0005-0000-0000-000069110000}"/>
    <cellStyle name="Normal 81 4 3 2 2" xfId="14530" xr:uid="{00000000-0005-0000-0000-0000C2380000}"/>
    <cellStyle name="Normal 81 4 3 2 2 3" xfId="29628" xr:uid="{00000000-0005-0000-0000-0000BC730000}"/>
    <cellStyle name="Normal 81 4 3 2 3" xfId="9510" xr:uid="{00000000-0005-0000-0000-000026250000}"/>
    <cellStyle name="Normal 81 4 3 2 3 3" xfId="24611" xr:uid="{00000000-0005-0000-0000-000023600000}"/>
    <cellStyle name="Normal 81 4 3 2 5" xfId="19598" xr:uid="{00000000-0005-0000-0000-00008E4C0000}"/>
    <cellStyle name="Normal 81 4 3 3" xfId="6149" xr:uid="{00000000-0005-0000-0000-000005180000}"/>
    <cellStyle name="Normal 81 4 3 3 2" xfId="16201" xr:uid="{00000000-0005-0000-0000-0000493F0000}"/>
    <cellStyle name="Normal 81 4 3 3 3" xfId="11181" xr:uid="{00000000-0005-0000-0000-0000AD2B0000}"/>
    <cellStyle name="Normal 81 4 3 3 3 3" xfId="26282" xr:uid="{00000000-0005-0000-0000-0000AA660000}"/>
    <cellStyle name="Normal 81 4 3 3 5" xfId="21269" xr:uid="{00000000-0005-0000-0000-000015530000}"/>
    <cellStyle name="Normal 81 4 3 4" xfId="12859" xr:uid="{00000000-0005-0000-0000-00003B320000}"/>
    <cellStyle name="Normal 81 4 3 4 3" xfId="27957" xr:uid="{00000000-0005-0000-0000-0000356D0000}"/>
    <cellStyle name="Normal 81 4 3 5" xfId="7838" xr:uid="{00000000-0005-0000-0000-00009E1E0000}"/>
    <cellStyle name="Normal 81 4 3 5 3" xfId="22940" xr:uid="{00000000-0005-0000-0000-00009C590000}"/>
    <cellStyle name="Normal 81 4 3 7" xfId="17927" xr:uid="{00000000-0005-0000-0000-000007460000}"/>
    <cellStyle name="Normal 81 4 4" xfId="3620" xr:uid="{00000000-0005-0000-0000-0000240E0000}"/>
    <cellStyle name="Normal 81 4 4 2" xfId="13694" xr:uid="{00000000-0005-0000-0000-00007E350000}"/>
    <cellStyle name="Normal 81 4 4 2 3" xfId="28792" xr:uid="{00000000-0005-0000-0000-000078700000}"/>
    <cellStyle name="Normal 81 4 4 3" xfId="8674" xr:uid="{00000000-0005-0000-0000-0000E2210000}"/>
    <cellStyle name="Normal 81 4 4 3 3" xfId="23775" xr:uid="{00000000-0005-0000-0000-0000DF5C0000}"/>
    <cellStyle name="Normal 81 4 4 5" xfId="18762" xr:uid="{00000000-0005-0000-0000-00004A490000}"/>
    <cellStyle name="Normal 81 4 5" xfId="5313" xr:uid="{00000000-0005-0000-0000-0000C1140000}"/>
    <cellStyle name="Normal 81 4 5 2" xfId="15365" xr:uid="{00000000-0005-0000-0000-0000053C0000}"/>
    <cellStyle name="Normal 81 4 5 2 3" xfId="30463" xr:uid="{00000000-0005-0000-0000-0000FF760000}"/>
    <cellStyle name="Normal 81 4 5 3" xfId="10345" xr:uid="{00000000-0005-0000-0000-000069280000}"/>
    <cellStyle name="Normal 81 4 5 3 3" xfId="25446" xr:uid="{00000000-0005-0000-0000-000066630000}"/>
    <cellStyle name="Normal 81 4 5 5" xfId="20433" xr:uid="{00000000-0005-0000-0000-0000D14F0000}"/>
    <cellStyle name="Normal 81 4 6" xfId="12023" xr:uid="{00000000-0005-0000-0000-0000F72E0000}"/>
    <cellStyle name="Normal 81 4 6 3" xfId="27121" xr:uid="{00000000-0005-0000-0000-0000F1690000}"/>
    <cellStyle name="Normal 81 4 7" xfId="7002" xr:uid="{00000000-0005-0000-0000-00005A1B0000}"/>
    <cellStyle name="Normal 81 4 7 3" xfId="22104" xr:uid="{00000000-0005-0000-0000-000058560000}"/>
    <cellStyle name="Normal 81 4 9" xfId="17091" xr:uid="{00000000-0005-0000-0000-0000C3420000}"/>
    <cellStyle name="Normal 81 5" xfId="2136" xr:uid="{00000000-0005-0000-0000-000058080000}"/>
    <cellStyle name="Normal 81 5 2" xfId="2977" xr:uid="{00000000-0005-0000-0000-0000A10B0000}"/>
    <cellStyle name="Normal 81 5 2 2" xfId="4667" xr:uid="{00000000-0005-0000-0000-00003B120000}"/>
    <cellStyle name="Normal 81 5 2 2 2" xfId="14740" xr:uid="{00000000-0005-0000-0000-000094390000}"/>
    <cellStyle name="Normal 81 5 2 2 2 3" xfId="29838" xr:uid="{00000000-0005-0000-0000-00008E740000}"/>
    <cellStyle name="Normal 81 5 2 2 3" xfId="9720" xr:uid="{00000000-0005-0000-0000-0000F8250000}"/>
    <cellStyle name="Normal 81 5 2 2 3 3" xfId="24821" xr:uid="{00000000-0005-0000-0000-0000F5600000}"/>
    <cellStyle name="Normal 81 5 2 2 5" xfId="19808" xr:uid="{00000000-0005-0000-0000-0000604D0000}"/>
    <cellStyle name="Normal 81 5 2 3" xfId="6359" xr:uid="{00000000-0005-0000-0000-0000D7180000}"/>
    <cellStyle name="Normal 81 5 2 3 2" xfId="16411" xr:uid="{00000000-0005-0000-0000-00001B400000}"/>
    <cellStyle name="Normal 81 5 2 3 3" xfId="11391" xr:uid="{00000000-0005-0000-0000-00007F2C0000}"/>
    <cellStyle name="Normal 81 5 2 3 3 3" xfId="26492" xr:uid="{00000000-0005-0000-0000-00007C670000}"/>
    <cellStyle name="Normal 81 5 2 3 5" xfId="21479" xr:uid="{00000000-0005-0000-0000-0000E7530000}"/>
    <cellStyle name="Normal 81 5 2 4" xfId="13069" xr:uid="{00000000-0005-0000-0000-00000D330000}"/>
    <cellStyle name="Normal 81 5 2 4 3" xfId="28167" xr:uid="{00000000-0005-0000-0000-0000076E0000}"/>
    <cellStyle name="Normal 81 5 2 5" xfId="8048" xr:uid="{00000000-0005-0000-0000-0000701F0000}"/>
    <cellStyle name="Normal 81 5 2 5 3" xfId="23150" xr:uid="{00000000-0005-0000-0000-00006E5A0000}"/>
    <cellStyle name="Normal 81 5 2 7" xfId="18137" xr:uid="{00000000-0005-0000-0000-0000D9460000}"/>
    <cellStyle name="Normal 81 5 3" xfId="3830" xr:uid="{00000000-0005-0000-0000-0000F60E0000}"/>
    <cellStyle name="Normal 81 5 3 2" xfId="13904" xr:uid="{00000000-0005-0000-0000-000050360000}"/>
    <cellStyle name="Normal 81 5 3 2 3" xfId="29002" xr:uid="{00000000-0005-0000-0000-00004A710000}"/>
    <cellStyle name="Normal 81 5 3 3" xfId="8884" xr:uid="{00000000-0005-0000-0000-0000B4220000}"/>
    <cellStyle name="Normal 81 5 3 3 3" xfId="23985" xr:uid="{00000000-0005-0000-0000-0000B15D0000}"/>
    <cellStyle name="Normal 81 5 3 5" xfId="18972" xr:uid="{00000000-0005-0000-0000-00001C4A0000}"/>
    <cellStyle name="Normal 81 5 4" xfId="5523" xr:uid="{00000000-0005-0000-0000-000093150000}"/>
    <cellStyle name="Normal 81 5 4 2" xfId="15575" xr:uid="{00000000-0005-0000-0000-0000D73C0000}"/>
    <cellStyle name="Normal 81 5 4 2 3" xfId="30673" xr:uid="{00000000-0005-0000-0000-0000D1770000}"/>
    <cellStyle name="Normal 81 5 4 3" xfId="10555" xr:uid="{00000000-0005-0000-0000-00003B290000}"/>
    <cellStyle name="Normal 81 5 4 3 3" xfId="25656" xr:uid="{00000000-0005-0000-0000-000038640000}"/>
    <cellStyle name="Normal 81 5 4 5" xfId="20643" xr:uid="{00000000-0005-0000-0000-0000A3500000}"/>
    <cellStyle name="Normal 81 5 5" xfId="12233" xr:uid="{00000000-0005-0000-0000-0000C92F0000}"/>
    <cellStyle name="Normal 81 5 5 3" xfId="27331" xr:uid="{00000000-0005-0000-0000-0000C36A0000}"/>
    <cellStyle name="Normal 81 5 6" xfId="7212" xr:uid="{00000000-0005-0000-0000-00002C1C0000}"/>
    <cellStyle name="Normal 81 5 6 3" xfId="22314" xr:uid="{00000000-0005-0000-0000-00002A570000}"/>
    <cellStyle name="Normal 81 5 8" xfId="17301" xr:uid="{00000000-0005-0000-0000-000095430000}"/>
    <cellStyle name="Normal 81 6" xfId="2557" xr:uid="{00000000-0005-0000-0000-0000FD090000}"/>
    <cellStyle name="Normal 81 6 2" xfId="4249" xr:uid="{00000000-0005-0000-0000-000099100000}"/>
    <cellStyle name="Normal 81 6 2 2" xfId="14322" xr:uid="{00000000-0005-0000-0000-0000F2370000}"/>
    <cellStyle name="Normal 81 6 2 2 3" xfId="29420" xr:uid="{00000000-0005-0000-0000-0000EC720000}"/>
    <cellStyle name="Normal 81 6 2 3" xfId="9302" xr:uid="{00000000-0005-0000-0000-000056240000}"/>
    <cellStyle name="Normal 81 6 2 3 3" xfId="24403" xr:uid="{00000000-0005-0000-0000-0000535F0000}"/>
    <cellStyle name="Normal 81 6 2 5" xfId="19390" xr:uid="{00000000-0005-0000-0000-0000BE4B0000}"/>
    <cellStyle name="Normal 81 6 3" xfId="5941" xr:uid="{00000000-0005-0000-0000-000035170000}"/>
    <cellStyle name="Normal 81 6 3 2" xfId="15993" xr:uid="{00000000-0005-0000-0000-0000793E0000}"/>
    <cellStyle name="Normal 81 6 3 3" xfId="10973" xr:uid="{00000000-0005-0000-0000-0000DD2A0000}"/>
    <cellStyle name="Normal 81 6 3 3 3" xfId="26074" xr:uid="{00000000-0005-0000-0000-0000DA650000}"/>
    <cellStyle name="Normal 81 6 3 5" xfId="21061" xr:uid="{00000000-0005-0000-0000-000045520000}"/>
    <cellStyle name="Normal 81 6 4" xfId="12651" xr:uid="{00000000-0005-0000-0000-00006B310000}"/>
    <cellStyle name="Normal 81 6 4 3" xfId="27749" xr:uid="{00000000-0005-0000-0000-0000656C0000}"/>
    <cellStyle name="Normal 81 6 5" xfId="7630" xr:uid="{00000000-0005-0000-0000-0000CE1D0000}"/>
    <cellStyle name="Normal 81 6 5 3" xfId="22732" xr:uid="{00000000-0005-0000-0000-0000CC580000}"/>
    <cellStyle name="Normal 81 6 7" xfId="17719" xr:uid="{00000000-0005-0000-0000-000037450000}"/>
    <cellStyle name="Normal 81 7" xfId="3410" xr:uid="{00000000-0005-0000-0000-0000520D0000}"/>
    <cellStyle name="Normal 81 7 2" xfId="13486" xr:uid="{00000000-0005-0000-0000-0000AE340000}"/>
    <cellStyle name="Normal 81 7 2 3" xfId="28584" xr:uid="{00000000-0005-0000-0000-0000A86F0000}"/>
    <cellStyle name="Normal 81 7 3" xfId="8466" xr:uid="{00000000-0005-0000-0000-000012210000}"/>
    <cellStyle name="Normal 81 7 3 3" xfId="23567" xr:uid="{00000000-0005-0000-0000-00000F5C0000}"/>
    <cellStyle name="Normal 81 7 5" xfId="18554" xr:uid="{00000000-0005-0000-0000-00007A480000}"/>
    <cellStyle name="Normal 81 8" xfId="5103" xr:uid="{00000000-0005-0000-0000-0000EF130000}"/>
    <cellStyle name="Normal 81 8 2" xfId="15157" xr:uid="{00000000-0005-0000-0000-0000353B0000}"/>
    <cellStyle name="Normal 81 8 2 3" xfId="30255" xr:uid="{00000000-0005-0000-0000-00002F760000}"/>
    <cellStyle name="Normal 81 8 3" xfId="10137" xr:uid="{00000000-0005-0000-0000-000099270000}"/>
    <cellStyle name="Normal 81 8 3 3" xfId="25238" xr:uid="{00000000-0005-0000-0000-000096620000}"/>
    <cellStyle name="Normal 81 8 5" xfId="20225" xr:uid="{00000000-0005-0000-0000-0000014F0000}"/>
    <cellStyle name="Normal 81 9" xfId="11813" xr:uid="{00000000-0005-0000-0000-0000252E0000}"/>
    <cellStyle name="Normal 81 9 3" xfId="26913" xr:uid="{00000000-0005-0000-0000-000021690000}"/>
    <cellStyle name="Normal 82" xfId="1703" xr:uid="{00000000-0005-0000-0000-0000A7060000}"/>
    <cellStyle name="Normal 83" xfId="1710" xr:uid="{00000000-0005-0000-0000-0000AE060000}"/>
    <cellStyle name="Normal 84" xfId="1758" xr:uid="{00000000-0005-0000-0000-0000DE060000}"/>
    <cellStyle name="Normal 85" xfId="1757" xr:uid="{00000000-0005-0000-0000-0000DD060000}"/>
    <cellStyle name="Normal 86" xfId="1865" xr:uid="{00000000-0005-0000-0000-000049070000}"/>
    <cellStyle name="Normal 87" xfId="1867" xr:uid="{00000000-0005-0000-0000-00004B070000}"/>
    <cellStyle name="Normal 88" xfId="1866" xr:uid="{00000000-0005-0000-0000-00004A070000}"/>
    <cellStyle name="Normal 89" xfId="2083" xr:uid="{00000000-0005-0000-0000-000023080000}"/>
    <cellStyle name="Normal 9" xfId="135" xr:uid="{00000000-0005-0000-0000-000087000000}"/>
    <cellStyle name="Normal 9 2" xfId="728" xr:uid="{00000000-0005-0000-0000-0000D8020000}"/>
    <cellStyle name="Normal 9 2 2" xfId="1496" xr:uid="{00000000-0005-0000-0000-0000D8050000}"/>
    <cellStyle name="Normal 9 3" xfId="749" xr:uid="{00000000-0005-0000-0000-0000ED020000}"/>
    <cellStyle name="Normal 9 3 2" xfId="1497" xr:uid="{00000000-0005-0000-0000-0000D9050000}"/>
    <cellStyle name="Normal 9 4" xfId="785" xr:uid="{00000000-0005-0000-0000-000011030000}"/>
    <cellStyle name="Normal 9 4 2" xfId="1498" xr:uid="{00000000-0005-0000-0000-0000DA050000}"/>
    <cellStyle name="Normal 9 5" xfId="663" xr:uid="{00000000-0005-0000-0000-000097020000}"/>
    <cellStyle name="Normal 9 7" xfId="976" xr:uid="{00000000-0005-0000-0000-0000D0030000}"/>
    <cellStyle name="Normal 9 8" xfId="415" xr:uid="{00000000-0005-0000-0000-00009F010000}"/>
    <cellStyle name="Normal 90" xfId="2082" xr:uid="{00000000-0005-0000-0000-000022080000}"/>
    <cellStyle name="Normal 90 2" xfId="2924" xr:uid="{00000000-0005-0000-0000-00006C0B0000}"/>
    <cellStyle name="Normal 90 2 2" xfId="4614" xr:uid="{00000000-0005-0000-0000-000006120000}"/>
    <cellStyle name="Normal 90 2 2 2" xfId="14687" xr:uid="{00000000-0005-0000-0000-00005F390000}"/>
    <cellStyle name="Normal 90 2 2 2 3" xfId="29785" xr:uid="{00000000-0005-0000-0000-000059740000}"/>
    <cellStyle name="Normal 90 2 2 3" xfId="9667" xr:uid="{00000000-0005-0000-0000-0000C3250000}"/>
    <cellStyle name="Normal 90 2 2 3 3" xfId="24768" xr:uid="{00000000-0005-0000-0000-0000C0600000}"/>
    <cellStyle name="Normal 90 2 2 5" xfId="19755" xr:uid="{00000000-0005-0000-0000-00002B4D0000}"/>
    <cellStyle name="Normal 90 2 3" xfId="6306" xr:uid="{00000000-0005-0000-0000-0000A2180000}"/>
    <cellStyle name="Normal 90 2 3 2" xfId="16358" xr:uid="{00000000-0005-0000-0000-0000E63F0000}"/>
    <cellStyle name="Normal 90 2 3 3" xfId="11338" xr:uid="{00000000-0005-0000-0000-00004A2C0000}"/>
    <cellStyle name="Normal 90 2 3 3 3" xfId="26439" xr:uid="{00000000-0005-0000-0000-000047670000}"/>
    <cellStyle name="Normal 90 2 3 5" xfId="21426" xr:uid="{00000000-0005-0000-0000-0000B2530000}"/>
    <cellStyle name="Normal 90 2 4" xfId="13016" xr:uid="{00000000-0005-0000-0000-0000D8320000}"/>
    <cellStyle name="Normal 90 2 4 3" xfId="28114" xr:uid="{00000000-0005-0000-0000-0000D26D0000}"/>
    <cellStyle name="Normal 90 2 5" xfId="7995" xr:uid="{00000000-0005-0000-0000-00003B1F0000}"/>
    <cellStyle name="Normal 90 2 5 3" xfId="23097" xr:uid="{00000000-0005-0000-0000-0000395A0000}"/>
    <cellStyle name="Normal 90 2 7" xfId="18084" xr:uid="{00000000-0005-0000-0000-0000A4460000}"/>
    <cellStyle name="Normal 90 3" xfId="3777" xr:uid="{00000000-0005-0000-0000-0000C10E0000}"/>
    <cellStyle name="Normal 90 3 2" xfId="13851" xr:uid="{00000000-0005-0000-0000-00001B360000}"/>
    <cellStyle name="Normal 90 3 2 3" xfId="28949" xr:uid="{00000000-0005-0000-0000-000015710000}"/>
    <cellStyle name="Normal 90 3 3" xfId="8831" xr:uid="{00000000-0005-0000-0000-00007F220000}"/>
    <cellStyle name="Normal 90 3 3 3" xfId="23932" xr:uid="{00000000-0005-0000-0000-00007C5D0000}"/>
    <cellStyle name="Normal 90 3 5" xfId="18919" xr:uid="{00000000-0005-0000-0000-0000E7490000}"/>
    <cellStyle name="Normal 90 4" xfId="5470" xr:uid="{00000000-0005-0000-0000-00005E150000}"/>
    <cellStyle name="Normal 90 4 2" xfId="15522" xr:uid="{00000000-0005-0000-0000-0000A23C0000}"/>
    <cellStyle name="Normal 90 4 2 3" xfId="30620" xr:uid="{00000000-0005-0000-0000-00009C770000}"/>
    <cellStyle name="Normal 90 4 3" xfId="10502" xr:uid="{00000000-0005-0000-0000-000006290000}"/>
    <cellStyle name="Normal 90 4 3 3" xfId="25603" xr:uid="{00000000-0005-0000-0000-000003640000}"/>
    <cellStyle name="Normal 90 4 5" xfId="20590" xr:uid="{00000000-0005-0000-0000-00006E500000}"/>
    <cellStyle name="Normal 90 5" xfId="12180" xr:uid="{00000000-0005-0000-0000-0000942F0000}"/>
    <cellStyle name="Normal 90 5 3" xfId="27278" xr:uid="{00000000-0005-0000-0000-00008E6A0000}"/>
    <cellStyle name="Normal 90 6" xfId="7159" xr:uid="{00000000-0005-0000-0000-0000F71B0000}"/>
    <cellStyle name="Normal 90 6 3" xfId="22261" xr:uid="{00000000-0005-0000-0000-0000F5560000}"/>
    <cellStyle name="Normal 90 8" xfId="17248" xr:uid="{00000000-0005-0000-0000-000060430000}"/>
    <cellStyle name="Normal 91" xfId="2085" xr:uid="{00000000-0005-0000-0000-000025080000}"/>
    <cellStyle name="Normal 91 2" xfId="2926" xr:uid="{00000000-0005-0000-0000-00006E0B0000}"/>
    <cellStyle name="Normal 91 2 2" xfId="4616" xr:uid="{00000000-0005-0000-0000-000008120000}"/>
    <cellStyle name="Normal 91 2 2 2" xfId="14689" xr:uid="{00000000-0005-0000-0000-000061390000}"/>
    <cellStyle name="Normal 91 2 2 2 3" xfId="29787" xr:uid="{00000000-0005-0000-0000-00005B740000}"/>
    <cellStyle name="Normal 91 2 2 3" xfId="9669" xr:uid="{00000000-0005-0000-0000-0000C5250000}"/>
    <cellStyle name="Normal 91 2 2 3 3" xfId="24770" xr:uid="{00000000-0005-0000-0000-0000C2600000}"/>
    <cellStyle name="Normal 91 2 2 5" xfId="19757" xr:uid="{00000000-0005-0000-0000-00002D4D0000}"/>
    <cellStyle name="Normal 91 2 3" xfId="6308" xr:uid="{00000000-0005-0000-0000-0000A4180000}"/>
    <cellStyle name="Normal 91 2 3 2" xfId="16360" xr:uid="{00000000-0005-0000-0000-0000E83F0000}"/>
    <cellStyle name="Normal 91 2 3 3" xfId="11340" xr:uid="{00000000-0005-0000-0000-00004C2C0000}"/>
    <cellStyle name="Normal 91 2 3 3 3" xfId="26441" xr:uid="{00000000-0005-0000-0000-000049670000}"/>
    <cellStyle name="Normal 91 2 3 5" xfId="21428" xr:uid="{00000000-0005-0000-0000-0000B4530000}"/>
    <cellStyle name="Normal 91 2 4" xfId="13018" xr:uid="{00000000-0005-0000-0000-0000DA320000}"/>
    <cellStyle name="Normal 91 2 4 3" xfId="28116" xr:uid="{00000000-0005-0000-0000-0000D46D0000}"/>
    <cellStyle name="Normal 91 2 5" xfId="7997" xr:uid="{00000000-0005-0000-0000-00003D1F0000}"/>
    <cellStyle name="Normal 91 2 5 3" xfId="23099" xr:uid="{00000000-0005-0000-0000-00003B5A0000}"/>
    <cellStyle name="Normal 91 2 7" xfId="18086" xr:uid="{00000000-0005-0000-0000-0000A6460000}"/>
    <cellStyle name="Normal 91 3" xfId="3779" xr:uid="{00000000-0005-0000-0000-0000C30E0000}"/>
    <cellStyle name="Normal 91 3 2" xfId="13853" xr:uid="{00000000-0005-0000-0000-00001D360000}"/>
    <cellStyle name="Normal 91 3 2 3" xfId="28951" xr:uid="{00000000-0005-0000-0000-000017710000}"/>
    <cellStyle name="Normal 91 3 3" xfId="8833" xr:uid="{00000000-0005-0000-0000-000081220000}"/>
    <cellStyle name="Normal 91 3 3 3" xfId="23934" xr:uid="{00000000-0005-0000-0000-00007E5D0000}"/>
    <cellStyle name="Normal 91 3 5" xfId="18921" xr:uid="{00000000-0005-0000-0000-0000E9490000}"/>
    <cellStyle name="Normal 91 4" xfId="5472" xr:uid="{00000000-0005-0000-0000-000060150000}"/>
    <cellStyle name="Normal 91 4 2" xfId="15524" xr:uid="{00000000-0005-0000-0000-0000A43C0000}"/>
    <cellStyle name="Normal 91 4 2 3" xfId="30622" xr:uid="{00000000-0005-0000-0000-00009E770000}"/>
    <cellStyle name="Normal 91 4 3" xfId="10504" xr:uid="{00000000-0005-0000-0000-000008290000}"/>
    <cellStyle name="Normal 91 4 3 3" xfId="25605" xr:uid="{00000000-0005-0000-0000-000005640000}"/>
    <cellStyle name="Normal 91 4 5" xfId="20592" xr:uid="{00000000-0005-0000-0000-000070500000}"/>
    <cellStyle name="Normal 91 5" xfId="12182" xr:uid="{00000000-0005-0000-0000-0000962F0000}"/>
    <cellStyle name="Normal 91 5 3" xfId="27280" xr:uid="{00000000-0005-0000-0000-0000906A0000}"/>
    <cellStyle name="Normal 91 6" xfId="7161" xr:uid="{00000000-0005-0000-0000-0000F91B0000}"/>
    <cellStyle name="Normal 91 6 3" xfId="22263" xr:uid="{00000000-0005-0000-0000-0000F7560000}"/>
    <cellStyle name="Normal 91 8" xfId="17250" xr:uid="{00000000-0005-0000-0000-000062430000}"/>
    <cellStyle name="Normal 92" xfId="2504" xr:uid="{00000000-0005-0000-0000-0000C8090000}"/>
    <cellStyle name="Normal 92 2" xfId="4196" xr:uid="{00000000-0005-0000-0000-000064100000}"/>
    <cellStyle name="Normal 93" xfId="3342" xr:uid="{00000000-0005-0000-0000-00000E0D0000}"/>
    <cellStyle name="Normal 93 2" xfId="5032" xr:uid="{00000000-0005-0000-0000-0000A8130000}"/>
    <cellStyle name="Normal 94" xfId="3347" xr:uid="{00000000-0005-0000-0000-0000130D0000}"/>
    <cellStyle name="Normal 95" xfId="2503" xr:uid="{00000000-0005-0000-0000-0000C7090000}"/>
    <cellStyle name="Normal 95 2" xfId="4195" xr:uid="{00000000-0005-0000-0000-000063100000}"/>
    <cellStyle name="Normal 95 2 2" xfId="14269" xr:uid="{00000000-0005-0000-0000-0000BD370000}"/>
    <cellStyle name="Normal 95 2 2 3" xfId="29367" xr:uid="{00000000-0005-0000-0000-0000B7720000}"/>
    <cellStyle name="Normal 95 2 3" xfId="9249" xr:uid="{00000000-0005-0000-0000-000021240000}"/>
    <cellStyle name="Normal 95 2 3 3" xfId="24350" xr:uid="{00000000-0005-0000-0000-00001E5F0000}"/>
    <cellStyle name="Normal 95 2 5" xfId="19337" xr:uid="{00000000-0005-0000-0000-0000894B0000}"/>
    <cellStyle name="Normal 95 3" xfId="5888" xr:uid="{00000000-0005-0000-0000-000000170000}"/>
    <cellStyle name="Normal 95 3 2" xfId="15940" xr:uid="{00000000-0005-0000-0000-0000443E0000}"/>
    <cellStyle name="Normal 95 3 3" xfId="10920" xr:uid="{00000000-0005-0000-0000-0000A82A0000}"/>
    <cellStyle name="Normal 95 3 3 3" xfId="26021" xr:uid="{00000000-0005-0000-0000-0000A5650000}"/>
    <cellStyle name="Normal 95 3 5" xfId="21008" xr:uid="{00000000-0005-0000-0000-000010520000}"/>
    <cellStyle name="Normal 95 4" xfId="12598" xr:uid="{00000000-0005-0000-0000-000036310000}"/>
    <cellStyle name="Normal 95 4 3" xfId="27696" xr:uid="{00000000-0005-0000-0000-0000306C0000}"/>
    <cellStyle name="Normal 95 5" xfId="7577" xr:uid="{00000000-0005-0000-0000-0000991D0000}"/>
    <cellStyle name="Normal 95 5 3" xfId="22679" xr:uid="{00000000-0005-0000-0000-000097580000}"/>
    <cellStyle name="Normal 95 7" xfId="17666" xr:uid="{00000000-0005-0000-0000-000002450000}"/>
    <cellStyle name="Normal 96" xfId="2506" xr:uid="{00000000-0005-0000-0000-0000CA090000}"/>
    <cellStyle name="Normal 96 2" xfId="4198" xr:uid="{00000000-0005-0000-0000-000066100000}"/>
    <cellStyle name="Normal 96 2 2" xfId="14271" xr:uid="{00000000-0005-0000-0000-0000BF370000}"/>
    <cellStyle name="Normal 96 2 2 3" xfId="29369" xr:uid="{00000000-0005-0000-0000-0000B9720000}"/>
    <cellStyle name="Normal 96 2 3" xfId="9251" xr:uid="{00000000-0005-0000-0000-000023240000}"/>
    <cellStyle name="Normal 96 2 3 3" xfId="24352" xr:uid="{00000000-0005-0000-0000-0000205F0000}"/>
    <cellStyle name="Normal 96 2 5" xfId="19339" xr:uid="{00000000-0005-0000-0000-00008B4B0000}"/>
    <cellStyle name="Normal 96 3" xfId="5890" xr:uid="{00000000-0005-0000-0000-000002170000}"/>
    <cellStyle name="Normal 96 3 2" xfId="15942" xr:uid="{00000000-0005-0000-0000-0000463E0000}"/>
    <cellStyle name="Normal 96 3 3" xfId="10922" xr:uid="{00000000-0005-0000-0000-0000AA2A0000}"/>
    <cellStyle name="Normal 96 3 3 3" xfId="26023" xr:uid="{00000000-0005-0000-0000-0000A7650000}"/>
    <cellStyle name="Normal 96 3 5" xfId="21010" xr:uid="{00000000-0005-0000-0000-000012520000}"/>
    <cellStyle name="Normal 96 4" xfId="12600" xr:uid="{00000000-0005-0000-0000-000038310000}"/>
    <cellStyle name="Normal 96 4 3" xfId="27698" xr:uid="{00000000-0005-0000-0000-0000326C0000}"/>
    <cellStyle name="Normal 96 5" xfId="7579" xr:uid="{00000000-0005-0000-0000-00009B1D0000}"/>
    <cellStyle name="Normal 96 5 3" xfId="22681" xr:uid="{00000000-0005-0000-0000-000099580000}"/>
    <cellStyle name="Normal 96 7" xfId="17668" xr:uid="{00000000-0005-0000-0000-000004450000}"/>
    <cellStyle name="Normal 97" xfId="11758" xr:uid="{00000000-0005-0000-0000-0000EE2D0000}"/>
    <cellStyle name="Normal 98" xfId="16777" xr:uid="{00000000-0005-0000-0000-000089410000}"/>
    <cellStyle name="Normal 99" xfId="3350" xr:uid="{00000000-0005-0000-0000-0000160D0000}"/>
    <cellStyle name="Normal_New Summary Tables 2" xfId="30984" xr:uid="{EDD430AF-E368-4596-8E0A-A06C1C4BB3A6}"/>
    <cellStyle name="Normal_Revised CARE Table 5C_033107" xfId="329" xr:uid="{00000000-0005-0000-0000-000049010000}"/>
    <cellStyle name="Normal_Revised CARE Table 5C_033107 2" xfId="30986" xr:uid="{88FFFB7E-774D-4155-AA23-1FDE3EE11EB8}"/>
    <cellStyle name="Normal_Sheet1" xfId="30985" xr:uid="{0D73CA5B-09D4-41F4-AD43-FF1E90321897}"/>
    <cellStyle name="Normal_Sheet1 2" xfId="30975" xr:uid="{645FC569-179A-49AC-8267-CC1FCD534C54}"/>
    <cellStyle name="Note" xfId="136" xr:uid="{00000000-0005-0000-0000-000088000000}"/>
    <cellStyle name="Note 2" xfId="137" xr:uid="{00000000-0005-0000-0000-000089000000}"/>
    <cellStyle name="Note 2 10" xfId="977" xr:uid="{00000000-0005-0000-0000-0000D1030000}"/>
    <cellStyle name="Note 2 11" xfId="416" xr:uid="{00000000-0005-0000-0000-0000A0010000}"/>
    <cellStyle name="Note 2 2" xfId="787" xr:uid="{00000000-0005-0000-0000-000013030000}"/>
    <cellStyle name="Note 2 3" xfId="702" xr:uid="{00000000-0005-0000-0000-0000BE020000}"/>
    <cellStyle name="Note 2 4" xfId="1500" xr:uid="{00000000-0005-0000-0000-0000DC050000}"/>
    <cellStyle name="Note 2 5" xfId="1501" xr:uid="{00000000-0005-0000-0000-0000DD050000}"/>
    <cellStyle name="Note 2 6" xfId="1502" xr:uid="{00000000-0005-0000-0000-0000DE050000}"/>
    <cellStyle name="Note 2 7" xfId="1499" xr:uid="{00000000-0005-0000-0000-0000DB050000}"/>
    <cellStyle name="Note 2 8" xfId="1092" xr:uid="{00000000-0005-0000-0000-000044040000}"/>
    <cellStyle name="Note 3" xfId="786" xr:uid="{00000000-0005-0000-0000-000012030000}"/>
    <cellStyle name="Note 4" xfId="485" xr:uid="{00000000-0005-0000-0000-0000E5010000}"/>
    <cellStyle name="Output" xfId="138" xr:uid="{00000000-0005-0000-0000-00008A000000}"/>
    <cellStyle name="Output 2" xfId="703" xr:uid="{00000000-0005-0000-0000-0000BF020000}"/>
    <cellStyle name="Output 2 10" xfId="978" xr:uid="{00000000-0005-0000-0000-0000D2030000}"/>
    <cellStyle name="Output 2 2" xfId="1504" xr:uid="{00000000-0005-0000-0000-0000E0050000}"/>
    <cellStyle name="Output 2 3" xfId="1505" xr:uid="{00000000-0005-0000-0000-0000E1050000}"/>
    <cellStyle name="Output 2 4" xfId="1506" xr:uid="{00000000-0005-0000-0000-0000E2050000}"/>
    <cellStyle name="Output 2 5" xfId="1507" xr:uid="{00000000-0005-0000-0000-0000E3050000}"/>
    <cellStyle name="Output 2 6" xfId="1508" xr:uid="{00000000-0005-0000-0000-0000E4050000}"/>
    <cellStyle name="Output 2 7" xfId="1503" xr:uid="{00000000-0005-0000-0000-0000DF050000}"/>
    <cellStyle name="Output 2 8" xfId="1093" xr:uid="{00000000-0005-0000-0000-000045040000}"/>
    <cellStyle name="Percent" xfId="1" xr:uid="{00000000-0005-0000-0000-000001000000}"/>
    <cellStyle name="Percent [2]" xfId="139" xr:uid="{00000000-0005-0000-0000-00008B000000}"/>
    <cellStyle name="Percent [2] 10" xfId="1510" xr:uid="{00000000-0005-0000-0000-0000E6050000}"/>
    <cellStyle name="Percent [2] 10 2" xfId="1511" xr:uid="{00000000-0005-0000-0000-0000E7050000}"/>
    <cellStyle name="Percent [2] 11" xfId="1509" xr:uid="{00000000-0005-0000-0000-0000E5050000}"/>
    <cellStyle name="Percent [2] 2" xfId="140" xr:uid="{00000000-0005-0000-0000-00008C000000}"/>
    <cellStyle name="Percent [2] 2 2" xfId="141" xr:uid="{00000000-0005-0000-0000-00008D000000}"/>
    <cellStyle name="Percent [2] 2 2 2" xfId="621" xr:uid="{00000000-0005-0000-0000-00006D020000}"/>
    <cellStyle name="Percent [2] 2 2 3" xfId="518" xr:uid="{00000000-0005-0000-0000-000006020000}"/>
    <cellStyle name="Percent [2] 2 2 4" xfId="418" xr:uid="{00000000-0005-0000-0000-0000A2010000}"/>
    <cellStyle name="Percent [2] 2 3" xfId="142" xr:uid="{00000000-0005-0000-0000-00008E000000}"/>
    <cellStyle name="Percent [2] 2 3 2" xfId="620" xr:uid="{00000000-0005-0000-0000-00006C020000}"/>
    <cellStyle name="Percent [2] 2 3 3" xfId="419" xr:uid="{00000000-0005-0000-0000-0000A3010000}"/>
    <cellStyle name="Percent [2] 2 4" xfId="517" xr:uid="{00000000-0005-0000-0000-000005020000}"/>
    <cellStyle name="Percent [2] 2 5" xfId="417" xr:uid="{00000000-0005-0000-0000-0000A1010000}"/>
    <cellStyle name="Percent [2] 3" xfId="143" xr:uid="{00000000-0005-0000-0000-00008F000000}"/>
    <cellStyle name="Percent [2] 3 2" xfId="144" xr:uid="{00000000-0005-0000-0000-000090000000}"/>
    <cellStyle name="Percent [2] 3 2 2" xfId="622" xr:uid="{00000000-0005-0000-0000-00006E020000}"/>
    <cellStyle name="Percent [2] 3 2 3" xfId="421" xr:uid="{00000000-0005-0000-0000-0000A5010000}"/>
    <cellStyle name="Percent [2] 3 3" xfId="519" xr:uid="{00000000-0005-0000-0000-000007020000}"/>
    <cellStyle name="Percent [2] 3 4" xfId="420" xr:uid="{00000000-0005-0000-0000-0000A4010000}"/>
    <cellStyle name="Percent [2] 4" xfId="145" xr:uid="{00000000-0005-0000-0000-000091000000}"/>
    <cellStyle name="Percent [2] 4 2" xfId="789" xr:uid="{00000000-0005-0000-0000-000015030000}"/>
    <cellStyle name="Percent [2] 4 3" xfId="422" xr:uid="{00000000-0005-0000-0000-0000A6010000}"/>
    <cellStyle name="Percent [2] 5" xfId="1512" xr:uid="{00000000-0005-0000-0000-0000E8050000}"/>
    <cellStyle name="Percent [2] 5 2" xfId="1513" xr:uid="{00000000-0005-0000-0000-0000E9050000}"/>
    <cellStyle name="Percent [2] 5 3" xfId="1514" xr:uid="{00000000-0005-0000-0000-0000EA050000}"/>
    <cellStyle name="Percent [2] 6" xfId="1515" xr:uid="{00000000-0005-0000-0000-0000EB050000}"/>
    <cellStyle name="Percent [2] 6 2" xfId="1516" xr:uid="{00000000-0005-0000-0000-0000EC050000}"/>
    <cellStyle name="Percent [2] 7" xfId="1517" xr:uid="{00000000-0005-0000-0000-0000ED050000}"/>
    <cellStyle name="Percent [2] 7 2" xfId="1518" xr:uid="{00000000-0005-0000-0000-0000EE050000}"/>
    <cellStyle name="Percent [2] 8" xfId="1519" xr:uid="{00000000-0005-0000-0000-0000EF050000}"/>
    <cellStyle name="Percent [2] 9" xfId="1520" xr:uid="{00000000-0005-0000-0000-0000F0050000}"/>
    <cellStyle name="Percent [2] 9 2" xfId="1521" xr:uid="{00000000-0005-0000-0000-0000F1050000}"/>
    <cellStyle name="Percent 10" xfId="146" xr:uid="{00000000-0005-0000-0000-000092000000}"/>
    <cellStyle name="Percent 10 2" xfId="623" xr:uid="{00000000-0005-0000-0000-00006F020000}"/>
    <cellStyle name="Percent 10 3" xfId="520" xr:uid="{00000000-0005-0000-0000-000008020000}"/>
    <cellStyle name="Percent 10 4" xfId="423" xr:uid="{00000000-0005-0000-0000-0000A7010000}"/>
    <cellStyle name="Percent 100" xfId="16808" xr:uid="{00000000-0005-0000-0000-0000A8410000}"/>
    <cellStyle name="Percent 101" xfId="16792" xr:uid="{00000000-0005-0000-0000-000098410000}"/>
    <cellStyle name="Percent 102" xfId="16797" xr:uid="{00000000-0005-0000-0000-00009D410000}"/>
    <cellStyle name="Percent 103" xfId="16790" xr:uid="{00000000-0005-0000-0000-000096410000}"/>
    <cellStyle name="Percent 104" xfId="16810" xr:uid="{00000000-0005-0000-0000-0000AA410000}"/>
    <cellStyle name="Percent 105" xfId="16823" xr:uid="{00000000-0005-0000-0000-0000B7410000}"/>
    <cellStyle name="Percent 106" xfId="16788" xr:uid="{00000000-0005-0000-0000-000094410000}"/>
    <cellStyle name="Percent 107" xfId="16796" xr:uid="{00000000-0005-0000-0000-00009C410000}"/>
    <cellStyle name="Percent 108" xfId="16820" xr:uid="{00000000-0005-0000-0000-0000B4410000}"/>
    <cellStyle name="Percent 109" xfId="6738" xr:uid="{00000000-0005-0000-0000-0000521A0000}"/>
    <cellStyle name="Percent 11" xfId="788" xr:uid="{00000000-0005-0000-0000-000014030000}"/>
    <cellStyle name="Percent 110" xfId="16827" xr:uid="{00000000-0005-0000-0000-0000BB410000}"/>
    <cellStyle name="Percent 117" xfId="16883" xr:uid="{00000000-0005-0000-0000-0000F3410000}"/>
    <cellStyle name="Percent 12" xfId="486" xr:uid="{00000000-0005-0000-0000-0000E6010000}"/>
    <cellStyle name="Percent 12 2" xfId="979" xr:uid="{00000000-0005-0000-0000-0000D3030000}"/>
    <cellStyle name="Percent 121" xfId="30991" xr:uid="{25ED4457-795C-46CD-95D4-10EA2EF1F0D6}"/>
    <cellStyle name="Percent 13" xfId="794" xr:uid="{00000000-0005-0000-0000-00001A030000}"/>
    <cellStyle name="Percent 13 2" xfId="980" xr:uid="{00000000-0005-0000-0000-0000D4030000}"/>
    <cellStyle name="Percent 14" xfId="855" xr:uid="{00000000-0005-0000-0000-000057030000}"/>
    <cellStyle name="Percent 14 2" xfId="981" xr:uid="{00000000-0005-0000-0000-0000D5030000}"/>
    <cellStyle name="Percent 15" xfId="982" xr:uid="{00000000-0005-0000-0000-0000D6030000}"/>
    <cellStyle name="Percent 16" xfId="983" xr:uid="{00000000-0005-0000-0000-0000D7030000}"/>
    <cellStyle name="Percent 17" xfId="1522" xr:uid="{00000000-0005-0000-0000-0000F2050000}"/>
    <cellStyle name="Percent 18" xfId="1523" xr:uid="{00000000-0005-0000-0000-0000F3050000}"/>
    <cellStyle name="Percent 19" xfId="1524" xr:uid="{00000000-0005-0000-0000-0000F4050000}"/>
    <cellStyle name="Percent 19 2" xfId="1525" xr:uid="{00000000-0005-0000-0000-0000F5050000}"/>
    <cellStyle name="Percent 19 3" xfId="1526" xr:uid="{00000000-0005-0000-0000-0000F6050000}"/>
    <cellStyle name="Percent 2" xfId="147" xr:uid="{00000000-0005-0000-0000-000093000000}"/>
    <cellStyle name="Percent 2 2" xfId="148" xr:uid="{00000000-0005-0000-0000-000094000000}"/>
    <cellStyle name="Percent 2 2 2" xfId="625" xr:uid="{00000000-0005-0000-0000-000071020000}"/>
    <cellStyle name="Percent 2 2 3" xfId="522" xr:uid="{00000000-0005-0000-0000-00000A020000}"/>
    <cellStyle name="Percent 2 2 4" xfId="425" xr:uid="{00000000-0005-0000-0000-0000A9010000}"/>
    <cellStyle name="Percent 2 3" xfId="149" xr:uid="{00000000-0005-0000-0000-000095000000}"/>
    <cellStyle name="Percent 2 3 2" xfId="624" xr:uid="{00000000-0005-0000-0000-000070020000}"/>
    <cellStyle name="Percent 2 3 3" xfId="426" xr:uid="{00000000-0005-0000-0000-0000AA010000}"/>
    <cellStyle name="Percent 2 4" xfId="521" xr:uid="{00000000-0005-0000-0000-000009020000}"/>
    <cellStyle name="Percent 2 5" xfId="424" xr:uid="{00000000-0005-0000-0000-0000A8010000}"/>
    <cellStyle name="Percent 20" xfId="1527" xr:uid="{00000000-0005-0000-0000-0000F7050000}"/>
    <cellStyle name="Percent 21" xfId="1528" xr:uid="{00000000-0005-0000-0000-0000F8050000}"/>
    <cellStyle name="Percent 22" xfId="1529" xr:uid="{00000000-0005-0000-0000-0000F9050000}"/>
    <cellStyle name="Percent 23" xfId="1530" xr:uid="{00000000-0005-0000-0000-0000FA050000}"/>
    <cellStyle name="Percent 24" xfId="1531" xr:uid="{00000000-0005-0000-0000-0000FB050000}"/>
    <cellStyle name="Percent 25" xfId="1532" xr:uid="{00000000-0005-0000-0000-0000FC050000}"/>
    <cellStyle name="Percent 26" xfId="1533" xr:uid="{00000000-0005-0000-0000-0000FD050000}"/>
    <cellStyle name="Percent 27" xfId="1534" xr:uid="{00000000-0005-0000-0000-0000FE050000}"/>
    <cellStyle name="Percent 28" xfId="1535" xr:uid="{00000000-0005-0000-0000-0000FF050000}"/>
    <cellStyle name="Percent 28 2" xfId="1536" xr:uid="{00000000-0005-0000-0000-000000060000}"/>
    <cellStyle name="Percent 29" xfId="1537" xr:uid="{00000000-0005-0000-0000-000001060000}"/>
    <cellStyle name="Percent 3" xfId="150" xr:uid="{00000000-0005-0000-0000-000096000000}"/>
    <cellStyle name="Percent 3 2" xfId="151" xr:uid="{00000000-0005-0000-0000-000097000000}"/>
    <cellStyle name="Percent 3 2 2" xfId="627" xr:uid="{00000000-0005-0000-0000-000073020000}"/>
    <cellStyle name="Percent 3 2 3" xfId="524" xr:uid="{00000000-0005-0000-0000-00000C020000}"/>
    <cellStyle name="Percent 3 2 4" xfId="428" xr:uid="{00000000-0005-0000-0000-0000AC010000}"/>
    <cellStyle name="Percent 3 3" xfId="152" xr:uid="{00000000-0005-0000-0000-000098000000}"/>
    <cellStyle name="Percent 3 3 2" xfId="626" xr:uid="{00000000-0005-0000-0000-000072020000}"/>
    <cellStyle name="Percent 3 3 3" xfId="429" xr:uid="{00000000-0005-0000-0000-0000AD010000}"/>
    <cellStyle name="Percent 3 4" xfId="523" xr:uid="{00000000-0005-0000-0000-00000B020000}"/>
    <cellStyle name="Percent 3 5" xfId="427" xr:uid="{00000000-0005-0000-0000-0000AB010000}"/>
    <cellStyle name="Percent 30" xfId="1538" xr:uid="{00000000-0005-0000-0000-000002060000}"/>
    <cellStyle name="Percent 31" xfId="1539" xr:uid="{00000000-0005-0000-0000-000003060000}"/>
    <cellStyle name="Percent 32" xfId="1540" xr:uid="{00000000-0005-0000-0000-000004060000}"/>
    <cellStyle name="Percent 33" xfId="1541" xr:uid="{00000000-0005-0000-0000-000005060000}"/>
    <cellStyle name="Percent 34" xfId="1542" xr:uid="{00000000-0005-0000-0000-000006060000}"/>
    <cellStyle name="Percent 35" xfId="1543" xr:uid="{00000000-0005-0000-0000-000007060000}"/>
    <cellStyle name="Percent 36" xfId="1544" xr:uid="{00000000-0005-0000-0000-000008060000}"/>
    <cellStyle name="Percent 37" xfId="1545" xr:uid="{00000000-0005-0000-0000-000009060000}"/>
    <cellStyle name="Percent 38" xfId="1546" xr:uid="{00000000-0005-0000-0000-00000A060000}"/>
    <cellStyle name="Percent 38 2" xfId="1547" xr:uid="{00000000-0005-0000-0000-00000B060000}"/>
    <cellStyle name="Percent 39" xfId="1548" xr:uid="{00000000-0005-0000-0000-00000C060000}"/>
    <cellStyle name="Percent 39 2" xfId="1549" xr:uid="{00000000-0005-0000-0000-00000D060000}"/>
    <cellStyle name="Percent 4" xfId="153" xr:uid="{00000000-0005-0000-0000-000099000000}"/>
    <cellStyle name="Percent 4 2" xfId="526" xr:uid="{00000000-0005-0000-0000-00000E020000}"/>
    <cellStyle name="Percent 4 2 2" xfId="629" xr:uid="{00000000-0005-0000-0000-000075020000}"/>
    <cellStyle name="Percent 4 3" xfId="628" xr:uid="{00000000-0005-0000-0000-000074020000}"/>
    <cellStyle name="Percent 4 4" xfId="525" xr:uid="{00000000-0005-0000-0000-00000D020000}"/>
    <cellStyle name="Percent 4 5" xfId="430" xr:uid="{00000000-0005-0000-0000-0000AE010000}"/>
    <cellStyle name="Percent 40" xfId="1550" xr:uid="{00000000-0005-0000-0000-00000E060000}"/>
    <cellStyle name="Percent 40 2" xfId="1551" xr:uid="{00000000-0005-0000-0000-00000F060000}"/>
    <cellStyle name="Percent 41" xfId="1552" xr:uid="{00000000-0005-0000-0000-000010060000}"/>
    <cellStyle name="Percent 41 2" xfId="1553" xr:uid="{00000000-0005-0000-0000-000011060000}"/>
    <cellStyle name="Percent 42" xfId="1554" xr:uid="{00000000-0005-0000-0000-000012060000}"/>
    <cellStyle name="Percent 42 2" xfId="1555" xr:uid="{00000000-0005-0000-0000-000013060000}"/>
    <cellStyle name="Percent 43" xfId="1556" xr:uid="{00000000-0005-0000-0000-000014060000}"/>
    <cellStyle name="Percent 43 2" xfId="1557" xr:uid="{00000000-0005-0000-0000-000015060000}"/>
    <cellStyle name="Percent 44" xfId="1558" xr:uid="{00000000-0005-0000-0000-000016060000}"/>
    <cellStyle name="Percent 44 2" xfId="1559" xr:uid="{00000000-0005-0000-0000-000017060000}"/>
    <cellStyle name="Percent 45" xfId="1560" xr:uid="{00000000-0005-0000-0000-000018060000}"/>
    <cellStyle name="Percent 45 2" xfId="1561" xr:uid="{00000000-0005-0000-0000-000019060000}"/>
    <cellStyle name="Percent 46" xfId="1562" xr:uid="{00000000-0005-0000-0000-00001A060000}"/>
    <cellStyle name="Percent 47" xfId="1563" xr:uid="{00000000-0005-0000-0000-00001B060000}"/>
    <cellStyle name="Percent 48" xfId="1564" xr:uid="{00000000-0005-0000-0000-00001C060000}"/>
    <cellStyle name="Percent 49" xfId="1565" xr:uid="{00000000-0005-0000-0000-00001D060000}"/>
    <cellStyle name="Percent 49 2" xfId="1566" xr:uid="{00000000-0005-0000-0000-00001E060000}"/>
    <cellStyle name="Percent 5" xfId="154" xr:uid="{00000000-0005-0000-0000-00009A000000}"/>
    <cellStyle name="Percent 5 2" xfId="630" xr:uid="{00000000-0005-0000-0000-000076020000}"/>
    <cellStyle name="Percent 5 3" xfId="527" xr:uid="{00000000-0005-0000-0000-00000F020000}"/>
    <cellStyle name="Percent 5 4" xfId="431" xr:uid="{00000000-0005-0000-0000-0000AF010000}"/>
    <cellStyle name="Percent 50" xfId="1567" xr:uid="{00000000-0005-0000-0000-00001F060000}"/>
    <cellStyle name="Percent 51" xfId="1568" xr:uid="{00000000-0005-0000-0000-000020060000}"/>
    <cellStyle name="Percent 52" xfId="1569" xr:uid="{00000000-0005-0000-0000-000021060000}"/>
    <cellStyle name="Percent 53" xfId="1570" xr:uid="{00000000-0005-0000-0000-000022060000}"/>
    <cellStyle name="Percent 53 2" xfId="1571" xr:uid="{00000000-0005-0000-0000-000023060000}"/>
    <cellStyle name="Percent 54" xfId="1572" xr:uid="{00000000-0005-0000-0000-000024060000}"/>
    <cellStyle name="Percent 54 2" xfId="1573" xr:uid="{00000000-0005-0000-0000-000025060000}"/>
    <cellStyle name="Percent 55" xfId="1574" xr:uid="{00000000-0005-0000-0000-000026060000}"/>
    <cellStyle name="Percent 55 2" xfId="1575" xr:uid="{00000000-0005-0000-0000-000027060000}"/>
    <cellStyle name="Percent 56" xfId="1576" xr:uid="{00000000-0005-0000-0000-000028060000}"/>
    <cellStyle name="Percent 56 2" xfId="1577" xr:uid="{00000000-0005-0000-0000-000029060000}"/>
    <cellStyle name="Percent 57" xfId="1578" xr:uid="{00000000-0005-0000-0000-00002A060000}"/>
    <cellStyle name="Percent 58" xfId="1579" xr:uid="{00000000-0005-0000-0000-00002B060000}"/>
    <cellStyle name="Percent 59" xfId="1580" xr:uid="{00000000-0005-0000-0000-00002C060000}"/>
    <cellStyle name="Percent 6" xfId="155" xr:uid="{00000000-0005-0000-0000-00009B000000}"/>
    <cellStyle name="Percent 6 2" xfId="516" xr:uid="{00000000-0005-0000-0000-000004020000}"/>
    <cellStyle name="Percent 6 3" xfId="432" xr:uid="{00000000-0005-0000-0000-0000B0010000}"/>
    <cellStyle name="Percent 60" xfId="1581" xr:uid="{00000000-0005-0000-0000-00002D060000}"/>
    <cellStyle name="Percent 61" xfId="332" xr:uid="{00000000-0005-0000-0000-00004C010000}"/>
    <cellStyle name="Percent 62" xfId="1812" xr:uid="{00000000-0005-0000-0000-000014070000}"/>
    <cellStyle name="Percent 63" xfId="1869" xr:uid="{00000000-0005-0000-0000-00004D070000}"/>
    <cellStyle name="Percent 64" xfId="1871" xr:uid="{00000000-0005-0000-0000-00004F070000}"/>
    <cellStyle name="Percent 65" xfId="1925" xr:uid="{00000000-0005-0000-0000-000085070000}"/>
    <cellStyle name="Percent 66" xfId="2138" xr:uid="{00000000-0005-0000-0000-00005A080000}"/>
    <cellStyle name="Percent 67" xfId="2559" xr:uid="{00000000-0005-0000-0000-0000FF090000}"/>
    <cellStyle name="Percent 68" xfId="3349" xr:uid="{00000000-0005-0000-0000-0000150D0000}"/>
    <cellStyle name="Percent 69" xfId="3344" xr:uid="{00000000-0005-0000-0000-0000100D0000}"/>
    <cellStyle name="Percent 7" xfId="156" xr:uid="{00000000-0005-0000-0000-00009C000000}"/>
    <cellStyle name="Percent 7 10" xfId="433" xr:uid="{00000000-0005-0000-0000-0000B1010000}"/>
    <cellStyle name="Percent 7 2" xfId="790" xr:uid="{00000000-0005-0000-0000-000016030000}"/>
    <cellStyle name="Percent 7 3" xfId="704" xr:uid="{00000000-0005-0000-0000-0000C0020000}"/>
    <cellStyle name="Percent 7 4" xfId="1583" xr:uid="{00000000-0005-0000-0000-00002F060000}"/>
    <cellStyle name="Percent 7 5" xfId="1584" xr:uid="{00000000-0005-0000-0000-000030060000}"/>
    <cellStyle name="Percent 7 6" xfId="1585" xr:uid="{00000000-0005-0000-0000-000031060000}"/>
    <cellStyle name="Percent 7 7" xfId="1582" xr:uid="{00000000-0005-0000-0000-00002E060000}"/>
    <cellStyle name="Percent 7 8" xfId="1094" xr:uid="{00000000-0005-0000-0000-000046040000}"/>
    <cellStyle name="Percent 70" xfId="3412" xr:uid="{00000000-0005-0000-0000-0000540D0000}"/>
    <cellStyle name="Percent 71" xfId="5035" xr:uid="{00000000-0005-0000-0000-0000AB130000}"/>
    <cellStyle name="Percent 72" xfId="5038" xr:uid="{00000000-0005-0000-0000-0000AE130000}"/>
    <cellStyle name="Percent 73" xfId="5046" xr:uid="{00000000-0005-0000-0000-0000B6130000}"/>
    <cellStyle name="Percent 74" xfId="3364" xr:uid="{00000000-0005-0000-0000-0000240D0000}"/>
    <cellStyle name="Percent 75" xfId="5049" xr:uid="{00000000-0005-0000-0000-0000B9130000}"/>
    <cellStyle name="Percent 76" xfId="3397" xr:uid="{00000000-0005-0000-0000-0000450D0000}"/>
    <cellStyle name="Percent 77" xfId="5048" xr:uid="{00000000-0005-0000-0000-0000B8130000}"/>
    <cellStyle name="Percent 78" xfId="3356" xr:uid="{00000000-0005-0000-0000-00001C0D0000}"/>
    <cellStyle name="Percent 79" xfId="3360" xr:uid="{00000000-0005-0000-0000-0000200D0000}"/>
    <cellStyle name="Percent 8" xfId="157" xr:uid="{00000000-0005-0000-0000-00009D000000}"/>
    <cellStyle name="Percent 8 2" xfId="791" xr:uid="{00000000-0005-0000-0000-000017030000}"/>
    <cellStyle name="Percent 8 3" xfId="1586" xr:uid="{00000000-0005-0000-0000-000032060000}"/>
    <cellStyle name="Percent 8 4" xfId="1587" xr:uid="{00000000-0005-0000-0000-000033060000}"/>
    <cellStyle name="Percent 8 6" xfId="434" xr:uid="{00000000-0005-0000-0000-0000B2010000}"/>
    <cellStyle name="Percent 80" xfId="3351" xr:uid="{00000000-0005-0000-0000-0000170D0000}"/>
    <cellStyle name="Percent 81" xfId="3357" xr:uid="{00000000-0005-0000-0000-00001D0D0000}"/>
    <cellStyle name="Percent 82" xfId="3409" xr:uid="{00000000-0005-0000-0000-0000510D0000}"/>
    <cellStyle name="Percent 83" xfId="5105" xr:uid="{00000000-0005-0000-0000-0000F1130000}"/>
    <cellStyle name="Percent 84" xfId="6726" xr:uid="{00000000-0005-0000-0000-0000461A0000}"/>
    <cellStyle name="Percent 85" xfId="6727" xr:uid="{00000000-0005-0000-0000-0000471A0000}"/>
    <cellStyle name="Percent 86" xfId="6733" xr:uid="{00000000-0005-0000-0000-00004D1A0000}"/>
    <cellStyle name="Percent 87" xfId="5059" xr:uid="{00000000-0005-0000-0000-0000C3130000}"/>
    <cellStyle name="Percent 88" xfId="6734" xr:uid="{00000000-0005-0000-0000-00004E1A0000}"/>
    <cellStyle name="Percent 89" xfId="5091" xr:uid="{00000000-0005-0000-0000-0000E3130000}"/>
    <cellStyle name="Percent 9" xfId="158" xr:uid="{00000000-0005-0000-0000-00009E000000}"/>
    <cellStyle name="Percent 9 2" xfId="792" xr:uid="{00000000-0005-0000-0000-000018030000}"/>
    <cellStyle name="Percent 9 3" xfId="1588" xr:uid="{00000000-0005-0000-0000-000034060000}"/>
    <cellStyle name="Percent 9 5" xfId="435" xr:uid="{00000000-0005-0000-0000-0000B3010000}"/>
    <cellStyle name="Percent 90" xfId="11815" xr:uid="{00000000-0005-0000-0000-0000272E0000}"/>
    <cellStyle name="Percent 91" xfId="16787" xr:uid="{00000000-0005-0000-0000-000093410000}"/>
    <cellStyle name="Percent 92" xfId="16781" xr:uid="{00000000-0005-0000-0000-00008D410000}"/>
    <cellStyle name="Percent 93" xfId="16778" xr:uid="{00000000-0005-0000-0000-00008A410000}"/>
    <cellStyle name="Percent 94" xfId="6794" xr:uid="{00000000-0005-0000-0000-00008A1A0000}"/>
    <cellStyle name="Percent 95" xfId="6736" xr:uid="{00000000-0005-0000-0000-0000501A0000}"/>
    <cellStyle name="Percent 96" xfId="16824" xr:uid="{00000000-0005-0000-0000-0000B8410000}"/>
    <cellStyle name="Percent 97" xfId="16798" xr:uid="{00000000-0005-0000-0000-00009E410000}"/>
    <cellStyle name="Percent 98" xfId="16828" xr:uid="{00000000-0005-0000-0000-0000BC410000}"/>
    <cellStyle name="Percent 99" xfId="16794" xr:uid="{00000000-0005-0000-0000-00009A410000}"/>
    <cellStyle name="SAPBEXaggData" xfId="159" xr:uid="{00000000-0005-0000-0000-00009F000000}"/>
    <cellStyle name="SAPBEXaggData 2" xfId="160" xr:uid="{00000000-0005-0000-0000-0000A0000000}"/>
    <cellStyle name="SAPBEXaggData 2 2" xfId="161" xr:uid="{00000000-0005-0000-0000-0000A1000000}"/>
    <cellStyle name="SAPBEXaggData 3" xfId="162" xr:uid="{00000000-0005-0000-0000-0000A2000000}"/>
    <cellStyle name="SAPBEXaggData 4" xfId="163" xr:uid="{00000000-0005-0000-0000-0000A3000000}"/>
    <cellStyle name="SAPBEXaggData 4 3" xfId="1111" xr:uid="{00000000-0005-0000-0000-000057040000}"/>
    <cellStyle name="SAPBEXaggData 5" xfId="793" xr:uid="{00000000-0005-0000-0000-000019030000}"/>
    <cellStyle name="SAPBEXaggData 6" xfId="528" xr:uid="{00000000-0005-0000-0000-000010020000}"/>
    <cellStyle name="SAPBEXaggData_Sept 2011 Total BW Data" xfId="164" xr:uid="{00000000-0005-0000-0000-0000A4000000}"/>
    <cellStyle name="SAPBEXaggDataEmph" xfId="165" xr:uid="{00000000-0005-0000-0000-0000A5000000}"/>
    <cellStyle name="SAPBEXaggDataEmph 2" xfId="795" xr:uid="{00000000-0005-0000-0000-00001B030000}"/>
    <cellStyle name="SAPBEXaggDataEmph 2 3" xfId="1112" xr:uid="{00000000-0005-0000-0000-000058040000}"/>
    <cellStyle name="SAPBEXaggDataEmph 3" xfId="529" xr:uid="{00000000-0005-0000-0000-000011020000}"/>
    <cellStyle name="SAPBEXaggExc1" xfId="166" xr:uid="{00000000-0005-0000-0000-0000A6000000}"/>
    <cellStyle name="SAPBEXaggExc1Emph" xfId="167" xr:uid="{00000000-0005-0000-0000-0000A7000000}"/>
    <cellStyle name="SAPBEXaggExc2" xfId="168" xr:uid="{00000000-0005-0000-0000-0000A8000000}"/>
    <cellStyle name="SAPBEXaggExc2Emph" xfId="169" xr:uid="{00000000-0005-0000-0000-0000A9000000}"/>
    <cellStyle name="SAPBEXaggItem" xfId="170" xr:uid="{00000000-0005-0000-0000-0000AA000000}"/>
    <cellStyle name="SAPBEXaggItem 2" xfId="171" xr:uid="{00000000-0005-0000-0000-0000AB000000}"/>
    <cellStyle name="SAPBEXaggItem 2 2" xfId="172" xr:uid="{00000000-0005-0000-0000-0000AC000000}"/>
    <cellStyle name="SAPBEXaggItem 3" xfId="173" xr:uid="{00000000-0005-0000-0000-0000AD000000}"/>
    <cellStyle name="SAPBEXaggItem 4" xfId="174" xr:uid="{00000000-0005-0000-0000-0000AE000000}"/>
    <cellStyle name="SAPBEXaggItem 4 3" xfId="1113" xr:uid="{00000000-0005-0000-0000-000059040000}"/>
    <cellStyle name="SAPBEXaggItem 5" xfId="796" xr:uid="{00000000-0005-0000-0000-00001C030000}"/>
    <cellStyle name="SAPBEXaggItem 6" xfId="530" xr:uid="{00000000-0005-0000-0000-000012020000}"/>
    <cellStyle name="SAPBEXaggItem_Sept 2011 Total BW Data" xfId="175" xr:uid="{00000000-0005-0000-0000-0000AF000000}"/>
    <cellStyle name="SAPBEXaggItemX" xfId="176" xr:uid="{00000000-0005-0000-0000-0000B0000000}"/>
    <cellStyle name="SAPBEXaggItemX 2" xfId="1114" xr:uid="{00000000-0005-0000-0000-00005A040000}"/>
    <cellStyle name="SAPBEXaggItemX 4" xfId="984" xr:uid="{00000000-0005-0000-0000-0000D8030000}"/>
    <cellStyle name="SAPBEXchaText" xfId="177" xr:uid="{00000000-0005-0000-0000-0000B1000000}"/>
    <cellStyle name="SAPBEXchaText 2" xfId="178" xr:uid="{00000000-0005-0000-0000-0000B2000000}"/>
    <cellStyle name="SAPBEXchaText 2 3" xfId="1115" xr:uid="{00000000-0005-0000-0000-00005B040000}"/>
    <cellStyle name="SAPBEXchaText 3" xfId="797" xr:uid="{00000000-0005-0000-0000-00001D030000}"/>
    <cellStyle name="SAPBEXchaText 4" xfId="531" xr:uid="{00000000-0005-0000-0000-000013020000}"/>
    <cellStyle name="SAPBEXColoum_Header_SA" xfId="179" xr:uid="{00000000-0005-0000-0000-0000B3000000}"/>
    <cellStyle name="SAPBEXexcBad" xfId="532" xr:uid="{00000000-0005-0000-0000-000014020000}"/>
    <cellStyle name="SAPBEXexcBad7" xfId="180" xr:uid="{00000000-0005-0000-0000-0000B4000000}"/>
    <cellStyle name="SAPBEXexcBad7 2" xfId="181" xr:uid="{00000000-0005-0000-0000-0000B5000000}"/>
    <cellStyle name="SAPBEXexcBad8" xfId="182" xr:uid="{00000000-0005-0000-0000-0000B6000000}"/>
    <cellStyle name="SAPBEXexcBad8 2" xfId="183" xr:uid="{00000000-0005-0000-0000-0000B7000000}"/>
    <cellStyle name="SAPBEXexcBad9" xfId="184" xr:uid="{00000000-0005-0000-0000-0000B8000000}"/>
    <cellStyle name="SAPBEXexcBad9 2" xfId="185" xr:uid="{00000000-0005-0000-0000-0000B9000000}"/>
    <cellStyle name="SAPBEXexcCritical" xfId="533" xr:uid="{00000000-0005-0000-0000-000015020000}"/>
    <cellStyle name="SAPBEXexcCritical4" xfId="186" xr:uid="{00000000-0005-0000-0000-0000BA000000}"/>
    <cellStyle name="SAPBEXexcCritical4 2" xfId="187" xr:uid="{00000000-0005-0000-0000-0000BB000000}"/>
    <cellStyle name="SAPBEXexcCritical5" xfId="188" xr:uid="{00000000-0005-0000-0000-0000BC000000}"/>
    <cellStyle name="SAPBEXexcCritical5 2" xfId="189" xr:uid="{00000000-0005-0000-0000-0000BD000000}"/>
    <cellStyle name="SAPBEXexcCritical6" xfId="190" xr:uid="{00000000-0005-0000-0000-0000BE000000}"/>
    <cellStyle name="SAPBEXexcCritical6 2" xfId="191" xr:uid="{00000000-0005-0000-0000-0000BF000000}"/>
    <cellStyle name="SAPBEXexcGood" xfId="534" xr:uid="{00000000-0005-0000-0000-000016020000}"/>
    <cellStyle name="SAPBEXexcGood1" xfId="192" xr:uid="{00000000-0005-0000-0000-0000C0000000}"/>
    <cellStyle name="SAPBEXexcGood1 2" xfId="193" xr:uid="{00000000-0005-0000-0000-0000C1000000}"/>
    <cellStyle name="SAPBEXexcGood2" xfId="194" xr:uid="{00000000-0005-0000-0000-0000C2000000}"/>
    <cellStyle name="SAPBEXexcGood2 2" xfId="195" xr:uid="{00000000-0005-0000-0000-0000C3000000}"/>
    <cellStyle name="SAPBEXexcGood3" xfId="196" xr:uid="{00000000-0005-0000-0000-0000C4000000}"/>
    <cellStyle name="SAPBEXexcGood3 2" xfId="197" xr:uid="{00000000-0005-0000-0000-0000C5000000}"/>
    <cellStyle name="SAPBEXexcVeryBad" xfId="535" xr:uid="{00000000-0005-0000-0000-000017020000}"/>
    <cellStyle name="SAPBEXfilterDrill" xfId="198" xr:uid="{00000000-0005-0000-0000-0000C6000000}"/>
    <cellStyle name="SAPBEXfilterDrill 2" xfId="199" xr:uid="{00000000-0005-0000-0000-0000C7000000}"/>
    <cellStyle name="SAPBEXfilterDrill 2 3" xfId="1116" xr:uid="{00000000-0005-0000-0000-00005C040000}"/>
    <cellStyle name="SAPBEXfilterDrill 3" xfId="799" xr:uid="{00000000-0005-0000-0000-00001F030000}"/>
    <cellStyle name="SAPBEXfilterDrill 4" xfId="536" xr:uid="{00000000-0005-0000-0000-000018020000}"/>
    <cellStyle name="SAPBEXfilterItem" xfId="200" xr:uid="{00000000-0005-0000-0000-0000C8000000}"/>
    <cellStyle name="SAPBEXfilterItem 2" xfId="201" xr:uid="{00000000-0005-0000-0000-0000C9000000}"/>
    <cellStyle name="SAPBEXfilterItem 3" xfId="202" xr:uid="{00000000-0005-0000-0000-0000CA000000}"/>
    <cellStyle name="SAPBEXfilterItem 3 3" xfId="1117" xr:uid="{00000000-0005-0000-0000-00005D040000}"/>
    <cellStyle name="SAPBEXfilterItem 4" xfId="800" xr:uid="{00000000-0005-0000-0000-000020030000}"/>
    <cellStyle name="SAPBEXfilterItem 5" xfId="537" xr:uid="{00000000-0005-0000-0000-000019020000}"/>
    <cellStyle name="SAPBEXfilterItem_2011-10 LIEE Table 6 (2)" xfId="203" xr:uid="{00000000-0005-0000-0000-0000CB000000}"/>
    <cellStyle name="SAPBEXfilterText" xfId="204" xr:uid="{00000000-0005-0000-0000-0000CC000000}"/>
    <cellStyle name="SAPBEXfilterText 2" xfId="205" xr:uid="{00000000-0005-0000-0000-0000CD000000}"/>
    <cellStyle name="SAPBEXfilterText 2 2" xfId="985" xr:uid="{00000000-0005-0000-0000-0000D9030000}"/>
    <cellStyle name="SAPBEXfilterText 3" xfId="206" xr:uid="{00000000-0005-0000-0000-0000CE000000}"/>
    <cellStyle name="SAPBEXfilterText 3 2" xfId="802" xr:uid="{00000000-0005-0000-0000-000022030000}"/>
    <cellStyle name="SAPBEXfilterText 3 3" xfId="1118" xr:uid="{00000000-0005-0000-0000-00005E040000}"/>
    <cellStyle name="SAPBEXfilterText 3 4" xfId="436" xr:uid="{00000000-0005-0000-0000-0000B4010000}"/>
    <cellStyle name="SAPBEXfilterText 4" xfId="801" xr:uid="{00000000-0005-0000-0000-000021030000}"/>
    <cellStyle name="SAPBEXfilterText 5" xfId="538" xr:uid="{00000000-0005-0000-0000-00001A020000}"/>
    <cellStyle name="SAPBEXfilterText_2011-12 LIEE Table 1 Updated budget" xfId="207" xr:uid="{00000000-0005-0000-0000-0000CF000000}"/>
    <cellStyle name="SAPBEXformats" xfId="208" xr:uid="{00000000-0005-0000-0000-0000D0000000}"/>
    <cellStyle name="SAPBEXformats 2" xfId="209" xr:uid="{00000000-0005-0000-0000-0000D1000000}"/>
    <cellStyle name="SAPBEXformats 2 3" xfId="1119" xr:uid="{00000000-0005-0000-0000-00005F040000}"/>
    <cellStyle name="SAPBEXformats 3" xfId="803" xr:uid="{00000000-0005-0000-0000-000023030000}"/>
    <cellStyle name="SAPBEXformats 4" xfId="539" xr:uid="{00000000-0005-0000-0000-00001B020000}"/>
    <cellStyle name="SAPBEXheaderData" xfId="210" xr:uid="{00000000-0005-0000-0000-0000D2000000}"/>
    <cellStyle name="SAPBEXheaderData 2" xfId="804" xr:uid="{00000000-0005-0000-0000-000024030000}"/>
    <cellStyle name="SAPBEXheaderData 2 2" xfId="1120" xr:uid="{00000000-0005-0000-0000-000060040000}"/>
    <cellStyle name="SAPBEXheaderData 3" xfId="540" xr:uid="{00000000-0005-0000-0000-00001C020000}"/>
    <cellStyle name="SAPBEXheaderItem" xfId="211" xr:uid="{00000000-0005-0000-0000-0000D3000000}"/>
    <cellStyle name="SAPBEXheaderItem 2" xfId="212" xr:uid="{00000000-0005-0000-0000-0000D4000000}"/>
    <cellStyle name="SAPBEXheaderItem 2 2" xfId="213" xr:uid="{00000000-0005-0000-0000-0000D5000000}"/>
    <cellStyle name="SAPBEXheaderItem 3" xfId="214" xr:uid="{00000000-0005-0000-0000-0000D6000000}"/>
    <cellStyle name="SAPBEXheaderItem 3 2" xfId="807" xr:uid="{00000000-0005-0000-0000-000027030000}"/>
    <cellStyle name="SAPBEXheaderItem 3 3" xfId="1121" xr:uid="{00000000-0005-0000-0000-000061040000}"/>
    <cellStyle name="SAPBEXheaderItem 3 4" xfId="437" xr:uid="{00000000-0005-0000-0000-0000B5010000}"/>
    <cellStyle name="SAPBEXheaderItem 4" xfId="805" xr:uid="{00000000-0005-0000-0000-000025030000}"/>
    <cellStyle name="SAPBEXheaderItem 5" xfId="541" xr:uid="{00000000-0005-0000-0000-00001D020000}"/>
    <cellStyle name="SAPBEXheaderItem_2011-10 LIEE Table 6 (2)" xfId="215" xr:uid="{00000000-0005-0000-0000-0000D7000000}"/>
    <cellStyle name="SAPBEXheaderText" xfId="216" xr:uid="{00000000-0005-0000-0000-0000D8000000}"/>
    <cellStyle name="SAPBEXheaderText 2" xfId="217" xr:uid="{00000000-0005-0000-0000-0000D9000000}"/>
    <cellStyle name="SAPBEXheaderText 2 2" xfId="218" xr:uid="{00000000-0005-0000-0000-0000DA000000}"/>
    <cellStyle name="SAPBEXheaderText 3" xfId="219" xr:uid="{00000000-0005-0000-0000-0000DB000000}"/>
    <cellStyle name="SAPBEXheaderText 3 2" xfId="809" xr:uid="{00000000-0005-0000-0000-000029030000}"/>
    <cellStyle name="SAPBEXheaderText 3 3" xfId="1122" xr:uid="{00000000-0005-0000-0000-000062040000}"/>
    <cellStyle name="SAPBEXheaderText 3 4" xfId="438" xr:uid="{00000000-0005-0000-0000-0000B6010000}"/>
    <cellStyle name="SAPBEXheaderText 4" xfId="808" xr:uid="{00000000-0005-0000-0000-000028030000}"/>
    <cellStyle name="SAPBEXheaderText 5" xfId="542" xr:uid="{00000000-0005-0000-0000-00001E020000}"/>
    <cellStyle name="SAPBEXheaderText_2011-10 LIEE Table 6 (2)" xfId="220" xr:uid="{00000000-0005-0000-0000-0000DC000000}"/>
    <cellStyle name="SAPBEXHLevel0" xfId="221" xr:uid="{00000000-0005-0000-0000-0000DD000000}"/>
    <cellStyle name="SAPBEXHLevel0 10" xfId="1590" xr:uid="{00000000-0005-0000-0000-000036060000}"/>
    <cellStyle name="SAPBEXHLevel0 10 2" xfId="1591" xr:uid="{00000000-0005-0000-0000-000037060000}"/>
    <cellStyle name="SAPBEXHLevel0 11" xfId="1589" xr:uid="{00000000-0005-0000-0000-000035060000}"/>
    <cellStyle name="SAPBEXHLevel0 12" xfId="1123" xr:uid="{00000000-0005-0000-0000-000063040000}"/>
    <cellStyle name="SAPBEXHLevel0 14" xfId="986" xr:uid="{00000000-0005-0000-0000-0000DA030000}"/>
    <cellStyle name="SAPBEXHLevel0 2" xfId="222" xr:uid="{00000000-0005-0000-0000-0000DE000000}"/>
    <cellStyle name="SAPBEXHLevel0 2 2" xfId="223" xr:uid="{00000000-0005-0000-0000-0000DF000000}"/>
    <cellStyle name="SAPBEXHLevel0 2 2 2" xfId="632" xr:uid="{00000000-0005-0000-0000-000078020000}"/>
    <cellStyle name="SAPBEXHLevel0 2 2 3" xfId="812" xr:uid="{00000000-0005-0000-0000-00002C030000}"/>
    <cellStyle name="SAPBEXHLevel0 2 2 3 2" xfId="1125" xr:uid="{00000000-0005-0000-0000-000065040000}"/>
    <cellStyle name="SAPBEXHLevel0 2 2 4" xfId="545" xr:uid="{00000000-0005-0000-0000-000021020000}"/>
    <cellStyle name="SAPBEXHLevel0 2 2 5" xfId="988" xr:uid="{00000000-0005-0000-0000-0000DC030000}"/>
    <cellStyle name="SAPBEXHLevel0 2 3" xfId="631" xr:uid="{00000000-0005-0000-0000-000077020000}"/>
    <cellStyle name="SAPBEXHLevel0 2 4" xfId="811" xr:uid="{00000000-0005-0000-0000-00002B030000}"/>
    <cellStyle name="SAPBEXHLevel0 2 4 2" xfId="1124" xr:uid="{00000000-0005-0000-0000-000064040000}"/>
    <cellStyle name="SAPBEXHLevel0 2 5" xfId="544" xr:uid="{00000000-0005-0000-0000-000020020000}"/>
    <cellStyle name="SAPBEXHLevel0 2 6" xfId="987" xr:uid="{00000000-0005-0000-0000-0000DB030000}"/>
    <cellStyle name="SAPBEXHLevel0 3" xfId="224" xr:uid="{00000000-0005-0000-0000-0000E0000000}"/>
    <cellStyle name="SAPBEXHLevel0 3 2" xfId="633" xr:uid="{00000000-0005-0000-0000-000079020000}"/>
    <cellStyle name="SAPBEXHLevel0 3 3" xfId="813" xr:uid="{00000000-0005-0000-0000-00002D030000}"/>
    <cellStyle name="SAPBEXHLevel0 3 4" xfId="546" xr:uid="{00000000-0005-0000-0000-000022020000}"/>
    <cellStyle name="SAPBEXHLevel0 3 5" xfId="439" xr:uid="{00000000-0005-0000-0000-0000B7010000}"/>
    <cellStyle name="SAPBEXHLevel0 4" xfId="810" xr:uid="{00000000-0005-0000-0000-00002A030000}"/>
    <cellStyle name="SAPBEXHLevel0 4 2" xfId="1592" xr:uid="{00000000-0005-0000-0000-000038060000}"/>
    <cellStyle name="SAPBEXHLevel0 5" xfId="543" xr:uid="{00000000-0005-0000-0000-00001F020000}"/>
    <cellStyle name="SAPBEXHLevel0 5 2" xfId="1593" xr:uid="{00000000-0005-0000-0000-000039060000}"/>
    <cellStyle name="SAPBEXHLevel0 5 3" xfId="1594" xr:uid="{00000000-0005-0000-0000-00003A060000}"/>
    <cellStyle name="SAPBEXHLevel0 6" xfId="1595" xr:uid="{00000000-0005-0000-0000-00003B060000}"/>
    <cellStyle name="SAPBEXHLevel0 6 2" xfId="1596" xr:uid="{00000000-0005-0000-0000-00003C060000}"/>
    <cellStyle name="SAPBEXHLevel0 7" xfId="1597" xr:uid="{00000000-0005-0000-0000-00003D060000}"/>
    <cellStyle name="SAPBEXHLevel0 7 2" xfId="1598" xr:uid="{00000000-0005-0000-0000-00003E060000}"/>
    <cellStyle name="SAPBEXHLevel0 8" xfId="1599" xr:uid="{00000000-0005-0000-0000-00003F060000}"/>
    <cellStyle name="SAPBEXHLevel0 9" xfId="1600" xr:uid="{00000000-0005-0000-0000-000040060000}"/>
    <cellStyle name="SAPBEXHLevel0 9 2" xfId="1601" xr:uid="{00000000-0005-0000-0000-000041060000}"/>
    <cellStyle name="SAPBEXHLevel0_2011-10 LIEE Table 6 (2)" xfId="225" xr:uid="{00000000-0005-0000-0000-0000E1000000}"/>
    <cellStyle name="SAPBEXHLevel0X" xfId="226" xr:uid="{00000000-0005-0000-0000-0000E2000000}"/>
    <cellStyle name="SAPBEXHLevel0X 10" xfId="1603" xr:uid="{00000000-0005-0000-0000-000043060000}"/>
    <cellStyle name="SAPBEXHLevel0X 10 2" xfId="1604" xr:uid="{00000000-0005-0000-0000-000044060000}"/>
    <cellStyle name="SAPBEXHLevel0X 11" xfId="1602" xr:uid="{00000000-0005-0000-0000-000042060000}"/>
    <cellStyle name="SAPBEXHLevel0X 12" xfId="1126" xr:uid="{00000000-0005-0000-0000-000066040000}"/>
    <cellStyle name="SAPBEXHLevel0X 14" xfId="989" xr:uid="{00000000-0005-0000-0000-0000DD030000}"/>
    <cellStyle name="SAPBEXHLevel0X 15" xfId="440" xr:uid="{00000000-0005-0000-0000-0000B8010000}"/>
    <cellStyle name="SAPBEXHLevel0X 2" xfId="227" xr:uid="{00000000-0005-0000-0000-0000E3000000}"/>
    <cellStyle name="SAPBEXHLevel0X 2 2" xfId="228" xr:uid="{00000000-0005-0000-0000-0000E4000000}"/>
    <cellStyle name="SAPBEXHLevel0X 2 2 2" xfId="635" xr:uid="{00000000-0005-0000-0000-00007B020000}"/>
    <cellStyle name="SAPBEXHLevel0X 2 2 3" xfId="549" xr:uid="{00000000-0005-0000-0000-000025020000}"/>
    <cellStyle name="SAPBEXHLevel0X 2 2 5" xfId="991" xr:uid="{00000000-0005-0000-0000-0000DF030000}"/>
    <cellStyle name="SAPBEXHLevel0X 2 2 6" xfId="442" xr:uid="{00000000-0005-0000-0000-0000BA010000}"/>
    <cellStyle name="SAPBEXHLevel0X 2 3" xfId="634" xr:uid="{00000000-0005-0000-0000-00007A020000}"/>
    <cellStyle name="SAPBEXHLevel0X 2 4" xfId="548" xr:uid="{00000000-0005-0000-0000-000024020000}"/>
    <cellStyle name="SAPBEXHLevel0X 2 6" xfId="990" xr:uid="{00000000-0005-0000-0000-0000DE030000}"/>
    <cellStyle name="SAPBEXHLevel0X 2 7" xfId="441" xr:uid="{00000000-0005-0000-0000-0000B9010000}"/>
    <cellStyle name="SAPBEXHLevel0X 3" xfId="229" xr:uid="{00000000-0005-0000-0000-0000E5000000}"/>
    <cellStyle name="SAPBEXHLevel0X 3 2" xfId="636" xr:uid="{00000000-0005-0000-0000-00007C020000}"/>
    <cellStyle name="SAPBEXHLevel0X 3 2 2" xfId="1158" xr:uid="{00000000-0005-0000-0000-000086040000}"/>
    <cellStyle name="SAPBEXHLevel0X 3 2 4" xfId="993" xr:uid="{00000000-0005-0000-0000-0000E1030000}"/>
    <cellStyle name="SAPBEXHLevel0X 3 3" xfId="550" xr:uid="{00000000-0005-0000-0000-000026020000}"/>
    <cellStyle name="SAPBEXHLevel0X 3 5" xfId="992" xr:uid="{00000000-0005-0000-0000-0000E0030000}"/>
    <cellStyle name="SAPBEXHLevel0X 3 6" xfId="443" xr:uid="{00000000-0005-0000-0000-0000BB010000}"/>
    <cellStyle name="SAPBEXHLevel0X 4" xfId="230" xr:uid="{00000000-0005-0000-0000-0000E6000000}"/>
    <cellStyle name="SAPBEXHLevel0X 4 2" xfId="814" xr:uid="{00000000-0005-0000-0000-00002E030000}"/>
    <cellStyle name="SAPBEXHLevel0X 4 3" xfId="994" xr:uid="{00000000-0005-0000-0000-0000E2030000}"/>
    <cellStyle name="SAPBEXHLevel0X 4 4" xfId="444" xr:uid="{00000000-0005-0000-0000-0000BC010000}"/>
    <cellStyle name="SAPBEXHLevel0X 5" xfId="231" xr:uid="{00000000-0005-0000-0000-0000E7000000}"/>
    <cellStyle name="SAPBEXHLevel0X 5 2" xfId="815" xr:uid="{00000000-0005-0000-0000-00002F030000}"/>
    <cellStyle name="SAPBEXHLevel0X 5 3" xfId="1605" xr:uid="{00000000-0005-0000-0000-000045060000}"/>
    <cellStyle name="SAPBEXHLevel0X 5 5" xfId="445" xr:uid="{00000000-0005-0000-0000-0000BD010000}"/>
    <cellStyle name="SAPBEXHLevel0X 6" xfId="232" xr:uid="{00000000-0005-0000-0000-0000E8000000}"/>
    <cellStyle name="SAPBEXHLevel0X 6 2" xfId="816" xr:uid="{00000000-0005-0000-0000-000030030000}"/>
    <cellStyle name="SAPBEXHLevel0X 6 3" xfId="446" xr:uid="{00000000-0005-0000-0000-0000BE010000}"/>
    <cellStyle name="SAPBEXHLevel0X 7" xfId="547" xr:uid="{00000000-0005-0000-0000-000023020000}"/>
    <cellStyle name="SAPBEXHLevel0X 7 2" xfId="1606" xr:uid="{00000000-0005-0000-0000-000046060000}"/>
    <cellStyle name="SAPBEXHLevel0X 8" xfId="1607" xr:uid="{00000000-0005-0000-0000-000047060000}"/>
    <cellStyle name="SAPBEXHLevel0X 9" xfId="1608" xr:uid="{00000000-0005-0000-0000-000048060000}"/>
    <cellStyle name="SAPBEXHLevel0X 9 2" xfId="1609" xr:uid="{00000000-0005-0000-0000-000049060000}"/>
    <cellStyle name="SAPBEXHLevel1" xfId="233" xr:uid="{00000000-0005-0000-0000-0000E9000000}"/>
    <cellStyle name="SAPBEXHLevel1 10" xfId="1611" xr:uid="{00000000-0005-0000-0000-00004B060000}"/>
    <cellStyle name="SAPBEXHLevel1 10 2" xfId="1612" xr:uid="{00000000-0005-0000-0000-00004C060000}"/>
    <cellStyle name="SAPBEXHLevel1 11" xfId="1610" xr:uid="{00000000-0005-0000-0000-00004A060000}"/>
    <cellStyle name="SAPBEXHLevel1 12" xfId="1127" xr:uid="{00000000-0005-0000-0000-000067040000}"/>
    <cellStyle name="SAPBEXHLevel1 14" xfId="995" xr:uid="{00000000-0005-0000-0000-0000E3030000}"/>
    <cellStyle name="SAPBEXHLevel1 2" xfId="234" xr:uid="{00000000-0005-0000-0000-0000EA000000}"/>
    <cellStyle name="SAPBEXHLevel1 2 2" xfId="553" xr:uid="{00000000-0005-0000-0000-000029020000}"/>
    <cellStyle name="SAPBEXHLevel1 2 2 2" xfId="638" xr:uid="{00000000-0005-0000-0000-00007E020000}"/>
    <cellStyle name="SAPBEXHLevel1 2 2 3" xfId="1129" xr:uid="{00000000-0005-0000-0000-000069040000}"/>
    <cellStyle name="SAPBEXHLevel1 2 2 5" xfId="997" xr:uid="{00000000-0005-0000-0000-0000E5030000}"/>
    <cellStyle name="SAPBEXHLevel1 2 3" xfId="637" xr:uid="{00000000-0005-0000-0000-00007D020000}"/>
    <cellStyle name="SAPBEXHLevel1 2 4" xfId="818" xr:uid="{00000000-0005-0000-0000-000032030000}"/>
    <cellStyle name="SAPBEXHLevel1 2 4 2" xfId="1128" xr:uid="{00000000-0005-0000-0000-000068040000}"/>
    <cellStyle name="SAPBEXHLevel1 2 5" xfId="552" xr:uid="{00000000-0005-0000-0000-000028020000}"/>
    <cellStyle name="SAPBEXHLevel1 2 6" xfId="996" xr:uid="{00000000-0005-0000-0000-0000E4030000}"/>
    <cellStyle name="SAPBEXHLevel1 3" xfId="235" xr:uid="{00000000-0005-0000-0000-0000EB000000}"/>
    <cellStyle name="SAPBEXHLevel1 3 2" xfId="639" xr:uid="{00000000-0005-0000-0000-00007F020000}"/>
    <cellStyle name="SAPBEXHLevel1 3 3" xfId="819" xr:uid="{00000000-0005-0000-0000-000033030000}"/>
    <cellStyle name="SAPBEXHLevel1 3 4" xfId="554" xr:uid="{00000000-0005-0000-0000-00002A020000}"/>
    <cellStyle name="SAPBEXHLevel1 3 5" xfId="447" xr:uid="{00000000-0005-0000-0000-0000BF010000}"/>
    <cellStyle name="SAPBEXHLevel1 4" xfId="817" xr:uid="{00000000-0005-0000-0000-000031030000}"/>
    <cellStyle name="SAPBEXHLevel1 4 2" xfId="1613" xr:uid="{00000000-0005-0000-0000-00004D060000}"/>
    <cellStyle name="SAPBEXHLevel1 5" xfId="551" xr:uid="{00000000-0005-0000-0000-000027020000}"/>
    <cellStyle name="SAPBEXHLevel1 5 2" xfId="1614" xr:uid="{00000000-0005-0000-0000-00004E060000}"/>
    <cellStyle name="SAPBEXHLevel1 5 3" xfId="1615" xr:uid="{00000000-0005-0000-0000-00004F060000}"/>
    <cellStyle name="SAPBEXHLevel1 6" xfId="1616" xr:uid="{00000000-0005-0000-0000-000050060000}"/>
    <cellStyle name="SAPBEXHLevel1 6 2" xfId="1617" xr:uid="{00000000-0005-0000-0000-000051060000}"/>
    <cellStyle name="SAPBEXHLevel1 7" xfId="1618" xr:uid="{00000000-0005-0000-0000-000052060000}"/>
    <cellStyle name="SAPBEXHLevel1 7 2" xfId="1619" xr:uid="{00000000-0005-0000-0000-000053060000}"/>
    <cellStyle name="SAPBEXHLevel1 8" xfId="1620" xr:uid="{00000000-0005-0000-0000-000054060000}"/>
    <cellStyle name="SAPBEXHLevel1 9" xfId="1621" xr:uid="{00000000-0005-0000-0000-000055060000}"/>
    <cellStyle name="SAPBEXHLevel1 9 2" xfId="1622" xr:uid="{00000000-0005-0000-0000-000056060000}"/>
    <cellStyle name="SAPBEXHLevel1_2011-12 LIEE Table 1 Updated budget" xfId="236" xr:uid="{00000000-0005-0000-0000-0000EC000000}"/>
    <cellStyle name="SAPBEXHLevel1X" xfId="237" xr:uid="{00000000-0005-0000-0000-0000ED000000}"/>
    <cellStyle name="SAPBEXHLevel1X 10" xfId="1624" xr:uid="{00000000-0005-0000-0000-000058060000}"/>
    <cellStyle name="SAPBEXHLevel1X 10 2" xfId="1625" xr:uid="{00000000-0005-0000-0000-000059060000}"/>
    <cellStyle name="SAPBEXHLevel1X 11" xfId="1623" xr:uid="{00000000-0005-0000-0000-000057060000}"/>
    <cellStyle name="SAPBEXHLevel1X 12" xfId="1130" xr:uid="{00000000-0005-0000-0000-00006A040000}"/>
    <cellStyle name="SAPBEXHLevel1X 14" xfId="998" xr:uid="{00000000-0005-0000-0000-0000E6030000}"/>
    <cellStyle name="SAPBEXHLevel1X 15" xfId="448" xr:uid="{00000000-0005-0000-0000-0000C0010000}"/>
    <cellStyle name="SAPBEXHLevel1X 2" xfId="238" xr:uid="{00000000-0005-0000-0000-0000EE000000}"/>
    <cellStyle name="SAPBEXHLevel1X 2 2" xfId="239" xr:uid="{00000000-0005-0000-0000-0000EF000000}"/>
    <cellStyle name="SAPBEXHLevel1X 2 2 2" xfId="641" xr:uid="{00000000-0005-0000-0000-000081020000}"/>
    <cellStyle name="SAPBEXHLevel1X 2 2 3" xfId="557" xr:uid="{00000000-0005-0000-0000-00002D020000}"/>
    <cellStyle name="SAPBEXHLevel1X 2 2 5" xfId="1000" xr:uid="{00000000-0005-0000-0000-0000E8030000}"/>
    <cellStyle name="SAPBEXHLevel1X 2 2 6" xfId="450" xr:uid="{00000000-0005-0000-0000-0000C2010000}"/>
    <cellStyle name="SAPBEXHLevel1X 2 3" xfId="640" xr:uid="{00000000-0005-0000-0000-000080020000}"/>
    <cellStyle name="SAPBEXHLevel1X 2 4" xfId="556" xr:uid="{00000000-0005-0000-0000-00002C020000}"/>
    <cellStyle name="SAPBEXHLevel1X 2 6" xfId="999" xr:uid="{00000000-0005-0000-0000-0000E7030000}"/>
    <cellStyle name="SAPBEXHLevel1X 2 7" xfId="449" xr:uid="{00000000-0005-0000-0000-0000C1010000}"/>
    <cellStyle name="SAPBEXHLevel1X 3" xfId="240" xr:uid="{00000000-0005-0000-0000-0000F0000000}"/>
    <cellStyle name="SAPBEXHLevel1X 3 2" xfId="642" xr:uid="{00000000-0005-0000-0000-000082020000}"/>
    <cellStyle name="SAPBEXHLevel1X 3 2 2" xfId="1159" xr:uid="{00000000-0005-0000-0000-000087040000}"/>
    <cellStyle name="SAPBEXHLevel1X 3 2 4" xfId="1002" xr:uid="{00000000-0005-0000-0000-0000EA030000}"/>
    <cellStyle name="SAPBEXHLevel1X 3 3" xfId="558" xr:uid="{00000000-0005-0000-0000-00002E020000}"/>
    <cellStyle name="SAPBEXHLevel1X 3 5" xfId="1001" xr:uid="{00000000-0005-0000-0000-0000E9030000}"/>
    <cellStyle name="SAPBEXHLevel1X 3 6" xfId="451" xr:uid="{00000000-0005-0000-0000-0000C3010000}"/>
    <cellStyle name="SAPBEXHLevel1X 4" xfId="241" xr:uid="{00000000-0005-0000-0000-0000F1000000}"/>
    <cellStyle name="SAPBEXHLevel1X 4 2" xfId="820" xr:uid="{00000000-0005-0000-0000-000034030000}"/>
    <cellStyle name="SAPBEXHLevel1X 4 3" xfId="1003" xr:uid="{00000000-0005-0000-0000-0000EB030000}"/>
    <cellStyle name="SAPBEXHLevel1X 4 4" xfId="452" xr:uid="{00000000-0005-0000-0000-0000C4010000}"/>
    <cellStyle name="SAPBEXHLevel1X 5" xfId="242" xr:uid="{00000000-0005-0000-0000-0000F2000000}"/>
    <cellStyle name="SAPBEXHLevel1X 5 2" xfId="821" xr:uid="{00000000-0005-0000-0000-000035030000}"/>
    <cellStyle name="SAPBEXHLevel1X 5 3" xfId="1626" xr:uid="{00000000-0005-0000-0000-00005A060000}"/>
    <cellStyle name="SAPBEXHLevel1X 5 5" xfId="453" xr:uid="{00000000-0005-0000-0000-0000C5010000}"/>
    <cellStyle name="SAPBEXHLevel1X 6" xfId="243" xr:uid="{00000000-0005-0000-0000-0000F3000000}"/>
    <cellStyle name="SAPBEXHLevel1X 6 2" xfId="822" xr:uid="{00000000-0005-0000-0000-000036030000}"/>
    <cellStyle name="SAPBEXHLevel1X 6 3" xfId="454" xr:uid="{00000000-0005-0000-0000-0000C6010000}"/>
    <cellStyle name="SAPBEXHLevel1X 7" xfId="555" xr:uid="{00000000-0005-0000-0000-00002B020000}"/>
    <cellStyle name="SAPBEXHLevel1X 7 2" xfId="1627" xr:uid="{00000000-0005-0000-0000-00005B060000}"/>
    <cellStyle name="SAPBEXHLevel1X 8" xfId="1628" xr:uid="{00000000-0005-0000-0000-00005C060000}"/>
    <cellStyle name="SAPBEXHLevel1X 9" xfId="1629" xr:uid="{00000000-0005-0000-0000-00005D060000}"/>
    <cellStyle name="SAPBEXHLevel1X 9 2" xfId="1630" xr:uid="{00000000-0005-0000-0000-00005E060000}"/>
    <cellStyle name="SAPBEXHLevel2" xfId="244" xr:uid="{00000000-0005-0000-0000-0000F4000000}"/>
    <cellStyle name="SAPBEXHLevel2 10" xfId="1632" xr:uid="{00000000-0005-0000-0000-000060060000}"/>
    <cellStyle name="SAPBEXHLevel2 10 2" xfId="1633" xr:uid="{00000000-0005-0000-0000-000061060000}"/>
    <cellStyle name="SAPBEXHLevel2 11" xfId="1631" xr:uid="{00000000-0005-0000-0000-00005F060000}"/>
    <cellStyle name="SAPBEXHLevel2 12" xfId="1131" xr:uid="{00000000-0005-0000-0000-00006B040000}"/>
    <cellStyle name="SAPBEXHLevel2 14" xfId="1004" xr:uid="{00000000-0005-0000-0000-0000EC030000}"/>
    <cellStyle name="SAPBEXHLevel2 2" xfId="245" xr:uid="{00000000-0005-0000-0000-0000F5000000}"/>
    <cellStyle name="SAPBEXHLevel2 2 2" xfId="561" xr:uid="{00000000-0005-0000-0000-000031020000}"/>
    <cellStyle name="SAPBEXHLevel2 2 2 2" xfId="644" xr:uid="{00000000-0005-0000-0000-000084020000}"/>
    <cellStyle name="SAPBEXHLevel2 2 2 3" xfId="1133" xr:uid="{00000000-0005-0000-0000-00006D040000}"/>
    <cellStyle name="SAPBEXHLevel2 2 2 5" xfId="1006" xr:uid="{00000000-0005-0000-0000-0000EE030000}"/>
    <cellStyle name="SAPBEXHLevel2 2 3" xfId="643" xr:uid="{00000000-0005-0000-0000-000083020000}"/>
    <cellStyle name="SAPBEXHLevel2 2 4" xfId="824" xr:uid="{00000000-0005-0000-0000-000038030000}"/>
    <cellStyle name="SAPBEXHLevel2 2 4 2" xfId="1132" xr:uid="{00000000-0005-0000-0000-00006C040000}"/>
    <cellStyle name="SAPBEXHLevel2 2 5" xfId="560" xr:uid="{00000000-0005-0000-0000-000030020000}"/>
    <cellStyle name="SAPBEXHLevel2 2 6" xfId="1005" xr:uid="{00000000-0005-0000-0000-0000ED030000}"/>
    <cellStyle name="SAPBEXHLevel2 3" xfId="246" xr:uid="{00000000-0005-0000-0000-0000F6000000}"/>
    <cellStyle name="SAPBEXHLevel2 3 2" xfId="645" xr:uid="{00000000-0005-0000-0000-000085020000}"/>
    <cellStyle name="SAPBEXHLevel2 3 3" xfId="825" xr:uid="{00000000-0005-0000-0000-000039030000}"/>
    <cellStyle name="SAPBEXHLevel2 3 4" xfId="562" xr:uid="{00000000-0005-0000-0000-000032020000}"/>
    <cellStyle name="SAPBEXHLevel2 3 5" xfId="455" xr:uid="{00000000-0005-0000-0000-0000C7010000}"/>
    <cellStyle name="SAPBEXHLevel2 4" xfId="823" xr:uid="{00000000-0005-0000-0000-000037030000}"/>
    <cellStyle name="SAPBEXHLevel2 4 2" xfId="1634" xr:uid="{00000000-0005-0000-0000-000062060000}"/>
    <cellStyle name="SAPBEXHLevel2 5" xfId="559" xr:uid="{00000000-0005-0000-0000-00002F020000}"/>
    <cellStyle name="SAPBEXHLevel2 5 2" xfId="1635" xr:uid="{00000000-0005-0000-0000-000063060000}"/>
    <cellStyle name="SAPBEXHLevel2 5 3" xfId="1636" xr:uid="{00000000-0005-0000-0000-000064060000}"/>
    <cellStyle name="SAPBEXHLevel2 6" xfId="1637" xr:uid="{00000000-0005-0000-0000-000065060000}"/>
    <cellStyle name="SAPBEXHLevel2 6 2" xfId="1638" xr:uid="{00000000-0005-0000-0000-000066060000}"/>
    <cellStyle name="SAPBEXHLevel2 7" xfId="1639" xr:uid="{00000000-0005-0000-0000-000067060000}"/>
    <cellStyle name="SAPBEXHLevel2 7 2" xfId="1640" xr:uid="{00000000-0005-0000-0000-000068060000}"/>
    <cellStyle name="SAPBEXHLevel2 8" xfId="1641" xr:uid="{00000000-0005-0000-0000-000069060000}"/>
    <cellStyle name="SAPBEXHLevel2 9" xfId="1642" xr:uid="{00000000-0005-0000-0000-00006A060000}"/>
    <cellStyle name="SAPBEXHLevel2 9 2" xfId="1643" xr:uid="{00000000-0005-0000-0000-00006B060000}"/>
    <cellStyle name="SAPBEXHLevel2_2011-12 LIEE Table 1 Updated budget" xfId="247" xr:uid="{00000000-0005-0000-0000-0000F7000000}"/>
    <cellStyle name="SAPBEXHLevel2X" xfId="248" xr:uid="{00000000-0005-0000-0000-0000F8000000}"/>
    <cellStyle name="SAPBEXHLevel2X 10" xfId="1645" xr:uid="{00000000-0005-0000-0000-00006D060000}"/>
    <cellStyle name="SAPBEXHLevel2X 10 2" xfId="1646" xr:uid="{00000000-0005-0000-0000-00006E060000}"/>
    <cellStyle name="SAPBEXHLevel2X 11" xfId="1644" xr:uid="{00000000-0005-0000-0000-00006C060000}"/>
    <cellStyle name="SAPBEXHLevel2X 12" xfId="1134" xr:uid="{00000000-0005-0000-0000-00006E040000}"/>
    <cellStyle name="SAPBEXHLevel2X 14" xfId="1007" xr:uid="{00000000-0005-0000-0000-0000EF030000}"/>
    <cellStyle name="SAPBEXHLevel2X 15" xfId="456" xr:uid="{00000000-0005-0000-0000-0000C8010000}"/>
    <cellStyle name="SAPBEXHLevel2X 2" xfId="249" xr:uid="{00000000-0005-0000-0000-0000F9000000}"/>
    <cellStyle name="SAPBEXHLevel2X 2 2" xfId="250" xr:uid="{00000000-0005-0000-0000-0000FA000000}"/>
    <cellStyle name="SAPBEXHLevel2X 2 2 2" xfId="647" xr:uid="{00000000-0005-0000-0000-000087020000}"/>
    <cellStyle name="SAPBEXHLevel2X 2 2 3" xfId="565" xr:uid="{00000000-0005-0000-0000-000035020000}"/>
    <cellStyle name="SAPBEXHLevel2X 2 2 5" xfId="1009" xr:uid="{00000000-0005-0000-0000-0000F1030000}"/>
    <cellStyle name="SAPBEXHLevel2X 2 2 6" xfId="458" xr:uid="{00000000-0005-0000-0000-0000CA010000}"/>
    <cellStyle name="SAPBEXHLevel2X 2 3" xfId="646" xr:uid="{00000000-0005-0000-0000-000086020000}"/>
    <cellStyle name="SAPBEXHLevel2X 2 4" xfId="564" xr:uid="{00000000-0005-0000-0000-000034020000}"/>
    <cellStyle name="SAPBEXHLevel2X 2 6" xfId="1008" xr:uid="{00000000-0005-0000-0000-0000F0030000}"/>
    <cellStyle name="SAPBEXHLevel2X 2 7" xfId="457" xr:uid="{00000000-0005-0000-0000-0000C9010000}"/>
    <cellStyle name="SAPBEXHLevel2X 3" xfId="251" xr:uid="{00000000-0005-0000-0000-0000FB000000}"/>
    <cellStyle name="SAPBEXHLevel2X 3 2" xfId="648" xr:uid="{00000000-0005-0000-0000-000088020000}"/>
    <cellStyle name="SAPBEXHLevel2X 3 2 2" xfId="1160" xr:uid="{00000000-0005-0000-0000-000088040000}"/>
    <cellStyle name="SAPBEXHLevel2X 3 2 4" xfId="1011" xr:uid="{00000000-0005-0000-0000-0000F3030000}"/>
    <cellStyle name="SAPBEXHLevel2X 3 3" xfId="566" xr:uid="{00000000-0005-0000-0000-000036020000}"/>
    <cellStyle name="SAPBEXHLevel2X 3 5" xfId="1010" xr:uid="{00000000-0005-0000-0000-0000F2030000}"/>
    <cellStyle name="SAPBEXHLevel2X 3 6" xfId="459" xr:uid="{00000000-0005-0000-0000-0000CB010000}"/>
    <cellStyle name="SAPBEXHLevel2X 4" xfId="252" xr:uid="{00000000-0005-0000-0000-0000FC000000}"/>
    <cellStyle name="SAPBEXHLevel2X 4 2" xfId="826" xr:uid="{00000000-0005-0000-0000-00003A030000}"/>
    <cellStyle name="SAPBEXHLevel2X 4 3" xfId="1012" xr:uid="{00000000-0005-0000-0000-0000F4030000}"/>
    <cellStyle name="SAPBEXHLevel2X 4 4" xfId="460" xr:uid="{00000000-0005-0000-0000-0000CC010000}"/>
    <cellStyle name="SAPBEXHLevel2X 5" xfId="253" xr:uid="{00000000-0005-0000-0000-0000FD000000}"/>
    <cellStyle name="SAPBEXHLevel2X 5 2" xfId="827" xr:uid="{00000000-0005-0000-0000-00003B030000}"/>
    <cellStyle name="SAPBEXHLevel2X 5 3" xfId="1647" xr:uid="{00000000-0005-0000-0000-00006F060000}"/>
    <cellStyle name="SAPBEXHLevel2X 5 5" xfId="461" xr:uid="{00000000-0005-0000-0000-0000CD010000}"/>
    <cellStyle name="SAPBEXHLevel2X 6" xfId="254" xr:uid="{00000000-0005-0000-0000-0000FE000000}"/>
    <cellStyle name="SAPBEXHLevel2X 6 2" xfId="828" xr:uid="{00000000-0005-0000-0000-00003C030000}"/>
    <cellStyle name="SAPBEXHLevel2X 6 3" xfId="462" xr:uid="{00000000-0005-0000-0000-0000CE010000}"/>
    <cellStyle name="SAPBEXHLevel2X 7" xfId="563" xr:uid="{00000000-0005-0000-0000-000033020000}"/>
    <cellStyle name="SAPBEXHLevel2X 7 2" xfId="1648" xr:uid="{00000000-0005-0000-0000-000070060000}"/>
    <cellStyle name="SAPBEXHLevel2X 8" xfId="1649" xr:uid="{00000000-0005-0000-0000-000071060000}"/>
    <cellStyle name="SAPBEXHLevel2X 9" xfId="1650" xr:uid="{00000000-0005-0000-0000-000072060000}"/>
    <cellStyle name="SAPBEXHLevel2X 9 2" xfId="1651" xr:uid="{00000000-0005-0000-0000-000073060000}"/>
    <cellStyle name="SAPBEXHLevel3" xfId="255" xr:uid="{00000000-0005-0000-0000-0000FF000000}"/>
    <cellStyle name="SAPBEXHLevel3 10" xfId="1653" xr:uid="{00000000-0005-0000-0000-000075060000}"/>
    <cellStyle name="SAPBEXHLevel3 10 2" xfId="1654" xr:uid="{00000000-0005-0000-0000-000076060000}"/>
    <cellStyle name="SAPBEXHLevel3 11" xfId="1652" xr:uid="{00000000-0005-0000-0000-000074060000}"/>
    <cellStyle name="SAPBEXHLevel3 12" xfId="1135" xr:uid="{00000000-0005-0000-0000-00006F040000}"/>
    <cellStyle name="SAPBEXHLevel3 14" xfId="1013" xr:uid="{00000000-0005-0000-0000-0000F5030000}"/>
    <cellStyle name="SAPBEXHLevel3 2" xfId="256" xr:uid="{00000000-0005-0000-0000-000000010000}"/>
    <cellStyle name="SAPBEXHLevel3 2 2" xfId="569" xr:uid="{00000000-0005-0000-0000-000039020000}"/>
    <cellStyle name="SAPBEXHLevel3 2 2 2" xfId="650" xr:uid="{00000000-0005-0000-0000-00008A020000}"/>
    <cellStyle name="SAPBEXHLevel3 2 2 3" xfId="1137" xr:uid="{00000000-0005-0000-0000-000071040000}"/>
    <cellStyle name="SAPBEXHLevel3 2 2 5" xfId="1015" xr:uid="{00000000-0005-0000-0000-0000F7030000}"/>
    <cellStyle name="SAPBEXHLevel3 2 3" xfId="649" xr:uid="{00000000-0005-0000-0000-000089020000}"/>
    <cellStyle name="SAPBEXHLevel3 2 4" xfId="830" xr:uid="{00000000-0005-0000-0000-00003E030000}"/>
    <cellStyle name="SAPBEXHLevel3 2 4 2" xfId="1136" xr:uid="{00000000-0005-0000-0000-000070040000}"/>
    <cellStyle name="SAPBEXHLevel3 2 5" xfId="568" xr:uid="{00000000-0005-0000-0000-000038020000}"/>
    <cellStyle name="SAPBEXHLevel3 2 6" xfId="1014" xr:uid="{00000000-0005-0000-0000-0000F6030000}"/>
    <cellStyle name="SAPBEXHLevel3 3" xfId="257" xr:uid="{00000000-0005-0000-0000-000001010000}"/>
    <cellStyle name="SAPBEXHLevel3 3 2" xfId="651" xr:uid="{00000000-0005-0000-0000-00008B020000}"/>
    <cellStyle name="SAPBEXHLevel3 3 3" xfId="831" xr:uid="{00000000-0005-0000-0000-00003F030000}"/>
    <cellStyle name="SAPBEXHLevel3 3 4" xfId="570" xr:uid="{00000000-0005-0000-0000-00003A020000}"/>
    <cellStyle name="SAPBEXHLevel3 3 5" xfId="463" xr:uid="{00000000-0005-0000-0000-0000CF010000}"/>
    <cellStyle name="SAPBEXHLevel3 4" xfId="829" xr:uid="{00000000-0005-0000-0000-00003D030000}"/>
    <cellStyle name="SAPBEXHLevel3 4 2" xfId="1655" xr:uid="{00000000-0005-0000-0000-000077060000}"/>
    <cellStyle name="SAPBEXHLevel3 5" xfId="567" xr:uid="{00000000-0005-0000-0000-000037020000}"/>
    <cellStyle name="SAPBEXHLevel3 5 2" xfId="1656" xr:uid="{00000000-0005-0000-0000-000078060000}"/>
    <cellStyle name="SAPBEXHLevel3 5 3" xfId="1657" xr:uid="{00000000-0005-0000-0000-000079060000}"/>
    <cellStyle name="SAPBEXHLevel3 6" xfId="1658" xr:uid="{00000000-0005-0000-0000-00007A060000}"/>
    <cellStyle name="SAPBEXHLevel3 6 2" xfId="1659" xr:uid="{00000000-0005-0000-0000-00007B060000}"/>
    <cellStyle name="SAPBEXHLevel3 7" xfId="1660" xr:uid="{00000000-0005-0000-0000-00007C060000}"/>
    <cellStyle name="SAPBEXHLevel3 7 2" xfId="1661" xr:uid="{00000000-0005-0000-0000-00007D060000}"/>
    <cellStyle name="SAPBEXHLevel3 8" xfId="1662" xr:uid="{00000000-0005-0000-0000-00007E060000}"/>
    <cellStyle name="SAPBEXHLevel3 9" xfId="1663" xr:uid="{00000000-0005-0000-0000-00007F060000}"/>
    <cellStyle name="SAPBEXHLevel3 9 2" xfId="1664" xr:uid="{00000000-0005-0000-0000-000080060000}"/>
    <cellStyle name="SAPBEXHLevel3_2011-12 LIEE Table 1 Updated budget" xfId="258" xr:uid="{00000000-0005-0000-0000-000002010000}"/>
    <cellStyle name="SAPBEXHLevel3X" xfId="259" xr:uid="{00000000-0005-0000-0000-000003010000}"/>
    <cellStyle name="SAPBEXHLevel3X 10" xfId="1666" xr:uid="{00000000-0005-0000-0000-000082060000}"/>
    <cellStyle name="SAPBEXHLevel3X 10 2" xfId="1667" xr:uid="{00000000-0005-0000-0000-000083060000}"/>
    <cellStyle name="SAPBEXHLevel3X 11" xfId="1665" xr:uid="{00000000-0005-0000-0000-000081060000}"/>
    <cellStyle name="SAPBEXHLevel3X 12" xfId="1138" xr:uid="{00000000-0005-0000-0000-000072040000}"/>
    <cellStyle name="SAPBEXHLevel3X 14" xfId="1016" xr:uid="{00000000-0005-0000-0000-0000F8030000}"/>
    <cellStyle name="SAPBEXHLevel3X 15" xfId="464" xr:uid="{00000000-0005-0000-0000-0000D0010000}"/>
    <cellStyle name="SAPBEXHLevel3X 2" xfId="260" xr:uid="{00000000-0005-0000-0000-000004010000}"/>
    <cellStyle name="SAPBEXHLevel3X 2 2" xfId="261" xr:uid="{00000000-0005-0000-0000-000005010000}"/>
    <cellStyle name="SAPBEXHLevel3X 2 2 2" xfId="653" xr:uid="{00000000-0005-0000-0000-00008D020000}"/>
    <cellStyle name="SAPBEXHLevel3X 2 2 3" xfId="573" xr:uid="{00000000-0005-0000-0000-00003D020000}"/>
    <cellStyle name="SAPBEXHLevel3X 2 2 5" xfId="1018" xr:uid="{00000000-0005-0000-0000-0000FA030000}"/>
    <cellStyle name="SAPBEXHLevel3X 2 2 6" xfId="466" xr:uid="{00000000-0005-0000-0000-0000D2010000}"/>
    <cellStyle name="SAPBEXHLevel3X 2 3" xfId="652" xr:uid="{00000000-0005-0000-0000-00008C020000}"/>
    <cellStyle name="SAPBEXHLevel3X 2 4" xfId="572" xr:uid="{00000000-0005-0000-0000-00003C020000}"/>
    <cellStyle name="SAPBEXHLevel3X 2 6" xfId="1017" xr:uid="{00000000-0005-0000-0000-0000F9030000}"/>
    <cellStyle name="SAPBEXHLevel3X 2 7" xfId="465" xr:uid="{00000000-0005-0000-0000-0000D1010000}"/>
    <cellStyle name="SAPBEXHLevel3X 3" xfId="262" xr:uid="{00000000-0005-0000-0000-000006010000}"/>
    <cellStyle name="SAPBEXHLevel3X 3 2" xfId="654" xr:uid="{00000000-0005-0000-0000-00008E020000}"/>
    <cellStyle name="SAPBEXHLevel3X 3 2 2" xfId="1161" xr:uid="{00000000-0005-0000-0000-000089040000}"/>
    <cellStyle name="SAPBEXHLevel3X 3 2 4" xfId="1020" xr:uid="{00000000-0005-0000-0000-0000FC030000}"/>
    <cellStyle name="SAPBEXHLevel3X 3 3" xfId="574" xr:uid="{00000000-0005-0000-0000-00003E020000}"/>
    <cellStyle name="SAPBEXHLevel3X 3 5" xfId="1019" xr:uid="{00000000-0005-0000-0000-0000FB030000}"/>
    <cellStyle name="SAPBEXHLevel3X 3 6" xfId="467" xr:uid="{00000000-0005-0000-0000-0000D3010000}"/>
    <cellStyle name="SAPBEXHLevel3X 4" xfId="263" xr:uid="{00000000-0005-0000-0000-000007010000}"/>
    <cellStyle name="SAPBEXHLevel3X 4 2" xfId="832" xr:uid="{00000000-0005-0000-0000-000040030000}"/>
    <cellStyle name="SAPBEXHLevel3X 4 3" xfId="1021" xr:uid="{00000000-0005-0000-0000-0000FD030000}"/>
    <cellStyle name="SAPBEXHLevel3X 4 4" xfId="468" xr:uid="{00000000-0005-0000-0000-0000D4010000}"/>
    <cellStyle name="SAPBEXHLevel3X 5" xfId="264" xr:uid="{00000000-0005-0000-0000-000008010000}"/>
    <cellStyle name="SAPBEXHLevel3X 5 2" xfId="833" xr:uid="{00000000-0005-0000-0000-000041030000}"/>
    <cellStyle name="SAPBEXHLevel3X 5 3" xfId="1668" xr:uid="{00000000-0005-0000-0000-000084060000}"/>
    <cellStyle name="SAPBEXHLevel3X 5 5" xfId="469" xr:uid="{00000000-0005-0000-0000-0000D5010000}"/>
    <cellStyle name="SAPBEXHLevel3X 6" xfId="265" xr:uid="{00000000-0005-0000-0000-000009010000}"/>
    <cellStyle name="SAPBEXHLevel3X 6 2" xfId="834" xr:uid="{00000000-0005-0000-0000-000042030000}"/>
    <cellStyle name="SAPBEXHLevel3X 6 3" xfId="470" xr:uid="{00000000-0005-0000-0000-0000D6010000}"/>
    <cellStyle name="SAPBEXHLevel3X 7" xfId="571" xr:uid="{00000000-0005-0000-0000-00003B020000}"/>
    <cellStyle name="SAPBEXHLevel3X 7 2" xfId="1669" xr:uid="{00000000-0005-0000-0000-000085060000}"/>
    <cellStyle name="SAPBEXHLevel3X 8" xfId="1670" xr:uid="{00000000-0005-0000-0000-000086060000}"/>
    <cellStyle name="SAPBEXHLevel3X 9" xfId="1671" xr:uid="{00000000-0005-0000-0000-000087060000}"/>
    <cellStyle name="SAPBEXHLevel3X 9 2" xfId="1672" xr:uid="{00000000-0005-0000-0000-000088060000}"/>
    <cellStyle name="SAPBEXinputData" xfId="357" xr:uid="{00000000-0005-0000-0000-000065010000}"/>
    <cellStyle name="SAPBEXresData" xfId="266" xr:uid="{00000000-0005-0000-0000-00000A010000}"/>
    <cellStyle name="SAPBEXresData 2" xfId="267" xr:uid="{00000000-0005-0000-0000-00000B010000}"/>
    <cellStyle name="SAPBEXresData 3" xfId="835" xr:uid="{00000000-0005-0000-0000-000043030000}"/>
    <cellStyle name="SAPBEXresData 3 3" xfId="1139" xr:uid="{00000000-0005-0000-0000-000073040000}"/>
    <cellStyle name="SAPBEXresData 4" xfId="575" xr:uid="{00000000-0005-0000-0000-00003F020000}"/>
    <cellStyle name="SAPBEXresDataEmph" xfId="268" xr:uid="{00000000-0005-0000-0000-00000C010000}"/>
    <cellStyle name="SAPBEXresDataEmph 2" xfId="836" xr:uid="{00000000-0005-0000-0000-000044030000}"/>
    <cellStyle name="SAPBEXresDataEmph 2 3" xfId="1140" xr:uid="{00000000-0005-0000-0000-000074040000}"/>
    <cellStyle name="SAPBEXresDataEmph 3" xfId="576" xr:uid="{00000000-0005-0000-0000-000040020000}"/>
    <cellStyle name="SAPBEXresExc1" xfId="269" xr:uid="{00000000-0005-0000-0000-00000D010000}"/>
    <cellStyle name="SAPBEXresExc1Emph" xfId="270" xr:uid="{00000000-0005-0000-0000-00000E010000}"/>
    <cellStyle name="SAPBEXresExc2" xfId="271" xr:uid="{00000000-0005-0000-0000-00000F010000}"/>
    <cellStyle name="SAPBEXresExc2Emph" xfId="272" xr:uid="{00000000-0005-0000-0000-000010010000}"/>
    <cellStyle name="SAPBEXresItem" xfId="273" xr:uid="{00000000-0005-0000-0000-000011010000}"/>
    <cellStyle name="SAPBEXresItem 2" xfId="837" xr:uid="{00000000-0005-0000-0000-000045030000}"/>
    <cellStyle name="SAPBEXresItem 2 3" xfId="1141" xr:uid="{00000000-0005-0000-0000-000075040000}"/>
    <cellStyle name="SAPBEXresItem 3" xfId="577" xr:uid="{00000000-0005-0000-0000-000041020000}"/>
    <cellStyle name="SAPBEXresItemX" xfId="274" xr:uid="{00000000-0005-0000-0000-000012010000}"/>
    <cellStyle name="SAPBEXresItemX 2" xfId="275" xr:uid="{00000000-0005-0000-0000-000013010000}"/>
    <cellStyle name="SAPBEXresItemX 2 2" xfId="1143" xr:uid="{00000000-0005-0000-0000-000077040000}"/>
    <cellStyle name="SAPBEXresItemX 2 4" xfId="1023" xr:uid="{00000000-0005-0000-0000-0000FF030000}"/>
    <cellStyle name="SAPBEXresItemX 3" xfId="1142" xr:uid="{00000000-0005-0000-0000-000076040000}"/>
    <cellStyle name="SAPBEXresItemX 5" xfId="1022" xr:uid="{00000000-0005-0000-0000-0000FE030000}"/>
    <cellStyle name="SAPBEXRow_Headings_SA" xfId="276" xr:uid="{00000000-0005-0000-0000-000014010000}"/>
    <cellStyle name="SAPBEXRowResults_SA" xfId="277" xr:uid="{00000000-0005-0000-0000-000015010000}"/>
    <cellStyle name="SAPBEXstdData" xfId="278" xr:uid="{00000000-0005-0000-0000-000016010000}"/>
    <cellStyle name="SAPBEXstdData 2" xfId="279" xr:uid="{00000000-0005-0000-0000-000017010000}"/>
    <cellStyle name="SAPBEXstdData 2 2" xfId="280" xr:uid="{00000000-0005-0000-0000-000018010000}"/>
    <cellStyle name="SAPBEXstdData 3" xfId="281" xr:uid="{00000000-0005-0000-0000-000019010000}"/>
    <cellStyle name="SAPBEXstdData 4" xfId="838" xr:uid="{00000000-0005-0000-0000-000046030000}"/>
    <cellStyle name="SAPBEXstdData 4 3" xfId="1144" xr:uid="{00000000-0005-0000-0000-000078040000}"/>
    <cellStyle name="SAPBEXstdData 5" xfId="578" xr:uid="{00000000-0005-0000-0000-000042020000}"/>
    <cellStyle name="SAPBEXstdData_Sept 2011 Total BW Data" xfId="282" xr:uid="{00000000-0005-0000-0000-00001A010000}"/>
    <cellStyle name="SAPBEXstdDataEmph" xfId="283" xr:uid="{00000000-0005-0000-0000-00001B010000}"/>
    <cellStyle name="SAPBEXstdDataEmph 2" xfId="839" xr:uid="{00000000-0005-0000-0000-000047030000}"/>
    <cellStyle name="SAPBEXstdDataEmph 2 2" xfId="1145" xr:uid="{00000000-0005-0000-0000-000079040000}"/>
    <cellStyle name="SAPBEXstdDataEmph 3" xfId="579" xr:uid="{00000000-0005-0000-0000-000043020000}"/>
    <cellStyle name="SAPBEXstdExc1" xfId="284" xr:uid="{00000000-0005-0000-0000-00001C010000}"/>
    <cellStyle name="SAPBEXstdExc1Emph" xfId="285" xr:uid="{00000000-0005-0000-0000-00001D010000}"/>
    <cellStyle name="SAPBEXstdExc2" xfId="286" xr:uid="{00000000-0005-0000-0000-00001E010000}"/>
    <cellStyle name="SAPBEXstdExc2Emph" xfId="287" xr:uid="{00000000-0005-0000-0000-00001F010000}"/>
    <cellStyle name="SAPBEXstdItem" xfId="288" xr:uid="{00000000-0005-0000-0000-000020010000}"/>
    <cellStyle name="SAPBEXstdItem 2" xfId="289" xr:uid="{00000000-0005-0000-0000-000021010000}"/>
    <cellStyle name="SAPBEXstdItem 2 2" xfId="290" xr:uid="{00000000-0005-0000-0000-000022010000}"/>
    <cellStyle name="SAPBEXstdItem 2 3" xfId="841" xr:uid="{00000000-0005-0000-0000-000049030000}"/>
    <cellStyle name="SAPBEXstdItem 2 4" xfId="1025" xr:uid="{00000000-0005-0000-0000-000001040000}"/>
    <cellStyle name="SAPBEXstdItem 2 5" xfId="472" xr:uid="{00000000-0005-0000-0000-0000D8010000}"/>
    <cellStyle name="SAPBEXstdItem 3" xfId="291" xr:uid="{00000000-0005-0000-0000-000023010000}"/>
    <cellStyle name="SAPBEXstdItem 3 2" xfId="842" xr:uid="{00000000-0005-0000-0000-00004A030000}"/>
    <cellStyle name="SAPBEXstdItem 3 2 2" xfId="1027" xr:uid="{00000000-0005-0000-0000-000003040000}"/>
    <cellStyle name="SAPBEXstdItem 3 3" xfId="1026" xr:uid="{00000000-0005-0000-0000-000002040000}"/>
    <cellStyle name="SAPBEXstdItem 3 4" xfId="473" xr:uid="{00000000-0005-0000-0000-0000D9010000}"/>
    <cellStyle name="SAPBEXstdItem 4" xfId="292" xr:uid="{00000000-0005-0000-0000-000024010000}"/>
    <cellStyle name="SAPBEXstdItem 4 2" xfId="843" xr:uid="{00000000-0005-0000-0000-00004B030000}"/>
    <cellStyle name="SAPBEXstdItem 4 3" xfId="1028" xr:uid="{00000000-0005-0000-0000-000004040000}"/>
    <cellStyle name="SAPBEXstdItem 4 4" xfId="474" xr:uid="{00000000-0005-0000-0000-0000DA010000}"/>
    <cellStyle name="SAPBEXstdItem 5" xfId="293" xr:uid="{00000000-0005-0000-0000-000025010000}"/>
    <cellStyle name="SAPBEXstdItem 5 2" xfId="844" xr:uid="{00000000-0005-0000-0000-00004C030000}"/>
    <cellStyle name="SAPBEXstdItem 5 3" xfId="1146" xr:uid="{00000000-0005-0000-0000-00007A040000}"/>
    <cellStyle name="SAPBEXstdItem 5 4" xfId="475" xr:uid="{00000000-0005-0000-0000-0000DB010000}"/>
    <cellStyle name="SAPBEXstdItem 6" xfId="840" xr:uid="{00000000-0005-0000-0000-000048030000}"/>
    <cellStyle name="SAPBEXstdItem 7" xfId="580" xr:uid="{00000000-0005-0000-0000-000044020000}"/>
    <cellStyle name="SAPBEXstdItem 8" xfId="1024" xr:uid="{00000000-0005-0000-0000-000000040000}"/>
    <cellStyle name="SAPBEXstdItem 9" xfId="471" xr:uid="{00000000-0005-0000-0000-0000D7010000}"/>
    <cellStyle name="SAPBEXstdItem_Sept 2011 Total BW Data" xfId="294" xr:uid="{00000000-0005-0000-0000-000026010000}"/>
    <cellStyle name="SAPBEXstdItemX" xfId="295" xr:uid="{00000000-0005-0000-0000-000027010000}"/>
    <cellStyle name="SAPBEXstdItemX 2" xfId="296" xr:uid="{00000000-0005-0000-0000-000028010000}"/>
    <cellStyle name="SAPBEXstdItemX 2 2" xfId="846" xr:uid="{00000000-0005-0000-0000-00004E030000}"/>
    <cellStyle name="SAPBEXstdItemX 2 3" xfId="582" xr:uid="{00000000-0005-0000-0000-000046020000}"/>
    <cellStyle name="SAPBEXstdItemX 3" xfId="845" xr:uid="{00000000-0005-0000-0000-00004D030000}"/>
    <cellStyle name="SAPBEXstdItemX 3 2" xfId="1147" xr:uid="{00000000-0005-0000-0000-00007B040000}"/>
    <cellStyle name="SAPBEXstdItemX 4" xfId="581" xr:uid="{00000000-0005-0000-0000-000045020000}"/>
    <cellStyle name="SAPBEXstdItemX 5" xfId="1029" xr:uid="{00000000-0005-0000-0000-000005040000}"/>
    <cellStyle name="SAPBEXsubData" xfId="297" xr:uid="{00000000-0005-0000-0000-000029010000}"/>
    <cellStyle name="SAPBEXsubData 2" xfId="847" xr:uid="{00000000-0005-0000-0000-00004F030000}"/>
    <cellStyle name="SAPBEXsubData 2 2" xfId="1148" xr:uid="{00000000-0005-0000-0000-00007C040000}"/>
    <cellStyle name="SAPBEXsubData 3" xfId="583" xr:uid="{00000000-0005-0000-0000-000047020000}"/>
    <cellStyle name="SAPBEXsubDataEmph" xfId="298" xr:uid="{00000000-0005-0000-0000-00002A010000}"/>
    <cellStyle name="SAPBEXsubDataEmph 2" xfId="848" xr:uid="{00000000-0005-0000-0000-000050030000}"/>
    <cellStyle name="SAPBEXsubDataEmph 2 2" xfId="1149" xr:uid="{00000000-0005-0000-0000-00007D040000}"/>
    <cellStyle name="SAPBEXsubDataEmph 3" xfId="584" xr:uid="{00000000-0005-0000-0000-000048020000}"/>
    <cellStyle name="SAPBEXsubExc1" xfId="299" xr:uid="{00000000-0005-0000-0000-00002B010000}"/>
    <cellStyle name="SAPBEXsubExc1Emph" xfId="300" xr:uid="{00000000-0005-0000-0000-00002C010000}"/>
    <cellStyle name="SAPBEXsubExc2" xfId="301" xr:uid="{00000000-0005-0000-0000-00002D010000}"/>
    <cellStyle name="SAPBEXsubExc2Emph" xfId="302" xr:uid="{00000000-0005-0000-0000-00002E010000}"/>
    <cellStyle name="SAPBEXsubItem" xfId="303" xr:uid="{00000000-0005-0000-0000-00002F010000}"/>
    <cellStyle name="SAPBEXsubItem 2" xfId="849" xr:uid="{00000000-0005-0000-0000-000051030000}"/>
    <cellStyle name="SAPBEXsubItem 2 2" xfId="1150" xr:uid="{00000000-0005-0000-0000-00007E040000}"/>
    <cellStyle name="SAPBEXsubItem 3" xfId="585" xr:uid="{00000000-0005-0000-0000-000049020000}"/>
    <cellStyle name="SAPBEXtitle" xfId="304" xr:uid="{00000000-0005-0000-0000-000030010000}"/>
    <cellStyle name="SAPBEXtitle 2" xfId="850" xr:uid="{00000000-0005-0000-0000-000052030000}"/>
    <cellStyle name="SAPBEXtitle 2 3" xfId="1151" xr:uid="{00000000-0005-0000-0000-00007F040000}"/>
    <cellStyle name="SAPBEXtitle 3" xfId="586" xr:uid="{00000000-0005-0000-0000-00004A020000}"/>
    <cellStyle name="SAPBEXundefined" xfId="305" xr:uid="{00000000-0005-0000-0000-000031010000}"/>
    <cellStyle name="SAPBEXundefined 2" xfId="306" xr:uid="{00000000-0005-0000-0000-000032010000}"/>
    <cellStyle name="SAPBEXundefined 2 2" xfId="1030" xr:uid="{00000000-0005-0000-0000-000006040000}"/>
    <cellStyle name="SAPBEXundefined 3" xfId="851" xr:uid="{00000000-0005-0000-0000-000053030000}"/>
    <cellStyle name="SAPBEXundefined 3 3" xfId="1152" xr:uid="{00000000-0005-0000-0000-000080040000}"/>
    <cellStyle name="SAPBEXundefined 4" xfId="587" xr:uid="{00000000-0005-0000-0000-00004B020000}"/>
    <cellStyle name="SAPBEXundefined_Sheet2" xfId="1045" xr:uid="{00000000-0005-0000-0000-000015040000}"/>
    <cellStyle name="SEM-BPS-input-on" xfId="307" xr:uid="{00000000-0005-0000-0000-000033010000}"/>
    <cellStyle name="SEM-BPS-input-on 2" xfId="1031" xr:uid="{00000000-0005-0000-0000-000007040000}"/>
    <cellStyle name="SEM-BPS-key" xfId="308" xr:uid="{00000000-0005-0000-0000-000034010000}"/>
    <cellStyle name="SEM-BPS-key 2" xfId="1032" xr:uid="{00000000-0005-0000-0000-000008040000}"/>
    <cellStyle name="Sheet Title" xfId="358" xr:uid="{00000000-0005-0000-0000-000066010000}"/>
    <cellStyle name="Style 1" xfId="309" xr:uid="{00000000-0005-0000-0000-000035010000}"/>
    <cellStyle name="Style 1 2" xfId="1033" xr:uid="{00000000-0005-0000-0000-000009040000}"/>
    <cellStyle name="Style 26" xfId="310" xr:uid="{00000000-0005-0000-0000-000036010000}"/>
    <cellStyle name="Style 26 2" xfId="311" xr:uid="{00000000-0005-0000-0000-000037010000}"/>
    <cellStyle name="Style 26 2 2" xfId="1036" xr:uid="{00000000-0005-0000-0000-00000C040000}"/>
    <cellStyle name="Style 26 2 3" xfId="1035" xr:uid="{00000000-0005-0000-0000-00000B040000}"/>
    <cellStyle name="Style 26 3" xfId="1153" xr:uid="{00000000-0005-0000-0000-000081040000}"/>
    <cellStyle name="Style 26 5" xfId="1034" xr:uid="{00000000-0005-0000-0000-00000A040000}"/>
    <cellStyle name="Title" xfId="312" xr:uid="{00000000-0005-0000-0000-000038010000}"/>
    <cellStyle name="Title 2" xfId="705" xr:uid="{00000000-0005-0000-0000-0000C1020000}"/>
    <cellStyle name="Title 2 10" xfId="1037" xr:uid="{00000000-0005-0000-0000-00000D040000}"/>
    <cellStyle name="Title 2 2" xfId="1674" xr:uid="{00000000-0005-0000-0000-00008A060000}"/>
    <cellStyle name="Title 2 3" xfId="1675" xr:uid="{00000000-0005-0000-0000-00008B060000}"/>
    <cellStyle name="Title 2 4" xfId="1676" xr:uid="{00000000-0005-0000-0000-00008C060000}"/>
    <cellStyle name="Title 2 5" xfId="1677" xr:uid="{00000000-0005-0000-0000-00008D060000}"/>
    <cellStyle name="Title 2 6" xfId="1678" xr:uid="{00000000-0005-0000-0000-00008E060000}"/>
    <cellStyle name="Title 2 7" xfId="1673" xr:uid="{00000000-0005-0000-0000-000089060000}"/>
    <cellStyle name="Title 2 8" xfId="1095" xr:uid="{00000000-0005-0000-0000-000047040000}"/>
    <cellStyle name="Total" xfId="313" xr:uid="{00000000-0005-0000-0000-000039010000}"/>
    <cellStyle name="Total 10" xfId="1680" xr:uid="{00000000-0005-0000-0000-000090060000}"/>
    <cellStyle name="Total 11" xfId="1681" xr:uid="{00000000-0005-0000-0000-000091060000}"/>
    <cellStyle name="Total 11 2" xfId="1682" xr:uid="{00000000-0005-0000-0000-000092060000}"/>
    <cellStyle name="Total 12" xfId="1683" xr:uid="{00000000-0005-0000-0000-000093060000}"/>
    <cellStyle name="Total 12 2" xfId="1684" xr:uid="{00000000-0005-0000-0000-000094060000}"/>
    <cellStyle name="Total 13" xfId="1685" xr:uid="{00000000-0005-0000-0000-000095060000}"/>
    <cellStyle name="Total 14" xfId="1686" xr:uid="{00000000-0005-0000-0000-000096060000}"/>
    <cellStyle name="Total 15" xfId="1679" xr:uid="{00000000-0005-0000-0000-00008F060000}"/>
    <cellStyle name="Total 2" xfId="314" xr:uid="{00000000-0005-0000-0000-00003A010000}"/>
    <cellStyle name="Total 2 2" xfId="315" xr:uid="{00000000-0005-0000-0000-00003B010000}"/>
    <cellStyle name="Total 2 2 2" xfId="656" xr:uid="{00000000-0005-0000-0000-000090020000}"/>
    <cellStyle name="Total 2 2 3" xfId="590" xr:uid="{00000000-0005-0000-0000-00004E020000}"/>
    <cellStyle name="Total 2 2 5" xfId="1039" xr:uid="{00000000-0005-0000-0000-00000F040000}"/>
    <cellStyle name="Total 2 2 6" xfId="477" xr:uid="{00000000-0005-0000-0000-0000DD010000}"/>
    <cellStyle name="Total 2 3" xfId="316" xr:uid="{00000000-0005-0000-0000-00003C010000}"/>
    <cellStyle name="Total 2 3 2" xfId="655" xr:uid="{00000000-0005-0000-0000-00008F020000}"/>
    <cellStyle name="Total 2 3 3" xfId="478" xr:uid="{00000000-0005-0000-0000-0000DE010000}"/>
    <cellStyle name="Total 2 4" xfId="589" xr:uid="{00000000-0005-0000-0000-00004D020000}"/>
    <cellStyle name="Total 2 6" xfId="1038" xr:uid="{00000000-0005-0000-0000-00000E040000}"/>
    <cellStyle name="Total 2 7" xfId="476" xr:uid="{00000000-0005-0000-0000-0000DC010000}"/>
    <cellStyle name="Total 3" xfId="317" xr:uid="{00000000-0005-0000-0000-00003D010000}"/>
    <cellStyle name="Total 3 2" xfId="318" xr:uid="{00000000-0005-0000-0000-00003E010000}"/>
    <cellStyle name="Total 3 2 2" xfId="657" xr:uid="{00000000-0005-0000-0000-000091020000}"/>
    <cellStyle name="Total 3 2 3" xfId="480" xr:uid="{00000000-0005-0000-0000-0000E0010000}"/>
    <cellStyle name="Total 3 3" xfId="591" xr:uid="{00000000-0005-0000-0000-00004F020000}"/>
    <cellStyle name="Total 3 5" xfId="1040" xr:uid="{00000000-0005-0000-0000-000010040000}"/>
    <cellStyle name="Total 3 6" xfId="479" xr:uid="{00000000-0005-0000-0000-0000DF010000}"/>
    <cellStyle name="Total 4" xfId="588" xr:uid="{00000000-0005-0000-0000-00004C020000}"/>
    <cellStyle name="Total 4 2" xfId="1154" xr:uid="{00000000-0005-0000-0000-000082040000}"/>
    <cellStyle name="Total 4 4" xfId="1041" xr:uid="{00000000-0005-0000-0000-000011040000}"/>
    <cellStyle name="Total 5" xfId="706" xr:uid="{00000000-0005-0000-0000-0000C2020000}"/>
    <cellStyle name="Total 5 2" xfId="1688" xr:uid="{00000000-0005-0000-0000-000098060000}"/>
    <cellStyle name="Total 5 3" xfId="1689" xr:uid="{00000000-0005-0000-0000-000099060000}"/>
    <cellStyle name="Total 5 4" xfId="1690" xr:uid="{00000000-0005-0000-0000-00009A060000}"/>
    <cellStyle name="Total 5 5" xfId="1691" xr:uid="{00000000-0005-0000-0000-00009B060000}"/>
    <cellStyle name="Total 5 6" xfId="1692" xr:uid="{00000000-0005-0000-0000-00009C060000}"/>
    <cellStyle name="Total 5 7" xfId="1687" xr:uid="{00000000-0005-0000-0000-000097060000}"/>
    <cellStyle name="Total 6" xfId="487" xr:uid="{00000000-0005-0000-0000-0000E7010000}"/>
    <cellStyle name="Total 6 2" xfId="1694" xr:uid="{00000000-0005-0000-0000-00009E060000}"/>
    <cellStyle name="Total 6 3" xfId="1695" xr:uid="{00000000-0005-0000-0000-00009F060000}"/>
    <cellStyle name="Total 6 6" xfId="1693" xr:uid="{00000000-0005-0000-0000-00009D060000}"/>
    <cellStyle name="Total 7" xfId="1696" xr:uid="{00000000-0005-0000-0000-0000A0060000}"/>
    <cellStyle name="Total 7 2" xfId="1697" xr:uid="{00000000-0005-0000-0000-0000A1060000}"/>
    <cellStyle name="Total 8" xfId="1698" xr:uid="{00000000-0005-0000-0000-0000A2060000}"/>
    <cellStyle name="Total 8 2" xfId="1699" xr:uid="{00000000-0005-0000-0000-0000A3060000}"/>
    <cellStyle name="Total 9" xfId="1700" xr:uid="{00000000-0005-0000-0000-0000A4060000}"/>
    <cellStyle name="Total 9 2" xfId="1701" xr:uid="{00000000-0005-0000-0000-0000A5060000}"/>
    <cellStyle name="Unprot" xfId="319" xr:uid="{00000000-0005-0000-0000-00003F010000}"/>
    <cellStyle name="Unprot 2" xfId="320" xr:uid="{00000000-0005-0000-0000-000040010000}"/>
    <cellStyle name="Unprot 3" xfId="321" xr:uid="{00000000-0005-0000-0000-000041010000}"/>
    <cellStyle name="Unprot$" xfId="322" xr:uid="{00000000-0005-0000-0000-000042010000}"/>
    <cellStyle name="Unprot$ 2" xfId="323" xr:uid="{00000000-0005-0000-0000-000043010000}"/>
    <cellStyle name="Unprot$ 2 2" xfId="324" xr:uid="{00000000-0005-0000-0000-000044010000}"/>
    <cellStyle name="Unprot$_2011-10 LIEE Table 6 (2)" xfId="325" xr:uid="{00000000-0005-0000-0000-000045010000}"/>
    <cellStyle name="Unprotect" xfId="326" xr:uid="{00000000-0005-0000-0000-000046010000}"/>
    <cellStyle name="Warning Text" xfId="327" xr:uid="{00000000-0005-0000-0000-000047010000}"/>
    <cellStyle name="Warning Text 2" xfId="707" xr:uid="{00000000-0005-0000-0000-0000C3020000}"/>
    <cellStyle name="Warning Text 2 2" xfId="1096" xr:uid="{00000000-0005-0000-0000-000048040000}"/>
    <cellStyle name="Warning Text 2 4" xfId="1042" xr:uid="{00000000-0005-0000-0000-000012040000}"/>
  </cellStyles>
  <dxfs count="0"/>
  <tableStyles count="1" defaultTableStyle="TableStyleMedium2" defaultPivotStyle="PivotStyleLight16">
    <tableStyle name="Invisible" pivot="0" table="0" count="0" xr9:uid="{0B1DCA65-60D8-4DCB-B0BB-AA71F140292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76" Type="http://schemas.openxmlformats.org/officeDocument/2006/relationships/externalLink" Target="externalLinks/externalLink26.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externalLink" Target="externalLinks/externalLink16.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87" Type="http://schemas.openxmlformats.org/officeDocument/2006/relationships/externalLink" Target="externalLinks/externalLink37.xml"/><Relationship Id="rId5" Type="http://schemas.openxmlformats.org/officeDocument/2006/relationships/worksheet" Target="worksheets/sheet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90" Type="http://schemas.openxmlformats.org/officeDocument/2006/relationships/externalLink" Target="externalLinks/externalLink40.xml"/><Relationship Id="rId95" Type="http://schemas.microsoft.com/office/2017/10/relationships/person" Target="persons/perso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sharedStrings" Target="sharedStrings.xml"/><Relationship Id="rId98"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theme" Target="theme/theme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sheetMetadata" Target="metadata.xml"/><Relationship Id="rId99" Type="http://schemas.openxmlformats.org/officeDocument/2006/relationships/customXml" Target="../customXml/item3.xml"/><Relationship Id="rId10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73</xdr:row>
      <xdr:rowOff>0</xdr:rowOff>
    </xdr:from>
    <xdr:to>
      <xdr:col>4</xdr:col>
      <xdr:colOff>428625</xdr:colOff>
      <xdr:row>73</xdr:row>
      <xdr:rowOff>0</xdr:rowOff>
    </xdr:to>
    <xdr:sp macro="" textlink="">
      <xdr:nvSpPr>
        <xdr:cNvPr id="2" name="Text Box 1">
          <a:extLst>
            <a:ext uri="{FF2B5EF4-FFF2-40B4-BE49-F238E27FC236}">
              <a16:creationId xmlns:a16="http://schemas.microsoft.com/office/drawing/2014/main" id="{CC6B3E7E-DF5D-444C-AC61-B1CF2D8D25DB}"/>
            </a:ext>
          </a:extLst>
        </xdr:cNvPr>
        <xdr:cNvSpPr txBox="1"/>
      </xdr:nvSpPr>
      <xdr:spPr bwMode="auto">
        <a:xfrm>
          <a:off x="0" y="12237720"/>
          <a:ext cx="3019425"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0</xdr:colOff>
      <xdr:row>73</xdr:row>
      <xdr:rowOff>0</xdr:rowOff>
    </xdr:from>
    <xdr:to>
      <xdr:col>4</xdr:col>
      <xdr:colOff>428625</xdr:colOff>
      <xdr:row>73</xdr:row>
      <xdr:rowOff>0</xdr:rowOff>
    </xdr:to>
    <xdr:sp macro="" textlink="">
      <xdr:nvSpPr>
        <xdr:cNvPr id="3" name="Text Box 2">
          <a:extLst>
            <a:ext uri="{FF2B5EF4-FFF2-40B4-BE49-F238E27FC236}">
              <a16:creationId xmlns:a16="http://schemas.microsoft.com/office/drawing/2014/main" id="{4AEABE5A-C8FB-42E8-A840-090D1DA7EEB4}"/>
            </a:ext>
          </a:extLst>
        </xdr:cNvPr>
        <xdr:cNvSpPr txBox="1"/>
      </xdr:nvSpPr>
      <xdr:spPr bwMode="auto">
        <a:xfrm>
          <a:off x="0" y="12237720"/>
          <a:ext cx="3019425"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0</xdr:colOff>
      <xdr:row>73</xdr:row>
      <xdr:rowOff>0</xdr:rowOff>
    </xdr:from>
    <xdr:to>
      <xdr:col>4</xdr:col>
      <xdr:colOff>428625</xdr:colOff>
      <xdr:row>73</xdr:row>
      <xdr:rowOff>0</xdr:rowOff>
    </xdr:to>
    <xdr:sp macro="" textlink="">
      <xdr:nvSpPr>
        <xdr:cNvPr id="4" name="Text Box 3">
          <a:extLst>
            <a:ext uri="{FF2B5EF4-FFF2-40B4-BE49-F238E27FC236}">
              <a16:creationId xmlns:a16="http://schemas.microsoft.com/office/drawing/2014/main" id="{3E99B5DE-C108-4F2A-85E2-2111467208D1}"/>
            </a:ext>
          </a:extLst>
        </xdr:cNvPr>
        <xdr:cNvSpPr txBox="1"/>
      </xdr:nvSpPr>
      <xdr:spPr bwMode="auto">
        <a:xfrm>
          <a:off x="0" y="12237720"/>
          <a:ext cx="3019425"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twoCellAnchor>
    <xdr:from>
      <xdr:col>0</xdr:col>
      <xdr:colOff>0</xdr:colOff>
      <xdr:row>73</xdr:row>
      <xdr:rowOff>0</xdr:rowOff>
    </xdr:from>
    <xdr:to>
      <xdr:col>4</xdr:col>
      <xdr:colOff>428625</xdr:colOff>
      <xdr:row>73</xdr:row>
      <xdr:rowOff>0</xdr:rowOff>
    </xdr:to>
    <xdr:sp macro="" textlink="">
      <xdr:nvSpPr>
        <xdr:cNvPr id="5" name="Text Box 4">
          <a:extLst>
            <a:ext uri="{FF2B5EF4-FFF2-40B4-BE49-F238E27FC236}">
              <a16:creationId xmlns:a16="http://schemas.microsoft.com/office/drawing/2014/main" id="{7B73E6A7-3D26-40BE-99A2-D3A454F8228A}"/>
            </a:ext>
          </a:extLst>
        </xdr:cNvPr>
        <xdr:cNvSpPr txBox="1"/>
      </xdr:nvSpPr>
      <xdr:spPr bwMode="auto">
        <a:xfrm>
          <a:off x="0" y="12237720"/>
          <a:ext cx="3019425" cy="0"/>
        </a:xfrm>
        <a:prstGeom prst="rect">
          <a:avLst/>
        </a:prstGeom>
        <a:solidFill>
          <a:srgbClr val="FFFFFF"/>
        </a:solidFill>
        <a:ln>
          <a:noFill/>
        </a:ln>
        <a:extLst>
          <a:ext uri="{91240B29-F687-4F45-9708-019B960494DF}">
            <a14:hiddenLine xmlns:a14="http://schemas.microsoft.com/office/drawing/2010/main" w="9525">
              <a:solidFill>
                <a:srgbClr val="0000FF"/>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Garamond"/>
            </a:rPr>
            <a:t>Note: Per D.00-07-020, if any utility has a single CBO or private contractor, such that this table would reveal confidential pricing information, the information will be submitted to the Commission, subject to Commission-approved confidentiality agreements.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rp.se.sempra.com\CorpData\Documents%20and%20Settings\Owner\Local%20Settings\Temporary%20Internet%20Files\Content.IE5\OTUBC9QR\SD_LRMC_124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apuc.sharepoint.com/Users/DYThomas/Desktop/JEs/2016/2016-08/TIMP/TIMP%20-%202016%20GRC%20-%20Post%202015%20Activity_07-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CTG\DATA\CORPACCT\DPLUCIEN\ACCTREC\SCG%20Acct%20Rec%20List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sdge.com/October%202002/windows/TEMP/Tables%204%20&amp;%205%20Updated%20for%20Octob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MyDocs\Plan\Master%20Pro%20Formas\Midwest\MW_POD_Double\MWPOD_2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rp.se.sempra.com\ACTG\DATA\CORPACCT\KDonalson\PPP\2007\NEW_PPP%20SUR%202nd%20Qtr%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MyDocs\Peakers\Colorado\Finance\Pro_Forma\PSCO_3_2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Worksheet%20in%205500%20PAGOS%20ANTICIPADOS%20%20Leadsheet" TargetMode="External"/></Relationships>
</file>

<file path=xl/externalLinks/_rels/externalLink37.xml.rels><?xml version="1.0" encoding="UTF-8" standalone="yes"?>
<Relationships xmlns="http://schemas.openxmlformats.org/package/2006/relationships"><Relationship Id="rId2" Type="http://schemas.microsoft.com/office/2019/04/relationships/externalLinkLongPath" Target="https://sempra.sharepoint.com/teams/sdgecustomerprograms/Policy%20and%20Support/Low%20Income%20ESA%20CARE%20FERA%20Policy%20and%20Support/2025/2024%20Low%20Income%20Annual%20Report%20(due%2005.2025)/2024%20Annual%20Report%20Template/2024%20LI%20Annual%20Report%20Template/Worksheet%20in%205300%20Cuentas%20por%20Cobrar%20Combined%20Leadsheet?84B48DA5" TargetMode="External"/><Relationship Id="rId1" Type="http://schemas.openxmlformats.org/officeDocument/2006/relationships/externalLinkPath" Target="file:///\\84B48DA5\Worksheet%20in%205300%20Cuentas%20por%20Cobrar%20Combined%20Leadsheet" TargetMode="External"/></Relationships>
</file>

<file path=xl/externalLinks/_rels/externalLink38.xml.rels><?xml version="1.0" encoding="UTF-8" standalone="yes"?>
<Relationships xmlns="http://schemas.openxmlformats.org/package/2006/relationships"><Relationship Id="rId2" Type="http://schemas.microsoft.com/office/2019/04/relationships/externalLinkLongPath" Target="https://edisonintl.sharepoint.com/teams/LIMS%20O365/CTWS/Shared%20Documents/2019%20Low%20Income%20Application/Annual%20Reports/2024%20ESA-CARE-FERA%20Annual%20Report%20filing,%20May%201,%202025/Worksheet%20in%208715%20Concliaci&#243;n%20Contable-Fiscal%20%20%20PPC%20?7C311B7F" TargetMode="External"/><Relationship Id="rId1" Type="http://schemas.openxmlformats.org/officeDocument/2006/relationships/externalLinkPath" Target="file:///\\7C311B7F\Worksheet%20in%208715%20Concliaci&#243;n%20Contable-Fiscal%20%20%20PPC%20"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40.xml.rels><?xml version="1.0" encoding="UTF-8" standalone="yes"?>
<Relationships xmlns="http://schemas.openxmlformats.org/package/2006/relationships"><Relationship Id="rId2" Type="http://schemas.openxmlformats.org/officeDocument/2006/relationships/externalLinkPath" Target="https://edisonintl.sharepoint.com/teams/IQPDC/IQP%20Regulatory%20Proceedings/Monthly%20Reports/2024/Final%20Documents/December/SCE%20Monthly%20IQP%20Report%20Excel%20Tables%20-%20December%202024.xlsx" TargetMode="External"/><Relationship Id="rId1" Type="http://schemas.openxmlformats.org/officeDocument/2006/relationships/externalLinkPath" Target="https://edisonintl.sharepoint.com/teams/IQPDC/IQP%20Regulatory%20Proceedings/Monthly%20Reports/2024/Final%20Documents/December/SCE%20Monthly%20IQP%20Report%20Excel%20Tables%20-%20December%20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ocuments%20and%20Settings\Owner\Local%20Settings\Temporary%20Internet%20Files\Content.IE5\OTUBC9QR\SD_LRMC_124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 val=" MI 04"/>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kt Share Calculator"/>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EPS"/>
      <sheetName val="Valuation"/>
      <sheetName val="Calcs"/>
      <sheetName val="Output"/>
      <sheetName val="GRID"/>
      <sheetName val="Income"/>
      <sheetName val="BalSheet"/>
      <sheetName val="Cash_Flow"/>
      <sheetName val="PodInc"/>
      <sheetName val="PodBS"/>
      <sheetName val="PodCF"/>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 val="Internal Order-Plan Category"/>
      <sheetName val="Internal Order-Plan Category V2"/>
      <sheetName val="Internal Order-Plan Cat GRC"/>
      <sheetName val="Cost Element by Category"/>
      <sheetName val="Customer Care CCTR Hierarchy"/>
      <sheetName val="2019 Customer Care CCTR Hier"/>
      <sheetName val="2020 Customer Care CCTR Hier"/>
      <sheetName val="HR Workforce Details 1-31-2018"/>
      <sheetName val="CS GRC WP - CCTR"/>
      <sheetName val="CS TY2019 WP - CCTR"/>
      <sheetName val="All Data"/>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Freeze"/>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S&amp;U"/>
      <sheetName val="EPS"/>
      <sheetName val="Return"/>
      <sheetName val="LDs"/>
      <sheetName val="Capital"/>
      <sheetName val="Dev_Exp"/>
      <sheetName val="Input"/>
      <sheetName val="Capacity"/>
      <sheetName val="HR_Degrade"/>
      <sheetName val="HR"/>
      <sheetName val="VOM"/>
      <sheetName val="FOM"/>
      <sheetName val="Rev"/>
      <sheetName val="Lease (t)"/>
      <sheetName val="Lease"/>
      <sheetName val="Depr"/>
      <sheetName val="Debt_Monthly"/>
      <sheetName val="Debt_Annual"/>
      <sheetName val="Income"/>
      <sheetName val="BalSheet"/>
      <sheetName val="Cash_Flow"/>
      <sheetName val="Chart Data"/>
      <sheetName val="SiteInc"/>
      <sheetName val="Site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Seguros (PPC)"/>
      <sheetName val="XREF"/>
      <sheetName val="Integración  Pagos Ant. (PPC)"/>
      <sheetName val="Tickmarks"/>
      <sheetName val="Unmet_Need"/>
      <sheetName val="SAR-INFO"/>
      <sheetName val="ER GTS"/>
      <sheetName val="Elim"/>
      <sheetName val="BG GT "/>
      <sheetName val="BG TIH"/>
      <sheetName val="BG GTS "/>
      <sheetName val="BG TSE"/>
      <sheetName val="Bal GT"/>
      <sheetName val=" Part"/>
      <sheetName val="ER GT "/>
      <sheetName val="ER TIH"/>
      <sheetName val="ER TSE"/>
      <sheetName val="ER Con"/>
      <sheetName val="SLS CM"/>
      <sheetName val="uso"/>
      <sheetName val="IMSS"/>
      <sheetName val="Estado"/>
      <sheetName val="FF33-1&amp;"/>
      <sheetName val="2003"/>
      <sheetName val="Muestreo"/>
      <sheetName val="Renta"/>
      <sheetName val="Electricidad"/>
      <sheetName val="ER09"/>
      <sheetName val="SAR E INFONAVIT"/>
      <sheetName val="C-1"/>
      <sheetName val="Significant Processes"/>
      <sheetName val="EMPLEADOS"/>
      <sheetName val="Integracion de Ctas x Pagar"/>
      <sheetName val="ANALYSIS JUNEFOR PP02 old"/>
      <sheetName val="Analysis"/>
      <sheetName val="Amarre (7 CEDULAS)"/>
      <sheetName val="Amarre de Honorarios"/>
      <sheetName val="DEPRECIACION"/>
      <sheetName val="FCCREDITOS"/>
      <sheetName val="FP"/>
      <sheetName val=".1 Lead"/>
      <sheetName val="GASTOS  8310.1"/>
      <sheetName val="Drop-Down Lists"/>
      <sheetName val="Revisión Analitica"/>
      <sheetName val="Resumen"/>
      <sheetName val="Revisión de PS"/>
      <sheetName val="submuestreo"/>
      <sheetName val="SEMANAS"/>
      <sheetName val="PARTIDAS IND."/>
      <sheetName val="Capital"/>
      <sheetName val="Sheet1"/>
      <sheetName val="R.P."/>
      <sheetName val="Währung"/>
      <sheetName val="Notes &amp; Change Log"/>
      <sheetName val="INPC"/>
      <sheetName val="SUMMARY SCRAP 2002"/>
      <sheetName val="2008_vs_2007"/>
      <sheetName val="C-2"/>
      <sheetName val="Consolidated Domestic"/>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MBR"/>
      <sheetName val="WBS"/>
      <sheetName val="Worksheet in 5500 PAGOS ANTICIP"/>
      <sheetName val="Chicopee OH Exp"/>
      <sheetName val="GtosFab"/>
      <sheetName val="calculo"/>
      <sheetName val="01-6422"/>
      <sheetName val="01-6421"/>
      <sheetName val="01-6423"/>
      <sheetName val="Rules"/>
      <sheetName val="TABLAS DE CALCULO"/>
      <sheetName val="PRUEBA DE INGRESOS"/>
      <sheetName val="AF Extranjeros"/>
      <sheetName val="TB TJ Adjusted 2.2.18"/>
      <sheetName val="TB TJ-Arc Prior"/>
      <sheetName val="Balance Sheet"/>
      <sheetName val="Profit &amp; Loss"/>
      <sheetName val="Aug19"/>
      <sheetName val="July19"/>
      <sheetName val="June19"/>
      <sheetName val="May19"/>
      <sheetName val="Apr19"/>
      <sheetName val="Mar19"/>
      <sheetName val="Feb19"/>
      <sheetName val="Jan19"/>
      <sheetName val="Sep19"/>
      <sheetName val="Oct19"/>
      <sheetName val="Nov19"/>
      <sheetName val="Dec19"/>
      <sheetName val="Dec15"/>
      <sheetName val="AOC"/>
      <sheetName val="FX"/>
      <sheetName val="JE entry"/>
      <sheetName val="Instrucciones"/>
      <sheetName val="Informer"/>
      <sheetName val="Historic ER"/>
      <sheetName val="Altas 2001"/>
      <sheetName val="Bs agotados"/>
      <sheetName val="Pruebas Globales nov"/>
      <sheetName val="INVTRAN  YASA MD"/>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Sheet1"/>
      <sheetName val="XREF"/>
      <sheetName val="Tickmarks"/>
      <sheetName val="Lead 5300"/>
      <sheetName val="5300.1"/>
      <sheetName val="5300.3"/>
      <sheetName val="5300.2"/>
      <sheetName val="5300.4"/>
      <sheetName val="Razonabilidad IVA"/>
      <sheetName val="Antiguedades"/>
      <sheetName val="limite"/>
      <sheetName val="Integración"/>
      <sheetName val="Mvt Imobilizado"/>
      <sheetName val="Lists"/>
      <sheetName val="Table Maint"/>
      <sheetName val="Indice"/>
      <sheetName val="1"/>
      <sheetName val="2"/>
      <sheetName val="3"/>
      <sheetName val="4"/>
      <sheetName val="5"/>
      <sheetName val="Planeación"/>
      <sheetName val="ER GTS"/>
      <sheetName val="9-Concentrado PP"/>
      <sheetName val="Gastos_MadridWE"/>
      <sheetName val="Prov Siemens"/>
      <sheetName val="Dpn. Fiscal"/>
      <sheetName val="inventarios"/>
      <sheetName val="AJUSTE INFLAC."/>
      <sheetName val=""/>
      <sheetName val="Consolidated Domestic"/>
      <sheetName val="C-26 IA NA"/>
      <sheetName val="Terreno"/>
      <sheetName val="Edo. Cto."/>
      <sheetName val="ISR"/>
      <sheetName val="Resumen altas y bajas "/>
      <sheetName val="IMSS"/>
      <sheetName val="RETIRO-INFO"/>
      <sheetName val="1.80% ESTADO"/>
      <sheetName val="VARI CAMB"/>
      <sheetName val="Depreciación Fiscal"/>
      <sheetName val="TC APLICABLE 2004"/>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FF33-1&amp;"/>
      <sheetName val="PRIMERO"/>
      <sheetName val="AF Extranjeros"/>
      <sheetName val="Salary"/>
      <sheetName val="salesmay"/>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ON2001"/>
      <sheetName val="PROMED01"/>
      <sheetName val="DEPFIS01"/>
      <sheetName val="PROV. ND"/>
      <sheetName val="VAC ENE-MZO"/>
      <sheetName val="INGRESOS2000"/>
      <sheetName val="SLDOS"/>
      <sheetName val="ETIQUETA"/>
      <sheetName val="Estado Res."/>
      <sheetName val="Nota 7"/>
      <sheetName val="XREF"/>
      <sheetName val="Tickmarks"/>
      <sheetName val="Cédula de Movimientos"/>
      <sheetName val="Depreciación"/>
      <sheetName val="Revisión gastos Septiembre"/>
      <sheetName val="Empréstimos"/>
      <sheetName val="BB PCH's"/>
      <sheetName val="Umbrales"/>
      <sheetName val="Cobros posteriores"/>
      <sheetName val="REV. LIMITE ADMON"/>
      <sheetName val="Valuación"/>
      <sheetName val="Lead"/>
      <sheetName val="AUT99"/>
      <sheetName val="a"/>
      <sheetName val="P&amp;L UVM JUL 13"/>
      <sheetName val="IMSS 1"/>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TARIFA MENSUAL"/>
      <sheetName val="FDS Download FINAL"/>
      <sheetName val="Balance al 31.12.2003"/>
      <sheetName val="C8-1"/>
      <sheetName val=".1 Lead"/>
      <sheetName val="3. Pruebas Global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2vIKpbz9uUK6SGpum7mMzAca8Y3hSDtJikQFwd0qOo71PvwBKXL5Sbipv0QZjuLr" itemId="01LQIAWLUR764HPOT7ONGLBFIJ5AIAMXKQ">
      <xxl21:absoluteUrl r:id="rId2"/>
    </xxl21:alternateUrls>
    <sheetNames>
      <sheetName val="ESA Summary"/>
      <sheetName val="ESA Table 1"/>
      <sheetName val="ESA Table 2"/>
      <sheetName val="ESA Table 2A"/>
      <sheetName val="ESA Table 2B"/>
      <sheetName val="ESA Table 2C"/>
      <sheetName val="ESA Table 2D"/>
      <sheetName val="ESA Table 2E"/>
      <sheetName val="Sheet1"/>
      <sheetName val="ESA Table 3A_3H"/>
      <sheetName val="ESA Table 4A-E"/>
      <sheetName val="ESA Table 5A_5F"/>
      <sheetName val="ESA Table 6"/>
      <sheetName val="ESA Table 7"/>
      <sheetName val="ESA Table 8"/>
      <sheetName val="ESA Table 9"/>
      <sheetName val="ESA Table 10"/>
      <sheetName val="CARE Table 1"/>
      <sheetName val="CARE Table 2"/>
      <sheetName val="CARE Table 3A _3B"/>
      <sheetName val="CARE Table 4"/>
      <sheetName val="CARE Table 5"/>
      <sheetName val="CARE Table 6"/>
      <sheetName val="CARE Table 7"/>
      <sheetName val="CARE Table 8"/>
      <sheetName val="CARE Table 9"/>
      <sheetName val="FERA Table 1"/>
      <sheetName val="FERA Table 2"/>
      <sheetName val="FERA Table 3A _3B"/>
      <sheetName val="FERA Table 4"/>
      <sheetName val="FERA Table 5"/>
      <sheetName val="FERA Table 6"/>
    </sheetNames>
    <sheetDataSet>
      <sheetData sheetId="0">
        <row r="2">
          <cell r="A2" t="str">
            <v>Southern California Edison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DePratti, Robles  Irma" id="{36308FA6-EA6E-4873-B19C-83C84FBF3066}" userId="IDePratti@semprautilities.com" providerId="PeoplePicker"/>
  <person displayName="Martinez, Rebecca" id="{C2F69CEA-D338-4A6A-953B-EC8B668C0663}" userId="S::ROM9@pge.com::591f524e-3d54-4983-bd7f-6ce54f4c5c28" providerId="AD"/>
  <person displayName="Schoppe, Emma M" id="{32EA9A79-5740-4817-9D58-A8C4BDDEDFEE}" userId="S::ESchoppe@sdge.com::1dde7f0e-f8a4-4708-96fa-533502cb3e12" providerId="AD"/>
  <person displayName="Alvarez, Eneida G" id="{8C035199-4F1B-4729-9524-291C8A29BF0D}" userId="S::ealvare6@sdge.com::278514b5-149a-44fd-9a90-7f12258359f6"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5" dT="2024-10-18T21:39:27.25" personId="{32EA9A79-5740-4817-9D58-A8C4BDDEDFEE}" id="{39E75DAF-0867-4D1A-97C8-47042FA01205}">
    <text xml:space="preserve">Can this table be simplified? For example, do we need the breakdown by budget category since we have the flexibility to shift between those? </text>
  </threadedComment>
  <threadedComment ref="K5" dT="2024-10-25T17:46:11.08" personId="{8C035199-4F1B-4729-9524-291C8A29BF0D}" id="{24B0CC1F-CE0B-4953-A7FD-DF4461E7FACB}" parentId="{39E75DAF-0867-4D1A-97C8-47042FA01205}">
    <text>@DePratti, Robles  Irma provide by program</text>
    <mentions>
      <mention mentionpersonId="{36308FA6-EA6E-4873-B19C-83C84FBF3066}" mentionId="{65B1E62A-F5E1-4ACD-806E-B9B44B66A76E}" startIndex="0" length="23"/>
    </mentions>
  </threadedComment>
  <threadedComment ref="N6" dT="2023-12-26T18:57:14.70" personId="{C2F69CEA-D338-4A6A-953B-EC8B668C0663}" id="{8D9C352E-04DF-46F0-9ABA-C8A8DA0FA813}">
    <text xml:space="preserve">From ED: Do not remove carry forward/carry back columns. Keep "Carry forward" and change "carry back" column to "Committed from 2022"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SA%20Summary'!$A$2:$A$2" TargetMode="External"/><Relationship Id="rId1" Type="http://schemas.openxmlformats.org/officeDocument/2006/relationships/hyperlink" Target="mailto:=@'ESA%20Summary'!$A$2:$A$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929DD-667E-4091-A338-A91B1D6B8191}">
  <sheetPr>
    <pageSetUpPr fitToPage="1"/>
  </sheetPr>
  <dimension ref="A1:AF44"/>
  <sheetViews>
    <sheetView tabSelected="1" view="pageBreakPreview" zoomScale="90" zoomScaleNormal="100" zoomScaleSheetLayoutView="90" workbookViewId="0">
      <selection activeCell="E32" sqref="E32"/>
    </sheetView>
  </sheetViews>
  <sheetFormatPr defaultColWidth="9.453125" defaultRowHeight="13"/>
  <cols>
    <col min="1" max="1" width="44.26953125" style="10" customWidth="1"/>
    <col min="2" max="2" width="31.26953125" style="10" customWidth="1"/>
    <col min="3" max="3" width="20.26953125" style="10" customWidth="1"/>
    <col min="4" max="4" width="16.7265625" style="10" bestFit="1" customWidth="1"/>
    <col min="5" max="5" width="25.54296875" style="10" customWidth="1"/>
    <col min="6" max="6" width="26.453125" style="10" customWidth="1"/>
    <col min="7" max="7" width="12.54296875" style="10" customWidth="1"/>
    <col min="8" max="16384" width="9.453125" style="10"/>
  </cols>
  <sheetData>
    <row r="1" spans="1:32" s="23" customFormat="1" ht="15">
      <c r="A1" s="2436" t="s">
        <v>0</v>
      </c>
      <c r="B1" s="2436"/>
      <c r="C1" s="2436"/>
      <c r="D1" s="2436"/>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row>
    <row r="2" spans="1:32" s="23" customFormat="1" ht="16.399999999999999" customHeight="1">
      <c r="A2" s="2437" t="s">
        <v>1</v>
      </c>
      <c r="B2" s="2437"/>
      <c r="C2" s="2437"/>
      <c r="D2" s="2437"/>
      <c r="E2" s="225"/>
      <c r="F2" s="223"/>
      <c r="G2" s="223"/>
    </row>
    <row r="3" spans="1:32" s="23" customFormat="1" ht="14.65" customHeight="1">
      <c r="A3" s="2437" t="s">
        <v>2</v>
      </c>
      <c r="B3" s="2437"/>
      <c r="C3" s="2437"/>
      <c r="D3" s="2437"/>
      <c r="E3" s="224"/>
      <c r="F3" s="223"/>
      <c r="G3" s="223"/>
    </row>
    <row r="4" spans="1:32" s="23" customFormat="1" ht="15">
      <c r="A4" s="2437" t="s">
        <v>3</v>
      </c>
      <c r="B4" s="2437"/>
      <c r="C4" s="2437"/>
      <c r="D4" s="2437"/>
      <c r="E4" s="221"/>
      <c r="F4" s="220"/>
      <c r="G4" s="220"/>
    </row>
    <row r="5" spans="1:32" s="23" customFormat="1" ht="15.5">
      <c r="A5" s="2437" t="s">
        <v>4</v>
      </c>
      <c r="B5" s="2437"/>
      <c r="C5" s="2437"/>
      <c r="D5" s="2437"/>
      <c r="E5" s="222"/>
      <c r="F5" s="220"/>
      <c r="G5" s="220"/>
    </row>
    <row r="6" spans="1:32" s="23" customFormat="1" ht="15.5" thickBot="1">
      <c r="A6" s="2438"/>
      <c r="B6" s="2438"/>
      <c r="C6" s="2438"/>
      <c r="D6" s="2438"/>
      <c r="E6" s="221"/>
      <c r="F6" s="220"/>
      <c r="G6" s="220"/>
    </row>
    <row r="7" spans="1:32" s="23" customFormat="1" ht="16" thickBot="1">
      <c r="A7" s="2432" t="s">
        <v>5</v>
      </c>
      <c r="B7" s="2433"/>
      <c r="C7" s="2433"/>
      <c r="D7" s="2434"/>
      <c r="E7" s="65"/>
    </row>
    <row r="8" spans="1:32" s="23" customFormat="1" ht="30.5" thickBot="1">
      <c r="A8" s="169">
        <v>2024</v>
      </c>
      <c r="B8" s="1549" t="s">
        <v>6</v>
      </c>
      <c r="C8" s="1550" t="s">
        <v>7</v>
      </c>
      <c r="D8" s="1550" t="s">
        <v>8</v>
      </c>
      <c r="E8" s="203"/>
      <c r="F8" s="219"/>
    </row>
    <row r="9" spans="1:32" s="23" customFormat="1" ht="15.5">
      <c r="A9" s="218" t="s">
        <v>9</v>
      </c>
      <c r="B9" s="217">
        <f>'ESA Summary Table 1'!D16</f>
        <v>97486213.583390549</v>
      </c>
      <c r="C9" s="217">
        <f>'ESA Summary Table 1'!G16-C10</f>
        <v>50310645.189999998</v>
      </c>
      <c r="D9" s="199">
        <f>IFERROR(C9/B9,0)</f>
        <v>0.51607959054604002</v>
      </c>
      <c r="E9" s="1552"/>
      <c r="F9" s="208"/>
      <c r="G9" s="208"/>
    </row>
    <row r="10" spans="1:32" s="23" customFormat="1" ht="15.5">
      <c r="A10" s="1230" t="s">
        <v>10</v>
      </c>
      <c r="B10" s="216">
        <v>27130775</v>
      </c>
      <c r="C10" s="711">
        <f>15404594+66384.49</f>
        <v>15470978.49</v>
      </c>
      <c r="D10" s="1231">
        <f t="shared" ref="D10:D14" si="0">IFERROR(C10/B10,0)</f>
        <v>0.57023724865950198</v>
      </c>
      <c r="E10" s="215"/>
      <c r="F10" s="214"/>
    </row>
    <row r="11" spans="1:32" s="23" customFormat="1" ht="15.5">
      <c r="A11" s="1230" t="s">
        <v>11</v>
      </c>
      <c r="B11" s="212">
        <v>47587</v>
      </c>
      <c r="C11" s="711">
        <f>'ESA Table 2 Main'!E103+'ESA Table 2B PP PD'!C151+'ESA Table 2B PP PD'!M151+'ESA Table 2C BE (SCE-Only)'!C35</f>
        <v>47729</v>
      </c>
      <c r="D11" s="1231">
        <f t="shared" si="0"/>
        <v>1.0029840082375439</v>
      </c>
      <c r="E11" s="213"/>
    </row>
    <row r="12" spans="1:32" s="23" customFormat="1" ht="15.5">
      <c r="A12" s="1230" t="s">
        <v>12</v>
      </c>
      <c r="B12" s="212">
        <f>'ESA Summary Table 1'!B34</f>
        <v>42323283</v>
      </c>
      <c r="C12" s="711">
        <f>'ESA Summary Table 1'!E34</f>
        <v>18068755.518748693</v>
      </c>
      <c r="D12" s="1231">
        <f t="shared" si="0"/>
        <v>0.42692235190612915</v>
      </c>
      <c r="E12" s="210"/>
      <c r="F12" s="209"/>
      <c r="G12" s="208"/>
    </row>
    <row r="13" spans="1:32" s="23" customFormat="1" ht="15.5">
      <c r="A13" s="1230" t="s">
        <v>13</v>
      </c>
      <c r="B13" s="212">
        <f>'ESA Summary Table 1'!C34</f>
        <v>12681</v>
      </c>
      <c r="C13" s="711">
        <f>'ESA Summary Table 1'!F34</f>
        <v>3499.6862823615311</v>
      </c>
      <c r="D13" s="1231">
        <f t="shared" si="0"/>
        <v>0.27597873057026506</v>
      </c>
      <c r="E13" s="210"/>
      <c r="F13" s="209"/>
      <c r="G13" s="208"/>
    </row>
    <row r="14" spans="1:32" s="23" customFormat="1" ht="16" thickBot="1">
      <c r="A14" s="1232" t="s">
        <v>14</v>
      </c>
      <c r="B14" s="1233">
        <f>'ESA Summary Table 1'!D34</f>
        <v>383213</v>
      </c>
      <c r="C14" s="1551">
        <f>'ESA Summary Table 1'!G34</f>
        <v>-8169.7109884474557</v>
      </c>
      <c r="D14" s="1234">
        <f t="shared" si="0"/>
        <v>-2.131898184155406E-2</v>
      </c>
      <c r="E14" s="210"/>
      <c r="F14" s="209"/>
      <c r="G14" s="208"/>
    </row>
    <row r="15" spans="1:32" s="23" customFormat="1" ht="15.5">
      <c r="A15" s="205"/>
      <c r="B15" s="211"/>
      <c r="C15" s="211"/>
      <c r="D15" s="190"/>
      <c r="E15" s="210"/>
      <c r="F15" s="209"/>
      <c r="G15" s="208"/>
    </row>
    <row r="16" spans="1:32" s="23" customFormat="1" ht="34.15" customHeight="1">
      <c r="A16" s="2435" t="s">
        <v>1512</v>
      </c>
      <c r="B16" s="2435"/>
      <c r="C16" s="2435"/>
      <c r="D16" s="2435"/>
      <c r="E16" s="206"/>
    </row>
    <row r="17" spans="1:8" s="23" customFormat="1" ht="33.75" customHeight="1">
      <c r="A17" s="2435"/>
      <c r="B17" s="2435"/>
      <c r="C17" s="2435"/>
      <c r="D17" s="2435"/>
      <c r="E17" s="206"/>
    </row>
    <row r="18" spans="1:8" s="23" customFormat="1" ht="15.5">
      <c r="A18" s="207"/>
      <c r="B18" s="207"/>
      <c r="C18" s="207"/>
      <c r="D18" s="207"/>
      <c r="E18" s="206"/>
    </row>
    <row r="19" spans="1:8" ht="16" thickBot="1">
      <c r="A19" s="205"/>
      <c r="B19" s="65"/>
      <c r="C19" s="65"/>
      <c r="D19" s="65"/>
      <c r="E19" s="65"/>
    </row>
    <row r="20" spans="1:8" ht="16" thickBot="1">
      <c r="A20" s="2432" t="s">
        <v>15</v>
      </c>
      <c r="B20" s="2433"/>
      <c r="C20" s="2433"/>
      <c r="D20" s="2434"/>
      <c r="E20" s="65"/>
    </row>
    <row r="21" spans="1:8" ht="16" thickBot="1">
      <c r="A21" s="714">
        <v>2024</v>
      </c>
      <c r="B21" s="202" t="s">
        <v>16</v>
      </c>
      <c r="C21" s="202" t="s">
        <v>7</v>
      </c>
      <c r="D21" s="202" t="s">
        <v>8</v>
      </c>
      <c r="E21" s="65"/>
    </row>
    <row r="22" spans="1:8" ht="15.5">
      <c r="A22" s="201" t="s">
        <v>17</v>
      </c>
      <c r="B22" s="198">
        <f>'CARE- Table 1'!E17</f>
        <v>9002553</v>
      </c>
      <c r="C22" s="197">
        <f>'CARE- Table 1'!D17</f>
        <v>7778569.79</v>
      </c>
      <c r="D22" s="1231">
        <f>C22/B22</f>
        <v>0.86404043275279807</v>
      </c>
      <c r="E22" s="65"/>
    </row>
    <row r="23" spans="1:8" ht="15.5">
      <c r="A23" s="1230" t="s">
        <v>18</v>
      </c>
      <c r="B23" s="198">
        <f>'CARE- Table 1'!E19</f>
        <v>415120450</v>
      </c>
      <c r="C23" s="197">
        <f>'CARE- Table 1'!D19</f>
        <v>855578687.97000003</v>
      </c>
      <c r="D23" s="1231">
        <f>C23/B23</f>
        <v>2.0610371952766964</v>
      </c>
      <c r="E23" s="65"/>
    </row>
    <row r="24" spans="1:8" ht="15.5">
      <c r="A24" s="1230" t="s">
        <v>19</v>
      </c>
      <c r="B24" s="197">
        <f>'CARE- Table 1'!E20</f>
        <v>0</v>
      </c>
      <c r="C24" s="197">
        <f>'CARE- Table 1'!D20</f>
        <v>0</v>
      </c>
      <c r="D24" s="1231" t="s">
        <v>20</v>
      </c>
      <c r="E24" s="65"/>
    </row>
    <row r="25" spans="1:8" ht="15.5">
      <c r="A25" s="1235" t="s">
        <v>21</v>
      </c>
      <c r="B25" s="197">
        <f>B22+B23+B24</f>
        <v>424123003</v>
      </c>
      <c r="C25" s="197">
        <f>C22+C23+C24</f>
        <v>863357257.75999999</v>
      </c>
      <c r="D25" s="1231">
        <f>C25/B25</f>
        <v>2.0356294085751343</v>
      </c>
      <c r="E25" s="86"/>
    </row>
    <row r="26" spans="1:8" ht="60">
      <c r="A26" s="1236" t="s">
        <v>22</v>
      </c>
      <c r="B26" s="196" t="s">
        <v>23</v>
      </c>
      <c r="C26" s="196" t="s">
        <v>24</v>
      </c>
      <c r="D26" s="1237" t="s">
        <v>25</v>
      </c>
      <c r="E26" s="65"/>
      <c r="H26" s="23"/>
    </row>
    <row r="27" spans="1:8" ht="15.5">
      <c r="A27" s="1238" t="s">
        <v>26</v>
      </c>
      <c r="B27" s="212">
        <f>'CARE-Table 2'!E20</f>
        <v>9381</v>
      </c>
      <c r="C27" s="1479">
        <f>'CARE-Table 2'!J20</f>
        <v>296461</v>
      </c>
      <c r="D27" s="1477">
        <f>'CARE-Table 2'!O20</f>
        <v>129904</v>
      </c>
      <c r="E27" s="204"/>
      <c r="F27" s="11"/>
    </row>
    <row r="28" spans="1:8" ht="15.5">
      <c r="A28" s="1240" t="s">
        <v>27</v>
      </c>
      <c r="B28" s="193" t="s">
        <v>28</v>
      </c>
      <c r="C28" s="193" t="s">
        <v>29</v>
      </c>
      <c r="D28" s="1157" t="s">
        <v>30</v>
      </c>
      <c r="E28" s="64"/>
    </row>
    <row r="29" spans="1:8" ht="16" thickBot="1">
      <c r="A29" s="1241" t="s">
        <v>31</v>
      </c>
      <c r="B29" s="1233">
        <f>'CARE-Table 2'!AA18</f>
        <v>1302665</v>
      </c>
      <c r="C29" s="1233">
        <f>'CARE-Table 2'!Z20</f>
        <v>1353981</v>
      </c>
      <c r="D29" s="1478">
        <f>C29/B29</f>
        <v>1.0393930903186928</v>
      </c>
      <c r="E29" s="195"/>
    </row>
    <row r="30" spans="1:8" ht="15.5">
      <c r="A30" s="192"/>
      <c r="B30" s="191"/>
      <c r="C30" s="191"/>
      <c r="D30" s="190"/>
      <c r="E30" s="195"/>
    </row>
    <row r="31" spans="1:8" ht="15.5">
      <c r="A31" s="192"/>
      <c r="B31" s="191"/>
      <c r="C31" s="191"/>
      <c r="D31" s="190"/>
      <c r="E31" s="195"/>
    </row>
    <row r="32" spans="1:8" ht="16" thickBot="1">
      <c r="A32" s="192"/>
      <c r="B32" s="191"/>
      <c r="C32" s="191"/>
      <c r="D32" s="190"/>
      <c r="E32" s="195"/>
    </row>
    <row r="33" spans="1:5" ht="16" thickBot="1">
      <c r="A33" s="2432" t="s">
        <v>32</v>
      </c>
      <c r="B33" s="2433"/>
      <c r="C33" s="2433"/>
      <c r="D33" s="2434"/>
      <c r="E33" s="195"/>
    </row>
    <row r="34" spans="1:5" ht="16" thickBot="1">
      <c r="A34" s="714">
        <v>2024</v>
      </c>
      <c r="B34" s="202" t="s">
        <v>16</v>
      </c>
      <c r="C34" s="202" t="s">
        <v>7</v>
      </c>
      <c r="D34" s="202" t="s">
        <v>8</v>
      </c>
      <c r="E34" s="195"/>
    </row>
    <row r="35" spans="1:5" ht="15.5">
      <c r="A35" s="201" t="s">
        <v>17</v>
      </c>
      <c r="B35" s="200">
        <f>'FERA-Table 1'!E17</f>
        <v>1451640</v>
      </c>
      <c r="C35" s="200">
        <f>'FERA-Table 1'!D17</f>
        <v>592976.07000000612</v>
      </c>
      <c r="D35" s="199">
        <f>IFERROR(C35/B35,0)</f>
        <v>0.40848700090932055</v>
      </c>
      <c r="E35" s="195"/>
    </row>
    <row r="36" spans="1:5" ht="15.5">
      <c r="A36" s="1230" t="s">
        <v>18</v>
      </c>
      <c r="B36" s="198">
        <f>'FERA-Table 1'!E19</f>
        <v>46164249</v>
      </c>
      <c r="C36" s="198">
        <f>'FERA-Table 1'!D19</f>
        <v>14963226.630000001</v>
      </c>
      <c r="D36" s="1231">
        <f t="shared" ref="D36:D38" si="1">IFERROR(C36/B36,0)</f>
        <v>0.32413018632665291</v>
      </c>
      <c r="E36" s="195"/>
    </row>
    <row r="37" spans="1:5" ht="15.5">
      <c r="A37" s="1230" t="s">
        <v>19</v>
      </c>
      <c r="B37" s="198">
        <v>0</v>
      </c>
      <c r="C37" s="198">
        <f>'FERA-Table 1'!D20</f>
        <v>0</v>
      </c>
      <c r="D37" s="1231">
        <f t="shared" si="1"/>
        <v>0</v>
      </c>
      <c r="E37" s="195"/>
    </row>
    <row r="38" spans="1:5" ht="15.5">
      <c r="A38" s="1235" t="s">
        <v>21</v>
      </c>
      <c r="B38" s="197">
        <f>SUM(B35:B37)</f>
        <v>47615889</v>
      </c>
      <c r="C38" s="197">
        <f>SUM(C35:C37)</f>
        <v>15556202.700000007</v>
      </c>
      <c r="D38" s="1231">
        <f t="shared" si="1"/>
        <v>0.32670192716553098</v>
      </c>
      <c r="E38" s="195"/>
    </row>
    <row r="39" spans="1:5" ht="60">
      <c r="A39" s="1236" t="s">
        <v>33</v>
      </c>
      <c r="B39" s="196" t="s">
        <v>23</v>
      </c>
      <c r="C39" s="196" t="s">
        <v>24</v>
      </c>
      <c r="D39" s="1237" t="s">
        <v>25</v>
      </c>
      <c r="E39" s="195"/>
    </row>
    <row r="40" spans="1:5" ht="15.5">
      <c r="A40" s="1238" t="s">
        <v>26</v>
      </c>
      <c r="B40" s="212">
        <f>'FERA-Table 2'!E20</f>
        <v>48</v>
      </c>
      <c r="C40" s="212">
        <f>'FERA-Table 2'!J20</f>
        <v>9016</v>
      </c>
      <c r="D40" s="1477">
        <f>'FERA-Table 2'!O20</f>
        <v>2956</v>
      </c>
      <c r="E40" s="64"/>
    </row>
    <row r="41" spans="1:5" ht="15.5">
      <c r="A41" s="1240" t="s">
        <v>34</v>
      </c>
      <c r="B41" s="193" t="s">
        <v>28</v>
      </c>
      <c r="C41" s="193" t="s">
        <v>29</v>
      </c>
      <c r="D41" s="1157" t="s">
        <v>30</v>
      </c>
      <c r="E41" s="65"/>
    </row>
    <row r="42" spans="1:5" ht="16" thickBot="1">
      <c r="A42" s="1241" t="s">
        <v>31</v>
      </c>
      <c r="B42" s="1233">
        <f>'FERA-Table 2'!AA20</f>
        <v>211755.71841700003</v>
      </c>
      <c r="C42" s="1233">
        <f>'FERA-Table 2'!Z20</f>
        <v>32493</v>
      </c>
      <c r="D42" s="1478">
        <f>C42/B42</f>
        <v>0.15344567902536235</v>
      </c>
    </row>
    <row r="43" spans="1:5" ht="15.5">
      <c r="A43" s="192"/>
      <c r="B43" s="191"/>
      <c r="C43" s="191"/>
      <c r="D43" s="190"/>
    </row>
    <row r="44" spans="1:5" ht="15.5">
      <c r="A44" s="192"/>
      <c r="B44" s="191"/>
      <c r="C44" s="191"/>
      <c r="D44" s="190"/>
    </row>
  </sheetData>
  <mergeCells count="11">
    <mergeCell ref="A1:D1"/>
    <mergeCell ref="A2:D2"/>
    <mergeCell ref="A3:D3"/>
    <mergeCell ref="A4:D4"/>
    <mergeCell ref="A6:D6"/>
    <mergeCell ref="A5:D5"/>
    <mergeCell ref="A33:D33"/>
    <mergeCell ref="A7:D7"/>
    <mergeCell ref="A16:D16"/>
    <mergeCell ref="A20:D20"/>
    <mergeCell ref="A17:D17"/>
  </mergeCells>
  <printOptions horizontalCentered="1"/>
  <pageMargins left="0.25" right="0.25" top="0.5" bottom="0.5" header="0.3" footer="0.3"/>
  <pageSetup scale="88" orientation="portrait"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651E4-70F1-43CC-BB58-5DE1DF39F373}">
  <sheetPr>
    <pageSetUpPr fitToPage="1"/>
  </sheetPr>
  <dimension ref="A1:P113"/>
  <sheetViews>
    <sheetView view="pageBreakPreview" topLeftCell="A7" zoomScale="90" zoomScaleNormal="100" zoomScaleSheetLayoutView="90" zoomScalePageLayoutView="80" workbookViewId="0">
      <selection activeCell="E32" sqref="E32"/>
    </sheetView>
  </sheetViews>
  <sheetFormatPr defaultColWidth="8.54296875" defaultRowHeight="13"/>
  <cols>
    <col min="1" max="1" width="44.54296875" style="10" customWidth="1"/>
    <col min="2" max="2" width="7.54296875" style="10" customWidth="1"/>
    <col min="4" max="4" width="12.453125" customWidth="1"/>
    <col min="7" max="7" width="12.54296875" customWidth="1"/>
    <col min="8" max="8" width="12.453125" customWidth="1"/>
    <col min="12" max="12" width="41.7265625" customWidth="1"/>
  </cols>
  <sheetData>
    <row r="1" spans="1:16" ht="15.75" customHeight="1">
      <c r="A1" s="2439" t="s">
        <v>548</v>
      </c>
      <c r="B1" s="2439"/>
      <c r="C1" s="2439"/>
      <c r="D1" s="2439"/>
      <c r="E1" s="2439"/>
      <c r="F1" s="2439"/>
      <c r="G1" s="2439"/>
      <c r="H1" s="2439"/>
      <c r="I1" s="2439"/>
      <c r="J1" s="2439"/>
      <c r="K1" s="154"/>
      <c r="L1" s="154"/>
      <c r="M1" s="154"/>
      <c r="N1" s="154"/>
      <c r="O1" s="154"/>
      <c r="P1" s="154"/>
    </row>
    <row r="2" spans="1:16" ht="15">
      <c r="A2" s="2436" t="str" cm="1">
        <f t="array" ref="A2">'ESA Summary Table 1'!A2:A2</f>
        <v>Southern California Edison</v>
      </c>
      <c r="B2" s="2436"/>
      <c r="C2" s="2436"/>
      <c r="D2" s="2436"/>
      <c r="E2" s="2436"/>
      <c r="F2" s="2436"/>
      <c r="G2" s="2436"/>
      <c r="H2" s="2436"/>
      <c r="I2" s="2436"/>
      <c r="J2" s="2436"/>
      <c r="K2" s="63"/>
      <c r="L2" s="63"/>
      <c r="M2" s="63"/>
      <c r="N2" s="63"/>
      <c r="O2" s="63"/>
      <c r="P2" s="63"/>
    </row>
    <row r="3" spans="1:16" ht="15">
      <c r="A3" s="2436" t="str" cm="1">
        <f t="array" ref="A3">'ESA Summary Table 1'!A3:A3</f>
        <v>Program Year 2024 Annual Report</v>
      </c>
      <c r="B3" s="2436"/>
      <c r="C3" s="2436"/>
      <c r="D3" s="2436"/>
      <c r="E3" s="2436"/>
      <c r="F3" s="2436"/>
      <c r="G3" s="2436"/>
      <c r="H3" s="2436"/>
      <c r="I3" s="2436"/>
      <c r="J3" s="2436"/>
      <c r="K3" s="155"/>
      <c r="L3" s="155"/>
      <c r="M3" s="155"/>
      <c r="N3" s="155"/>
      <c r="O3" s="155"/>
      <c r="P3" s="155"/>
    </row>
    <row r="4" spans="1:16" ht="13.5" thickBot="1">
      <c r="A4" s="1554"/>
      <c r="B4" s="931"/>
      <c r="C4" s="298"/>
      <c r="D4" s="298"/>
      <c r="E4" s="298"/>
      <c r="F4" s="298"/>
      <c r="G4" s="10" t="s">
        <v>549</v>
      </c>
      <c r="H4" s="10"/>
    </row>
    <row r="5" spans="1:16" ht="15.5" thickBot="1">
      <c r="A5" s="927"/>
      <c r="B5" s="2108"/>
      <c r="C5" s="2539" t="s">
        <v>550</v>
      </c>
      <c r="D5" s="2540"/>
      <c r="E5" s="2540"/>
      <c r="F5" s="2540"/>
      <c r="G5" s="2540"/>
      <c r="H5" s="2540"/>
      <c r="I5" s="2540"/>
      <c r="J5" s="2541"/>
    </row>
    <row r="6" spans="1:16" ht="13.5" thickBot="1">
      <c r="A6" s="2100"/>
      <c r="B6" s="2109"/>
      <c r="C6" s="2542" t="s">
        <v>475</v>
      </c>
      <c r="D6" s="2542"/>
      <c r="E6" s="2542"/>
      <c r="F6" s="2542"/>
      <c r="G6" s="2542"/>
      <c r="H6" s="2542"/>
      <c r="I6" s="2542"/>
      <c r="J6" s="2543"/>
    </row>
    <row r="7" spans="1:16" ht="78.5" thickBot="1">
      <c r="A7" s="2095" t="s">
        <v>123</v>
      </c>
      <c r="B7" s="2114" t="s">
        <v>126</v>
      </c>
      <c r="C7" s="2115" t="s">
        <v>127</v>
      </c>
      <c r="D7" s="2116" t="s">
        <v>244</v>
      </c>
      <c r="E7" s="2116" t="s">
        <v>245</v>
      </c>
      <c r="F7" s="2116" t="s">
        <v>246</v>
      </c>
      <c r="G7" s="2116" t="s">
        <v>131</v>
      </c>
      <c r="H7" s="2117" t="s">
        <v>247</v>
      </c>
      <c r="I7" s="2118" t="s">
        <v>133</v>
      </c>
      <c r="J7" s="2119" t="s">
        <v>134</v>
      </c>
      <c r="K7" s="23"/>
      <c r="L7" s="23"/>
    </row>
    <row r="8" spans="1:16">
      <c r="A8" s="2096" t="s">
        <v>135</v>
      </c>
      <c r="B8" s="293"/>
      <c r="C8" s="2110"/>
      <c r="D8" s="2111"/>
      <c r="E8" s="2111"/>
      <c r="F8" s="2111"/>
      <c r="G8" s="2111"/>
      <c r="H8" s="2112"/>
      <c r="I8" s="2112"/>
      <c r="J8" s="2113"/>
      <c r="K8" s="23"/>
      <c r="L8" s="23"/>
    </row>
    <row r="9" spans="1:16">
      <c r="A9" s="1196" t="s">
        <v>136</v>
      </c>
      <c r="B9" s="1264" t="s">
        <v>138</v>
      </c>
      <c r="C9" s="986"/>
      <c r="D9" s="285"/>
      <c r="E9" s="285"/>
      <c r="F9" s="285"/>
      <c r="G9" s="296"/>
      <c r="H9" s="1199">
        <f>IF($G$95=0,0,G9/$G$95)</f>
        <v>0</v>
      </c>
      <c r="I9" s="1054"/>
      <c r="J9" s="1194"/>
    </row>
    <row r="10" spans="1:16">
      <c r="A10" s="1196" t="s">
        <v>139</v>
      </c>
      <c r="B10" s="1264" t="s">
        <v>138</v>
      </c>
      <c r="C10" s="986"/>
      <c r="D10" s="285"/>
      <c r="E10" s="285"/>
      <c r="F10" s="285"/>
      <c r="G10" s="296"/>
      <c r="H10" s="1199">
        <f>IF($G$95=0,0,G10/$G$95)</f>
        <v>0</v>
      </c>
      <c r="I10" s="1054"/>
      <c r="J10" s="1194"/>
    </row>
    <row r="11" spans="1:16">
      <c r="A11" s="1196" t="s">
        <v>141</v>
      </c>
      <c r="B11" s="1264" t="s">
        <v>138</v>
      </c>
      <c r="C11" s="986"/>
      <c r="D11" s="285"/>
      <c r="E11" s="285"/>
      <c r="F11" s="285"/>
      <c r="G11" s="296"/>
      <c r="H11" s="1199">
        <f>IF($G$95=0,0,G11/$G$95)</f>
        <v>0</v>
      </c>
      <c r="I11" s="1054"/>
      <c r="J11" s="1194"/>
    </row>
    <row r="12" spans="1:16">
      <c r="A12" s="1196" t="s">
        <v>142</v>
      </c>
      <c r="B12" s="1264" t="s">
        <v>138</v>
      </c>
      <c r="C12" s="986"/>
      <c r="D12" s="285"/>
      <c r="E12" s="285"/>
      <c r="F12" s="285"/>
      <c r="G12" s="296"/>
      <c r="H12" s="1199">
        <f t="shared" ref="H12:H15" si="0">IF($G$95=0,0,G12/$G$95)</f>
        <v>0</v>
      </c>
      <c r="I12" s="1054"/>
      <c r="J12" s="1194"/>
    </row>
    <row r="13" spans="1:16">
      <c r="A13" s="1196" t="s">
        <v>144</v>
      </c>
      <c r="B13" s="1264" t="s">
        <v>138</v>
      </c>
      <c r="C13" s="986"/>
      <c r="D13" s="285"/>
      <c r="E13" s="285"/>
      <c r="F13" s="285"/>
      <c r="G13" s="296"/>
      <c r="H13" s="1199">
        <f t="shared" si="0"/>
        <v>0</v>
      </c>
      <c r="I13" s="1054"/>
      <c r="J13" s="1194"/>
    </row>
    <row r="14" spans="1:16">
      <c r="A14" s="1196" t="s">
        <v>145</v>
      </c>
      <c r="B14" s="1264" t="s">
        <v>138</v>
      </c>
      <c r="C14" s="986"/>
      <c r="D14" s="285"/>
      <c r="E14" s="285"/>
      <c r="F14" s="285"/>
      <c r="G14" s="296"/>
      <c r="H14" s="1199">
        <f t="shared" si="0"/>
        <v>0</v>
      </c>
      <c r="I14" s="1054"/>
      <c r="J14" s="1194"/>
    </row>
    <row r="15" spans="1:16">
      <c r="A15" s="1196" t="s">
        <v>146</v>
      </c>
      <c r="B15" s="1264" t="s">
        <v>138</v>
      </c>
      <c r="C15" s="986"/>
      <c r="D15" s="285"/>
      <c r="E15" s="285"/>
      <c r="F15" s="285"/>
      <c r="G15" s="296"/>
      <c r="H15" s="1199">
        <f t="shared" si="0"/>
        <v>0</v>
      </c>
      <c r="I15" s="1054"/>
      <c r="J15" s="1194"/>
    </row>
    <row r="16" spans="1:16">
      <c r="A16" s="2097" t="s">
        <v>147</v>
      </c>
      <c r="B16" s="1318"/>
      <c r="C16" s="2099"/>
      <c r="D16" s="295"/>
      <c r="E16" s="295"/>
      <c r="F16" s="295"/>
      <c r="G16" s="295"/>
      <c r="H16" s="1198"/>
      <c r="I16" s="1201"/>
      <c r="J16" s="1207"/>
    </row>
    <row r="17" spans="1:10">
      <c r="A17" s="1196" t="s">
        <v>148</v>
      </c>
      <c r="B17" s="1264" t="s">
        <v>143</v>
      </c>
      <c r="C17" s="986"/>
      <c r="D17" s="285"/>
      <c r="E17" s="285"/>
      <c r="F17" s="285"/>
      <c r="G17" s="296"/>
      <c r="H17" s="1199">
        <f t="shared" ref="H17:H31" si="1">IF($G$95=0,0,G17/$G$95)</f>
        <v>0</v>
      </c>
      <c r="I17" s="1054"/>
      <c r="J17" s="1194"/>
    </row>
    <row r="18" spans="1:10">
      <c r="A18" s="1196" t="s">
        <v>149</v>
      </c>
      <c r="B18" s="1264" t="s">
        <v>138</v>
      </c>
      <c r="C18" s="986"/>
      <c r="D18" s="285"/>
      <c r="E18" s="285"/>
      <c r="F18" s="285"/>
      <c r="G18" s="296"/>
      <c r="H18" s="1199">
        <f t="shared" si="1"/>
        <v>0</v>
      </c>
      <c r="I18" s="1054"/>
      <c r="J18" s="1194"/>
    </row>
    <row r="19" spans="1:10">
      <c r="A19" s="1196" t="s">
        <v>150</v>
      </c>
      <c r="B19" s="1264" t="s">
        <v>138</v>
      </c>
      <c r="C19" s="2076"/>
      <c r="D19" s="2062"/>
      <c r="E19" s="285"/>
      <c r="F19" s="285"/>
      <c r="G19" s="296"/>
      <c r="H19" s="1199">
        <f t="shared" si="1"/>
        <v>0</v>
      </c>
      <c r="I19" s="1054"/>
      <c r="J19" s="1194"/>
    </row>
    <row r="20" spans="1:10">
      <c r="A20" s="1196" t="s">
        <v>151</v>
      </c>
      <c r="B20" s="1264" t="s">
        <v>138</v>
      </c>
      <c r="C20" s="986"/>
      <c r="D20" s="285"/>
      <c r="E20" s="986"/>
      <c r="F20" s="285"/>
      <c r="G20" s="296"/>
      <c r="H20" s="1199">
        <f t="shared" si="1"/>
        <v>0</v>
      </c>
      <c r="I20" s="1054"/>
      <c r="J20" s="1194"/>
    </row>
    <row r="21" spans="1:10">
      <c r="A21" s="1196" t="s">
        <v>152</v>
      </c>
      <c r="B21" s="1264" t="s">
        <v>138</v>
      </c>
      <c r="C21" s="986"/>
      <c r="D21" s="285"/>
      <c r="E21" s="986"/>
      <c r="F21" s="285"/>
      <c r="G21" s="296"/>
      <c r="H21" s="1199">
        <f t="shared" si="1"/>
        <v>0</v>
      </c>
      <c r="I21" s="1054"/>
      <c r="J21" s="1194"/>
    </row>
    <row r="22" spans="1:10">
      <c r="A22" s="1196" t="s">
        <v>153</v>
      </c>
      <c r="B22" s="1264" t="s">
        <v>138</v>
      </c>
      <c r="C22" s="986"/>
      <c r="D22" s="285"/>
      <c r="E22" s="986"/>
      <c r="F22" s="285"/>
      <c r="G22" s="296"/>
      <c r="H22" s="1199">
        <f t="shared" si="1"/>
        <v>0</v>
      </c>
      <c r="I22" s="1054"/>
      <c r="J22" s="1194"/>
    </row>
    <row r="23" spans="1:10">
      <c r="A23" s="1196" t="s">
        <v>154</v>
      </c>
      <c r="B23" s="1264" t="s">
        <v>143</v>
      </c>
      <c r="C23" s="986"/>
      <c r="D23" s="285"/>
      <c r="E23" s="986"/>
      <c r="F23" s="285"/>
      <c r="G23" s="296"/>
      <c r="H23" s="1199">
        <f t="shared" si="1"/>
        <v>0</v>
      </c>
      <c r="I23" s="1054"/>
      <c r="J23" s="1194"/>
    </row>
    <row r="24" spans="1:10">
      <c r="A24" s="1196" t="s">
        <v>155</v>
      </c>
      <c r="B24" s="1264" t="s">
        <v>143</v>
      </c>
      <c r="C24" s="986"/>
      <c r="D24" s="285"/>
      <c r="E24" s="986"/>
      <c r="F24" s="285"/>
      <c r="G24" s="296"/>
      <c r="H24" s="1199">
        <f t="shared" si="1"/>
        <v>0</v>
      </c>
      <c r="I24" s="1054"/>
      <c r="J24" s="1194"/>
    </row>
    <row r="25" spans="1:10">
      <c r="A25" s="1196" t="s">
        <v>156</v>
      </c>
      <c r="B25" s="1264" t="s">
        <v>143</v>
      </c>
      <c r="C25" s="986"/>
      <c r="D25" s="285"/>
      <c r="E25" s="986"/>
      <c r="F25" s="285"/>
      <c r="G25" s="296"/>
      <c r="H25" s="1199">
        <f t="shared" si="1"/>
        <v>0</v>
      </c>
      <c r="I25" s="1054"/>
      <c r="J25" s="1194"/>
    </row>
    <row r="26" spans="1:10">
      <c r="A26" s="1333" t="s">
        <v>157</v>
      </c>
      <c r="B26" s="1264" t="s">
        <v>138</v>
      </c>
      <c r="C26" s="986"/>
      <c r="D26" s="285"/>
      <c r="E26" s="986"/>
      <c r="F26" s="285"/>
      <c r="G26" s="296"/>
      <c r="H26" s="1199">
        <f t="shared" si="1"/>
        <v>0</v>
      </c>
      <c r="I26" s="1054"/>
      <c r="J26" s="1194"/>
    </row>
    <row r="27" spans="1:10">
      <c r="A27" s="1196" t="s">
        <v>158</v>
      </c>
      <c r="B27" s="1264" t="s">
        <v>138</v>
      </c>
      <c r="C27" s="986"/>
      <c r="D27" s="285"/>
      <c r="E27" s="986"/>
      <c r="F27" s="285"/>
      <c r="G27" s="296"/>
      <c r="H27" s="1199">
        <f t="shared" si="1"/>
        <v>0</v>
      </c>
      <c r="I27" s="1054"/>
      <c r="J27" s="1194"/>
    </row>
    <row r="28" spans="1:10">
      <c r="A28" s="1196" t="s">
        <v>159</v>
      </c>
      <c r="B28" s="1264" t="s">
        <v>138</v>
      </c>
      <c r="C28" s="986"/>
      <c r="D28" s="285"/>
      <c r="E28" s="986"/>
      <c r="F28" s="285"/>
      <c r="G28" s="296"/>
      <c r="H28" s="1199">
        <f t="shared" si="1"/>
        <v>0</v>
      </c>
      <c r="I28" s="1054"/>
      <c r="J28" s="1194"/>
    </row>
    <row r="29" spans="1:10">
      <c r="A29" s="1196" t="s">
        <v>160</v>
      </c>
      <c r="B29" s="1264" t="s">
        <v>138</v>
      </c>
      <c r="C29" s="986"/>
      <c r="D29" s="285"/>
      <c r="E29" s="986"/>
      <c r="F29" s="285"/>
      <c r="G29" s="296"/>
      <c r="H29" s="1199">
        <f t="shared" si="1"/>
        <v>0</v>
      </c>
      <c r="I29" s="1054"/>
      <c r="J29" s="1194"/>
    </row>
    <row r="30" spans="1:10">
      <c r="A30" s="2101" t="s">
        <v>161</v>
      </c>
      <c r="B30" s="1264" t="s">
        <v>138</v>
      </c>
      <c r="C30" s="2077"/>
      <c r="D30" s="1041"/>
      <c r="E30" s="285"/>
      <c r="F30" s="285"/>
      <c r="G30" s="296"/>
      <c r="H30" s="1199">
        <f t="shared" si="1"/>
        <v>0</v>
      </c>
      <c r="I30" s="1054"/>
      <c r="J30" s="1194"/>
    </row>
    <row r="31" spans="1:10">
      <c r="A31" s="1196" t="s">
        <v>162</v>
      </c>
      <c r="B31" s="1264" t="s">
        <v>138</v>
      </c>
      <c r="C31" s="986"/>
      <c r="D31" s="285"/>
      <c r="E31" s="285"/>
      <c r="F31" s="285"/>
      <c r="G31" s="296"/>
      <c r="H31" s="1199">
        <f t="shared" si="1"/>
        <v>0</v>
      </c>
      <c r="I31" s="1054"/>
      <c r="J31" s="1194"/>
    </row>
    <row r="32" spans="1:10">
      <c r="A32" s="2097" t="s">
        <v>73</v>
      </c>
      <c r="B32" s="1318"/>
      <c r="C32" s="2099"/>
      <c r="D32" s="295"/>
      <c r="E32" s="295"/>
      <c r="F32" s="295"/>
      <c r="G32" s="295"/>
      <c r="H32" s="1198"/>
      <c r="I32" s="1201"/>
      <c r="J32" s="1207"/>
    </row>
    <row r="33" spans="1:10" s="262" customFormat="1">
      <c r="A33" s="1196" t="s">
        <v>163</v>
      </c>
      <c r="B33" s="1250" t="s">
        <v>143</v>
      </c>
      <c r="C33" s="986"/>
      <c r="D33" s="285"/>
      <c r="E33" s="285"/>
      <c r="F33" s="285"/>
      <c r="G33" s="296"/>
      <c r="H33" s="1199">
        <f>IF($G$95=0,0,G33/$G$95)</f>
        <v>0</v>
      </c>
      <c r="I33" s="1054"/>
      <c r="J33" s="1194"/>
    </row>
    <row r="34" spans="1:10">
      <c r="A34" s="1196" t="s">
        <v>164</v>
      </c>
      <c r="B34" s="1250" t="s">
        <v>143</v>
      </c>
      <c r="C34" s="986"/>
      <c r="D34" s="285"/>
      <c r="E34" s="285"/>
      <c r="F34" s="285"/>
      <c r="G34" s="296"/>
      <c r="H34" s="1199">
        <f t="shared" ref="H34:H39" si="2">IF($G$95=0,0,G34/$G$95)</f>
        <v>0</v>
      </c>
      <c r="I34" s="1054"/>
      <c r="J34" s="1194"/>
    </row>
    <row r="35" spans="1:10">
      <c r="A35" s="1196" t="s">
        <v>165</v>
      </c>
      <c r="B35" s="1267" t="s">
        <v>143</v>
      </c>
      <c r="C35" s="986"/>
      <c r="D35" s="285"/>
      <c r="E35" s="285"/>
      <c r="F35" s="285"/>
      <c r="G35" s="296"/>
      <c r="H35" s="1199">
        <f t="shared" si="2"/>
        <v>0</v>
      </c>
      <c r="I35" s="1054"/>
      <c r="J35" s="1194"/>
    </row>
    <row r="36" spans="1:10">
      <c r="A36" s="1196" t="s">
        <v>166</v>
      </c>
      <c r="B36" s="1267" t="s">
        <v>143</v>
      </c>
      <c r="C36" s="986"/>
      <c r="D36" s="285"/>
      <c r="E36" s="285"/>
      <c r="F36" s="285"/>
      <c r="G36" s="296"/>
      <c r="H36" s="1199">
        <f t="shared" si="2"/>
        <v>0</v>
      </c>
      <c r="I36" s="1054"/>
      <c r="J36" s="1194"/>
    </row>
    <row r="37" spans="1:10">
      <c r="A37" s="1196" t="s">
        <v>167</v>
      </c>
      <c r="B37" s="1267" t="s">
        <v>143</v>
      </c>
      <c r="C37" s="986"/>
      <c r="D37" s="285"/>
      <c r="E37" s="285"/>
      <c r="F37" s="285"/>
      <c r="G37" s="296"/>
      <c r="H37" s="1199">
        <f t="shared" si="2"/>
        <v>0</v>
      </c>
      <c r="I37" s="1054"/>
      <c r="J37" s="1194"/>
    </row>
    <row r="38" spans="1:10">
      <c r="A38" s="1196" t="s">
        <v>168</v>
      </c>
      <c r="B38" s="1267" t="s">
        <v>143</v>
      </c>
      <c r="C38" s="986"/>
      <c r="D38" s="285"/>
      <c r="E38" s="285"/>
      <c r="F38" s="285"/>
      <c r="G38" s="296"/>
      <c r="H38" s="1199">
        <f t="shared" si="2"/>
        <v>0</v>
      </c>
      <c r="I38" s="1054"/>
      <c r="J38" s="1194"/>
    </row>
    <row r="39" spans="1:10">
      <c r="A39" s="1731" t="s">
        <v>169</v>
      </c>
      <c r="B39" s="1267" t="s">
        <v>143</v>
      </c>
      <c r="C39" s="986"/>
      <c r="D39" s="285"/>
      <c r="E39" s="285"/>
      <c r="F39" s="285"/>
      <c r="G39" s="296"/>
      <c r="H39" s="1199">
        <f t="shared" si="2"/>
        <v>0</v>
      </c>
      <c r="I39" s="1054"/>
      <c r="J39" s="1194"/>
    </row>
    <row r="40" spans="1:10">
      <c r="A40" s="2097" t="s">
        <v>74</v>
      </c>
      <c r="B40" s="1318"/>
      <c r="C40" s="2099"/>
      <c r="D40" s="295"/>
      <c r="E40" s="295"/>
      <c r="F40" s="295"/>
      <c r="G40" s="295"/>
      <c r="H40" s="1198"/>
      <c r="I40" s="1201"/>
      <c r="J40" s="1207"/>
    </row>
    <row r="41" spans="1:10">
      <c r="A41" s="1196" t="s">
        <v>170</v>
      </c>
      <c r="B41" s="1264" t="s">
        <v>138</v>
      </c>
      <c r="C41" s="986"/>
      <c r="D41" s="285"/>
      <c r="E41" s="285"/>
      <c r="F41" s="285"/>
      <c r="G41" s="296"/>
      <c r="H41" s="1199">
        <f t="shared" ref="H41:H60" si="3">IF($G$95=0,0,G41/$G$95)</f>
        <v>0</v>
      </c>
      <c r="I41" s="1054"/>
      <c r="J41" s="1194"/>
    </row>
    <row r="42" spans="1:10">
      <c r="A42" s="1196" t="s">
        <v>171</v>
      </c>
      <c r="B42" s="1264" t="s">
        <v>143</v>
      </c>
      <c r="C42" s="986"/>
      <c r="D42" s="285"/>
      <c r="E42" s="285"/>
      <c r="F42" s="285"/>
      <c r="G42" s="296"/>
      <c r="H42" s="1199">
        <f t="shared" si="3"/>
        <v>0</v>
      </c>
      <c r="I42" s="1054"/>
      <c r="J42" s="1194"/>
    </row>
    <row r="43" spans="1:10">
      <c r="A43" s="1196" t="s">
        <v>172</v>
      </c>
      <c r="B43" s="1264" t="s">
        <v>138</v>
      </c>
      <c r="C43" s="986"/>
      <c r="D43" s="285"/>
      <c r="E43" s="285"/>
      <c r="F43" s="285"/>
      <c r="G43" s="296"/>
      <c r="H43" s="1199">
        <f t="shared" si="3"/>
        <v>0</v>
      </c>
      <c r="I43" s="1054"/>
      <c r="J43" s="1194"/>
    </row>
    <row r="44" spans="1:10">
      <c r="A44" s="1196" t="s">
        <v>173</v>
      </c>
      <c r="B44" s="1264" t="s">
        <v>138</v>
      </c>
      <c r="C44" s="986"/>
      <c r="D44" s="285"/>
      <c r="E44" s="285"/>
      <c r="F44" s="285"/>
      <c r="G44" s="296"/>
      <c r="H44" s="1199">
        <f t="shared" si="3"/>
        <v>0</v>
      </c>
      <c r="I44" s="1054"/>
      <c r="J44" s="1194"/>
    </row>
    <row r="45" spans="1:10">
      <c r="A45" s="1196" t="s">
        <v>174</v>
      </c>
      <c r="B45" s="1264" t="s">
        <v>138</v>
      </c>
      <c r="C45" s="986"/>
      <c r="D45" s="285"/>
      <c r="E45" s="285"/>
      <c r="F45" s="285"/>
      <c r="G45" s="296"/>
      <c r="H45" s="1199">
        <f t="shared" si="3"/>
        <v>0</v>
      </c>
      <c r="I45" s="1054"/>
      <c r="J45" s="1194"/>
    </row>
    <row r="46" spans="1:10">
      <c r="A46" s="1196" t="s">
        <v>175</v>
      </c>
      <c r="B46" s="1264" t="s">
        <v>138</v>
      </c>
      <c r="C46" s="986"/>
      <c r="D46" s="285"/>
      <c r="E46" s="285"/>
      <c r="F46" s="285"/>
      <c r="G46" s="296"/>
      <c r="H46" s="1199">
        <f t="shared" si="3"/>
        <v>0</v>
      </c>
      <c r="I46" s="1054"/>
      <c r="J46" s="1194"/>
    </row>
    <row r="47" spans="1:10">
      <c r="A47" s="1196" t="s">
        <v>176</v>
      </c>
      <c r="B47" s="1264" t="s">
        <v>143</v>
      </c>
      <c r="C47" s="986"/>
      <c r="D47" s="285"/>
      <c r="E47" s="285"/>
      <c r="F47" s="285"/>
      <c r="G47" s="296"/>
      <c r="H47" s="1199">
        <f t="shared" si="3"/>
        <v>0</v>
      </c>
      <c r="I47" s="1054"/>
      <c r="J47" s="1194"/>
    </row>
    <row r="48" spans="1:10">
      <c r="A48" s="1196" t="s">
        <v>177</v>
      </c>
      <c r="B48" s="1264" t="s">
        <v>143</v>
      </c>
      <c r="C48" s="986"/>
      <c r="D48" s="285"/>
      <c r="E48" s="285"/>
      <c r="F48" s="285"/>
      <c r="G48" s="296"/>
      <c r="H48" s="1199">
        <f t="shared" si="3"/>
        <v>0</v>
      </c>
      <c r="I48" s="1054"/>
      <c r="J48" s="1194"/>
    </row>
    <row r="49" spans="1:10">
      <c r="A49" s="1196" t="s">
        <v>178</v>
      </c>
      <c r="B49" s="1264" t="s">
        <v>143</v>
      </c>
      <c r="C49" s="986"/>
      <c r="D49" s="285"/>
      <c r="E49" s="285"/>
      <c r="F49" s="285"/>
      <c r="G49" s="296"/>
      <c r="H49" s="1199">
        <f t="shared" si="3"/>
        <v>0</v>
      </c>
      <c r="I49" s="1054"/>
      <c r="J49" s="1194"/>
    </row>
    <row r="50" spans="1:10">
      <c r="A50" s="1196" t="s">
        <v>179</v>
      </c>
      <c r="B50" s="1264" t="s">
        <v>143</v>
      </c>
      <c r="C50" s="986"/>
      <c r="D50" s="285"/>
      <c r="E50" s="285"/>
      <c r="F50" s="285"/>
      <c r="G50" s="296"/>
      <c r="H50" s="1199">
        <f t="shared" si="3"/>
        <v>0</v>
      </c>
      <c r="I50" s="1054"/>
      <c r="J50" s="1194"/>
    </row>
    <row r="51" spans="1:10">
      <c r="A51" s="1196" t="s">
        <v>180</v>
      </c>
      <c r="B51" s="1264" t="s">
        <v>143</v>
      </c>
      <c r="C51" s="986"/>
      <c r="D51" s="285"/>
      <c r="E51" s="285"/>
      <c r="F51" s="285"/>
      <c r="G51" s="296"/>
      <c r="H51" s="1199">
        <f t="shared" si="3"/>
        <v>0</v>
      </c>
      <c r="I51" s="1054"/>
      <c r="J51" s="1194"/>
    </row>
    <row r="52" spans="1:10">
      <c r="A52" s="1196" t="s">
        <v>181</v>
      </c>
      <c r="B52" s="1264" t="s">
        <v>143</v>
      </c>
      <c r="C52" s="986"/>
      <c r="D52" s="285"/>
      <c r="E52" s="285"/>
      <c r="F52" s="285"/>
      <c r="G52" s="296"/>
      <c r="H52" s="1199">
        <f t="shared" si="3"/>
        <v>0</v>
      </c>
      <c r="I52" s="1054"/>
      <c r="J52" s="1194"/>
    </row>
    <row r="53" spans="1:10">
      <c r="A53" s="1196" t="s">
        <v>182</v>
      </c>
      <c r="B53" s="1264" t="s">
        <v>143</v>
      </c>
      <c r="C53" s="986"/>
      <c r="D53" s="285"/>
      <c r="E53" s="285"/>
      <c r="F53" s="285"/>
      <c r="G53" s="296"/>
      <c r="H53" s="1199">
        <f t="shared" si="3"/>
        <v>0</v>
      </c>
      <c r="I53" s="1054"/>
      <c r="J53" s="1194"/>
    </row>
    <row r="54" spans="1:10">
      <c r="A54" s="1196" t="s">
        <v>183</v>
      </c>
      <c r="B54" s="1264" t="s">
        <v>138</v>
      </c>
      <c r="C54" s="986"/>
      <c r="D54" s="285"/>
      <c r="E54" s="285"/>
      <c r="F54" s="285"/>
      <c r="G54" s="296"/>
      <c r="H54" s="1199">
        <f t="shared" si="3"/>
        <v>0</v>
      </c>
      <c r="I54" s="1054"/>
      <c r="J54" s="1194"/>
    </row>
    <row r="55" spans="1:10">
      <c r="A55" s="1196" t="s">
        <v>184</v>
      </c>
      <c r="B55" s="1264" t="s">
        <v>143</v>
      </c>
      <c r="C55" s="986"/>
      <c r="D55" s="285"/>
      <c r="E55" s="285"/>
      <c r="F55" s="285"/>
      <c r="G55" s="296"/>
      <c r="H55" s="1199">
        <f t="shared" si="3"/>
        <v>0</v>
      </c>
      <c r="I55" s="1054"/>
      <c r="J55" s="1194"/>
    </row>
    <row r="56" spans="1:10">
      <c r="A56" s="1196" t="s">
        <v>185</v>
      </c>
      <c r="B56" s="1264" t="s">
        <v>138</v>
      </c>
      <c r="C56" s="986"/>
      <c r="D56" s="285"/>
      <c r="E56" s="285"/>
      <c r="F56" s="285"/>
      <c r="G56" s="296"/>
      <c r="H56" s="1199">
        <f t="shared" si="3"/>
        <v>0</v>
      </c>
      <c r="I56" s="1054"/>
      <c r="J56" s="1194"/>
    </row>
    <row r="57" spans="1:10">
      <c r="A57" s="1196" t="s">
        <v>186</v>
      </c>
      <c r="B57" s="1264" t="s">
        <v>138</v>
      </c>
      <c r="C57" s="986"/>
      <c r="D57" s="285"/>
      <c r="E57" s="285"/>
      <c r="F57" s="285"/>
      <c r="G57" s="296"/>
      <c r="H57" s="1199">
        <f t="shared" si="3"/>
        <v>0</v>
      </c>
      <c r="I57" s="1054"/>
      <c r="J57" s="1194"/>
    </row>
    <row r="58" spans="1:10">
      <c r="A58" s="1196" t="s">
        <v>187</v>
      </c>
      <c r="B58" s="1264" t="s">
        <v>143</v>
      </c>
      <c r="C58" s="986"/>
      <c r="D58" s="285"/>
      <c r="E58" s="285"/>
      <c r="F58" s="285"/>
      <c r="G58" s="296"/>
      <c r="H58" s="1199">
        <f t="shared" si="3"/>
        <v>0</v>
      </c>
      <c r="I58" s="1054"/>
      <c r="J58" s="1194"/>
    </row>
    <row r="59" spans="1:10">
      <c r="A59" s="1196" t="s">
        <v>188</v>
      </c>
      <c r="B59" s="1264" t="s">
        <v>143</v>
      </c>
      <c r="C59" s="986"/>
      <c r="D59" s="285"/>
      <c r="E59" s="285"/>
      <c r="F59" s="285"/>
      <c r="G59" s="296"/>
      <c r="H59" s="1199">
        <f t="shared" si="3"/>
        <v>0</v>
      </c>
      <c r="I59" s="1054"/>
      <c r="J59" s="1194"/>
    </row>
    <row r="60" spans="1:10">
      <c r="A60" s="1196" t="s">
        <v>189</v>
      </c>
      <c r="B60" s="1264" t="s">
        <v>138</v>
      </c>
      <c r="C60" s="986"/>
      <c r="D60" s="285"/>
      <c r="E60" s="285"/>
      <c r="F60" s="285"/>
      <c r="G60" s="296"/>
      <c r="H60" s="1199">
        <f t="shared" si="3"/>
        <v>0</v>
      </c>
      <c r="I60" s="1054"/>
      <c r="J60" s="1194"/>
    </row>
    <row r="61" spans="1:10">
      <c r="A61" s="2097" t="s">
        <v>75</v>
      </c>
      <c r="B61" s="1318"/>
      <c r="C61" s="2099"/>
      <c r="D61" s="295"/>
      <c r="E61" s="295"/>
      <c r="F61" s="295"/>
      <c r="G61" s="297"/>
      <c r="H61" s="1198"/>
      <c r="I61" s="1201"/>
      <c r="J61" s="1207"/>
    </row>
    <row r="62" spans="1:10">
      <c r="A62" s="1196" t="s">
        <v>190</v>
      </c>
      <c r="B62" s="1250" t="s">
        <v>143</v>
      </c>
      <c r="C62" s="986"/>
      <c r="D62" s="285"/>
      <c r="E62" s="285"/>
      <c r="F62" s="285"/>
      <c r="G62" s="296"/>
      <c r="H62" s="1199">
        <f>IF($G$95=0,0,G62/$G$95)</f>
        <v>0</v>
      </c>
      <c r="I62" s="1054"/>
      <c r="J62" s="1194"/>
    </row>
    <row r="63" spans="1:10">
      <c r="A63" s="1196" t="s">
        <v>191</v>
      </c>
      <c r="B63" s="1250" t="s">
        <v>143</v>
      </c>
      <c r="C63" s="986"/>
      <c r="D63" s="285"/>
      <c r="E63" s="285"/>
      <c r="F63" s="285"/>
      <c r="G63" s="296"/>
      <c r="H63" s="1199">
        <f>IF($G$95=0,0,G63/$G$95)</f>
        <v>0</v>
      </c>
      <c r="I63" s="1054"/>
      <c r="J63" s="1194"/>
    </row>
    <row r="64" spans="1:10">
      <c r="A64" s="1196" t="s">
        <v>192</v>
      </c>
      <c r="B64" s="1250" t="s">
        <v>138</v>
      </c>
      <c r="C64" s="986"/>
      <c r="D64" s="285"/>
      <c r="E64" s="285"/>
      <c r="F64" s="285"/>
      <c r="G64" s="296"/>
      <c r="H64" s="1199">
        <f t="shared" ref="H64:H72" si="4">IF($G$95=0,0,G64/$G$95)</f>
        <v>0</v>
      </c>
      <c r="I64" s="1054"/>
      <c r="J64" s="1194"/>
    </row>
    <row r="65" spans="1:10">
      <c r="A65" s="1196" t="s">
        <v>193</v>
      </c>
      <c r="B65" s="1250" t="s">
        <v>138</v>
      </c>
      <c r="C65" s="986"/>
      <c r="D65" s="285"/>
      <c r="E65" s="285"/>
      <c r="F65" s="285"/>
      <c r="G65" s="296"/>
      <c r="H65" s="1199">
        <f t="shared" si="4"/>
        <v>0</v>
      </c>
      <c r="I65" s="1054"/>
      <c r="J65" s="1194"/>
    </row>
    <row r="66" spans="1:10">
      <c r="A66" s="1196" t="s">
        <v>194</v>
      </c>
      <c r="B66" s="1250" t="s">
        <v>138</v>
      </c>
      <c r="C66" s="986"/>
      <c r="D66" s="285"/>
      <c r="E66" s="285"/>
      <c r="F66" s="285"/>
      <c r="G66" s="296"/>
      <c r="H66" s="1199">
        <f t="shared" si="4"/>
        <v>0</v>
      </c>
      <c r="I66" s="1054"/>
      <c r="J66" s="1194"/>
    </row>
    <row r="67" spans="1:10">
      <c r="A67" s="1196" t="s">
        <v>195</v>
      </c>
      <c r="B67" s="1250" t="s">
        <v>138</v>
      </c>
      <c r="C67" s="986"/>
      <c r="D67" s="285"/>
      <c r="E67" s="285"/>
      <c r="F67" s="285"/>
      <c r="G67" s="296"/>
      <c r="H67" s="1199">
        <f t="shared" si="4"/>
        <v>0</v>
      </c>
      <c r="I67" s="1054"/>
      <c r="J67" s="1194"/>
    </row>
    <row r="68" spans="1:10">
      <c r="A68" s="1196" t="s">
        <v>196</v>
      </c>
      <c r="B68" s="1250" t="s">
        <v>143</v>
      </c>
      <c r="C68" s="986"/>
      <c r="D68" s="285"/>
      <c r="E68" s="285"/>
      <c r="F68" s="285"/>
      <c r="G68" s="296"/>
      <c r="H68" s="1199">
        <f t="shared" si="4"/>
        <v>0</v>
      </c>
      <c r="I68" s="1054"/>
      <c r="J68" s="1194"/>
    </row>
    <row r="69" spans="1:10">
      <c r="A69" s="1196" t="s">
        <v>197</v>
      </c>
      <c r="B69" s="1250" t="s">
        <v>138</v>
      </c>
      <c r="C69" s="986"/>
      <c r="D69" s="285"/>
      <c r="E69" s="285"/>
      <c r="F69" s="285"/>
      <c r="G69" s="296"/>
      <c r="H69" s="1199">
        <f t="shared" si="4"/>
        <v>0</v>
      </c>
      <c r="I69" s="1054"/>
      <c r="J69" s="1194"/>
    </row>
    <row r="70" spans="1:10">
      <c r="A70" s="1196" t="s">
        <v>198</v>
      </c>
      <c r="B70" s="1250" t="s">
        <v>138</v>
      </c>
      <c r="C70" s="986"/>
      <c r="D70" s="285"/>
      <c r="E70" s="285"/>
      <c r="F70" s="285"/>
      <c r="G70" s="296"/>
      <c r="H70" s="1199">
        <f t="shared" si="4"/>
        <v>0</v>
      </c>
      <c r="I70" s="1054"/>
      <c r="J70" s="1194"/>
    </row>
    <row r="71" spans="1:10">
      <c r="A71" s="1196" t="s">
        <v>199</v>
      </c>
      <c r="B71" s="1250" t="s">
        <v>143</v>
      </c>
      <c r="C71" s="986"/>
      <c r="D71" s="285"/>
      <c r="E71" s="285"/>
      <c r="F71" s="285"/>
      <c r="G71" s="296"/>
      <c r="H71" s="1199">
        <f t="shared" si="4"/>
        <v>0</v>
      </c>
      <c r="I71" s="1054"/>
      <c r="J71" s="1194"/>
    </row>
    <row r="72" spans="1:10">
      <c r="A72" s="1196" t="s">
        <v>200</v>
      </c>
      <c r="B72" s="1250" t="s">
        <v>138</v>
      </c>
      <c r="C72" s="986"/>
      <c r="D72" s="285"/>
      <c r="E72" s="285"/>
      <c r="F72" s="285"/>
      <c r="G72" s="296"/>
      <c r="H72" s="1199">
        <f t="shared" si="4"/>
        <v>0</v>
      </c>
      <c r="I72" s="1054"/>
      <c r="J72" s="1194"/>
    </row>
    <row r="73" spans="1:10">
      <c r="A73" s="2102" t="s">
        <v>201</v>
      </c>
      <c r="B73" s="1318"/>
      <c r="C73" s="2099"/>
      <c r="D73" s="295"/>
      <c r="E73" s="295"/>
      <c r="F73" s="295"/>
      <c r="G73" s="295"/>
      <c r="H73" s="1198"/>
      <c r="I73" s="1201"/>
      <c r="J73" s="1207"/>
    </row>
    <row r="74" spans="1:10">
      <c r="A74" s="1196" t="s">
        <v>202</v>
      </c>
      <c r="B74" s="1250" t="s">
        <v>138</v>
      </c>
      <c r="C74" s="986"/>
      <c r="D74" s="285"/>
      <c r="E74" s="285"/>
      <c r="F74" s="285"/>
      <c r="G74" s="296"/>
      <c r="H74" s="1199">
        <f t="shared" ref="H74:H80" si="5">IF($G$95=0,0,G74/$G$95)</f>
        <v>0</v>
      </c>
      <c r="I74" s="1054"/>
      <c r="J74" s="1194"/>
    </row>
    <row r="75" spans="1:10">
      <c r="A75" s="1196" t="s">
        <v>203</v>
      </c>
      <c r="B75" s="1250" t="s">
        <v>138</v>
      </c>
      <c r="C75" s="986"/>
      <c r="D75" s="285"/>
      <c r="E75" s="285"/>
      <c r="F75" s="285"/>
      <c r="G75" s="296"/>
      <c r="H75" s="1199">
        <f t="shared" si="5"/>
        <v>0</v>
      </c>
      <c r="I75" s="1054"/>
      <c r="J75" s="1194"/>
    </row>
    <row r="76" spans="1:10">
      <c r="A76" s="1196" t="s">
        <v>204</v>
      </c>
      <c r="B76" s="1250" t="s">
        <v>138</v>
      </c>
      <c r="C76" s="986"/>
      <c r="D76" s="285"/>
      <c r="E76" s="285"/>
      <c r="F76" s="285"/>
      <c r="G76" s="296"/>
      <c r="H76" s="1199">
        <f t="shared" si="5"/>
        <v>0</v>
      </c>
      <c r="I76" s="1054"/>
      <c r="J76" s="1194"/>
    </row>
    <row r="77" spans="1:10">
      <c r="A77" s="1196" t="s">
        <v>205</v>
      </c>
      <c r="B77" s="1250" t="s">
        <v>138</v>
      </c>
      <c r="C77" s="986"/>
      <c r="D77" s="285"/>
      <c r="E77" s="285"/>
      <c r="F77" s="285"/>
      <c r="G77" s="296"/>
      <c r="H77" s="1199">
        <f t="shared" si="5"/>
        <v>0</v>
      </c>
      <c r="I77" s="1054"/>
      <c r="J77" s="1194"/>
    </row>
    <row r="78" spans="1:10">
      <c r="A78" s="1196" t="s">
        <v>206</v>
      </c>
      <c r="B78" s="1250" t="s">
        <v>138</v>
      </c>
      <c r="C78" s="986"/>
      <c r="D78" s="285"/>
      <c r="E78" s="285"/>
      <c r="F78" s="285"/>
      <c r="G78" s="296"/>
      <c r="H78" s="1199">
        <f t="shared" si="5"/>
        <v>0</v>
      </c>
      <c r="I78" s="1054"/>
      <c r="J78" s="1194"/>
    </row>
    <row r="79" spans="1:10">
      <c r="A79" s="1196" t="s">
        <v>207</v>
      </c>
      <c r="B79" s="1250" t="s">
        <v>138</v>
      </c>
      <c r="C79" s="986"/>
      <c r="D79" s="285"/>
      <c r="E79" s="285"/>
      <c r="F79" s="285"/>
      <c r="G79" s="296"/>
      <c r="H79" s="1199">
        <f t="shared" si="5"/>
        <v>0</v>
      </c>
      <c r="I79" s="1054"/>
      <c r="J79" s="1194"/>
    </row>
    <row r="80" spans="1:10">
      <c r="A80" s="1196" t="s">
        <v>208</v>
      </c>
      <c r="B80" s="1250" t="s">
        <v>138</v>
      </c>
      <c r="C80" s="986"/>
      <c r="D80" s="285"/>
      <c r="E80" s="285"/>
      <c r="F80" s="285"/>
      <c r="G80" s="296"/>
      <c r="H80" s="1199">
        <f t="shared" si="5"/>
        <v>0</v>
      </c>
      <c r="I80" s="1054"/>
      <c r="J80" s="1194"/>
    </row>
    <row r="81" spans="1:10">
      <c r="A81" s="2102" t="s">
        <v>209</v>
      </c>
      <c r="B81" s="1318"/>
      <c r="C81" s="2099"/>
      <c r="D81" s="295"/>
      <c r="E81" s="295"/>
      <c r="F81" s="295"/>
      <c r="G81" s="295"/>
      <c r="H81" s="1198"/>
      <c r="I81" s="1201"/>
      <c r="J81" s="1207"/>
    </row>
    <row r="82" spans="1:10">
      <c r="A82" s="1196" t="s">
        <v>210</v>
      </c>
      <c r="B82" s="1250" t="s">
        <v>143</v>
      </c>
      <c r="C82" s="986"/>
      <c r="D82" s="285"/>
      <c r="E82" s="285"/>
      <c r="F82" s="285"/>
      <c r="G82" s="296"/>
      <c r="H82" s="1199">
        <f>IF($G$95=0,0,G82/$G$95)</f>
        <v>0</v>
      </c>
      <c r="I82" s="1054"/>
      <c r="J82" s="1194"/>
    </row>
    <row r="83" spans="1:10">
      <c r="A83" s="1196" t="s">
        <v>211</v>
      </c>
      <c r="B83" s="1250" t="s">
        <v>138</v>
      </c>
      <c r="C83" s="986"/>
      <c r="D83" s="285"/>
      <c r="E83" s="285"/>
      <c r="F83" s="285"/>
      <c r="G83" s="296"/>
      <c r="H83" s="1199">
        <f t="shared" ref="H83:H88" si="6">IF($G$95=0,0,G83/$G$95)</f>
        <v>0</v>
      </c>
      <c r="I83" s="1054"/>
      <c r="J83" s="1194"/>
    </row>
    <row r="84" spans="1:10">
      <c r="A84" s="1196" t="s">
        <v>212</v>
      </c>
      <c r="B84" s="1250" t="s">
        <v>143</v>
      </c>
      <c r="C84" s="986"/>
      <c r="D84" s="285"/>
      <c r="E84" s="285"/>
      <c r="F84" s="285"/>
      <c r="G84" s="296"/>
      <c r="H84" s="1199">
        <f t="shared" si="6"/>
        <v>0</v>
      </c>
      <c r="I84" s="1054"/>
      <c r="J84" s="1194"/>
    </row>
    <row r="85" spans="1:10">
      <c r="A85" s="1196" t="s">
        <v>213</v>
      </c>
      <c r="B85" s="1250" t="s">
        <v>138</v>
      </c>
      <c r="C85" s="986"/>
      <c r="D85" s="285"/>
      <c r="E85" s="285"/>
      <c r="F85" s="285"/>
      <c r="G85" s="296"/>
      <c r="H85" s="1199">
        <f t="shared" si="6"/>
        <v>0</v>
      </c>
      <c r="I85" s="1054"/>
      <c r="J85" s="1194"/>
    </row>
    <row r="86" spans="1:10">
      <c r="A86" s="1196" t="s">
        <v>214</v>
      </c>
      <c r="B86" s="1250" t="s">
        <v>138</v>
      </c>
      <c r="C86" s="986"/>
      <c r="D86" s="285"/>
      <c r="E86" s="285"/>
      <c r="F86" s="285"/>
      <c r="G86" s="296"/>
      <c r="H86" s="1199">
        <f t="shared" si="6"/>
        <v>0</v>
      </c>
      <c r="I86" s="1054"/>
      <c r="J86" s="1194"/>
    </row>
    <row r="87" spans="1:10">
      <c r="A87" s="1196" t="s">
        <v>215</v>
      </c>
      <c r="B87" s="1250" t="s">
        <v>138</v>
      </c>
      <c r="C87" s="986"/>
      <c r="D87" s="285"/>
      <c r="E87" s="285"/>
      <c r="F87" s="285"/>
      <c r="G87" s="296"/>
      <c r="H87" s="1199">
        <f t="shared" si="6"/>
        <v>0</v>
      </c>
      <c r="I87" s="1054"/>
      <c r="J87" s="1194"/>
    </row>
    <row r="88" spans="1:10">
      <c r="A88" s="1196" t="s">
        <v>216</v>
      </c>
      <c r="B88" s="1250" t="s">
        <v>138</v>
      </c>
      <c r="C88" s="986"/>
      <c r="D88" s="285"/>
      <c r="E88" s="285"/>
      <c r="F88" s="285"/>
      <c r="G88" s="296"/>
      <c r="H88" s="1199">
        <f t="shared" si="6"/>
        <v>0</v>
      </c>
      <c r="I88" s="1054">
        <v>0</v>
      </c>
      <c r="J88" s="1194">
        <v>0</v>
      </c>
    </row>
    <row r="89" spans="1:10">
      <c r="A89" s="2102" t="s">
        <v>217</v>
      </c>
      <c r="B89" s="1318"/>
      <c r="C89" s="2099"/>
      <c r="D89" s="295"/>
      <c r="E89" s="295"/>
      <c r="F89" s="295"/>
      <c r="G89" s="295"/>
      <c r="H89" s="1198"/>
      <c r="I89" s="1201"/>
      <c r="J89" s="1207"/>
    </row>
    <row r="90" spans="1:10">
      <c r="A90" s="1333"/>
      <c r="B90" s="1264"/>
      <c r="C90" s="2106"/>
      <c r="D90" s="294"/>
      <c r="E90" s="294"/>
      <c r="F90" s="294"/>
      <c r="G90" s="294"/>
      <c r="H90" s="242"/>
      <c r="I90" s="1203"/>
      <c r="J90" s="1208"/>
    </row>
    <row r="91" spans="1:10">
      <c r="A91" s="2102" t="s">
        <v>78</v>
      </c>
      <c r="B91" s="1318"/>
      <c r="C91" s="2099"/>
      <c r="D91" s="295"/>
      <c r="E91" s="295"/>
      <c r="F91" s="295"/>
      <c r="G91" s="295"/>
      <c r="H91" s="1198"/>
      <c r="I91" s="1201"/>
      <c r="J91" s="1207"/>
    </row>
    <row r="92" spans="1:10">
      <c r="A92" s="1333" t="s">
        <v>551</v>
      </c>
      <c r="B92" s="1264" t="s">
        <v>143</v>
      </c>
      <c r="C92" s="986"/>
      <c r="D92" s="295"/>
      <c r="E92" s="295"/>
      <c r="F92" s="295"/>
      <c r="G92" s="296"/>
      <c r="H92" s="1199">
        <f>IF($G$95=0,0,G92/$G$95)</f>
        <v>0</v>
      </c>
      <c r="I92" s="1201"/>
      <c r="J92" s="1207"/>
    </row>
    <row r="93" spans="1:10">
      <c r="A93" s="1333" t="s">
        <v>552</v>
      </c>
      <c r="B93" s="1264" t="s">
        <v>143</v>
      </c>
      <c r="C93" s="986"/>
      <c r="D93" s="295"/>
      <c r="E93" s="295"/>
      <c r="F93" s="295"/>
      <c r="G93" s="296"/>
      <c r="H93" s="1199">
        <f>IF($G$95=0,0,G93/$G$95)</f>
        <v>0</v>
      </c>
      <c r="I93" s="1201"/>
      <c r="J93" s="1207"/>
    </row>
    <row r="94" spans="1:10">
      <c r="A94" s="2103"/>
      <c r="B94" s="1318"/>
      <c r="C94" s="2098"/>
      <c r="D94" s="292"/>
      <c r="E94" s="295"/>
      <c r="F94" s="292"/>
      <c r="G94" s="292"/>
      <c r="H94" s="1198"/>
      <c r="I94" s="1198"/>
      <c r="J94" s="1206"/>
    </row>
    <row r="95" spans="1:10" ht="13.5" thickBot="1">
      <c r="A95" s="2104" t="s">
        <v>464</v>
      </c>
      <c r="B95" s="291"/>
      <c r="C95" s="565"/>
      <c r="D95" s="992">
        <f>SUM(D9:D94)</f>
        <v>0</v>
      </c>
      <c r="E95" s="992">
        <f>SUM(E9:E94)</f>
        <v>0</v>
      </c>
      <c r="F95" s="992">
        <f>SUM(F9:F94)</f>
        <v>0</v>
      </c>
      <c r="G95" s="993">
        <f>SUM(G9:G94)</f>
        <v>0</v>
      </c>
      <c r="H95" s="1200">
        <f>IF($G$95=0,0,G95/$G$95)</f>
        <v>0</v>
      </c>
      <c r="I95" s="1204"/>
      <c r="J95" s="1209">
        <f>SUM(J9:J94)</f>
        <v>0</v>
      </c>
    </row>
    <row r="96" spans="1:10">
      <c r="A96" s="2105"/>
      <c r="B96" s="293"/>
      <c r="C96" s="2098" t="s">
        <v>549</v>
      </c>
      <c r="D96" s="292"/>
      <c r="E96" s="292"/>
      <c r="F96" s="292"/>
      <c r="G96" s="292"/>
      <c r="H96" s="1201"/>
      <c r="I96" s="1198"/>
      <c r="J96" s="1206"/>
    </row>
    <row r="97" spans="1:10" ht="13.5" thickBot="1">
      <c r="A97" s="2031" t="s">
        <v>222</v>
      </c>
      <c r="B97" s="291"/>
      <c r="C97" s="986"/>
      <c r="D97" s="236"/>
      <c r="E97" s="236"/>
      <c r="F97" s="236"/>
      <c r="G97" s="236"/>
      <c r="H97" s="242"/>
      <c r="I97" s="242"/>
      <c r="J97" s="1210"/>
    </row>
    <row r="98" spans="1:10" s="280" customFormat="1" ht="13.4" customHeight="1" thickBot="1">
      <c r="A98" s="290"/>
      <c r="B98" s="2107"/>
      <c r="C98" s="1320"/>
      <c r="D98" s="1320"/>
      <c r="E98" s="1320"/>
      <c r="F98" s="1320"/>
      <c r="G98" s="289"/>
      <c r="H98" s="1202"/>
      <c r="I98" s="1205"/>
      <c r="J98" s="1211"/>
    </row>
    <row r="99" spans="1:10" s="280" customFormat="1">
      <c r="A99" s="288" t="s">
        <v>553</v>
      </c>
      <c r="B99" s="287"/>
      <c r="C99" s="287"/>
      <c r="D99" s="286" t="s">
        <v>43</v>
      </c>
      <c r="E99" s="23"/>
      <c r="F99" s="23"/>
      <c r="G99" s="281"/>
      <c r="H99" s="281"/>
    </row>
    <row r="100" spans="1:10" s="280" customFormat="1">
      <c r="A100" s="1286"/>
      <c r="B100" s="236"/>
      <c r="C100" s="285"/>
      <c r="D100" s="1321"/>
      <c r="E100" s="284"/>
      <c r="F100" s="281"/>
      <c r="G100" s="281"/>
      <c r="H100" s="281"/>
    </row>
    <row r="101" spans="1:10" s="280" customFormat="1">
      <c r="A101" s="1322" t="s">
        <v>554</v>
      </c>
      <c r="B101" s="283"/>
      <c r="C101" s="283"/>
      <c r="D101" s="1210">
        <v>0</v>
      </c>
      <c r="E101" s="282"/>
      <c r="F101" s="281"/>
      <c r="G101" s="281"/>
      <c r="H101" s="281"/>
    </row>
    <row r="102" spans="1:10" s="280" customFormat="1" ht="13.5" thickBot="1">
      <c r="A102" s="1323"/>
      <c r="B102" s="1324"/>
      <c r="C102" s="1324"/>
      <c r="D102" s="1325"/>
      <c r="E102" s="282"/>
      <c r="F102" s="281"/>
      <c r="G102" s="281"/>
      <c r="H102" s="281"/>
    </row>
    <row r="103" spans="1:10">
      <c r="C103" s="10"/>
      <c r="D103" s="279"/>
      <c r="E103" s="10"/>
      <c r="F103" s="10"/>
      <c r="G103" s="10"/>
      <c r="H103" s="10"/>
    </row>
    <row r="104" spans="1:10" ht="13.4" customHeight="1">
      <c r="A104" s="2538"/>
      <c r="B104" s="2538"/>
      <c r="C104" s="2538"/>
      <c r="D104" s="2538"/>
      <c r="E104" s="10"/>
      <c r="F104" s="10"/>
      <c r="G104" s="10"/>
      <c r="H104" s="10"/>
    </row>
    <row r="105" spans="1:10" ht="15" customHeight="1">
      <c r="A105" s="977"/>
      <c r="B105" s="2544" t="s">
        <v>38</v>
      </c>
      <c r="C105" s="2545"/>
      <c r="D105" s="2546"/>
      <c r="I105" s="261"/>
      <c r="J105" s="962"/>
    </row>
    <row r="106" spans="1:10" ht="13.5" thickBot="1">
      <c r="A106" s="978" t="s">
        <v>550</v>
      </c>
      <c r="B106" s="1326" t="s">
        <v>41</v>
      </c>
      <c r="C106" s="1326" t="s">
        <v>42</v>
      </c>
      <c r="D106" s="1326" t="s">
        <v>43</v>
      </c>
      <c r="J106" s="962"/>
    </row>
    <row r="107" spans="1:10">
      <c r="A107" s="466" t="s">
        <v>232</v>
      </c>
      <c r="B107" s="260"/>
      <c r="C107" s="260"/>
      <c r="D107" s="260">
        <f>B107+C107</f>
        <v>0</v>
      </c>
      <c r="H107" s="962"/>
      <c r="I107" s="962"/>
      <c r="J107" s="962"/>
    </row>
    <row r="108" spans="1:10">
      <c r="A108" s="267" t="s">
        <v>233</v>
      </c>
      <c r="B108" s="259"/>
      <c r="C108" s="259"/>
      <c r="D108" s="1021">
        <f>B108+C108</f>
        <v>0</v>
      </c>
      <c r="H108" s="962"/>
      <c r="I108" s="962"/>
      <c r="J108" s="962"/>
    </row>
    <row r="109" spans="1:10" ht="13.5" thickBot="1">
      <c r="A109" s="1327" t="s">
        <v>234</v>
      </c>
      <c r="B109" s="1328"/>
      <c r="C109" s="1328"/>
      <c r="D109" s="1020">
        <f>B109+C109</f>
        <v>0</v>
      </c>
      <c r="E109" s="258" t="s">
        <v>235</v>
      </c>
      <c r="H109" s="962"/>
      <c r="I109" s="962"/>
      <c r="J109" s="963"/>
    </row>
    <row r="110" spans="1:10" ht="15" thickBot="1">
      <c r="A110" s="468"/>
      <c r="B110" s="980"/>
      <c r="C110" s="981"/>
      <c r="D110" s="982"/>
      <c r="H110" s="962"/>
      <c r="I110" s="962"/>
      <c r="J110" s="962"/>
    </row>
    <row r="111" spans="1:10" ht="14.5">
      <c r="A111" s="979" t="s">
        <v>555</v>
      </c>
      <c r="B111" s="983">
        <f>SUM(B107:B109)</f>
        <v>0</v>
      </c>
      <c r="C111" s="984">
        <f>SUM(C107:C109)</f>
        <v>0</v>
      </c>
      <c r="D111" s="985">
        <f>SUM(D107:D109)</f>
        <v>0</v>
      </c>
      <c r="J111" s="962"/>
    </row>
    <row r="112" spans="1:10">
      <c r="A112" s="923"/>
      <c r="B112" s="923"/>
      <c r="D112" s="278"/>
    </row>
    <row r="113" spans="1:8" ht="12.5">
      <c r="A113" s="2537" t="s">
        <v>1526</v>
      </c>
      <c r="B113" s="2537"/>
      <c r="C113" s="2537"/>
      <c r="D113" s="2537"/>
      <c r="E113" s="2537"/>
      <c r="F113" s="2537"/>
      <c r="G113" s="2537"/>
      <c r="H113" s="2537"/>
    </row>
  </sheetData>
  <mergeCells count="8">
    <mergeCell ref="A1:J1"/>
    <mergeCell ref="A2:J2"/>
    <mergeCell ref="A3:J3"/>
    <mergeCell ref="A113:H113"/>
    <mergeCell ref="A104:D104"/>
    <mergeCell ref="C5:J5"/>
    <mergeCell ref="C6:J6"/>
    <mergeCell ref="B105:D105"/>
  </mergeCells>
  <printOptions horizontalCentered="1"/>
  <pageMargins left="0.25" right="0.25" top="0.5" bottom="0.5" header="0.3" footer="0.3"/>
  <pageSetup scale="46" orientation="portrait"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65E62-35C8-4514-AC4F-2AF6324E25E5}">
  <sheetPr>
    <pageSetUpPr fitToPage="1"/>
  </sheetPr>
  <dimension ref="A1:XFD20"/>
  <sheetViews>
    <sheetView view="pageBreakPreview" zoomScale="70" zoomScaleNormal="100" zoomScaleSheetLayoutView="70" workbookViewId="0">
      <selection activeCell="E32" sqref="E32"/>
    </sheetView>
  </sheetViews>
  <sheetFormatPr defaultColWidth="9.453125" defaultRowHeight="42.65" customHeight="1"/>
  <cols>
    <col min="1" max="1" width="34.26953125" style="3" customWidth="1"/>
    <col min="2" max="2" width="11.453125" style="299" customWidth="1"/>
    <col min="3" max="4" width="16.453125" style="299" customWidth="1"/>
    <col min="5" max="7" width="15.54296875" style="299" customWidth="1"/>
    <col min="8" max="8" width="15.7265625" style="3" customWidth="1"/>
    <col min="9" max="9" width="10.453125" style="3" customWidth="1"/>
    <col min="10" max="12" width="9.453125" style="3"/>
    <col min="13" max="13" width="43.54296875" style="3" customWidth="1"/>
    <col min="14" max="16384" width="9.453125" style="3"/>
  </cols>
  <sheetData>
    <row r="1" spans="1:16384" customFormat="1" ht="15.75" customHeight="1">
      <c r="A1" s="2439" t="s">
        <v>556</v>
      </c>
      <c r="B1" s="2439"/>
      <c r="C1" s="2439"/>
      <c r="D1" s="2439"/>
      <c r="E1" s="2439"/>
      <c r="F1" s="2439"/>
      <c r="G1" s="2439"/>
      <c r="H1" s="2439"/>
      <c r="I1" s="2439"/>
      <c r="J1" s="154"/>
      <c r="K1" s="154"/>
      <c r="L1" s="154"/>
      <c r="M1" s="154"/>
      <c r="N1" s="154"/>
      <c r="O1" s="154"/>
      <c r="P1" s="154"/>
    </row>
    <row r="2" spans="1:16384" customFormat="1" ht="15">
      <c r="A2" s="2436" t="str" cm="1">
        <f t="array" ref="A2">'ESA Summary Table 1'!A2:A2</f>
        <v>Southern California Edison</v>
      </c>
      <c r="B2" s="2436"/>
      <c r="C2" s="2436"/>
      <c r="D2" s="2436"/>
      <c r="E2" s="2436"/>
      <c r="F2" s="2436"/>
      <c r="G2" s="2436"/>
      <c r="H2" s="2436"/>
      <c r="I2" s="2436"/>
      <c r="J2" s="63"/>
      <c r="K2" s="63"/>
      <c r="L2" s="63"/>
      <c r="M2" s="63"/>
      <c r="N2" s="63"/>
      <c r="O2" s="63"/>
      <c r="P2" s="63"/>
    </row>
    <row r="3" spans="1:16384" customFormat="1" ht="15">
      <c r="A3" s="2436" t="str" cm="1">
        <f t="array" ref="A3">'ESA Summary Table 1'!A3:A3</f>
        <v>Program Year 2024 Annual Report</v>
      </c>
      <c r="B3" s="2436"/>
      <c r="C3" s="2436"/>
      <c r="D3" s="2436"/>
      <c r="E3" s="2436"/>
      <c r="F3" s="2436"/>
      <c r="G3" s="2436"/>
      <c r="H3" s="2436"/>
      <c r="I3" s="2436"/>
      <c r="J3" s="63"/>
      <c r="K3" s="155"/>
      <c r="L3" s="155"/>
      <c r="M3" s="155"/>
      <c r="N3" s="155"/>
      <c r="O3" s="155"/>
      <c r="P3" s="155"/>
    </row>
    <row r="4" spans="1:16384" ht="18" customHeight="1" thickBot="1">
      <c r="A4" s="446"/>
      <c r="B4" s="306"/>
      <c r="C4" s="306"/>
      <c r="D4" s="306"/>
      <c r="E4" s="306"/>
      <c r="F4" s="305"/>
      <c r="G4" s="305"/>
      <c r="H4" s="301"/>
      <c r="I4" s="301"/>
      <c r="J4" s="301"/>
    </row>
    <row r="5" spans="1:16384" ht="22.5">
      <c r="A5" s="2552" t="s">
        <v>557</v>
      </c>
      <c r="B5" s="2554" t="s">
        <v>558</v>
      </c>
      <c r="C5" s="2555"/>
      <c r="D5" s="2555"/>
      <c r="E5" s="2555"/>
      <c r="F5" s="2556"/>
      <c r="G5" s="2554" t="s">
        <v>559</v>
      </c>
      <c r="H5" s="2555"/>
      <c r="I5" s="2556"/>
      <c r="K5" s="960"/>
      <c r="L5" s="23"/>
      <c r="M5" s="23"/>
    </row>
    <row r="6" spans="1:16384" ht="30.5" thickBot="1">
      <c r="A6" s="2553"/>
      <c r="B6" s="1952" t="s">
        <v>560</v>
      </c>
      <c r="C6" s="1953" t="s">
        <v>561</v>
      </c>
      <c r="D6" s="1954" t="s">
        <v>562</v>
      </c>
      <c r="E6" s="1954" t="s">
        <v>563</v>
      </c>
      <c r="F6" s="1955" t="s">
        <v>564</v>
      </c>
      <c r="G6" s="1952" t="s">
        <v>560</v>
      </c>
      <c r="H6" s="1953" t="s">
        <v>561</v>
      </c>
      <c r="I6" s="1955" t="s">
        <v>562</v>
      </c>
      <c r="K6" s="961"/>
      <c r="L6" s="23"/>
      <c r="M6" s="23"/>
    </row>
    <row r="7" spans="1:16384" ht="30">
      <c r="A7" s="1945" t="s">
        <v>565</v>
      </c>
      <c r="B7" s="1946">
        <v>0.18</v>
      </c>
      <c r="C7" s="1947">
        <v>0.24</v>
      </c>
      <c r="D7" s="1947">
        <v>0.12</v>
      </c>
      <c r="E7" s="1947">
        <v>0.12</v>
      </c>
      <c r="F7" s="1948">
        <v>0.09</v>
      </c>
      <c r="G7" s="1949">
        <v>-96.92</v>
      </c>
      <c r="H7" s="1950">
        <v>-37.89</v>
      </c>
      <c r="I7" s="1951">
        <v>-104.2</v>
      </c>
    </row>
    <row r="8" spans="1:16384" ht="30">
      <c r="A8" s="1329" t="s">
        <v>566</v>
      </c>
      <c r="B8" s="1330"/>
      <c r="C8" s="304"/>
      <c r="D8" s="304"/>
      <c r="E8" s="304"/>
      <c r="F8" s="1158"/>
      <c r="G8" s="1548"/>
      <c r="H8" s="303"/>
      <c r="I8" s="1159"/>
    </row>
    <row r="9" spans="1:16384" ht="15.5">
      <c r="A9" s="1329" t="s">
        <v>46</v>
      </c>
      <c r="B9" s="1330">
        <v>0.11</v>
      </c>
      <c r="C9" s="304">
        <v>0.28999999999999998</v>
      </c>
      <c r="D9" s="304">
        <v>7.0000000000000007E-2</v>
      </c>
      <c r="E9" s="304">
        <v>7.0000000000000007E-2</v>
      </c>
      <c r="F9" s="1158">
        <v>7.0000000000000007E-2</v>
      </c>
      <c r="G9" s="1658">
        <v>-1.43</v>
      </c>
      <c r="H9" s="1660">
        <v>-0.2</v>
      </c>
      <c r="I9" s="1659">
        <v>-1.5</v>
      </c>
    </row>
    <row r="10" spans="1:16384" ht="16" thickBot="1">
      <c r="A10" s="1160" t="s">
        <v>567</v>
      </c>
      <c r="B10" s="1633" t="s">
        <v>137</v>
      </c>
      <c r="C10" s="1634" t="s">
        <v>137</v>
      </c>
      <c r="D10" s="1161">
        <v>0.08</v>
      </c>
      <c r="E10" s="1161">
        <v>0.08</v>
      </c>
      <c r="F10" s="1632">
        <v>0.09</v>
      </c>
      <c r="G10" s="1633" t="s">
        <v>137</v>
      </c>
      <c r="H10" s="1634" t="s">
        <v>137</v>
      </c>
      <c r="I10" s="1631">
        <v>-5.67</v>
      </c>
    </row>
    <row r="11" spans="1:16384" ht="21.75" customHeight="1">
      <c r="A11" s="65"/>
      <c r="B11" s="65"/>
      <c r="C11" s="65"/>
      <c r="D11" s="65"/>
      <c r="E11" s="65"/>
      <c r="F11" s="302"/>
      <c r="G11" s="302"/>
      <c r="H11" s="301"/>
      <c r="I11" s="301"/>
      <c r="J11" s="301"/>
    </row>
    <row r="12" spans="1:16384" ht="15.5">
      <c r="A12" s="65" t="s">
        <v>568</v>
      </c>
      <c r="B12" s="65"/>
      <c r="C12" s="65"/>
      <c r="D12" s="65"/>
      <c r="E12" s="65"/>
      <c r="F12" s="302"/>
      <c r="G12" s="302"/>
      <c r="H12" s="301"/>
      <c r="I12" s="301"/>
      <c r="J12" s="301"/>
    </row>
    <row r="13" spans="1:16384" ht="43.15" customHeight="1">
      <c r="A13" s="2549" t="s">
        <v>1520</v>
      </c>
      <c r="B13" s="2549"/>
      <c r="C13" s="2549"/>
      <c r="D13" s="2549"/>
      <c r="E13" s="2549"/>
      <c r="F13" s="2549"/>
      <c r="G13" s="2549"/>
      <c r="H13" s="2549"/>
      <c r="I13" s="2549"/>
      <c r="J13" s="301"/>
    </row>
    <row r="14" spans="1:16384" ht="15.5">
      <c r="A14" s="2549" t="s">
        <v>1521</v>
      </c>
      <c r="B14" s="2549"/>
      <c r="C14" s="2549"/>
      <c r="D14" s="2549"/>
      <c r="E14" s="2549"/>
      <c r="F14" s="2549"/>
      <c r="G14" s="2549"/>
      <c r="H14" s="2549"/>
      <c r="I14" s="2549"/>
      <c r="J14" s="2549"/>
      <c r="K14" s="2550"/>
      <c r="L14" s="2550"/>
      <c r="M14" s="2550"/>
      <c r="N14" s="2550"/>
      <c r="O14" s="2550"/>
      <c r="P14" s="2550"/>
      <c r="Q14" s="2550"/>
      <c r="R14" s="2550"/>
      <c r="S14" s="2550"/>
      <c r="T14" s="2550"/>
      <c r="U14" s="2550"/>
      <c r="V14" s="2550"/>
      <c r="W14" s="2550"/>
      <c r="X14" s="2550"/>
      <c r="Y14" s="2550"/>
      <c r="Z14" s="2550"/>
      <c r="AA14" s="2550"/>
      <c r="AB14" s="2550"/>
      <c r="AC14" s="2550"/>
      <c r="AD14" s="2550"/>
      <c r="AE14" s="2550"/>
      <c r="AF14" s="2550"/>
      <c r="AG14" s="2550"/>
      <c r="AH14" s="2550"/>
      <c r="AI14" s="2550"/>
      <c r="AJ14" s="2550"/>
      <c r="AK14" s="2550"/>
      <c r="AL14" s="2550"/>
      <c r="AM14" s="2550"/>
      <c r="AN14" s="2550"/>
      <c r="AO14" s="2550"/>
      <c r="AP14" s="2550"/>
      <c r="AQ14" s="2550"/>
      <c r="AR14" s="2550"/>
      <c r="AS14" s="2550"/>
      <c r="AT14" s="2550"/>
      <c r="AU14" s="2550"/>
      <c r="AV14" s="2550"/>
      <c r="AW14" s="2550"/>
      <c r="AX14" s="2550"/>
      <c r="AY14" s="2550"/>
      <c r="AZ14" s="2550"/>
      <c r="BA14" s="2550"/>
      <c r="BB14" s="2550"/>
      <c r="BC14" s="2550"/>
      <c r="BD14" s="2550"/>
      <c r="BE14" s="2550"/>
      <c r="BF14" s="2550"/>
      <c r="BG14" s="2550"/>
      <c r="BH14" s="2550"/>
      <c r="BI14" s="2550"/>
      <c r="BJ14" s="2550"/>
      <c r="BK14" s="2550"/>
      <c r="BL14" s="2550"/>
      <c r="BM14" s="2550"/>
      <c r="BN14" s="2550"/>
      <c r="BO14" s="2550"/>
      <c r="BP14" s="2550"/>
      <c r="BQ14" s="2550"/>
      <c r="BR14" s="2550"/>
      <c r="BS14" s="2550"/>
      <c r="BT14" s="2550"/>
      <c r="BU14" s="2550"/>
      <c r="BV14" s="2550"/>
      <c r="BW14" s="2550"/>
      <c r="BX14" s="2550"/>
      <c r="BY14" s="2550"/>
      <c r="BZ14" s="2550"/>
      <c r="CA14" s="2550"/>
      <c r="CB14" s="2550"/>
      <c r="CC14" s="2550"/>
      <c r="CD14" s="2550"/>
      <c r="CE14" s="2550"/>
      <c r="CF14" s="2550"/>
      <c r="CG14" s="2550"/>
      <c r="CH14" s="2550"/>
      <c r="CI14" s="2550"/>
      <c r="CJ14" s="2550"/>
      <c r="CK14" s="2550"/>
      <c r="CL14" s="2550"/>
      <c r="CM14" s="2550"/>
      <c r="CN14" s="2550"/>
      <c r="CO14" s="2550"/>
      <c r="CP14" s="2550"/>
      <c r="CQ14" s="2550"/>
      <c r="CR14" s="2550"/>
      <c r="CS14" s="2550"/>
      <c r="CT14" s="2550"/>
      <c r="CU14" s="2550"/>
      <c r="CV14" s="2550"/>
      <c r="CW14" s="2550"/>
      <c r="CX14" s="2550"/>
      <c r="CY14" s="2550"/>
      <c r="CZ14" s="2550"/>
      <c r="DA14" s="2550"/>
      <c r="DB14" s="2550"/>
      <c r="DC14" s="2550"/>
      <c r="DD14" s="2550"/>
      <c r="DE14" s="2550"/>
      <c r="DF14" s="2550"/>
      <c r="DG14" s="2550"/>
      <c r="DH14" s="2550"/>
      <c r="DI14" s="2550"/>
      <c r="DJ14" s="2550"/>
      <c r="DK14" s="2550"/>
      <c r="DL14" s="2550"/>
      <c r="DM14" s="2550"/>
      <c r="DN14" s="2550"/>
      <c r="DO14" s="2550"/>
      <c r="DP14" s="2550"/>
      <c r="DQ14" s="2550"/>
      <c r="DR14" s="2550"/>
      <c r="DS14" s="2550"/>
      <c r="DT14" s="2550"/>
      <c r="DU14" s="2550"/>
      <c r="DV14" s="2550"/>
      <c r="DW14" s="2550"/>
      <c r="DX14" s="2550"/>
      <c r="DY14" s="2550"/>
      <c r="DZ14" s="2550"/>
      <c r="EA14" s="2550"/>
      <c r="EB14" s="2550"/>
      <c r="EC14" s="2550"/>
      <c r="ED14" s="2550"/>
      <c r="EE14" s="2550"/>
      <c r="EF14" s="2550"/>
      <c r="EG14" s="2550"/>
      <c r="EH14" s="2550"/>
      <c r="EI14" s="2550"/>
      <c r="EJ14" s="2550"/>
      <c r="EK14" s="2550"/>
      <c r="EL14" s="2550"/>
      <c r="EM14" s="2550"/>
      <c r="EN14" s="2550"/>
      <c r="EO14" s="2550"/>
      <c r="EP14" s="2550"/>
      <c r="EQ14" s="2550"/>
      <c r="ER14" s="2550"/>
      <c r="ES14" s="2550"/>
      <c r="ET14" s="2550"/>
      <c r="EU14" s="2550"/>
      <c r="EV14" s="2550"/>
      <c r="EW14" s="2550"/>
      <c r="EX14" s="2550"/>
      <c r="EY14" s="2550"/>
      <c r="EZ14" s="2550"/>
      <c r="FA14" s="2550"/>
      <c r="FB14" s="2550"/>
      <c r="FC14" s="2550"/>
      <c r="FD14" s="2550"/>
      <c r="FE14" s="2550"/>
      <c r="FF14" s="2550"/>
      <c r="FG14" s="2550"/>
      <c r="FH14" s="2550"/>
      <c r="FI14" s="2550"/>
      <c r="FJ14" s="2550"/>
      <c r="FK14" s="2550"/>
      <c r="FL14" s="2550"/>
      <c r="FM14" s="2550"/>
      <c r="FN14" s="2550"/>
      <c r="FO14" s="2550"/>
      <c r="FP14" s="2550"/>
      <c r="FQ14" s="2550"/>
      <c r="FR14" s="2550"/>
      <c r="FS14" s="2550"/>
      <c r="FT14" s="2550"/>
      <c r="FU14" s="2550"/>
      <c r="FV14" s="2550"/>
      <c r="FW14" s="2550"/>
      <c r="FX14" s="2550"/>
      <c r="FY14" s="2550"/>
      <c r="FZ14" s="2550"/>
      <c r="GA14" s="2550"/>
      <c r="GB14" s="2550"/>
      <c r="GC14" s="2550"/>
      <c r="GD14" s="2550"/>
      <c r="GE14" s="2550"/>
      <c r="GF14" s="2550"/>
      <c r="GG14" s="2550"/>
      <c r="GH14" s="2550"/>
      <c r="GI14" s="2550"/>
      <c r="GJ14" s="2550"/>
      <c r="GK14" s="2550"/>
      <c r="GL14" s="2550"/>
      <c r="GM14" s="2550"/>
      <c r="GN14" s="2550"/>
      <c r="GO14" s="2550"/>
      <c r="GP14" s="2550"/>
      <c r="GQ14" s="2550"/>
      <c r="GR14" s="2550"/>
      <c r="GS14" s="2550"/>
      <c r="GT14" s="2550"/>
      <c r="GU14" s="2550"/>
      <c r="GV14" s="2550"/>
      <c r="GW14" s="2550"/>
      <c r="GX14" s="2550"/>
      <c r="GY14" s="2550"/>
      <c r="GZ14" s="2550"/>
      <c r="HA14" s="2550"/>
      <c r="HB14" s="2550"/>
      <c r="HC14" s="2550"/>
      <c r="HD14" s="2550"/>
      <c r="HE14" s="2550"/>
      <c r="HF14" s="2550"/>
      <c r="HG14" s="2550"/>
      <c r="HH14" s="2550"/>
      <c r="HI14" s="2550"/>
      <c r="HJ14" s="2550"/>
      <c r="HK14" s="2550"/>
      <c r="HL14" s="2550"/>
      <c r="HM14" s="2550"/>
      <c r="HN14" s="2550"/>
      <c r="HO14" s="2550"/>
      <c r="HP14" s="2550"/>
      <c r="HQ14" s="2550"/>
      <c r="HR14" s="2550"/>
      <c r="HS14" s="2550"/>
      <c r="HT14" s="2550"/>
      <c r="HU14" s="2550"/>
      <c r="HV14" s="2550"/>
      <c r="HW14" s="2550"/>
      <c r="HX14" s="2550"/>
      <c r="HY14" s="2550"/>
      <c r="HZ14" s="2550"/>
      <c r="IA14" s="2550"/>
      <c r="IB14" s="2550"/>
      <c r="IC14" s="2550"/>
      <c r="ID14" s="2550"/>
      <c r="IE14" s="2550"/>
      <c r="IF14" s="2550"/>
      <c r="IG14" s="2550"/>
      <c r="IH14" s="2550"/>
      <c r="II14" s="2550"/>
      <c r="IJ14" s="2550"/>
      <c r="IK14" s="2550"/>
      <c r="IL14" s="2550"/>
      <c r="IM14" s="2550"/>
      <c r="IN14" s="2550"/>
      <c r="IO14" s="2550"/>
      <c r="IP14" s="2550"/>
      <c r="IQ14" s="2550"/>
      <c r="IR14" s="2550"/>
      <c r="IS14" s="2550"/>
      <c r="IT14" s="2550"/>
      <c r="IU14" s="2550"/>
      <c r="IV14" s="2550"/>
      <c r="IW14" s="2550"/>
      <c r="IX14" s="2550"/>
      <c r="IY14" s="2550"/>
      <c r="IZ14" s="2550"/>
      <c r="JA14" s="2550"/>
      <c r="JB14" s="2550"/>
      <c r="JC14" s="2550"/>
      <c r="JD14" s="2550"/>
      <c r="JE14" s="2550"/>
      <c r="JF14" s="2550"/>
      <c r="JG14" s="2550"/>
      <c r="JH14" s="2550"/>
      <c r="JI14" s="2550"/>
      <c r="JJ14" s="2550"/>
      <c r="JK14" s="2550"/>
      <c r="JL14" s="2550"/>
      <c r="JM14" s="2550"/>
      <c r="JN14" s="2550"/>
      <c r="JO14" s="2550"/>
      <c r="JP14" s="2550"/>
      <c r="JQ14" s="2550"/>
      <c r="JR14" s="2550"/>
      <c r="JS14" s="2550"/>
      <c r="JT14" s="2550"/>
      <c r="JU14" s="2550"/>
      <c r="JV14" s="2550"/>
      <c r="JW14" s="2550"/>
      <c r="JX14" s="2550"/>
      <c r="JY14" s="2550"/>
      <c r="JZ14" s="2550"/>
      <c r="KA14" s="2550"/>
      <c r="KB14" s="2550"/>
      <c r="KC14" s="2550"/>
      <c r="KD14" s="2550"/>
      <c r="KE14" s="2550"/>
      <c r="KF14" s="2550"/>
      <c r="KG14" s="2550"/>
      <c r="KH14" s="2550"/>
      <c r="KI14" s="2550"/>
      <c r="KJ14" s="2550"/>
      <c r="KK14" s="2550"/>
      <c r="KL14" s="2550"/>
      <c r="KM14" s="2550"/>
      <c r="KN14" s="2550"/>
      <c r="KO14" s="2550"/>
      <c r="KP14" s="2550"/>
      <c r="KQ14" s="2550"/>
      <c r="KR14" s="2550"/>
      <c r="KS14" s="2550"/>
      <c r="KT14" s="2550"/>
      <c r="KU14" s="2550"/>
      <c r="KV14" s="2550"/>
      <c r="KW14" s="2550"/>
      <c r="KX14" s="2550"/>
      <c r="KY14" s="2550"/>
      <c r="KZ14" s="2550"/>
      <c r="LA14" s="2550"/>
      <c r="LB14" s="2550"/>
      <c r="LC14" s="2550"/>
      <c r="LD14" s="2550"/>
      <c r="LE14" s="2550"/>
      <c r="LF14" s="2550"/>
      <c r="LG14" s="2550"/>
      <c r="LH14" s="2550"/>
      <c r="LI14" s="2550"/>
      <c r="LJ14" s="2550"/>
      <c r="LK14" s="2550"/>
      <c r="LL14" s="2550"/>
      <c r="LM14" s="2550"/>
      <c r="LN14" s="2550"/>
      <c r="LO14" s="2550"/>
      <c r="LP14" s="2550"/>
      <c r="LQ14" s="2550"/>
      <c r="LR14" s="2550"/>
      <c r="LS14" s="2550"/>
      <c r="LT14" s="2550"/>
      <c r="LU14" s="2550"/>
      <c r="LV14" s="2550"/>
      <c r="LW14" s="2550"/>
      <c r="LX14" s="2550"/>
      <c r="LY14" s="2550"/>
      <c r="LZ14" s="2550"/>
      <c r="MA14" s="2550"/>
      <c r="MB14" s="2550"/>
      <c r="MC14" s="2550"/>
      <c r="MD14" s="2550"/>
      <c r="ME14" s="2550"/>
      <c r="MF14" s="2550"/>
      <c r="MG14" s="2550"/>
      <c r="MH14" s="2550"/>
      <c r="MI14" s="2550"/>
      <c r="MJ14" s="2550"/>
      <c r="MK14" s="2550"/>
      <c r="ML14" s="2550"/>
      <c r="MM14" s="2550"/>
      <c r="MN14" s="2550"/>
      <c r="MO14" s="2550"/>
      <c r="MP14" s="2550"/>
      <c r="MQ14" s="2550"/>
      <c r="MR14" s="2550"/>
      <c r="MS14" s="2550"/>
      <c r="MT14" s="2550"/>
      <c r="MU14" s="2550"/>
      <c r="MV14" s="2550"/>
      <c r="MW14" s="2550"/>
      <c r="MX14" s="2550"/>
      <c r="MY14" s="2550"/>
      <c r="MZ14" s="2550"/>
      <c r="NA14" s="2550"/>
      <c r="NB14" s="2550"/>
      <c r="NC14" s="2550"/>
      <c r="ND14" s="2550"/>
      <c r="NE14" s="2550"/>
      <c r="NF14" s="2550"/>
      <c r="NG14" s="2550"/>
      <c r="NH14" s="2550"/>
      <c r="NI14" s="2550"/>
      <c r="NJ14" s="2550"/>
      <c r="NK14" s="2550"/>
      <c r="NL14" s="2550"/>
      <c r="NM14" s="2550"/>
      <c r="NN14" s="2550"/>
      <c r="NO14" s="2550"/>
      <c r="NP14" s="2550"/>
      <c r="NQ14" s="2550"/>
      <c r="NR14" s="2550"/>
      <c r="NS14" s="2550"/>
      <c r="NT14" s="2550"/>
      <c r="NU14" s="2550"/>
      <c r="NV14" s="2550"/>
      <c r="NW14" s="2550"/>
      <c r="NX14" s="2550"/>
      <c r="NY14" s="2550"/>
      <c r="NZ14" s="2550"/>
      <c r="OA14" s="2550"/>
      <c r="OB14" s="2550"/>
      <c r="OC14" s="2550"/>
      <c r="OD14" s="2550"/>
      <c r="OE14" s="2550"/>
      <c r="OF14" s="2550"/>
      <c r="OG14" s="2550"/>
      <c r="OH14" s="2550"/>
      <c r="OI14" s="2550"/>
      <c r="OJ14" s="2550"/>
      <c r="OK14" s="2550"/>
      <c r="OL14" s="2550"/>
      <c r="OM14" s="2550"/>
      <c r="ON14" s="2550"/>
      <c r="OO14" s="2550"/>
      <c r="OP14" s="2550"/>
      <c r="OQ14" s="2550"/>
      <c r="OR14" s="2550"/>
      <c r="OS14" s="2550"/>
      <c r="OT14" s="2550"/>
      <c r="OU14" s="2550"/>
      <c r="OV14" s="2550"/>
      <c r="OW14" s="2550"/>
      <c r="OX14" s="2550"/>
      <c r="OY14" s="2550"/>
      <c r="OZ14" s="2550"/>
      <c r="PA14" s="2550"/>
      <c r="PB14" s="2550"/>
      <c r="PC14" s="2550"/>
      <c r="PD14" s="2550"/>
      <c r="PE14" s="2550"/>
      <c r="PF14" s="2550"/>
      <c r="PG14" s="2550"/>
      <c r="PH14" s="2550"/>
      <c r="PI14" s="2550"/>
      <c r="PJ14" s="2550"/>
      <c r="PK14" s="2550"/>
      <c r="PL14" s="2550"/>
      <c r="PM14" s="2550"/>
      <c r="PN14" s="2550"/>
      <c r="PO14" s="2550"/>
      <c r="PP14" s="2550"/>
      <c r="PQ14" s="2550"/>
      <c r="PR14" s="2550"/>
      <c r="PS14" s="2550"/>
      <c r="PT14" s="2550"/>
      <c r="PU14" s="2550"/>
      <c r="PV14" s="2550"/>
      <c r="PW14" s="2550"/>
      <c r="PX14" s="2550"/>
      <c r="PY14" s="2550"/>
      <c r="PZ14" s="2550"/>
      <c r="QA14" s="2550"/>
      <c r="QB14" s="2550"/>
      <c r="QC14" s="2550"/>
      <c r="QD14" s="2550"/>
      <c r="QE14" s="2550"/>
      <c r="QF14" s="2550"/>
      <c r="QG14" s="2550"/>
      <c r="QH14" s="2550"/>
      <c r="QI14" s="2550"/>
      <c r="QJ14" s="2550"/>
      <c r="QK14" s="2550"/>
      <c r="QL14" s="2550"/>
      <c r="QM14" s="2550"/>
      <c r="QN14" s="2550"/>
      <c r="QO14" s="2550"/>
      <c r="QP14" s="2550"/>
      <c r="QQ14" s="2550"/>
      <c r="QR14" s="2550"/>
      <c r="QS14" s="2550"/>
      <c r="QT14" s="2550"/>
      <c r="QU14" s="2550"/>
      <c r="QV14" s="2550"/>
      <c r="QW14" s="2550"/>
      <c r="QX14" s="2550"/>
      <c r="QY14" s="2550"/>
      <c r="QZ14" s="2550"/>
      <c r="RA14" s="2550"/>
      <c r="RB14" s="2550"/>
      <c r="RC14" s="2550"/>
      <c r="RD14" s="2550"/>
      <c r="RE14" s="2550"/>
      <c r="RF14" s="2550"/>
      <c r="RG14" s="2550"/>
      <c r="RH14" s="2550"/>
      <c r="RI14" s="2550"/>
      <c r="RJ14" s="2550"/>
      <c r="RK14" s="2550"/>
      <c r="RL14" s="2550"/>
      <c r="RM14" s="2550"/>
      <c r="RN14" s="2550"/>
      <c r="RO14" s="2550"/>
      <c r="RP14" s="2550"/>
      <c r="RQ14" s="2550"/>
      <c r="RR14" s="2550"/>
      <c r="RS14" s="2550"/>
      <c r="RT14" s="2550"/>
      <c r="RU14" s="2550"/>
      <c r="RV14" s="2550"/>
      <c r="RW14" s="2550"/>
      <c r="RX14" s="2550"/>
      <c r="RY14" s="2550"/>
      <c r="RZ14" s="2550"/>
      <c r="SA14" s="2550"/>
      <c r="SB14" s="2550"/>
      <c r="SC14" s="2550"/>
      <c r="SD14" s="2550"/>
      <c r="SE14" s="2550"/>
      <c r="SF14" s="2550"/>
      <c r="SG14" s="2550"/>
      <c r="SH14" s="2550"/>
      <c r="SI14" s="2550"/>
      <c r="SJ14" s="2550"/>
      <c r="SK14" s="2550"/>
      <c r="SL14" s="2550"/>
      <c r="SM14" s="2550"/>
      <c r="SN14" s="2550"/>
      <c r="SO14" s="2550"/>
      <c r="SP14" s="2550"/>
      <c r="SQ14" s="2550"/>
      <c r="SR14" s="2550"/>
      <c r="SS14" s="2550"/>
      <c r="ST14" s="2550"/>
      <c r="SU14" s="2550"/>
      <c r="SV14" s="2550"/>
      <c r="SW14" s="2550"/>
      <c r="SX14" s="2550"/>
      <c r="SY14" s="2550"/>
      <c r="SZ14" s="2550"/>
      <c r="TA14" s="2550"/>
      <c r="TB14" s="2550"/>
      <c r="TC14" s="2550"/>
      <c r="TD14" s="2550"/>
      <c r="TE14" s="2550"/>
      <c r="TF14" s="2550"/>
      <c r="TG14" s="2550"/>
      <c r="TH14" s="2550"/>
      <c r="TI14" s="2550"/>
      <c r="TJ14" s="2550"/>
      <c r="TK14" s="2550"/>
      <c r="TL14" s="2550"/>
      <c r="TM14" s="2550"/>
      <c r="TN14" s="2550"/>
      <c r="TO14" s="2550"/>
      <c r="TP14" s="2550"/>
      <c r="TQ14" s="2550"/>
      <c r="TR14" s="2550"/>
      <c r="TS14" s="2550"/>
      <c r="TT14" s="2550"/>
      <c r="TU14" s="2550"/>
      <c r="TV14" s="2550"/>
      <c r="TW14" s="2550"/>
      <c r="TX14" s="2550"/>
      <c r="TY14" s="2550"/>
      <c r="TZ14" s="2550"/>
      <c r="UA14" s="2550"/>
      <c r="UB14" s="2550"/>
      <c r="UC14" s="2550"/>
      <c r="UD14" s="2550"/>
      <c r="UE14" s="2550"/>
      <c r="UF14" s="2550"/>
      <c r="UG14" s="2550"/>
      <c r="UH14" s="2550"/>
      <c r="UI14" s="2550"/>
      <c r="UJ14" s="2550"/>
      <c r="UK14" s="2550"/>
      <c r="UL14" s="2550"/>
      <c r="UM14" s="2550"/>
      <c r="UN14" s="2550"/>
      <c r="UO14" s="2550"/>
      <c r="UP14" s="2550"/>
      <c r="UQ14" s="2550"/>
      <c r="UR14" s="2550"/>
      <c r="US14" s="2550"/>
      <c r="UT14" s="2550"/>
      <c r="UU14" s="2550"/>
      <c r="UV14" s="2550"/>
      <c r="UW14" s="2550"/>
      <c r="UX14" s="2550"/>
      <c r="UY14" s="2550"/>
      <c r="UZ14" s="2550"/>
      <c r="VA14" s="2550"/>
      <c r="VB14" s="2550"/>
      <c r="VC14" s="2550"/>
      <c r="VD14" s="2550"/>
      <c r="VE14" s="2550"/>
      <c r="VF14" s="2550"/>
      <c r="VG14" s="2550"/>
      <c r="VH14" s="2550"/>
      <c r="VI14" s="2550"/>
      <c r="VJ14" s="2550"/>
      <c r="VK14" s="2550"/>
      <c r="VL14" s="2550"/>
      <c r="VM14" s="2550"/>
      <c r="VN14" s="2550"/>
      <c r="VO14" s="2550"/>
      <c r="VP14" s="2550"/>
      <c r="VQ14" s="2550"/>
      <c r="VR14" s="2550"/>
      <c r="VS14" s="2550"/>
      <c r="VT14" s="2550"/>
      <c r="VU14" s="2550"/>
      <c r="VV14" s="2550"/>
      <c r="VW14" s="2550"/>
      <c r="VX14" s="2550"/>
      <c r="VY14" s="2550"/>
      <c r="VZ14" s="2550"/>
      <c r="WA14" s="2550"/>
      <c r="WB14" s="2550"/>
      <c r="WC14" s="2550"/>
      <c r="WD14" s="2550"/>
      <c r="WE14" s="2550"/>
      <c r="WF14" s="2550"/>
      <c r="WG14" s="2550"/>
      <c r="WH14" s="2550"/>
      <c r="WI14" s="2550"/>
      <c r="WJ14" s="2550"/>
      <c r="WK14" s="2550"/>
      <c r="WL14" s="2550"/>
      <c r="WM14" s="2550"/>
      <c r="WN14" s="2550"/>
      <c r="WO14" s="2550"/>
      <c r="WP14" s="2550"/>
      <c r="WQ14" s="2550"/>
      <c r="WR14" s="2550"/>
      <c r="WS14" s="2550"/>
      <c r="WT14" s="2550"/>
      <c r="WU14" s="2550"/>
      <c r="WV14" s="2550"/>
      <c r="WW14" s="2550"/>
      <c r="WX14" s="2550"/>
      <c r="WY14" s="2550"/>
      <c r="WZ14" s="2550"/>
      <c r="XA14" s="2550"/>
      <c r="XB14" s="2550"/>
      <c r="XC14" s="2550"/>
      <c r="XD14" s="2550"/>
      <c r="XE14" s="2550"/>
      <c r="XF14" s="2550"/>
      <c r="XG14" s="2550"/>
      <c r="XH14" s="2550"/>
      <c r="XI14" s="2550"/>
      <c r="XJ14" s="2550"/>
      <c r="XK14" s="2550"/>
      <c r="XL14" s="2550"/>
      <c r="XM14" s="2550"/>
      <c r="XN14" s="2550"/>
      <c r="XO14" s="2550"/>
      <c r="XP14" s="2550"/>
      <c r="XQ14" s="2550"/>
      <c r="XR14" s="2550"/>
      <c r="XS14" s="2550"/>
      <c r="XT14" s="2550"/>
      <c r="XU14" s="2550"/>
      <c r="XV14" s="2550"/>
      <c r="XW14" s="2550"/>
      <c r="XX14" s="2550"/>
      <c r="XY14" s="2550"/>
      <c r="XZ14" s="2550"/>
      <c r="YA14" s="2550"/>
      <c r="YB14" s="2550"/>
      <c r="YC14" s="2550"/>
      <c r="YD14" s="2550"/>
      <c r="YE14" s="2550"/>
      <c r="YF14" s="2550"/>
      <c r="YG14" s="2550"/>
      <c r="YH14" s="2550"/>
      <c r="YI14" s="2550"/>
      <c r="YJ14" s="2550"/>
      <c r="YK14" s="2550"/>
      <c r="YL14" s="2550"/>
      <c r="YM14" s="2550"/>
      <c r="YN14" s="2550"/>
      <c r="YO14" s="2550"/>
      <c r="YP14" s="2550"/>
      <c r="YQ14" s="2550"/>
      <c r="YR14" s="2550"/>
      <c r="YS14" s="2550"/>
      <c r="YT14" s="2550"/>
      <c r="YU14" s="2550"/>
      <c r="YV14" s="2550"/>
      <c r="YW14" s="2550"/>
      <c r="YX14" s="2550"/>
      <c r="YY14" s="2550"/>
      <c r="YZ14" s="2550"/>
      <c r="ZA14" s="2550"/>
      <c r="ZB14" s="2550"/>
      <c r="ZC14" s="2550"/>
      <c r="ZD14" s="2550"/>
      <c r="ZE14" s="2550"/>
      <c r="ZF14" s="2550"/>
      <c r="ZG14" s="2550"/>
      <c r="ZH14" s="2550"/>
      <c r="ZI14" s="2550"/>
      <c r="ZJ14" s="2550"/>
      <c r="ZK14" s="2550"/>
      <c r="ZL14" s="2550"/>
      <c r="ZM14" s="2550"/>
      <c r="ZN14" s="2550"/>
      <c r="ZO14" s="2550"/>
      <c r="ZP14" s="2550"/>
      <c r="ZQ14" s="2550"/>
      <c r="ZR14" s="2550"/>
      <c r="ZS14" s="2550"/>
      <c r="ZT14" s="2550"/>
      <c r="ZU14" s="2550"/>
      <c r="ZV14" s="2550"/>
      <c r="ZW14" s="2550"/>
      <c r="ZX14" s="2550"/>
      <c r="ZY14" s="2550"/>
      <c r="ZZ14" s="2550"/>
      <c r="AAA14" s="2550"/>
      <c r="AAB14" s="2550"/>
      <c r="AAC14" s="2550"/>
      <c r="AAD14" s="2550"/>
      <c r="AAE14" s="2550"/>
      <c r="AAF14" s="2550"/>
      <c r="AAG14" s="2550"/>
      <c r="AAH14" s="2550"/>
      <c r="AAI14" s="2550"/>
      <c r="AAJ14" s="2550"/>
      <c r="AAK14" s="2550"/>
      <c r="AAL14" s="2550"/>
      <c r="AAM14" s="2550"/>
      <c r="AAN14" s="2550"/>
      <c r="AAO14" s="2550"/>
      <c r="AAP14" s="2550"/>
      <c r="AAQ14" s="2550"/>
      <c r="AAR14" s="2550"/>
      <c r="AAS14" s="2550"/>
      <c r="AAT14" s="2550"/>
      <c r="AAU14" s="2550"/>
      <c r="AAV14" s="2550"/>
      <c r="AAW14" s="2550"/>
      <c r="AAX14" s="2550"/>
      <c r="AAY14" s="2550"/>
      <c r="AAZ14" s="2550"/>
      <c r="ABA14" s="2550"/>
      <c r="ABB14" s="2550"/>
      <c r="ABC14" s="2550"/>
      <c r="ABD14" s="2550"/>
      <c r="ABE14" s="2550"/>
      <c r="ABF14" s="2550"/>
      <c r="ABG14" s="2550"/>
      <c r="ABH14" s="2550"/>
      <c r="ABI14" s="2550"/>
      <c r="ABJ14" s="2550"/>
      <c r="ABK14" s="2550"/>
      <c r="ABL14" s="2550"/>
      <c r="ABM14" s="2550"/>
      <c r="ABN14" s="2550"/>
      <c r="ABO14" s="2550"/>
      <c r="ABP14" s="2550"/>
      <c r="ABQ14" s="2550"/>
      <c r="ABR14" s="2550"/>
      <c r="ABS14" s="2550"/>
      <c r="ABT14" s="2550"/>
      <c r="ABU14" s="2550"/>
      <c r="ABV14" s="2550"/>
      <c r="ABW14" s="2550"/>
      <c r="ABX14" s="2550"/>
      <c r="ABY14" s="2550"/>
      <c r="ABZ14" s="2550"/>
      <c r="ACA14" s="2550"/>
      <c r="ACB14" s="2550"/>
      <c r="ACC14" s="2550"/>
      <c r="ACD14" s="2550"/>
      <c r="ACE14" s="2550"/>
      <c r="ACF14" s="2550"/>
      <c r="ACG14" s="2550"/>
      <c r="ACH14" s="2550"/>
      <c r="ACI14" s="2550"/>
      <c r="ACJ14" s="2550"/>
      <c r="ACK14" s="2550"/>
      <c r="ACL14" s="2550"/>
      <c r="ACM14" s="2550"/>
      <c r="ACN14" s="2550"/>
      <c r="ACO14" s="2550"/>
      <c r="ACP14" s="2550"/>
      <c r="ACQ14" s="2550"/>
      <c r="ACR14" s="2550"/>
      <c r="ACS14" s="2550"/>
      <c r="ACT14" s="2550"/>
      <c r="ACU14" s="2550"/>
      <c r="ACV14" s="2550"/>
      <c r="ACW14" s="2550"/>
      <c r="ACX14" s="2550"/>
      <c r="ACY14" s="2550"/>
      <c r="ACZ14" s="2550"/>
      <c r="ADA14" s="2550"/>
      <c r="ADB14" s="2550"/>
      <c r="ADC14" s="2550"/>
      <c r="ADD14" s="2550"/>
      <c r="ADE14" s="2550"/>
      <c r="ADF14" s="2550"/>
      <c r="ADG14" s="2550"/>
      <c r="ADH14" s="2550"/>
      <c r="ADI14" s="2550"/>
      <c r="ADJ14" s="2550"/>
      <c r="ADK14" s="2550"/>
      <c r="ADL14" s="2550"/>
      <c r="ADM14" s="2550"/>
      <c r="ADN14" s="2550"/>
      <c r="ADO14" s="2550"/>
      <c r="ADP14" s="2550"/>
      <c r="ADQ14" s="2550"/>
      <c r="ADR14" s="2550"/>
      <c r="ADS14" s="2550"/>
      <c r="ADT14" s="2550"/>
      <c r="ADU14" s="2550"/>
      <c r="ADV14" s="2550"/>
      <c r="ADW14" s="2550"/>
      <c r="ADX14" s="2550"/>
      <c r="ADY14" s="2550"/>
      <c r="ADZ14" s="2550"/>
      <c r="AEA14" s="2550"/>
      <c r="AEB14" s="2550"/>
      <c r="AEC14" s="2550"/>
      <c r="AED14" s="2550"/>
      <c r="AEE14" s="2550"/>
      <c r="AEF14" s="2550"/>
      <c r="AEG14" s="2550"/>
      <c r="AEH14" s="2550"/>
      <c r="AEI14" s="2550"/>
      <c r="AEJ14" s="2550"/>
      <c r="AEK14" s="2550"/>
      <c r="AEL14" s="2550"/>
      <c r="AEM14" s="2550"/>
      <c r="AEN14" s="2550"/>
      <c r="AEO14" s="2550"/>
      <c r="AEP14" s="2550"/>
      <c r="AEQ14" s="2550"/>
      <c r="AER14" s="2550"/>
      <c r="AES14" s="2550"/>
      <c r="AET14" s="2550"/>
      <c r="AEU14" s="2550"/>
      <c r="AEV14" s="2550"/>
      <c r="AEW14" s="2550"/>
      <c r="AEX14" s="2550"/>
      <c r="AEY14" s="2550"/>
      <c r="AEZ14" s="2550"/>
      <c r="AFA14" s="2550"/>
      <c r="AFB14" s="2550"/>
      <c r="AFC14" s="2550"/>
      <c r="AFD14" s="2550"/>
      <c r="AFE14" s="2550"/>
      <c r="AFF14" s="2550"/>
      <c r="AFG14" s="2550"/>
      <c r="AFH14" s="2550"/>
      <c r="AFI14" s="2550"/>
      <c r="AFJ14" s="2550"/>
      <c r="AFK14" s="2550"/>
      <c r="AFL14" s="2550"/>
      <c r="AFM14" s="2550"/>
      <c r="AFN14" s="2550"/>
      <c r="AFO14" s="2550"/>
      <c r="AFP14" s="2550"/>
      <c r="AFQ14" s="2550"/>
      <c r="AFR14" s="2550"/>
      <c r="AFS14" s="2550"/>
      <c r="AFT14" s="2550"/>
      <c r="AFU14" s="2550"/>
      <c r="AFV14" s="2550"/>
      <c r="AFW14" s="2550"/>
      <c r="AFX14" s="2550"/>
      <c r="AFY14" s="2550"/>
      <c r="AFZ14" s="2550"/>
      <c r="AGA14" s="2550"/>
      <c r="AGB14" s="2550"/>
      <c r="AGC14" s="2550"/>
      <c r="AGD14" s="2550"/>
      <c r="AGE14" s="2550"/>
      <c r="AGF14" s="2550"/>
      <c r="AGG14" s="2550"/>
      <c r="AGH14" s="2550"/>
      <c r="AGI14" s="2550"/>
      <c r="AGJ14" s="2550"/>
      <c r="AGK14" s="2550"/>
      <c r="AGL14" s="2550"/>
      <c r="AGM14" s="2550"/>
      <c r="AGN14" s="2550"/>
      <c r="AGO14" s="2550"/>
      <c r="AGP14" s="2550"/>
      <c r="AGQ14" s="2550"/>
      <c r="AGR14" s="2550"/>
      <c r="AGS14" s="2550"/>
      <c r="AGT14" s="2550"/>
      <c r="AGU14" s="2550"/>
      <c r="AGV14" s="2550"/>
      <c r="AGW14" s="2550"/>
      <c r="AGX14" s="2550"/>
      <c r="AGY14" s="2550"/>
      <c r="AGZ14" s="2550"/>
      <c r="AHA14" s="2550"/>
      <c r="AHB14" s="2550"/>
      <c r="AHC14" s="2550"/>
      <c r="AHD14" s="2550"/>
      <c r="AHE14" s="2550"/>
      <c r="AHF14" s="2550"/>
      <c r="AHG14" s="2550"/>
      <c r="AHH14" s="2550"/>
      <c r="AHI14" s="2550"/>
      <c r="AHJ14" s="2550"/>
      <c r="AHK14" s="2550"/>
      <c r="AHL14" s="2550"/>
      <c r="AHM14" s="2550"/>
      <c r="AHN14" s="2550"/>
      <c r="AHO14" s="2550"/>
      <c r="AHP14" s="2550"/>
      <c r="AHQ14" s="2550"/>
      <c r="AHR14" s="2550"/>
      <c r="AHS14" s="2550"/>
      <c r="AHT14" s="2550"/>
      <c r="AHU14" s="2550"/>
      <c r="AHV14" s="2550"/>
      <c r="AHW14" s="2550"/>
      <c r="AHX14" s="2550"/>
      <c r="AHY14" s="2550"/>
      <c r="AHZ14" s="2550"/>
      <c r="AIA14" s="2550"/>
      <c r="AIB14" s="2550"/>
      <c r="AIC14" s="2550"/>
      <c r="AID14" s="2550"/>
      <c r="AIE14" s="2550"/>
      <c r="AIF14" s="2550"/>
      <c r="AIG14" s="2550"/>
      <c r="AIH14" s="2550"/>
      <c r="AII14" s="2550"/>
      <c r="AIJ14" s="2550"/>
      <c r="AIK14" s="2550"/>
      <c r="AIL14" s="2550"/>
      <c r="AIM14" s="2550"/>
      <c r="AIN14" s="2550"/>
      <c r="AIO14" s="2550"/>
      <c r="AIP14" s="2550"/>
      <c r="AIQ14" s="2550"/>
      <c r="AIR14" s="2550"/>
      <c r="AIS14" s="2550"/>
      <c r="AIT14" s="2550"/>
      <c r="AIU14" s="2550"/>
      <c r="AIV14" s="2550"/>
      <c r="AIW14" s="2550"/>
      <c r="AIX14" s="2550"/>
      <c r="AIY14" s="2550"/>
      <c r="AIZ14" s="2550"/>
      <c r="AJA14" s="2550"/>
      <c r="AJB14" s="2550"/>
      <c r="AJC14" s="2550"/>
      <c r="AJD14" s="2550"/>
      <c r="AJE14" s="2550"/>
      <c r="AJF14" s="2550"/>
      <c r="AJG14" s="2550"/>
      <c r="AJH14" s="2550"/>
      <c r="AJI14" s="2550"/>
      <c r="AJJ14" s="2550"/>
      <c r="AJK14" s="2550"/>
      <c r="AJL14" s="2550"/>
      <c r="AJM14" s="2550"/>
      <c r="AJN14" s="2550"/>
      <c r="AJO14" s="2550"/>
      <c r="AJP14" s="2550"/>
      <c r="AJQ14" s="2550"/>
      <c r="AJR14" s="2550"/>
      <c r="AJS14" s="2550"/>
      <c r="AJT14" s="2550"/>
      <c r="AJU14" s="2550"/>
      <c r="AJV14" s="2550"/>
      <c r="AJW14" s="2550"/>
      <c r="AJX14" s="2550"/>
      <c r="AJY14" s="2550"/>
      <c r="AJZ14" s="2550"/>
      <c r="AKA14" s="2550"/>
      <c r="AKB14" s="2550"/>
      <c r="AKC14" s="2550"/>
      <c r="AKD14" s="2550"/>
      <c r="AKE14" s="2550"/>
      <c r="AKF14" s="2550"/>
      <c r="AKG14" s="2550"/>
      <c r="AKH14" s="2550"/>
      <c r="AKI14" s="2550"/>
      <c r="AKJ14" s="2550"/>
      <c r="AKK14" s="2550"/>
      <c r="AKL14" s="2550"/>
      <c r="AKM14" s="2550"/>
      <c r="AKN14" s="2550"/>
      <c r="AKO14" s="2550"/>
      <c r="AKP14" s="2550"/>
      <c r="AKQ14" s="2550"/>
      <c r="AKR14" s="2550"/>
      <c r="AKS14" s="2550"/>
      <c r="AKT14" s="2550"/>
      <c r="AKU14" s="2550"/>
      <c r="AKV14" s="2550"/>
      <c r="AKW14" s="2550"/>
      <c r="AKX14" s="2550"/>
      <c r="AKY14" s="2550"/>
      <c r="AKZ14" s="2550"/>
      <c r="ALA14" s="2550"/>
      <c r="ALB14" s="2550"/>
      <c r="ALC14" s="2550"/>
      <c r="ALD14" s="2550"/>
      <c r="ALE14" s="2550"/>
      <c r="ALF14" s="2550"/>
      <c r="ALG14" s="2550"/>
      <c r="ALH14" s="2550"/>
      <c r="ALI14" s="2550"/>
      <c r="ALJ14" s="2550"/>
      <c r="ALK14" s="2550"/>
      <c r="ALL14" s="2550"/>
      <c r="ALM14" s="2550"/>
      <c r="ALN14" s="2550"/>
      <c r="ALO14" s="2550"/>
      <c r="ALP14" s="2550"/>
      <c r="ALQ14" s="2550"/>
      <c r="ALR14" s="2550"/>
      <c r="ALS14" s="2550"/>
      <c r="ALT14" s="2550"/>
      <c r="ALU14" s="2550"/>
      <c r="ALV14" s="2550"/>
      <c r="ALW14" s="2550"/>
      <c r="ALX14" s="2550"/>
      <c r="ALY14" s="2550"/>
      <c r="ALZ14" s="2550"/>
      <c r="AMA14" s="2550"/>
      <c r="AMB14" s="2550"/>
      <c r="AMC14" s="2550"/>
      <c r="AMD14" s="2550"/>
      <c r="AME14" s="2550"/>
      <c r="AMF14" s="2550"/>
      <c r="AMG14" s="2550"/>
      <c r="AMH14" s="2550"/>
      <c r="AMI14" s="2550"/>
      <c r="AMJ14" s="2550"/>
      <c r="AMK14" s="2550"/>
      <c r="AML14" s="2550"/>
      <c r="AMM14" s="2550"/>
      <c r="AMN14" s="2550"/>
      <c r="AMO14" s="2550"/>
      <c r="AMP14" s="2550"/>
      <c r="AMQ14" s="2550"/>
      <c r="AMR14" s="2550"/>
      <c r="AMS14" s="2550"/>
      <c r="AMT14" s="2550"/>
      <c r="AMU14" s="2550"/>
      <c r="AMV14" s="2550"/>
      <c r="AMW14" s="2550"/>
      <c r="AMX14" s="2550"/>
      <c r="AMY14" s="2550"/>
      <c r="AMZ14" s="2550"/>
      <c r="ANA14" s="2550"/>
      <c r="ANB14" s="2550"/>
      <c r="ANC14" s="2550"/>
      <c r="AND14" s="2550"/>
      <c r="ANE14" s="2550"/>
      <c r="ANF14" s="2550"/>
      <c r="ANG14" s="2550"/>
      <c r="ANH14" s="2550"/>
      <c r="ANI14" s="2550"/>
      <c r="ANJ14" s="2550"/>
      <c r="ANK14" s="2550"/>
      <c r="ANL14" s="2550"/>
      <c r="ANM14" s="2550"/>
      <c r="ANN14" s="2550"/>
      <c r="ANO14" s="2550"/>
      <c r="ANP14" s="2550"/>
      <c r="ANQ14" s="2550"/>
      <c r="ANR14" s="2550"/>
      <c r="ANS14" s="2550"/>
      <c r="ANT14" s="2550"/>
      <c r="ANU14" s="2550"/>
      <c r="ANV14" s="2550"/>
      <c r="ANW14" s="2550"/>
      <c r="ANX14" s="2550"/>
      <c r="ANY14" s="2550"/>
      <c r="ANZ14" s="2550"/>
      <c r="AOA14" s="2550"/>
      <c r="AOB14" s="2550"/>
      <c r="AOC14" s="2550"/>
      <c r="AOD14" s="2550"/>
      <c r="AOE14" s="2550"/>
      <c r="AOF14" s="2550"/>
      <c r="AOG14" s="2550"/>
      <c r="AOH14" s="2550"/>
      <c r="AOI14" s="2550"/>
      <c r="AOJ14" s="2550"/>
      <c r="AOK14" s="2550"/>
      <c r="AOL14" s="2550"/>
      <c r="AOM14" s="2550"/>
      <c r="AON14" s="2550"/>
      <c r="AOO14" s="2550"/>
      <c r="AOP14" s="2550"/>
      <c r="AOQ14" s="2550"/>
      <c r="AOR14" s="2550"/>
      <c r="AOS14" s="2550"/>
      <c r="AOT14" s="2550"/>
      <c r="AOU14" s="2550"/>
      <c r="AOV14" s="2550"/>
      <c r="AOW14" s="2550"/>
      <c r="AOX14" s="2550"/>
      <c r="AOY14" s="2550"/>
      <c r="AOZ14" s="2550"/>
      <c r="APA14" s="2550"/>
      <c r="APB14" s="2550"/>
      <c r="APC14" s="2550"/>
      <c r="APD14" s="2550"/>
      <c r="APE14" s="2550"/>
      <c r="APF14" s="2550"/>
      <c r="APG14" s="2550"/>
      <c r="APH14" s="2550"/>
      <c r="API14" s="2550"/>
      <c r="APJ14" s="2550"/>
      <c r="APK14" s="2550"/>
      <c r="APL14" s="2550"/>
      <c r="APM14" s="2550"/>
      <c r="APN14" s="2550"/>
      <c r="APO14" s="2550"/>
      <c r="APP14" s="2550"/>
      <c r="APQ14" s="2550"/>
      <c r="APR14" s="2550"/>
      <c r="APS14" s="2550"/>
      <c r="APT14" s="2550"/>
      <c r="APU14" s="2550"/>
      <c r="APV14" s="2550"/>
      <c r="APW14" s="2550"/>
      <c r="APX14" s="2550"/>
      <c r="APY14" s="2550"/>
      <c r="APZ14" s="2550"/>
      <c r="AQA14" s="2550"/>
      <c r="AQB14" s="2550"/>
      <c r="AQC14" s="2550"/>
      <c r="AQD14" s="2550"/>
      <c r="AQE14" s="2550"/>
      <c r="AQF14" s="2550"/>
      <c r="AQG14" s="2550"/>
      <c r="AQH14" s="2550"/>
      <c r="AQI14" s="2550"/>
      <c r="AQJ14" s="2550"/>
      <c r="AQK14" s="2550"/>
      <c r="AQL14" s="2550"/>
      <c r="AQM14" s="2550"/>
      <c r="AQN14" s="2550"/>
      <c r="AQO14" s="2550"/>
      <c r="AQP14" s="2550"/>
      <c r="AQQ14" s="2550"/>
      <c r="AQR14" s="2550"/>
      <c r="AQS14" s="2550"/>
      <c r="AQT14" s="2550"/>
      <c r="AQU14" s="2550"/>
      <c r="AQV14" s="2550"/>
      <c r="AQW14" s="2550"/>
      <c r="AQX14" s="2550"/>
      <c r="AQY14" s="2550"/>
      <c r="AQZ14" s="2550"/>
      <c r="ARA14" s="2550"/>
      <c r="ARB14" s="2550"/>
      <c r="ARC14" s="2550"/>
      <c r="ARD14" s="2550"/>
      <c r="ARE14" s="2550"/>
      <c r="ARF14" s="2550"/>
      <c r="ARG14" s="2550"/>
      <c r="ARH14" s="2550"/>
      <c r="ARI14" s="2550"/>
      <c r="ARJ14" s="2550"/>
      <c r="ARK14" s="2550"/>
      <c r="ARL14" s="2550"/>
      <c r="ARM14" s="2550"/>
      <c r="ARN14" s="2550"/>
      <c r="ARO14" s="2550"/>
      <c r="ARP14" s="2550"/>
      <c r="ARQ14" s="2550"/>
      <c r="ARR14" s="2550"/>
      <c r="ARS14" s="2550"/>
      <c r="ART14" s="2550"/>
      <c r="ARU14" s="2550"/>
      <c r="ARV14" s="2550"/>
      <c r="ARW14" s="2550"/>
      <c r="ARX14" s="2550"/>
      <c r="ARY14" s="2550"/>
      <c r="ARZ14" s="2550"/>
      <c r="ASA14" s="2550"/>
      <c r="ASB14" s="2550"/>
      <c r="ASC14" s="2550"/>
      <c r="ASD14" s="2550"/>
      <c r="ASE14" s="2550"/>
      <c r="ASF14" s="2550"/>
      <c r="ASG14" s="2550"/>
      <c r="ASH14" s="2550"/>
      <c r="ASI14" s="2550"/>
      <c r="ASJ14" s="2550"/>
      <c r="ASK14" s="2550"/>
      <c r="ASL14" s="2550"/>
      <c r="ASM14" s="2550"/>
      <c r="ASN14" s="2550"/>
      <c r="ASO14" s="2550"/>
      <c r="ASP14" s="2550"/>
      <c r="ASQ14" s="2550"/>
      <c r="ASR14" s="2550"/>
      <c r="ASS14" s="2550"/>
      <c r="AST14" s="2550"/>
      <c r="ASU14" s="2550"/>
      <c r="ASV14" s="2550"/>
      <c r="ASW14" s="2550"/>
      <c r="ASX14" s="2550"/>
      <c r="ASY14" s="2550"/>
      <c r="ASZ14" s="2550"/>
      <c r="ATA14" s="2550"/>
      <c r="ATB14" s="2550"/>
      <c r="ATC14" s="2550"/>
      <c r="ATD14" s="2550"/>
      <c r="ATE14" s="2550"/>
      <c r="ATF14" s="2550"/>
      <c r="ATG14" s="2550"/>
      <c r="ATH14" s="2550"/>
      <c r="ATI14" s="2550"/>
      <c r="ATJ14" s="2550"/>
      <c r="ATK14" s="2550"/>
      <c r="ATL14" s="2550"/>
      <c r="ATM14" s="2550"/>
      <c r="ATN14" s="2550"/>
      <c r="ATO14" s="2550"/>
      <c r="ATP14" s="2550"/>
      <c r="ATQ14" s="2550"/>
      <c r="ATR14" s="2550"/>
      <c r="ATS14" s="2550"/>
      <c r="ATT14" s="2550"/>
      <c r="ATU14" s="2550"/>
      <c r="ATV14" s="2550"/>
      <c r="ATW14" s="2550"/>
      <c r="ATX14" s="2550"/>
      <c r="ATY14" s="2550"/>
      <c r="ATZ14" s="2550"/>
      <c r="AUA14" s="2550"/>
      <c r="AUB14" s="2550"/>
      <c r="AUC14" s="2550"/>
      <c r="AUD14" s="2550"/>
      <c r="AUE14" s="2550"/>
      <c r="AUF14" s="2550"/>
      <c r="AUG14" s="2550"/>
      <c r="AUH14" s="2550"/>
      <c r="AUI14" s="2550"/>
      <c r="AUJ14" s="2550"/>
      <c r="AUK14" s="2550"/>
      <c r="AUL14" s="2550"/>
      <c r="AUM14" s="2550"/>
      <c r="AUN14" s="2550"/>
      <c r="AUO14" s="2550"/>
      <c r="AUP14" s="2550"/>
      <c r="AUQ14" s="2550"/>
      <c r="AUR14" s="2550"/>
      <c r="AUS14" s="2550"/>
      <c r="AUT14" s="2550"/>
      <c r="AUU14" s="2550"/>
      <c r="AUV14" s="2550"/>
      <c r="AUW14" s="2550"/>
      <c r="AUX14" s="2550"/>
      <c r="AUY14" s="2550"/>
      <c r="AUZ14" s="2550"/>
      <c r="AVA14" s="2550"/>
      <c r="AVB14" s="2550"/>
      <c r="AVC14" s="2550"/>
      <c r="AVD14" s="2550"/>
      <c r="AVE14" s="2550"/>
      <c r="AVF14" s="2550"/>
      <c r="AVG14" s="2550"/>
      <c r="AVH14" s="2550"/>
      <c r="AVI14" s="2550"/>
      <c r="AVJ14" s="2550"/>
      <c r="AVK14" s="2550"/>
      <c r="AVL14" s="2550"/>
      <c r="AVM14" s="2550"/>
      <c r="AVN14" s="2550"/>
      <c r="AVO14" s="2550"/>
      <c r="AVP14" s="2550"/>
      <c r="AVQ14" s="2550"/>
      <c r="AVR14" s="2550"/>
      <c r="AVS14" s="2550"/>
      <c r="AVT14" s="2550"/>
      <c r="AVU14" s="2550"/>
      <c r="AVV14" s="2550"/>
      <c r="AVW14" s="2550"/>
      <c r="AVX14" s="2550"/>
      <c r="AVY14" s="2550"/>
      <c r="AVZ14" s="2550"/>
      <c r="AWA14" s="2550"/>
      <c r="AWB14" s="2550"/>
      <c r="AWC14" s="2550"/>
      <c r="AWD14" s="2550"/>
      <c r="AWE14" s="2550"/>
      <c r="AWF14" s="2550"/>
      <c r="AWG14" s="2550"/>
      <c r="AWH14" s="2550"/>
      <c r="AWI14" s="2550"/>
      <c r="AWJ14" s="2550"/>
      <c r="AWK14" s="2550"/>
      <c r="AWL14" s="2550"/>
      <c r="AWM14" s="2550"/>
      <c r="AWN14" s="2550"/>
      <c r="AWO14" s="2550"/>
      <c r="AWP14" s="2550"/>
      <c r="AWQ14" s="2550"/>
      <c r="AWR14" s="2550"/>
      <c r="AWS14" s="2550"/>
      <c r="AWT14" s="2550"/>
      <c r="AWU14" s="2550"/>
      <c r="AWV14" s="2550"/>
      <c r="AWW14" s="2550"/>
      <c r="AWX14" s="2550"/>
      <c r="AWY14" s="2550"/>
      <c r="AWZ14" s="2550"/>
      <c r="AXA14" s="2550"/>
      <c r="AXB14" s="2550"/>
      <c r="AXC14" s="2550"/>
      <c r="AXD14" s="2550"/>
      <c r="AXE14" s="2550"/>
      <c r="AXF14" s="2550"/>
      <c r="AXG14" s="2550"/>
      <c r="AXH14" s="2550"/>
      <c r="AXI14" s="2550"/>
      <c r="AXJ14" s="2550"/>
      <c r="AXK14" s="2550"/>
      <c r="AXL14" s="2550"/>
      <c r="AXM14" s="2550"/>
      <c r="AXN14" s="2550"/>
      <c r="AXO14" s="2550"/>
      <c r="AXP14" s="2550"/>
      <c r="AXQ14" s="2550"/>
      <c r="AXR14" s="2550"/>
      <c r="AXS14" s="2550"/>
      <c r="AXT14" s="2550"/>
      <c r="AXU14" s="2550"/>
      <c r="AXV14" s="2550"/>
      <c r="AXW14" s="2550"/>
      <c r="AXX14" s="2550"/>
      <c r="AXY14" s="2550"/>
      <c r="AXZ14" s="2550"/>
      <c r="AYA14" s="2550"/>
      <c r="AYB14" s="2550"/>
      <c r="AYC14" s="2550"/>
      <c r="AYD14" s="2550"/>
      <c r="AYE14" s="2550"/>
      <c r="AYF14" s="2550"/>
      <c r="AYG14" s="2550"/>
      <c r="AYH14" s="2550"/>
      <c r="AYI14" s="2550"/>
      <c r="AYJ14" s="2550"/>
      <c r="AYK14" s="2550"/>
      <c r="AYL14" s="2550"/>
      <c r="AYM14" s="2550"/>
      <c r="AYN14" s="2550"/>
      <c r="AYO14" s="2550"/>
      <c r="AYP14" s="2550"/>
      <c r="AYQ14" s="2550"/>
      <c r="AYR14" s="2550"/>
      <c r="AYS14" s="2550"/>
      <c r="AYT14" s="2550"/>
      <c r="AYU14" s="2550"/>
      <c r="AYV14" s="2550"/>
      <c r="AYW14" s="2550"/>
      <c r="AYX14" s="2550"/>
      <c r="AYY14" s="2550"/>
      <c r="AYZ14" s="2550"/>
      <c r="AZA14" s="2550"/>
      <c r="AZB14" s="2550"/>
      <c r="AZC14" s="2550"/>
      <c r="AZD14" s="2550"/>
      <c r="AZE14" s="2550"/>
      <c r="AZF14" s="2550"/>
      <c r="AZG14" s="2550"/>
      <c r="AZH14" s="2550"/>
      <c r="AZI14" s="2550"/>
      <c r="AZJ14" s="2550"/>
      <c r="AZK14" s="2550"/>
      <c r="AZL14" s="2550"/>
      <c r="AZM14" s="2550"/>
      <c r="AZN14" s="2550"/>
      <c r="AZO14" s="2550"/>
      <c r="AZP14" s="2550"/>
      <c r="AZQ14" s="2550"/>
      <c r="AZR14" s="2550"/>
      <c r="AZS14" s="2550"/>
      <c r="AZT14" s="2550"/>
      <c r="AZU14" s="2550"/>
      <c r="AZV14" s="2550"/>
      <c r="AZW14" s="2550"/>
      <c r="AZX14" s="2550"/>
      <c r="AZY14" s="2550"/>
      <c r="AZZ14" s="2550"/>
      <c r="BAA14" s="2550"/>
      <c r="BAB14" s="2550"/>
      <c r="BAC14" s="2550"/>
      <c r="BAD14" s="2550"/>
      <c r="BAE14" s="2550"/>
      <c r="BAF14" s="2550"/>
      <c r="BAG14" s="2550"/>
      <c r="BAH14" s="2550"/>
      <c r="BAI14" s="2550"/>
      <c r="BAJ14" s="2550"/>
      <c r="BAK14" s="2550"/>
      <c r="BAL14" s="2550"/>
      <c r="BAM14" s="2550"/>
      <c r="BAN14" s="2550"/>
      <c r="BAO14" s="2550"/>
      <c r="BAP14" s="2550"/>
      <c r="BAQ14" s="2550"/>
      <c r="BAR14" s="2550"/>
      <c r="BAS14" s="2550"/>
      <c r="BAT14" s="2550"/>
      <c r="BAU14" s="2550"/>
      <c r="BAV14" s="2550"/>
      <c r="BAW14" s="2550"/>
      <c r="BAX14" s="2550"/>
      <c r="BAY14" s="2550"/>
      <c r="BAZ14" s="2550"/>
      <c r="BBA14" s="2550"/>
      <c r="BBB14" s="2550"/>
      <c r="BBC14" s="2550"/>
      <c r="BBD14" s="2550"/>
      <c r="BBE14" s="2550"/>
      <c r="BBF14" s="2550"/>
      <c r="BBG14" s="2550"/>
      <c r="BBH14" s="2550"/>
      <c r="BBI14" s="2550"/>
      <c r="BBJ14" s="2550"/>
      <c r="BBK14" s="2550"/>
      <c r="BBL14" s="2550"/>
      <c r="BBM14" s="2550"/>
      <c r="BBN14" s="2550"/>
      <c r="BBO14" s="2550"/>
      <c r="BBP14" s="2550"/>
      <c r="BBQ14" s="2550"/>
      <c r="BBR14" s="2550"/>
      <c r="BBS14" s="2550"/>
      <c r="BBT14" s="2550"/>
      <c r="BBU14" s="2550"/>
      <c r="BBV14" s="2550"/>
      <c r="BBW14" s="2550"/>
      <c r="BBX14" s="2550"/>
      <c r="BBY14" s="2550"/>
      <c r="BBZ14" s="2550"/>
      <c r="BCA14" s="2550"/>
      <c r="BCB14" s="2550"/>
      <c r="BCC14" s="2550"/>
      <c r="BCD14" s="2550"/>
      <c r="BCE14" s="2550"/>
      <c r="BCF14" s="2550"/>
      <c r="BCG14" s="2550"/>
      <c r="BCH14" s="2550"/>
      <c r="BCI14" s="2550"/>
      <c r="BCJ14" s="2550"/>
      <c r="BCK14" s="2550"/>
      <c r="BCL14" s="2550"/>
      <c r="BCM14" s="2550"/>
      <c r="BCN14" s="2550"/>
      <c r="BCO14" s="2550"/>
      <c r="BCP14" s="2550"/>
      <c r="BCQ14" s="2550"/>
      <c r="BCR14" s="2550"/>
      <c r="BCS14" s="2550"/>
      <c r="BCT14" s="2550"/>
      <c r="BCU14" s="2550"/>
      <c r="BCV14" s="2550"/>
      <c r="BCW14" s="2550"/>
      <c r="BCX14" s="2550"/>
      <c r="BCY14" s="2550"/>
      <c r="BCZ14" s="2550"/>
      <c r="BDA14" s="2550"/>
      <c r="BDB14" s="2550"/>
      <c r="BDC14" s="2550"/>
      <c r="BDD14" s="2550"/>
      <c r="BDE14" s="2550"/>
      <c r="BDF14" s="2550"/>
      <c r="BDG14" s="2550"/>
      <c r="BDH14" s="2550"/>
      <c r="BDI14" s="2550"/>
      <c r="BDJ14" s="2550"/>
      <c r="BDK14" s="2550"/>
      <c r="BDL14" s="2550"/>
      <c r="BDM14" s="2550"/>
      <c r="BDN14" s="2550"/>
      <c r="BDO14" s="2550"/>
      <c r="BDP14" s="2550"/>
      <c r="BDQ14" s="2550"/>
      <c r="BDR14" s="2550"/>
      <c r="BDS14" s="2550"/>
      <c r="BDT14" s="2550"/>
      <c r="BDU14" s="2550"/>
      <c r="BDV14" s="2550"/>
      <c r="BDW14" s="2550"/>
      <c r="BDX14" s="2550"/>
      <c r="BDY14" s="2550"/>
      <c r="BDZ14" s="2550"/>
      <c r="BEA14" s="2550"/>
      <c r="BEB14" s="2550"/>
      <c r="BEC14" s="2550"/>
      <c r="BED14" s="2550"/>
      <c r="BEE14" s="2550"/>
      <c r="BEF14" s="2550"/>
      <c r="BEG14" s="2550"/>
      <c r="BEH14" s="2550"/>
      <c r="BEI14" s="2550"/>
      <c r="BEJ14" s="2550"/>
      <c r="BEK14" s="2550"/>
      <c r="BEL14" s="2550"/>
      <c r="BEM14" s="2550"/>
      <c r="BEN14" s="2550"/>
      <c r="BEO14" s="2550"/>
      <c r="BEP14" s="2550"/>
      <c r="BEQ14" s="2550"/>
      <c r="BER14" s="2550"/>
      <c r="BES14" s="2550"/>
      <c r="BET14" s="2550"/>
      <c r="BEU14" s="2550"/>
      <c r="BEV14" s="2550"/>
      <c r="BEW14" s="2550"/>
      <c r="BEX14" s="2550"/>
      <c r="BEY14" s="2550"/>
      <c r="BEZ14" s="2550"/>
      <c r="BFA14" s="2550"/>
      <c r="BFB14" s="2550"/>
      <c r="BFC14" s="2550"/>
      <c r="BFD14" s="2550"/>
      <c r="BFE14" s="2550"/>
      <c r="BFF14" s="2550"/>
      <c r="BFG14" s="2550"/>
      <c r="BFH14" s="2550"/>
      <c r="BFI14" s="2550"/>
      <c r="BFJ14" s="2550"/>
      <c r="BFK14" s="2550"/>
      <c r="BFL14" s="2550"/>
      <c r="BFM14" s="2550"/>
      <c r="BFN14" s="2550"/>
      <c r="BFO14" s="2550"/>
      <c r="BFP14" s="2550"/>
      <c r="BFQ14" s="2550"/>
      <c r="BFR14" s="2550"/>
      <c r="BFS14" s="2550"/>
      <c r="BFT14" s="2550"/>
      <c r="BFU14" s="2550"/>
      <c r="BFV14" s="2550"/>
      <c r="BFW14" s="2550"/>
      <c r="BFX14" s="2550"/>
      <c r="BFY14" s="2550"/>
      <c r="BFZ14" s="2550"/>
      <c r="BGA14" s="2550"/>
      <c r="BGB14" s="2550"/>
      <c r="BGC14" s="2550"/>
      <c r="BGD14" s="2550"/>
      <c r="BGE14" s="2550"/>
      <c r="BGF14" s="2550"/>
      <c r="BGG14" s="2550"/>
      <c r="BGH14" s="2550"/>
      <c r="BGI14" s="2550"/>
      <c r="BGJ14" s="2550"/>
      <c r="BGK14" s="2550"/>
      <c r="BGL14" s="2550"/>
      <c r="BGM14" s="2550"/>
      <c r="BGN14" s="2550"/>
      <c r="BGO14" s="2550"/>
      <c r="BGP14" s="2550"/>
      <c r="BGQ14" s="2550"/>
      <c r="BGR14" s="2550"/>
      <c r="BGS14" s="2550"/>
      <c r="BGT14" s="2550"/>
      <c r="BGU14" s="2550"/>
      <c r="BGV14" s="2550"/>
      <c r="BGW14" s="2550"/>
      <c r="BGX14" s="2550"/>
      <c r="BGY14" s="2550"/>
      <c r="BGZ14" s="2550"/>
      <c r="BHA14" s="2550"/>
      <c r="BHB14" s="2550"/>
      <c r="BHC14" s="2550"/>
      <c r="BHD14" s="2550"/>
      <c r="BHE14" s="2550"/>
      <c r="BHF14" s="2550"/>
      <c r="BHG14" s="2550"/>
      <c r="BHH14" s="2550"/>
      <c r="BHI14" s="2550"/>
      <c r="BHJ14" s="2550"/>
      <c r="BHK14" s="2550"/>
      <c r="BHL14" s="2550"/>
      <c r="BHM14" s="2550"/>
      <c r="BHN14" s="2550"/>
      <c r="BHO14" s="2550"/>
      <c r="BHP14" s="2550"/>
      <c r="BHQ14" s="2550"/>
      <c r="BHR14" s="2550"/>
      <c r="BHS14" s="2550"/>
      <c r="BHT14" s="2550"/>
      <c r="BHU14" s="2550"/>
      <c r="BHV14" s="2550"/>
      <c r="BHW14" s="2550"/>
      <c r="BHX14" s="2550"/>
      <c r="BHY14" s="2550"/>
      <c r="BHZ14" s="2550"/>
      <c r="BIA14" s="2550"/>
      <c r="BIB14" s="2550"/>
      <c r="BIC14" s="2550"/>
      <c r="BID14" s="2550"/>
      <c r="BIE14" s="2550"/>
      <c r="BIF14" s="2550"/>
      <c r="BIG14" s="2550"/>
      <c r="BIH14" s="2550"/>
      <c r="BII14" s="2550"/>
      <c r="BIJ14" s="2550"/>
      <c r="BIK14" s="2550"/>
      <c r="BIL14" s="2550"/>
      <c r="BIM14" s="2550"/>
      <c r="BIN14" s="2550"/>
      <c r="BIO14" s="2550"/>
      <c r="BIP14" s="2550"/>
      <c r="BIQ14" s="2550"/>
      <c r="BIR14" s="2550"/>
      <c r="BIS14" s="2550"/>
      <c r="BIT14" s="2550"/>
      <c r="BIU14" s="2550"/>
      <c r="BIV14" s="2550"/>
      <c r="BIW14" s="2550"/>
      <c r="BIX14" s="2550"/>
      <c r="BIY14" s="2550"/>
      <c r="BIZ14" s="2550"/>
      <c r="BJA14" s="2550"/>
      <c r="BJB14" s="2550"/>
      <c r="BJC14" s="2550"/>
      <c r="BJD14" s="2550"/>
      <c r="BJE14" s="2550"/>
      <c r="BJF14" s="2550"/>
      <c r="BJG14" s="2550"/>
      <c r="BJH14" s="2550"/>
      <c r="BJI14" s="2550"/>
      <c r="BJJ14" s="2550"/>
      <c r="BJK14" s="2550"/>
      <c r="BJL14" s="2550"/>
      <c r="BJM14" s="2550"/>
      <c r="BJN14" s="2550"/>
      <c r="BJO14" s="2550"/>
      <c r="BJP14" s="2550"/>
      <c r="BJQ14" s="2550"/>
      <c r="BJR14" s="2550"/>
      <c r="BJS14" s="2550"/>
      <c r="BJT14" s="2550"/>
      <c r="BJU14" s="2550"/>
      <c r="BJV14" s="2550"/>
      <c r="BJW14" s="2550"/>
      <c r="BJX14" s="2550"/>
      <c r="BJY14" s="2550"/>
      <c r="BJZ14" s="2550"/>
      <c r="BKA14" s="2550"/>
      <c r="BKB14" s="2550"/>
      <c r="BKC14" s="2550"/>
      <c r="BKD14" s="2550"/>
      <c r="BKE14" s="2550"/>
      <c r="BKF14" s="2550"/>
      <c r="BKG14" s="2550"/>
      <c r="BKH14" s="2550"/>
      <c r="BKI14" s="2550"/>
      <c r="BKJ14" s="2550"/>
      <c r="BKK14" s="2550"/>
      <c r="BKL14" s="2550"/>
      <c r="BKM14" s="2550"/>
      <c r="BKN14" s="2550"/>
      <c r="BKO14" s="2550"/>
      <c r="BKP14" s="2550"/>
      <c r="BKQ14" s="2550"/>
      <c r="BKR14" s="2550"/>
      <c r="BKS14" s="2550"/>
      <c r="BKT14" s="2550"/>
      <c r="BKU14" s="2550"/>
      <c r="BKV14" s="2550"/>
      <c r="BKW14" s="2550"/>
      <c r="BKX14" s="2550"/>
      <c r="BKY14" s="2550"/>
      <c r="BKZ14" s="2550"/>
      <c r="BLA14" s="2550"/>
      <c r="BLB14" s="2550"/>
      <c r="BLC14" s="2550"/>
      <c r="BLD14" s="2550"/>
      <c r="BLE14" s="2550"/>
      <c r="BLF14" s="2550"/>
      <c r="BLG14" s="2550"/>
      <c r="BLH14" s="2550"/>
      <c r="BLI14" s="2550"/>
      <c r="BLJ14" s="2550"/>
      <c r="BLK14" s="2550"/>
      <c r="BLL14" s="2550"/>
      <c r="BLM14" s="2550"/>
      <c r="BLN14" s="2550"/>
      <c r="BLO14" s="2550"/>
      <c r="BLP14" s="2550"/>
      <c r="BLQ14" s="2550"/>
      <c r="BLR14" s="2550"/>
      <c r="BLS14" s="2550"/>
      <c r="BLT14" s="2550"/>
      <c r="BLU14" s="2550"/>
      <c r="BLV14" s="2550"/>
      <c r="BLW14" s="2550"/>
      <c r="BLX14" s="2550"/>
      <c r="BLY14" s="2550"/>
      <c r="BLZ14" s="2550"/>
      <c r="BMA14" s="2550"/>
      <c r="BMB14" s="2550"/>
      <c r="BMC14" s="2550"/>
      <c r="BMD14" s="2550"/>
      <c r="BME14" s="2550"/>
      <c r="BMF14" s="2550"/>
      <c r="BMG14" s="2550"/>
      <c r="BMH14" s="2550"/>
      <c r="BMI14" s="2550"/>
      <c r="BMJ14" s="2550"/>
      <c r="BMK14" s="2550"/>
      <c r="BML14" s="2550"/>
      <c r="BMM14" s="2550"/>
      <c r="BMN14" s="2550"/>
      <c r="BMO14" s="2550"/>
      <c r="BMP14" s="2550"/>
      <c r="BMQ14" s="2550"/>
      <c r="BMR14" s="2550"/>
      <c r="BMS14" s="2550"/>
      <c r="BMT14" s="2550"/>
      <c r="BMU14" s="2550"/>
      <c r="BMV14" s="2550"/>
      <c r="BMW14" s="2550"/>
      <c r="BMX14" s="2550"/>
      <c r="BMY14" s="2550"/>
      <c r="BMZ14" s="2550"/>
      <c r="BNA14" s="2550"/>
      <c r="BNB14" s="2550"/>
      <c r="BNC14" s="2550"/>
      <c r="BND14" s="2550"/>
      <c r="BNE14" s="2550"/>
      <c r="BNF14" s="2550"/>
      <c r="BNG14" s="2550"/>
      <c r="BNH14" s="2550"/>
      <c r="BNI14" s="2550"/>
      <c r="BNJ14" s="2550"/>
      <c r="BNK14" s="2550"/>
      <c r="BNL14" s="2550"/>
      <c r="BNM14" s="2550"/>
      <c r="BNN14" s="2550"/>
      <c r="BNO14" s="2550"/>
      <c r="BNP14" s="2550"/>
      <c r="BNQ14" s="2550"/>
      <c r="BNR14" s="2550"/>
      <c r="BNS14" s="2550"/>
      <c r="BNT14" s="2550"/>
      <c r="BNU14" s="2550"/>
      <c r="BNV14" s="2550"/>
      <c r="BNW14" s="2550"/>
      <c r="BNX14" s="2550"/>
      <c r="BNY14" s="2550"/>
      <c r="BNZ14" s="2550"/>
      <c r="BOA14" s="2550"/>
      <c r="BOB14" s="2550"/>
      <c r="BOC14" s="2550"/>
      <c r="BOD14" s="2550"/>
      <c r="BOE14" s="2550"/>
      <c r="BOF14" s="2550"/>
      <c r="BOG14" s="2550"/>
      <c r="BOH14" s="2550"/>
      <c r="BOI14" s="2550"/>
      <c r="BOJ14" s="2550"/>
      <c r="BOK14" s="2550"/>
      <c r="BOL14" s="2550"/>
      <c r="BOM14" s="2550"/>
      <c r="BON14" s="2550"/>
      <c r="BOO14" s="2550"/>
      <c r="BOP14" s="2550"/>
      <c r="BOQ14" s="2550"/>
      <c r="BOR14" s="2550"/>
      <c r="BOS14" s="2550"/>
      <c r="BOT14" s="2550"/>
      <c r="BOU14" s="2550"/>
      <c r="BOV14" s="2550"/>
      <c r="BOW14" s="2550"/>
      <c r="BOX14" s="2550"/>
      <c r="BOY14" s="2550"/>
      <c r="BOZ14" s="2550"/>
      <c r="BPA14" s="2550"/>
      <c r="BPB14" s="2550"/>
      <c r="BPC14" s="2550"/>
      <c r="BPD14" s="2550"/>
      <c r="BPE14" s="2550"/>
      <c r="BPF14" s="2550"/>
      <c r="BPG14" s="2550"/>
      <c r="BPH14" s="2550"/>
      <c r="BPI14" s="2550"/>
      <c r="BPJ14" s="2550"/>
      <c r="BPK14" s="2550"/>
      <c r="BPL14" s="2550"/>
      <c r="BPM14" s="2550"/>
      <c r="BPN14" s="2550"/>
      <c r="BPO14" s="2550"/>
      <c r="BPP14" s="2550"/>
      <c r="BPQ14" s="2550"/>
      <c r="BPR14" s="2550"/>
      <c r="BPS14" s="2550"/>
      <c r="BPT14" s="2550"/>
      <c r="BPU14" s="2550"/>
      <c r="BPV14" s="2550"/>
      <c r="BPW14" s="2550"/>
      <c r="BPX14" s="2550"/>
      <c r="BPY14" s="2550"/>
      <c r="BPZ14" s="2550"/>
      <c r="BQA14" s="2550"/>
      <c r="BQB14" s="2550"/>
      <c r="BQC14" s="2550"/>
      <c r="BQD14" s="2550"/>
      <c r="BQE14" s="2550"/>
      <c r="BQF14" s="2550"/>
      <c r="BQG14" s="2550"/>
      <c r="BQH14" s="2550"/>
      <c r="BQI14" s="2550"/>
      <c r="BQJ14" s="2550"/>
      <c r="BQK14" s="2550"/>
      <c r="BQL14" s="2550"/>
      <c r="BQM14" s="2550"/>
      <c r="BQN14" s="2550"/>
      <c r="BQO14" s="2550"/>
      <c r="BQP14" s="2550"/>
      <c r="BQQ14" s="2550"/>
      <c r="BQR14" s="2550"/>
      <c r="BQS14" s="2550"/>
      <c r="BQT14" s="2550"/>
      <c r="BQU14" s="2550"/>
      <c r="BQV14" s="2550"/>
      <c r="BQW14" s="2550"/>
      <c r="BQX14" s="2550"/>
      <c r="BQY14" s="2550"/>
      <c r="BQZ14" s="2550"/>
      <c r="BRA14" s="2550"/>
      <c r="BRB14" s="2550"/>
      <c r="BRC14" s="2550"/>
      <c r="BRD14" s="2550"/>
      <c r="BRE14" s="2550"/>
      <c r="BRF14" s="2550"/>
      <c r="BRG14" s="2550"/>
      <c r="BRH14" s="2550"/>
      <c r="BRI14" s="2550"/>
      <c r="BRJ14" s="2550"/>
      <c r="BRK14" s="2550"/>
      <c r="BRL14" s="2550"/>
      <c r="BRM14" s="2550"/>
      <c r="BRN14" s="2550"/>
      <c r="BRO14" s="2550"/>
      <c r="BRP14" s="2550"/>
      <c r="BRQ14" s="2550"/>
      <c r="BRR14" s="2550"/>
      <c r="BRS14" s="2550"/>
      <c r="BRT14" s="2550"/>
      <c r="BRU14" s="2550"/>
      <c r="BRV14" s="2550"/>
      <c r="BRW14" s="2550"/>
      <c r="BRX14" s="2550"/>
      <c r="BRY14" s="2550"/>
      <c r="BRZ14" s="2550"/>
      <c r="BSA14" s="2550"/>
      <c r="BSB14" s="2550"/>
      <c r="BSC14" s="2550"/>
      <c r="BSD14" s="2550"/>
      <c r="BSE14" s="2550"/>
      <c r="BSF14" s="2550"/>
      <c r="BSG14" s="2550"/>
      <c r="BSH14" s="2550"/>
      <c r="BSI14" s="2550"/>
      <c r="BSJ14" s="2550"/>
      <c r="BSK14" s="2550"/>
      <c r="BSL14" s="2550"/>
      <c r="BSM14" s="2550"/>
      <c r="BSN14" s="2550"/>
      <c r="BSO14" s="2550"/>
      <c r="BSP14" s="2550"/>
      <c r="BSQ14" s="2550"/>
      <c r="BSR14" s="2550"/>
      <c r="BSS14" s="2550"/>
      <c r="BST14" s="2550"/>
      <c r="BSU14" s="2550"/>
      <c r="BSV14" s="2550"/>
      <c r="BSW14" s="2550"/>
      <c r="BSX14" s="2550"/>
      <c r="BSY14" s="2550"/>
      <c r="BSZ14" s="2550"/>
      <c r="BTA14" s="2550"/>
      <c r="BTB14" s="2550"/>
      <c r="BTC14" s="2550"/>
      <c r="BTD14" s="2550"/>
      <c r="BTE14" s="2550"/>
      <c r="BTF14" s="2550"/>
      <c r="BTG14" s="2550"/>
      <c r="BTH14" s="2550"/>
      <c r="BTI14" s="2550"/>
      <c r="BTJ14" s="2550"/>
      <c r="BTK14" s="2550"/>
      <c r="BTL14" s="2550"/>
      <c r="BTM14" s="2550"/>
      <c r="BTN14" s="2550"/>
      <c r="BTO14" s="2550"/>
      <c r="BTP14" s="2550"/>
      <c r="BTQ14" s="2550"/>
      <c r="BTR14" s="2550"/>
      <c r="BTS14" s="2550"/>
      <c r="BTT14" s="2550"/>
      <c r="BTU14" s="2550"/>
      <c r="BTV14" s="2550"/>
      <c r="BTW14" s="2550"/>
      <c r="BTX14" s="2550"/>
      <c r="BTY14" s="2550"/>
      <c r="BTZ14" s="2550"/>
      <c r="BUA14" s="2550"/>
      <c r="BUB14" s="2550"/>
      <c r="BUC14" s="2550"/>
      <c r="BUD14" s="2550"/>
      <c r="BUE14" s="2550"/>
      <c r="BUF14" s="2550"/>
      <c r="BUG14" s="2550"/>
      <c r="BUH14" s="2550"/>
      <c r="BUI14" s="2550"/>
      <c r="BUJ14" s="2550"/>
      <c r="BUK14" s="2550"/>
      <c r="BUL14" s="2550"/>
      <c r="BUM14" s="2550"/>
      <c r="BUN14" s="2550"/>
      <c r="BUO14" s="2550"/>
      <c r="BUP14" s="2550"/>
      <c r="BUQ14" s="2550"/>
      <c r="BUR14" s="2550"/>
      <c r="BUS14" s="2550"/>
      <c r="BUT14" s="2550"/>
      <c r="BUU14" s="2550"/>
      <c r="BUV14" s="2550"/>
      <c r="BUW14" s="2550"/>
      <c r="BUX14" s="2550"/>
      <c r="BUY14" s="2550"/>
      <c r="BUZ14" s="2550"/>
      <c r="BVA14" s="2550"/>
      <c r="BVB14" s="2550"/>
      <c r="BVC14" s="2550"/>
      <c r="BVD14" s="2550"/>
      <c r="BVE14" s="2550"/>
      <c r="BVF14" s="2550"/>
      <c r="BVG14" s="2550"/>
      <c r="BVH14" s="2550"/>
      <c r="BVI14" s="2550"/>
      <c r="BVJ14" s="2550"/>
      <c r="BVK14" s="2550"/>
      <c r="BVL14" s="2550"/>
      <c r="BVM14" s="2550"/>
      <c r="BVN14" s="2550"/>
      <c r="BVO14" s="2550"/>
      <c r="BVP14" s="2550"/>
      <c r="BVQ14" s="2550"/>
      <c r="BVR14" s="2550"/>
      <c r="BVS14" s="2550"/>
      <c r="BVT14" s="2550"/>
      <c r="BVU14" s="2550"/>
      <c r="BVV14" s="2550"/>
      <c r="BVW14" s="2550"/>
      <c r="BVX14" s="2550"/>
      <c r="BVY14" s="2550"/>
      <c r="BVZ14" s="2550"/>
      <c r="BWA14" s="2550"/>
      <c r="BWB14" s="2550"/>
      <c r="BWC14" s="2550"/>
      <c r="BWD14" s="2550"/>
      <c r="BWE14" s="2550"/>
      <c r="BWF14" s="2550"/>
      <c r="BWG14" s="2550"/>
      <c r="BWH14" s="2550"/>
      <c r="BWI14" s="2550"/>
      <c r="BWJ14" s="2550"/>
      <c r="BWK14" s="2550"/>
      <c r="BWL14" s="2550"/>
      <c r="BWM14" s="2550"/>
      <c r="BWN14" s="2550"/>
      <c r="BWO14" s="2550"/>
      <c r="BWP14" s="2550"/>
      <c r="BWQ14" s="2550"/>
      <c r="BWR14" s="2550"/>
      <c r="BWS14" s="2550"/>
      <c r="BWT14" s="2550"/>
      <c r="BWU14" s="2550"/>
      <c r="BWV14" s="2550"/>
      <c r="BWW14" s="2550"/>
      <c r="BWX14" s="2550"/>
      <c r="BWY14" s="2550"/>
      <c r="BWZ14" s="2550"/>
      <c r="BXA14" s="2550"/>
      <c r="BXB14" s="2550"/>
      <c r="BXC14" s="2550"/>
      <c r="BXD14" s="2550"/>
      <c r="BXE14" s="2550"/>
      <c r="BXF14" s="2550"/>
      <c r="BXG14" s="2550"/>
      <c r="BXH14" s="2550"/>
      <c r="BXI14" s="2550"/>
      <c r="BXJ14" s="2550"/>
      <c r="BXK14" s="2550"/>
      <c r="BXL14" s="2550"/>
      <c r="BXM14" s="2550"/>
      <c r="BXN14" s="2550"/>
      <c r="BXO14" s="2550"/>
      <c r="BXP14" s="2550"/>
      <c r="BXQ14" s="2550"/>
      <c r="BXR14" s="2550"/>
      <c r="BXS14" s="2550"/>
      <c r="BXT14" s="2550"/>
      <c r="BXU14" s="2550"/>
      <c r="BXV14" s="2550"/>
      <c r="BXW14" s="2550"/>
      <c r="BXX14" s="2550"/>
      <c r="BXY14" s="2550"/>
      <c r="BXZ14" s="2550"/>
      <c r="BYA14" s="2550"/>
      <c r="BYB14" s="2550"/>
      <c r="BYC14" s="2550"/>
      <c r="BYD14" s="2550"/>
      <c r="BYE14" s="2550"/>
      <c r="BYF14" s="2550"/>
      <c r="BYG14" s="2550"/>
      <c r="BYH14" s="2550"/>
      <c r="BYI14" s="2550"/>
      <c r="BYJ14" s="2550"/>
      <c r="BYK14" s="2550"/>
      <c r="BYL14" s="2550"/>
      <c r="BYM14" s="2550"/>
      <c r="BYN14" s="2550"/>
      <c r="BYO14" s="2550"/>
      <c r="BYP14" s="2550"/>
      <c r="BYQ14" s="2550"/>
      <c r="BYR14" s="2550"/>
      <c r="BYS14" s="2550"/>
      <c r="BYT14" s="2550"/>
      <c r="BYU14" s="2550"/>
      <c r="BYV14" s="2550"/>
      <c r="BYW14" s="2550"/>
      <c r="BYX14" s="2550"/>
      <c r="BYY14" s="2550"/>
      <c r="BYZ14" s="2550"/>
      <c r="BZA14" s="2550"/>
      <c r="BZB14" s="2550"/>
      <c r="BZC14" s="2550"/>
      <c r="BZD14" s="2550"/>
      <c r="BZE14" s="2550"/>
      <c r="BZF14" s="2550"/>
      <c r="BZG14" s="2550"/>
      <c r="BZH14" s="2550"/>
      <c r="BZI14" s="2550"/>
      <c r="BZJ14" s="2550"/>
      <c r="BZK14" s="2550"/>
      <c r="BZL14" s="2550"/>
      <c r="BZM14" s="2550"/>
      <c r="BZN14" s="2550"/>
      <c r="BZO14" s="2550"/>
      <c r="BZP14" s="2550"/>
      <c r="BZQ14" s="2550"/>
      <c r="BZR14" s="2550"/>
      <c r="BZS14" s="2550"/>
      <c r="BZT14" s="2550"/>
      <c r="BZU14" s="2550"/>
      <c r="BZV14" s="2550"/>
      <c r="BZW14" s="2550"/>
      <c r="BZX14" s="2550"/>
      <c r="BZY14" s="2550"/>
      <c r="BZZ14" s="2550"/>
      <c r="CAA14" s="2550"/>
      <c r="CAB14" s="2550"/>
      <c r="CAC14" s="2550"/>
      <c r="CAD14" s="2550"/>
      <c r="CAE14" s="2550"/>
      <c r="CAF14" s="2550"/>
      <c r="CAG14" s="2550"/>
      <c r="CAH14" s="2550"/>
      <c r="CAI14" s="2550"/>
      <c r="CAJ14" s="2550"/>
      <c r="CAK14" s="2550"/>
      <c r="CAL14" s="2550"/>
      <c r="CAM14" s="2550"/>
      <c r="CAN14" s="2550"/>
      <c r="CAO14" s="2550"/>
      <c r="CAP14" s="2550"/>
      <c r="CAQ14" s="2550"/>
      <c r="CAR14" s="2550"/>
      <c r="CAS14" s="2550"/>
      <c r="CAT14" s="2550"/>
      <c r="CAU14" s="2550"/>
      <c r="CAV14" s="2550"/>
      <c r="CAW14" s="2550"/>
      <c r="CAX14" s="2550"/>
      <c r="CAY14" s="2550"/>
      <c r="CAZ14" s="2550"/>
      <c r="CBA14" s="2550"/>
      <c r="CBB14" s="2550"/>
      <c r="CBC14" s="2550"/>
      <c r="CBD14" s="2550"/>
      <c r="CBE14" s="2550"/>
      <c r="CBF14" s="2550"/>
      <c r="CBG14" s="2550"/>
      <c r="CBH14" s="2550"/>
      <c r="CBI14" s="2550"/>
      <c r="CBJ14" s="2550"/>
      <c r="CBK14" s="2550"/>
      <c r="CBL14" s="2550"/>
      <c r="CBM14" s="2550"/>
      <c r="CBN14" s="2550"/>
      <c r="CBO14" s="2550"/>
      <c r="CBP14" s="2550"/>
      <c r="CBQ14" s="2550"/>
      <c r="CBR14" s="2550"/>
      <c r="CBS14" s="2550"/>
      <c r="CBT14" s="2550"/>
      <c r="CBU14" s="2550"/>
      <c r="CBV14" s="2550"/>
      <c r="CBW14" s="2550"/>
      <c r="CBX14" s="2550"/>
      <c r="CBY14" s="2550"/>
      <c r="CBZ14" s="2550"/>
      <c r="CCA14" s="2550"/>
      <c r="CCB14" s="2550"/>
      <c r="CCC14" s="2550"/>
      <c r="CCD14" s="2550"/>
      <c r="CCE14" s="2550"/>
      <c r="CCF14" s="2550"/>
      <c r="CCG14" s="2550"/>
      <c r="CCH14" s="2550"/>
      <c r="CCI14" s="2550"/>
      <c r="CCJ14" s="2550"/>
      <c r="CCK14" s="2550"/>
      <c r="CCL14" s="2550"/>
      <c r="CCM14" s="2550"/>
      <c r="CCN14" s="2550"/>
      <c r="CCO14" s="2550"/>
      <c r="CCP14" s="2550"/>
      <c r="CCQ14" s="2550"/>
      <c r="CCR14" s="2550"/>
      <c r="CCS14" s="2550"/>
      <c r="CCT14" s="2550"/>
      <c r="CCU14" s="2550"/>
      <c r="CCV14" s="2550"/>
      <c r="CCW14" s="2550"/>
      <c r="CCX14" s="2550"/>
      <c r="CCY14" s="2550"/>
      <c r="CCZ14" s="2550"/>
      <c r="CDA14" s="2550"/>
      <c r="CDB14" s="2550"/>
      <c r="CDC14" s="2550"/>
      <c r="CDD14" s="2550"/>
      <c r="CDE14" s="2550"/>
      <c r="CDF14" s="2550"/>
      <c r="CDG14" s="2550"/>
      <c r="CDH14" s="2550"/>
      <c r="CDI14" s="2550"/>
      <c r="CDJ14" s="2550"/>
      <c r="CDK14" s="2550"/>
      <c r="CDL14" s="2550"/>
      <c r="CDM14" s="2550"/>
      <c r="CDN14" s="2550"/>
      <c r="CDO14" s="2550"/>
      <c r="CDP14" s="2550"/>
      <c r="CDQ14" s="2550"/>
      <c r="CDR14" s="2550"/>
      <c r="CDS14" s="2550"/>
      <c r="CDT14" s="2550"/>
      <c r="CDU14" s="2550"/>
      <c r="CDV14" s="2550"/>
      <c r="CDW14" s="2550"/>
      <c r="CDX14" s="2550"/>
      <c r="CDY14" s="2550"/>
      <c r="CDZ14" s="2550"/>
      <c r="CEA14" s="2550"/>
      <c r="CEB14" s="2550"/>
      <c r="CEC14" s="2550"/>
      <c r="CED14" s="2550"/>
      <c r="CEE14" s="2550"/>
      <c r="CEF14" s="2550"/>
      <c r="CEG14" s="2550"/>
      <c r="CEH14" s="2550"/>
      <c r="CEI14" s="2550"/>
      <c r="CEJ14" s="2550"/>
      <c r="CEK14" s="2550"/>
      <c r="CEL14" s="2550"/>
      <c r="CEM14" s="2550"/>
      <c r="CEN14" s="2550"/>
      <c r="CEO14" s="2550"/>
      <c r="CEP14" s="2550"/>
      <c r="CEQ14" s="2550"/>
      <c r="CER14" s="2550"/>
      <c r="CES14" s="2550"/>
      <c r="CET14" s="2550"/>
      <c r="CEU14" s="2550"/>
      <c r="CEV14" s="2550"/>
      <c r="CEW14" s="2550"/>
      <c r="CEX14" s="2550"/>
      <c r="CEY14" s="2550"/>
      <c r="CEZ14" s="2550"/>
      <c r="CFA14" s="2550"/>
      <c r="CFB14" s="2550"/>
      <c r="CFC14" s="2550"/>
      <c r="CFD14" s="2550"/>
      <c r="CFE14" s="2550"/>
      <c r="CFF14" s="2550"/>
      <c r="CFG14" s="2550"/>
      <c r="CFH14" s="2550"/>
      <c r="CFI14" s="2550"/>
      <c r="CFJ14" s="2550"/>
      <c r="CFK14" s="2550"/>
      <c r="CFL14" s="2550"/>
      <c r="CFM14" s="2550"/>
      <c r="CFN14" s="2550"/>
      <c r="CFO14" s="2550"/>
      <c r="CFP14" s="2550"/>
      <c r="CFQ14" s="2550"/>
      <c r="CFR14" s="2550"/>
      <c r="CFS14" s="2550"/>
      <c r="CFT14" s="2550"/>
      <c r="CFU14" s="2550"/>
      <c r="CFV14" s="2550"/>
      <c r="CFW14" s="2550"/>
      <c r="CFX14" s="2550"/>
      <c r="CFY14" s="2550"/>
      <c r="CFZ14" s="2550"/>
      <c r="CGA14" s="2550"/>
      <c r="CGB14" s="2550"/>
      <c r="CGC14" s="2550"/>
      <c r="CGD14" s="2550"/>
      <c r="CGE14" s="2550"/>
      <c r="CGF14" s="2550"/>
      <c r="CGG14" s="2550"/>
      <c r="CGH14" s="2550"/>
      <c r="CGI14" s="2550"/>
      <c r="CGJ14" s="2550"/>
      <c r="CGK14" s="2550"/>
      <c r="CGL14" s="2550"/>
      <c r="CGM14" s="2550"/>
      <c r="CGN14" s="2550"/>
      <c r="CGO14" s="2550"/>
      <c r="CGP14" s="2550"/>
      <c r="CGQ14" s="2550"/>
      <c r="CGR14" s="2550"/>
      <c r="CGS14" s="2550"/>
      <c r="CGT14" s="2550"/>
      <c r="CGU14" s="2550"/>
      <c r="CGV14" s="2550"/>
      <c r="CGW14" s="2550"/>
      <c r="CGX14" s="2550"/>
      <c r="CGY14" s="2550"/>
      <c r="CGZ14" s="2550"/>
      <c r="CHA14" s="2550"/>
      <c r="CHB14" s="2550"/>
      <c r="CHC14" s="2550"/>
      <c r="CHD14" s="2550"/>
      <c r="CHE14" s="2550"/>
      <c r="CHF14" s="2550"/>
      <c r="CHG14" s="2550"/>
      <c r="CHH14" s="2550"/>
      <c r="CHI14" s="2550"/>
      <c r="CHJ14" s="2550"/>
      <c r="CHK14" s="2550"/>
      <c r="CHL14" s="2550"/>
      <c r="CHM14" s="2550"/>
      <c r="CHN14" s="2550"/>
      <c r="CHO14" s="2550"/>
      <c r="CHP14" s="2550"/>
      <c r="CHQ14" s="2550"/>
      <c r="CHR14" s="2550"/>
      <c r="CHS14" s="2550"/>
      <c r="CHT14" s="2550"/>
      <c r="CHU14" s="2550"/>
      <c r="CHV14" s="2550"/>
      <c r="CHW14" s="2550"/>
      <c r="CHX14" s="2550"/>
      <c r="CHY14" s="2550"/>
      <c r="CHZ14" s="2550"/>
      <c r="CIA14" s="2550"/>
      <c r="CIB14" s="2550"/>
      <c r="CIC14" s="2550"/>
      <c r="CID14" s="2550"/>
      <c r="CIE14" s="2550"/>
      <c r="CIF14" s="2550"/>
      <c r="CIG14" s="2550"/>
      <c r="CIH14" s="2550"/>
      <c r="CII14" s="2550"/>
      <c r="CIJ14" s="2550"/>
      <c r="CIK14" s="2550"/>
      <c r="CIL14" s="2550"/>
      <c r="CIM14" s="2550"/>
      <c r="CIN14" s="2550"/>
      <c r="CIO14" s="2550"/>
      <c r="CIP14" s="2550"/>
      <c r="CIQ14" s="2550"/>
      <c r="CIR14" s="2550"/>
      <c r="CIS14" s="2550"/>
      <c r="CIT14" s="2550"/>
      <c r="CIU14" s="2550"/>
      <c r="CIV14" s="2550"/>
      <c r="CIW14" s="2550"/>
      <c r="CIX14" s="2550"/>
      <c r="CIY14" s="2550"/>
      <c r="CIZ14" s="2550"/>
      <c r="CJA14" s="2550"/>
      <c r="CJB14" s="2550"/>
      <c r="CJC14" s="2550"/>
      <c r="CJD14" s="2550"/>
      <c r="CJE14" s="2550"/>
      <c r="CJF14" s="2550"/>
      <c r="CJG14" s="2550"/>
      <c r="CJH14" s="2550"/>
      <c r="CJI14" s="2550"/>
      <c r="CJJ14" s="2550"/>
      <c r="CJK14" s="2550"/>
      <c r="CJL14" s="2550"/>
      <c r="CJM14" s="2550"/>
      <c r="CJN14" s="2550"/>
      <c r="CJO14" s="2550"/>
      <c r="CJP14" s="2550"/>
      <c r="CJQ14" s="2550"/>
      <c r="CJR14" s="2550"/>
      <c r="CJS14" s="2550"/>
      <c r="CJT14" s="2550"/>
      <c r="CJU14" s="2550"/>
      <c r="CJV14" s="2550"/>
      <c r="CJW14" s="2550"/>
      <c r="CJX14" s="2550"/>
      <c r="CJY14" s="2550"/>
      <c r="CJZ14" s="2550"/>
      <c r="CKA14" s="2550"/>
      <c r="CKB14" s="2550"/>
      <c r="CKC14" s="2550"/>
      <c r="CKD14" s="2550"/>
      <c r="CKE14" s="2550"/>
      <c r="CKF14" s="2550"/>
      <c r="CKG14" s="2550"/>
      <c r="CKH14" s="2550"/>
      <c r="CKI14" s="2550"/>
      <c r="CKJ14" s="2550"/>
      <c r="CKK14" s="2550"/>
      <c r="CKL14" s="2550"/>
      <c r="CKM14" s="2550"/>
      <c r="CKN14" s="2550"/>
      <c r="CKO14" s="2550"/>
      <c r="CKP14" s="2550"/>
      <c r="CKQ14" s="2550"/>
      <c r="CKR14" s="2550"/>
      <c r="CKS14" s="2550"/>
      <c r="CKT14" s="2550"/>
      <c r="CKU14" s="2550"/>
      <c r="CKV14" s="2550"/>
      <c r="CKW14" s="2550"/>
      <c r="CKX14" s="2550"/>
      <c r="CKY14" s="2550"/>
      <c r="CKZ14" s="2550"/>
      <c r="CLA14" s="2550"/>
      <c r="CLB14" s="2550"/>
      <c r="CLC14" s="2550"/>
      <c r="CLD14" s="2550"/>
      <c r="CLE14" s="2550"/>
      <c r="CLF14" s="2550"/>
      <c r="CLG14" s="2550"/>
      <c r="CLH14" s="2550"/>
      <c r="CLI14" s="2550"/>
      <c r="CLJ14" s="2550"/>
      <c r="CLK14" s="2550"/>
      <c r="CLL14" s="2550"/>
      <c r="CLM14" s="2550"/>
      <c r="CLN14" s="2550"/>
      <c r="CLO14" s="2550"/>
      <c r="CLP14" s="2550"/>
      <c r="CLQ14" s="2550"/>
      <c r="CLR14" s="2550"/>
      <c r="CLS14" s="2550"/>
      <c r="CLT14" s="2550"/>
      <c r="CLU14" s="2550"/>
      <c r="CLV14" s="2550"/>
      <c r="CLW14" s="2550"/>
      <c r="CLX14" s="2550"/>
      <c r="CLY14" s="2550"/>
      <c r="CLZ14" s="2550"/>
      <c r="CMA14" s="2550"/>
      <c r="CMB14" s="2550"/>
      <c r="CMC14" s="2550"/>
      <c r="CMD14" s="2550"/>
      <c r="CME14" s="2550"/>
      <c r="CMF14" s="2550"/>
      <c r="CMG14" s="2550"/>
      <c r="CMH14" s="2550"/>
      <c r="CMI14" s="2550"/>
      <c r="CMJ14" s="2550"/>
      <c r="CMK14" s="2550"/>
      <c r="CML14" s="2550"/>
      <c r="CMM14" s="2550"/>
      <c r="CMN14" s="2550"/>
      <c r="CMO14" s="2550"/>
      <c r="CMP14" s="2550"/>
      <c r="CMQ14" s="2550"/>
      <c r="CMR14" s="2550"/>
      <c r="CMS14" s="2550"/>
      <c r="CMT14" s="2550"/>
      <c r="CMU14" s="2550"/>
      <c r="CMV14" s="2550"/>
      <c r="CMW14" s="2550"/>
      <c r="CMX14" s="2550"/>
      <c r="CMY14" s="2550"/>
      <c r="CMZ14" s="2550"/>
      <c r="CNA14" s="2550"/>
      <c r="CNB14" s="2550"/>
      <c r="CNC14" s="2550"/>
      <c r="CND14" s="2550"/>
      <c r="CNE14" s="2550"/>
      <c r="CNF14" s="2550"/>
      <c r="CNG14" s="2550"/>
      <c r="CNH14" s="2550"/>
      <c r="CNI14" s="2550"/>
      <c r="CNJ14" s="2550"/>
      <c r="CNK14" s="2550"/>
      <c r="CNL14" s="2550"/>
      <c r="CNM14" s="2550"/>
      <c r="CNN14" s="2550"/>
      <c r="CNO14" s="2550"/>
      <c r="CNP14" s="2550"/>
      <c r="CNQ14" s="2550"/>
      <c r="CNR14" s="2550"/>
      <c r="CNS14" s="2550"/>
      <c r="CNT14" s="2550"/>
      <c r="CNU14" s="2550"/>
      <c r="CNV14" s="2550"/>
      <c r="CNW14" s="2550"/>
      <c r="CNX14" s="2550"/>
      <c r="CNY14" s="2550"/>
      <c r="CNZ14" s="2550"/>
      <c r="COA14" s="2550"/>
      <c r="COB14" s="2550"/>
      <c r="COC14" s="2550"/>
      <c r="COD14" s="2550"/>
      <c r="COE14" s="2550"/>
      <c r="COF14" s="2550"/>
      <c r="COG14" s="2550"/>
      <c r="COH14" s="2550"/>
      <c r="COI14" s="2550"/>
      <c r="COJ14" s="2550"/>
      <c r="COK14" s="2550"/>
      <c r="COL14" s="2550"/>
      <c r="COM14" s="2550"/>
      <c r="CON14" s="2550"/>
      <c r="COO14" s="2550"/>
      <c r="COP14" s="2550"/>
      <c r="COQ14" s="2550"/>
      <c r="COR14" s="2550"/>
      <c r="COS14" s="2550"/>
      <c r="COT14" s="2550"/>
      <c r="COU14" s="2550"/>
      <c r="COV14" s="2550"/>
      <c r="COW14" s="2550"/>
      <c r="COX14" s="2550"/>
      <c r="COY14" s="2550"/>
      <c r="COZ14" s="2550"/>
      <c r="CPA14" s="2550"/>
      <c r="CPB14" s="2550"/>
      <c r="CPC14" s="2550"/>
      <c r="CPD14" s="2550"/>
      <c r="CPE14" s="2550"/>
      <c r="CPF14" s="2550"/>
      <c r="CPG14" s="2550"/>
      <c r="CPH14" s="2550"/>
      <c r="CPI14" s="2550"/>
      <c r="CPJ14" s="2550"/>
      <c r="CPK14" s="2550"/>
      <c r="CPL14" s="2550"/>
      <c r="CPM14" s="2550"/>
      <c r="CPN14" s="2550"/>
      <c r="CPO14" s="2550"/>
      <c r="CPP14" s="2550"/>
      <c r="CPQ14" s="2550"/>
      <c r="CPR14" s="2550"/>
      <c r="CPS14" s="2550"/>
      <c r="CPT14" s="2550"/>
      <c r="CPU14" s="2550"/>
      <c r="CPV14" s="2550"/>
      <c r="CPW14" s="2550"/>
      <c r="CPX14" s="2550"/>
      <c r="CPY14" s="2550"/>
      <c r="CPZ14" s="2550"/>
      <c r="CQA14" s="2550"/>
      <c r="CQB14" s="2550"/>
      <c r="CQC14" s="2550"/>
      <c r="CQD14" s="2550"/>
      <c r="CQE14" s="2550"/>
      <c r="CQF14" s="2550"/>
      <c r="CQG14" s="2550"/>
      <c r="CQH14" s="2550"/>
      <c r="CQI14" s="2550"/>
      <c r="CQJ14" s="2550"/>
      <c r="CQK14" s="2550"/>
      <c r="CQL14" s="2550"/>
      <c r="CQM14" s="2550"/>
      <c r="CQN14" s="2550"/>
      <c r="CQO14" s="2550"/>
      <c r="CQP14" s="2550"/>
      <c r="CQQ14" s="2550"/>
      <c r="CQR14" s="2550"/>
      <c r="CQS14" s="2550"/>
      <c r="CQT14" s="2550"/>
      <c r="CQU14" s="2550"/>
      <c r="CQV14" s="2550"/>
      <c r="CQW14" s="2550"/>
      <c r="CQX14" s="2550"/>
      <c r="CQY14" s="2550"/>
      <c r="CQZ14" s="2550"/>
      <c r="CRA14" s="2550"/>
      <c r="CRB14" s="2550"/>
      <c r="CRC14" s="2550"/>
      <c r="CRD14" s="2550"/>
      <c r="CRE14" s="2550"/>
      <c r="CRF14" s="2550"/>
      <c r="CRG14" s="2550"/>
      <c r="CRH14" s="2550"/>
      <c r="CRI14" s="2550"/>
      <c r="CRJ14" s="2550"/>
      <c r="CRK14" s="2550"/>
      <c r="CRL14" s="2550"/>
      <c r="CRM14" s="2550"/>
      <c r="CRN14" s="2550"/>
      <c r="CRO14" s="2550"/>
      <c r="CRP14" s="2550"/>
      <c r="CRQ14" s="2550"/>
      <c r="CRR14" s="2550"/>
      <c r="CRS14" s="2550"/>
      <c r="CRT14" s="2550"/>
      <c r="CRU14" s="2550"/>
      <c r="CRV14" s="2550"/>
      <c r="CRW14" s="2550"/>
      <c r="CRX14" s="2550"/>
      <c r="CRY14" s="2550"/>
      <c r="CRZ14" s="2550"/>
      <c r="CSA14" s="2550"/>
      <c r="CSB14" s="2550"/>
      <c r="CSC14" s="2550"/>
      <c r="CSD14" s="2550"/>
      <c r="CSE14" s="2550"/>
      <c r="CSF14" s="2550"/>
      <c r="CSG14" s="2550"/>
      <c r="CSH14" s="2550"/>
      <c r="CSI14" s="2550"/>
      <c r="CSJ14" s="2550"/>
      <c r="CSK14" s="2550"/>
      <c r="CSL14" s="2550"/>
      <c r="CSM14" s="2550"/>
      <c r="CSN14" s="2550"/>
      <c r="CSO14" s="2550"/>
      <c r="CSP14" s="2550"/>
      <c r="CSQ14" s="2550"/>
      <c r="CSR14" s="2550"/>
      <c r="CSS14" s="2550"/>
      <c r="CST14" s="2550"/>
      <c r="CSU14" s="2550"/>
      <c r="CSV14" s="2550"/>
      <c r="CSW14" s="2550"/>
      <c r="CSX14" s="2550"/>
      <c r="CSY14" s="2550"/>
      <c r="CSZ14" s="2550"/>
      <c r="CTA14" s="2550"/>
      <c r="CTB14" s="2550"/>
      <c r="CTC14" s="2550"/>
      <c r="CTD14" s="2550"/>
      <c r="CTE14" s="2550"/>
      <c r="CTF14" s="2550"/>
      <c r="CTG14" s="2550"/>
      <c r="CTH14" s="2550"/>
      <c r="CTI14" s="2550"/>
      <c r="CTJ14" s="2550"/>
      <c r="CTK14" s="2550"/>
      <c r="CTL14" s="2550"/>
      <c r="CTM14" s="2550"/>
      <c r="CTN14" s="2550"/>
      <c r="CTO14" s="2550"/>
      <c r="CTP14" s="2550"/>
      <c r="CTQ14" s="2550"/>
      <c r="CTR14" s="2550"/>
      <c r="CTS14" s="2550"/>
      <c r="CTT14" s="2550"/>
      <c r="CTU14" s="2550"/>
      <c r="CTV14" s="2550"/>
      <c r="CTW14" s="2550"/>
      <c r="CTX14" s="2550"/>
      <c r="CTY14" s="2550"/>
      <c r="CTZ14" s="2550"/>
      <c r="CUA14" s="2550"/>
      <c r="CUB14" s="2550"/>
      <c r="CUC14" s="2550"/>
      <c r="CUD14" s="2550"/>
      <c r="CUE14" s="2550"/>
      <c r="CUF14" s="2550"/>
      <c r="CUG14" s="2550"/>
      <c r="CUH14" s="2550"/>
      <c r="CUI14" s="2550"/>
      <c r="CUJ14" s="2550"/>
      <c r="CUK14" s="2550"/>
      <c r="CUL14" s="2550"/>
      <c r="CUM14" s="2550"/>
      <c r="CUN14" s="2550"/>
      <c r="CUO14" s="2550"/>
      <c r="CUP14" s="2550"/>
      <c r="CUQ14" s="2550"/>
      <c r="CUR14" s="2550"/>
      <c r="CUS14" s="2550"/>
      <c r="CUT14" s="2550"/>
      <c r="CUU14" s="2550"/>
      <c r="CUV14" s="2550"/>
      <c r="CUW14" s="2550"/>
      <c r="CUX14" s="2550"/>
      <c r="CUY14" s="2550"/>
      <c r="CUZ14" s="2550"/>
      <c r="CVA14" s="2550"/>
      <c r="CVB14" s="2550"/>
      <c r="CVC14" s="2550"/>
      <c r="CVD14" s="2550"/>
      <c r="CVE14" s="2550"/>
      <c r="CVF14" s="2550"/>
      <c r="CVG14" s="2550"/>
      <c r="CVH14" s="2550"/>
      <c r="CVI14" s="2550"/>
      <c r="CVJ14" s="2550"/>
      <c r="CVK14" s="2550"/>
      <c r="CVL14" s="2550"/>
      <c r="CVM14" s="2550"/>
      <c r="CVN14" s="2550"/>
      <c r="CVO14" s="2550"/>
      <c r="CVP14" s="2550"/>
      <c r="CVQ14" s="2550"/>
      <c r="CVR14" s="2550"/>
      <c r="CVS14" s="2550"/>
      <c r="CVT14" s="2550"/>
      <c r="CVU14" s="2550"/>
      <c r="CVV14" s="2550"/>
      <c r="CVW14" s="2550"/>
      <c r="CVX14" s="2550"/>
      <c r="CVY14" s="2550"/>
      <c r="CVZ14" s="2550"/>
      <c r="CWA14" s="2550"/>
      <c r="CWB14" s="2550"/>
      <c r="CWC14" s="2550"/>
      <c r="CWD14" s="2550"/>
      <c r="CWE14" s="2550"/>
      <c r="CWF14" s="2550"/>
      <c r="CWG14" s="2550"/>
      <c r="CWH14" s="2550"/>
      <c r="CWI14" s="2550"/>
      <c r="CWJ14" s="2550"/>
      <c r="CWK14" s="2550"/>
      <c r="CWL14" s="2550"/>
      <c r="CWM14" s="2550"/>
      <c r="CWN14" s="2550"/>
      <c r="CWO14" s="2550"/>
      <c r="CWP14" s="2550"/>
      <c r="CWQ14" s="2550"/>
      <c r="CWR14" s="2550"/>
      <c r="CWS14" s="2550"/>
      <c r="CWT14" s="2550"/>
      <c r="CWU14" s="2550"/>
      <c r="CWV14" s="2550"/>
      <c r="CWW14" s="2550"/>
      <c r="CWX14" s="2550"/>
      <c r="CWY14" s="2550"/>
      <c r="CWZ14" s="2550"/>
      <c r="CXA14" s="2550"/>
      <c r="CXB14" s="2550"/>
      <c r="CXC14" s="2550"/>
      <c r="CXD14" s="2550"/>
      <c r="CXE14" s="2550"/>
      <c r="CXF14" s="2550"/>
      <c r="CXG14" s="2550"/>
      <c r="CXH14" s="2550"/>
      <c r="CXI14" s="2550"/>
      <c r="CXJ14" s="2550"/>
      <c r="CXK14" s="2550"/>
      <c r="CXL14" s="2550"/>
      <c r="CXM14" s="2550"/>
      <c r="CXN14" s="2550"/>
      <c r="CXO14" s="2550"/>
      <c r="CXP14" s="2550"/>
      <c r="CXQ14" s="2550"/>
      <c r="CXR14" s="2550"/>
      <c r="CXS14" s="2550"/>
      <c r="CXT14" s="2550"/>
      <c r="CXU14" s="2550"/>
      <c r="CXV14" s="2550"/>
      <c r="CXW14" s="2550"/>
      <c r="CXX14" s="2550"/>
      <c r="CXY14" s="2550"/>
      <c r="CXZ14" s="2550"/>
      <c r="CYA14" s="2550"/>
      <c r="CYB14" s="2550"/>
      <c r="CYC14" s="2550"/>
      <c r="CYD14" s="2550"/>
      <c r="CYE14" s="2550"/>
      <c r="CYF14" s="2550"/>
      <c r="CYG14" s="2550"/>
      <c r="CYH14" s="2550"/>
      <c r="CYI14" s="2550"/>
      <c r="CYJ14" s="2550"/>
      <c r="CYK14" s="2550"/>
      <c r="CYL14" s="2550"/>
      <c r="CYM14" s="2550"/>
      <c r="CYN14" s="2550"/>
      <c r="CYO14" s="2550"/>
      <c r="CYP14" s="2550"/>
      <c r="CYQ14" s="2550"/>
      <c r="CYR14" s="2550"/>
      <c r="CYS14" s="2550"/>
      <c r="CYT14" s="2550"/>
      <c r="CYU14" s="2550"/>
      <c r="CYV14" s="2550"/>
      <c r="CYW14" s="2550"/>
      <c r="CYX14" s="2550"/>
      <c r="CYY14" s="2550"/>
      <c r="CYZ14" s="2550"/>
      <c r="CZA14" s="2550"/>
      <c r="CZB14" s="2550"/>
      <c r="CZC14" s="2550"/>
      <c r="CZD14" s="2550"/>
      <c r="CZE14" s="2550"/>
      <c r="CZF14" s="2550"/>
      <c r="CZG14" s="2550"/>
      <c r="CZH14" s="2550"/>
      <c r="CZI14" s="2550"/>
      <c r="CZJ14" s="2550"/>
      <c r="CZK14" s="2550"/>
      <c r="CZL14" s="2550"/>
      <c r="CZM14" s="2550"/>
      <c r="CZN14" s="2550"/>
      <c r="CZO14" s="2550"/>
      <c r="CZP14" s="2550"/>
      <c r="CZQ14" s="2550"/>
      <c r="CZR14" s="2550"/>
      <c r="CZS14" s="2550"/>
      <c r="CZT14" s="2550"/>
      <c r="CZU14" s="2550"/>
      <c r="CZV14" s="2550"/>
      <c r="CZW14" s="2550"/>
      <c r="CZX14" s="2550"/>
      <c r="CZY14" s="2550"/>
      <c r="CZZ14" s="2550"/>
      <c r="DAA14" s="2550"/>
      <c r="DAB14" s="2550"/>
      <c r="DAC14" s="2550"/>
      <c r="DAD14" s="2550"/>
      <c r="DAE14" s="2550"/>
      <c r="DAF14" s="2550"/>
      <c r="DAG14" s="2550"/>
      <c r="DAH14" s="2550"/>
      <c r="DAI14" s="2550"/>
      <c r="DAJ14" s="2550"/>
      <c r="DAK14" s="2550"/>
      <c r="DAL14" s="2550"/>
      <c r="DAM14" s="2550"/>
      <c r="DAN14" s="2550"/>
      <c r="DAO14" s="2550"/>
      <c r="DAP14" s="2550"/>
      <c r="DAQ14" s="2550"/>
      <c r="DAR14" s="2550"/>
      <c r="DAS14" s="2550"/>
      <c r="DAT14" s="2550"/>
      <c r="DAU14" s="2550"/>
      <c r="DAV14" s="2550"/>
      <c r="DAW14" s="2550"/>
      <c r="DAX14" s="2550"/>
      <c r="DAY14" s="2550"/>
      <c r="DAZ14" s="2550"/>
      <c r="DBA14" s="2550"/>
      <c r="DBB14" s="2550"/>
      <c r="DBC14" s="2550"/>
      <c r="DBD14" s="2550"/>
      <c r="DBE14" s="2550"/>
      <c r="DBF14" s="2550"/>
      <c r="DBG14" s="2550"/>
      <c r="DBH14" s="2550"/>
      <c r="DBI14" s="2550"/>
      <c r="DBJ14" s="2550"/>
      <c r="DBK14" s="2550"/>
      <c r="DBL14" s="2550"/>
      <c r="DBM14" s="2550"/>
      <c r="DBN14" s="2550"/>
      <c r="DBO14" s="2550"/>
      <c r="DBP14" s="2550"/>
      <c r="DBQ14" s="2550"/>
      <c r="DBR14" s="2550"/>
      <c r="DBS14" s="2550"/>
      <c r="DBT14" s="2550"/>
      <c r="DBU14" s="2550"/>
      <c r="DBV14" s="2550"/>
      <c r="DBW14" s="2550"/>
      <c r="DBX14" s="2550"/>
      <c r="DBY14" s="2550"/>
      <c r="DBZ14" s="2550"/>
      <c r="DCA14" s="2550"/>
      <c r="DCB14" s="2550"/>
      <c r="DCC14" s="2550"/>
      <c r="DCD14" s="2550"/>
      <c r="DCE14" s="2550"/>
      <c r="DCF14" s="2550"/>
      <c r="DCG14" s="2550"/>
      <c r="DCH14" s="2550"/>
      <c r="DCI14" s="2550"/>
      <c r="DCJ14" s="2550"/>
      <c r="DCK14" s="2550"/>
      <c r="DCL14" s="2550"/>
      <c r="DCM14" s="2550"/>
      <c r="DCN14" s="2550"/>
      <c r="DCO14" s="2550"/>
      <c r="DCP14" s="2550"/>
      <c r="DCQ14" s="2550"/>
      <c r="DCR14" s="2550"/>
      <c r="DCS14" s="2550"/>
      <c r="DCT14" s="2550"/>
      <c r="DCU14" s="2550"/>
      <c r="DCV14" s="2550"/>
      <c r="DCW14" s="2550"/>
      <c r="DCX14" s="2550"/>
      <c r="DCY14" s="2550"/>
      <c r="DCZ14" s="2550"/>
      <c r="DDA14" s="2550"/>
      <c r="DDB14" s="2550"/>
      <c r="DDC14" s="2550"/>
      <c r="DDD14" s="2550"/>
      <c r="DDE14" s="2550"/>
      <c r="DDF14" s="2550"/>
      <c r="DDG14" s="2550"/>
      <c r="DDH14" s="2550"/>
      <c r="DDI14" s="2550"/>
      <c r="DDJ14" s="2550"/>
      <c r="DDK14" s="2550"/>
      <c r="DDL14" s="2550"/>
      <c r="DDM14" s="2550"/>
      <c r="DDN14" s="2550"/>
      <c r="DDO14" s="2550"/>
      <c r="DDP14" s="2550"/>
      <c r="DDQ14" s="2550"/>
      <c r="DDR14" s="2550"/>
      <c r="DDS14" s="2550"/>
      <c r="DDT14" s="2550"/>
      <c r="DDU14" s="2550"/>
      <c r="DDV14" s="2550"/>
      <c r="DDW14" s="2550"/>
      <c r="DDX14" s="2550"/>
      <c r="DDY14" s="2550"/>
      <c r="DDZ14" s="2550"/>
      <c r="DEA14" s="2550"/>
      <c r="DEB14" s="2550"/>
      <c r="DEC14" s="2550"/>
      <c r="DED14" s="2550"/>
      <c r="DEE14" s="2550"/>
      <c r="DEF14" s="2550"/>
      <c r="DEG14" s="2550"/>
      <c r="DEH14" s="2550"/>
      <c r="DEI14" s="2550"/>
      <c r="DEJ14" s="2550"/>
      <c r="DEK14" s="2550"/>
      <c r="DEL14" s="2550"/>
      <c r="DEM14" s="2550"/>
      <c r="DEN14" s="2550"/>
      <c r="DEO14" s="2550"/>
      <c r="DEP14" s="2550"/>
      <c r="DEQ14" s="2550"/>
      <c r="DER14" s="2550"/>
      <c r="DES14" s="2550"/>
      <c r="DET14" s="2550"/>
      <c r="DEU14" s="2550"/>
      <c r="DEV14" s="2550"/>
      <c r="DEW14" s="2550"/>
      <c r="DEX14" s="2550"/>
      <c r="DEY14" s="2550"/>
      <c r="DEZ14" s="2550"/>
      <c r="DFA14" s="2550"/>
      <c r="DFB14" s="2550"/>
      <c r="DFC14" s="2550"/>
      <c r="DFD14" s="2550"/>
      <c r="DFE14" s="2550"/>
      <c r="DFF14" s="2550"/>
      <c r="DFG14" s="2550"/>
      <c r="DFH14" s="2550"/>
      <c r="DFI14" s="2550"/>
      <c r="DFJ14" s="2550"/>
      <c r="DFK14" s="2550"/>
      <c r="DFL14" s="2550"/>
      <c r="DFM14" s="2550"/>
      <c r="DFN14" s="2550"/>
      <c r="DFO14" s="2550"/>
      <c r="DFP14" s="2550"/>
      <c r="DFQ14" s="2550"/>
      <c r="DFR14" s="2550"/>
      <c r="DFS14" s="2550"/>
      <c r="DFT14" s="2550"/>
      <c r="DFU14" s="2550"/>
      <c r="DFV14" s="2550"/>
      <c r="DFW14" s="2550"/>
      <c r="DFX14" s="2550"/>
      <c r="DFY14" s="2550"/>
      <c r="DFZ14" s="2550"/>
      <c r="DGA14" s="2550"/>
      <c r="DGB14" s="2550"/>
      <c r="DGC14" s="2550"/>
      <c r="DGD14" s="2550"/>
      <c r="DGE14" s="2550"/>
      <c r="DGF14" s="2550"/>
      <c r="DGG14" s="2550"/>
      <c r="DGH14" s="2550"/>
      <c r="DGI14" s="2550"/>
      <c r="DGJ14" s="2550"/>
      <c r="DGK14" s="2550"/>
      <c r="DGL14" s="2550"/>
      <c r="DGM14" s="2550"/>
      <c r="DGN14" s="2550"/>
      <c r="DGO14" s="2550"/>
      <c r="DGP14" s="2550"/>
      <c r="DGQ14" s="2550"/>
      <c r="DGR14" s="2550"/>
      <c r="DGS14" s="2550"/>
      <c r="DGT14" s="2550"/>
      <c r="DGU14" s="2550"/>
      <c r="DGV14" s="2550"/>
      <c r="DGW14" s="2550"/>
      <c r="DGX14" s="2550"/>
      <c r="DGY14" s="2550"/>
      <c r="DGZ14" s="2550"/>
      <c r="DHA14" s="2550"/>
      <c r="DHB14" s="2550"/>
      <c r="DHC14" s="2550"/>
      <c r="DHD14" s="2550"/>
      <c r="DHE14" s="2550"/>
      <c r="DHF14" s="2550"/>
      <c r="DHG14" s="2550"/>
      <c r="DHH14" s="2550"/>
      <c r="DHI14" s="2550"/>
      <c r="DHJ14" s="2550"/>
      <c r="DHK14" s="2550"/>
      <c r="DHL14" s="2550"/>
      <c r="DHM14" s="2550"/>
      <c r="DHN14" s="2550"/>
      <c r="DHO14" s="2550"/>
      <c r="DHP14" s="2550"/>
      <c r="DHQ14" s="2550"/>
      <c r="DHR14" s="2550"/>
      <c r="DHS14" s="2550"/>
      <c r="DHT14" s="2550"/>
      <c r="DHU14" s="2550"/>
      <c r="DHV14" s="2550"/>
      <c r="DHW14" s="2550"/>
      <c r="DHX14" s="2550"/>
      <c r="DHY14" s="2550"/>
      <c r="DHZ14" s="2550"/>
      <c r="DIA14" s="2550"/>
      <c r="DIB14" s="2550"/>
      <c r="DIC14" s="2550"/>
      <c r="DID14" s="2550"/>
      <c r="DIE14" s="2550"/>
      <c r="DIF14" s="2550"/>
      <c r="DIG14" s="2550"/>
      <c r="DIH14" s="2550"/>
      <c r="DII14" s="2550"/>
      <c r="DIJ14" s="2550"/>
      <c r="DIK14" s="2550"/>
      <c r="DIL14" s="2550"/>
      <c r="DIM14" s="2550"/>
      <c r="DIN14" s="2550"/>
      <c r="DIO14" s="2550"/>
      <c r="DIP14" s="2550"/>
      <c r="DIQ14" s="2550"/>
      <c r="DIR14" s="2550"/>
      <c r="DIS14" s="2550"/>
      <c r="DIT14" s="2550"/>
      <c r="DIU14" s="2550"/>
      <c r="DIV14" s="2550"/>
      <c r="DIW14" s="2550"/>
      <c r="DIX14" s="2550"/>
      <c r="DIY14" s="2550"/>
      <c r="DIZ14" s="2550"/>
      <c r="DJA14" s="2550"/>
      <c r="DJB14" s="2550"/>
      <c r="DJC14" s="2550"/>
      <c r="DJD14" s="2550"/>
      <c r="DJE14" s="2550"/>
      <c r="DJF14" s="2550"/>
      <c r="DJG14" s="2550"/>
      <c r="DJH14" s="2550"/>
      <c r="DJI14" s="2550"/>
      <c r="DJJ14" s="2550"/>
      <c r="DJK14" s="2550"/>
      <c r="DJL14" s="2550"/>
      <c r="DJM14" s="2550"/>
      <c r="DJN14" s="2550"/>
      <c r="DJO14" s="2550"/>
      <c r="DJP14" s="2550"/>
      <c r="DJQ14" s="2550"/>
      <c r="DJR14" s="2550"/>
      <c r="DJS14" s="2550"/>
      <c r="DJT14" s="2550"/>
      <c r="DJU14" s="2550"/>
      <c r="DJV14" s="2550"/>
      <c r="DJW14" s="2550"/>
      <c r="DJX14" s="2550"/>
      <c r="DJY14" s="2550"/>
      <c r="DJZ14" s="2550"/>
      <c r="DKA14" s="2550"/>
      <c r="DKB14" s="2550"/>
      <c r="DKC14" s="2550"/>
      <c r="DKD14" s="2550"/>
      <c r="DKE14" s="2550"/>
      <c r="DKF14" s="2550"/>
      <c r="DKG14" s="2550"/>
      <c r="DKH14" s="2550"/>
      <c r="DKI14" s="2550"/>
      <c r="DKJ14" s="2550"/>
      <c r="DKK14" s="2550"/>
      <c r="DKL14" s="2550"/>
      <c r="DKM14" s="2550"/>
      <c r="DKN14" s="2550"/>
      <c r="DKO14" s="2550"/>
      <c r="DKP14" s="2550"/>
      <c r="DKQ14" s="2550"/>
      <c r="DKR14" s="2550"/>
      <c r="DKS14" s="2550"/>
      <c r="DKT14" s="2550"/>
      <c r="DKU14" s="2550"/>
      <c r="DKV14" s="2550"/>
      <c r="DKW14" s="2550"/>
      <c r="DKX14" s="2550"/>
      <c r="DKY14" s="2550"/>
      <c r="DKZ14" s="2550"/>
      <c r="DLA14" s="2550"/>
      <c r="DLB14" s="2550"/>
      <c r="DLC14" s="2550"/>
      <c r="DLD14" s="2550"/>
      <c r="DLE14" s="2550"/>
      <c r="DLF14" s="2550"/>
      <c r="DLG14" s="2550"/>
      <c r="DLH14" s="2550"/>
      <c r="DLI14" s="2550"/>
      <c r="DLJ14" s="2550"/>
      <c r="DLK14" s="2550"/>
      <c r="DLL14" s="2550"/>
      <c r="DLM14" s="2550"/>
      <c r="DLN14" s="2550"/>
      <c r="DLO14" s="2550"/>
      <c r="DLP14" s="2550"/>
      <c r="DLQ14" s="2550"/>
      <c r="DLR14" s="2550"/>
      <c r="DLS14" s="2550"/>
      <c r="DLT14" s="2550"/>
      <c r="DLU14" s="2550"/>
      <c r="DLV14" s="2550"/>
      <c r="DLW14" s="2550"/>
      <c r="DLX14" s="2550"/>
      <c r="DLY14" s="2550"/>
      <c r="DLZ14" s="2550"/>
      <c r="DMA14" s="2550"/>
      <c r="DMB14" s="2550"/>
      <c r="DMC14" s="2550"/>
      <c r="DMD14" s="2550"/>
      <c r="DME14" s="2550"/>
      <c r="DMF14" s="2550"/>
      <c r="DMG14" s="2550"/>
      <c r="DMH14" s="2550"/>
      <c r="DMI14" s="2550"/>
      <c r="DMJ14" s="2550"/>
      <c r="DMK14" s="2550"/>
      <c r="DML14" s="2550"/>
      <c r="DMM14" s="2550"/>
      <c r="DMN14" s="2550"/>
      <c r="DMO14" s="2550"/>
      <c r="DMP14" s="2550"/>
      <c r="DMQ14" s="2550"/>
      <c r="DMR14" s="2550"/>
      <c r="DMS14" s="2550"/>
      <c r="DMT14" s="2550"/>
      <c r="DMU14" s="2550"/>
      <c r="DMV14" s="2550"/>
      <c r="DMW14" s="2550"/>
      <c r="DMX14" s="2550"/>
      <c r="DMY14" s="2550"/>
      <c r="DMZ14" s="2550"/>
      <c r="DNA14" s="2550"/>
      <c r="DNB14" s="2550"/>
      <c r="DNC14" s="2550"/>
      <c r="DND14" s="2550"/>
      <c r="DNE14" s="2550"/>
      <c r="DNF14" s="2550"/>
      <c r="DNG14" s="2550"/>
      <c r="DNH14" s="2550"/>
      <c r="DNI14" s="2550"/>
      <c r="DNJ14" s="2550"/>
      <c r="DNK14" s="2550"/>
      <c r="DNL14" s="2550"/>
      <c r="DNM14" s="2550"/>
      <c r="DNN14" s="2550"/>
      <c r="DNO14" s="2550"/>
      <c r="DNP14" s="2550"/>
      <c r="DNQ14" s="2550"/>
      <c r="DNR14" s="2550"/>
      <c r="DNS14" s="2550"/>
      <c r="DNT14" s="2550"/>
      <c r="DNU14" s="2550"/>
      <c r="DNV14" s="2550"/>
      <c r="DNW14" s="2550"/>
      <c r="DNX14" s="2550"/>
      <c r="DNY14" s="2550"/>
      <c r="DNZ14" s="2550"/>
      <c r="DOA14" s="2550"/>
      <c r="DOB14" s="2550"/>
      <c r="DOC14" s="2550"/>
      <c r="DOD14" s="2550"/>
      <c r="DOE14" s="2550"/>
      <c r="DOF14" s="2550"/>
      <c r="DOG14" s="2550"/>
      <c r="DOH14" s="2550"/>
      <c r="DOI14" s="2550"/>
      <c r="DOJ14" s="2550"/>
      <c r="DOK14" s="2550"/>
      <c r="DOL14" s="2550"/>
      <c r="DOM14" s="2550"/>
      <c r="DON14" s="2550"/>
      <c r="DOO14" s="2550"/>
      <c r="DOP14" s="2550"/>
      <c r="DOQ14" s="2550"/>
      <c r="DOR14" s="2550"/>
      <c r="DOS14" s="2550"/>
      <c r="DOT14" s="2550"/>
      <c r="DOU14" s="2550"/>
      <c r="DOV14" s="2550"/>
      <c r="DOW14" s="2550"/>
      <c r="DOX14" s="2550"/>
      <c r="DOY14" s="2550"/>
      <c r="DOZ14" s="2550"/>
      <c r="DPA14" s="2550"/>
      <c r="DPB14" s="2550"/>
      <c r="DPC14" s="2550"/>
      <c r="DPD14" s="2550"/>
      <c r="DPE14" s="2550"/>
      <c r="DPF14" s="2550"/>
      <c r="DPG14" s="2550"/>
      <c r="DPH14" s="2550"/>
      <c r="DPI14" s="2550"/>
      <c r="DPJ14" s="2550"/>
      <c r="DPK14" s="2550"/>
      <c r="DPL14" s="2550"/>
      <c r="DPM14" s="2550"/>
      <c r="DPN14" s="2550"/>
      <c r="DPO14" s="2550"/>
      <c r="DPP14" s="2550"/>
      <c r="DPQ14" s="2550"/>
      <c r="DPR14" s="2550"/>
      <c r="DPS14" s="2550"/>
      <c r="DPT14" s="2550"/>
      <c r="DPU14" s="2550"/>
      <c r="DPV14" s="2550"/>
      <c r="DPW14" s="2550"/>
      <c r="DPX14" s="2550"/>
      <c r="DPY14" s="2550"/>
      <c r="DPZ14" s="2550"/>
      <c r="DQA14" s="2550"/>
      <c r="DQB14" s="2550"/>
      <c r="DQC14" s="2550"/>
      <c r="DQD14" s="2550"/>
      <c r="DQE14" s="2550"/>
      <c r="DQF14" s="2550"/>
      <c r="DQG14" s="2550"/>
      <c r="DQH14" s="2550"/>
      <c r="DQI14" s="2550"/>
      <c r="DQJ14" s="2550"/>
      <c r="DQK14" s="2550"/>
      <c r="DQL14" s="2550"/>
      <c r="DQM14" s="2550"/>
      <c r="DQN14" s="2550"/>
      <c r="DQO14" s="2550"/>
      <c r="DQP14" s="2550"/>
      <c r="DQQ14" s="2550"/>
      <c r="DQR14" s="2550"/>
      <c r="DQS14" s="2550"/>
      <c r="DQT14" s="2550"/>
      <c r="DQU14" s="2550"/>
      <c r="DQV14" s="2550"/>
      <c r="DQW14" s="2550"/>
      <c r="DQX14" s="2550"/>
      <c r="DQY14" s="2550"/>
      <c r="DQZ14" s="2550"/>
      <c r="DRA14" s="2550"/>
      <c r="DRB14" s="2550"/>
      <c r="DRC14" s="2550"/>
      <c r="DRD14" s="2550"/>
      <c r="DRE14" s="2550"/>
      <c r="DRF14" s="2550"/>
      <c r="DRG14" s="2550"/>
      <c r="DRH14" s="2550"/>
      <c r="DRI14" s="2550"/>
      <c r="DRJ14" s="2550"/>
      <c r="DRK14" s="2550"/>
      <c r="DRL14" s="2550"/>
      <c r="DRM14" s="2550"/>
      <c r="DRN14" s="2550"/>
      <c r="DRO14" s="2550"/>
      <c r="DRP14" s="2550"/>
      <c r="DRQ14" s="2550"/>
      <c r="DRR14" s="2550"/>
      <c r="DRS14" s="2550"/>
      <c r="DRT14" s="2550"/>
      <c r="DRU14" s="2550"/>
      <c r="DRV14" s="2550"/>
      <c r="DRW14" s="2550"/>
      <c r="DRX14" s="2550"/>
      <c r="DRY14" s="2550"/>
      <c r="DRZ14" s="2550"/>
      <c r="DSA14" s="2550"/>
      <c r="DSB14" s="2550"/>
      <c r="DSC14" s="2550"/>
      <c r="DSD14" s="2550"/>
      <c r="DSE14" s="2550"/>
      <c r="DSF14" s="2550"/>
      <c r="DSG14" s="2550"/>
      <c r="DSH14" s="2550"/>
      <c r="DSI14" s="2550"/>
      <c r="DSJ14" s="2550"/>
      <c r="DSK14" s="2550"/>
      <c r="DSL14" s="2550"/>
      <c r="DSM14" s="2550"/>
      <c r="DSN14" s="2550"/>
      <c r="DSO14" s="2550"/>
      <c r="DSP14" s="2550"/>
      <c r="DSQ14" s="2550"/>
      <c r="DSR14" s="2550"/>
      <c r="DSS14" s="2550"/>
      <c r="DST14" s="2550"/>
      <c r="DSU14" s="2550"/>
      <c r="DSV14" s="2550"/>
      <c r="DSW14" s="2550"/>
      <c r="DSX14" s="2550"/>
      <c r="DSY14" s="2550"/>
      <c r="DSZ14" s="2550"/>
      <c r="DTA14" s="2550"/>
      <c r="DTB14" s="2550"/>
      <c r="DTC14" s="2550"/>
      <c r="DTD14" s="2550"/>
      <c r="DTE14" s="2550"/>
      <c r="DTF14" s="2550"/>
      <c r="DTG14" s="2550"/>
      <c r="DTH14" s="2550"/>
      <c r="DTI14" s="2550"/>
      <c r="DTJ14" s="2550"/>
      <c r="DTK14" s="2550"/>
      <c r="DTL14" s="2550"/>
      <c r="DTM14" s="2550"/>
      <c r="DTN14" s="2550"/>
      <c r="DTO14" s="2550"/>
      <c r="DTP14" s="2550"/>
      <c r="DTQ14" s="2550"/>
      <c r="DTR14" s="2550"/>
      <c r="DTS14" s="2550"/>
      <c r="DTT14" s="2550"/>
      <c r="DTU14" s="2550"/>
      <c r="DTV14" s="2550"/>
      <c r="DTW14" s="2550"/>
      <c r="DTX14" s="2550"/>
      <c r="DTY14" s="2550"/>
      <c r="DTZ14" s="2550"/>
      <c r="DUA14" s="2550"/>
      <c r="DUB14" s="2550"/>
      <c r="DUC14" s="2550"/>
      <c r="DUD14" s="2550"/>
      <c r="DUE14" s="2550"/>
      <c r="DUF14" s="2550"/>
      <c r="DUG14" s="2550"/>
      <c r="DUH14" s="2550"/>
      <c r="DUI14" s="2550"/>
      <c r="DUJ14" s="2550"/>
      <c r="DUK14" s="2550"/>
      <c r="DUL14" s="2550"/>
      <c r="DUM14" s="2550"/>
      <c r="DUN14" s="2550"/>
      <c r="DUO14" s="2550"/>
      <c r="DUP14" s="2550"/>
      <c r="DUQ14" s="2550"/>
      <c r="DUR14" s="2550"/>
      <c r="DUS14" s="2550"/>
      <c r="DUT14" s="2550"/>
      <c r="DUU14" s="2550"/>
      <c r="DUV14" s="2550"/>
      <c r="DUW14" s="2550"/>
      <c r="DUX14" s="2550"/>
      <c r="DUY14" s="2550"/>
      <c r="DUZ14" s="2550"/>
      <c r="DVA14" s="2550"/>
      <c r="DVB14" s="2550"/>
      <c r="DVC14" s="2550"/>
      <c r="DVD14" s="2550"/>
      <c r="DVE14" s="2550"/>
      <c r="DVF14" s="2550"/>
      <c r="DVG14" s="2550"/>
      <c r="DVH14" s="2550"/>
      <c r="DVI14" s="2550"/>
      <c r="DVJ14" s="2550"/>
      <c r="DVK14" s="2550"/>
      <c r="DVL14" s="2550"/>
      <c r="DVM14" s="2550"/>
      <c r="DVN14" s="2550"/>
      <c r="DVO14" s="2550"/>
      <c r="DVP14" s="2550"/>
      <c r="DVQ14" s="2550"/>
      <c r="DVR14" s="2550"/>
      <c r="DVS14" s="2550"/>
      <c r="DVT14" s="2550"/>
      <c r="DVU14" s="2550"/>
      <c r="DVV14" s="2550"/>
      <c r="DVW14" s="2550"/>
      <c r="DVX14" s="2550"/>
      <c r="DVY14" s="2550"/>
      <c r="DVZ14" s="2550"/>
      <c r="DWA14" s="2550"/>
      <c r="DWB14" s="2550"/>
      <c r="DWC14" s="2550"/>
      <c r="DWD14" s="2550"/>
      <c r="DWE14" s="2550"/>
      <c r="DWF14" s="2550"/>
      <c r="DWG14" s="2550"/>
      <c r="DWH14" s="2550"/>
      <c r="DWI14" s="2550"/>
      <c r="DWJ14" s="2550"/>
      <c r="DWK14" s="2550"/>
      <c r="DWL14" s="2550"/>
      <c r="DWM14" s="2550"/>
      <c r="DWN14" s="2550"/>
      <c r="DWO14" s="2550"/>
      <c r="DWP14" s="2550"/>
      <c r="DWQ14" s="2550"/>
      <c r="DWR14" s="2550"/>
      <c r="DWS14" s="2550"/>
      <c r="DWT14" s="2550"/>
      <c r="DWU14" s="2550"/>
      <c r="DWV14" s="2550"/>
      <c r="DWW14" s="2550"/>
      <c r="DWX14" s="2550"/>
      <c r="DWY14" s="2550"/>
      <c r="DWZ14" s="2550"/>
      <c r="DXA14" s="2550"/>
      <c r="DXB14" s="2550"/>
      <c r="DXC14" s="2550"/>
      <c r="DXD14" s="2550"/>
      <c r="DXE14" s="2550"/>
      <c r="DXF14" s="2550"/>
      <c r="DXG14" s="2550"/>
      <c r="DXH14" s="2550"/>
      <c r="DXI14" s="2550"/>
      <c r="DXJ14" s="2550"/>
      <c r="DXK14" s="2550"/>
      <c r="DXL14" s="2550"/>
      <c r="DXM14" s="2550"/>
      <c r="DXN14" s="2550"/>
      <c r="DXO14" s="2550"/>
      <c r="DXP14" s="2550"/>
      <c r="DXQ14" s="2550"/>
      <c r="DXR14" s="2550"/>
      <c r="DXS14" s="2550"/>
      <c r="DXT14" s="2550"/>
      <c r="DXU14" s="2550"/>
      <c r="DXV14" s="2550"/>
      <c r="DXW14" s="2550"/>
      <c r="DXX14" s="2550"/>
      <c r="DXY14" s="2550"/>
      <c r="DXZ14" s="2550"/>
      <c r="DYA14" s="2550"/>
      <c r="DYB14" s="2550"/>
      <c r="DYC14" s="2550"/>
      <c r="DYD14" s="2550"/>
      <c r="DYE14" s="2550"/>
      <c r="DYF14" s="2550"/>
      <c r="DYG14" s="2550"/>
      <c r="DYH14" s="2550"/>
      <c r="DYI14" s="2550"/>
      <c r="DYJ14" s="2550"/>
      <c r="DYK14" s="2550"/>
      <c r="DYL14" s="2550"/>
      <c r="DYM14" s="2550"/>
      <c r="DYN14" s="2550"/>
      <c r="DYO14" s="2550"/>
      <c r="DYP14" s="2550"/>
      <c r="DYQ14" s="2550"/>
      <c r="DYR14" s="2550"/>
      <c r="DYS14" s="2550"/>
      <c r="DYT14" s="2550"/>
      <c r="DYU14" s="2550"/>
      <c r="DYV14" s="2550"/>
      <c r="DYW14" s="2550"/>
      <c r="DYX14" s="2550"/>
      <c r="DYY14" s="2550"/>
      <c r="DYZ14" s="2550"/>
      <c r="DZA14" s="2550"/>
      <c r="DZB14" s="2550"/>
      <c r="DZC14" s="2550"/>
      <c r="DZD14" s="2550"/>
      <c r="DZE14" s="2550"/>
      <c r="DZF14" s="2550"/>
      <c r="DZG14" s="2550"/>
      <c r="DZH14" s="2550"/>
      <c r="DZI14" s="2550"/>
      <c r="DZJ14" s="2550"/>
      <c r="DZK14" s="2550"/>
      <c r="DZL14" s="2550"/>
      <c r="DZM14" s="2550"/>
      <c r="DZN14" s="2550"/>
      <c r="DZO14" s="2550"/>
      <c r="DZP14" s="2550"/>
      <c r="DZQ14" s="2550"/>
      <c r="DZR14" s="2550"/>
      <c r="DZS14" s="2550"/>
      <c r="DZT14" s="2550"/>
      <c r="DZU14" s="2550"/>
      <c r="DZV14" s="2550"/>
      <c r="DZW14" s="2550"/>
      <c r="DZX14" s="2550"/>
      <c r="DZY14" s="2550"/>
      <c r="DZZ14" s="2550"/>
      <c r="EAA14" s="2550"/>
      <c r="EAB14" s="2550"/>
      <c r="EAC14" s="2550"/>
      <c r="EAD14" s="2550"/>
      <c r="EAE14" s="2550"/>
      <c r="EAF14" s="2550"/>
      <c r="EAG14" s="2550"/>
      <c r="EAH14" s="2550"/>
      <c r="EAI14" s="2550"/>
      <c r="EAJ14" s="2550"/>
      <c r="EAK14" s="2550"/>
      <c r="EAL14" s="2550"/>
      <c r="EAM14" s="2550"/>
      <c r="EAN14" s="2550"/>
      <c r="EAO14" s="2550"/>
      <c r="EAP14" s="2550"/>
      <c r="EAQ14" s="2550"/>
      <c r="EAR14" s="2550"/>
      <c r="EAS14" s="2550"/>
      <c r="EAT14" s="2550"/>
      <c r="EAU14" s="2550"/>
      <c r="EAV14" s="2550"/>
      <c r="EAW14" s="2550"/>
      <c r="EAX14" s="2550"/>
      <c r="EAY14" s="2550"/>
      <c r="EAZ14" s="2550"/>
      <c r="EBA14" s="2550"/>
      <c r="EBB14" s="2550"/>
      <c r="EBC14" s="2550"/>
      <c r="EBD14" s="2550"/>
      <c r="EBE14" s="2550"/>
      <c r="EBF14" s="2550"/>
      <c r="EBG14" s="2550"/>
      <c r="EBH14" s="2550"/>
      <c r="EBI14" s="2550"/>
      <c r="EBJ14" s="2550"/>
      <c r="EBK14" s="2550"/>
      <c r="EBL14" s="2550"/>
      <c r="EBM14" s="2550"/>
      <c r="EBN14" s="2550"/>
      <c r="EBO14" s="2550"/>
      <c r="EBP14" s="2550"/>
      <c r="EBQ14" s="2550"/>
      <c r="EBR14" s="2550"/>
      <c r="EBS14" s="2550"/>
      <c r="EBT14" s="2550"/>
      <c r="EBU14" s="2550"/>
      <c r="EBV14" s="2550"/>
      <c r="EBW14" s="2550"/>
      <c r="EBX14" s="2550"/>
      <c r="EBY14" s="2550"/>
      <c r="EBZ14" s="2550"/>
      <c r="ECA14" s="2550"/>
      <c r="ECB14" s="2550"/>
      <c r="ECC14" s="2550"/>
      <c r="ECD14" s="2550"/>
      <c r="ECE14" s="2550"/>
      <c r="ECF14" s="2550"/>
      <c r="ECG14" s="2550"/>
      <c r="ECH14" s="2550"/>
      <c r="ECI14" s="2550"/>
      <c r="ECJ14" s="2550"/>
      <c r="ECK14" s="2550"/>
      <c r="ECL14" s="2550"/>
      <c r="ECM14" s="2550"/>
      <c r="ECN14" s="2550"/>
      <c r="ECO14" s="2550"/>
      <c r="ECP14" s="2550"/>
      <c r="ECQ14" s="2550"/>
      <c r="ECR14" s="2550"/>
      <c r="ECS14" s="2550"/>
      <c r="ECT14" s="2550"/>
      <c r="ECU14" s="2550"/>
      <c r="ECV14" s="2550"/>
      <c r="ECW14" s="2550"/>
      <c r="ECX14" s="2550"/>
      <c r="ECY14" s="2550"/>
      <c r="ECZ14" s="2550"/>
      <c r="EDA14" s="2550"/>
      <c r="EDB14" s="2550"/>
      <c r="EDC14" s="2550"/>
      <c r="EDD14" s="2550"/>
      <c r="EDE14" s="2550"/>
      <c r="EDF14" s="2550"/>
      <c r="EDG14" s="2550"/>
      <c r="EDH14" s="2550"/>
      <c r="EDI14" s="2550"/>
      <c r="EDJ14" s="2550"/>
      <c r="EDK14" s="2550"/>
      <c r="EDL14" s="2550"/>
      <c r="EDM14" s="2550"/>
      <c r="EDN14" s="2550"/>
      <c r="EDO14" s="2550"/>
      <c r="EDP14" s="2550"/>
      <c r="EDQ14" s="2550"/>
      <c r="EDR14" s="2550"/>
      <c r="EDS14" s="2550"/>
      <c r="EDT14" s="2550"/>
      <c r="EDU14" s="2550"/>
      <c r="EDV14" s="2550"/>
      <c r="EDW14" s="2550"/>
      <c r="EDX14" s="2550"/>
      <c r="EDY14" s="2550"/>
      <c r="EDZ14" s="2550"/>
      <c r="EEA14" s="2550"/>
      <c r="EEB14" s="2550"/>
      <c r="EEC14" s="2550"/>
      <c r="EED14" s="2550"/>
      <c r="EEE14" s="2550"/>
      <c r="EEF14" s="2550"/>
      <c r="EEG14" s="2550"/>
      <c r="EEH14" s="2550"/>
      <c r="EEI14" s="2550"/>
      <c r="EEJ14" s="2550"/>
      <c r="EEK14" s="2550"/>
      <c r="EEL14" s="2550"/>
      <c r="EEM14" s="2550"/>
      <c r="EEN14" s="2550"/>
      <c r="EEO14" s="2550"/>
      <c r="EEP14" s="2550"/>
      <c r="EEQ14" s="2550"/>
      <c r="EER14" s="2550"/>
      <c r="EES14" s="2550"/>
      <c r="EET14" s="2550"/>
      <c r="EEU14" s="2550"/>
      <c r="EEV14" s="2550"/>
      <c r="EEW14" s="2550"/>
      <c r="EEX14" s="2550"/>
      <c r="EEY14" s="2550"/>
      <c r="EEZ14" s="2550"/>
      <c r="EFA14" s="2550"/>
      <c r="EFB14" s="2550"/>
      <c r="EFC14" s="2550"/>
      <c r="EFD14" s="2550"/>
      <c r="EFE14" s="2550"/>
      <c r="EFF14" s="2550"/>
      <c r="EFG14" s="2550"/>
      <c r="EFH14" s="2550"/>
      <c r="EFI14" s="2550"/>
      <c r="EFJ14" s="2550"/>
      <c r="EFK14" s="2550"/>
      <c r="EFL14" s="2550"/>
      <c r="EFM14" s="2550"/>
      <c r="EFN14" s="2550"/>
      <c r="EFO14" s="2550"/>
      <c r="EFP14" s="2550"/>
      <c r="EFQ14" s="2550"/>
      <c r="EFR14" s="2550"/>
      <c r="EFS14" s="2550"/>
      <c r="EFT14" s="2550"/>
      <c r="EFU14" s="2550"/>
      <c r="EFV14" s="2550"/>
      <c r="EFW14" s="2550"/>
      <c r="EFX14" s="2550"/>
      <c r="EFY14" s="2550"/>
      <c r="EFZ14" s="2550"/>
      <c r="EGA14" s="2550"/>
      <c r="EGB14" s="2550"/>
      <c r="EGC14" s="2550"/>
      <c r="EGD14" s="2550"/>
      <c r="EGE14" s="2550"/>
      <c r="EGF14" s="2550"/>
      <c r="EGG14" s="2550"/>
      <c r="EGH14" s="2550"/>
      <c r="EGI14" s="2550"/>
      <c r="EGJ14" s="2550"/>
      <c r="EGK14" s="2550"/>
      <c r="EGL14" s="2550"/>
      <c r="EGM14" s="2550"/>
      <c r="EGN14" s="2550"/>
      <c r="EGO14" s="2550"/>
      <c r="EGP14" s="2550"/>
      <c r="EGQ14" s="2550"/>
      <c r="EGR14" s="2550"/>
      <c r="EGS14" s="2550"/>
      <c r="EGT14" s="2550"/>
      <c r="EGU14" s="2550"/>
      <c r="EGV14" s="2550"/>
      <c r="EGW14" s="2550"/>
      <c r="EGX14" s="2550"/>
      <c r="EGY14" s="2550"/>
      <c r="EGZ14" s="2550"/>
      <c r="EHA14" s="2550"/>
      <c r="EHB14" s="2550"/>
      <c r="EHC14" s="2550"/>
      <c r="EHD14" s="2550"/>
      <c r="EHE14" s="2550"/>
      <c r="EHF14" s="2550"/>
      <c r="EHG14" s="2550"/>
      <c r="EHH14" s="2550"/>
      <c r="EHI14" s="2550"/>
      <c r="EHJ14" s="2550"/>
      <c r="EHK14" s="2550"/>
      <c r="EHL14" s="2550"/>
      <c r="EHM14" s="2550"/>
      <c r="EHN14" s="2550"/>
      <c r="EHO14" s="2550"/>
      <c r="EHP14" s="2550"/>
      <c r="EHQ14" s="2550"/>
      <c r="EHR14" s="2550"/>
      <c r="EHS14" s="2550"/>
      <c r="EHT14" s="2550"/>
      <c r="EHU14" s="2550"/>
      <c r="EHV14" s="2550"/>
      <c r="EHW14" s="2550"/>
      <c r="EHX14" s="2550"/>
      <c r="EHY14" s="2550"/>
      <c r="EHZ14" s="2550"/>
      <c r="EIA14" s="2550"/>
      <c r="EIB14" s="2550"/>
      <c r="EIC14" s="2550"/>
      <c r="EID14" s="2550"/>
      <c r="EIE14" s="2550"/>
      <c r="EIF14" s="2550"/>
      <c r="EIG14" s="2550"/>
      <c r="EIH14" s="2550"/>
      <c r="EII14" s="2550"/>
      <c r="EIJ14" s="2550"/>
      <c r="EIK14" s="2550"/>
      <c r="EIL14" s="2550"/>
      <c r="EIM14" s="2550"/>
      <c r="EIN14" s="2550"/>
      <c r="EIO14" s="2550"/>
      <c r="EIP14" s="2550"/>
      <c r="EIQ14" s="2550"/>
      <c r="EIR14" s="2550"/>
      <c r="EIS14" s="2550"/>
      <c r="EIT14" s="2550"/>
      <c r="EIU14" s="2550"/>
      <c r="EIV14" s="2550"/>
      <c r="EIW14" s="2550"/>
      <c r="EIX14" s="2550"/>
      <c r="EIY14" s="2550"/>
      <c r="EIZ14" s="2550"/>
      <c r="EJA14" s="2550"/>
      <c r="EJB14" s="2550"/>
      <c r="EJC14" s="2550"/>
      <c r="EJD14" s="2550"/>
      <c r="EJE14" s="2550"/>
      <c r="EJF14" s="2550"/>
      <c r="EJG14" s="2550"/>
      <c r="EJH14" s="2550"/>
      <c r="EJI14" s="2550"/>
      <c r="EJJ14" s="2550"/>
      <c r="EJK14" s="2550"/>
      <c r="EJL14" s="2550"/>
      <c r="EJM14" s="2550"/>
      <c r="EJN14" s="2550"/>
      <c r="EJO14" s="2550"/>
      <c r="EJP14" s="2550"/>
      <c r="EJQ14" s="2550"/>
      <c r="EJR14" s="2550"/>
      <c r="EJS14" s="2550"/>
      <c r="EJT14" s="2550"/>
      <c r="EJU14" s="2550"/>
      <c r="EJV14" s="2550"/>
      <c r="EJW14" s="2550"/>
      <c r="EJX14" s="2550"/>
      <c r="EJY14" s="2550"/>
      <c r="EJZ14" s="2550"/>
      <c r="EKA14" s="2550"/>
      <c r="EKB14" s="2550"/>
      <c r="EKC14" s="2550"/>
      <c r="EKD14" s="2550"/>
      <c r="EKE14" s="2550"/>
      <c r="EKF14" s="2550"/>
      <c r="EKG14" s="2550"/>
      <c r="EKH14" s="2550"/>
      <c r="EKI14" s="2550"/>
      <c r="EKJ14" s="2550"/>
      <c r="EKK14" s="2550"/>
      <c r="EKL14" s="2550"/>
      <c r="EKM14" s="2550"/>
      <c r="EKN14" s="2550"/>
      <c r="EKO14" s="2550"/>
      <c r="EKP14" s="2550"/>
      <c r="EKQ14" s="2550"/>
      <c r="EKR14" s="2550"/>
      <c r="EKS14" s="2550"/>
      <c r="EKT14" s="2550"/>
      <c r="EKU14" s="2550"/>
      <c r="EKV14" s="2550"/>
      <c r="EKW14" s="2550"/>
      <c r="EKX14" s="2550"/>
      <c r="EKY14" s="2550"/>
      <c r="EKZ14" s="2550"/>
      <c r="ELA14" s="2550"/>
      <c r="ELB14" s="2550"/>
      <c r="ELC14" s="2550"/>
      <c r="ELD14" s="2550"/>
      <c r="ELE14" s="2550"/>
      <c r="ELF14" s="2550"/>
      <c r="ELG14" s="2550"/>
      <c r="ELH14" s="2550"/>
      <c r="ELI14" s="2550"/>
      <c r="ELJ14" s="2550"/>
      <c r="ELK14" s="2550"/>
      <c r="ELL14" s="2550"/>
      <c r="ELM14" s="2550"/>
      <c r="ELN14" s="2550"/>
      <c r="ELO14" s="2550"/>
      <c r="ELP14" s="2550"/>
      <c r="ELQ14" s="2550"/>
      <c r="ELR14" s="2550"/>
      <c r="ELS14" s="2550"/>
      <c r="ELT14" s="2550"/>
      <c r="ELU14" s="2550"/>
      <c r="ELV14" s="2550"/>
      <c r="ELW14" s="2550"/>
      <c r="ELX14" s="2550"/>
      <c r="ELY14" s="2550"/>
      <c r="ELZ14" s="2550"/>
      <c r="EMA14" s="2550"/>
      <c r="EMB14" s="2550"/>
      <c r="EMC14" s="2550"/>
      <c r="EMD14" s="2550"/>
      <c r="EME14" s="2550"/>
      <c r="EMF14" s="2550"/>
      <c r="EMG14" s="2550"/>
      <c r="EMH14" s="2550"/>
      <c r="EMI14" s="2550"/>
      <c r="EMJ14" s="2550"/>
      <c r="EMK14" s="2550"/>
      <c r="EML14" s="2550"/>
      <c r="EMM14" s="2550"/>
      <c r="EMN14" s="2550"/>
      <c r="EMO14" s="2550"/>
      <c r="EMP14" s="2550"/>
      <c r="EMQ14" s="2550"/>
      <c r="EMR14" s="2550"/>
      <c r="EMS14" s="2550"/>
      <c r="EMT14" s="2550"/>
      <c r="EMU14" s="2550"/>
      <c r="EMV14" s="2550"/>
      <c r="EMW14" s="2550"/>
      <c r="EMX14" s="2550"/>
      <c r="EMY14" s="2550"/>
      <c r="EMZ14" s="2550"/>
      <c r="ENA14" s="2550"/>
      <c r="ENB14" s="2550"/>
      <c r="ENC14" s="2550"/>
      <c r="END14" s="2550"/>
      <c r="ENE14" s="2550"/>
      <c r="ENF14" s="2550"/>
      <c r="ENG14" s="2550"/>
      <c r="ENH14" s="2550"/>
      <c r="ENI14" s="2550"/>
      <c r="ENJ14" s="2550"/>
      <c r="ENK14" s="2550"/>
      <c r="ENL14" s="2550"/>
      <c r="ENM14" s="2550"/>
      <c r="ENN14" s="2550"/>
      <c r="ENO14" s="2550"/>
      <c r="ENP14" s="2550"/>
      <c r="ENQ14" s="2550"/>
      <c r="ENR14" s="2550"/>
      <c r="ENS14" s="2550"/>
      <c r="ENT14" s="2550"/>
      <c r="ENU14" s="2550"/>
      <c r="ENV14" s="2550"/>
      <c r="ENW14" s="2550"/>
      <c r="ENX14" s="2550"/>
      <c r="ENY14" s="2550"/>
      <c r="ENZ14" s="2550"/>
      <c r="EOA14" s="2550"/>
      <c r="EOB14" s="2550"/>
      <c r="EOC14" s="2550"/>
      <c r="EOD14" s="2550"/>
      <c r="EOE14" s="2550"/>
      <c r="EOF14" s="2550"/>
      <c r="EOG14" s="2550"/>
      <c r="EOH14" s="2550"/>
      <c r="EOI14" s="2550"/>
      <c r="EOJ14" s="2550"/>
      <c r="EOK14" s="2550"/>
      <c r="EOL14" s="2550"/>
      <c r="EOM14" s="2550"/>
      <c r="EON14" s="2550"/>
      <c r="EOO14" s="2550"/>
      <c r="EOP14" s="2550"/>
      <c r="EOQ14" s="2550"/>
      <c r="EOR14" s="2550"/>
      <c r="EOS14" s="2550"/>
      <c r="EOT14" s="2550"/>
      <c r="EOU14" s="2550"/>
      <c r="EOV14" s="2550"/>
      <c r="EOW14" s="2550"/>
      <c r="EOX14" s="2550"/>
      <c r="EOY14" s="2550"/>
      <c r="EOZ14" s="2550"/>
      <c r="EPA14" s="2550"/>
      <c r="EPB14" s="2550"/>
      <c r="EPC14" s="2550"/>
      <c r="EPD14" s="2550"/>
      <c r="EPE14" s="2550"/>
      <c r="EPF14" s="2550"/>
      <c r="EPG14" s="2550"/>
      <c r="EPH14" s="2550"/>
      <c r="EPI14" s="2550"/>
      <c r="EPJ14" s="2550"/>
      <c r="EPK14" s="2550"/>
      <c r="EPL14" s="2550"/>
      <c r="EPM14" s="2550"/>
      <c r="EPN14" s="2550"/>
      <c r="EPO14" s="2550"/>
      <c r="EPP14" s="2550"/>
      <c r="EPQ14" s="2550"/>
      <c r="EPR14" s="2550"/>
      <c r="EPS14" s="2550"/>
      <c r="EPT14" s="2550"/>
      <c r="EPU14" s="2550"/>
      <c r="EPV14" s="2550"/>
      <c r="EPW14" s="2550"/>
      <c r="EPX14" s="2550"/>
      <c r="EPY14" s="2550"/>
      <c r="EPZ14" s="2550"/>
      <c r="EQA14" s="2550"/>
      <c r="EQB14" s="2550"/>
      <c r="EQC14" s="2550"/>
      <c r="EQD14" s="2550"/>
      <c r="EQE14" s="2550"/>
      <c r="EQF14" s="2550"/>
      <c r="EQG14" s="2550"/>
      <c r="EQH14" s="2550"/>
      <c r="EQI14" s="2550"/>
      <c r="EQJ14" s="2550"/>
      <c r="EQK14" s="2550"/>
      <c r="EQL14" s="2550"/>
      <c r="EQM14" s="2550"/>
      <c r="EQN14" s="2550"/>
      <c r="EQO14" s="2550"/>
      <c r="EQP14" s="2550"/>
      <c r="EQQ14" s="2550"/>
      <c r="EQR14" s="2550"/>
      <c r="EQS14" s="2550"/>
      <c r="EQT14" s="2550"/>
      <c r="EQU14" s="2550"/>
      <c r="EQV14" s="2550"/>
      <c r="EQW14" s="2550"/>
      <c r="EQX14" s="2550"/>
      <c r="EQY14" s="2550"/>
      <c r="EQZ14" s="2550"/>
      <c r="ERA14" s="2550"/>
      <c r="ERB14" s="2550"/>
      <c r="ERC14" s="2550"/>
      <c r="ERD14" s="2550"/>
      <c r="ERE14" s="2550"/>
      <c r="ERF14" s="2550"/>
      <c r="ERG14" s="2550"/>
      <c r="ERH14" s="2550"/>
      <c r="ERI14" s="2550"/>
      <c r="ERJ14" s="2550"/>
      <c r="ERK14" s="2550"/>
      <c r="ERL14" s="2550"/>
      <c r="ERM14" s="2550"/>
      <c r="ERN14" s="2550"/>
      <c r="ERO14" s="2550"/>
      <c r="ERP14" s="2550"/>
      <c r="ERQ14" s="2550"/>
      <c r="ERR14" s="2550"/>
      <c r="ERS14" s="2550"/>
      <c r="ERT14" s="2550"/>
      <c r="ERU14" s="2550"/>
      <c r="ERV14" s="2550"/>
      <c r="ERW14" s="2550"/>
      <c r="ERX14" s="2550"/>
      <c r="ERY14" s="2550"/>
      <c r="ERZ14" s="2550"/>
      <c r="ESA14" s="2550"/>
      <c r="ESB14" s="2550"/>
      <c r="ESC14" s="2550"/>
      <c r="ESD14" s="2550"/>
      <c r="ESE14" s="2550"/>
      <c r="ESF14" s="2550"/>
      <c r="ESG14" s="2550"/>
      <c r="ESH14" s="2550"/>
      <c r="ESI14" s="2550"/>
      <c r="ESJ14" s="2550"/>
      <c r="ESK14" s="2550"/>
      <c r="ESL14" s="2550"/>
      <c r="ESM14" s="2550"/>
      <c r="ESN14" s="2550"/>
      <c r="ESO14" s="2550"/>
      <c r="ESP14" s="2550"/>
      <c r="ESQ14" s="2550"/>
      <c r="ESR14" s="2550"/>
      <c r="ESS14" s="2550"/>
      <c r="EST14" s="2550"/>
      <c r="ESU14" s="2550"/>
      <c r="ESV14" s="2550"/>
      <c r="ESW14" s="2550"/>
      <c r="ESX14" s="2550"/>
      <c r="ESY14" s="2550"/>
      <c r="ESZ14" s="2550"/>
      <c r="ETA14" s="2550"/>
      <c r="ETB14" s="2550"/>
      <c r="ETC14" s="2550"/>
      <c r="ETD14" s="2550"/>
      <c r="ETE14" s="2550"/>
      <c r="ETF14" s="2550"/>
      <c r="ETG14" s="2550"/>
      <c r="ETH14" s="2550"/>
      <c r="ETI14" s="2550"/>
      <c r="ETJ14" s="2550"/>
      <c r="ETK14" s="2550"/>
      <c r="ETL14" s="2550"/>
      <c r="ETM14" s="2550"/>
      <c r="ETN14" s="2550"/>
      <c r="ETO14" s="2550"/>
      <c r="ETP14" s="2550"/>
      <c r="ETQ14" s="2550"/>
      <c r="ETR14" s="2550"/>
      <c r="ETS14" s="2550"/>
      <c r="ETT14" s="2550"/>
      <c r="ETU14" s="2550"/>
      <c r="ETV14" s="2550"/>
      <c r="ETW14" s="2550"/>
      <c r="ETX14" s="2550"/>
      <c r="ETY14" s="2550"/>
      <c r="ETZ14" s="2550"/>
      <c r="EUA14" s="2550"/>
      <c r="EUB14" s="2550"/>
      <c r="EUC14" s="2550"/>
      <c r="EUD14" s="2550"/>
      <c r="EUE14" s="2550"/>
      <c r="EUF14" s="2550"/>
      <c r="EUG14" s="2550"/>
      <c r="EUH14" s="2550"/>
      <c r="EUI14" s="2550"/>
      <c r="EUJ14" s="2550"/>
      <c r="EUK14" s="2550"/>
      <c r="EUL14" s="2550"/>
      <c r="EUM14" s="2550"/>
      <c r="EUN14" s="2550"/>
      <c r="EUO14" s="2550"/>
      <c r="EUP14" s="2550"/>
      <c r="EUQ14" s="2550"/>
      <c r="EUR14" s="2550"/>
      <c r="EUS14" s="2550"/>
      <c r="EUT14" s="2550"/>
      <c r="EUU14" s="2550"/>
      <c r="EUV14" s="2550"/>
      <c r="EUW14" s="2550"/>
      <c r="EUX14" s="2550"/>
      <c r="EUY14" s="2550"/>
      <c r="EUZ14" s="2550"/>
      <c r="EVA14" s="2550"/>
      <c r="EVB14" s="2550"/>
      <c r="EVC14" s="2550"/>
      <c r="EVD14" s="2550"/>
      <c r="EVE14" s="2550"/>
      <c r="EVF14" s="2550"/>
      <c r="EVG14" s="2550"/>
      <c r="EVH14" s="2550"/>
      <c r="EVI14" s="2550"/>
      <c r="EVJ14" s="2550"/>
      <c r="EVK14" s="2550"/>
      <c r="EVL14" s="2550"/>
      <c r="EVM14" s="2550"/>
      <c r="EVN14" s="2550"/>
      <c r="EVO14" s="2550"/>
      <c r="EVP14" s="2550"/>
      <c r="EVQ14" s="2550"/>
      <c r="EVR14" s="2550"/>
      <c r="EVS14" s="2550"/>
      <c r="EVT14" s="2550"/>
      <c r="EVU14" s="2550"/>
      <c r="EVV14" s="2550"/>
      <c r="EVW14" s="2550"/>
      <c r="EVX14" s="2550"/>
      <c r="EVY14" s="2550"/>
      <c r="EVZ14" s="2550"/>
      <c r="EWA14" s="2550"/>
      <c r="EWB14" s="2550"/>
      <c r="EWC14" s="2550"/>
      <c r="EWD14" s="2550"/>
      <c r="EWE14" s="2550"/>
      <c r="EWF14" s="2550"/>
      <c r="EWG14" s="2550"/>
      <c r="EWH14" s="2550"/>
      <c r="EWI14" s="2550"/>
      <c r="EWJ14" s="2550"/>
      <c r="EWK14" s="2550"/>
      <c r="EWL14" s="2550"/>
      <c r="EWM14" s="2550"/>
      <c r="EWN14" s="2550"/>
      <c r="EWO14" s="2550"/>
      <c r="EWP14" s="2550"/>
      <c r="EWQ14" s="2550"/>
      <c r="EWR14" s="2550"/>
      <c r="EWS14" s="2550"/>
      <c r="EWT14" s="2550"/>
      <c r="EWU14" s="2550"/>
      <c r="EWV14" s="2550"/>
      <c r="EWW14" s="2550"/>
      <c r="EWX14" s="2550"/>
      <c r="EWY14" s="2550"/>
      <c r="EWZ14" s="2550"/>
      <c r="EXA14" s="2550"/>
      <c r="EXB14" s="2550"/>
      <c r="EXC14" s="2550"/>
      <c r="EXD14" s="2550"/>
      <c r="EXE14" s="2550"/>
      <c r="EXF14" s="2550"/>
      <c r="EXG14" s="2550"/>
      <c r="EXH14" s="2550"/>
      <c r="EXI14" s="2550"/>
      <c r="EXJ14" s="2550"/>
      <c r="EXK14" s="2550"/>
      <c r="EXL14" s="2550"/>
      <c r="EXM14" s="2550"/>
      <c r="EXN14" s="2550"/>
      <c r="EXO14" s="2550"/>
      <c r="EXP14" s="2550"/>
      <c r="EXQ14" s="2550"/>
      <c r="EXR14" s="2550"/>
      <c r="EXS14" s="2550"/>
      <c r="EXT14" s="2550"/>
      <c r="EXU14" s="2550"/>
      <c r="EXV14" s="2550"/>
      <c r="EXW14" s="2550"/>
      <c r="EXX14" s="2550"/>
      <c r="EXY14" s="2550"/>
      <c r="EXZ14" s="2550"/>
      <c r="EYA14" s="2550"/>
      <c r="EYB14" s="2550"/>
      <c r="EYC14" s="2550"/>
      <c r="EYD14" s="2550"/>
      <c r="EYE14" s="2550"/>
      <c r="EYF14" s="2550"/>
      <c r="EYG14" s="2550"/>
      <c r="EYH14" s="2550"/>
      <c r="EYI14" s="2550"/>
      <c r="EYJ14" s="2550"/>
      <c r="EYK14" s="2550"/>
      <c r="EYL14" s="2550"/>
      <c r="EYM14" s="2550"/>
      <c r="EYN14" s="2550"/>
      <c r="EYO14" s="2550"/>
      <c r="EYP14" s="2550"/>
      <c r="EYQ14" s="2550"/>
      <c r="EYR14" s="2550"/>
      <c r="EYS14" s="2550"/>
      <c r="EYT14" s="2550"/>
      <c r="EYU14" s="2550"/>
      <c r="EYV14" s="2550"/>
      <c r="EYW14" s="2550"/>
      <c r="EYX14" s="2550"/>
      <c r="EYY14" s="2550"/>
      <c r="EYZ14" s="2550"/>
      <c r="EZA14" s="2550"/>
      <c r="EZB14" s="2550"/>
      <c r="EZC14" s="2550"/>
      <c r="EZD14" s="2550"/>
      <c r="EZE14" s="2550"/>
      <c r="EZF14" s="2550"/>
      <c r="EZG14" s="2550"/>
      <c r="EZH14" s="2550"/>
      <c r="EZI14" s="2550"/>
      <c r="EZJ14" s="2550"/>
      <c r="EZK14" s="2550"/>
      <c r="EZL14" s="2550"/>
      <c r="EZM14" s="2550"/>
      <c r="EZN14" s="2550"/>
      <c r="EZO14" s="2550"/>
      <c r="EZP14" s="2550"/>
      <c r="EZQ14" s="2550"/>
      <c r="EZR14" s="2550"/>
      <c r="EZS14" s="2550"/>
      <c r="EZT14" s="2550"/>
      <c r="EZU14" s="2550"/>
      <c r="EZV14" s="2550"/>
      <c r="EZW14" s="2550"/>
      <c r="EZX14" s="2550"/>
      <c r="EZY14" s="2550"/>
      <c r="EZZ14" s="2550"/>
      <c r="FAA14" s="2550"/>
      <c r="FAB14" s="2550"/>
      <c r="FAC14" s="2550"/>
      <c r="FAD14" s="2550"/>
      <c r="FAE14" s="2550"/>
      <c r="FAF14" s="2550"/>
      <c r="FAG14" s="2550"/>
      <c r="FAH14" s="2550"/>
      <c r="FAI14" s="2550"/>
      <c r="FAJ14" s="2550"/>
      <c r="FAK14" s="2550"/>
      <c r="FAL14" s="2550"/>
      <c r="FAM14" s="2550"/>
      <c r="FAN14" s="2550"/>
      <c r="FAO14" s="2550"/>
      <c r="FAP14" s="2550"/>
      <c r="FAQ14" s="2550"/>
      <c r="FAR14" s="2550"/>
      <c r="FAS14" s="2550"/>
      <c r="FAT14" s="2550"/>
      <c r="FAU14" s="2550"/>
      <c r="FAV14" s="2550"/>
      <c r="FAW14" s="2550"/>
      <c r="FAX14" s="2550"/>
      <c r="FAY14" s="2550"/>
      <c r="FAZ14" s="2550"/>
      <c r="FBA14" s="2550"/>
      <c r="FBB14" s="2550"/>
      <c r="FBC14" s="2550"/>
      <c r="FBD14" s="2550"/>
      <c r="FBE14" s="2550"/>
      <c r="FBF14" s="2550"/>
      <c r="FBG14" s="2550"/>
      <c r="FBH14" s="2550"/>
      <c r="FBI14" s="2550"/>
      <c r="FBJ14" s="2550"/>
      <c r="FBK14" s="2550"/>
      <c r="FBL14" s="2550"/>
      <c r="FBM14" s="2550"/>
      <c r="FBN14" s="2550"/>
      <c r="FBO14" s="2550"/>
      <c r="FBP14" s="2550"/>
      <c r="FBQ14" s="2550"/>
      <c r="FBR14" s="2550"/>
      <c r="FBS14" s="2550"/>
      <c r="FBT14" s="2550"/>
      <c r="FBU14" s="2550"/>
      <c r="FBV14" s="2550"/>
      <c r="FBW14" s="2550"/>
      <c r="FBX14" s="2550"/>
      <c r="FBY14" s="2550"/>
      <c r="FBZ14" s="2550"/>
      <c r="FCA14" s="2550"/>
      <c r="FCB14" s="2550"/>
      <c r="FCC14" s="2550"/>
      <c r="FCD14" s="2550"/>
      <c r="FCE14" s="2550"/>
      <c r="FCF14" s="2550"/>
      <c r="FCG14" s="2550"/>
      <c r="FCH14" s="2550"/>
      <c r="FCI14" s="2550"/>
      <c r="FCJ14" s="2550"/>
      <c r="FCK14" s="2550"/>
      <c r="FCL14" s="2550"/>
      <c r="FCM14" s="2550"/>
      <c r="FCN14" s="2550"/>
      <c r="FCO14" s="2550"/>
      <c r="FCP14" s="2550"/>
      <c r="FCQ14" s="2550"/>
      <c r="FCR14" s="2550"/>
      <c r="FCS14" s="2550"/>
      <c r="FCT14" s="2550"/>
      <c r="FCU14" s="2550"/>
      <c r="FCV14" s="2550"/>
      <c r="FCW14" s="2550"/>
      <c r="FCX14" s="2550"/>
      <c r="FCY14" s="2550"/>
      <c r="FCZ14" s="2550"/>
      <c r="FDA14" s="2550"/>
      <c r="FDB14" s="2550"/>
      <c r="FDC14" s="2550"/>
      <c r="FDD14" s="2550"/>
      <c r="FDE14" s="2550"/>
      <c r="FDF14" s="2550"/>
      <c r="FDG14" s="2550"/>
      <c r="FDH14" s="2550"/>
      <c r="FDI14" s="2550"/>
      <c r="FDJ14" s="2550"/>
      <c r="FDK14" s="2550"/>
      <c r="FDL14" s="2550"/>
      <c r="FDM14" s="2550"/>
      <c r="FDN14" s="2550"/>
      <c r="FDO14" s="2550"/>
      <c r="FDP14" s="2550"/>
      <c r="FDQ14" s="2550"/>
      <c r="FDR14" s="2550"/>
      <c r="FDS14" s="2550"/>
      <c r="FDT14" s="2550"/>
      <c r="FDU14" s="2550"/>
      <c r="FDV14" s="2550"/>
      <c r="FDW14" s="2550"/>
      <c r="FDX14" s="2550"/>
      <c r="FDY14" s="2550"/>
      <c r="FDZ14" s="2550"/>
      <c r="FEA14" s="2550"/>
      <c r="FEB14" s="2550"/>
      <c r="FEC14" s="2550"/>
      <c r="FED14" s="2550"/>
      <c r="FEE14" s="2550"/>
      <c r="FEF14" s="2550"/>
      <c r="FEG14" s="2550"/>
      <c r="FEH14" s="2550"/>
      <c r="FEI14" s="2550"/>
      <c r="FEJ14" s="2550"/>
      <c r="FEK14" s="2550"/>
      <c r="FEL14" s="2550"/>
      <c r="FEM14" s="2550"/>
      <c r="FEN14" s="2550"/>
      <c r="FEO14" s="2550"/>
      <c r="FEP14" s="2550"/>
      <c r="FEQ14" s="2550"/>
      <c r="FER14" s="2550"/>
      <c r="FES14" s="2550"/>
      <c r="FET14" s="2550"/>
      <c r="FEU14" s="2550"/>
      <c r="FEV14" s="2550"/>
      <c r="FEW14" s="2550"/>
      <c r="FEX14" s="2550"/>
      <c r="FEY14" s="2550"/>
      <c r="FEZ14" s="2550"/>
      <c r="FFA14" s="2550"/>
      <c r="FFB14" s="2550"/>
      <c r="FFC14" s="2550"/>
      <c r="FFD14" s="2550"/>
      <c r="FFE14" s="2550"/>
      <c r="FFF14" s="2550"/>
      <c r="FFG14" s="2550"/>
      <c r="FFH14" s="2550"/>
      <c r="FFI14" s="2550"/>
      <c r="FFJ14" s="2550"/>
      <c r="FFK14" s="2550"/>
      <c r="FFL14" s="2550"/>
      <c r="FFM14" s="2550"/>
      <c r="FFN14" s="2550"/>
      <c r="FFO14" s="2550"/>
      <c r="FFP14" s="2550"/>
      <c r="FFQ14" s="2550"/>
      <c r="FFR14" s="2550"/>
      <c r="FFS14" s="2550"/>
      <c r="FFT14" s="2550"/>
      <c r="FFU14" s="2550"/>
      <c r="FFV14" s="2550"/>
      <c r="FFW14" s="2550"/>
      <c r="FFX14" s="2550"/>
      <c r="FFY14" s="2550"/>
      <c r="FFZ14" s="2550"/>
      <c r="FGA14" s="2550"/>
      <c r="FGB14" s="2550"/>
      <c r="FGC14" s="2550"/>
      <c r="FGD14" s="2550"/>
      <c r="FGE14" s="2550"/>
      <c r="FGF14" s="2550"/>
      <c r="FGG14" s="2550"/>
      <c r="FGH14" s="2550"/>
      <c r="FGI14" s="2550"/>
      <c r="FGJ14" s="2550"/>
      <c r="FGK14" s="2550"/>
      <c r="FGL14" s="2550"/>
      <c r="FGM14" s="2550"/>
      <c r="FGN14" s="2550"/>
      <c r="FGO14" s="2550"/>
      <c r="FGP14" s="2550"/>
      <c r="FGQ14" s="2550"/>
      <c r="FGR14" s="2550"/>
      <c r="FGS14" s="2550"/>
      <c r="FGT14" s="2550"/>
      <c r="FGU14" s="2550"/>
      <c r="FGV14" s="2550"/>
      <c r="FGW14" s="2550"/>
      <c r="FGX14" s="2550"/>
      <c r="FGY14" s="2550"/>
      <c r="FGZ14" s="2550"/>
      <c r="FHA14" s="2550"/>
      <c r="FHB14" s="2550"/>
      <c r="FHC14" s="2550"/>
      <c r="FHD14" s="2550"/>
      <c r="FHE14" s="2550"/>
      <c r="FHF14" s="2550"/>
      <c r="FHG14" s="2550"/>
      <c r="FHH14" s="2550"/>
      <c r="FHI14" s="2550"/>
      <c r="FHJ14" s="2550"/>
      <c r="FHK14" s="2550"/>
      <c r="FHL14" s="2550"/>
      <c r="FHM14" s="2550"/>
      <c r="FHN14" s="2550"/>
      <c r="FHO14" s="2550"/>
      <c r="FHP14" s="2550"/>
      <c r="FHQ14" s="2550"/>
      <c r="FHR14" s="2550"/>
      <c r="FHS14" s="2550"/>
      <c r="FHT14" s="2550"/>
      <c r="FHU14" s="2550"/>
      <c r="FHV14" s="2550"/>
      <c r="FHW14" s="2550"/>
      <c r="FHX14" s="2550"/>
      <c r="FHY14" s="2550"/>
      <c r="FHZ14" s="2550"/>
      <c r="FIA14" s="2550"/>
      <c r="FIB14" s="2550"/>
      <c r="FIC14" s="2550"/>
      <c r="FID14" s="2550"/>
      <c r="FIE14" s="2550"/>
      <c r="FIF14" s="2550"/>
      <c r="FIG14" s="2550"/>
      <c r="FIH14" s="2550"/>
      <c r="FII14" s="2550"/>
      <c r="FIJ14" s="2550"/>
      <c r="FIK14" s="2550"/>
      <c r="FIL14" s="2550"/>
      <c r="FIM14" s="2550"/>
      <c r="FIN14" s="2550"/>
      <c r="FIO14" s="2550"/>
      <c r="FIP14" s="2550"/>
      <c r="FIQ14" s="2550"/>
      <c r="FIR14" s="2550"/>
      <c r="FIS14" s="2550"/>
      <c r="FIT14" s="2550"/>
      <c r="FIU14" s="2550"/>
      <c r="FIV14" s="2550"/>
      <c r="FIW14" s="2550"/>
      <c r="FIX14" s="2550"/>
      <c r="FIY14" s="2550"/>
      <c r="FIZ14" s="2550"/>
      <c r="FJA14" s="2550"/>
      <c r="FJB14" s="2550"/>
      <c r="FJC14" s="2550"/>
      <c r="FJD14" s="2550"/>
      <c r="FJE14" s="2550"/>
      <c r="FJF14" s="2550"/>
      <c r="FJG14" s="2550"/>
      <c r="FJH14" s="2550"/>
      <c r="FJI14" s="2550"/>
      <c r="FJJ14" s="2550"/>
      <c r="FJK14" s="2550"/>
      <c r="FJL14" s="2550"/>
      <c r="FJM14" s="2550"/>
      <c r="FJN14" s="2550"/>
      <c r="FJO14" s="2550"/>
      <c r="FJP14" s="2550"/>
      <c r="FJQ14" s="2550"/>
      <c r="FJR14" s="2550"/>
      <c r="FJS14" s="2550"/>
      <c r="FJT14" s="2550"/>
      <c r="FJU14" s="2550"/>
      <c r="FJV14" s="2550"/>
      <c r="FJW14" s="2550"/>
      <c r="FJX14" s="2550"/>
      <c r="FJY14" s="2550"/>
      <c r="FJZ14" s="2550"/>
      <c r="FKA14" s="2550"/>
      <c r="FKB14" s="2550"/>
      <c r="FKC14" s="2550"/>
      <c r="FKD14" s="2550"/>
      <c r="FKE14" s="2550"/>
      <c r="FKF14" s="2550"/>
      <c r="FKG14" s="2550"/>
      <c r="FKH14" s="2550"/>
      <c r="FKI14" s="2550"/>
      <c r="FKJ14" s="2550"/>
      <c r="FKK14" s="2550"/>
      <c r="FKL14" s="2550"/>
      <c r="FKM14" s="2550"/>
      <c r="FKN14" s="2550"/>
      <c r="FKO14" s="2550"/>
      <c r="FKP14" s="2550"/>
      <c r="FKQ14" s="2550"/>
      <c r="FKR14" s="2550"/>
      <c r="FKS14" s="2550"/>
      <c r="FKT14" s="2550"/>
      <c r="FKU14" s="2550"/>
      <c r="FKV14" s="2550"/>
      <c r="FKW14" s="2550"/>
      <c r="FKX14" s="2550"/>
      <c r="FKY14" s="2550"/>
      <c r="FKZ14" s="2550"/>
      <c r="FLA14" s="2550"/>
      <c r="FLB14" s="2550"/>
      <c r="FLC14" s="2550"/>
      <c r="FLD14" s="2550"/>
      <c r="FLE14" s="2550"/>
      <c r="FLF14" s="2550"/>
      <c r="FLG14" s="2550"/>
      <c r="FLH14" s="2550"/>
      <c r="FLI14" s="2550"/>
      <c r="FLJ14" s="2550"/>
      <c r="FLK14" s="2550"/>
      <c r="FLL14" s="2550"/>
      <c r="FLM14" s="2550"/>
      <c r="FLN14" s="2550"/>
      <c r="FLO14" s="2550"/>
      <c r="FLP14" s="2550"/>
      <c r="FLQ14" s="2550"/>
      <c r="FLR14" s="2550"/>
      <c r="FLS14" s="2550"/>
      <c r="FLT14" s="2550"/>
      <c r="FLU14" s="2550"/>
      <c r="FLV14" s="2550"/>
      <c r="FLW14" s="2550"/>
      <c r="FLX14" s="2550"/>
      <c r="FLY14" s="2550"/>
      <c r="FLZ14" s="2550"/>
      <c r="FMA14" s="2550"/>
      <c r="FMB14" s="2550"/>
      <c r="FMC14" s="2550"/>
      <c r="FMD14" s="2550"/>
      <c r="FME14" s="2550"/>
      <c r="FMF14" s="2550"/>
      <c r="FMG14" s="2550"/>
      <c r="FMH14" s="2550"/>
      <c r="FMI14" s="2550"/>
      <c r="FMJ14" s="2550"/>
      <c r="FMK14" s="2550"/>
      <c r="FML14" s="2550"/>
      <c r="FMM14" s="2550"/>
      <c r="FMN14" s="2550"/>
      <c r="FMO14" s="2550"/>
      <c r="FMP14" s="2550"/>
      <c r="FMQ14" s="2550"/>
      <c r="FMR14" s="2550"/>
      <c r="FMS14" s="2550"/>
      <c r="FMT14" s="2550"/>
      <c r="FMU14" s="2550"/>
      <c r="FMV14" s="2550"/>
      <c r="FMW14" s="2550"/>
      <c r="FMX14" s="2550"/>
      <c r="FMY14" s="2550"/>
      <c r="FMZ14" s="2550"/>
      <c r="FNA14" s="2550"/>
      <c r="FNB14" s="2550"/>
      <c r="FNC14" s="2550"/>
      <c r="FND14" s="2550"/>
      <c r="FNE14" s="2550"/>
      <c r="FNF14" s="2550"/>
      <c r="FNG14" s="2550"/>
      <c r="FNH14" s="2550"/>
      <c r="FNI14" s="2550"/>
      <c r="FNJ14" s="2550"/>
      <c r="FNK14" s="2550"/>
      <c r="FNL14" s="2550"/>
      <c r="FNM14" s="2550"/>
      <c r="FNN14" s="2550"/>
      <c r="FNO14" s="2550"/>
      <c r="FNP14" s="2550"/>
      <c r="FNQ14" s="2550"/>
      <c r="FNR14" s="2550"/>
      <c r="FNS14" s="2550"/>
      <c r="FNT14" s="2550"/>
      <c r="FNU14" s="2550"/>
      <c r="FNV14" s="2550"/>
      <c r="FNW14" s="2550"/>
      <c r="FNX14" s="2550"/>
      <c r="FNY14" s="2550"/>
      <c r="FNZ14" s="2550"/>
      <c r="FOA14" s="2550"/>
      <c r="FOB14" s="2550"/>
      <c r="FOC14" s="2550"/>
      <c r="FOD14" s="2550"/>
      <c r="FOE14" s="2550"/>
      <c r="FOF14" s="2550"/>
      <c r="FOG14" s="2550"/>
      <c r="FOH14" s="2550"/>
      <c r="FOI14" s="2550"/>
      <c r="FOJ14" s="2550"/>
      <c r="FOK14" s="2550"/>
      <c r="FOL14" s="2550"/>
      <c r="FOM14" s="2550"/>
      <c r="FON14" s="2550"/>
      <c r="FOO14" s="2550"/>
      <c r="FOP14" s="2550"/>
      <c r="FOQ14" s="2550"/>
      <c r="FOR14" s="2550"/>
      <c r="FOS14" s="2550"/>
      <c r="FOT14" s="2550"/>
      <c r="FOU14" s="2550"/>
      <c r="FOV14" s="2550"/>
      <c r="FOW14" s="2550"/>
      <c r="FOX14" s="2550"/>
      <c r="FOY14" s="2550"/>
      <c r="FOZ14" s="2550"/>
      <c r="FPA14" s="2550"/>
      <c r="FPB14" s="2550"/>
      <c r="FPC14" s="2550"/>
      <c r="FPD14" s="2550"/>
      <c r="FPE14" s="2550"/>
      <c r="FPF14" s="2550"/>
      <c r="FPG14" s="2550"/>
      <c r="FPH14" s="2550"/>
      <c r="FPI14" s="2550"/>
      <c r="FPJ14" s="2550"/>
      <c r="FPK14" s="2550"/>
      <c r="FPL14" s="2550"/>
      <c r="FPM14" s="2550"/>
      <c r="FPN14" s="2550"/>
      <c r="FPO14" s="2550"/>
      <c r="FPP14" s="2550"/>
      <c r="FPQ14" s="2550"/>
      <c r="FPR14" s="2550"/>
      <c r="FPS14" s="2550"/>
      <c r="FPT14" s="2550"/>
      <c r="FPU14" s="2550"/>
      <c r="FPV14" s="2550"/>
      <c r="FPW14" s="2550"/>
      <c r="FPX14" s="2550"/>
      <c r="FPY14" s="2550"/>
      <c r="FPZ14" s="2550"/>
      <c r="FQA14" s="2550"/>
      <c r="FQB14" s="2550"/>
      <c r="FQC14" s="2550"/>
      <c r="FQD14" s="2550"/>
      <c r="FQE14" s="2550"/>
      <c r="FQF14" s="2550"/>
      <c r="FQG14" s="2550"/>
      <c r="FQH14" s="2550"/>
      <c r="FQI14" s="2550"/>
      <c r="FQJ14" s="2550"/>
      <c r="FQK14" s="2550"/>
      <c r="FQL14" s="2550"/>
      <c r="FQM14" s="2550"/>
      <c r="FQN14" s="2550"/>
      <c r="FQO14" s="2550"/>
      <c r="FQP14" s="2550"/>
      <c r="FQQ14" s="2550"/>
      <c r="FQR14" s="2550"/>
      <c r="FQS14" s="2550"/>
      <c r="FQT14" s="2550"/>
      <c r="FQU14" s="2550"/>
      <c r="FQV14" s="2550"/>
      <c r="FQW14" s="2550"/>
      <c r="FQX14" s="2550"/>
      <c r="FQY14" s="2550"/>
      <c r="FQZ14" s="2550"/>
      <c r="FRA14" s="2550"/>
      <c r="FRB14" s="2550"/>
      <c r="FRC14" s="2550"/>
      <c r="FRD14" s="2550"/>
      <c r="FRE14" s="2550"/>
      <c r="FRF14" s="2550"/>
      <c r="FRG14" s="2550"/>
      <c r="FRH14" s="2550"/>
      <c r="FRI14" s="2550"/>
      <c r="FRJ14" s="2550"/>
      <c r="FRK14" s="2550"/>
      <c r="FRL14" s="2550"/>
      <c r="FRM14" s="2550"/>
      <c r="FRN14" s="2550"/>
      <c r="FRO14" s="2550"/>
      <c r="FRP14" s="2550"/>
      <c r="FRQ14" s="2550"/>
      <c r="FRR14" s="2550"/>
      <c r="FRS14" s="2550"/>
      <c r="FRT14" s="2550"/>
      <c r="FRU14" s="2550"/>
      <c r="FRV14" s="2550"/>
      <c r="FRW14" s="2550"/>
      <c r="FRX14" s="2550"/>
      <c r="FRY14" s="2550"/>
      <c r="FRZ14" s="2550"/>
      <c r="FSA14" s="2550"/>
      <c r="FSB14" s="2550"/>
      <c r="FSC14" s="2550"/>
      <c r="FSD14" s="2550"/>
      <c r="FSE14" s="2550"/>
      <c r="FSF14" s="2550"/>
      <c r="FSG14" s="2550"/>
      <c r="FSH14" s="2550"/>
      <c r="FSI14" s="2550"/>
      <c r="FSJ14" s="2550"/>
      <c r="FSK14" s="2550"/>
      <c r="FSL14" s="2550"/>
      <c r="FSM14" s="2550"/>
      <c r="FSN14" s="2550"/>
      <c r="FSO14" s="2550"/>
      <c r="FSP14" s="2550"/>
      <c r="FSQ14" s="2550"/>
      <c r="FSR14" s="2550"/>
      <c r="FSS14" s="2550"/>
      <c r="FST14" s="2550"/>
      <c r="FSU14" s="2550"/>
      <c r="FSV14" s="2550"/>
      <c r="FSW14" s="2550"/>
      <c r="FSX14" s="2550"/>
      <c r="FSY14" s="2550"/>
      <c r="FSZ14" s="2550"/>
      <c r="FTA14" s="2550"/>
      <c r="FTB14" s="2550"/>
      <c r="FTC14" s="2550"/>
      <c r="FTD14" s="2550"/>
      <c r="FTE14" s="2550"/>
      <c r="FTF14" s="2550"/>
      <c r="FTG14" s="2550"/>
      <c r="FTH14" s="2550"/>
      <c r="FTI14" s="2550"/>
      <c r="FTJ14" s="2550"/>
      <c r="FTK14" s="2550"/>
      <c r="FTL14" s="2550"/>
      <c r="FTM14" s="2550"/>
      <c r="FTN14" s="2550"/>
      <c r="FTO14" s="2550"/>
      <c r="FTP14" s="2550"/>
      <c r="FTQ14" s="2550"/>
      <c r="FTR14" s="2550"/>
      <c r="FTS14" s="2550"/>
      <c r="FTT14" s="2550"/>
      <c r="FTU14" s="2550"/>
      <c r="FTV14" s="2550"/>
      <c r="FTW14" s="2550"/>
      <c r="FTX14" s="2550"/>
      <c r="FTY14" s="2550"/>
      <c r="FTZ14" s="2550"/>
      <c r="FUA14" s="2550"/>
      <c r="FUB14" s="2550"/>
      <c r="FUC14" s="2550"/>
      <c r="FUD14" s="2550"/>
      <c r="FUE14" s="2550"/>
      <c r="FUF14" s="2550"/>
      <c r="FUG14" s="2550"/>
      <c r="FUH14" s="2550"/>
      <c r="FUI14" s="2550"/>
      <c r="FUJ14" s="2550"/>
      <c r="FUK14" s="2550"/>
      <c r="FUL14" s="2550"/>
      <c r="FUM14" s="2550"/>
      <c r="FUN14" s="2550"/>
      <c r="FUO14" s="2550"/>
      <c r="FUP14" s="2550"/>
      <c r="FUQ14" s="2550"/>
      <c r="FUR14" s="2550"/>
      <c r="FUS14" s="2550"/>
      <c r="FUT14" s="2550"/>
      <c r="FUU14" s="2550"/>
      <c r="FUV14" s="2550"/>
      <c r="FUW14" s="2550"/>
      <c r="FUX14" s="2550"/>
      <c r="FUY14" s="2550"/>
      <c r="FUZ14" s="2550"/>
      <c r="FVA14" s="2550"/>
      <c r="FVB14" s="2550"/>
      <c r="FVC14" s="2550"/>
      <c r="FVD14" s="2550"/>
      <c r="FVE14" s="2550"/>
      <c r="FVF14" s="2550"/>
      <c r="FVG14" s="2550"/>
      <c r="FVH14" s="2550"/>
      <c r="FVI14" s="2550"/>
      <c r="FVJ14" s="2550"/>
      <c r="FVK14" s="2550"/>
      <c r="FVL14" s="2550"/>
      <c r="FVM14" s="2550"/>
      <c r="FVN14" s="2550"/>
      <c r="FVO14" s="2550"/>
      <c r="FVP14" s="2550"/>
      <c r="FVQ14" s="2550"/>
      <c r="FVR14" s="2550"/>
      <c r="FVS14" s="2550"/>
      <c r="FVT14" s="2550"/>
      <c r="FVU14" s="2550"/>
      <c r="FVV14" s="2550"/>
      <c r="FVW14" s="2550"/>
      <c r="FVX14" s="2550"/>
      <c r="FVY14" s="2550"/>
      <c r="FVZ14" s="2550"/>
      <c r="FWA14" s="2550"/>
      <c r="FWB14" s="2550"/>
      <c r="FWC14" s="2550"/>
      <c r="FWD14" s="2550"/>
      <c r="FWE14" s="2550"/>
      <c r="FWF14" s="2550"/>
      <c r="FWG14" s="2550"/>
      <c r="FWH14" s="2550"/>
      <c r="FWI14" s="2550"/>
      <c r="FWJ14" s="2550"/>
      <c r="FWK14" s="2550"/>
      <c r="FWL14" s="2550"/>
      <c r="FWM14" s="2550"/>
      <c r="FWN14" s="2550"/>
      <c r="FWO14" s="2550"/>
      <c r="FWP14" s="2550"/>
      <c r="FWQ14" s="2550"/>
      <c r="FWR14" s="2550"/>
      <c r="FWS14" s="2550"/>
      <c r="FWT14" s="2550"/>
      <c r="FWU14" s="2550"/>
      <c r="FWV14" s="2550"/>
      <c r="FWW14" s="2550"/>
      <c r="FWX14" s="2550"/>
      <c r="FWY14" s="2550"/>
      <c r="FWZ14" s="2550"/>
      <c r="FXA14" s="2550"/>
      <c r="FXB14" s="2550"/>
      <c r="FXC14" s="2550"/>
      <c r="FXD14" s="2550"/>
      <c r="FXE14" s="2550"/>
      <c r="FXF14" s="2550"/>
      <c r="FXG14" s="2550"/>
      <c r="FXH14" s="2550"/>
      <c r="FXI14" s="2550"/>
      <c r="FXJ14" s="2550"/>
      <c r="FXK14" s="2550"/>
      <c r="FXL14" s="2550"/>
      <c r="FXM14" s="2550"/>
      <c r="FXN14" s="2550"/>
      <c r="FXO14" s="2550"/>
      <c r="FXP14" s="2550"/>
      <c r="FXQ14" s="2550"/>
      <c r="FXR14" s="2550"/>
      <c r="FXS14" s="2550"/>
      <c r="FXT14" s="2550"/>
      <c r="FXU14" s="2550"/>
      <c r="FXV14" s="2550"/>
      <c r="FXW14" s="2550"/>
      <c r="FXX14" s="2550"/>
      <c r="FXY14" s="2550"/>
      <c r="FXZ14" s="2550"/>
      <c r="FYA14" s="2550"/>
      <c r="FYB14" s="2550"/>
      <c r="FYC14" s="2550"/>
      <c r="FYD14" s="2550"/>
      <c r="FYE14" s="2550"/>
      <c r="FYF14" s="2550"/>
      <c r="FYG14" s="2550"/>
      <c r="FYH14" s="2550"/>
      <c r="FYI14" s="2550"/>
      <c r="FYJ14" s="2550"/>
      <c r="FYK14" s="2550"/>
      <c r="FYL14" s="2550"/>
      <c r="FYM14" s="2550"/>
      <c r="FYN14" s="2550"/>
      <c r="FYO14" s="2550"/>
      <c r="FYP14" s="2550"/>
      <c r="FYQ14" s="2550"/>
      <c r="FYR14" s="2550"/>
      <c r="FYS14" s="2550"/>
      <c r="FYT14" s="2550"/>
      <c r="FYU14" s="2550"/>
      <c r="FYV14" s="2550"/>
      <c r="FYW14" s="2550"/>
      <c r="FYX14" s="2550"/>
      <c r="FYY14" s="2550"/>
      <c r="FYZ14" s="2550"/>
      <c r="FZA14" s="2550"/>
      <c r="FZB14" s="2550"/>
      <c r="FZC14" s="2550"/>
      <c r="FZD14" s="2550"/>
      <c r="FZE14" s="2550"/>
      <c r="FZF14" s="2550"/>
      <c r="FZG14" s="2550"/>
      <c r="FZH14" s="2550"/>
      <c r="FZI14" s="2550"/>
      <c r="FZJ14" s="2550"/>
      <c r="FZK14" s="2550"/>
      <c r="FZL14" s="2550"/>
      <c r="FZM14" s="2550"/>
      <c r="FZN14" s="2550"/>
      <c r="FZO14" s="2550"/>
      <c r="FZP14" s="2550"/>
      <c r="FZQ14" s="2550"/>
      <c r="FZR14" s="2550"/>
      <c r="FZS14" s="2550"/>
      <c r="FZT14" s="2550"/>
      <c r="FZU14" s="2550"/>
      <c r="FZV14" s="2550"/>
      <c r="FZW14" s="2550"/>
      <c r="FZX14" s="2550"/>
      <c r="FZY14" s="2550"/>
      <c r="FZZ14" s="2550"/>
      <c r="GAA14" s="2550"/>
      <c r="GAB14" s="2550"/>
      <c r="GAC14" s="2550"/>
      <c r="GAD14" s="2550"/>
      <c r="GAE14" s="2550"/>
      <c r="GAF14" s="2550"/>
      <c r="GAG14" s="2550"/>
      <c r="GAH14" s="2550"/>
      <c r="GAI14" s="2550"/>
      <c r="GAJ14" s="2550"/>
      <c r="GAK14" s="2550"/>
      <c r="GAL14" s="2550"/>
      <c r="GAM14" s="2550"/>
      <c r="GAN14" s="2550"/>
      <c r="GAO14" s="2550"/>
      <c r="GAP14" s="2550"/>
      <c r="GAQ14" s="2550"/>
      <c r="GAR14" s="2550"/>
      <c r="GAS14" s="2550"/>
      <c r="GAT14" s="2550"/>
      <c r="GAU14" s="2550"/>
      <c r="GAV14" s="2550"/>
      <c r="GAW14" s="2550"/>
      <c r="GAX14" s="2550"/>
      <c r="GAY14" s="2550"/>
      <c r="GAZ14" s="2550"/>
      <c r="GBA14" s="2550"/>
      <c r="GBB14" s="2550"/>
      <c r="GBC14" s="2550"/>
      <c r="GBD14" s="2550"/>
      <c r="GBE14" s="2550"/>
      <c r="GBF14" s="2550"/>
      <c r="GBG14" s="2550"/>
      <c r="GBH14" s="2550"/>
      <c r="GBI14" s="2550"/>
      <c r="GBJ14" s="2550"/>
      <c r="GBK14" s="2550"/>
      <c r="GBL14" s="2550"/>
      <c r="GBM14" s="2550"/>
      <c r="GBN14" s="2550"/>
      <c r="GBO14" s="2550"/>
      <c r="GBP14" s="2550"/>
      <c r="GBQ14" s="2550"/>
      <c r="GBR14" s="2550"/>
      <c r="GBS14" s="2550"/>
      <c r="GBT14" s="2550"/>
      <c r="GBU14" s="2550"/>
      <c r="GBV14" s="2550"/>
      <c r="GBW14" s="2550"/>
      <c r="GBX14" s="2550"/>
      <c r="GBY14" s="2550"/>
      <c r="GBZ14" s="2550"/>
      <c r="GCA14" s="2550"/>
      <c r="GCB14" s="2550"/>
      <c r="GCC14" s="2550"/>
      <c r="GCD14" s="2550"/>
      <c r="GCE14" s="2550"/>
      <c r="GCF14" s="2550"/>
      <c r="GCG14" s="2550"/>
      <c r="GCH14" s="2550"/>
      <c r="GCI14" s="2550"/>
      <c r="GCJ14" s="2550"/>
      <c r="GCK14" s="2550"/>
      <c r="GCL14" s="2550"/>
      <c r="GCM14" s="2550"/>
      <c r="GCN14" s="2550"/>
      <c r="GCO14" s="2550"/>
      <c r="GCP14" s="2550"/>
      <c r="GCQ14" s="2550"/>
      <c r="GCR14" s="2550"/>
      <c r="GCS14" s="2550"/>
      <c r="GCT14" s="2550"/>
      <c r="GCU14" s="2550"/>
      <c r="GCV14" s="2550"/>
      <c r="GCW14" s="2550"/>
      <c r="GCX14" s="2550"/>
      <c r="GCY14" s="2550"/>
      <c r="GCZ14" s="2550"/>
      <c r="GDA14" s="2550"/>
      <c r="GDB14" s="2550"/>
      <c r="GDC14" s="2550"/>
      <c r="GDD14" s="2550"/>
      <c r="GDE14" s="2550"/>
      <c r="GDF14" s="2550"/>
      <c r="GDG14" s="2550"/>
      <c r="GDH14" s="2550"/>
      <c r="GDI14" s="2550"/>
      <c r="GDJ14" s="2550"/>
      <c r="GDK14" s="2550"/>
      <c r="GDL14" s="2550"/>
      <c r="GDM14" s="2550"/>
      <c r="GDN14" s="2550"/>
      <c r="GDO14" s="2550"/>
      <c r="GDP14" s="2550"/>
      <c r="GDQ14" s="2550"/>
      <c r="GDR14" s="2550"/>
      <c r="GDS14" s="2550"/>
      <c r="GDT14" s="2550"/>
      <c r="GDU14" s="2550"/>
      <c r="GDV14" s="2550"/>
      <c r="GDW14" s="2550"/>
      <c r="GDX14" s="2550"/>
      <c r="GDY14" s="2550"/>
      <c r="GDZ14" s="2550"/>
      <c r="GEA14" s="2550"/>
      <c r="GEB14" s="2550"/>
      <c r="GEC14" s="2550"/>
      <c r="GED14" s="2550"/>
      <c r="GEE14" s="2550"/>
      <c r="GEF14" s="2550"/>
      <c r="GEG14" s="2550"/>
      <c r="GEH14" s="2550"/>
      <c r="GEI14" s="2550"/>
      <c r="GEJ14" s="2550"/>
      <c r="GEK14" s="2550"/>
      <c r="GEL14" s="2550"/>
      <c r="GEM14" s="2550"/>
      <c r="GEN14" s="2550"/>
      <c r="GEO14" s="2550"/>
      <c r="GEP14" s="2550"/>
      <c r="GEQ14" s="2550"/>
      <c r="GER14" s="2550"/>
      <c r="GES14" s="2550"/>
      <c r="GET14" s="2550"/>
      <c r="GEU14" s="2550"/>
      <c r="GEV14" s="2550"/>
      <c r="GEW14" s="2550"/>
      <c r="GEX14" s="2550"/>
      <c r="GEY14" s="2550"/>
      <c r="GEZ14" s="2550"/>
      <c r="GFA14" s="2550"/>
      <c r="GFB14" s="2550"/>
      <c r="GFC14" s="2550"/>
      <c r="GFD14" s="2550"/>
      <c r="GFE14" s="2550"/>
      <c r="GFF14" s="2550"/>
      <c r="GFG14" s="2550"/>
      <c r="GFH14" s="2550"/>
      <c r="GFI14" s="2550"/>
      <c r="GFJ14" s="2550"/>
      <c r="GFK14" s="2550"/>
      <c r="GFL14" s="2550"/>
      <c r="GFM14" s="2550"/>
      <c r="GFN14" s="2550"/>
      <c r="GFO14" s="2550"/>
      <c r="GFP14" s="2550"/>
      <c r="GFQ14" s="2550"/>
      <c r="GFR14" s="2550"/>
      <c r="GFS14" s="2550"/>
      <c r="GFT14" s="2550"/>
      <c r="GFU14" s="2550"/>
      <c r="GFV14" s="2550"/>
      <c r="GFW14" s="2550"/>
      <c r="GFX14" s="2550"/>
      <c r="GFY14" s="2550"/>
      <c r="GFZ14" s="2550"/>
      <c r="GGA14" s="2550"/>
      <c r="GGB14" s="2550"/>
      <c r="GGC14" s="2550"/>
      <c r="GGD14" s="2550"/>
      <c r="GGE14" s="2550"/>
      <c r="GGF14" s="2550"/>
      <c r="GGG14" s="2550"/>
      <c r="GGH14" s="2550"/>
      <c r="GGI14" s="2550"/>
      <c r="GGJ14" s="2550"/>
      <c r="GGK14" s="2550"/>
      <c r="GGL14" s="2550"/>
      <c r="GGM14" s="2550"/>
      <c r="GGN14" s="2550"/>
      <c r="GGO14" s="2550"/>
      <c r="GGP14" s="2550"/>
      <c r="GGQ14" s="2550"/>
      <c r="GGR14" s="2550"/>
      <c r="GGS14" s="2550"/>
      <c r="GGT14" s="2550"/>
      <c r="GGU14" s="2550"/>
      <c r="GGV14" s="2550"/>
      <c r="GGW14" s="2550"/>
      <c r="GGX14" s="2550"/>
      <c r="GGY14" s="2550"/>
      <c r="GGZ14" s="2550"/>
      <c r="GHA14" s="2550"/>
      <c r="GHB14" s="2550"/>
      <c r="GHC14" s="2550"/>
      <c r="GHD14" s="2550"/>
      <c r="GHE14" s="2550"/>
      <c r="GHF14" s="2550"/>
      <c r="GHG14" s="2550"/>
      <c r="GHH14" s="2550"/>
      <c r="GHI14" s="2550"/>
      <c r="GHJ14" s="2550"/>
      <c r="GHK14" s="2550"/>
      <c r="GHL14" s="2550"/>
      <c r="GHM14" s="2550"/>
      <c r="GHN14" s="2550"/>
      <c r="GHO14" s="2550"/>
      <c r="GHP14" s="2550"/>
      <c r="GHQ14" s="2550"/>
      <c r="GHR14" s="2550"/>
      <c r="GHS14" s="2550"/>
      <c r="GHT14" s="2550"/>
      <c r="GHU14" s="2550"/>
      <c r="GHV14" s="2550"/>
      <c r="GHW14" s="2550"/>
      <c r="GHX14" s="2550"/>
      <c r="GHY14" s="2550"/>
      <c r="GHZ14" s="2550"/>
      <c r="GIA14" s="2550"/>
      <c r="GIB14" s="2550"/>
      <c r="GIC14" s="2550"/>
      <c r="GID14" s="2550"/>
      <c r="GIE14" s="2550"/>
      <c r="GIF14" s="2550"/>
      <c r="GIG14" s="2550"/>
      <c r="GIH14" s="2550"/>
      <c r="GII14" s="2550"/>
      <c r="GIJ14" s="2550"/>
      <c r="GIK14" s="2550"/>
      <c r="GIL14" s="2550"/>
      <c r="GIM14" s="2550"/>
      <c r="GIN14" s="2550"/>
      <c r="GIO14" s="2550"/>
      <c r="GIP14" s="2550"/>
      <c r="GIQ14" s="2550"/>
      <c r="GIR14" s="2550"/>
      <c r="GIS14" s="2550"/>
      <c r="GIT14" s="2550"/>
      <c r="GIU14" s="2550"/>
      <c r="GIV14" s="2550"/>
      <c r="GIW14" s="2550"/>
      <c r="GIX14" s="2550"/>
      <c r="GIY14" s="2550"/>
      <c r="GIZ14" s="2550"/>
      <c r="GJA14" s="2550"/>
      <c r="GJB14" s="2550"/>
      <c r="GJC14" s="2550"/>
      <c r="GJD14" s="2550"/>
      <c r="GJE14" s="2550"/>
      <c r="GJF14" s="2550"/>
      <c r="GJG14" s="2550"/>
      <c r="GJH14" s="2550"/>
      <c r="GJI14" s="2550"/>
      <c r="GJJ14" s="2550"/>
      <c r="GJK14" s="2550"/>
      <c r="GJL14" s="2550"/>
      <c r="GJM14" s="2550"/>
      <c r="GJN14" s="2550"/>
      <c r="GJO14" s="2550"/>
      <c r="GJP14" s="2550"/>
      <c r="GJQ14" s="2550"/>
      <c r="GJR14" s="2550"/>
      <c r="GJS14" s="2550"/>
      <c r="GJT14" s="2550"/>
      <c r="GJU14" s="2550"/>
      <c r="GJV14" s="2550"/>
      <c r="GJW14" s="2550"/>
      <c r="GJX14" s="2550"/>
      <c r="GJY14" s="2550"/>
      <c r="GJZ14" s="2550"/>
      <c r="GKA14" s="2550"/>
      <c r="GKB14" s="2550"/>
      <c r="GKC14" s="2550"/>
      <c r="GKD14" s="2550"/>
      <c r="GKE14" s="2550"/>
      <c r="GKF14" s="2550"/>
      <c r="GKG14" s="2550"/>
      <c r="GKH14" s="2550"/>
      <c r="GKI14" s="2550"/>
      <c r="GKJ14" s="2550"/>
      <c r="GKK14" s="2550"/>
      <c r="GKL14" s="2550"/>
      <c r="GKM14" s="2550"/>
      <c r="GKN14" s="2550"/>
      <c r="GKO14" s="2550"/>
      <c r="GKP14" s="2550"/>
      <c r="GKQ14" s="2550"/>
      <c r="GKR14" s="2550"/>
      <c r="GKS14" s="2550"/>
      <c r="GKT14" s="2550"/>
      <c r="GKU14" s="2550"/>
      <c r="GKV14" s="2550"/>
      <c r="GKW14" s="2550"/>
      <c r="GKX14" s="2550"/>
      <c r="GKY14" s="2550"/>
      <c r="GKZ14" s="2550"/>
      <c r="GLA14" s="2550"/>
      <c r="GLB14" s="2550"/>
      <c r="GLC14" s="2550"/>
      <c r="GLD14" s="2550"/>
      <c r="GLE14" s="2550"/>
      <c r="GLF14" s="2550"/>
      <c r="GLG14" s="2550"/>
      <c r="GLH14" s="2550"/>
      <c r="GLI14" s="2550"/>
      <c r="GLJ14" s="2550"/>
      <c r="GLK14" s="2550"/>
      <c r="GLL14" s="2550"/>
      <c r="GLM14" s="2550"/>
      <c r="GLN14" s="2550"/>
      <c r="GLO14" s="2550"/>
      <c r="GLP14" s="2550"/>
      <c r="GLQ14" s="2550"/>
      <c r="GLR14" s="2550"/>
      <c r="GLS14" s="2550"/>
      <c r="GLT14" s="2550"/>
      <c r="GLU14" s="2550"/>
      <c r="GLV14" s="2550"/>
      <c r="GLW14" s="2550"/>
      <c r="GLX14" s="2550"/>
      <c r="GLY14" s="2550"/>
      <c r="GLZ14" s="2550"/>
      <c r="GMA14" s="2550"/>
      <c r="GMB14" s="2550"/>
      <c r="GMC14" s="2550"/>
      <c r="GMD14" s="2550"/>
      <c r="GME14" s="2550"/>
      <c r="GMF14" s="2550"/>
      <c r="GMG14" s="2550"/>
      <c r="GMH14" s="2550"/>
      <c r="GMI14" s="2550"/>
      <c r="GMJ14" s="2550"/>
      <c r="GMK14" s="2550"/>
      <c r="GML14" s="2550"/>
      <c r="GMM14" s="2550"/>
      <c r="GMN14" s="2550"/>
      <c r="GMO14" s="2550"/>
      <c r="GMP14" s="2550"/>
      <c r="GMQ14" s="2550"/>
      <c r="GMR14" s="2550"/>
      <c r="GMS14" s="2550"/>
      <c r="GMT14" s="2550"/>
      <c r="GMU14" s="2550"/>
      <c r="GMV14" s="2550"/>
      <c r="GMW14" s="2550"/>
      <c r="GMX14" s="2550"/>
      <c r="GMY14" s="2550"/>
      <c r="GMZ14" s="2550"/>
      <c r="GNA14" s="2550"/>
      <c r="GNB14" s="2550"/>
      <c r="GNC14" s="2550"/>
      <c r="GND14" s="2550"/>
      <c r="GNE14" s="2550"/>
      <c r="GNF14" s="2550"/>
      <c r="GNG14" s="2550"/>
      <c r="GNH14" s="2550"/>
      <c r="GNI14" s="2550"/>
      <c r="GNJ14" s="2550"/>
      <c r="GNK14" s="2550"/>
      <c r="GNL14" s="2550"/>
      <c r="GNM14" s="2550"/>
      <c r="GNN14" s="2550"/>
      <c r="GNO14" s="2550"/>
      <c r="GNP14" s="2550"/>
      <c r="GNQ14" s="2550"/>
      <c r="GNR14" s="2550"/>
      <c r="GNS14" s="2550"/>
      <c r="GNT14" s="2550"/>
      <c r="GNU14" s="2550"/>
      <c r="GNV14" s="2550"/>
      <c r="GNW14" s="2550"/>
      <c r="GNX14" s="2550"/>
      <c r="GNY14" s="2550"/>
      <c r="GNZ14" s="2550"/>
      <c r="GOA14" s="2550"/>
      <c r="GOB14" s="2550"/>
      <c r="GOC14" s="2550"/>
      <c r="GOD14" s="2550"/>
      <c r="GOE14" s="2550"/>
      <c r="GOF14" s="2550"/>
      <c r="GOG14" s="2550"/>
      <c r="GOH14" s="2550"/>
      <c r="GOI14" s="2550"/>
      <c r="GOJ14" s="2550"/>
      <c r="GOK14" s="2550"/>
      <c r="GOL14" s="2550"/>
      <c r="GOM14" s="2550"/>
      <c r="GON14" s="2550"/>
      <c r="GOO14" s="2550"/>
      <c r="GOP14" s="2550"/>
      <c r="GOQ14" s="2550"/>
      <c r="GOR14" s="2550"/>
      <c r="GOS14" s="2550"/>
      <c r="GOT14" s="2550"/>
      <c r="GOU14" s="2550"/>
      <c r="GOV14" s="2550"/>
      <c r="GOW14" s="2550"/>
      <c r="GOX14" s="2550"/>
      <c r="GOY14" s="2550"/>
      <c r="GOZ14" s="2550"/>
      <c r="GPA14" s="2550"/>
      <c r="GPB14" s="2550"/>
      <c r="GPC14" s="2550"/>
      <c r="GPD14" s="2550"/>
      <c r="GPE14" s="2550"/>
      <c r="GPF14" s="2550"/>
      <c r="GPG14" s="2550"/>
      <c r="GPH14" s="2550"/>
      <c r="GPI14" s="2550"/>
      <c r="GPJ14" s="2550"/>
      <c r="GPK14" s="2550"/>
      <c r="GPL14" s="2550"/>
      <c r="GPM14" s="2550"/>
      <c r="GPN14" s="2550"/>
      <c r="GPO14" s="2550"/>
      <c r="GPP14" s="2550"/>
      <c r="GPQ14" s="2550"/>
      <c r="GPR14" s="2550"/>
      <c r="GPS14" s="2550"/>
      <c r="GPT14" s="2550"/>
      <c r="GPU14" s="2550"/>
      <c r="GPV14" s="2550"/>
      <c r="GPW14" s="2550"/>
      <c r="GPX14" s="2550"/>
      <c r="GPY14" s="2550"/>
      <c r="GPZ14" s="2550"/>
      <c r="GQA14" s="2550"/>
      <c r="GQB14" s="2550"/>
      <c r="GQC14" s="2550"/>
      <c r="GQD14" s="2550"/>
      <c r="GQE14" s="2550"/>
      <c r="GQF14" s="2550"/>
      <c r="GQG14" s="2550"/>
      <c r="GQH14" s="2550"/>
      <c r="GQI14" s="2550"/>
      <c r="GQJ14" s="2550"/>
      <c r="GQK14" s="2550"/>
      <c r="GQL14" s="2550"/>
      <c r="GQM14" s="2550"/>
      <c r="GQN14" s="2550"/>
      <c r="GQO14" s="2550"/>
      <c r="GQP14" s="2550"/>
      <c r="GQQ14" s="2550"/>
      <c r="GQR14" s="2550"/>
      <c r="GQS14" s="2550"/>
      <c r="GQT14" s="2550"/>
      <c r="GQU14" s="2550"/>
      <c r="GQV14" s="2550"/>
      <c r="GQW14" s="2550"/>
      <c r="GQX14" s="2550"/>
      <c r="GQY14" s="2550"/>
      <c r="GQZ14" s="2550"/>
      <c r="GRA14" s="2550"/>
      <c r="GRB14" s="2550"/>
      <c r="GRC14" s="2550"/>
      <c r="GRD14" s="2550"/>
      <c r="GRE14" s="2550"/>
      <c r="GRF14" s="2550"/>
      <c r="GRG14" s="2550"/>
      <c r="GRH14" s="2550"/>
      <c r="GRI14" s="2550"/>
      <c r="GRJ14" s="2550"/>
      <c r="GRK14" s="2550"/>
      <c r="GRL14" s="2550"/>
      <c r="GRM14" s="2550"/>
      <c r="GRN14" s="2550"/>
      <c r="GRO14" s="2550"/>
      <c r="GRP14" s="2550"/>
      <c r="GRQ14" s="2550"/>
      <c r="GRR14" s="2550"/>
      <c r="GRS14" s="2550"/>
      <c r="GRT14" s="2550"/>
      <c r="GRU14" s="2550"/>
      <c r="GRV14" s="2550"/>
      <c r="GRW14" s="2550"/>
      <c r="GRX14" s="2550"/>
      <c r="GRY14" s="2550"/>
      <c r="GRZ14" s="2550"/>
      <c r="GSA14" s="2550"/>
      <c r="GSB14" s="2550"/>
      <c r="GSC14" s="2550"/>
      <c r="GSD14" s="2550"/>
      <c r="GSE14" s="2550"/>
      <c r="GSF14" s="2550"/>
      <c r="GSG14" s="2550"/>
      <c r="GSH14" s="2550"/>
      <c r="GSI14" s="2550"/>
      <c r="GSJ14" s="2550"/>
      <c r="GSK14" s="2550"/>
      <c r="GSL14" s="2550"/>
      <c r="GSM14" s="2550"/>
      <c r="GSN14" s="2550"/>
      <c r="GSO14" s="2550"/>
      <c r="GSP14" s="2550"/>
      <c r="GSQ14" s="2550"/>
      <c r="GSR14" s="2550"/>
      <c r="GSS14" s="2550"/>
      <c r="GST14" s="2550"/>
      <c r="GSU14" s="2550"/>
      <c r="GSV14" s="2550"/>
      <c r="GSW14" s="2550"/>
      <c r="GSX14" s="2550"/>
      <c r="GSY14" s="2550"/>
      <c r="GSZ14" s="2550"/>
      <c r="GTA14" s="2550"/>
      <c r="GTB14" s="2550"/>
      <c r="GTC14" s="2550"/>
      <c r="GTD14" s="2550"/>
      <c r="GTE14" s="2550"/>
      <c r="GTF14" s="2550"/>
      <c r="GTG14" s="2550"/>
      <c r="GTH14" s="2550"/>
      <c r="GTI14" s="2550"/>
      <c r="GTJ14" s="2550"/>
      <c r="GTK14" s="2550"/>
      <c r="GTL14" s="2550"/>
      <c r="GTM14" s="2550"/>
      <c r="GTN14" s="2550"/>
      <c r="GTO14" s="2550"/>
      <c r="GTP14" s="2550"/>
      <c r="GTQ14" s="2550"/>
      <c r="GTR14" s="2550"/>
      <c r="GTS14" s="2550"/>
      <c r="GTT14" s="2550"/>
      <c r="GTU14" s="2550"/>
      <c r="GTV14" s="2550"/>
      <c r="GTW14" s="2550"/>
      <c r="GTX14" s="2550"/>
      <c r="GTY14" s="2550"/>
      <c r="GTZ14" s="2550"/>
      <c r="GUA14" s="2550"/>
      <c r="GUB14" s="2550"/>
      <c r="GUC14" s="2550"/>
      <c r="GUD14" s="2550"/>
      <c r="GUE14" s="2550"/>
      <c r="GUF14" s="2550"/>
      <c r="GUG14" s="2550"/>
      <c r="GUH14" s="2550"/>
      <c r="GUI14" s="2550"/>
      <c r="GUJ14" s="2550"/>
      <c r="GUK14" s="2550"/>
      <c r="GUL14" s="2550"/>
      <c r="GUM14" s="2550"/>
      <c r="GUN14" s="2550"/>
      <c r="GUO14" s="2550"/>
      <c r="GUP14" s="2550"/>
      <c r="GUQ14" s="2550"/>
      <c r="GUR14" s="2550"/>
      <c r="GUS14" s="2550"/>
      <c r="GUT14" s="2550"/>
      <c r="GUU14" s="2550"/>
      <c r="GUV14" s="2550"/>
      <c r="GUW14" s="2550"/>
      <c r="GUX14" s="2550"/>
      <c r="GUY14" s="2550"/>
      <c r="GUZ14" s="2550"/>
      <c r="GVA14" s="2550"/>
      <c r="GVB14" s="2550"/>
      <c r="GVC14" s="2550"/>
      <c r="GVD14" s="2550"/>
      <c r="GVE14" s="2550"/>
      <c r="GVF14" s="2550"/>
      <c r="GVG14" s="2550"/>
      <c r="GVH14" s="2550"/>
      <c r="GVI14" s="2550"/>
      <c r="GVJ14" s="2550"/>
      <c r="GVK14" s="2550"/>
      <c r="GVL14" s="2550"/>
      <c r="GVM14" s="2550"/>
      <c r="GVN14" s="2550"/>
      <c r="GVO14" s="2550"/>
      <c r="GVP14" s="2550"/>
      <c r="GVQ14" s="2550"/>
      <c r="GVR14" s="2550"/>
      <c r="GVS14" s="2550"/>
      <c r="GVT14" s="2550"/>
      <c r="GVU14" s="2550"/>
      <c r="GVV14" s="2550"/>
      <c r="GVW14" s="2550"/>
      <c r="GVX14" s="2550"/>
      <c r="GVY14" s="2550"/>
      <c r="GVZ14" s="2550"/>
      <c r="GWA14" s="2550"/>
      <c r="GWB14" s="2550"/>
      <c r="GWC14" s="2550"/>
      <c r="GWD14" s="2550"/>
      <c r="GWE14" s="2550"/>
      <c r="GWF14" s="2550"/>
      <c r="GWG14" s="2550"/>
      <c r="GWH14" s="2550"/>
      <c r="GWI14" s="2550"/>
      <c r="GWJ14" s="2550"/>
      <c r="GWK14" s="2550"/>
      <c r="GWL14" s="2550"/>
      <c r="GWM14" s="2550"/>
      <c r="GWN14" s="2550"/>
      <c r="GWO14" s="2550"/>
      <c r="GWP14" s="2550"/>
      <c r="GWQ14" s="2550"/>
      <c r="GWR14" s="2550"/>
      <c r="GWS14" s="2550"/>
      <c r="GWT14" s="2550"/>
      <c r="GWU14" s="2550"/>
      <c r="GWV14" s="2550"/>
      <c r="GWW14" s="2550"/>
      <c r="GWX14" s="2550"/>
      <c r="GWY14" s="2550"/>
      <c r="GWZ14" s="2550"/>
      <c r="GXA14" s="2550"/>
      <c r="GXB14" s="2550"/>
      <c r="GXC14" s="2550"/>
      <c r="GXD14" s="2550"/>
      <c r="GXE14" s="2550"/>
      <c r="GXF14" s="2550"/>
      <c r="GXG14" s="2550"/>
      <c r="GXH14" s="2550"/>
      <c r="GXI14" s="2550"/>
      <c r="GXJ14" s="2550"/>
      <c r="GXK14" s="2550"/>
      <c r="GXL14" s="2550"/>
      <c r="GXM14" s="2550"/>
      <c r="GXN14" s="2550"/>
      <c r="GXO14" s="2550"/>
      <c r="GXP14" s="2550"/>
      <c r="GXQ14" s="2550"/>
      <c r="GXR14" s="2550"/>
      <c r="GXS14" s="2550"/>
      <c r="GXT14" s="2550"/>
      <c r="GXU14" s="2550"/>
      <c r="GXV14" s="2550"/>
      <c r="GXW14" s="2550"/>
      <c r="GXX14" s="2550"/>
      <c r="GXY14" s="2550"/>
      <c r="GXZ14" s="2550"/>
      <c r="GYA14" s="2550"/>
      <c r="GYB14" s="2550"/>
      <c r="GYC14" s="2550"/>
      <c r="GYD14" s="2550"/>
      <c r="GYE14" s="2550"/>
      <c r="GYF14" s="2550"/>
      <c r="GYG14" s="2550"/>
      <c r="GYH14" s="2550"/>
      <c r="GYI14" s="2550"/>
      <c r="GYJ14" s="2550"/>
      <c r="GYK14" s="2550"/>
      <c r="GYL14" s="2550"/>
      <c r="GYM14" s="2550"/>
      <c r="GYN14" s="2550"/>
      <c r="GYO14" s="2550"/>
      <c r="GYP14" s="2550"/>
      <c r="GYQ14" s="2550"/>
      <c r="GYR14" s="2550"/>
      <c r="GYS14" s="2550"/>
      <c r="GYT14" s="2550"/>
      <c r="GYU14" s="2550"/>
      <c r="GYV14" s="2550"/>
      <c r="GYW14" s="2550"/>
      <c r="GYX14" s="2550"/>
      <c r="GYY14" s="2550"/>
      <c r="GYZ14" s="2550"/>
      <c r="GZA14" s="2550"/>
      <c r="GZB14" s="2550"/>
      <c r="GZC14" s="2550"/>
      <c r="GZD14" s="2550"/>
      <c r="GZE14" s="2550"/>
      <c r="GZF14" s="2550"/>
      <c r="GZG14" s="2550"/>
      <c r="GZH14" s="2550"/>
      <c r="GZI14" s="2550"/>
      <c r="GZJ14" s="2550"/>
      <c r="GZK14" s="2550"/>
      <c r="GZL14" s="2550"/>
      <c r="GZM14" s="2550"/>
      <c r="GZN14" s="2550"/>
      <c r="GZO14" s="2550"/>
      <c r="GZP14" s="2550"/>
      <c r="GZQ14" s="2550"/>
      <c r="GZR14" s="2550"/>
      <c r="GZS14" s="2550"/>
      <c r="GZT14" s="2550"/>
      <c r="GZU14" s="2550"/>
      <c r="GZV14" s="2550"/>
      <c r="GZW14" s="2550"/>
      <c r="GZX14" s="2550"/>
      <c r="GZY14" s="2550"/>
      <c r="GZZ14" s="2550"/>
      <c r="HAA14" s="2550"/>
      <c r="HAB14" s="2550"/>
      <c r="HAC14" s="2550"/>
      <c r="HAD14" s="2550"/>
      <c r="HAE14" s="2550"/>
      <c r="HAF14" s="2550"/>
      <c r="HAG14" s="2550"/>
      <c r="HAH14" s="2550"/>
      <c r="HAI14" s="2550"/>
      <c r="HAJ14" s="2550"/>
      <c r="HAK14" s="2550"/>
      <c r="HAL14" s="2550"/>
      <c r="HAM14" s="2550"/>
      <c r="HAN14" s="2550"/>
      <c r="HAO14" s="2550"/>
      <c r="HAP14" s="2550"/>
      <c r="HAQ14" s="2550"/>
      <c r="HAR14" s="2550"/>
      <c r="HAS14" s="2550"/>
      <c r="HAT14" s="2550"/>
      <c r="HAU14" s="2550"/>
      <c r="HAV14" s="2550"/>
      <c r="HAW14" s="2550"/>
      <c r="HAX14" s="2550"/>
      <c r="HAY14" s="2550"/>
      <c r="HAZ14" s="2550"/>
      <c r="HBA14" s="2550"/>
      <c r="HBB14" s="2550"/>
      <c r="HBC14" s="2550"/>
      <c r="HBD14" s="2550"/>
      <c r="HBE14" s="2550"/>
      <c r="HBF14" s="2550"/>
      <c r="HBG14" s="2550"/>
      <c r="HBH14" s="2550"/>
      <c r="HBI14" s="2550"/>
      <c r="HBJ14" s="2550"/>
      <c r="HBK14" s="2550"/>
      <c r="HBL14" s="2550"/>
      <c r="HBM14" s="2550"/>
      <c r="HBN14" s="2550"/>
      <c r="HBO14" s="2550"/>
      <c r="HBP14" s="2550"/>
      <c r="HBQ14" s="2550"/>
      <c r="HBR14" s="2550"/>
      <c r="HBS14" s="2550"/>
      <c r="HBT14" s="2550"/>
      <c r="HBU14" s="2550"/>
      <c r="HBV14" s="2550"/>
      <c r="HBW14" s="2550"/>
      <c r="HBX14" s="2550"/>
      <c r="HBY14" s="2550"/>
      <c r="HBZ14" s="2550"/>
      <c r="HCA14" s="2550"/>
      <c r="HCB14" s="2550"/>
      <c r="HCC14" s="2550"/>
      <c r="HCD14" s="2550"/>
      <c r="HCE14" s="2550"/>
      <c r="HCF14" s="2550"/>
      <c r="HCG14" s="2550"/>
      <c r="HCH14" s="2550"/>
      <c r="HCI14" s="2550"/>
      <c r="HCJ14" s="2550"/>
      <c r="HCK14" s="2550"/>
      <c r="HCL14" s="2550"/>
      <c r="HCM14" s="2550"/>
      <c r="HCN14" s="2550"/>
      <c r="HCO14" s="2550"/>
      <c r="HCP14" s="2550"/>
      <c r="HCQ14" s="2550"/>
      <c r="HCR14" s="2550"/>
      <c r="HCS14" s="2550"/>
      <c r="HCT14" s="2550"/>
      <c r="HCU14" s="2550"/>
      <c r="HCV14" s="2550"/>
      <c r="HCW14" s="2550"/>
      <c r="HCX14" s="2550"/>
      <c r="HCY14" s="2550"/>
      <c r="HCZ14" s="2550"/>
      <c r="HDA14" s="2550"/>
      <c r="HDB14" s="2550"/>
      <c r="HDC14" s="2550"/>
      <c r="HDD14" s="2550"/>
      <c r="HDE14" s="2550"/>
      <c r="HDF14" s="2550"/>
      <c r="HDG14" s="2550"/>
      <c r="HDH14" s="2550"/>
      <c r="HDI14" s="2550"/>
      <c r="HDJ14" s="2550"/>
      <c r="HDK14" s="2550"/>
      <c r="HDL14" s="2550"/>
      <c r="HDM14" s="2550"/>
      <c r="HDN14" s="2550"/>
      <c r="HDO14" s="2550"/>
      <c r="HDP14" s="2550"/>
      <c r="HDQ14" s="2550"/>
      <c r="HDR14" s="2550"/>
      <c r="HDS14" s="2550"/>
      <c r="HDT14" s="2550"/>
      <c r="HDU14" s="2550"/>
      <c r="HDV14" s="2550"/>
      <c r="HDW14" s="2550"/>
      <c r="HDX14" s="2550"/>
      <c r="HDY14" s="2550"/>
      <c r="HDZ14" s="2550"/>
      <c r="HEA14" s="2550"/>
      <c r="HEB14" s="2550"/>
      <c r="HEC14" s="2550"/>
      <c r="HED14" s="2550"/>
      <c r="HEE14" s="2550"/>
      <c r="HEF14" s="2550"/>
      <c r="HEG14" s="2550"/>
      <c r="HEH14" s="2550"/>
      <c r="HEI14" s="2550"/>
      <c r="HEJ14" s="2550"/>
      <c r="HEK14" s="2550"/>
      <c r="HEL14" s="2550"/>
      <c r="HEM14" s="2550"/>
      <c r="HEN14" s="2550"/>
      <c r="HEO14" s="2550"/>
      <c r="HEP14" s="2550"/>
      <c r="HEQ14" s="2550"/>
      <c r="HER14" s="2550"/>
      <c r="HES14" s="2550"/>
      <c r="HET14" s="2550"/>
      <c r="HEU14" s="2550"/>
      <c r="HEV14" s="2550"/>
      <c r="HEW14" s="2550"/>
      <c r="HEX14" s="2550"/>
      <c r="HEY14" s="2550"/>
      <c r="HEZ14" s="2550"/>
      <c r="HFA14" s="2550"/>
      <c r="HFB14" s="2550"/>
      <c r="HFC14" s="2550"/>
      <c r="HFD14" s="2550"/>
      <c r="HFE14" s="2550"/>
      <c r="HFF14" s="2550"/>
      <c r="HFG14" s="2550"/>
      <c r="HFH14" s="2550"/>
      <c r="HFI14" s="2550"/>
      <c r="HFJ14" s="2550"/>
      <c r="HFK14" s="2550"/>
      <c r="HFL14" s="2550"/>
      <c r="HFM14" s="2550"/>
      <c r="HFN14" s="2550"/>
      <c r="HFO14" s="2550"/>
      <c r="HFP14" s="2550"/>
      <c r="HFQ14" s="2550"/>
      <c r="HFR14" s="2550"/>
      <c r="HFS14" s="2550"/>
      <c r="HFT14" s="2550"/>
      <c r="HFU14" s="2550"/>
      <c r="HFV14" s="2550"/>
      <c r="HFW14" s="2550"/>
      <c r="HFX14" s="2550"/>
      <c r="HFY14" s="2550"/>
      <c r="HFZ14" s="2550"/>
      <c r="HGA14" s="2550"/>
      <c r="HGB14" s="2550"/>
      <c r="HGC14" s="2550"/>
      <c r="HGD14" s="2550"/>
      <c r="HGE14" s="2550"/>
      <c r="HGF14" s="2550"/>
      <c r="HGG14" s="2550"/>
      <c r="HGH14" s="2550"/>
      <c r="HGI14" s="2550"/>
      <c r="HGJ14" s="2550"/>
      <c r="HGK14" s="2550"/>
      <c r="HGL14" s="2550"/>
      <c r="HGM14" s="2550"/>
      <c r="HGN14" s="2550"/>
      <c r="HGO14" s="2550"/>
      <c r="HGP14" s="2550"/>
      <c r="HGQ14" s="2550"/>
      <c r="HGR14" s="2550"/>
      <c r="HGS14" s="2550"/>
      <c r="HGT14" s="2550"/>
      <c r="HGU14" s="2550"/>
      <c r="HGV14" s="2550"/>
      <c r="HGW14" s="2550"/>
      <c r="HGX14" s="2550"/>
      <c r="HGY14" s="2550"/>
      <c r="HGZ14" s="2550"/>
      <c r="HHA14" s="2550"/>
      <c r="HHB14" s="2550"/>
      <c r="HHC14" s="2550"/>
      <c r="HHD14" s="2550"/>
      <c r="HHE14" s="2550"/>
      <c r="HHF14" s="2550"/>
      <c r="HHG14" s="2550"/>
      <c r="HHH14" s="2550"/>
      <c r="HHI14" s="2550"/>
      <c r="HHJ14" s="2550"/>
      <c r="HHK14" s="2550"/>
      <c r="HHL14" s="2550"/>
      <c r="HHM14" s="2550"/>
      <c r="HHN14" s="2550"/>
      <c r="HHO14" s="2550"/>
      <c r="HHP14" s="2550"/>
      <c r="HHQ14" s="2550"/>
      <c r="HHR14" s="2550"/>
      <c r="HHS14" s="2550"/>
      <c r="HHT14" s="2550"/>
      <c r="HHU14" s="2550"/>
      <c r="HHV14" s="2550"/>
      <c r="HHW14" s="2550"/>
      <c r="HHX14" s="2550"/>
      <c r="HHY14" s="2550"/>
      <c r="HHZ14" s="2550"/>
      <c r="HIA14" s="2550"/>
      <c r="HIB14" s="2550"/>
      <c r="HIC14" s="2550"/>
      <c r="HID14" s="2550"/>
      <c r="HIE14" s="2550"/>
      <c r="HIF14" s="2550"/>
      <c r="HIG14" s="2550"/>
      <c r="HIH14" s="2550"/>
      <c r="HII14" s="2550"/>
      <c r="HIJ14" s="2550"/>
      <c r="HIK14" s="2550"/>
      <c r="HIL14" s="2550"/>
      <c r="HIM14" s="2550"/>
      <c r="HIN14" s="2550"/>
      <c r="HIO14" s="2550"/>
      <c r="HIP14" s="2550"/>
      <c r="HIQ14" s="2550"/>
      <c r="HIR14" s="2550"/>
      <c r="HIS14" s="2550"/>
      <c r="HIT14" s="2550"/>
      <c r="HIU14" s="2550"/>
      <c r="HIV14" s="2550"/>
      <c r="HIW14" s="2550"/>
      <c r="HIX14" s="2550"/>
      <c r="HIY14" s="2550"/>
      <c r="HIZ14" s="2550"/>
      <c r="HJA14" s="2550"/>
      <c r="HJB14" s="2550"/>
      <c r="HJC14" s="2550"/>
      <c r="HJD14" s="2550"/>
      <c r="HJE14" s="2550"/>
      <c r="HJF14" s="2550"/>
      <c r="HJG14" s="2550"/>
      <c r="HJH14" s="2550"/>
      <c r="HJI14" s="2550"/>
      <c r="HJJ14" s="2550"/>
      <c r="HJK14" s="2550"/>
      <c r="HJL14" s="2550"/>
      <c r="HJM14" s="2550"/>
      <c r="HJN14" s="2550"/>
      <c r="HJO14" s="2550"/>
      <c r="HJP14" s="2550"/>
      <c r="HJQ14" s="2550"/>
      <c r="HJR14" s="2550"/>
      <c r="HJS14" s="2550"/>
      <c r="HJT14" s="2550"/>
      <c r="HJU14" s="2550"/>
      <c r="HJV14" s="2550"/>
      <c r="HJW14" s="2550"/>
      <c r="HJX14" s="2550"/>
      <c r="HJY14" s="2550"/>
      <c r="HJZ14" s="2550"/>
      <c r="HKA14" s="2550"/>
      <c r="HKB14" s="2550"/>
      <c r="HKC14" s="2550"/>
      <c r="HKD14" s="2550"/>
      <c r="HKE14" s="2550"/>
      <c r="HKF14" s="2550"/>
      <c r="HKG14" s="2550"/>
      <c r="HKH14" s="2550"/>
      <c r="HKI14" s="2550"/>
      <c r="HKJ14" s="2550"/>
      <c r="HKK14" s="2550"/>
      <c r="HKL14" s="2550"/>
      <c r="HKM14" s="2550"/>
      <c r="HKN14" s="2550"/>
      <c r="HKO14" s="2550"/>
      <c r="HKP14" s="2550"/>
      <c r="HKQ14" s="2550"/>
      <c r="HKR14" s="2550"/>
      <c r="HKS14" s="2550"/>
      <c r="HKT14" s="2550"/>
      <c r="HKU14" s="2550"/>
      <c r="HKV14" s="2550"/>
      <c r="HKW14" s="2550"/>
      <c r="HKX14" s="2550"/>
      <c r="HKY14" s="2550"/>
      <c r="HKZ14" s="2550"/>
      <c r="HLA14" s="2550"/>
      <c r="HLB14" s="2550"/>
      <c r="HLC14" s="2550"/>
      <c r="HLD14" s="2550"/>
      <c r="HLE14" s="2550"/>
      <c r="HLF14" s="2550"/>
      <c r="HLG14" s="2550"/>
      <c r="HLH14" s="2550"/>
      <c r="HLI14" s="2550"/>
      <c r="HLJ14" s="2550"/>
      <c r="HLK14" s="2550"/>
      <c r="HLL14" s="2550"/>
      <c r="HLM14" s="2550"/>
      <c r="HLN14" s="2550"/>
      <c r="HLO14" s="2550"/>
      <c r="HLP14" s="2550"/>
      <c r="HLQ14" s="2550"/>
      <c r="HLR14" s="2550"/>
      <c r="HLS14" s="2550"/>
      <c r="HLT14" s="2550"/>
      <c r="HLU14" s="2550"/>
      <c r="HLV14" s="2550"/>
      <c r="HLW14" s="2550"/>
      <c r="HLX14" s="2550"/>
      <c r="HLY14" s="2550"/>
      <c r="HLZ14" s="2550"/>
      <c r="HMA14" s="2550"/>
      <c r="HMB14" s="2550"/>
      <c r="HMC14" s="2550"/>
      <c r="HMD14" s="2550"/>
      <c r="HME14" s="2550"/>
      <c r="HMF14" s="2550"/>
      <c r="HMG14" s="2550"/>
      <c r="HMH14" s="2550"/>
      <c r="HMI14" s="2550"/>
      <c r="HMJ14" s="2550"/>
      <c r="HMK14" s="2550"/>
      <c r="HML14" s="2550"/>
      <c r="HMM14" s="2550"/>
      <c r="HMN14" s="2550"/>
      <c r="HMO14" s="2550"/>
      <c r="HMP14" s="2550"/>
      <c r="HMQ14" s="2550"/>
      <c r="HMR14" s="2550"/>
      <c r="HMS14" s="2550"/>
      <c r="HMT14" s="2550"/>
      <c r="HMU14" s="2550"/>
      <c r="HMV14" s="2550"/>
      <c r="HMW14" s="2550"/>
      <c r="HMX14" s="2550"/>
      <c r="HMY14" s="2550"/>
      <c r="HMZ14" s="2550"/>
      <c r="HNA14" s="2550"/>
      <c r="HNB14" s="2550"/>
      <c r="HNC14" s="2550"/>
      <c r="HND14" s="2550"/>
      <c r="HNE14" s="2550"/>
      <c r="HNF14" s="2550"/>
      <c r="HNG14" s="2550"/>
      <c r="HNH14" s="2550"/>
      <c r="HNI14" s="2550"/>
      <c r="HNJ14" s="2550"/>
      <c r="HNK14" s="2550"/>
      <c r="HNL14" s="2550"/>
      <c r="HNM14" s="2550"/>
      <c r="HNN14" s="2550"/>
      <c r="HNO14" s="2550"/>
      <c r="HNP14" s="2550"/>
      <c r="HNQ14" s="2550"/>
      <c r="HNR14" s="2550"/>
      <c r="HNS14" s="2550"/>
      <c r="HNT14" s="2550"/>
      <c r="HNU14" s="2550"/>
      <c r="HNV14" s="2550"/>
      <c r="HNW14" s="2550"/>
      <c r="HNX14" s="2550"/>
      <c r="HNY14" s="2550"/>
      <c r="HNZ14" s="2550"/>
      <c r="HOA14" s="2550"/>
      <c r="HOB14" s="2550"/>
      <c r="HOC14" s="2550"/>
      <c r="HOD14" s="2550"/>
      <c r="HOE14" s="2550"/>
      <c r="HOF14" s="2550"/>
      <c r="HOG14" s="2550"/>
      <c r="HOH14" s="2550"/>
      <c r="HOI14" s="2550"/>
      <c r="HOJ14" s="2550"/>
      <c r="HOK14" s="2550"/>
      <c r="HOL14" s="2550"/>
      <c r="HOM14" s="2550"/>
      <c r="HON14" s="2550"/>
      <c r="HOO14" s="2550"/>
      <c r="HOP14" s="2550"/>
      <c r="HOQ14" s="2550"/>
      <c r="HOR14" s="2550"/>
      <c r="HOS14" s="2550"/>
      <c r="HOT14" s="2550"/>
      <c r="HOU14" s="2550"/>
      <c r="HOV14" s="2550"/>
      <c r="HOW14" s="2550"/>
      <c r="HOX14" s="2550"/>
      <c r="HOY14" s="2550"/>
      <c r="HOZ14" s="2550"/>
      <c r="HPA14" s="2550"/>
      <c r="HPB14" s="2550"/>
      <c r="HPC14" s="2550"/>
      <c r="HPD14" s="2550"/>
      <c r="HPE14" s="2550"/>
      <c r="HPF14" s="2550"/>
      <c r="HPG14" s="2550"/>
      <c r="HPH14" s="2550"/>
      <c r="HPI14" s="2550"/>
      <c r="HPJ14" s="2550"/>
      <c r="HPK14" s="2550"/>
      <c r="HPL14" s="2550"/>
      <c r="HPM14" s="2550"/>
      <c r="HPN14" s="2550"/>
      <c r="HPO14" s="2550"/>
      <c r="HPP14" s="2550"/>
      <c r="HPQ14" s="2550"/>
      <c r="HPR14" s="2550"/>
      <c r="HPS14" s="2550"/>
      <c r="HPT14" s="2550"/>
      <c r="HPU14" s="2550"/>
      <c r="HPV14" s="2550"/>
      <c r="HPW14" s="2550"/>
      <c r="HPX14" s="2550"/>
      <c r="HPY14" s="2550"/>
      <c r="HPZ14" s="2550"/>
      <c r="HQA14" s="2550"/>
      <c r="HQB14" s="2550"/>
      <c r="HQC14" s="2550"/>
      <c r="HQD14" s="2550"/>
      <c r="HQE14" s="2550"/>
      <c r="HQF14" s="2550"/>
      <c r="HQG14" s="2550"/>
      <c r="HQH14" s="2550"/>
      <c r="HQI14" s="2550"/>
      <c r="HQJ14" s="2550"/>
      <c r="HQK14" s="2550"/>
      <c r="HQL14" s="2550"/>
      <c r="HQM14" s="2550"/>
      <c r="HQN14" s="2550"/>
      <c r="HQO14" s="2550"/>
      <c r="HQP14" s="2550"/>
      <c r="HQQ14" s="2550"/>
      <c r="HQR14" s="2550"/>
      <c r="HQS14" s="2550"/>
      <c r="HQT14" s="2550"/>
      <c r="HQU14" s="2550"/>
      <c r="HQV14" s="2550"/>
      <c r="HQW14" s="2550"/>
      <c r="HQX14" s="2550"/>
      <c r="HQY14" s="2550"/>
      <c r="HQZ14" s="2550"/>
      <c r="HRA14" s="2550"/>
      <c r="HRB14" s="2550"/>
      <c r="HRC14" s="2550"/>
      <c r="HRD14" s="2550"/>
      <c r="HRE14" s="2550"/>
      <c r="HRF14" s="2550"/>
      <c r="HRG14" s="2550"/>
      <c r="HRH14" s="2550"/>
      <c r="HRI14" s="2550"/>
      <c r="HRJ14" s="2550"/>
      <c r="HRK14" s="2550"/>
      <c r="HRL14" s="2550"/>
      <c r="HRM14" s="2550"/>
      <c r="HRN14" s="2550"/>
      <c r="HRO14" s="2550"/>
      <c r="HRP14" s="2550"/>
      <c r="HRQ14" s="2550"/>
      <c r="HRR14" s="2550"/>
      <c r="HRS14" s="2550"/>
      <c r="HRT14" s="2550"/>
      <c r="HRU14" s="2550"/>
      <c r="HRV14" s="2550"/>
      <c r="HRW14" s="2550"/>
      <c r="HRX14" s="2550"/>
      <c r="HRY14" s="2550"/>
      <c r="HRZ14" s="2550"/>
      <c r="HSA14" s="2550"/>
      <c r="HSB14" s="2550"/>
      <c r="HSC14" s="2550"/>
      <c r="HSD14" s="2550"/>
      <c r="HSE14" s="2550"/>
      <c r="HSF14" s="2550"/>
      <c r="HSG14" s="2550"/>
      <c r="HSH14" s="2550"/>
      <c r="HSI14" s="2550"/>
      <c r="HSJ14" s="2550"/>
      <c r="HSK14" s="2550"/>
      <c r="HSL14" s="2550"/>
      <c r="HSM14" s="2550"/>
      <c r="HSN14" s="2550"/>
      <c r="HSO14" s="2550"/>
      <c r="HSP14" s="2550"/>
      <c r="HSQ14" s="2550"/>
      <c r="HSR14" s="2550"/>
      <c r="HSS14" s="2550"/>
      <c r="HST14" s="2550"/>
      <c r="HSU14" s="2550"/>
      <c r="HSV14" s="2550"/>
      <c r="HSW14" s="2550"/>
      <c r="HSX14" s="2550"/>
      <c r="HSY14" s="2550"/>
      <c r="HSZ14" s="2550"/>
      <c r="HTA14" s="2550"/>
      <c r="HTB14" s="2550"/>
      <c r="HTC14" s="2550"/>
      <c r="HTD14" s="2550"/>
      <c r="HTE14" s="2550"/>
      <c r="HTF14" s="2550"/>
      <c r="HTG14" s="2550"/>
      <c r="HTH14" s="2550"/>
      <c r="HTI14" s="2550"/>
      <c r="HTJ14" s="2550"/>
      <c r="HTK14" s="2550"/>
      <c r="HTL14" s="2550"/>
      <c r="HTM14" s="2550"/>
      <c r="HTN14" s="2550"/>
      <c r="HTO14" s="2550"/>
      <c r="HTP14" s="2550"/>
      <c r="HTQ14" s="2550"/>
      <c r="HTR14" s="2550"/>
      <c r="HTS14" s="2550"/>
      <c r="HTT14" s="2550"/>
      <c r="HTU14" s="2550"/>
      <c r="HTV14" s="2550"/>
      <c r="HTW14" s="2550"/>
      <c r="HTX14" s="2550"/>
      <c r="HTY14" s="2550"/>
      <c r="HTZ14" s="2550"/>
      <c r="HUA14" s="2550"/>
      <c r="HUB14" s="2550"/>
      <c r="HUC14" s="2550"/>
      <c r="HUD14" s="2550"/>
      <c r="HUE14" s="2550"/>
      <c r="HUF14" s="2550"/>
      <c r="HUG14" s="2550"/>
      <c r="HUH14" s="2550"/>
      <c r="HUI14" s="2550"/>
      <c r="HUJ14" s="2550"/>
      <c r="HUK14" s="2550"/>
      <c r="HUL14" s="2550"/>
      <c r="HUM14" s="2550"/>
      <c r="HUN14" s="2550"/>
      <c r="HUO14" s="2550"/>
      <c r="HUP14" s="2550"/>
      <c r="HUQ14" s="2550"/>
      <c r="HUR14" s="2550"/>
      <c r="HUS14" s="2550"/>
      <c r="HUT14" s="2550"/>
      <c r="HUU14" s="2550"/>
      <c r="HUV14" s="2550"/>
      <c r="HUW14" s="2550"/>
      <c r="HUX14" s="2550"/>
      <c r="HUY14" s="2550"/>
      <c r="HUZ14" s="2550"/>
      <c r="HVA14" s="2550"/>
      <c r="HVB14" s="2550"/>
      <c r="HVC14" s="2550"/>
      <c r="HVD14" s="2550"/>
      <c r="HVE14" s="2550"/>
      <c r="HVF14" s="2550"/>
      <c r="HVG14" s="2550"/>
      <c r="HVH14" s="2550"/>
      <c r="HVI14" s="2550"/>
      <c r="HVJ14" s="2550"/>
      <c r="HVK14" s="2550"/>
      <c r="HVL14" s="2550"/>
      <c r="HVM14" s="2550"/>
      <c r="HVN14" s="2550"/>
      <c r="HVO14" s="2550"/>
      <c r="HVP14" s="2550"/>
      <c r="HVQ14" s="2550"/>
      <c r="HVR14" s="2550"/>
      <c r="HVS14" s="2550"/>
      <c r="HVT14" s="2550"/>
      <c r="HVU14" s="2550"/>
      <c r="HVV14" s="2550"/>
      <c r="HVW14" s="2550"/>
      <c r="HVX14" s="2550"/>
      <c r="HVY14" s="2550"/>
      <c r="HVZ14" s="2550"/>
      <c r="HWA14" s="2550"/>
      <c r="HWB14" s="2550"/>
      <c r="HWC14" s="2550"/>
      <c r="HWD14" s="2550"/>
      <c r="HWE14" s="2550"/>
      <c r="HWF14" s="2550"/>
      <c r="HWG14" s="2550"/>
      <c r="HWH14" s="2550"/>
      <c r="HWI14" s="2550"/>
      <c r="HWJ14" s="2550"/>
      <c r="HWK14" s="2550"/>
      <c r="HWL14" s="2550"/>
      <c r="HWM14" s="2550"/>
      <c r="HWN14" s="2550"/>
      <c r="HWO14" s="2550"/>
      <c r="HWP14" s="2550"/>
      <c r="HWQ14" s="2550"/>
      <c r="HWR14" s="2550"/>
      <c r="HWS14" s="2550"/>
      <c r="HWT14" s="2550"/>
      <c r="HWU14" s="2550"/>
      <c r="HWV14" s="2550"/>
      <c r="HWW14" s="2550"/>
      <c r="HWX14" s="2550"/>
      <c r="HWY14" s="2550"/>
      <c r="HWZ14" s="2550"/>
      <c r="HXA14" s="2550"/>
      <c r="HXB14" s="2550"/>
      <c r="HXC14" s="2550"/>
      <c r="HXD14" s="2550"/>
      <c r="HXE14" s="2550"/>
      <c r="HXF14" s="2550"/>
      <c r="HXG14" s="2550"/>
      <c r="HXH14" s="2550"/>
      <c r="HXI14" s="2550"/>
      <c r="HXJ14" s="2550"/>
      <c r="HXK14" s="2550"/>
      <c r="HXL14" s="2550"/>
      <c r="HXM14" s="2550"/>
      <c r="HXN14" s="2550"/>
      <c r="HXO14" s="2550"/>
      <c r="HXP14" s="2550"/>
      <c r="HXQ14" s="2550"/>
      <c r="HXR14" s="2550"/>
      <c r="HXS14" s="2550"/>
      <c r="HXT14" s="2550"/>
      <c r="HXU14" s="2550"/>
      <c r="HXV14" s="2550"/>
      <c r="HXW14" s="2550"/>
      <c r="HXX14" s="2550"/>
      <c r="HXY14" s="2550"/>
      <c r="HXZ14" s="2550"/>
      <c r="HYA14" s="2550"/>
      <c r="HYB14" s="2550"/>
      <c r="HYC14" s="2550"/>
      <c r="HYD14" s="2550"/>
      <c r="HYE14" s="2550"/>
      <c r="HYF14" s="2550"/>
      <c r="HYG14" s="2550"/>
      <c r="HYH14" s="2550"/>
      <c r="HYI14" s="2550"/>
      <c r="HYJ14" s="2550"/>
      <c r="HYK14" s="2550"/>
      <c r="HYL14" s="2550"/>
      <c r="HYM14" s="2550"/>
      <c r="HYN14" s="2550"/>
      <c r="HYO14" s="2550"/>
      <c r="HYP14" s="2550"/>
      <c r="HYQ14" s="2550"/>
      <c r="HYR14" s="2550"/>
      <c r="HYS14" s="2550"/>
      <c r="HYT14" s="2550"/>
      <c r="HYU14" s="2550"/>
      <c r="HYV14" s="2550"/>
      <c r="HYW14" s="2550"/>
      <c r="HYX14" s="2550"/>
      <c r="HYY14" s="2550"/>
      <c r="HYZ14" s="2550"/>
      <c r="HZA14" s="2550"/>
      <c r="HZB14" s="2550"/>
      <c r="HZC14" s="2550"/>
      <c r="HZD14" s="2550"/>
      <c r="HZE14" s="2550"/>
      <c r="HZF14" s="2550"/>
      <c r="HZG14" s="2550"/>
      <c r="HZH14" s="2550"/>
      <c r="HZI14" s="2550"/>
      <c r="HZJ14" s="2550"/>
      <c r="HZK14" s="2550"/>
      <c r="HZL14" s="2550"/>
      <c r="HZM14" s="2550"/>
      <c r="HZN14" s="2550"/>
      <c r="HZO14" s="2550"/>
      <c r="HZP14" s="2550"/>
      <c r="HZQ14" s="2550"/>
      <c r="HZR14" s="2550"/>
      <c r="HZS14" s="2550"/>
      <c r="HZT14" s="2550"/>
      <c r="HZU14" s="2550"/>
      <c r="HZV14" s="2550"/>
      <c r="HZW14" s="2550"/>
      <c r="HZX14" s="2550"/>
      <c r="HZY14" s="2550"/>
      <c r="HZZ14" s="2550"/>
      <c r="IAA14" s="2550"/>
      <c r="IAB14" s="2550"/>
      <c r="IAC14" s="2550"/>
      <c r="IAD14" s="2550"/>
      <c r="IAE14" s="2550"/>
      <c r="IAF14" s="2550"/>
      <c r="IAG14" s="2550"/>
      <c r="IAH14" s="2550"/>
      <c r="IAI14" s="2550"/>
      <c r="IAJ14" s="2550"/>
      <c r="IAK14" s="2550"/>
      <c r="IAL14" s="2550"/>
      <c r="IAM14" s="2550"/>
      <c r="IAN14" s="2550"/>
      <c r="IAO14" s="2550"/>
      <c r="IAP14" s="2550"/>
      <c r="IAQ14" s="2550"/>
      <c r="IAR14" s="2550"/>
      <c r="IAS14" s="2550"/>
      <c r="IAT14" s="2550"/>
      <c r="IAU14" s="2550"/>
      <c r="IAV14" s="2550"/>
      <c r="IAW14" s="2550"/>
      <c r="IAX14" s="2550"/>
      <c r="IAY14" s="2550"/>
      <c r="IAZ14" s="2550"/>
      <c r="IBA14" s="2550"/>
      <c r="IBB14" s="2550"/>
      <c r="IBC14" s="2550"/>
      <c r="IBD14" s="2550"/>
      <c r="IBE14" s="2550"/>
      <c r="IBF14" s="2550"/>
      <c r="IBG14" s="2550"/>
      <c r="IBH14" s="2550"/>
      <c r="IBI14" s="2550"/>
      <c r="IBJ14" s="2550"/>
      <c r="IBK14" s="2550"/>
      <c r="IBL14" s="2550"/>
      <c r="IBM14" s="2550"/>
      <c r="IBN14" s="2550"/>
      <c r="IBO14" s="2550"/>
      <c r="IBP14" s="2550"/>
      <c r="IBQ14" s="2550"/>
      <c r="IBR14" s="2550"/>
      <c r="IBS14" s="2550"/>
      <c r="IBT14" s="2550"/>
      <c r="IBU14" s="2550"/>
      <c r="IBV14" s="2550"/>
      <c r="IBW14" s="2550"/>
      <c r="IBX14" s="2550"/>
      <c r="IBY14" s="2550"/>
      <c r="IBZ14" s="2550"/>
      <c r="ICA14" s="2550"/>
      <c r="ICB14" s="2550"/>
      <c r="ICC14" s="2550"/>
      <c r="ICD14" s="2550"/>
      <c r="ICE14" s="2550"/>
      <c r="ICF14" s="2550"/>
      <c r="ICG14" s="2550"/>
      <c r="ICH14" s="2550"/>
      <c r="ICI14" s="2550"/>
      <c r="ICJ14" s="2550"/>
      <c r="ICK14" s="2550"/>
      <c r="ICL14" s="2550"/>
      <c r="ICM14" s="2550"/>
      <c r="ICN14" s="2550"/>
      <c r="ICO14" s="2550"/>
      <c r="ICP14" s="2550"/>
      <c r="ICQ14" s="2550"/>
      <c r="ICR14" s="2550"/>
      <c r="ICS14" s="2550"/>
      <c r="ICT14" s="2550"/>
      <c r="ICU14" s="2550"/>
      <c r="ICV14" s="2550"/>
      <c r="ICW14" s="2550"/>
      <c r="ICX14" s="2550"/>
      <c r="ICY14" s="2550"/>
      <c r="ICZ14" s="2550"/>
      <c r="IDA14" s="2550"/>
      <c r="IDB14" s="2550"/>
      <c r="IDC14" s="2550"/>
      <c r="IDD14" s="2550"/>
      <c r="IDE14" s="2550"/>
      <c r="IDF14" s="2550"/>
      <c r="IDG14" s="2550"/>
      <c r="IDH14" s="2550"/>
      <c r="IDI14" s="2550"/>
      <c r="IDJ14" s="2550"/>
      <c r="IDK14" s="2550"/>
      <c r="IDL14" s="2550"/>
      <c r="IDM14" s="2550"/>
      <c r="IDN14" s="2550"/>
      <c r="IDO14" s="2550"/>
      <c r="IDP14" s="2550"/>
      <c r="IDQ14" s="2550"/>
      <c r="IDR14" s="2550"/>
      <c r="IDS14" s="2550"/>
      <c r="IDT14" s="2550"/>
      <c r="IDU14" s="2550"/>
      <c r="IDV14" s="2550"/>
      <c r="IDW14" s="2550"/>
      <c r="IDX14" s="2550"/>
      <c r="IDY14" s="2550"/>
      <c r="IDZ14" s="2550"/>
      <c r="IEA14" s="2550"/>
      <c r="IEB14" s="2550"/>
      <c r="IEC14" s="2550"/>
      <c r="IED14" s="2550"/>
      <c r="IEE14" s="2550"/>
      <c r="IEF14" s="2550"/>
      <c r="IEG14" s="2550"/>
      <c r="IEH14" s="2550"/>
      <c r="IEI14" s="2550"/>
      <c r="IEJ14" s="2550"/>
      <c r="IEK14" s="2550"/>
      <c r="IEL14" s="2550"/>
      <c r="IEM14" s="2550"/>
      <c r="IEN14" s="2550"/>
      <c r="IEO14" s="2550"/>
      <c r="IEP14" s="2550"/>
      <c r="IEQ14" s="2550"/>
      <c r="IER14" s="2550"/>
      <c r="IES14" s="2550"/>
      <c r="IET14" s="2550"/>
      <c r="IEU14" s="2550"/>
      <c r="IEV14" s="2550"/>
      <c r="IEW14" s="2550"/>
      <c r="IEX14" s="2550"/>
      <c r="IEY14" s="2550"/>
      <c r="IEZ14" s="2550"/>
      <c r="IFA14" s="2550"/>
      <c r="IFB14" s="2550"/>
      <c r="IFC14" s="2550"/>
      <c r="IFD14" s="2550"/>
      <c r="IFE14" s="2550"/>
      <c r="IFF14" s="2550"/>
      <c r="IFG14" s="2550"/>
      <c r="IFH14" s="2550"/>
      <c r="IFI14" s="2550"/>
      <c r="IFJ14" s="2550"/>
      <c r="IFK14" s="2550"/>
      <c r="IFL14" s="2550"/>
      <c r="IFM14" s="2550"/>
      <c r="IFN14" s="2550"/>
      <c r="IFO14" s="2550"/>
      <c r="IFP14" s="2550"/>
      <c r="IFQ14" s="2550"/>
      <c r="IFR14" s="2550"/>
      <c r="IFS14" s="2550"/>
      <c r="IFT14" s="2550"/>
      <c r="IFU14" s="2550"/>
      <c r="IFV14" s="2550"/>
      <c r="IFW14" s="2550"/>
      <c r="IFX14" s="2550"/>
      <c r="IFY14" s="2550"/>
      <c r="IFZ14" s="2550"/>
      <c r="IGA14" s="2550"/>
      <c r="IGB14" s="2550"/>
      <c r="IGC14" s="2550"/>
      <c r="IGD14" s="2550"/>
      <c r="IGE14" s="2550"/>
      <c r="IGF14" s="2550"/>
      <c r="IGG14" s="2550"/>
      <c r="IGH14" s="2550"/>
      <c r="IGI14" s="2550"/>
      <c r="IGJ14" s="2550"/>
      <c r="IGK14" s="2550"/>
      <c r="IGL14" s="2550"/>
      <c r="IGM14" s="2550"/>
      <c r="IGN14" s="2550"/>
      <c r="IGO14" s="2550"/>
      <c r="IGP14" s="2550"/>
      <c r="IGQ14" s="2550"/>
      <c r="IGR14" s="2550"/>
      <c r="IGS14" s="2550"/>
      <c r="IGT14" s="2550"/>
      <c r="IGU14" s="2550"/>
      <c r="IGV14" s="2550"/>
      <c r="IGW14" s="2550"/>
      <c r="IGX14" s="2550"/>
      <c r="IGY14" s="2550"/>
      <c r="IGZ14" s="2550"/>
      <c r="IHA14" s="2550"/>
      <c r="IHB14" s="2550"/>
      <c r="IHC14" s="2550"/>
      <c r="IHD14" s="2550"/>
      <c r="IHE14" s="2550"/>
      <c r="IHF14" s="2550"/>
      <c r="IHG14" s="2550"/>
      <c r="IHH14" s="2550"/>
      <c r="IHI14" s="2550"/>
      <c r="IHJ14" s="2550"/>
      <c r="IHK14" s="2550"/>
      <c r="IHL14" s="2550"/>
      <c r="IHM14" s="2550"/>
      <c r="IHN14" s="2550"/>
      <c r="IHO14" s="2550"/>
      <c r="IHP14" s="2550"/>
      <c r="IHQ14" s="2550"/>
      <c r="IHR14" s="2550"/>
      <c r="IHS14" s="2550"/>
      <c r="IHT14" s="2550"/>
      <c r="IHU14" s="2550"/>
      <c r="IHV14" s="2550"/>
      <c r="IHW14" s="2550"/>
      <c r="IHX14" s="2550"/>
      <c r="IHY14" s="2550"/>
      <c r="IHZ14" s="2550"/>
      <c r="IIA14" s="2550"/>
      <c r="IIB14" s="2550"/>
      <c r="IIC14" s="2550"/>
      <c r="IID14" s="2550"/>
      <c r="IIE14" s="2550"/>
      <c r="IIF14" s="2550"/>
      <c r="IIG14" s="2550"/>
      <c r="IIH14" s="2550"/>
      <c r="III14" s="2550"/>
      <c r="IIJ14" s="2550"/>
      <c r="IIK14" s="2550"/>
      <c r="IIL14" s="2550"/>
      <c r="IIM14" s="2550"/>
      <c r="IIN14" s="2550"/>
      <c r="IIO14" s="2550"/>
      <c r="IIP14" s="2550"/>
      <c r="IIQ14" s="2550"/>
      <c r="IIR14" s="2550"/>
      <c r="IIS14" s="2550"/>
      <c r="IIT14" s="2550"/>
      <c r="IIU14" s="2550"/>
      <c r="IIV14" s="2550"/>
      <c r="IIW14" s="2550"/>
      <c r="IIX14" s="2550"/>
      <c r="IIY14" s="2550"/>
      <c r="IIZ14" s="2550"/>
      <c r="IJA14" s="2550"/>
      <c r="IJB14" s="2550"/>
      <c r="IJC14" s="2550"/>
      <c r="IJD14" s="2550"/>
      <c r="IJE14" s="2550"/>
      <c r="IJF14" s="2550"/>
      <c r="IJG14" s="2550"/>
      <c r="IJH14" s="2550"/>
      <c r="IJI14" s="2550"/>
      <c r="IJJ14" s="2550"/>
      <c r="IJK14" s="2550"/>
      <c r="IJL14" s="2550"/>
      <c r="IJM14" s="2550"/>
      <c r="IJN14" s="2550"/>
      <c r="IJO14" s="2550"/>
      <c r="IJP14" s="2550"/>
      <c r="IJQ14" s="2550"/>
      <c r="IJR14" s="2550"/>
      <c r="IJS14" s="2550"/>
      <c r="IJT14" s="2550"/>
      <c r="IJU14" s="2550"/>
      <c r="IJV14" s="2550"/>
      <c r="IJW14" s="2550"/>
      <c r="IJX14" s="2550"/>
      <c r="IJY14" s="2550"/>
      <c r="IJZ14" s="2550"/>
      <c r="IKA14" s="2550"/>
      <c r="IKB14" s="2550"/>
      <c r="IKC14" s="2550"/>
      <c r="IKD14" s="2550"/>
      <c r="IKE14" s="2550"/>
      <c r="IKF14" s="2550"/>
      <c r="IKG14" s="2550"/>
      <c r="IKH14" s="2550"/>
      <c r="IKI14" s="2550"/>
      <c r="IKJ14" s="2550"/>
      <c r="IKK14" s="2550"/>
      <c r="IKL14" s="2550"/>
      <c r="IKM14" s="2550"/>
      <c r="IKN14" s="2550"/>
      <c r="IKO14" s="2550"/>
      <c r="IKP14" s="2550"/>
      <c r="IKQ14" s="2550"/>
      <c r="IKR14" s="2550"/>
      <c r="IKS14" s="2550"/>
      <c r="IKT14" s="2550"/>
      <c r="IKU14" s="2550"/>
      <c r="IKV14" s="2550"/>
      <c r="IKW14" s="2550"/>
      <c r="IKX14" s="2550"/>
      <c r="IKY14" s="2550"/>
      <c r="IKZ14" s="2550"/>
      <c r="ILA14" s="2550"/>
      <c r="ILB14" s="2550"/>
      <c r="ILC14" s="2550"/>
      <c r="ILD14" s="2550"/>
      <c r="ILE14" s="2550"/>
      <c r="ILF14" s="2550"/>
      <c r="ILG14" s="2550"/>
      <c r="ILH14" s="2550"/>
      <c r="ILI14" s="2550"/>
      <c r="ILJ14" s="2550"/>
      <c r="ILK14" s="2550"/>
      <c r="ILL14" s="2550"/>
      <c r="ILM14" s="2550"/>
      <c r="ILN14" s="2550"/>
      <c r="ILO14" s="2550"/>
      <c r="ILP14" s="2550"/>
      <c r="ILQ14" s="2550"/>
      <c r="ILR14" s="2550"/>
      <c r="ILS14" s="2550"/>
      <c r="ILT14" s="2550"/>
      <c r="ILU14" s="2550"/>
      <c r="ILV14" s="2550"/>
      <c r="ILW14" s="2550"/>
      <c r="ILX14" s="2550"/>
      <c r="ILY14" s="2550"/>
      <c r="ILZ14" s="2550"/>
      <c r="IMA14" s="2550"/>
      <c r="IMB14" s="2550"/>
      <c r="IMC14" s="2550"/>
      <c r="IMD14" s="2550"/>
      <c r="IME14" s="2550"/>
      <c r="IMF14" s="2550"/>
      <c r="IMG14" s="2550"/>
      <c r="IMH14" s="2550"/>
      <c r="IMI14" s="2550"/>
      <c r="IMJ14" s="2550"/>
      <c r="IMK14" s="2550"/>
      <c r="IML14" s="2550"/>
      <c r="IMM14" s="2550"/>
      <c r="IMN14" s="2550"/>
      <c r="IMO14" s="2550"/>
      <c r="IMP14" s="2550"/>
      <c r="IMQ14" s="2550"/>
      <c r="IMR14" s="2550"/>
      <c r="IMS14" s="2550"/>
      <c r="IMT14" s="2550"/>
      <c r="IMU14" s="2550"/>
      <c r="IMV14" s="2550"/>
      <c r="IMW14" s="2550"/>
      <c r="IMX14" s="2550"/>
      <c r="IMY14" s="2550"/>
      <c r="IMZ14" s="2550"/>
      <c r="INA14" s="2550"/>
      <c r="INB14" s="2550"/>
      <c r="INC14" s="2550"/>
      <c r="IND14" s="2550"/>
      <c r="INE14" s="2550"/>
      <c r="INF14" s="2550"/>
      <c r="ING14" s="2550"/>
      <c r="INH14" s="2550"/>
      <c r="INI14" s="2550"/>
      <c r="INJ14" s="2550"/>
      <c r="INK14" s="2550"/>
      <c r="INL14" s="2550"/>
      <c r="INM14" s="2550"/>
      <c r="INN14" s="2550"/>
      <c r="INO14" s="2550"/>
      <c r="INP14" s="2550"/>
      <c r="INQ14" s="2550"/>
      <c r="INR14" s="2550"/>
      <c r="INS14" s="2550"/>
      <c r="INT14" s="2550"/>
      <c r="INU14" s="2550"/>
      <c r="INV14" s="2550"/>
      <c r="INW14" s="2550"/>
      <c r="INX14" s="2550"/>
      <c r="INY14" s="2550"/>
      <c r="INZ14" s="2550"/>
      <c r="IOA14" s="2550"/>
      <c r="IOB14" s="2550"/>
      <c r="IOC14" s="2550"/>
      <c r="IOD14" s="2550"/>
      <c r="IOE14" s="2550"/>
      <c r="IOF14" s="2550"/>
      <c r="IOG14" s="2550"/>
      <c r="IOH14" s="2550"/>
      <c r="IOI14" s="2550"/>
      <c r="IOJ14" s="2550"/>
      <c r="IOK14" s="2550"/>
      <c r="IOL14" s="2550"/>
      <c r="IOM14" s="2550"/>
      <c r="ION14" s="2550"/>
      <c r="IOO14" s="2550"/>
      <c r="IOP14" s="2550"/>
      <c r="IOQ14" s="2550"/>
      <c r="IOR14" s="2550"/>
      <c r="IOS14" s="2550"/>
      <c r="IOT14" s="2550"/>
      <c r="IOU14" s="2550"/>
      <c r="IOV14" s="2550"/>
      <c r="IOW14" s="2550"/>
      <c r="IOX14" s="2550"/>
      <c r="IOY14" s="2550"/>
      <c r="IOZ14" s="2550"/>
      <c r="IPA14" s="2550"/>
      <c r="IPB14" s="2550"/>
      <c r="IPC14" s="2550"/>
      <c r="IPD14" s="2550"/>
      <c r="IPE14" s="2550"/>
      <c r="IPF14" s="2550"/>
      <c r="IPG14" s="2550"/>
      <c r="IPH14" s="2550"/>
      <c r="IPI14" s="2550"/>
      <c r="IPJ14" s="2550"/>
      <c r="IPK14" s="2550"/>
      <c r="IPL14" s="2550"/>
      <c r="IPM14" s="2550"/>
      <c r="IPN14" s="2550"/>
      <c r="IPO14" s="2550"/>
      <c r="IPP14" s="2550"/>
      <c r="IPQ14" s="2550"/>
      <c r="IPR14" s="2550"/>
      <c r="IPS14" s="2550"/>
      <c r="IPT14" s="2550"/>
      <c r="IPU14" s="2550"/>
      <c r="IPV14" s="2550"/>
      <c r="IPW14" s="2550"/>
      <c r="IPX14" s="2550"/>
      <c r="IPY14" s="2550"/>
      <c r="IPZ14" s="2550"/>
      <c r="IQA14" s="2550"/>
      <c r="IQB14" s="2550"/>
      <c r="IQC14" s="2550"/>
      <c r="IQD14" s="2550"/>
      <c r="IQE14" s="2550"/>
      <c r="IQF14" s="2550"/>
      <c r="IQG14" s="2550"/>
      <c r="IQH14" s="2550"/>
      <c r="IQI14" s="2550"/>
      <c r="IQJ14" s="2550"/>
      <c r="IQK14" s="2550"/>
      <c r="IQL14" s="2550"/>
      <c r="IQM14" s="2550"/>
      <c r="IQN14" s="2550"/>
      <c r="IQO14" s="2550"/>
      <c r="IQP14" s="2550"/>
      <c r="IQQ14" s="2550"/>
      <c r="IQR14" s="2550"/>
      <c r="IQS14" s="2550"/>
      <c r="IQT14" s="2550"/>
      <c r="IQU14" s="2550"/>
      <c r="IQV14" s="2550"/>
      <c r="IQW14" s="2550"/>
      <c r="IQX14" s="2550"/>
      <c r="IQY14" s="2550"/>
      <c r="IQZ14" s="2550"/>
      <c r="IRA14" s="2550"/>
      <c r="IRB14" s="2550"/>
      <c r="IRC14" s="2550"/>
      <c r="IRD14" s="2550"/>
      <c r="IRE14" s="2550"/>
      <c r="IRF14" s="2550"/>
      <c r="IRG14" s="2550"/>
      <c r="IRH14" s="2550"/>
      <c r="IRI14" s="2550"/>
      <c r="IRJ14" s="2550"/>
      <c r="IRK14" s="2550"/>
      <c r="IRL14" s="2550"/>
      <c r="IRM14" s="2550"/>
      <c r="IRN14" s="2550"/>
      <c r="IRO14" s="2550"/>
      <c r="IRP14" s="2550"/>
      <c r="IRQ14" s="2550"/>
      <c r="IRR14" s="2550"/>
      <c r="IRS14" s="2550"/>
      <c r="IRT14" s="2550"/>
      <c r="IRU14" s="2550"/>
      <c r="IRV14" s="2550"/>
      <c r="IRW14" s="2550"/>
      <c r="IRX14" s="2550"/>
      <c r="IRY14" s="2550"/>
      <c r="IRZ14" s="2550"/>
      <c r="ISA14" s="2550"/>
      <c r="ISB14" s="2550"/>
      <c r="ISC14" s="2550"/>
      <c r="ISD14" s="2550"/>
      <c r="ISE14" s="2550"/>
      <c r="ISF14" s="2550"/>
      <c r="ISG14" s="2550"/>
      <c r="ISH14" s="2550"/>
      <c r="ISI14" s="2550"/>
      <c r="ISJ14" s="2550"/>
      <c r="ISK14" s="2550"/>
      <c r="ISL14" s="2550"/>
      <c r="ISM14" s="2550"/>
      <c r="ISN14" s="2550"/>
      <c r="ISO14" s="2550"/>
      <c r="ISP14" s="2550"/>
      <c r="ISQ14" s="2550"/>
      <c r="ISR14" s="2550"/>
      <c r="ISS14" s="2550"/>
      <c r="IST14" s="2550"/>
      <c r="ISU14" s="2550"/>
      <c r="ISV14" s="2550"/>
      <c r="ISW14" s="2550"/>
      <c r="ISX14" s="2550"/>
      <c r="ISY14" s="2550"/>
      <c r="ISZ14" s="2550"/>
      <c r="ITA14" s="2550"/>
      <c r="ITB14" s="2550"/>
      <c r="ITC14" s="2550"/>
      <c r="ITD14" s="2550"/>
      <c r="ITE14" s="2550"/>
      <c r="ITF14" s="2550"/>
      <c r="ITG14" s="2550"/>
      <c r="ITH14" s="2550"/>
      <c r="ITI14" s="2550"/>
      <c r="ITJ14" s="2550"/>
      <c r="ITK14" s="2550"/>
      <c r="ITL14" s="2550"/>
      <c r="ITM14" s="2550"/>
      <c r="ITN14" s="2550"/>
      <c r="ITO14" s="2550"/>
      <c r="ITP14" s="2550"/>
      <c r="ITQ14" s="2550"/>
      <c r="ITR14" s="2550"/>
      <c r="ITS14" s="2550"/>
      <c r="ITT14" s="2550"/>
      <c r="ITU14" s="2550"/>
      <c r="ITV14" s="2550"/>
      <c r="ITW14" s="2550"/>
      <c r="ITX14" s="2550"/>
      <c r="ITY14" s="2550"/>
      <c r="ITZ14" s="2550"/>
      <c r="IUA14" s="2550"/>
      <c r="IUB14" s="2550"/>
      <c r="IUC14" s="2550"/>
      <c r="IUD14" s="2550"/>
      <c r="IUE14" s="2550"/>
      <c r="IUF14" s="2550"/>
      <c r="IUG14" s="2550"/>
      <c r="IUH14" s="2550"/>
      <c r="IUI14" s="2550"/>
      <c r="IUJ14" s="2550"/>
      <c r="IUK14" s="2550"/>
      <c r="IUL14" s="2550"/>
      <c r="IUM14" s="2550"/>
      <c r="IUN14" s="2550"/>
      <c r="IUO14" s="2550"/>
      <c r="IUP14" s="2550"/>
      <c r="IUQ14" s="2550"/>
      <c r="IUR14" s="2550"/>
      <c r="IUS14" s="2550"/>
      <c r="IUT14" s="2550"/>
      <c r="IUU14" s="2550"/>
      <c r="IUV14" s="2550"/>
      <c r="IUW14" s="2550"/>
      <c r="IUX14" s="2550"/>
      <c r="IUY14" s="2550"/>
      <c r="IUZ14" s="2550"/>
      <c r="IVA14" s="2550"/>
      <c r="IVB14" s="2550"/>
      <c r="IVC14" s="2550"/>
      <c r="IVD14" s="2550"/>
      <c r="IVE14" s="2550"/>
      <c r="IVF14" s="2550"/>
      <c r="IVG14" s="2550"/>
      <c r="IVH14" s="2550"/>
      <c r="IVI14" s="2550"/>
      <c r="IVJ14" s="2550"/>
      <c r="IVK14" s="2550"/>
      <c r="IVL14" s="2550"/>
      <c r="IVM14" s="2550"/>
      <c r="IVN14" s="2550"/>
      <c r="IVO14" s="2550"/>
      <c r="IVP14" s="2550"/>
      <c r="IVQ14" s="2550"/>
      <c r="IVR14" s="2550"/>
      <c r="IVS14" s="2550"/>
      <c r="IVT14" s="2550"/>
      <c r="IVU14" s="2550"/>
      <c r="IVV14" s="2550"/>
      <c r="IVW14" s="2550"/>
      <c r="IVX14" s="2550"/>
      <c r="IVY14" s="2550"/>
      <c r="IVZ14" s="2550"/>
      <c r="IWA14" s="2550"/>
      <c r="IWB14" s="2550"/>
      <c r="IWC14" s="2550"/>
      <c r="IWD14" s="2550"/>
      <c r="IWE14" s="2550"/>
      <c r="IWF14" s="2550"/>
      <c r="IWG14" s="2550"/>
      <c r="IWH14" s="2550"/>
      <c r="IWI14" s="2550"/>
      <c r="IWJ14" s="2550"/>
      <c r="IWK14" s="2550"/>
      <c r="IWL14" s="2550"/>
      <c r="IWM14" s="2550"/>
      <c r="IWN14" s="2550"/>
      <c r="IWO14" s="2550"/>
      <c r="IWP14" s="2550"/>
      <c r="IWQ14" s="2550"/>
      <c r="IWR14" s="2550"/>
      <c r="IWS14" s="2550"/>
      <c r="IWT14" s="2550"/>
      <c r="IWU14" s="2550"/>
      <c r="IWV14" s="2550"/>
      <c r="IWW14" s="2550"/>
      <c r="IWX14" s="2550"/>
      <c r="IWY14" s="2550"/>
      <c r="IWZ14" s="2550"/>
      <c r="IXA14" s="2550"/>
      <c r="IXB14" s="2550"/>
      <c r="IXC14" s="2550"/>
      <c r="IXD14" s="2550"/>
      <c r="IXE14" s="2550"/>
      <c r="IXF14" s="2550"/>
      <c r="IXG14" s="2550"/>
      <c r="IXH14" s="2550"/>
      <c r="IXI14" s="2550"/>
      <c r="IXJ14" s="2550"/>
      <c r="IXK14" s="2550"/>
      <c r="IXL14" s="2550"/>
      <c r="IXM14" s="2550"/>
      <c r="IXN14" s="2550"/>
      <c r="IXO14" s="2550"/>
      <c r="IXP14" s="2550"/>
      <c r="IXQ14" s="2550"/>
      <c r="IXR14" s="2550"/>
      <c r="IXS14" s="2550"/>
      <c r="IXT14" s="2550"/>
      <c r="IXU14" s="2550"/>
      <c r="IXV14" s="2550"/>
      <c r="IXW14" s="2550"/>
      <c r="IXX14" s="2550"/>
      <c r="IXY14" s="2550"/>
      <c r="IXZ14" s="2550"/>
      <c r="IYA14" s="2550"/>
      <c r="IYB14" s="2550"/>
      <c r="IYC14" s="2550"/>
      <c r="IYD14" s="2550"/>
      <c r="IYE14" s="2550"/>
      <c r="IYF14" s="2550"/>
      <c r="IYG14" s="2550"/>
      <c r="IYH14" s="2550"/>
      <c r="IYI14" s="2550"/>
      <c r="IYJ14" s="2550"/>
      <c r="IYK14" s="2550"/>
      <c r="IYL14" s="2550"/>
      <c r="IYM14" s="2550"/>
      <c r="IYN14" s="2550"/>
      <c r="IYO14" s="2550"/>
      <c r="IYP14" s="2550"/>
      <c r="IYQ14" s="2550"/>
      <c r="IYR14" s="2550"/>
      <c r="IYS14" s="2550"/>
      <c r="IYT14" s="2550"/>
      <c r="IYU14" s="2550"/>
      <c r="IYV14" s="2550"/>
      <c r="IYW14" s="2550"/>
      <c r="IYX14" s="2550"/>
      <c r="IYY14" s="2550"/>
      <c r="IYZ14" s="2550"/>
      <c r="IZA14" s="2550"/>
      <c r="IZB14" s="2550"/>
      <c r="IZC14" s="2550"/>
      <c r="IZD14" s="2550"/>
      <c r="IZE14" s="2550"/>
      <c r="IZF14" s="2550"/>
      <c r="IZG14" s="2550"/>
      <c r="IZH14" s="2550"/>
      <c r="IZI14" s="2550"/>
      <c r="IZJ14" s="2550"/>
      <c r="IZK14" s="2550"/>
      <c r="IZL14" s="2550"/>
      <c r="IZM14" s="2550"/>
      <c r="IZN14" s="2550"/>
      <c r="IZO14" s="2550"/>
      <c r="IZP14" s="2550"/>
      <c r="IZQ14" s="2550"/>
      <c r="IZR14" s="2550"/>
      <c r="IZS14" s="2550"/>
      <c r="IZT14" s="2550"/>
      <c r="IZU14" s="2550"/>
      <c r="IZV14" s="2550"/>
      <c r="IZW14" s="2550"/>
      <c r="IZX14" s="2550"/>
      <c r="IZY14" s="2550"/>
      <c r="IZZ14" s="2550"/>
      <c r="JAA14" s="2550"/>
      <c r="JAB14" s="2550"/>
      <c r="JAC14" s="2550"/>
      <c r="JAD14" s="2550"/>
      <c r="JAE14" s="2550"/>
      <c r="JAF14" s="2550"/>
      <c r="JAG14" s="2550"/>
      <c r="JAH14" s="2550"/>
      <c r="JAI14" s="2550"/>
      <c r="JAJ14" s="2550"/>
      <c r="JAK14" s="2550"/>
      <c r="JAL14" s="2550"/>
      <c r="JAM14" s="2550"/>
      <c r="JAN14" s="2550"/>
      <c r="JAO14" s="2550"/>
      <c r="JAP14" s="2550"/>
      <c r="JAQ14" s="2550"/>
      <c r="JAR14" s="2550"/>
      <c r="JAS14" s="2550"/>
      <c r="JAT14" s="2550"/>
      <c r="JAU14" s="2550"/>
      <c r="JAV14" s="2550"/>
      <c r="JAW14" s="2550"/>
      <c r="JAX14" s="2550"/>
      <c r="JAY14" s="2550"/>
      <c r="JAZ14" s="2550"/>
      <c r="JBA14" s="2550"/>
      <c r="JBB14" s="2550"/>
      <c r="JBC14" s="2550"/>
      <c r="JBD14" s="2550"/>
      <c r="JBE14" s="2550"/>
      <c r="JBF14" s="2550"/>
      <c r="JBG14" s="2550"/>
      <c r="JBH14" s="2550"/>
      <c r="JBI14" s="2550"/>
      <c r="JBJ14" s="2550"/>
      <c r="JBK14" s="2550"/>
      <c r="JBL14" s="2550"/>
      <c r="JBM14" s="2550"/>
      <c r="JBN14" s="2550"/>
      <c r="JBO14" s="2550"/>
      <c r="JBP14" s="2550"/>
      <c r="JBQ14" s="2550"/>
      <c r="JBR14" s="2550"/>
      <c r="JBS14" s="2550"/>
      <c r="JBT14" s="2550"/>
      <c r="JBU14" s="2550"/>
      <c r="JBV14" s="2550"/>
      <c r="JBW14" s="2550"/>
      <c r="JBX14" s="2550"/>
      <c r="JBY14" s="2550"/>
      <c r="JBZ14" s="2550"/>
      <c r="JCA14" s="2550"/>
      <c r="JCB14" s="2550"/>
      <c r="JCC14" s="2550"/>
      <c r="JCD14" s="2550"/>
      <c r="JCE14" s="2550"/>
      <c r="JCF14" s="2550"/>
      <c r="JCG14" s="2550"/>
      <c r="JCH14" s="2550"/>
      <c r="JCI14" s="2550"/>
      <c r="JCJ14" s="2550"/>
      <c r="JCK14" s="2550"/>
      <c r="JCL14" s="2550"/>
      <c r="JCM14" s="2550"/>
      <c r="JCN14" s="2550"/>
      <c r="JCO14" s="2550"/>
      <c r="JCP14" s="2550"/>
      <c r="JCQ14" s="2550"/>
      <c r="JCR14" s="2550"/>
      <c r="JCS14" s="2550"/>
      <c r="JCT14" s="2550"/>
      <c r="JCU14" s="2550"/>
      <c r="JCV14" s="2550"/>
      <c r="JCW14" s="2550"/>
      <c r="JCX14" s="2550"/>
      <c r="JCY14" s="2550"/>
      <c r="JCZ14" s="2550"/>
      <c r="JDA14" s="2550"/>
      <c r="JDB14" s="2550"/>
      <c r="JDC14" s="2550"/>
      <c r="JDD14" s="2550"/>
      <c r="JDE14" s="2550"/>
      <c r="JDF14" s="2550"/>
      <c r="JDG14" s="2550"/>
      <c r="JDH14" s="2550"/>
      <c r="JDI14" s="2550"/>
      <c r="JDJ14" s="2550"/>
      <c r="JDK14" s="2550"/>
      <c r="JDL14" s="2550"/>
      <c r="JDM14" s="2550"/>
      <c r="JDN14" s="2550"/>
      <c r="JDO14" s="2550"/>
      <c r="JDP14" s="2550"/>
      <c r="JDQ14" s="2550"/>
      <c r="JDR14" s="2550"/>
      <c r="JDS14" s="2550"/>
      <c r="JDT14" s="2550"/>
      <c r="JDU14" s="2550"/>
      <c r="JDV14" s="2550"/>
      <c r="JDW14" s="2550"/>
      <c r="JDX14" s="2550"/>
      <c r="JDY14" s="2550"/>
      <c r="JDZ14" s="2550"/>
      <c r="JEA14" s="2550"/>
      <c r="JEB14" s="2550"/>
      <c r="JEC14" s="2550"/>
      <c r="JED14" s="2550"/>
      <c r="JEE14" s="2550"/>
      <c r="JEF14" s="2550"/>
      <c r="JEG14" s="2550"/>
      <c r="JEH14" s="2550"/>
      <c r="JEI14" s="2550"/>
      <c r="JEJ14" s="2550"/>
      <c r="JEK14" s="2550"/>
      <c r="JEL14" s="2550"/>
      <c r="JEM14" s="2550"/>
      <c r="JEN14" s="2550"/>
      <c r="JEO14" s="2550"/>
      <c r="JEP14" s="2550"/>
      <c r="JEQ14" s="2550"/>
      <c r="JER14" s="2550"/>
      <c r="JES14" s="2550"/>
      <c r="JET14" s="2550"/>
      <c r="JEU14" s="2550"/>
      <c r="JEV14" s="2550"/>
      <c r="JEW14" s="2550"/>
      <c r="JEX14" s="2550"/>
      <c r="JEY14" s="2550"/>
      <c r="JEZ14" s="2550"/>
      <c r="JFA14" s="2550"/>
      <c r="JFB14" s="2550"/>
      <c r="JFC14" s="2550"/>
      <c r="JFD14" s="2550"/>
      <c r="JFE14" s="2550"/>
      <c r="JFF14" s="2550"/>
      <c r="JFG14" s="2550"/>
      <c r="JFH14" s="2550"/>
      <c r="JFI14" s="2550"/>
      <c r="JFJ14" s="2550"/>
      <c r="JFK14" s="2550"/>
      <c r="JFL14" s="2550"/>
      <c r="JFM14" s="2550"/>
      <c r="JFN14" s="2550"/>
      <c r="JFO14" s="2550"/>
      <c r="JFP14" s="2550"/>
      <c r="JFQ14" s="2550"/>
      <c r="JFR14" s="2550"/>
      <c r="JFS14" s="2550"/>
      <c r="JFT14" s="2550"/>
      <c r="JFU14" s="2550"/>
      <c r="JFV14" s="2550"/>
      <c r="JFW14" s="2550"/>
      <c r="JFX14" s="2550"/>
      <c r="JFY14" s="2550"/>
      <c r="JFZ14" s="2550"/>
      <c r="JGA14" s="2550"/>
      <c r="JGB14" s="2550"/>
      <c r="JGC14" s="2550"/>
      <c r="JGD14" s="2550"/>
      <c r="JGE14" s="2550"/>
      <c r="JGF14" s="2550"/>
      <c r="JGG14" s="2550"/>
      <c r="JGH14" s="2550"/>
      <c r="JGI14" s="2550"/>
      <c r="JGJ14" s="2550"/>
      <c r="JGK14" s="2550"/>
      <c r="JGL14" s="2550"/>
      <c r="JGM14" s="2550"/>
      <c r="JGN14" s="2550"/>
      <c r="JGO14" s="2550"/>
      <c r="JGP14" s="2550"/>
      <c r="JGQ14" s="2550"/>
      <c r="JGR14" s="2550"/>
      <c r="JGS14" s="2550"/>
      <c r="JGT14" s="2550"/>
      <c r="JGU14" s="2550"/>
      <c r="JGV14" s="2550"/>
      <c r="JGW14" s="2550"/>
      <c r="JGX14" s="2550"/>
      <c r="JGY14" s="2550"/>
      <c r="JGZ14" s="2550"/>
      <c r="JHA14" s="2550"/>
      <c r="JHB14" s="2550"/>
      <c r="JHC14" s="2550"/>
      <c r="JHD14" s="2550"/>
      <c r="JHE14" s="2550"/>
      <c r="JHF14" s="2550"/>
      <c r="JHG14" s="2550"/>
      <c r="JHH14" s="2550"/>
      <c r="JHI14" s="2550"/>
      <c r="JHJ14" s="2550"/>
      <c r="JHK14" s="2550"/>
      <c r="JHL14" s="2550"/>
      <c r="JHM14" s="2550"/>
      <c r="JHN14" s="2550"/>
      <c r="JHO14" s="2550"/>
      <c r="JHP14" s="2550"/>
      <c r="JHQ14" s="2550"/>
      <c r="JHR14" s="2550"/>
      <c r="JHS14" s="2550"/>
      <c r="JHT14" s="2550"/>
      <c r="JHU14" s="2550"/>
      <c r="JHV14" s="2550"/>
      <c r="JHW14" s="2550"/>
      <c r="JHX14" s="2550"/>
      <c r="JHY14" s="2550"/>
      <c r="JHZ14" s="2550"/>
      <c r="JIA14" s="2550"/>
      <c r="JIB14" s="2550"/>
      <c r="JIC14" s="2550"/>
      <c r="JID14" s="2550"/>
      <c r="JIE14" s="2550"/>
      <c r="JIF14" s="2550"/>
      <c r="JIG14" s="2550"/>
      <c r="JIH14" s="2550"/>
      <c r="JII14" s="2550"/>
      <c r="JIJ14" s="2550"/>
      <c r="JIK14" s="2550"/>
      <c r="JIL14" s="2550"/>
      <c r="JIM14" s="2550"/>
      <c r="JIN14" s="2550"/>
      <c r="JIO14" s="2550"/>
      <c r="JIP14" s="2550"/>
      <c r="JIQ14" s="2550"/>
      <c r="JIR14" s="2550"/>
      <c r="JIS14" s="2550"/>
      <c r="JIT14" s="2550"/>
      <c r="JIU14" s="2550"/>
      <c r="JIV14" s="2550"/>
      <c r="JIW14" s="2550"/>
      <c r="JIX14" s="2550"/>
      <c r="JIY14" s="2550"/>
      <c r="JIZ14" s="2550"/>
      <c r="JJA14" s="2550"/>
      <c r="JJB14" s="2550"/>
      <c r="JJC14" s="2550"/>
      <c r="JJD14" s="2550"/>
      <c r="JJE14" s="2550"/>
      <c r="JJF14" s="2550"/>
      <c r="JJG14" s="2550"/>
      <c r="JJH14" s="2550"/>
      <c r="JJI14" s="2550"/>
      <c r="JJJ14" s="2550"/>
      <c r="JJK14" s="2550"/>
      <c r="JJL14" s="2550"/>
      <c r="JJM14" s="2550"/>
      <c r="JJN14" s="2550"/>
      <c r="JJO14" s="2550"/>
      <c r="JJP14" s="2550"/>
      <c r="JJQ14" s="2550"/>
      <c r="JJR14" s="2550"/>
      <c r="JJS14" s="2550"/>
      <c r="JJT14" s="2550"/>
      <c r="JJU14" s="2550"/>
      <c r="JJV14" s="2550"/>
      <c r="JJW14" s="2550"/>
      <c r="JJX14" s="2550"/>
      <c r="JJY14" s="2550"/>
      <c r="JJZ14" s="2550"/>
      <c r="JKA14" s="2550"/>
      <c r="JKB14" s="2550"/>
      <c r="JKC14" s="2550"/>
      <c r="JKD14" s="2550"/>
      <c r="JKE14" s="2550"/>
      <c r="JKF14" s="2550"/>
      <c r="JKG14" s="2550"/>
      <c r="JKH14" s="2550"/>
      <c r="JKI14" s="2550"/>
      <c r="JKJ14" s="2550"/>
      <c r="JKK14" s="2550"/>
      <c r="JKL14" s="2550"/>
      <c r="JKM14" s="2550"/>
      <c r="JKN14" s="2550"/>
      <c r="JKO14" s="2550"/>
      <c r="JKP14" s="2550"/>
      <c r="JKQ14" s="2550"/>
      <c r="JKR14" s="2550"/>
      <c r="JKS14" s="2550"/>
      <c r="JKT14" s="2550"/>
      <c r="JKU14" s="2550"/>
      <c r="JKV14" s="2550"/>
      <c r="JKW14" s="2550"/>
      <c r="JKX14" s="2550"/>
      <c r="JKY14" s="2550"/>
      <c r="JKZ14" s="2550"/>
      <c r="JLA14" s="2550"/>
      <c r="JLB14" s="2550"/>
      <c r="JLC14" s="2550"/>
      <c r="JLD14" s="2550"/>
      <c r="JLE14" s="2550"/>
      <c r="JLF14" s="2550"/>
      <c r="JLG14" s="2550"/>
      <c r="JLH14" s="2550"/>
      <c r="JLI14" s="2550"/>
      <c r="JLJ14" s="2550"/>
      <c r="JLK14" s="2550"/>
      <c r="JLL14" s="2550"/>
      <c r="JLM14" s="2550"/>
      <c r="JLN14" s="2550"/>
      <c r="JLO14" s="2550"/>
      <c r="JLP14" s="2550"/>
      <c r="JLQ14" s="2550"/>
      <c r="JLR14" s="2550"/>
      <c r="JLS14" s="2550"/>
      <c r="JLT14" s="2550"/>
      <c r="JLU14" s="2550"/>
      <c r="JLV14" s="2550"/>
      <c r="JLW14" s="2550"/>
      <c r="JLX14" s="2550"/>
      <c r="JLY14" s="2550"/>
      <c r="JLZ14" s="2550"/>
      <c r="JMA14" s="2550"/>
      <c r="JMB14" s="2550"/>
      <c r="JMC14" s="2550"/>
      <c r="JMD14" s="2550"/>
      <c r="JME14" s="2550"/>
      <c r="JMF14" s="2550"/>
      <c r="JMG14" s="2550"/>
      <c r="JMH14" s="2550"/>
      <c r="JMI14" s="2550"/>
      <c r="JMJ14" s="2550"/>
      <c r="JMK14" s="2550"/>
      <c r="JML14" s="2550"/>
      <c r="JMM14" s="2550"/>
      <c r="JMN14" s="2550"/>
      <c r="JMO14" s="2550"/>
      <c r="JMP14" s="2550"/>
      <c r="JMQ14" s="2550"/>
      <c r="JMR14" s="2550"/>
      <c r="JMS14" s="2550"/>
      <c r="JMT14" s="2550"/>
      <c r="JMU14" s="2550"/>
      <c r="JMV14" s="2550"/>
      <c r="JMW14" s="2550"/>
      <c r="JMX14" s="2550"/>
      <c r="JMY14" s="2550"/>
      <c r="JMZ14" s="2550"/>
      <c r="JNA14" s="2550"/>
      <c r="JNB14" s="2550"/>
      <c r="JNC14" s="2550"/>
      <c r="JND14" s="2550"/>
      <c r="JNE14" s="2550"/>
      <c r="JNF14" s="2550"/>
      <c r="JNG14" s="2550"/>
      <c r="JNH14" s="2550"/>
      <c r="JNI14" s="2550"/>
      <c r="JNJ14" s="2550"/>
      <c r="JNK14" s="2550"/>
      <c r="JNL14" s="2550"/>
      <c r="JNM14" s="2550"/>
      <c r="JNN14" s="2550"/>
      <c r="JNO14" s="2550"/>
      <c r="JNP14" s="2550"/>
      <c r="JNQ14" s="2550"/>
      <c r="JNR14" s="2550"/>
      <c r="JNS14" s="2550"/>
      <c r="JNT14" s="2550"/>
      <c r="JNU14" s="2550"/>
      <c r="JNV14" s="2550"/>
      <c r="JNW14" s="2550"/>
      <c r="JNX14" s="2550"/>
      <c r="JNY14" s="2550"/>
      <c r="JNZ14" s="2550"/>
      <c r="JOA14" s="2550"/>
      <c r="JOB14" s="2550"/>
      <c r="JOC14" s="2550"/>
      <c r="JOD14" s="2550"/>
      <c r="JOE14" s="2550"/>
      <c r="JOF14" s="2550"/>
      <c r="JOG14" s="2550"/>
      <c r="JOH14" s="2550"/>
      <c r="JOI14" s="2550"/>
      <c r="JOJ14" s="2550"/>
      <c r="JOK14" s="2550"/>
      <c r="JOL14" s="2550"/>
      <c r="JOM14" s="2550"/>
      <c r="JON14" s="2550"/>
      <c r="JOO14" s="2550"/>
      <c r="JOP14" s="2550"/>
      <c r="JOQ14" s="2550"/>
      <c r="JOR14" s="2550"/>
      <c r="JOS14" s="2550"/>
      <c r="JOT14" s="2550"/>
      <c r="JOU14" s="2550"/>
      <c r="JOV14" s="2550"/>
      <c r="JOW14" s="2550"/>
      <c r="JOX14" s="2550"/>
      <c r="JOY14" s="2550"/>
      <c r="JOZ14" s="2550"/>
      <c r="JPA14" s="2550"/>
      <c r="JPB14" s="2550"/>
      <c r="JPC14" s="2550"/>
      <c r="JPD14" s="2550"/>
      <c r="JPE14" s="2550"/>
      <c r="JPF14" s="2550"/>
      <c r="JPG14" s="2550"/>
      <c r="JPH14" s="2550"/>
      <c r="JPI14" s="2550"/>
      <c r="JPJ14" s="2550"/>
      <c r="JPK14" s="2550"/>
      <c r="JPL14" s="2550"/>
      <c r="JPM14" s="2550"/>
      <c r="JPN14" s="2550"/>
      <c r="JPO14" s="2550"/>
      <c r="JPP14" s="2550"/>
      <c r="JPQ14" s="2550"/>
      <c r="JPR14" s="2550"/>
      <c r="JPS14" s="2550"/>
      <c r="JPT14" s="2550"/>
      <c r="JPU14" s="2550"/>
      <c r="JPV14" s="2550"/>
      <c r="JPW14" s="2550"/>
      <c r="JPX14" s="2550"/>
      <c r="JPY14" s="2550"/>
      <c r="JPZ14" s="2550"/>
      <c r="JQA14" s="2550"/>
      <c r="JQB14" s="2550"/>
      <c r="JQC14" s="2550"/>
      <c r="JQD14" s="2550"/>
      <c r="JQE14" s="2550"/>
      <c r="JQF14" s="2550"/>
      <c r="JQG14" s="2550"/>
      <c r="JQH14" s="2550"/>
      <c r="JQI14" s="2550"/>
      <c r="JQJ14" s="2550"/>
      <c r="JQK14" s="2550"/>
      <c r="JQL14" s="2550"/>
      <c r="JQM14" s="2550"/>
      <c r="JQN14" s="2550"/>
      <c r="JQO14" s="2550"/>
      <c r="JQP14" s="2550"/>
      <c r="JQQ14" s="2550"/>
      <c r="JQR14" s="2550"/>
      <c r="JQS14" s="2550"/>
      <c r="JQT14" s="2550"/>
      <c r="JQU14" s="2550"/>
      <c r="JQV14" s="2550"/>
      <c r="JQW14" s="2550"/>
      <c r="JQX14" s="2550"/>
      <c r="JQY14" s="2550"/>
      <c r="JQZ14" s="2550"/>
      <c r="JRA14" s="2550"/>
      <c r="JRB14" s="2550"/>
      <c r="JRC14" s="2550"/>
      <c r="JRD14" s="2550"/>
      <c r="JRE14" s="2550"/>
      <c r="JRF14" s="2550"/>
      <c r="JRG14" s="2550"/>
      <c r="JRH14" s="2550"/>
      <c r="JRI14" s="2550"/>
      <c r="JRJ14" s="2550"/>
      <c r="JRK14" s="2550"/>
      <c r="JRL14" s="2550"/>
      <c r="JRM14" s="2550"/>
      <c r="JRN14" s="2550"/>
      <c r="JRO14" s="2550"/>
      <c r="JRP14" s="2550"/>
      <c r="JRQ14" s="2550"/>
      <c r="JRR14" s="2550"/>
      <c r="JRS14" s="2550"/>
      <c r="JRT14" s="2550"/>
      <c r="JRU14" s="2550"/>
      <c r="JRV14" s="2550"/>
      <c r="JRW14" s="2550"/>
      <c r="JRX14" s="2550"/>
      <c r="JRY14" s="2550"/>
      <c r="JRZ14" s="2550"/>
      <c r="JSA14" s="2550"/>
      <c r="JSB14" s="2550"/>
      <c r="JSC14" s="2550"/>
      <c r="JSD14" s="2550"/>
      <c r="JSE14" s="2550"/>
      <c r="JSF14" s="2550"/>
      <c r="JSG14" s="2550"/>
      <c r="JSH14" s="2550"/>
      <c r="JSI14" s="2550"/>
      <c r="JSJ14" s="2550"/>
      <c r="JSK14" s="2550"/>
      <c r="JSL14" s="2550"/>
      <c r="JSM14" s="2550"/>
      <c r="JSN14" s="2550"/>
      <c r="JSO14" s="2550"/>
      <c r="JSP14" s="2550"/>
      <c r="JSQ14" s="2550"/>
      <c r="JSR14" s="2550"/>
      <c r="JSS14" s="2550"/>
      <c r="JST14" s="2550"/>
      <c r="JSU14" s="2550"/>
      <c r="JSV14" s="2550"/>
      <c r="JSW14" s="2550"/>
      <c r="JSX14" s="2550"/>
      <c r="JSY14" s="2550"/>
      <c r="JSZ14" s="2550"/>
      <c r="JTA14" s="2550"/>
      <c r="JTB14" s="2550"/>
      <c r="JTC14" s="2550"/>
      <c r="JTD14" s="2550"/>
      <c r="JTE14" s="2550"/>
      <c r="JTF14" s="2550"/>
      <c r="JTG14" s="2550"/>
      <c r="JTH14" s="2550"/>
      <c r="JTI14" s="2550"/>
      <c r="JTJ14" s="2550"/>
      <c r="JTK14" s="2550"/>
      <c r="JTL14" s="2550"/>
      <c r="JTM14" s="2550"/>
      <c r="JTN14" s="2550"/>
      <c r="JTO14" s="2550"/>
      <c r="JTP14" s="2550"/>
      <c r="JTQ14" s="2550"/>
      <c r="JTR14" s="2550"/>
      <c r="JTS14" s="2550"/>
      <c r="JTT14" s="2550"/>
      <c r="JTU14" s="2550"/>
      <c r="JTV14" s="2550"/>
      <c r="JTW14" s="2550"/>
      <c r="JTX14" s="2550"/>
      <c r="JTY14" s="2550"/>
      <c r="JTZ14" s="2550"/>
      <c r="JUA14" s="2550"/>
      <c r="JUB14" s="2550"/>
      <c r="JUC14" s="2550"/>
      <c r="JUD14" s="2550"/>
      <c r="JUE14" s="2550"/>
      <c r="JUF14" s="2550"/>
      <c r="JUG14" s="2550"/>
      <c r="JUH14" s="2550"/>
      <c r="JUI14" s="2550"/>
      <c r="JUJ14" s="2550"/>
      <c r="JUK14" s="2550"/>
      <c r="JUL14" s="2550"/>
      <c r="JUM14" s="2550"/>
      <c r="JUN14" s="2550"/>
      <c r="JUO14" s="2550"/>
      <c r="JUP14" s="2550"/>
      <c r="JUQ14" s="2550"/>
      <c r="JUR14" s="2550"/>
      <c r="JUS14" s="2550"/>
      <c r="JUT14" s="2550"/>
      <c r="JUU14" s="2550"/>
      <c r="JUV14" s="2550"/>
      <c r="JUW14" s="2550"/>
      <c r="JUX14" s="2550"/>
      <c r="JUY14" s="2550"/>
      <c r="JUZ14" s="2550"/>
      <c r="JVA14" s="2550"/>
      <c r="JVB14" s="2550"/>
      <c r="JVC14" s="2550"/>
      <c r="JVD14" s="2550"/>
      <c r="JVE14" s="2550"/>
      <c r="JVF14" s="2550"/>
      <c r="JVG14" s="2550"/>
      <c r="JVH14" s="2550"/>
      <c r="JVI14" s="2550"/>
      <c r="JVJ14" s="2550"/>
      <c r="JVK14" s="2550"/>
      <c r="JVL14" s="2550"/>
      <c r="JVM14" s="2550"/>
      <c r="JVN14" s="2550"/>
      <c r="JVO14" s="2550"/>
      <c r="JVP14" s="2550"/>
      <c r="JVQ14" s="2550"/>
      <c r="JVR14" s="2550"/>
      <c r="JVS14" s="2550"/>
      <c r="JVT14" s="2550"/>
      <c r="JVU14" s="2550"/>
      <c r="JVV14" s="2550"/>
      <c r="JVW14" s="2550"/>
      <c r="JVX14" s="2550"/>
      <c r="JVY14" s="2550"/>
      <c r="JVZ14" s="2550"/>
      <c r="JWA14" s="2550"/>
      <c r="JWB14" s="2550"/>
      <c r="JWC14" s="2550"/>
      <c r="JWD14" s="2550"/>
      <c r="JWE14" s="2550"/>
      <c r="JWF14" s="2550"/>
      <c r="JWG14" s="2550"/>
      <c r="JWH14" s="2550"/>
      <c r="JWI14" s="2550"/>
      <c r="JWJ14" s="2550"/>
      <c r="JWK14" s="2550"/>
      <c r="JWL14" s="2550"/>
      <c r="JWM14" s="2550"/>
      <c r="JWN14" s="2550"/>
      <c r="JWO14" s="2550"/>
      <c r="JWP14" s="2550"/>
      <c r="JWQ14" s="2550"/>
      <c r="JWR14" s="2550"/>
      <c r="JWS14" s="2550"/>
      <c r="JWT14" s="2550"/>
      <c r="JWU14" s="2550"/>
      <c r="JWV14" s="2550"/>
      <c r="JWW14" s="2550"/>
      <c r="JWX14" s="2550"/>
      <c r="JWY14" s="2550"/>
      <c r="JWZ14" s="2550"/>
      <c r="JXA14" s="2550"/>
      <c r="JXB14" s="2550"/>
      <c r="JXC14" s="2550"/>
      <c r="JXD14" s="2550"/>
      <c r="JXE14" s="2550"/>
      <c r="JXF14" s="2550"/>
      <c r="JXG14" s="2550"/>
      <c r="JXH14" s="2550"/>
      <c r="JXI14" s="2550"/>
      <c r="JXJ14" s="2550"/>
      <c r="JXK14" s="2550"/>
      <c r="JXL14" s="2550"/>
      <c r="JXM14" s="2550"/>
      <c r="JXN14" s="2550"/>
      <c r="JXO14" s="2550"/>
      <c r="JXP14" s="2550"/>
      <c r="JXQ14" s="2550"/>
      <c r="JXR14" s="2550"/>
      <c r="JXS14" s="2550"/>
      <c r="JXT14" s="2550"/>
      <c r="JXU14" s="2550"/>
      <c r="JXV14" s="2550"/>
      <c r="JXW14" s="2550"/>
      <c r="JXX14" s="2550"/>
      <c r="JXY14" s="2550"/>
      <c r="JXZ14" s="2550"/>
      <c r="JYA14" s="2550"/>
      <c r="JYB14" s="2550"/>
      <c r="JYC14" s="2550"/>
      <c r="JYD14" s="2550"/>
      <c r="JYE14" s="2550"/>
      <c r="JYF14" s="2550"/>
      <c r="JYG14" s="2550"/>
      <c r="JYH14" s="2550"/>
      <c r="JYI14" s="2550"/>
      <c r="JYJ14" s="2550"/>
      <c r="JYK14" s="2550"/>
      <c r="JYL14" s="2550"/>
      <c r="JYM14" s="2550"/>
      <c r="JYN14" s="2550"/>
      <c r="JYO14" s="2550"/>
      <c r="JYP14" s="2550"/>
      <c r="JYQ14" s="2550"/>
      <c r="JYR14" s="2550"/>
      <c r="JYS14" s="2550"/>
      <c r="JYT14" s="2550"/>
      <c r="JYU14" s="2550"/>
      <c r="JYV14" s="2550"/>
      <c r="JYW14" s="2550"/>
      <c r="JYX14" s="2550"/>
      <c r="JYY14" s="2550"/>
      <c r="JYZ14" s="2550"/>
      <c r="JZA14" s="2550"/>
      <c r="JZB14" s="2550"/>
      <c r="JZC14" s="2550"/>
      <c r="JZD14" s="2550"/>
      <c r="JZE14" s="2550"/>
      <c r="JZF14" s="2550"/>
      <c r="JZG14" s="2550"/>
      <c r="JZH14" s="2550"/>
      <c r="JZI14" s="2550"/>
      <c r="JZJ14" s="2550"/>
      <c r="JZK14" s="2550"/>
      <c r="JZL14" s="2550"/>
      <c r="JZM14" s="2550"/>
      <c r="JZN14" s="2550"/>
      <c r="JZO14" s="2550"/>
      <c r="JZP14" s="2550"/>
      <c r="JZQ14" s="2550"/>
      <c r="JZR14" s="2550"/>
      <c r="JZS14" s="2550"/>
      <c r="JZT14" s="2550"/>
      <c r="JZU14" s="2550"/>
      <c r="JZV14" s="2550"/>
      <c r="JZW14" s="2550"/>
      <c r="JZX14" s="2550"/>
      <c r="JZY14" s="2550"/>
      <c r="JZZ14" s="2550"/>
      <c r="KAA14" s="2550"/>
      <c r="KAB14" s="2550"/>
      <c r="KAC14" s="2550"/>
      <c r="KAD14" s="2550"/>
      <c r="KAE14" s="2550"/>
      <c r="KAF14" s="2550"/>
      <c r="KAG14" s="2550"/>
      <c r="KAH14" s="2550"/>
      <c r="KAI14" s="2550"/>
      <c r="KAJ14" s="2550"/>
      <c r="KAK14" s="2550"/>
      <c r="KAL14" s="2550"/>
      <c r="KAM14" s="2550"/>
      <c r="KAN14" s="2550"/>
      <c r="KAO14" s="2550"/>
      <c r="KAP14" s="2550"/>
      <c r="KAQ14" s="2550"/>
      <c r="KAR14" s="2550"/>
      <c r="KAS14" s="2550"/>
      <c r="KAT14" s="2550"/>
      <c r="KAU14" s="2550"/>
      <c r="KAV14" s="2550"/>
      <c r="KAW14" s="2550"/>
      <c r="KAX14" s="2550"/>
      <c r="KAY14" s="2550"/>
      <c r="KAZ14" s="2550"/>
      <c r="KBA14" s="2550"/>
      <c r="KBB14" s="2550"/>
      <c r="KBC14" s="2550"/>
      <c r="KBD14" s="2550"/>
      <c r="KBE14" s="2550"/>
      <c r="KBF14" s="2550"/>
      <c r="KBG14" s="2550"/>
      <c r="KBH14" s="2550"/>
      <c r="KBI14" s="2550"/>
      <c r="KBJ14" s="2550"/>
      <c r="KBK14" s="2550"/>
      <c r="KBL14" s="2550"/>
      <c r="KBM14" s="2550"/>
      <c r="KBN14" s="2550"/>
      <c r="KBO14" s="2550"/>
      <c r="KBP14" s="2550"/>
      <c r="KBQ14" s="2550"/>
      <c r="KBR14" s="2550"/>
      <c r="KBS14" s="2550"/>
      <c r="KBT14" s="2550"/>
      <c r="KBU14" s="2550"/>
      <c r="KBV14" s="2550"/>
      <c r="KBW14" s="2550"/>
      <c r="KBX14" s="2550"/>
      <c r="KBY14" s="2550"/>
      <c r="KBZ14" s="2550"/>
      <c r="KCA14" s="2550"/>
      <c r="KCB14" s="2550"/>
      <c r="KCC14" s="2550"/>
      <c r="KCD14" s="2550"/>
      <c r="KCE14" s="2550"/>
      <c r="KCF14" s="2550"/>
      <c r="KCG14" s="2550"/>
      <c r="KCH14" s="2550"/>
      <c r="KCI14" s="2550"/>
      <c r="KCJ14" s="2550"/>
      <c r="KCK14" s="2550"/>
      <c r="KCL14" s="2550"/>
      <c r="KCM14" s="2550"/>
      <c r="KCN14" s="2550"/>
      <c r="KCO14" s="2550"/>
      <c r="KCP14" s="2550"/>
      <c r="KCQ14" s="2550"/>
      <c r="KCR14" s="2550"/>
      <c r="KCS14" s="2550"/>
      <c r="KCT14" s="2550"/>
      <c r="KCU14" s="2550"/>
      <c r="KCV14" s="2550"/>
      <c r="KCW14" s="2550"/>
      <c r="KCX14" s="2550"/>
      <c r="KCY14" s="2550"/>
      <c r="KCZ14" s="2550"/>
      <c r="KDA14" s="2550"/>
      <c r="KDB14" s="2550"/>
      <c r="KDC14" s="2550"/>
      <c r="KDD14" s="2550"/>
      <c r="KDE14" s="2550"/>
      <c r="KDF14" s="2550"/>
      <c r="KDG14" s="2550"/>
      <c r="KDH14" s="2550"/>
      <c r="KDI14" s="2550"/>
      <c r="KDJ14" s="2550"/>
      <c r="KDK14" s="2550"/>
      <c r="KDL14" s="2550"/>
      <c r="KDM14" s="2550"/>
      <c r="KDN14" s="2550"/>
      <c r="KDO14" s="2550"/>
      <c r="KDP14" s="2550"/>
      <c r="KDQ14" s="2550"/>
      <c r="KDR14" s="2550"/>
      <c r="KDS14" s="2550"/>
      <c r="KDT14" s="2550"/>
      <c r="KDU14" s="2550"/>
      <c r="KDV14" s="2550"/>
      <c r="KDW14" s="2550"/>
      <c r="KDX14" s="2550"/>
      <c r="KDY14" s="2550"/>
      <c r="KDZ14" s="2550"/>
      <c r="KEA14" s="2550"/>
      <c r="KEB14" s="2550"/>
      <c r="KEC14" s="2550"/>
      <c r="KED14" s="2550"/>
      <c r="KEE14" s="2550"/>
      <c r="KEF14" s="2550"/>
      <c r="KEG14" s="2550"/>
      <c r="KEH14" s="2550"/>
      <c r="KEI14" s="2550"/>
      <c r="KEJ14" s="2550"/>
      <c r="KEK14" s="2550"/>
      <c r="KEL14" s="2550"/>
      <c r="KEM14" s="2550"/>
      <c r="KEN14" s="2550"/>
      <c r="KEO14" s="2550"/>
      <c r="KEP14" s="2550"/>
      <c r="KEQ14" s="2550"/>
      <c r="KER14" s="2550"/>
      <c r="KES14" s="2550"/>
      <c r="KET14" s="2550"/>
      <c r="KEU14" s="2550"/>
      <c r="KEV14" s="2550"/>
      <c r="KEW14" s="2550"/>
      <c r="KEX14" s="2550"/>
      <c r="KEY14" s="2550"/>
      <c r="KEZ14" s="2550"/>
      <c r="KFA14" s="2550"/>
      <c r="KFB14" s="2550"/>
      <c r="KFC14" s="2550"/>
      <c r="KFD14" s="2550"/>
      <c r="KFE14" s="2550"/>
      <c r="KFF14" s="2550"/>
      <c r="KFG14" s="2550"/>
      <c r="KFH14" s="2550"/>
      <c r="KFI14" s="2550"/>
      <c r="KFJ14" s="2550"/>
      <c r="KFK14" s="2550"/>
      <c r="KFL14" s="2550"/>
      <c r="KFM14" s="2550"/>
      <c r="KFN14" s="2550"/>
      <c r="KFO14" s="2550"/>
      <c r="KFP14" s="2550"/>
      <c r="KFQ14" s="2550"/>
      <c r="KFR14" s="2550"/>
      <c r="KFS14" s="2550"/>
      <c r="KFT14" s="2550"/>
      <c r="KFU14" s="2550"/>
      <c r="KFV14" s="2550"/>
      <c r="KFW14" s="2550"/>
      <c r="KFX14" s="2550"/>
      <c r="KFY14" s="2550"/>
      <c r="KFZ14" s="2550"/>
      <c r="KGA14" s="2550"/>
      <c r="KGB14" s="2550"/>
      <c r="KGC14" s="2550"/>
      <c r="KGD14" s="2550"/>
      <c r="KGE14" s="2550"/>
      <c r="KGF14" s="2550"/>
      <c r="KGG14" s="2550"/>
      <c r="KGH14" s="2550"/>
      <c r="KGI14" s="2550"/>
      <c r="KGJ14" s="2550"/>
      <c r="KGK14" s="2550"/>
      <c r="KGL14" s="2550"/>
      <c r="KGM14" s="2550"/>
      <c r="KGN14" s="2550"/>
      <c r="KGO14" s="2550"/>
      <c r="KGP14" s="2550"/>
      <c r="KGQ14" s="2550"/>
      <c r="KGR14" s="2550"/>
      <c r="KGS14" s="2550"/>
      <c r="KGT14" s="2550"/>
      <c r="KGU14" s="2550"/>
      <c r="KGV14" s="2550"/>
      <c r="KGW14" s="2550"/>
      <c r="KGX14" s="2550"/>
      <c r="KGY14" s="2550"/>
      <c r="KGZ14" s="2550"/>
      <c r="KHA14" s="2550"/>
      <c r="KHB14" s="2550"/>
      <c r="KHC14" s="2550"/>
      <c r="KHD14" s="2550"/>
      <c r="KHE14" s="2550"/>
      <c r="KHF14" s="2550"/>
      <c r="KHG14" s="2550"/>
      <c r="KHH14" s="2550"/>
      <c r="KHI14" s="2550"/>
      <c r="KHJ14" s="2550"/>
      <c r="KHK14" s="2550"/>
      <c r="KHL14" s="2550"/>
      <c r="KHM14" s="2550"/>
      <c r="KHN14" s="2550"/>
      <c r="KHO14" s="2550"/>
      <c r="KHP14" s="2550"/>
      <c r="KHQ14" s="2550"/>
      <c r="KHR14" s="2550"/>
      <c r="KHS14" s="2550"/>
      <c r="KHT14" s="2550"/>
      <c r="KHU14" s="2550"/>
      <c r="KHV14" s="2550"/>
      <c r="KHW14" s="2550"/>
      <c r="KHX14" s="2550"/>
      <c r="KHY14" s="2550"/>
      <c r="KHZ14" s="2550"/>
      <c r="KIA14" s="2550"/>
      <c r="KIB14" s="2550"/>
      <c r="KIC14" s="2550"/>
      <c r="KID14" s="2550"/>
      <c r="KIE14" s="2550"/>
      <c r="KIF14" s="2550"/>
      <c r="KIG14" s="2550"/>
      <c r="KIH14" s="2550"/>
      <c r="KII14" s="2550"/>
      <c r="KIJ14" s="2550"/>
      <c r="KIK14" s="2550"/>
      <c r="KIL14" s="2550"/>
      <c r="KIM14" s="2550"/>
      <c r="KIN14" s="2550"/>
      <c r="KIO14" s="2550"/>
      <c r="KIP14" s="2550"/>
      <c r="KIQ14" s="2550"/>
      <c r="KIR14" s="2550"/>
      <c r="KIS14" s="2550"/>
      <c r="KIT14" s="2550"/>
      <c r="KIU14" s="2550"/>
      <c r="KIV14" s="2550"/>
      <c r="KIW14" s="2550"/>
      <c r="KIX14" s="2550"/>
      <c r="KIY14" s="2550"/>
      <c r="KIZ14" s="2550"/>
      <c r="KJA14" s="2550"/>
      <c r="KJB14" s="2550"/>
      <c r="KJC14" s="2550"/>
      <c r="KJD14" s="2550"/>
      <c r="KJE14" s="2550"/>
      <c r="KJF14" s="2550"/>
      <c r="KJG14" s="2550"/>
      <c r="KJH14" s="2550"/>
      <c r="KJI14" s="2550"/>
      <c r="KJJ14" s="2550"/>
      <c r="KJK14" s="2550"/>
      <c r="KJL14" s="2550"/>
      <c r="KJM14" s="2550"/>
      <c r="KJN14" s="2550"/>
      <c r="KJO14" s="2550"/>
      <c r="KJP14" s="2550"/>
      <c r="KJQ14" s="2550"/>
      <c r="KJR14" s="2550"/>
      <c r="KJS14" s="2550"/>
      <c r="KJT14" s="2550"/>
      <c r="KJU14" s="2550"/>
      <c r="KJV14" s="2550"/>
      <c r="KJW14" s="2550"/>
      <c r="KJX14" s="2550"/>
      <c r="KJY14" s="2550"/>
      <c r="KJZ14" s="2550"/>
      <c r="KKA14" s="2550"/>
      <c r="KKB14" s="2550"/>
      <c r="KKC14" s="2550"/>
      <c r="KKD14" s="2550"/>
      <c r="KKE14" s="2550"/>
      <c r="KKF14" s="2550"/>
      <c r="KKG14" s="2550"/>
      <c r="KKH14" s="2550"/>
      <c r="KKI14" s="2550"/>
      <c r="KKJ14" s="2550"/>
      <c r="KKK14" s="2550"/>
      <c r="KKL14" s="2550"/>
      <c r="KKM14" s="2550"/>
      <c r="KKN14" s="2550"/>
      <c r="KKO14" s="2550"/>
      <c r="KKP14" s="2550"/>
      <c r="KKQ14" s="2550"/>
      <c r="KKR14" s="2550"/>
      <c r="KKS14" s="2550"/>
      <c r="KKT14" s="2550"/>
      <c r="KKU14" s="2550"/>
      <c r="KKV14" s="2550"/>
      <c r="KKW14" s="2550"/>
      <c r="KKX14" s="2550"/>
      <c r="KKY14" s="2550"/>
      <c r="KKZ14" s="2550"/>
      <c r="KLA14" s="2550"/>
      <c r="KLB14" s="2550"/>
      <c r="KLC14" s="2550"/>
      <c r="KLD14" s="2550"/>
      <c r="KLE14" s="2550"/>
      <c r="KLF14" s="2550"/>
      <c r="KLG14" s="2550"/>
      <c r="KLH14" s="2550"/>
      <c r="KLI14" s="2550"/>
      <c r="KLJ14" s="2550"/>
      <c r="KLK14" s="2550"/>
      <c r="KLL14" s="2550"/>
      <c r="KLM14" s="2550"/>
      <c r="KLN14" s="2550"/>
      <c r="KLO14" s="2550"/>
      <c r="KLP14" s="2550"/>
      <c r="KLQ14" s="2550"/>
      <c r="KLR14" s="2550"/>
      <c r="KLS14" s="2550"/>
      <c r="KLT14" s="2550"/>
      <c r="KLU14" s="2550"/>
      <c r="KLV14" s="2550"/>
      <c r="KLW14" s="2550"/>
      <c r="KLX14" s="2550"/>
      <c r="KLY14" s="2550"/>
      <c r="KLZ14" s="2550"/>
      <c r="KMA14" s="2550"/>
      <c r="KMB14" s="2550"/>
      <c r="KMC14" s="2550"/>
      <c r="KMD14" s="2550"/>
      <c r="KME14" s="2550"/>
      <c r="KMF14" s="2550"/>
      <c r="KMG14" s="2550"/>
      <c r="KMH14" s="2550"/>
      <c r="KMI14" s="2550"/>
      <c r="KMJ14" s="2550"/>
      <c r="KMK14" s="2550"/>
      <c r="KML14" s="2550"/>
      <c r="KMM14" s="2550"/>
      <c r="KMN14" s="2550"/>
      <c r="KMO14" s="2550"/>
      <c r="KMP14" s="2550"/>
      <c r="KMQ14" s="2550"/>
      <c r="KMR14" s="2550"/>
      <c r="KMS14" s="2550"/>
      <c r="KMT14" s="2550"/>
      <c r="KMU14" s="2550"/>
      <c r="KMV14" s="2550"/>
      <c r="KMW14" s="2550"/>
      <c r="KMX14" s="2550"/>
      <c r="KMY14" s="2550"/>
      <c r="KMZ14" s="2550"/>
      <c r="KNA14" s="2550"/>
      <c r="KNB14" s="2550"/>
      <c r="KNC14" s="2550"/>
      <c r="KND14" s="2550"/>
      <c r="KNE14" s="2550"/>
      <c r="KNF14" s="2550"/>
      <c r="KNG14" s="2550"/>
      <c r="KNH14" s="2550"/>
      <c r="KNI14" s="2550"/>
      <c r="KNJ14" s="2550"/>
      <c r="KNK14" s="2550"/>
      <c r="KNL14" s="2550"/>
      <c r="KNM14" s="2550"/>
      <c r="KNN14" s="2550"/>
      <c r="KNO14" s="2550"/>
      <c r="KNP14" s="2550"/>
      <c r="KNQ14" s="2550"/>
      <c r="KNR14" s="2550"/>
      <c r="KNS14" s="2550"/>
      <c r="KNT14" s="2550"/>
      <c r="KNU14" s="2550"/>
      <c r="KNV14" s="2550"/>
      <c r="KNW14" s="2550"/>
      <c r="KNX14" s="2550"/>
      <c r="KNY14" s="2550"/>
      <c r="KNZ14" s="2550"/>
      <c r="KOA14" s="2550"/>
      <c r="KOB14" s="2550"/>
      <c r="KOC14" s="2550"/>
      <c r="KOD14" s="2550"/>
      <c r="KOE14" s="2550"/>
      <c r="KOF14" s="2550"/>
      <c r="KOG14" s="2550"/>
      <c r="KOH14" s="2550"/>
      <c r="KOI14" s="2550"/>
      <c r="KOJ14" s="2550"/>
      <c r="KOK14" s="2550"/>
      <c r="KOL14" s="2550"/>
      <c r="KOM14" s="2550"/>
      <c r="KON14" s="2550"/>
      <c r="KOO14" s="2550"/>
      <c r="KOP14" s="2550"/>
      <c r="KOQ14" s="2550"/>
      <c r="KOR14" s="2550"/>
      <c r="KOS14" s="2550"/>
      <c r="KOT14" s="2550"/>
      <c r="KOU14" s="2550"/>
      <c r="KOV14" s="2550"/>
      <c r="KOW14" s="2550"/>
      <c r="KOX14" s="2550"/>
      <c r="KOY14" s="2550"/>
      <c r="KOZ14" s="2550"/>
      <c r="KPA14" s="2550"/>
      <c r="KPB14" s="2550"/>
      <c r="KPC14" s="2550"/>
      <c r="KPD14" s="2550"/>
      <c r="KPE14" s="2550"/>
      <c r="KPF14" s="2550"/>
      <c r="KPG14" s="2550"/>
      <c r="KPH14" s="2550"/>
      <c r="KPI14" s="2550"/>
      <c r="KPJ14" s="2550"/>
      <c r="KPK14" s="2550"/>
      <c r="KPL14" s="2550"/>
      <c r="KPM14" s="2550"/>
      <c r="KPN14" s="2550"/>
      <c r="KPO14" s="2550"/>
      <c r="KPP14" s="2550"/>
      <c r="KPQ14" s="2550"/>
      <c r="KPR14" s="2550"/>
      <c r="KPS14" s="2550"/>
      <c r="KPT14" s="2550"/>
      <c r="KPU14" s="2550"/>
      <c r="KPV14" s="2550"/>
      <c r="KPW14" s="2550"/>
      <c r="KPX14" s="2550"/>
      <c r="KPY14" s="2550"/>
      <c r="KPZ14" s="2550"/>
      <c r="KQA14" s="2550"/>
      <c r="KQB14" s="2550"/>
      <c r="KQC14" s="2550"/>
      <c r="KQD14" s="2550"/>
      <c r="KQE14" s="2550"/>
      <c r="KQF14" s="2550"/>
      <c r="KQG14" s="2550"/>
      <c r="KQH14" s="2550"/>
      <c r="KQI14" s="2550"/>
      <c r="KQJ14" s="2550"/>
      <c r="KQK14" s="2550"/>
      <c r="KQL14" s="2550"/>
      <c r="KQM14" s="2550"/>
      <c r="KQN14" s="2550"/>
      <c r="KQO14" s="2550"/>
      <c r="KQP14" s="2550"/>
      <c r="KQQ14" s="2550"/>
      <c r="KQR14" s="2550"/>
      <c r="KQS14" s="2550"/>
      <c r="KQT14" s="2550"/>
      <c r="KQU14" s="2550"/>
      <c r="KQV14" s="2550"/>
      <c r="KQW14" s="2550"/>
      <c r="KQX14" s="2550"/>
      <c r="KQY14" s="2550"/>
      <c r="KQZ14" s="2550"/>
      <c r="KRA14" s="2550"/>
      <c r="KRB14" s="2550"/>
      <c r="KRC14" s="2550"/>
      <c r="KRD14" s="2550"/>
      <c r="KRE14" s="2550"/>
      <c r="KRF14" s="2550"/>
      <c r="KRG14" s="2550"/>
      <c r="KRH14" s="2550"/>
      <c r="KRI14" s="2550"/>
      <c r="KRJ14" s="2550"/>
      <c r="KRK14" s="2550"/>
      <c r="KRL14" s="2550"/>
      <c r="KRM14" s="2550"/>
      <c r="KRN14" s="2550"/>
      <c r="KRO14" s="2550"/>
      <c r="KRP14" s="2550"/>
      <c r="KRQ14" s="2550"/>
      <c r="KRR14" s="2550"/>
      <c r="KRS14" s="2550"/>
      <c r="KRT14" s="2550"/>
      <c r="KRU14" s="2550"/>
      <c r="KRV14" s="2550"/>
      <c r="KRW14" s="2550"/>
      <c r="KRX14" s="2550"/>
      <c r="KRY14" s="2550"/>
      <c r="KRZ14" s="2550"/>
      <c r="KSA14" s="2550"/>
      <c r="KSB14" s="2550"/>
      <c r="KSC14" s="2550"/>
      <c r="KSD14" s="2550"/>
      <c r="KSE14" s="2550"/>
      <c r="KSF14" s="2550"/>
      <c r="KSG14" s="2550"/>
      <c r="KSH14" s="2550"/>
      <c r="KSI14" s="2550"/>
      <c r="KSJ14" s="2550"/>
      <c r="KSK14" s="2550"/>
      <c r="KSL14" s="2550"/>
      <c r="KSM14" s="2550"/>
      <c r="KSN14" s="2550"/>
      <c r="KSO14" s="2550"/>
      <c r="KSP14" s="2550"/>
      <c r="KSQ14" s="2550"/>
      <c r="KSR14" s="2550"/>
      <c r="KSS14" s="2550"/>
      <c r="KST14" s="2550"/>
      <c r="KSU14" s="2550"/>
      <c r="KSV14" s="2550"/>
      <c r="KSW14" s="2550"/>
      <c r="KSX14" s="2550"/>
      <c r="KSY14" s="2550"/>
      <c r="KSZ14" s="2550"/>
      <c r="KTA14" s="2550"/>
      <c r="KTB14" s="2550"/>
      <c r="KTC14" s="2550"/>
      <c r="KTD14" s="2550"/>
      <c r="KTE14" s="2550"/>
      <c r="KTF14" s="2550"/>
      <c r="KTG14" s="2550"/>
      <c r="KTH14" s="2550"/>
      <c r="KTI14" s="2550"/>
      <c r="KTJ14" s="2550"/>
      <c r="KTK14" s="2550"/>
      <c r="KTL14" s="2550"/>
      <c r="KTM14" s="2550"/>
      <c r="KTN14" s="2550"/>
      <c r="KTO14" s="2550"/>
      <c r="KTP14" s="2550"/>
      <c r="KTQ14" s="2550"/>
      <c r="KTR14" s="2550"/>
      <c r="KTS14" s="2550"/>
      <c r="KTT14" s="2550"/>
      <c r="KTU14" s="2550"/>
      <c r="KTV14" s="2550"/>
      <c r="KTW14" s="2550"/>
      <c r="KTX14" s="2550"/>
      <c r="KTY14" s="2550"/>
      <c r="KTZ14" s="2550"/>
      <c r="KUA14" s="2550"/>
      <c r="KUB14" s="2550"/>
      <c r="KUC14" s="2550"/>
      <c r="KUD14" s="2550"/>
      <c r="KUE14" s="2550"/>
      <c r="KUF14" s="2550"/>
      <c r="KUG14" s="2550"/>
      <c r="KUH14" s="2550"/>
      <c r="KUI14" s="2550"/>
      <c r="KUJ14" s="2550"/>
      <c r="KUK14" s="2550"/>
      <c r="KUL14" s="2550"/>
      <c r="KUM14" s="2550"/>
      <c r="KUN14" s="2550"/>
      <c r="KUO14" s="2550"/>
      <c r="KUP14" s="2550"/>
      <c r="KUQ14" s="2550"/>
      <c r="KUR14" s="2550"/>
      <c r="KUS14" s="2550"/>
      <c r="KUT14" s="2550"/>
      <c r="KUU14" s="2550"/>
      <c r="KUV14" s="2550"/>
      <c r="KUW14" s="2550"/>
      <c r="KUX14" s="2550"/>
      <c r="KUY14" s="2550"/>
      <c r="KUZ14" s="2550"/>
      <c r="KVA14" s="2550"/>
      <c r="KVB14" s="2550"/>
      <c r="KVC14" s="2550"/>
      <c r="KVD14" s="2550"/>
      <c r="KVE14" s="2550"/>
      <c r="KVF14" s="2550"/>
      <c r="KVG14" s="2550"/>
      <c r="KVH14" s="2550"/>
      <c r="KVI14" s="2550"/>
      <c r="KVJ14" s="2550"/>
      <c r="KVK14" s="2550"/>
      <c r="KVL14" s="2550"/>
      <c r="KVM14" s="2550"/>
      <c r="KVN14" s="2550"/>
      <c r="KVO14" s="2550"/>
      <c r="KVP14" s="2550"/>
      <c r="KVQ14" s="2550"/>
      <c r="KVR14" s="2550"/>
      <c r="KVS14" s="2550"/>
      <c r="KVT14" s="2550"/>
      <c r="KVU14" s="2550"/>
      <c r="KVV14" s="2550"/>
      <c r="KVW14" s="2550"/>
      <c r="KVX14" s="2550"/>
      <c r="KVY14" s="2550"/>
      <c r="KVZ14" s="2550"/>
      <c r="KWA14" s="2550"/>
      <c r="KWB14" s="2550"/>
      <c r="KWC14" s="2550"/>
      <c r="KWD14" s="2550"/>
      <c r="KWE14" s="2550"/>
      <c r="KWF14" s="2550"/>
      <c r="KWG14" s="2550"/>
      <c r="KWH14" s="2550"/>
      <c r="KWI14" s="2550"/>
      <c r="KWJ14" s="2550"/>
      <c r="KWK14" s="2550"/>
      <c r="KWL14" s="2550"/>
      <c r="KWM14" s="2550"/>
      <c r="KWN14" s="2550"/>
      <c r="KWO14" s="2550"/>
      <c r="KWP14" s="2550"/>
      <c r="KWQ14" s="2550"/>
      <c r="KWR14" s="2550"/>
      <c r="KWS14" s="2550"/>
      <c r="KWT14" s="2550"/>
      <c r="KWU14" s="2550"/>
      <c r="KWV14" s="2550"/>
      <c r="KWW14" s="2550"/>
      <c r="KWX14" s="2550"/>
      <c r="KWY14" s="2550"/>
      <c r="KWZ14" s="2550"/>
      <c r="KXA14" s="2550"/>
      <c r="KXB14" s="2550"/>
      <c r="KXC14" s="2550"/>
      <c r="KXD14" s="2550"/>
      <c r="KXE14" s="2550"/>
      <c r="KXF14" s="2550"/>
      <c r="KXG14" s="2550"/>
      <c r="KXH14" s="2550"/>
      <c r="KXI14" s="2550"/>
      <c r="KXJ14" s="2550"/>
      <c r="KXK14" s="2550"/>
      <c r="KXL14" s="2550"/>
      <c r="KXM14" s="2550"/>
      <c r="KXN14" s="2550"/>
      <c r="KXO14" s="2550"/>
      <c r="KXP14" s="2550"/>
      <c r="KXQ14" s="2550"/>
      <c r="KXR14" s="2550"/>
      <c r="KXS14" s="2550"/>
      <c r="KXT14" s="2550"/>
      <c r="KXU14" s="2550"/>
      <c r="KXV14" s="2550"/>
      <c r="KXW14" s="2550"/>
      <c r="KXX14" s="2550"/>
      <c r="KXY14" s="2550"/>
      <c r="KXZ14" s="2550"/>
      <c r="KYA14" s="2550"/>
      <c r="KYB14" s="2550"/>
      <c r="KYC14" s="2550"/>
      <c r="KYD14" s="2550"/>
      <c r="KYE14" s="2550"/>
      <c r="KYF14" s="2550"/>
      <c r="KYG14" s="2550"/>
      <c r="KYH14" s="2550"/>
      <c r="KYI14" s="2550"/>
      <c r="KYJ14" s="2550"/>
      <c r="KYK14" s="2550"/>
      <c r="KYL14" s="2550"/>
      <c r="KYM14" s="2550"/>
      <c r="KYN14" s="2550"/>
      <c r="KYO14" s="2550"/>
      <c r="KYP14" s="2550"/>
      <c r="KYQ14" s="2550"/>
      <c r="KYR14" s="2550"/>
      <c r="KYS14" s="2550"/>
      <c r="KYT14" s="2550"/>
      <c r="KYU14" s="2550"/>
      <c r="KYV14" s="2550"/>
      <c r="KYW14" s="2550"/>
      <c r="KYX14" s="2550"/>
      <c r="KYY14" s="2550"/>
      <c r="KYZ14" s="2550"/>
      <c r="KZA14" s="2550"/>
      <c r="KZB14" s="2550"/>
      <c r="KZC14" s="2550"/>
      <c r="KZD14" s="2550"/>
      <c r="KZE14" s="2550"/>
      <c r="KZF14" s="2550"/>
      <c r="KZG14" s="2550"/>
      <c r="KZH14" s="2550"/>
      <c r="KZI14" s="2550"/>
      <c r="KZJ14" s="2550"/>
      <c r="KZK14" s="2550"/>
      <c r="KZL14" s="2550"/>
      <c r="KZM14" s="2550"/>
      <c r="KZN14" s="2550"/>
      <c r="KZO14" s="2550"/>
      <c r="KZP14" s="2550"/>
      <c r="KZQ14" s="2550"/>
      <c r="KZR14" s="2550"/>
      <c r="KZS14" s="2550"/>
      <c r="KZT14" s="2550"/>
      <c r="KZU14" s="2550"/>
      <c r="KZV14" s="2550"/>
      <c r="KZW14" s="2550"/>
      <c r="KZX14" s="2550"/>
      <c r="KZY14" s="2550"/>
      <c r="KZZ14" s="2550"/>
      <c r="LAA14" s="2550"/>
      <c r="LAB14" s="2550"/>
      <c r="LAC14" s="2550"/>
      <c r="LAD14" s="2550"/>
      <c r="LAE14" s="2550"/>
      <c r="LAF14" s="2550"/>
      <c r="LAG14" s="2550"/>
      <c r="LAH14" s="2550"/>
      <c r="LAI14" s="2550"/>
      <c r="LAJ14" s="2550"/>
      <c r="LAK14" s="2550"/>
      <c r="LAL14" s="2550"/>
      <c r="LAM14" s="2550"/>
      <c r="LAN14" s="2550"/>
      <c r="LAO14" s="2550"/>
      <c r="LAP14" s="2550"/>
      <c r="LAQ14" s="2550"/>
      <c r="LAR14" s="2550"/>
      <c r="LAS14" s="2550"/>
      <c r="LAT14" s="2550"/>
      <c r="LAU14" s="2550"/>
      <c r="LAV14" s="2550"/>
      <c r="LAW14" s="2550"/>
      <c r="LAX14" s="2550"/>
      <c r="LAY14" s="2550"/>
      <c r="LAZ14" s="2550"/>
      <c r="LBA14" s="2550"/>
      <c r="LBB14" s="2550"/>
      <c r="LBC14" s="2550"/>
      <c r="LBD14" s="2550"/>
      <c r="LBE14" s="2550"/>
      <c r="LBF14" s="2550"/>
      <c r="LBG14" s="2550"/>
      <c r="LBH14" s="2550"/>
      <c r="LBI14" s="2550"/>
      <c r="LBJ14" s="2550"/>
      <c r="LBK14" s="2550"/>
      <c r="LBL14" s="2550"/>
      <c r="LBM14" s="2550"/>
      <c r="LBN14" s="2550"/>
      <c r="LBO14" s="2550"/>
      <c r="LBP14" s="2550"/>
      <c r="LBQ14" s="2550"/>
      <c r="LBR14" s="2550"/>
      <c r="LBS14" s="2550"/>
      <c r="LBT14" s="2550"/>
      <c r="LBU14" s="2550"/>
      <c r="LBV14" s="2550"/>
      <c r="LBW14" s="2550"/>
      <c r="LBX14" s="2550"/>
      <c r="LBY14" s="2550"/>
      <c r="LBZ14" s="2550"/>
      <c r="LCA14" s="2550"/>
      <c r="LCB14" s="2550"/>
      <c r="LCC14" s="2550"/>
      <c r="LCD14" s="2550"/>
      <c r="LCE14" s="2550"/>
      <c r="LCF14" s="2550"/>
      <c r="LCG14" s="2550"/>
      <c r="LCH14" s="2550"/>
      <c r="LCI14" s="2550"/>
      <c r="LCJ14" s="2550"/>
      <c r="LCK14" s="2550"/>
      <c r="LCL14" s="2550"/>
      <c r="LCM14" s="2550"/>
      <c r="LCN14" s="2550"/>
      <c r="LCO14" s="2550"/>
      <c r="LCP14" s="2550"/>
      <c r="LCQ14" s="2550"/>
      <c r="LCR14" s="2550"/>
      <c r="LCS14" s="2550"/>
      <c r="LCT14" s="2550"/>
      <c r="LCU14" s="2550"/>
      <c r="LCV14" s="2550"/>
      <c r="LCW14" s="2550"/>
      <c r="LCX14" s="2550"/>
      <c r="LCY14" s="2550"/>
      <c r="LCZ14" s="2550"/>
      <c r="LDA14" s="2550"/>
      <c r="LDB14" s="2550"/>
      <c r="LDC14" s="2550"/>
      <c r="LDD14" s="2550"/>
      <c r="LDE14" s="2550"/>
      <c r="LDF14" s="2550"/>
      <c r="LDG14" s="2550"/>
      <c r="LDH14" s="2550"/>
      <c r="LDI14" s="2550"/>
      <c r="LDJ14" s="2550"/>
      <c r="LDK14" s="2550"/>
      <c r="LDL14" s="2550"/>
      <c r="LDM14" s="2550"/>
      <c r="LDN14" s="2550"/>
      <c r="LDO14" s="2550"/>
      <c r="LDP14" s="2550"/>
      <c r="LDQ14" s="2550"/>
      <c r="LDR14" s="2550"/>
      <c r="LDS14" s="2550"/>
      <c r="LDT14" s="2550"/>
      <c r="LDU14" s="2550"/>
      <c r="LDV14" s="2550"/>
      <c r="LDW14" s="2550"/>
      <c r="LDX14" s="2550"/>
      <c r="LDY14" s="2550"/>
      <c r="LDZ14" s="2550"/>
      <c r="LEA14" s="2550"/>
      <c r="LEB14" s="2550"/>
      <c r="LEC14" s="2550"/>
      <c r="LED14" s="2550"/>
      <c r="LEE14" s="2550"/>
      <c r="LEF14" s="2550"/>
      <c r="LEG14" s="2550"/>
      <c r="LEH14" s="2550"/>
      <c r="LEI14" s="2550"/>
      <c r="LEJ14" s="2550"/>
      <c r="LEK14" s="2550"/>
      <c r="LEL14" s="2550"/>
      <c r="LEM14" s="2550"/>
      <c r="LEN14" s="2550"/>
      <c r="LEO14" s="2550"/>
      <c r="LEP14" s="2550"/>
      <c r="LEQ14" s="2550"/>
      <c r="LER14" s="2550"/>
      <c r="LES14" s="2550"/>
      <c r="LET14" s="2550"/>
      <c r="LEU14" s="2550"/>
      <c r="LEV14" s="2550"/>
      <c r="LEW14" s="2550"/>
      <c r="LEX14" s="2550"/>
      <c r="LEY14" s="2550"/>
      <c r="LEZ14" s="2550"/>
      <c r="LFA14" s="2550"/>
      <c r="LFB14" s="2550"/>
      <c r="LFC14" s="2550"/>
      <c r="LFD14" s="2550"/>
      <c r="LFE14" s="2550"/>
      <c r="LFF14" s="2550"/>
      <c r="LFG14" s="2550"/>
      <c r="LFH14" s="2550"/>
      <c r="LFI14" s="2550"/>
      <c r="LFJ14" s="2550"/>
      <c r="LFK14" s="2550"/>
      <c r="LFL14" s="2550"/>
      <c r="LFM14" s="2550"/>
      <c r="LFN14" s="2550"/>
      <c r="LFO14" s="2550"/>
      <c r="LFP14" s="2550"/>
      <c r="LFQ14" s="2550"/>
      <c r="LFR14" s="2550"/>
      <c r="LFS14" s="2550"/>
      <c r="LFT14" s="2550"/>
      <c r="LFU14" s="2550"/>
      <c r="LFV14" s="2550"/>
      <c r="LFW14" s="2550"/>
      <c r="LFX14" s="2550"/>
      <c r="LFY14" s="2550"/>
      <c r="LFZ14" s="2550"/>
      <c r="LGA14" s="2550"/>
      <c r="LGB14" s="2550"/>
      <c r="LGC14" s="2550"/>
      <c r="LGD14" s="2550"/>
      <c r="LGE14" s="2550"/>
      <c r="LGF14" s="2550"/>
      <c r="LGG14" s="2550"/>
      <c r="LGH14" s="2550"/>
      <c r="LGI14" s="2550"/>
      <c r="LGJ14" s="2550"/>
      <c r="LGK14" s="2550"/>
      <c r="LGL14" s="2550"/>
      <c r="LGM14" s="2550"/>
      <c r="LGN14" s="2550"/>
      <c r="LGO14" s="2550"/>
      <c r="LGP14" s="2550"/>
      <c r="LGQ14" s="2550"/>
      <c r="LGR14" s="2550"/>
      <c r="LGS14" s="2550"/>
      <c r="LGT14" s="2550"/>
      <c r="LGU14" s="2550"/>
      <c r="LGV14" s="2550"/>
      <c r="LGW14" s="2550"/>
      <c r="LGX14" s="2550"/>
      <c r="LGY14" s="2550"/>
      <c r="LGZ14" s="2550"/>
      <c r="LHA14" s="2550"/>
      <c r="LHB14" s="2550"/>
      <c r="LHC14" s="2550"/>
      <c r="LHD14" s="2550"/>
      <c r="LHE14" s="2550"/>
      <c r="LHF14" s="2550"/>
      <c r="LHG14" s="2550"/>
      <c r="LHH14" s="2550"/>
      <c r="LHI14" s="2550"/>
      <c r="LHJ14" s="2550"/>
      <c r="LHK14" s="2550"/>
      <c r="LHL14" s="2550"/>
      <c r="LHM14" s="2550"/>
      <c r="LHN14" s="2550"/>
      <c r="LHO14" s="2550"/>
      <c r="LHP14" s="2550"/>
      <c r="LHQ14" s="2550"/>
      <c r="LHR14" s="2550"/>
      <c r="LHS14" s="2550"/>
      <c r="LHT14" s="2550"/>
      <c r="LHU14" s="2550"/>
      <c r="LHV14" s="2550"/>
      <c r="LHW14" s="2550"/>
      <c r="LHX14" s="2550"/>
      <c r="LHY14" s="2550"/>
      <c r="LHZ14" s="2550"/>
      <c r="LIA14" s="2550"/>
      <c r="LIB14" s="2550"/>
      <c r="LIC14" s="2550"/>
      <c r="LID14" s="2550"/>
      <c r="LIE14" s="2550"/>
      <c r="LIF14" s="2550"/>
      <c r="LIG14" s="2550"/>
      <c r="LIH14" s="2550"/>
      <c r="LII14" s="2550"/>
      <c r="LIJ14" s="2550"/>
      <c r="LIK14" s="2550"/>
      <c r="LIL14" s="2550"/>
      <c r="LIM14" s="2550"/>
      <c r="LIN14" s="2550"/>
      <c r="LIO14" s="2550"/>
      <c r="LIP14" s="2550"/>
      <c r="LIQ14" s="2550"/>
      <c r="LIR14" s="2550"/>
      <c r="LIS14" s="2550"/>
      <c r="LIT14" s="2550"/>
      <c r="LIU14" s="2550"/>
      <c r="LIV14" s="2550"/>
      <c r="LIW14" s="2550"/>
      <c r="LIX14" s="2550"/>
      <c r="LIY14" s="2550"/>
      <c r="LIZ14" s="2550"/>
      <c r="LJA14" s="2550"/>
      <c r="LJB14" s="2550"/>
      <c r="LJC14" s="2550"/>
      <c r="LJD14" s="2550"/>
      <c r="LJE14" s="2550"/>
      <c r="LJF14" s="2550"/>
      <c r="LJG14" s="2550"/>
      <c r="LJH14" s="2550"/>
      <c r="LJI14" s="2550"/>
      <c r="LJJ14" s="2550"/>
      <c r="LJK14" s="2550"/>
      <c r="LJL14" s="2550"/>
      <c r="LJM14" s="2550"/>
      <c r="LJN14" s="2550"/>
      <c r="LJO14" s="2550"/>
      <c r="LJP14" s="2550"/>
      <c r="LJQ14" s="2550"/>
      <c r="LJR14" s="2550"/>
      <c r="LJS14" s="2550"/>
      <c r="LJT14" s="2550"/>
      <c r="LJU14" s="2550"/>
      <c r="LJV14" s="2550"/>
      <c r="LJW14" s="2550"/>
      <c r="LJX14" s="2550"/>
      <c r="LJY14" s="2550"/>
      <c r="LJZ14" s="2550"/>
      <c r="LKA14" s="2550"/>
      <c r="LKB14" s="2550"/>
      <c r="LKC14" s="2550"/>
      <c r="LKD14" s="2550"/>
      <c r="LKE14" s="2550"/>
      <c r="LKF14" s="2550"/>
      <c r="LKG14" s="2550"/>
      <c r="LKH14" s="2550"/>
      <c r="LKI14" s="2550"/>
      <c r="LKJ14" s="2550"/>
      <c r="LKK14" s="2550"/>
      <c r="LKL14" s="2550"/>
      <c r="LKM14" s="2550"/>
      <c r="LKN14" s="2550"/>
      <c r="LKO14" s="2550"/>
      <c r="LKP14" s="2550"/>
      <c r="LKQ14" s="2550"/>
      <c r="LKR14" s="2550"/>
      <c r="LKS14" s="2550"/>
      <c r="LKT14" s="2550"/>
      <c r="LKU14" s="2550"/>
      <c r="LKV14" s="2550"/>
      <c r="LKW14" s="2550"/>
      <c r="LKX14" s="2550"/>
      <c r="LKY14" s="2550"/>
      <c r="LKZ14" s="2550"/>
      <c r="LLA14" s="2550"/>
      <c r="LLB14" s="2550"/>
      <c r="LLC14" s="2550"/>
      <c r="LLD14" s="2550"/>
      <c r="LLE14" s="2550"/>
      <c r="LLF14" s="2550"/>
      <c r="LLG14" s="2550"/>
      <c r="LLH14" s="2550"/>
      <c r="LLI14" s="2550"/>
      <c r="LLJ14" s="2550"/>
      <c r="LLK14" s="2550"/>
      <c r="LLL14" s="2550"/>
      <c r="LLM14" s="2550"/>
      <c r="LLN14" s="2550"/>
      <c r="LLO14" s="2550"/>
      <c r="LLP14" s="2550"/>
      <c r="LLQ14" s="2550"/>
      <c r="LLR14" s="2550"/>
      <c r="LLS14" s="2550"/>
      <c r="LLT14" s="2550"/>
      <c r="LLU14" s="2550"/>
      <c r="LLV14" s="2550"/>
      <c r="LLW14" s="2550"/>
      <c r="LLX14" s="2550"/>
      <c r="LLY14" s="2550"/>
      <c r="LLZ14" s="2550"/>
      <c r="LMA14" s="2550"/>
      <c r="LMB14" s="2550"/>
      <c r="LMC14" s="2550"/>
      <c r="LMD14" s="2550"/>
      <c r="LME14" s="2550"/>
      <c r="LMF14" s="2550"/>
      <c r="LMG14" s="2550"/>
      <c r="LMH14" s="2550"/>
      <c r="LMI14" s="2550"/>
      <c r="LMJ14" s="2550"/>
      <c r="LMK14" s="2550"/>
      <c r="LML14" s="2550"/>
      <c r="LMM14" s="2550"/>
      <c r="LMN14" s="2550"/>
      <c r="LMO14" s="2550"/>
      <c r="LMP14" s="2550"/>
      <c r="LMQ14" s="2550"/>
      <c r="LMR14" s="2550"/>
      <c r="LMS14" s="2550"/>
      <c r="LMT14" s="2550"/>
      <c r="LMU14" s="2550"/>
      <c r="LMV14" s="2550"/>
      <c r="LMW14" s="2550"/>
      <c r="LMX14" s="2550"/>
      <c r="LMY14" s="2550"/>
      <c r="LMZ14" s="2550"/>
      <c r="LNA14" s="2550"/>
      <c r="LNB14" s="2550"/>
      <c r="LNC14" s="2550"/>
      <c r="LND14" s="2550"/>
      <c r="LNE14" s="2550"/>
      <c r="LNF14" s="2550"/>
      <c r="LNG14" s="2550"/>
      <c r="LNH14" s="2550"/>
      <c r="LNI14" s="2550"/>
      <c r="LNJ14" s="2550"/>
      <c r="LNK14" s="2550"/>
      <c r="LNL14" s="2550"/>
      <c r="LNM14" s="2550"/>
      <c r="LNN14" s="2550"/>
      <c r="LNO14" s="2550"/>
      <c r="LNP14" s="2550"/>
      <c r="LNQ14" s="2550"/>
      <c r="LNR14" s="2550"/>
      <c r="LNS14" s="2550"/>
      <c r="LNT14" s="2550"/>
      <c r="LNU14" s="2550"/>
      <c r="LNV14" s="2550"/>
      <c r="LNW14" s="2550"/>
      <c r="LNX14" s="2550"/>
      <c r="LNY14" s="2550"/>
      <c r="LNZ14" s="2550"/>
      <c r="LOA14" s="2550"/>
      <c r="LOB14" s="2550"/>
      <c r="LOC14" s="2550"/>
      <c r="LOD14" s="2550"/>
      <c r="LOE14" s="2550"/>
      <c r="LOF14" s="2550"/>
      <c r="LOG14" s="2550"/>
      <c r="LOH14" s="2550"/>
      <c r="LOI14" s="2550"/>
      <c r="LOJ14" s="2550"/>
      <c r="LOK14" s="2550"/>
      <c r="LOL14" s="2550"/>
      <c r="LOM14" s="2550"/>
      <c r="LON14" s="2550"/>
      <c r="LOO14" s="2550"/>
      <c r="LOP14" s="2550"/>
      <c r="LOQ14" s="2550"/>
      <c r="LOR14" s="2550"/>
      <c r="LOS14" s="2550"/>
      <c r="LOT14" s="2550"/>
      <c r="LOU14" s="2550"/>
      <c r="LOV14" s="2550"/>
      <c r="LOW14" s="2550"/>
      <c r="LOX14" s="2550"/>
      <c r="LOY14" s="2550"/>
      <c r="LOZ14" s="2550"/>
      <c r="LPA14" s="2550"/>
      <c r="LPB14" s="2550"/>
      <c r="LPC14" s="2550"/>
      <c r="LPD14" s="2550"/>
      <c r="LPE14" s="2550"/>
      <c r="LPF14" s="2550"/>
      <c r="LPG14" s="2550"/>
      <c r="LPH14" s="2550"/>
      <c r="LPI14" s="2550"/>
      <c r="LPJ14" s="2550"/>
      <c r="LPK14" s="2550"/>
      <c r="LPL14" s="2550"/>
      <c r="LPM14" s="2550"/>
      <c r="LPN14" s="2550"/>
      <c r="LPO14" s="2550"/>
      <c r="LPP14" s="2550"/>
      <c r="LPQ14" s="2550"/>
      <c r="LPR14" s="2550"/>
      <c r="LPS14" s="2550"/>
      <c r="LPT14" s="2550"/>
      <c r="LPU14" s="2550"/>
      <c r="LPV14" s="2550"/>
      <c r="LPW14" s="2550"/>
      <c r="LPX14" s="2550"/>
      <c r="LPY14" s="2550"/>
      <c r="LPZ14" s="2550"/>
      <c r="LQA14" s="2550"/>
      <c r="LQB14" s="2550"/>
      <c r="LQC14" s="2550"/>
      <c r="LQD14" s="2550"/>
      <c r="LQE14" s="2550"/>
      <c r="LQF14" s="2550"/>
      <c r="LQG14" s="2550"/>
      <c r="LQH14" s="2550"/>
      <c r="LQI14" s="2550"/>
      <c r="LQJ14" s="2550"/>
      <c r="LQK14" s="2550"/>
      <c r="LQL14" s="2550"/>
      <c r="LQM14" s="2550"/>
      <c r="LQN14" s="2550"/>
      <c r="LQO14" s="2550"/>
      <c r="LQP14" s="2550"/>
      <c r="LQQ14" s="2550"/>
      <c r="LQR14" s="2550"/>
      <c r="LQS14" s="2550"/>
      <c r="LQT14" s="2550"/>
      <c r="LQU14" s="2550"/>
      <c r="LQV14" s="2550"/>
      <c r="LQW14" s="2550"/>
      <c r="LQX14" s="2550"/>
      <c r="LQY14" s="2550"/>
      <c r="LQZ14" s="2550"/>
      <c r="LRA14" s="2550"/>
      <c r="LRB14" s="2550"/>
      <c r="LRC14" s="2550"/>
      <c r="LRD14" s="2550"/>
      <c r="LRE14" s="2550"/>
      <c r="LRF14" s="2550"/>
      <c r="LRG14" s="2550"/>
      <c r="LRH14" s="2550"/>
      <c r="LRI14" s="2550"/>
      <c r="LRJ14" s="2550"/>
      <c r="LRK14" s="2550"/>
      <c r="LRL14" s="2550"/>
      <c r="LRM14" s="2550"/>
      <c r="LRN14" s="2550"/>
      <c r="LRO14" s="2550"/>
      <c r="LRP14" s="2550"/>
      <c r="LRQ14" s="2550"/>
      <c r="LRR14" s="2550"/>
      <c r="LRS14" s="2550"/>
      <c r="LRT14" s="2550"/>
      <c r="LRU14" s="2550"/>
      <c r="LRV14" s="2550"/>
      <c r="LRW14" s="2550"/>
      <c r="LRX14" s="2550"/>
      <c r="LRY14" s="2550"/>
      <c r="LRZ14" s="2550"/>
      <c r="LSA14" s="2550"/>
      <c r="LSB14" s="2550"/>
      <c r="LSC14" s="2550"/>
      <c r="LSD14" s="2550"/>
      <c r="LSE14" s="2550"/>
      <c r="LSF14" s="2550"/>
      <c r="LSG14" s="2550"/>
      <c r="LSH14" s="2550"/>
      <c r="LSI14" s="2550"/>
      <c r="LSJ14" s="2550"/>
      <c r="LSK14" s="2550"/>
      <c r="LSL14" s="2550"/>
      <c r="LSM14" s="2550"/>
      <c r="LSN14" s="2550"/>
      <c r="LSO14" s="2550"/>
      <c r="LSP14" s="2550"/>
      <c r="LSQ14" s="2550"/>
      <c r="LSR14" s="2550"/>
      <c r="LSS14" s="2550"/>
      <c r="LST14" s="2550"/>
      <c r="LSU14" s="2550"/>
      <c r="LSV14" s="2550"/>
      <c r="LSW14" s="2550"/>
      <c r="LSX14" s="2550"/>
      <c r="LSY14" s="2550"/>
      <c r="LSZ14" s="2550"/>
      <c r="LTA14" s="2550"/>
      <c r="LTB14" s="2550"/>
      <c r="LTC14" s="2550"/>
      <c r="LTD14" s="2550"/>
      <c r="LTE14" s="2550"/>
      <c r="LTF14" s="2550"/>
      <c r="LTG14" s="2550"/>
      <c r="LTH14" s="2550"/>
      <c r="LTI14" s="2550"/>
      <c r="LTJ14" s="2550"/>
      <c r="LTK14" s="2550"/>
      <c r="LTL14" s="2550"/>
      <c r="LTM14" s="2550"/>
      <c r="LTN14" s="2550"/>
      <c r="LTO14" s="2550"/>
      <c r="LTP14" s="2550"/>
      <c r="LTQ14" s="2550"/>
      <c r="LTR14" s="2550"/>
      <c r="LTS14" s="2550"/>
      <c r="LTT14" s="2550"/>
      <c r="LTU14" s="2550"/>
      <c r="LTV14" s="2550"/>
      <c r="LTW14" s="2550"/>
      <c r="LTX14" s="2550"/>
      <c r="LTY14" s="2550"/>
      <c r="LTZ14" s="2550"/>
      <c r="LUA14" s="2550"/>
      <c r="LUB14" s="2550"/>
      <c r="LUC14" s="2550"/>
      <c r="LUD14" s="2550"/>
      <c r="LUE14" s="2550"/>
      <c r="LUF14" s="2550"/>
      <c r="LUG14" s="2550"/>
      <c r="LUH14" s="2550"/>
      <c r="LUI14" s="2550"/>
      <c r="LUJ14" s="2550"/>
      <c r="LUK14" s="2550"/>
      <c r="LUL14" s="2550"/>
      <c r="LUM14" s="2550"/>
      <c r="LUN14" s="2550"/>
      <c r="LUO14" s="2550"/>
      <c r="LUP14" s="2550"/>
      <c r="LUQ14" s="2550"/>
      <c r="LUR14" s="2550"/>
      <c r="LUS14" s="2550"/>
      <c r="LUT14" s="2550"/>
      <c r="LUU14" s="2550"/>
      <c r="LUV14" s="2550"/>
      <c r="LUW14" s="2550"/>
      <c r="LUX14" s="2550"/>
      <c r="LUY14" s="2550"/>
      <c r="LUZ14" s="2550"/>
      <c r="LVA14" s="2550"/>
      <c r="LVB14" s="2550"/>
      <c r="LVC14" s="2550"/>
      <c r="LVD14" s="2550"/>
      <c r="LVE14" s="2550"/>
      <c r="LVF14" s="2550"/>
      <c r="LVG14" s="2550"/>
      <c r="LVH14" s="2550"/>
      <c r="LVI14" s="2550"/>
      <c r="LVJ14" s="2550"/>
      <c r="LVK14" s="2550"/>
      <c r="LVL14" s="2550"/>
      <c r="LVM14" s="2550"/>
      <c r="LVN14" s="2550"/>
      <c r="LVO14" s="2550"/>
      <c r="LVP14" s="2550"/>
      <c r="LVQ14" s="2550"/>
      <c r="LVR14" s="2550"/>
      <c r="LVS14" s="2550"/>
      <c r="LVT14" s="2550"/>
      <c r="LVU14" s="2550"/>
      <c r="LVV14" s="2550"/>
      <c r="LVW14" s="2550"/>
      <c r="LVX14" s="2550"/>
      <c r="LVY14" s="2550"/>
      <c r="LVZ14" s="2550"/>
      <c r="LWA14" s="2550"/>
      <c r="LWB14" s="2550"/>
      <c r="LWC14" s="2550"/>
      <c r="LWD14" s="2550"/>
      <c r="LWE14" s="2550"/>
      <c r="LWF14" s="2550"/>
      <c r="LWG14" s="2550"/>
      <c r="LWH14" s="2550"/>
      <c r="LWI14" s="2550"/>
      <c r="LWJ14" s="2550"/>
      <c r="LWK14" s="2550"/>
      <c r="LWL14" s="2550"/>
      <c r="LWM14" s="2550"/>
      <c r="LWN14" s="2550"/>
      <c r="LWO14" s="2550"/>
      <c r="LWP14" s="2550"/>
      <c r="LWQ14" s="2550"/>
      <c r="LWR14" s="2550"/>
      <c r="LWS14" s="2550"/>
      <c r="LWT14" s="2550"/>
      <c r="LWU14" s="2550"/>
      <c r="LWV14" s="2550"/>
      <c r="LWW14" s="2550"/>
      <c r="LWX14" s="2550"/>
      <c r="LWY14" s="2550"/>
      <c r="LWZ14" s="2550"/>
      <c r="LXA14" s="2550"/>
      <c r="LXB14" s="2550"/>
      <c r="LXC14" s="2550"/>
      <c r="LXD14" s="2550"/>
      <c r="LXE14" s="2550"/>
      <c r="LXF14" s="2550"/>
      <c r="LXG14" s="2550"/>
      <c r="LXH14" s="2550"/>
      <c r="LXI14" s="2550"/>
      <c r="LXJ14" s="2550"/>
      <c r="LXK14" s="2550"/>
      <c r="LXL14" s="2550"/>
      <c r="LXM14" s="2550"/>
      <c r="LXN14" s="2550"/>
      <c r="LXO14" s="2550"/>
      <c r="LXP14" s="2550"/>
      <c r="LXQ14" s="2550"/>
      <c r="LXR14" s="2550"/>
      <c r="LXS14" s="2550"/>
      <c r="LXT14" s="2550"/>
      <c r="LXU14" s="2550"/>
      <c r="LXV14" s="2550"/>
      <c r="LXW14" s="2550"/>
      <c r="LXX14" s="2550"/>
      <c r="LXY14" s="2550"/>
      <c r="LXZ14" s="2550"/>
      <c r="LYA14" s="2550"/>
      <c r="LYB14" s="2550"/>
      <c r="LYC14" s="2550"/>
      <c r="LYD14" s="2550"/>
      <c r="LYE14" s="2550"/>
      <c r="LYF14" s="2550"/>
      <c r="LYG14" s="2550"/>
      <c r="LYH14" s="2550"/>
      <c r="LYI14" s="2550"/>
      <c r="LYJ14" s="2550"/>
      <c r="LYK14" s="2550"/>
      <c r="LYL14" s="2550"/>
      <c r="LYM14" s="2550"/>
      <c r="LYN14" s="2550"/>
      <c r="LYO14" s="2550"/>
      <c r="LYP14" s="2550"/>
      <c r="LYQ14" s="2550"/>
      <c r="LYR14" s="2550"/>
      <c r="LYS14" s="2550"/>
      <c r="LYT14" s="2550"/>
      <c r="LYU14" s="2550"/>
      <c r="LYV14" s="2550"/>
      <c r="LYW14" s="2550"/>
      <c r="LYX14" s="2550"/>
      <c r="LYY14" s="2550"/>
      <c r="LYZ14" s="2550"/>
      <c r="LZA14" s="2550"/>
      <c r="LZB14" s="2550"/>
      <c r="LZC14" s="2550"/>
      <c r="LZD14" s="2550"/>
      <c r="LZE14" s="2550"/>
      <c r="LZF14" s="2550"/>
      <c r="LZG14" s="2550"/>
      <c r="LZH14" s="2550"/>
      <c r="LZI14" s="2550"/>
      <c r="LZJ14" s="2550"/>
      <c r="LZK14" s="2550"/>
      <c r="LZL14" s="2550"/>
      <c r="LZM14" s="2550"/>
      <c r="LZN14" s="2550"/>
      <c r="LZO14" s="2550"/>
      <c r="LZP14" s="2550"/>
      <c r="LZQ14" s="2550"/>
      <c r="LZR14" s="2550"/>
      <c r="LZS14" s="2550"/>
      <c r="LZT14" s="2550"/>
      <c r="LZU14" s="2550"/>
      <c r="LZV14" s="2550"/>
      <c r="LZW14" s="2550"/>
      <c r="LZX14" s="2550"/>
      <c r="LZY14" s="2550"/>
      <c r="LZZ14" s="2550"/>
      <c r="MAA14" s="2550"/>
      <c r="MAB14" s="2550"/>
      <c r="MAC14" s="2550"/>
      <c r="MAD14" s="2550"/>
      <c r="MAE14" s="2550"/>
      <c r="MAF14" s="2550"/>
      <c r="MAG14" s="2550"/>
      <c r="MAH14" s="2550"/>
      <c r="MAI14" s="2550"/>
      <c r="MAJ14" s="2550"/>
      <c r="MAK14" s="2550"/>
      <c r="MAL14" s="2550"/>
      <c r="MAM14" s="2550"/>
      <c r="MAN14" s="2550"/>
      <c r="MAO14" s="2550"/>
      <c r="MAP14" s="2550"/>
      <c r="MAQ14" s="2550"/>
      <c r="MAR14" s="2550"/>
      <c r="MAS14" s="2550"/>
      <c r="MAT14" s="2550"/>
      <c r="MAU14" s="2550"/>
      <c r="MAV14" s="2550"/>
      <c r="MAW14" s="2550"/>
      <c r="MAX14" s="2550"/>
      <c r="MAY14" s="2550"/>
      <c r="MAZ14" s="2550"/>
      <c r="MBA14" s="2550"/>
      <c r="MBB14" s="2550"/>
      <c r="MBC14" s="2550"/>
      <c r="MBD14" s="2550"/>
      <c r="MBE14" s="2550"/>
      <c r="MBF14" s="2550"/>
      <c r="MBG14" s="2550"/>
      <c r="MBH14" s="2550"/>
      <c r="MBI14" s="2550"/>
      <c r="MBJ14" s="2550"/>
      <c r="MBK14" s="2550"/>
      <c r="MBL14" s="2550"/>
      <c r="MBM14" s="2550"/>
      <c r="MBN14" s="2550"/>
      <c r="MBO14" s="2550"/>
      <c r="MBP14" s="2550"/>
      <c r="MBQ14" s="2550"/>
      <c r="MBR14" s="2550"/>
      <c r="MBS14" s="2550"/>
      <c r="MBT14" s="2550"/>
      <c r="MBU14" s="2550"/>
      <c r="MBV14" s="2550"/>
      <c r="MBW14" s="2550"/>
      <c r="MBX14" s="2550"/>
      <c r="MBY14" s="2550"/>
      <c r="MBZ14" s="2550"/>
      <c r="MCA14" s="2550"/>
      <c r="MCB14" s="2550"/>
      <c r="MCC14" s="2550"/>
      <c r="MCD14" s="2550"/>
      <c r="MCE14" s="2550"/>
      <c r="MCF14" s="2550"/>
      <c r="MCG14" s="2550"/>
      <c r="MCH14" s="2550"/>
      <c r="MCI14" s="2550"/>
      <c r="MCJ14" s="2550"/>
      <c r="MCK14" s="2550"/>
      <c r="MCL14" s="2550"/>
      <c r="MCM14" s="2550"/>
      <c r="MCN14" s="2550"/>
      <c r="MCO14" s="2550"/>
      <c r="MCP14" s="2550"/>
      <c r="MCQ14" s="2550"/>
      <c r="MCR14" s="2550"/>
      <c r="MCS14" s="2550"/>
      <c r="MCT14" s="2550"/>
      <c r="MCU14" s="2550"/>
      <c r="MCV14" s="2550"/>
      <c r="MCW14" s="2550"/>
      <c r="MCX14" s="2550"/>
      <c r="MCY14" s="2550"/>
      <c r="MCZ14" s="2550"/>
      <c r="MDA14" s="2550"/>
      <c r="MDB14" s="2550"/>
      <c r="MDC14" s="2550"/>
      <c r="MDD14" s="2550"/>
      <c r="MDE14" s="2550"/>
      <c r="MDF14" s="2550"/>
      <c r="MDG14" s="2550"/>
      <c r="MDH14" s="2550"/>
      <c r="MDI14" s="2550"/>
      <c r="MDJ14" s="2550"/>
      <c r="MDK14" s="2550"/>
      <c r="MDL14" s="2550"/>
      <c r="MDM14" s="2550"/>
      <c r="MDN14" s="2550"/>
      <c r="MDO14" s="2550"/>
      <c r="MDP14" s="2550"/>
      <c r="MDQ14" s="2550"/>
      <c r="MDR14" s="2550"/>
      <c r="MDS14" s="2550"/>
      <c r="MDT14" s="2550"/>
      <c r="MDU14" s="2550"/>
      <c r="MDV14" s="2550"/>
      <c r="MDW14" s="2550"/>
      <c r="MDX14" s="2550"/>
      <c r="MDY14" s="2550"/>
      <c r="MDZ14" s="2550"/>
      <c r="MEA14" s="2550"/>
      <c r="MEB14" s="2550"/>
      <c r="MEC14" s="2550"/>
      <c r="MED14" s="2550"/>
      <c r="MEE14" s="2550"/>
      <c r="MEF14" s="2550"/>
      <c r="MEG14" s="2550"/>
      <c r="MEH14" s="2550"/>
      <c r="MEI14" s="2550"/>
      <c r="MEJ14" s="2550"/>
      <c r="MEK14" s="2550"/>
      <c r="MEL14" s="2550"/>
      <c r="MEM14" s="2550"/>
      <c r="MEN14" s="2550"/>
      <c r="MEO14" s="2550"/>
      <c r="MEP14" s="2550"/>
      <c r="MEQ14" s="2550"/>
      <c r="MER14" s="2550"/>
      <c r="MES14" s="2550"/>
      <c r="MET14" s="2550"/>
      <c r="MEU14" s="2550"/>
      <c r="MEV14" s="2550"/>
      <c r="MEW14" s="2550"/>
      <c r="MEX14" s="2550"/>
      <c r="MEY14" s="2550"/>
      <c r="MEZ14" s="2550"/>
      <c r="MFA14" s="2550"/>
      <c r="MFB14" s="2550"/>
      <c r="MFC14" s="2550"/>
      <c r="MFD14" s="2550"/>
      <c r="MFE14" s="2550"/>
      <c r="MFF14" s="2550"/>
      <c r="MFG14" s="2550"/>
      <c r="MFH14" s="2550"/>
      <c r="MFI14" s="2550"/>
      <c r="MFJ14" s="2550"/>
      <c r="MFK14" s="2550"/>
      <c r="MFL14" s="2550"/>
      <c r="MFM14" s="2550"/>
      <c r="MFN14" s="2550"/>
      <c r="MFO14" s="2550"/>
      <c r="MFP14" s="2550"/>
      <c r="MFQ14" s="2550"/>
      <c r="MFR14" s="2550"/>
      <c r="MFS14" s="2550"/>
      <c r="MFT14" s="2550"/>
      <c r="MFU14" s="2550"/>
      <c r="MFV14" s="2550"/>
      <c r="MFW14" s="2550"/>
      <c r="MFX14" s="2550"/>
      <c r="MFY14" s="2550"/>
      <c r="MFZ14" s="2550"/>
      <c r="MGA14" s="2550"/>
      <c r="MGB14" s="2550"/>
      <c r="MGC14" s="2550"/>
      <c r="MGD14" s="2550"/>
      <c r="MGE14" s="2550"/>
      <c r="MGF14" s="2550"/>
      <c r="MGG14" s="2550"/>
      <c r="MGH14" s="2550"/>
      <c r="MGI14" s="2550"/>
      <c r="MGJ14" s="2550"/>
      <c r="MGK14" s="2550"/>
      <c r="MGL14" s="2550"/>
      <c r="MGM14" s="2550"/>
      <c r="MGN14" s="2550"/>
      <c r="MGO14" s="2550"/>
      <c r="MGP14" s="2550"/>
      <c r="MGQ14" s="2550"/>
      <c r="MGR14" s="2550"/>
      <c r="MGS14" s="2550"/>
      <c r="MGT14" s="2550"/>
      <c r="MGU14" s="2550"/>
      <c r="MGV14" s="2550"/>
      <c r="MGW14" s="2550"/>
      <c r="MGX14" s="2550"/>
      <c r="MGY14" s="2550"/>
      <c r="MGZ14" s="2550"/>
      <c r="MHA14" s="2550"/>
      <c r="MHB14" s="2550"/>
      <c r="MHC14" s="2550"/>
      <c r="MHD14" s="2550"/>
      <c r="MHE14" s="2550"/>
      <c r="MHF14" s="2550"/>
      <c r="MHG14" s="2550"/>
      <c r="MHH14" s="2550"/>
      <c r="MHI14" s="2550"/>
      <c r="MHJ14" s="2550"/>
      <c r="MHK14" s="2550"/>
      <c r="MHL14" s="2550"/>
      <c r="MHM14" s="2550"/>
      <c r="MHN14" s="2550"/>
      <c r="MHO14" s="2550"/>
      <c r="MHP14" s="2550"/>
      <c r="MHQ14" s="2550"/>
      <c r="MHR14" s="2550"/>
      <c r="MHS14" s="2550"/>
      <c r="MHT14" s="2550"/>
      <c r="MHU14" s="2550"/>
      <c r="MHV14" s="2550"/>
      <c r="MHW14" s="2550"/>
      <c r="MHX14" s="2550"/>
      <c r="MHY14" s="2550"/>
      <c r="MHZ14" s="2550"/>
      <c r="MIA14" s="2550"/>
      <c r="MIB14" s="2550"/>
      <c r="MIC14" s="2550"/>
      <c r="MID14" s="2550"/>
      <c r="MIE14" s="2550"/>
      <c r="MIF14" s="2550"/>
      <c r="MIG14" s="2550"/>
      <c r="MIH14" s="2550"/>
      <c r="MII14" s="2550"/>
      <c r="MIJ14" s="2550"/>
      <c r="MIK14" s="2550"/>
      <c r="MIL14" s="2550"/>
      <c r="MIM14" s="2550"/>
      <c r="MIN14" s="2550"/>
      <c r="MIO14" s="2550"/>
      <c r="MIP14" s="2550"/>
      <c r="MIQ14" s="2550"/>
      <c r="MIR14" s="2550"/>
      <c r="MIS14" s="2550"/>
      <c r="MIT14" s="2550"/>
      <c r="MIU14" s="2550"/>
      <c r="MIV14" s="2550"/>
      <c r="MIW14" s="2550"/>
      <c r="MIX14" s="2550"/>
      <c r="MIY14" s="2550"/>
      <c r="MIZ14" s="2550"/>
      <c r="MJA14" s="2550"/>
      <c r="MJB14" s="2550"/>
      <c r="MJC14" s="2550"/>
      <c r="MJD14" s="2550"/>
      <c r="MJE14" s="2550"/>
      <c r="MJF14" s="2550"/>
      <c r="MJG14" s="2550"/>
      <c r="MJH14" s="2550"/>
      <c r="MJI14" s="2550"/>
      <c r="MJJ14" s="2550"/>
      <c r="MJK14" s="2550"/>
      <c r="MJL14" s="2550"/>
      <c r="MJM14" s="2550"/>
      <c r="MJN14" s="2550"/>
      <c r="MJO14" s="2550"/>
      <c r="MJP14" s="2550"/>
      <c r="MJQ14" s="2550"/>
      <c r="MJR14" s="2550"/>
      <c r="MJS14" s="2550"/>
      <c r="MJT14" s="2550"/>
      <c r="MJU14" s="2550"/>
      <c r="MJV14" s="2550"/>
      <c r="MJW14" s="2550"/>
      <c r="MJX14" s="2550"/>
      <c r="MJY14" s="2550"/>
      <c r="MJZ14" s="2550"/>
      <c r="MKA14" s="2550"/>
      <c r="MKB14" s="2550"/>
      <c r="MKC14" s="2550"/>
      <c r="MKD14" s="2550"/>
      <c r="MKE14" s="2550"/>
      <c r="MKF14" s="2550"/>
      <c r="MKG14" s="2550"/>
      <c r="MKH14" s="2550"/>
      <c r="MKI14" s="2550"/>
      <c r="MKJ14" s="2550"/>
      <c r="MKK14" s="2550"/>
      <c r="MKL14" s="2550"/>
      <c r="MKM14" s="2550"/>
      <c r="MKN14" s="2550"/>
      <c r="MKO14" s="2550"/>
      <c r="MKP14" s="2550"/>
      <c r="MKQ14" s="2550"/>
      <c r="MKR14" s="2550"/>
      <c r="MKS14" s="2550"/>
      <c r="MKT14" s="2550"/>
      <c r="MKU14" s="2550"/>
      <c r="MKV14" s="2550"/>
      <c r="MKW14" s="2550"/>
      <c r="MKX14" s="2550"/>
      <c r="MKY14" s="2550"/>
      <c r="MKZ14" s="2550"/>
      <c r="MLA14" s="2550"/>
      <c r="MLB14" s="2550"/>
      <c r="MLC14" s="2550"/>
      <c r="MLD14" s="2550"/>
      <c r="MLE14" s="2550"/>
      <c r="MLF14" s="2550"/>
      <c r="MLG14" s="2550"/>
      <c r="MLH14" s="2550"/>
      <c r="MLI14" s="2550"/>
      <c r="MLJ14" s="2550"/>
      <c r="MLK14" s="2550"/>
      <c r="MLL14" s="2550"/>
      <c r="MLM14" s="2550"/>
      <c r="MLN14" s="2550"/>
      <c r="MLO14" s="2550"/>
      <c r="MLP14" s="2550"/>
      <c r="MLQ14" s="2550"/>
      <c r="MLR14" s="2550"/>
      <c r="MLS14" s="2550"/>
      <c r="MLT14" s="2550"/>
      <c r="MLU14" s="2550"/>
      <c r="MLV14" s="2550"/>
      <c r="MLW14" s="2550"/>
      <c r="MLX14" s="2550"/>
      <c r="MLY14" s="2550"/>
      <c r="MLZ14" s="2550"/>
      <c r="MMA14" s="2550"/>
      <c r="MMB14" s="2550"/>
      <c r="MMC14" s="2550"/>
      <c r="MMD14" s="2550"/>
      <c r="MME14" s="2550"/>
      <c r="MMF14" s="2550"/>
      <c r="MMG14" s="2550"/>
      <c r="MMH14" s="2550"/>
      <c r="MMI14" s="2550"/>
      <c r="MMJ14" s="2550"/>
      <c r="MMK14" s="2550"/>
      <c r="MML14" s="2550"/>
      <c r="MMM14" s="2550"/>
      <c r="MMN14" s="2550"/>
      <c r="MMO14" s="2550"/>
      <c r="MMP14" s="2550"/>
      <c r="MMQ14" s="2550"/>
      <c r="MMR14" s="2550"/>
      <c r="MMS14" s="2550"/>
      <c r="MMT14" s="2550"/>
      <c r="MMU14" s="2550"/>
      <c r="MMV14" s="2550"/>
      <c r="MMW14" s="2550"/>
      <c r="MMX14" s="2550"/>
      <c r="MMY14" s="2550"/>
      <c r="MMZ14" s="2550"/>
      <c r="MNA14" s="2550"/>
      <c r="MNB14" s="2550"/>
      <c r="MNC14" s="2550"/>
      <c r="MND14" s="2550"/>
      <c r="MNE14" s="2550"/>
      <c r="MNF14" s="2550"/>
      <c r="MNG14" s="2550"/>
      <c r="MNH14" s="2550"/>
      <c r="MNI14" s="2550"/>
      <c r="MNJ14" s="2550"/>
      <c r="MNK14" s="2550"/>
      <c r="MNL14" s="2550"/>
      <c r="MNM14" s="2550"/>
      <c r="MNN14" s="2550"/>
      <c r="MNO14" s="2550"/>
      <c r="MNP14" s="2550"/>
      <c r="MNQ14" s="2550"/>
      <c r="MNR14" s="2550"/>
      <c r="MNS14" s="2550"/>
      <c r="MNT14" s="2550"/>
      <c r="MNU14" s="2550"/>
      <c r="MNV14" s="2550"/>
      <c r="MNW14" s="2550"/>
      <c r="MNX14" s="2550"/>
      <c r="MNY14" s="2550"/>
      <c r="MNZ14" s="2550"/>
      <c r="MOA14" s="2550"/>
      <c r="MOB14" s="2550"/>
      <c r="MOC14" s="2550"/>
      <c r="MOD14" s="2550"/>
      <c r="MOE14" s="2550"/>
      <c r="MOF14" s="2550"/>
      <c r="MOG14" s="2550"/>
      <c r="MOH14" s="2550"/>
      <c r="MOI14" s="2550"/>
      <c r="MOJ14" s="2550"/>
      <c r="MOK14" s="2550"/>
      <c r="MOL14" s="2550"/>
      <c r="MOM14" s="2550"/>
      <c r="MON14" s="2550"/>
      <c r="MOO14" s="2550"/>
      <c r="MOP14" s="2550"/>
      <c r="MOQ14" s="2550"/>
      <c r="MOR14" s="2550"/>
      <c r="MOS14" s="2550"/>
      <c r="MOT14" s="2550"/>
      <c r="MOU14" s="2550"/>
      <c r="MOV14" s="2550"/>
      <c r="MOW14" s="2550"/>
      <c r="MOX14" s="2550"/>
      <c r="MOY14" s="2550"/>
      <c r="MOZ14" s="2550"/>
      <c r="MPA14" s="2550"/>
      <c r="MPB14" s="2550"/>
      <c r="MPC14" s="2550"/>
      <c r="MPD14" s="2550"/>
      <c r="MPE14" s="2550"/>
      <c r="MPF14" s="2550"/>
      <c r="MPG14" s="2550"/>
      <c r="MPH14" s="2550"/>
      <c r="MPI14" s="2550"/>
      <c r="MPJ14" s="2550"/>
      <c r="MPK14" s="2550"/>
      <c r="MPL14" s="2550"/>
      <c r="MPM14" s="2550"/>
      <c r="MPN14" s="2550"/>
      <c r="MPO14" s="2550"/>
      <c r="MPP14" s="2550"/>
      <c r="MPQ14" s="2550"/>
      <c r="MPR14" s="2550"/>
      <c r="MPS14" s="2550"/>
      <c r="MPT14" s="2550"/>
      <c r="MPU14" s="2550"/>
      <c r="MPV14" s="2550"/>
      <c r="MPW14" s="2550"/>
      <c r="MPX14" s="2550"/>
      <c r="MPY14" s="2550"/>
      <c r="MPZ14" s="2550"/>
      <c r="MQA14" s="2550"/>
      <c r="MQB14" s="2550"/>
      <c r="MQC14" s="2550"/>
      <c r="MQD14" s="2550"/>
      <c r="MQE14" s="2550"/>
      <c r="MQF14" s="2550"/>
      <c r="MQG14" s="2550"/>
      <c r="MQH14" s="2550"/>
      <c r="MQI14" s="2550"/>
      <c r="MQJ14" s="2550"/>
      <c r="MQK14" s="2550"/>
      <c r="MQL14" s="2550"/>
      <c r="MQM14" s="2550"/>
      <c r="MQN14" s="2550"/>
      <c r="MQO14" s="2550"/>
      <c r="MQP14" s="2550"/>
      <c r="MQQ14" s="2550"/>
      <c r="MQR14" s="2550"/>
      <c r="MQS14" s="2550"/>
      <c r="MQT14" s="2550"/>
      <c r="MQU14" s="2550"/>
      <c r="MQV14" s="2550"/>
      <c r="MQW14" s="2550"/>
      <c r="MQX14" s="2550"/>
      <c r="MQY14" s="2550"/>
      <c r="MQZ14" s="2550"/>
      <c r="MRA14" s="2550"/>
      <c r="MRB14" s="2550"/>
      <c r="MRC14" s="2550"/>
      <c r="MRD14" s="2550"/>
      <c r="MRE14" s="2550"/>
      <c r="MRF14" s="2550"/>
      <c r="MRG14" s="2550"/>
      <c r="MRH14" s="2550"/>
      <c r="MRI14" s="2550"/>
      <c r="MRJ14" s="2550"/>
      <c r="MRK14" s="2550"/>
      <c r="MRL14" s="2550"/>
      <c r="MRM14" s="2550"/>
      <c r="MRN14" s="2550"/>
      <c r="MRO14" s="2550"/>
      <c r="MRP14" s="2550"/>
      <c r="MRQ14" s="2550"/>
      <c r="MRR14" s="2550"/>
      <c r="MRS14" s="2550"/>
      <c r="MRT14" s="2550"/>
      <c r="MRU14" s="2550"/>
      <c r="MRV14" s="2550"/>
      <c r="MRW14" s="2550"/>
      <c r="MRX14" s="2550"/>
      <c r="MRY14" s="2550"/>
      <c r="MRZ14" s="2550"/>
      <c r="MSA14" s="2550"/>
      <c r="MSB14" s="2550"/>
      <c r="MSC14" s="2550"/>
      <c r="MSD14" s="2550"/>
      <c r="MSE14" s="2550"/>
      <c r="MSF14" s="2550"/>
      <c r="MSG14" s="2550"/>
      <c r="MSH14" s="2550"/>
      <c r="MSI14" s="2550"/>
      <c r="MSJ14" s="2550"/>
      <c r="MSK14" s="2550"/>
      <c r="MSL14" s="2550"/>
      <c r="MSM14" s="2550"/>
      <c r="MSN14" s="2550"/>
      <c r="MSO14" s="2550"/>
      <c r="MSP14" s="2550"/>
      <c r="MSQ14" s="2550"/>
      <c r="MSR14" s="2550"/>
      <c r="MSS14" s="2550"/>
      <c r="MST14" s="2550"/>
      <c r="MSU14" s="2550"/>
      <c r="MSV14" s="2550"/>
      <c r="MSW14" s="2550"/>
      <c r="MSX14" s="2550"/>
      <c r="MSY14" s="2550"/>
      <c r="MSZ14" s="2550"/>
      <c r="MTA14" s="2550"/>
      <c r="MTB14" s="2550"/>
      <c r="MTC14" s="2550"/>
      <c r="MTD14" s="2550"/>
      <c r="MTE14" s="2550"/>
      <c r="MTF14" s="2550"/>
      <c r="MTG14" s="2550"/>
      <c r="MTH14" s="2550"/>
      <c r="MTI14" s="2550"/>
      <c r="MTJ14" s="2550"/>
      <c r="MTK14" s="2550"/>
      <c r="MTL14" s="2550"/>
      <c r="MTM14" s="2550"/>
      <c r="MTN14" s="2550"/>
      <c r="MTO14" s="2550"/>
      <c r="MTP14" s="2550"/>
      <c r="MTQ14" s="2550"/>
      <c r="MTR14" s="2550"/>
      <c r="MTS14" s="2550"/>
      <c r="MTT14" s="2550"/>
      <c r="MTU14" s="2550"/>
      <c r="MTV14" s="2550"/>
      <c r="MTW14" s="2550"/>
      <c r="MTX14" s="2550"/>
      <c r="MTY14" s="2550"/>
      <c r="MTZ14" s="2550"/>
      <c r="MUA14" s="2550"/>
      <c r="MUB14" s="2550"/>
      <c r="MUC14" s="2550"/>
      <c r="MUD14" s="2550"/>
      <c r="MUE14" s="2550"/>
      <c r="MUF14" s="2550"/>
      <c r="MUG14" s="2550"/>
      <c r="MUH14" s="2550"/>
      <c r="MUI14" s="2550"/>
      <c r="MUJ14" s="2550"/>
      <c r="MUK14" s="2550"/>
      <c r="MUL14" s="2550"/>
      <c r="MUM14" s="2550"/>
      <c r="MUN14" s="2550"/>
      <c r="MUO14" s="2550"/>
      <c r="MUP14" s="2550"/>
      <c r="MUQ14" s="2550"/>
      <c r="MUR14" s="2550"/>
      <c r="MUS14" s="2550"/>
      <c r="MUT14" s="2550"/>
      <c r="MUU14" s="2550"/>
      <c r="MUV14" s="2550"/>
      <c r="MUW14" s="2550"/>
      <c r="MUX14" s="2550"/>
      <c r="MUY14" s="2550"/>
      <c r="MUZ14" s="2550"/>
      <c r="MVA14" s="2550"/>
      <c r="MVB14" s="2550"/>
      <c r="MVC14" s="2550"/>
      <c r="MVD14" s="2550"/>
      <c r="MVE14" s="2550"/>
      <c r="MVF14" s="2550"/>
      <c r="MVG14" s="2550"/>
      <c r="MVH14" s="2550"/>
      <c r="MVI14" s="2550"/>
      <c r="MVJ14" s="2550"/>
      <c r="MVK14" s="2550"/>
      <c r="MVL14" s="2550"/>
      <c r="MVM14" s="2550"/>
      <c r="MVN14" s="2550"/>
      <c r="MVO14" s="2550"/>
      <c r="MVP14" s="2550"/>
      <c r="MVQ14" s="2550"/>
      <c r="MVR14" s="2550"/>
      <c r="MVS14" s="2550"/>
      <c r="MVT14" s="2550"/>
      <c r="MVU14" s="2550"/>
      <c r="MVV14" s="2550"/>
      <c r="MVW14" s="2550"/>
      <c r="MVX14" s="2550"/>
      <c r="MVY14" s="2550"/>
      <c r="MVZ14" s="2550"/>
      <c r="MWA14" s="2550"/>
      <c r="MWB14" s="2550"/>
      <c r="MWC14" s="2550"/>
      <c r="MWD14" s="2550"/>
      <c r="MWE14" s="2550"/>
      <c r="MWF14" s="2550"/>
      <c r="MWG14" s="2550"/>
      <c r="MWH14" s="2550"/>
      <c r="MWI14" s="2550"/>
      <c r="MWJ14" s="2550"/>
      <c r="MWK14" s="2550"/>
      <c r="MWL14" s="2550"/>
      <c r="MWM14" s="2550"/>
      <c r="MWN14" s="2550"/>
      <c r="MWO14" s="2550"/>
      <c r="MWP14" s="2550"/>
      <c r="MWQ14" s="2550"/>
      <c r="MWR14" s="2550"/>
      <c r="MWS14" s="2550"/>
      <c r="MWT14" s="2550"/>
      <c r="MWU14" s="2550"/>
      <c r="MWV14" s="2550"/>
      <c r="MWW14" s="2550"/>
      <c r="MWX14" s="2550"/>
      <c r="MWY14" s="2550"/>
      <c r="MWZ14" s="2550"/>
      <c r="MXA14" s="2550"/>
      <c r="MXB14" s="2550"/>
      <c r="MXC14" s="2550"/>
      <c r="MXD14" s="2550"/>
      <c r="MXE14" s="2550"/>
      <c r="MXF14" s="2550"/>
      <c r="MXG14" s="2550"/>
      <c r="MXH14" s="2550"/>
      <c r="MXI14" s="2550"/>
      <c r="MXJ14" s="2550"/>
      <c r="MXK14" s="2550"/>
      <c r="MXL14" s="2550"/>
      <c r="MXM14" s="2550"/>
      <c r="MXN14" s="2550"/>
      <c r="MXO14" s="2550"/>
      <c r="MXP14" s="2550"/>
      <c r="MXQ14" s="2550"/>
      <c r="MXR14" s="2550"/>
      <c r="MXS14" s="2550"/>
      <c r="MXT14" s="2550"/>
      <c r="MXU14" s="2550"/>
      <c r="MXV14" s="2550"/>
      <c r="MXW14" s="2550"/>
      <c r="MXX14" s="2550"/>
      <c r="MXY14" s="2550"/>
      <c r="MXZ14" s="2550"/>
      <c r="MYA14" s="2550"/>
      <c r="MYB14" s="2550"/>
      <c r="MYC14" s="2550"/>
      <c r="MYD14" s="2550"/>
      <c r="MYE14" s="2550"/>
      <c r="MYF14" s="2550"/>
      <c r="MYG14" s="2550"/>
      <c r="MYH14" s="2550"/>
      <c r="MYI14" s="2550"/>
      <c r="MYJ14" s="2550"/>
      <c r="MYK14" s="2550"/>
      <c r="MYL14" s="2550"/>
      <c r="MYM14" s="2550"/>
      <c r="MYN14" s="2550"/>
      <c r="MYO14" s="2550"/>
      <c r="MYP14" s="2550"/>
      <c r="MYQ14" s="2550"/>
      <c r="MYR14" s="2550"/>
      <c r="MYS14" s="2550"/>
      <c r="MYT14" s="2550"/>
      <c r="MYU14" s="2550"/>
      <c r="MYV14" s="2550"/>
      <c r="MYW14" s="2550"/>
      <c r="MYX14" s="2550"/>
      <c r="MYY14" s="2550"/>
      <c r="MYZ14" s="2550"/>
      <c r="MZA14" s="2550"/>
      <c r="MZB14" s="2550"/>
      <c r="MZC14" s="2550"/>
      <c r="MZD14" s="2550"/>
      <c r="MZE14" s="2550"/>
      <c r="MZF14" s="2550"/>
      <c r="MZG14" s="2550"/>
      <c r="MZH14" s="2550"/>
      <c r="MZI14" s="2550"/>
      <c r="MZJ14" s="2550"/>
      <c r="MZK14" s="2550"/>
      <c r="MZL14" s="2550"/>
      <c r="MZM14" s="2550"/>
      <c r="MZN14" s="2550"/>
      <c r="MZO14" s="2550"/>
      <c r="MZP14" s="2550"/>
      <c r="MZQ14" s="2550"/>
      <c r="MZR14" s="2550"/>
      <c r="MZS14" s="2550"/>
      <c r="MZT14" s="2550"/>
      <c r="MZU14" s="2550"/>
      <c r="MZV14" s="2550"/>
      <c r="MZW14" s="2550"/>
      <c r="MZX14" s="2550"/>
      <c r="MZY14" s="2550"/>
      <c r="MZZ14" s="2550"/>
      <c r="NAA14" s="2550"/>
      <c r="NAB14" s="2550"/>
      <c r="NAC14" s="2550"/>
      <c r="NAD14" s="2550"/>
      <c r="NAE14" s="2550"/>
      <c r="NAF14" s="2550"/>
      <c r="NAG14" s="2550"/>
      <c r="NAH14" s="2550"/>
      <c r="NAI14" s="2550"/>
      <c r="NAJ14" s="2550"/>
      <c r="NAK14" s="2550"/>
      <c r="NAL14" s="2550"/>
      <c r="NAM14" s="2550"/>
      <c r="NAN14" s="2550"/>
      <c r="NAO14" s="2550"/>
      <c r="NAP14" s="2550"/>
      <c r="NAQ14" s="2550"/>
      <c r="NAR14" s="2550"/>
      <c r="NAS14" s="2550"/>
      <c r="NAT14" s="2550"/>
      <c r="NAU14" s="2550"/>
      <c r="NAV14" s="2550"/>
      <c r="NAW14" s="2550"/>
      <c r="NAX14" s="2550"/>
      <c r="NAY14" s="2550"/>
      <c r="NAZ14" s="2550"/>
      <c r="NBA14" s="2550"/>
      <c r="NBB14" s="2550"/>
      <c r="NBC14" s="2550"/>
      <c r="NBD14" s="2550"/>
      <c r="NBE14" s="2550"/>
      <c r="NBF14" s="2550"/>
      <c r="NBG14" s="2550"/>
      <c r="NBH14" s="2550"/>
      <c r="NBI14" s="2550"/>
      <c r="NBJ14" s="2550"/>
      <c r="NBK14" s="2550"/>
      <c r="NBL14" s="2550"/>
      <c r="NBM14" s="2550"/>
      <c r="NBN14" s="2550"/>
      <c r="NBO14" s="2550"/>
      <c r="NBP14" s="2550"/>
      <c r="NBQ14" s="2550"/>
      <c r="NBR14" s="2550"/>
      <c r="NBS14" s="2550"/>
      <c r="NBT14" s="2550"/>
      <c r="NBU14" s="2550"/>
      <c r="NBV14" s="2550"/>
      <c r="NBW14" s="2550"/>
      <c r="NBX14" s="2550"/>
      <c r="NBY14" s="2550"/>
      <c r="NBZ14" s="2550"/>
      <c r="NCA14" s="2550"/>
      <c r="NCB14" s="2550"/>
      <c r="NCC14" s="2550"/>
      <c r="NCD14" s="2550"/>
      <c r="NCE14" s="2550"/>
      <c r="NCF14" s="2550"/>
      <c r="NCG14" s="2550"/>
      <c r="NCH14" s="2550"/>
      <c r="NCI14" s="2550"/>
      <c r="NCJ14" s="2550"/>
      <c r="NCK14" s="2550"/>
      <c r="NCL14" s="2550"/>
      <c r="NCM14" s="2550"/>
      <c r="NCN14" s="2550"/>
      <c r="NCO14" s="2550"/>
      <c r="NCP14" s="2550"/>
      <c r="NCQ14" s="2550"/>
      <c r="NCR14" s="2550"/>
      <c r="NCS14" s="2550"/>
      <c r="NCT14" s="2550"/>
      <c r="NCU14" s="2550"/>
      <c r="NCV14" s="2550"/>
      <c r="NCW14" s="2550"/>
      <c r="NCX14" s="2550"/>
      <c r="NCY14" s="2550"/>
      <c r="NCZ14" s="2550"/>
      <c r="NDA14" s="2550"/>
      <c r="NDB14" s="2550"/>
      <c r="NDC14" s="2550"/>
      <c r="NDD14" s="2550"/>
      <c r="NDE14" s="2550"/>
      <c r="NDF14" s="2550"/>
      <c r="NDG14" s="2550"/>
      <c r="NDH14" s="2550"/>
      <c r="NDI14" s="2550"/>
      <c r="NDJ14" s="2550"/>
      <c r="NDK14" s="2550"/>
      <c r="NDL14" s="2550"/>
      <c r="NDM14" s="2550"/>
      <c r="NDN14" s="2550"/>
      <c r="NDO14" s="2550"/>
      <c r="NDP14" s="2550"/>
      <c r="NDQ14" s="2550"/>
      <c r="NDR14" s="2550"/>
      <c r="NDS14" s="2550"/>
      <c r="NDT14" s="2550"/>
      <c r="NDU14" s="2550"/>
      <c r="NDV14" s="2550"/>
      <c r="NDW14" s="2550"/>
      <c r="NDX14" s="2550"/>
      <c r="NDY14" s="2550"/>
      <c r="NDZ14" s="2550"/>
      <c r="NEA14" s="2550"/>
      <c r="NEB14" s="2550"/>
      <c r="NEC14" s="2550"/>
      <c r="NED14" s="2550"/>
      <c r="NEE14" s="2550"/>
      <c r="NEF14" s="2550"/>
      <c r="NEG14" s="2550"/>
      <c r="NEH14" s="2550"/>
      <c r="NEI14" s="2550"/>
      <c r="NEJ14" s="2550"/>
      <c r="NEK14" s="2550"/>
      <c r="NEL14" s="2550"/>
      <c r="NEM14" s="2550"/>
      <c r="NEN14" s="2550"/>
      <c r="NEO14" s="2550"/>
      <c r="NEP14" s="2550"/>
      <c r="NEQ14" s="2550"/>
      <c r="NER14" s="2550"/>
      <c r="NES14" s="2550"/>
      <c r="NET14" s="2550"/>
      <c r="NEU14" s="2550"/>
      <c r="NEV14" s="2550"/>
      <c r="NEW14" s="2550"/>
      <c r="NEX14" s="2550"/>
      <c r="NEY14" s="2550"/>
      <c r="NEZ14" s="2550"/>
      <c r="NFA14" s="2550"/>
      <c r="NFB14" s="2550"/>
      <c r="NFC14" s="2550"/>
      <c r="NFD14" s="2550"/>
      <c r="NFE14" s="2550"/>
      <c r="NFF14" s="2550"/>
      <c r="NFG14" s="2550"/>
      <c r="NFH14" s="2550"/>
      <c r="NFI14" s="2550"/>
      <c r="NFJ14" s="2550"/>
      <c r="NFK14" s="2550"/>
      <c r="NFL14" s="2550"/>
      <c r="NFM14" s="2550"/>
      <c r="NFN14" s="2550"/>
      <c r="NFO14" s="2550"/>
      <c r="NFP14" s="2550"/>
      <c r="NFQ14" s="2550"/>
      <c r="NFR14" s="2550"/>
      <c r="NFS14" s="2550"/>
      <c r="NFT14" s="2550"/>
      <c r="NFU14" s="2550"/>
      <c r="NFV14" s="2550"/>
      <c r="NFW14" s="2550"/>
      <c r="NFX14" s="2550"/>
      <c r="NFY14" s="2550"/>
      <c r="NFZ14" s="2550"/>
      <c r="NGA14" s="2550"/>
      <c r="NGB14" s="2550"/>
      <c r="NGC14" s="2550"/>
      <c r="NGD14" s="2550"/>
      <c r="NGE14" s="2550"/>
      <c r="NGF14" s="2550"/>
      <c r="NGG14" s="2550"/>
      <c r="NGH14" s="2550"/>
      <c r="NGI14" s="2550"/>
      <c r="NGJ14" s="2550"/>
      <c r="NGK14" s="2550"/>
      <c r="NGL14" s="2550"/>
      <c r="NGM14" s="2550"/>
      <c r="NGN14" s="2550"/>
      <c r="NGO14" s="2550"/>
      <c r="NGP14" s="2550"/>
      <c r="NGQ14" s="2550"/>
      <c r="NGR14" s="2550"/>
      <c r="NGS14" s="2550"/>
      <c r="NGT14" s="2550"/>
      <c r="NGU14" s="2550"/>
      <c r="NGV14" s="2550"/>
      <c r="NGW14" s="2550"/>
      <c r="NGX14" s="2550"/>
      <c r="NGY14" s="2550"/>
      <c r="NGZ14" s="2550"/>
      <c r="NHA14" s="2550"/>
      <c r="NHB14" s="2550"/>
      <c r="NHC14" s="2550"/>
      <c r="NHD14" s="2550"/>
      <c r="NHE14" s="2550"/>
      <c r="NHF14" s="2550"/>
      <c r="NHG14" s="2550"/>
      <c r="NHH14" s="2550"/>
      <c r="NHI14" s="2550"/>
      <c r="NHJ14" s="2550"/>
      <c r="NHK14" s="2550"/>
      <c r="NHL14" s="2550"/>
      <c r="NHM14" s="2550"/>
      <c r="NHN14" s="2550"/>
      <c r="NHO14" s="2550"/>
      <c r="NHP14" s="2550"/>
      <c r="NHQ14" s="2550"/>
      <c r="NHR14" s="2550"/>
      <c r="NHS14" s="2550"/>
      <c r="NHT14" s="2550"/>
      <c r="NHU14" s="2550"/>
      <c r="NHV14" s="2550"/>
      <c r="NHW14" s="2550"/>
      <c r="NHX14" s="2550"/>
      <c r="NHY14" s="2550"/>
      <c r="NHZ14" s="2550"/>
      <c r="NIA14" s="2550"/>
      <c r="NIB14" s="2550"/>
      <c r="NIC14" s="2550"/>
      <c r="NID14" s="2550"/>
      <c r="NIE14" s="2550"/>
      <c r="NIF14" s="2550"/>
      <c r="NIG14" s="2550"/>
      <c r="NIH14" s="2550"/>
      <c r="NII14" s="2550"/>
      <c r="NIJ14" s="2550"/>
      <c r="NIK14" s="2550"/>
      <c r="NIL14" s="2550"/>
      <c r="NIM14" s="2550"/>
      <c r="NIN14" s="2550"/>
      <c r="NIO14" s="2550"/>
      <c r="NIP14" s="2550"/>
      <c r="NIQ14" s="2550"/>
      <c r="NIR14" s="2550"/>
      <c r="NIS14" s="2550"/>
      <c r="NIT14" s="2550"/>
      <c r="NIU14" s="2550"/>
      <c r="NIV14" s="2550"/>
      <c r="NIW14" s="2550"/>
      <c r="NIX14" s="2550"/>
      <c r="NIY14" s="2550"/>
      <c r="NIZ14" s="2550"/>
      <c r="NJA14" s="2550"/>
      <c r="NJB14" s="2550"/>
      <c r="NJC14" s="2550"/>
      <c r="NJD14" s="2550"/>
      <c r="NJE14" s="2550"/>
      <c r="NJF14" s="2550"/>
      <c r="NJG14" s="2550"/>
      <c r="NJH14" s="2550"/>
      <c r="NJI14" s="2550"/>
      <c r="NJJ14" s="2550"/>
      <c r="NJK14" s="2550"/>
      <c r="NJL14" s="2550"/>
      <c r="NJM14" s="2550"/>
      <c r="NJN14" s="2550"/>
      <c r="NJO14" s="2550"/>
      <c r="NJP14" s="2550"/>
      <c r="NJQ14" s="2550"/>
      <c r="NJR14" s="2550"/>
      <c r="NJS14" s="2550"/>
      <c r="NJT14" s="2550"/>
      <c r="NJU14" s="2550"/>
      <c r="NJV14" s="2550"/>
      <c r="NJW14" s="2550"/>
      <c r="NJX14" s="2550"/>
      <c r="NJY14" s="2550"/>
      <c r="NJZ14" s="2550"/>
      <c r="NKA14" s="2550"/>
      <c r="NKB14" s="2550"/>
      <c r="NKC14" s="2550"/>
      <c r="NKD14" s="2550"/>
      <c r="NKE14" s="2550"/>
      <c r="NKF14" s="2550"/>
      <c r="NKG14" s="2550"/>
      <c r="NKH14" s="2550"/>
      <c r="NKI14" s="2550"/>
      <c r="NKJ14" s="2550"/>
      <c r="NKK14" s="2550"/>
      <c r="NKL14" s="2550"/>
      <c r="NKM14" s="2550"/>
      <c r="NKN14" s="2550"/>
      <c r="NKO14" s="2550"/>
      <c r="NKP14" s="2550"/>
      <c r="NKQ14" s="2550"/>
      <c r="NKR14" s="2550"/>
      <c r="NKS14" s="2550"/>
      <c r="NKT14" s="2550"/>
      <c r="NKU14" s="2550"/>
      <c r="NKV14" s="2550"/>
      <c r="NKW14" s="2550"/>
      <c r="NKX14" s="2550"/>
      <c r="NKY14" s="2550"/>
      <c r="NKZ14" s="2550"/>
      <c r="NLA14" s="2550"/>
      <c r="NLB14" s="2550"/>
      <c r="NLC14" s="2550"/>
      <c r="NLD14" s="2550"/>
      <c r="NLE14" s="2550"/>
      <c r="NLF14" s="2550"/>
      <c r="NLG14" s="2550"/>
      <c r="NLH14" s="2550"/>
      <c r="NLI14" s="2550"/>
      <c r="NLJ14" s="2550"/>
      <c r="NLK14" s="2550"/>
      <c r="NLL14" s="2550"/>
      <c r="NLM14" s="2550"/>
      <c r="NLN14" s="2550"/>
      <c r="NLO14" s="2550"/>
      <c r="NLP14" s="2550"/>
      <c r="NLQ14" s="2550"/>
      <c r="NLR14" s="2550"/>
      <c r="NLS14" s="2550"/>
      <c r="NLT14" s="2550"/>
      <c r="NLU14" s="2550"/>
      <c r="NLV14" s="2550"/>
      <c r="NLW14" s="2550"/>
      <c r="NLX14" s="2550"/>
      <c r="NLY14" s="2550"/>
      <c r="NLZ14" s="2550"/>
      <c r="NMA14" s="2550"/>
      <c r="NMB14" s="2550"/>
      <c r="NMC14" s="2550"/>
      <c r="NMD14" s="2550"/>
      <c r="NME14" s="2550"/>
      <c r="NMF14" s="2550"/>
      <c r="NMG14" s="2550"/>
      <c r="NMH14" s="2550"/>
      <c r="NMI14" s="2550"/>
      <c r="NMJ14" s="2550"/>
      <c r="NMK14" s="2550"/>
      <c r="NML14" s="2550"/>
      <c r="NMM14" s="2550"/>
      <c r="NMN14" s="2550"/>
      <c r="NMO14" s="2550"/>
      <c r="NMP14" s="2550"/>
      <c r="NMQ14" s="2550"/>
      <c r="NMR14" s="2550"/>
      <c r="NMS14" s="2550"/>
      <c r="NMT14" s="2550"/>
      <c r="NMU14" s="2550"/>
      <c r="NMV14" s="2550"/>
      <c r="NMW14" s="2550"/>
      <c r="NMX14" s="2550"/>
      <c r="NMY14" s="2550"/>
      <c r="NMZ14" s="2550"/>
      <c r="NNA14" s="2550"/>
      <c r="NNB14" s="2550"/>
      <c r="NNC14" s="2550"/>
      <c r="NND14" s="2550"/>
      <c r="NNE14" s="2550"/>
      <c r="NNF14" s="2550"/>
      <c r="NNG14" s="2550"/>
      <c r="NNH14" s="2550"/>
      <c r="NNI14" s="2550"/>
      <c r="NNJ14" s="2550"/>
      <c r="NNK14" s="2550"/>
      <c r="NNL14" s="2550"/>
      <c r="NNM14" s="2550"/>
      <c r="NNN14" s="2550"/>
      <c r="NNO14" s="2550"/>
      <c r="NNP14" s="2550"/>
      <c r="NNQ14" s="2550"/>
      <c r="NNR14" s="2550"/>
      <c r="NNS14" s="2550"/>
      <c r="NNT14" s="2550"/>
      <c r="NNU14" s="2550"/>
      <c r="NNV14" s="2550"/>
      <c r="NNW14" s="2550"/>
      <c r="NNX14" s="2550"/>
      <c r="NNY14" s="2550"/>
      <c r="NNZ14" s="2550"/>
      <c r="NOA14" s="2550"/>
      <c r="NOB14" s="2550"/>
      <c r="NOC14" s="2550"/>
      <c r="NOD14" s="2550"/>
      <c r="NOE14" s="2550"/>
      <c r="NOF14" s="2550"/>
      <c r="NOG14" s="2550"/>
      <c r="NOH14" s="2550"/>
      <c r="NOI14" s="2550"/>
      <c r="NOJ14" s="2550"/>
      <c r="NOK14" s="2550"/>
      <c r="NOL14" s="2550"/>
      <c r="NOM14" s="2550"/>
      <c r="NON14" s="2550"/>
      <c r="NOO14" s="2550"/>
      <c r="NOP14" s="2550"/>
      <c r="NOQ14" s="2550"/>
      <c r="NOR14" s="2550"/>
      <c r="NOS14" s="2550"/>
      <c r="NOT14" s="2550"/>
      <c r="NOU14" s="2550"/>
      <c r="NOV14" s="2550"/>
      <c r="NOW14" s="2550"/>
      <c r="NOX14" s="2550"/>
      <c r="NOY14" s="2550"/>
      <c r="NOZ14" s="2550"/>
      <c r="NPA14" s="2550"/>
      <c r="NPB14" s="2550"/>
      <c r="NPC14" s="2550"/>
      <c r="NPD14" s="2550"/>
      <c r="NPE14" s="2550"/>
      <c r="NPF14" s="2550"/>
      <c r="NPG14" s="2550"/>
      <c r="NPH14" s="2550"/>
      <c r="NPI14" s="2550"/>
      <c r="NPJ14" s="2550"/>
      <c r="NPK14" s="2550"/>
      <c r="NPL14" s="2550"/>
      <c r="NPM14" s="2550"/>
      <c r="NPN14" s="2550"/>
      <c r="NPO14" s="2550"/>
      <c r="NPP14" s="2550"/>
      <c r="NPQ14" s="2550"/>
      <c r="NPR14" s="2550"/>
      <c r="NPS14" s="2550"/>
      <c r="NPT14" s="2550"/>
      <c r="NPU14" s="2550"/>
      <c r="NPV14" s="2550"/>
      <c r="NPW14" s="2550"/>
      <c r="NPX14" s="2550"/>
      <c r="NPY14" s="2550"/>
      <c r="NPZ14" s="2550"/>
      <c r="NQA14" s="2550"/>
      <c r="NQB14" s="2550"/>
      <c r="NQC14" s="2550"/>
      <c r="NQD14" s="2550"/>
      <c r="NQE14" s="2550"/>
      <c r="NQF14" s="2550"/>
      <c r="NQG14" s="2550"/>
      <c r="NQH14" s="2550"/>
      <c r="NQI14" s="2550"/>
      <c r="NQJ14" s="2550"/>
      <c r="NQK14" s="2550"/>
      <c r="NQL14" s="2550"/>
      <c r="NQM14" s="2550"/>
      <c r="NQN14" s="2550"/>
      <c r="NQO14" s="2550"/>
      <c r="NQP14" s="2550"/>
      <c r="NQQ14" s="2550"/>
      <c r="NQR14" s="2550"/>
      <c r="NQS14" s="2550"/>
      <c r="NQT14" s="2550"/>
      <c r="NQU14" s="2550"/>
      <c r="NQV14" s="2550"/>
      <c r="NQW14" s="2550"/>
      <c r="NQX14" s="2550"/>
      <c r="NQY14" s="2550"/>
      <c r="NQZ14" s="2550"/>
      <c r="NRA14" s="2550"/>
      <c r="NRB14" s="2550"/>
      <c r="NRC14" s="2550"/>
      <c r="NRD14" s="2550"/>
      <c r="NRE14" s="2550"/>
      <c r="NRF14" s="2550"/>
      <c r="NRG14" s="2550"/>
      <c r="NRH14" s="2550"/>
      <c r="NRI14" s="2550"/>
      <c r="NRJ14" s="2550"/>
      <c r="NRK14" s="2550"/>
      <c r="NRL14" s="2550"/>
      <c r="NRM14" s="2550"/>
      <c r="NRN14" s="2550"/>
      <c r="NRO14" s="2550"/>
      <c r="NRP14" s="2550"/>
      <c r="NRQ14" s="2550"/>
      <c r="NRR14" s="2550"/>
      <c r="NRS14" s="2550"/>
      <c r="NRT14" s="2550"/>
      <c r="NRU14" s="2550"/>
      <c r="NRV14" s="2550"/>
      <c r="NRW14" s="2550"/>
      <c r="NRX14" s="2550"/>
      <c r="NRY14" s="2550"/>
      <c r="NRZ14" s="2550"/>
      <c r="NSA14" s="2550"/>
      <c r="NSB14" s="2550"/>
      <c r="NSC14" s="2550"/>
      <c r="NSD14" s="2550"/>
      <c r="NSE14" s="2550"/>
      <c r="NSF14" s="2550"/>
      <c r="NSG14" s="2550"/>
      <c r="NSH14" s="2550"/>
      <c r="NSI14" s="2550"/>
      <c r="NSJ14" s="2550"/>
      <c r="NSK14" s="2550"/>
      <c r="NSL14" s="2550"/>
      <c r="NSM14" s="2550"/>
      <c r="NSN14" s="2550"/>
      <c r="NSO14" s="2550"/>
      <c r="NSP14" s="2550"/>
      <c r="NSQ14" s="2550"/>
      <c r="NSR14" s="2550"/>
      <c r="NSS14" s="2550"/>
      <c r="NST14" s="2550"/>
      <c r="NSU14" s="2550"/>
      <c r="NSV14" s="2550"/>
      <c r="NSW14" s="2550"/>
      <c r="NSX14" s="2550"/>
      <c r="NSY14" s="2550"/>
      <c r="NSZ14" s="2550"/>
      <c r="NTA14" s="2550"/>
      <c r="NTB14" s="2550"/>
      <c r="NTC14" s="2550"/>
      <c r="NTD14" s="2550"/>
      <c r="NTE14" s="2550"/>
      <c r="NTF14" s="2550"/>
      <c r="NTG14" s="2550"/>
      <c r="NTH14" s="2550"/>
      <c r="NTI14" s="2550"/>
      <c r="NTJ14" s="2550"/>
      <c r="NTK14" s="2550"/>
      <c r="NTL14" s="2550"/>
      <c r="NTM14" s="2550"/>
      <c r="NTN14" s="2550"/>
      <c r="NTO14" s="2550"/>
      <c r="NTP14" s="2550"/>
      <c r="NTQ14" s="2550"/>
      <c r="NTR14" s="2550"/>
      <c r="NTS14" s="2550"/>
      <c r="NTT14" s="2550"/>
      <c r="NTU14" s="2550"/>
      <c r="NTV14" s="2550"/>
      <c r="NTW14" s="2550"/>
      <c r="NTX14" s="2550"/>
      <c r="NTY14" s="2550"/>
      <c r="NTZ14" s="2550"/>
      <c r="NUA14" s="2550"/>
      <c r="NUB14" s="2550"/>
      <c r="NUC14" s="2550"/>
      <c r="NUD14" s="2550"/>
      <c r="NUE14" s="2550"/>
      <c r="NUF14" s="2550"/>
      <c r="NUG14" s="2550"/>
      <c r="NUH14" s="2550"/>
      <c r="NUI14" s="2550"/>
      <c r="NUJ14" s="2550"/>
      <c r="NUK14" s="2550"/>
      <c r="NUL14" s="2550"/>
      <c r="NUM14" s="2550"/>
      <c r="NUN14" s="2550"/>
      <c r="NUO14" s="2550"/>
      <c r="NUP14" s="2550"/>
      <c r="NUQ14" s="2550"/>
      <c r="NUR14" s="2550"/>
      <c r="NUS14" s="2550"/>
      <c r="NUT14" s="2550"/>
      <c r="NUU14" s="2550"/>
      <c r="NUV14" s="2550"/>
      <c r="NUW14" s="2550"/>
      <c r="NUX14" s="2550"/>
      <c r="NUY14" s="2550"/>
      <c r="NUZ14" s="2550"/>
      <c r="NVA14" s="2550"/>
      <c r="NVB14" s="2550"/>
      <c r="NVC14" s="2550"/>
      <c r="NVD14" s="2550"/>
      <c r="NVE14" s="2550"/>
      <c r="NVF14" s="2550"/>
      <c r="NVG14" s="2550"/>
      <c r="NVH14" s="2550"/>
      <c r="NVI14" s="2550"/>
      <c r="NVJ14" s="2550"/>
      <c r="NVK14" s="2550"/>
      <c r="NVL14" s="2550"/>
      <c r="NVM14" s="2550"/>
      <c r="NVN14" s="2550"/>
      <c r="NVO14" s="2550"/>
      <c r="NVP14" s="2550"/>
      <c r="NVQ14" s="2550"/>
      <c r="NVR14" s="2550"/>
      <c r="NVS14" s="2550"/>
      <c r="NVT14" s="2550"/>
      <c r="NVU14" s="2550"/>
      <c r="NVV14" s="2550"/>
      <c r="NVW14" s="2550"/>
      <c r="NVX14" s="2550"/>
      <c r="NVY14" s="2550"/>
      <c r="NVZ14" s="2550"/>
      <c r="NWA14" s="2550"/>
      <c r="NWB14" s="2550"/>
      <c r="NWC14" s="2550"/>
      <c r="NWD14" s="2550"/>
      <c r="NWE14" s="2550"/>
      <c r="NWF14" s="2550"/>
      <c r="NWG14" s="2550"/>
      <c r="NWH14" s="2550"/>
      <c r="NWI14" s="2550"/>
      <c r="NWJ14" s="2550"/>
      <c r="NWK14" s="2550"/>
      <c r="NWL14" s="2550"/>
      <c r="NWM14" s="2550"/>
      <c r="NWN14" s="2550"/>
      <c r="NWO14" s="2550"/>
      <c r="NWP14" s="2550"/>
      <c r="NWQ14" s="2550"/>
      <c r="NWR14" s="2550"/>
      <c r="NWS14" s="2550"/>
      <c r="NWT14" s="2550"/>
      <c r="NWU14" s="2550"/>
      <c r="NWV14" s="2550"/>
      <c r="NWW14" s="2550"/>
      <c r="NWX14" s="2550"/>
      <c r="NWY14" s="2550"/>
      <c r="NWZ14" s="2550"/>
      <c r="NXA14" s="2550"/>
      <c r="NXB14" s="2550"/>
      <c r="NXC14" s="2550"/>
      <c r="NXD14" s="2550"/>
      <c r="NXE14" s="2550"/>
      <c r="NXF14" s="2550"/>
      <c r="NXG14" s="2550"/>
      <c r="NXH14" s="2550"/>
      <c r="NXI14" s="2550"/>
      <c r="NXJ14" s="2550"/>
      <c r="NXK14" s="2550"/>
      <c r="NXL14" s="2550"/>
      <c r="NXM14" s="2550"/>
      <c r="NXN14" s="2550"/>
      <c r="NXO14" s="2550"/>
      <c r="NXP14" s="2550"/>
      <c r="NXQ14" s="2550"/>
      <c r="NXR14" s="2550"/>
      <c r="NXS14" s="2550"/>
      <c r="NXT14" s="2550"/>
      <c r="NXU14" s="2550"/>
      <c r="NXV14" s="2550"/>
      <c r="NXW14" s="2550"/>
      <c r="NXX14" s="2550"/>
      <c r="NXY14" s="2550"/>
      <c r="NXZ14" s="2550"/>
      <c r="NYA14" s="2550"/>
      <c r="NYB14" s="2550"/>
      <c r="NYC14" s="2550"/>
      <c r="NYD14" s="2550"/>
      <c r="NYE14" s="2550"/>
      <c r="NYF14" s="2550"/>
      <c r="NYG14" s="2550"/>
      <c r="NYH14" s="2550"/>
      <c r="NYI14" s="2550"/>
      <c r="NYJ14" s="2550"/>
      <c r="NYK14" s="2550"/>
      <c r="NYL14" s="2550"/>
      <c r="NYM14" s="2550"/>
      <c r="NYN14" s="2550"/>
      <c r="NYO14" s="2550"/>
      <c r="NYP14" s="2550"/>
      <c r="NYQ14" s="2550"/>
      <c r="NYR14" s="2550"/>
      <c r="NYS14" s="2550"/>
      <c r="NYT14" s="2550"/>
      <c r="NYU14" s="2550"/>
      <c r="NYV14" s="2550"/>
      <c r="NYW14" s="2550"/>
      <c r="NYX14" s="2550"/>
      <c r="NYY14" s="2550"/>
      <c r="NYZ14" s="2550"/>
      <c r="NZA14" s="2550"/>
      <c r="NZB14" s="2550"/>
      <c r="NZC14" s="2550"/>
      <c r="NZD14" s="2550"/>
      <c r="NZE14" s="2550"/>
      <c r="NZF14" s="2550"/>
      <c r="NZG14" s="2550"/>
      <c r="NZH14" s="2550"/>
      <c r="NZI14" s="2550"/>
      <c r="NZJ14" s="2550"/>
      <c r="NZK14" s="2550"/>
      <c r="NZL14" s="2550"/>
      <c r="NZM14" s="2550"/>
      <c r="NZN14" s="2550"/>
      <c r="NZO14" s="2550"/>
      <c r="NZP14" s="2550"/>
      <c r="NZQ14" s="2550"/>
      <c r="NZR14" s="2550"/>
      <c r="NZS14" s="2550"/>
      <c r="NZT14" s="2550"/>
      <c r="NZU14" s="2550"/>
      <c r="NZV14" s="2550"/>
      <c r="NZW14" s="2550"/>
      <c r="NZX14" s="2550"/>
      <c r="NZY14" s="2550"/>
      <c r="NZZ14" s="2550"/>
      <c r="OAA14" s="2550"/>
      <c r="OAB14" s="2550"/>
      <c r="OAC14" s="2550"/>
      <c r="OAD14" s="2550"/>
      <c r="OAE14" s="2550"/>
      <c r="OAF14" s="2550"/>
      <c r="OAG14" s="2550"/>
      <c r="OAH14" s="2550"/>
      <c r="OAI14" s="2550"/>
      <c r="OAJ14" s="2550"/>
      <c r="OAK14" s="2550"/>
      <c r="OAL14" s="2550"/>
      <c r="OAM14" s="2550"/>
      <c r="OAN14" s="2550"/>
      <c r="OAO14" s="2550"/>
      <c r="OAP14" s="2550"/>
      <c r="OAQ14" s="2550"/>
      <c r="OAR14" s="2550"/>
      <c r="OAS14" s="2550"/>
      <c r="OAT14" s="2550"/>
      <c r="OAU14" s="2550"/>
      <c r="OAV14" s="2550"/>
      <c r="OAW14" s="2550"/>
      <c r="OAX14" s="2550"/>
      <c r="OAY14" s="2550"/>
      <c r="OAZ14" s="2550"/>
      <c r="OBA14" s="2550"/>
      <c r="OBB14" s="2550"/>
      <c r="OBC14" s="2550"/>
      <c r="OBD14" s="2550"/>
      <c r="OBE14" s="2550"/>
      <c r="OBF14" s="2550"/>
      <c r="OBG14" s="2550"/>
      <c r="OBH14" s="2550"/>
      <c r="OBI14" s="2550"/>
      <c r="OBJ14" s="2550"/>
      <c r="OBK14" s="2550"/>
      <c r="OBL14" s="2550"/>
      <c r="OBM14" s="2550"/>
      <c r="OBN14" s="2550"/>
      <c r="OBO14" s="2550"/>
      <c r="OBP14" s="2550"/>
      <c r="OBQ14" s="2550"/>
      <c r="OBR14" s="2550"/>
      <c r="OBS14" s="2550"/>
      <c r="OBT14" s="2550"/>
      <c r="OBU14" s="2550"/>
      <c r="OBV14" s="2550"/>
      <c r="OBW14" s="2550"/>
      <c r="OBX14" s="2550"/>
      <c r="OBY14" s="2550"/>
      <c r="OBZ14" s="2550"/>
      <c r="OCA14" s="2550"/>
      <c r="OCB14" s="2550"/>
      <c r="OCC14" s="2550"/>
      <c r="OCD14" s="2550"/>
      <c r="OCE14" s="2550"/>
      <c r="OCF14" s="2550"/>
      <c r="OCG14" s="2550"/>
      <c r="OCH14" s="2550"/>
      <c r="OCI14" s="2550"/>
      <c r="OCJ14" s="2550"/>
      <c r="OCK14" s="2550"/>
      <c r="OCL14" s="2550"/>
      <c r="OCM14" s="2550"/>
      <c r="OCN14" s="2550"/>
      <c r="OCO14" s="2550"/>
      <c r="OCP14" s="2550"/>
      <c r="OCQ14" s="2550"/>
      <c r="OCR14" s="2550"/>
      <c r="OCS14" s="2550"/>
      <c r="OCT14" s="2550"/>
      <c r="OCU14" s="2550"/>
      <c r="OCV14" s="2550"/>
      <c r="OCW14" s="2550"/>
      <c r="OCX14" s="2550"/>
      <c r="OCY14" s="2550"/>
      <c r="OCZ14" s="2550"/>
      <c r="ODA14" s="2550"/>
      <c r="ODB14" s="2550"/>
      <c r="ODC14" s="2550"/>
      <c r="ODD14" s="2550"/>
      <c r="ODE14" s="2550"/>
      <c r="ODF14" s="2550"/>
      <c r="ODG14" s="2550"/>
      <c r="ODH14" s="2550"/>
      <c r="ODI14" s="2550"/>
      <c r="ODJ14" s="2550"/>
      <c r="ODK14" s="2550"/>
      <c r="ODL14" s="2550"/>
      <c r="ODM14" s="2550"/>
      <c r="ODN14" s="2550"/>
      <c r="ODO14" s="2550"/>
      <c r="ODP14" s="2550"/>
      <c r="ODQ14" s="2550"/>
      <c r="ODR14" s="2550"/>
      <c r="ODS14" s="2550"/>
      <c r="ODT14" s="2550"/>
      <c r="ODU14" s="2550"/>
      <c r="ODV14" s="2550"/>
      <c r="ODW14" s="2550"/>
      <c r="ODX14" s="2550"/>
      <c r="ODY14" s="2550"/>
      <c r="ODZ14" s="2550"/>
      <c r="OEA14" s="2550"/>
      <c r="OEB14" s="2550"/>
      <c r="OEC14" s="2550"/>
      <c r="OED14" s="2550"/>
      <c r="OEE14" s="2550"/>
      <c r="OEF14" s="2550"/>
      <c r="OEG14" s="2550"/>
      <c r="OEH14" s="2550"/>
      <c r="OEI14" s="2550"/>
      <c r="OEJ14" s="2550"/>
      <c r="OEK14" s="2550"/>
      <c r="OEL14" s="2550"/>
      <c r="OEM14" s="2550"/>
      <c r="OEN14" s="2550"/>
      <c r="OEO14" s="2550"/>
      <c r="OEP14" s="2550"/>
      <c r="OEQ14" s="2550"/>
      <c r="OER14" s="2550"/>
      <c r="OES14" s="2550"/>
      <c r="OET14" s="2550"/>
      <c r="OEU14" s="2550"/>
      <c r="OEV14" s="2550"/>
      <c r="OEW14" s="2550"/>
      <c r="OEX14" s="2550"/>
      <c r="OEY14" s="2550"/>
      <c r="OEZ14" s="2550"/>
      <c r="OFA14" s="2550"/>
      <c r="OFB14" s="2550"/>
      <c r="OFC14" s="2550"/>
      <c r="OFD14" s="2550"/>
      <c r="OFE14" s="2550"/>
      <c r="OFF14" s="2550"/>
      <c r="OFG14" s="2550"/>
      <c r="OFH14" s="2550"/>
      <c r="OFI14" s="2550"/>
      <c r="OFJ14" s="2550"/>
      <c r="OFK14" s="2550"/>
      <c r="OFL14" s="2550"/>
      <c r="OFM14" s="2550"/>
      <c r="OFN14" s="2550"/>
      <c r="OFO14" s="2550"/>
      <c r="OFP14" s="2550"/>
      <c r="OFQ14" s="2550"/>
      <c r="OFR14" s="2550"/>
      <c r="OFS14" s="2550"/>
      <c r="OFT14" s="2550"/>
      <c r="OFU14" s="2550"/>
      <c r="OFV14" s="2550"/>
      <c r="OFW14" s="2550"/>
      <c r="OFX14" s="2550"/>
      <c r="OFY14" s="2550"/>
      <c r="OFZ14" s="2550"/>
      <c r="OGA14" s="2550"/>
      <c r="OGB14" s="2550"/>
      <c r="OGC14" s="2550"/>
      <c r="OGD14" s="2550"/>
      <c r="OGE14" s="2550"/>
      <c r="OGF14" s="2550"/>
      <c r="OGG14" s="2550"/>
      <c r="OGH14" s="2550"/>
      <c r="OGI14" s="2550"/>
      <c r="OGJ14" s="2550"/>
      <c r="OGK14" s="2550"/>
      <c r="OGL14" s="2550"/>
      <c r="OGM14" s="2550"/>
      <c r="OGN14" s="2550"/>
      <c r="OGO14" s="2550"/>
      <c r="OGP14" s="2550"/>
      <c r="OGQ14" s="2550"/>
      <c r="OGR14" s="2550"/>
      <c r="OGS14" s="2550"/>
      <c r="OGT14" s="2550"/>
      <c r="OGU14" s="2550"/>
      <c r="OGV14" s="2550"/>
      <c r="OGW14" s="2550"/>
      <c r="OGX14" s="2550"/>
      <c r="OGY14" s="2550"/>
      <c r="OGZ14" s="2550"/>
      <c r="OHA14" s="2550"/>
      <c r="OHB14" s="2550"/>
      <c r="OHC14" s="2550"/>
      <c r="OHD14" s="2550"/>
      <c r="OHE14" s="2550"/>
      <c r="OHF14" s="2550"/>
      <c r="OHG14" s="2550"/>
      <c r="OHH14" s="2550"/>
      <c r="OHI14" s="2550"/>
      <c r="OHJ14" s="2550"/>
      <c r="OHK14" s="2550"/>
      <c r="OHL14" s="2550"/>
      <c r="OHM14" s="2550"/>
      <c r="OHN14" s="2550"/>
      <c r="OHO14" s="2550"/>
      <c r="OHP14" s="2550"/>
      <c r="OHQ14" s="2550"/>
      <c r="OHR14" s="2550"/>
      <c r="OHS14" s="2550"/>
      <c r="OHT14" s="2550"/>
      <c r="OHU14" s="2550"/>
      <c r="OHV14" s="2550"/>
      <c r="OHW14" s="2550"/>
      <c r="OHX14" s="2550"/>
      <c r="OHY14" s="2550"/>
      <c r="OHZ14" s="2550"/>
      <c r="OIA14" s="2550"/>
      <c r="OIB14" s="2550"/>
      <c r="OIC14" s="2550"/>
      <c r="OID14" s="2550"/>
      <c r="OIE14" s="2550"/>
      <c r="OIF14" s="2550"/>
      <c r="OIG14" s="2550"/>
      <c r="OIH14" s="2550"/>
      <c r="OII14" s="2550"/>
      <c r="OIJ14" s="2550"/>
      <c r="OIK14" s="2550"/>
      <c r="OIL14" s="2550"/>
      <c r="OIM14" s="2550"/>
      <c r="OIN14" s="2550"/>
      <c r="OIO14" s="2550"/>
      <c r="OIP14" s="2550"/>
      <c r="OIQ14" s="2550"/>
      <c r="OIR14" s="2550"/>
      <c r="OIS14" s="2550"/>
      <c r="OIT14" s="2550"/>
      <c r="OIU14" s="2550"/>
      <c r="OIV14" s="2550"/>
      <c r="OIW14" s="2550"/>
      <c r="OIX14" s="2550"/>
      <c r="OIY14" s="2550"/>
      <c r="OIZ14" s="2550"/>
      <c r="OJA14" s="2550"/>
      <c r="OJB14" s="2550"/>
      <c r="OJC14" s="2550"/>
      <c r="OJD14" s="2550"/>
      <c r="OJE14" s="2550"/>
      <c r="OJF14" s="2550"/>
      <c r="OJG14" s="2550"/>
      <c r="OJH14" s="2550"/>
      <c r="OJI14" s="2550"/>
      <c r="OJJ14" s="2550"/>
      <c r="OJK14" s="2550"/>
      <c r="OJL14" s="2550"/>
      <c r="OJM14" s="2550"/>
      <c r="OJN14" s="2550"/>
      <c r="OJO14" s="2550"/>
      <c r="OJP14" s="2550"/>
      <c r="OJQ14" s="2550"/>
      <c r="OJR14" s="2550"/>
      <c r="OJS14" s="2550"/>
      <c r="OJT14" s="2550"/>
      <c r="OJU14" s="2550"/>
      <c r="OJV14" s="2550"/>
      <c r="OJW14" s="2550"/>
      <c r="OJX14" s="2550"/>
      <c r="OJY14" s="2550"/>
      <c r="OJZ14" s="2550"/>
      <c r="OKA14" s="2550"/>
      <c r="OKB14" s="2550"/>
      <c r="OKC14" s="2550"/>
      <c r="OKD14" s="2550"/>
      <c r="OKE14" s="2550"/>
      <c r="OKF14" s="2550"/>
      <c r="OKG14" s="2550"/>
      <c r="OKH14" s="2550"/>
      <c r="OKI14" s="2550"/>
      <c r="OKJ14" s="2550"/>
      <c r="OKK14" s="2550"/>
      <c r="OKL14" s="2550"/>
      <c r="OKM14" s="2550"/>
      <c r="OKN14" s="2550"/>
      <c r="OKO14" s="2550"/>
      <c r="OKP14" s="2550"/>
      <c r="OKQ14" s="2550"/>
      <c r="OKR14" s="2550"/>
      <c r="OKS14" s="2550"/>
      <c r="OKT14" s="2550"/>
      <c r="OKU14" s="2550"/>
      <c r="OKV14" s="2550"/>
      <c r="OKW14" s="2550"/>
      <c r="OKX14" s="2550"/>
      <c r="OKY14" s="2550"/>
      <c r="OKZ14" s="2550"/>
      <c r="OLA14" s="2550"/>
      <c r="OLB14" s="2550"/>
      <c r="OLC14" s="2550"/>
      <c r="OLD14" s="2550"/>
      <c r="OLE14" s="2550"/>
      <c r="OLF14" s="2550"/>
      <c r="OLG14" s="2550"/>
      <c r="OLH14" s="2550"/>
      <c r="OLI14" s="2550"/>
      <c r="OLJ14" s="2550"/>
      <c r="OLK14" s="2550"/>
      <c r="OLL14" s="2550"/>
      <c r="OLM14" s="2550"/>
      <c r="OLN14" s="2550"/>
      <c r="OLO14" s="2550"/>
      <c r="OLP14" s="2550"/>
      <c r="OLQ14" s="2550"/>
      <c r="OLR14" s="2550"/>
      <c r="OLS14" s="2550"/>
      <c r="OLT14" s="2550"/>
      <c r="OLU14" s="2550"/>
      <c r="OLV14" s="2550"/>
      <c r="OLW14" s="2550"/>
      <c r="OLX14" s="2550"/>
      <c r="OLY14" s="2550"/>
      <c r="OLZ14" s="2550"/>
      <c r="OMA14" s="2550"/>
      <c r="OMB14" s="2550"/>
      <c r="OMC14" s="2550"/>
      <c r="OMD14" s="2550"/>
      <c r="OME14" s="2550"/>
      <c r="OMF14" s="2550"/>
      <c r="OMG14" s="2550"/>
      <c r="OMH14" s="2550"/>
      <c r="OMI14" s="2550"/>
      <c r="OMJ14" s="2550"/>
      <c r="OMK14" s="2550"/>
      <c r="OML14" s="2550"/>
      <c r="OMM14" s="2550"/>
      <c r="OMN14" s="2550"/>
      <c r="OMO14" s="2550"/>
      <c r="OMP14" s="2550"/>
      <c r="OMQ14" s="2550"/>
      <c r="OMR14" s="2550"/>
      <c r="OMS14" s="2550"/>
      <c r="OMT14" s="2550"/>
      <c r="OMU14" s="2550"/>
      <c r="OMV14" s="2550"/>
      <c r="OMW14" s="2550"/>
      <c r="OMX14" s="2550"/>
      <c r="OMY14" s="2550"/>
      <c r="OMZ14" s="2550"/>
      <c r="ONA14" s="2550"/>
      <c r="ONB14" s="2550"/>
      <c r="ONC14" s="2550"/>
      <c r="OND14" s="2550"/>
      <c r="ONE14" s="2550"/>
      <c r="ONF14" s="2550"/>
      <c r="ONG14" s="2550"/>
      <c r="ONH14" s="2550"/>
      <c r="ONI14" s="2550"/>
      <c r="ONJ14" s="2550"/>
      <c r="ONK14" s="2550"/>
      <c r="ONL14" s="2550"/>
      <c r="ONM14" s="2550"/>
      <c r="ONN14" s="2550"/>
      <c r="ONO14" s="2550"/>
      <c r="ONP14" s="2550"/>
      <c r="ONQ14" s="2550"/>
      <c r="ONR14" s="2550"/>
      <c r="ONS14" s="2550"/>
      <c r="ONT14" s="2550"/>
      <c r="ONU14" s="2550"/>
      <c r="ONV14" s="2550"/>
      <c r="ONW14" s="2550"/>
      <c r="ONX14" s="2550"/>
      <c r="ONY14" s="2550"/>
      <c r="ONZ14" s="2550"/>
      <c r="OOA14" s="2550"/>
      <c r="OOB14" s="2550"/>
      <c r="OOC14" s="2550"/>
      <c r="OOD14" s="2550"/>
      <c r="OOE14" s="2550"/>
      <c r="OOF14" s="2550"/>
      <c r="OOG14" s="2550"/>
      <c r="OOH14" s="2550"/>
      <c r="OOI14" s="2550"/>
      <c r="OOJ14" s="2550"/>
      <c r="OOK14" s="2550"/>
      <c r="OOL14" s="2550"/>
      <c r="OOM14" s="2550"/>
      <c r="OON14" s="2550"/>
      <c r="OOO14" s="2550"/>
      <c r="OOP14" s="2550"/>
      <c r="OOQ14" s="2550"/>
      <c r="OOR14" s="2550"/>
      <c r="OOS14" s="2550"/>
      <c r="OOT14" s="2550"/>
      <c r="OOU14" s="2550"/>
      <c r="OOV14" s="2550"/>
      <c r="OOW14" s="2550"/>
      <c r="OOX14" s="2550"/>
      <c r="OOY14" s="2550"/>
      <c r="OOZ14" s="2550"/>
      <c r="OPA14" s="2550"/>
      <c r="OPB14" s="2550"/>
      <c r="OPC14" s="2550"/>
      <c r="OPD14" s="2550"/>
      <c r="OPE14" s="2550"/>
      <c r="OPF14" s="2550"/>
      <c r="OPG14" s="2550"/>
      <c r="OPH14" s="2550"/>
      <c r="OPI14" s="2550"/>
      <c r="OPJ14" s="2550"/>
      <c r="OPK14" s="2550"/>
      <c r="OPL14" s="2550"/>
      <c r="OPM14" s="2550"/>
      <c r="OPN14" s="2550"/>
      <c r="OPO14" s="2550"/>
      <c r="OPP14" s="2550"/>
      <c r="OPQ14" s="2550"/>
      <c r="OPR14" s="2550"/>
      <c r="OPS14" s="2550"/>
      <c r="OPT14" s="2550"/>
      <c r="OPU14" s="2550"/>
      <c r="OPV14" s="2550"/>
      <c r="OPW14" s="2550"/>
      <c r="OPX14" s="2550"/>
      <c r="OPY14" s="2550"/>
      <c r="OPZ14" s="2550"/>
      <c r="OQA14" s="2550"/>
      <c r="OQB14" s="2550"/>
      <c r="OQC14" s="2550"/>
      <c r="OQD14" s="2550"/>
      <c r="OQE14" s="2550"/>
      <c r="OQF14" s="2550"/>
      <c r="OQG14" s="2550"/>
      <c r="OQH14" s="2550"/>
      <c r="OQI14" s="2550"/>
      <c r="OQJ14" s="2550"/>
      <c r="OQK14" s="2550"/>
      <c r="OQL14" s="2550"/>
      <c r="OQM14" s="2550"/>
      <c r="OQN14" s="2550"/>
      <c r="OQO14" s="2550"/>
      <c r="OQP14" s="2550"/>
      <c r="OQQ14" s="2550"/>
      <c r="OQR14" s="2550"/>
      <c r="OQS14" s="2550"/>
      <c r="OQT14" s="2550"/>
      <c r="OQU14" s="2550"/>
      <c r="OQV14" s="2550"/>
      <c r="OQW14" s="2550"/>
      <c r="OQX14" s="2550"/>
      <c r="OQY14" s="2550"/>
      <c r="OQZ14" s="2550"/>
      <c r="ORA14" s="2550"/>
      <c r="ORB14" s="2550"/>
      <c r="ORC14" s="2550"/>
      <c r="ORD14" s="2550"/>
      <c r="ORE14" s="2550"/>
      <c r="ORF14" s="2550"/>
      <c r="ORG14" s="2550"/>
      <c r="ORH14" s="2550"/>
      <c r="ORI14" s="2550"/>
      <c r="ORJ14" s="2550"/>
      <c r="ORK14" s="2550"/>
      <c r="ORL14" s="2550"/>
      <c r="ORM14" s="2550"/>
      <c r="ORN14" s="2550"/>
      <c r="ORO14" s="2550"/>
      <c r="ORP14" s="2550"/>
      <c r="ORQ14" s="2550"/>
      <c r="ORR14" s="2550"/>
      <c r="ORS14" s="2550"/>
      <c r="ORT14" s="2550"/>
      <c r="ORU14" s="2550"/>
      <c r="ORV14" s="2550"/>
      <c r="ORW14" s="2550"/>
      <c r="ORX14" s="2550"/>
      <c r="ORY14" s="2550"/>
      <c r="ORZ14" s="2550"/>
      <c r="OSA14" s="2550"/>
      <c r="OSB14" s="2550"/>
      <c r="OSC14" s="2550"/>
      <c r="OSD14" s="2550"/>
      <c r="OSE14" s="2550"/>
      <c r="OSF14" s="2550"/>
      <c r="OSG14" s="2550"/>
      <c r="OSH14" s="2550"/>
      <c r="OSI14" s="2550"/>
      <c r="OSJ14" s="2550"/>
      <c r="OSK14" s="2550"/>
      <c r="OSL14" s="2550"/>
      <c r="OSM14" s="2550"/>
      <c r="OSN14" s="2550"/>
      <c r="OSO14" s="2550"/>
      <c r="OSP14" s="2550"/>
      <c r="OSQ14" s="2550"/>
      <c r="OSR14" s="2550"/>
      <c r="OSS14" s="2550"/>
      <c r="OST14" s="2550"/>
      <c r="OSU14" s="2550"/>
      <c r="OSV14" s="2550"/>
      <c r="OSW14" s="2550"/>
      <c r="OSX14" s="2550"/>
      <c r="OSY14" s="2550"/>
      <c r="OSZ14" s="2550"/>
      <c r="OTA14" s="2550"/>
      <c r="OTB14" s="2550"/>
      <c r="OTC14" s="2550"/>
      <c r="OTD14" s="2550"/>
      <c r="OTE14" s="2550"/>
      <c r="OTF14" s="2550"/>
      <c r="OTG14" s="2550"/>
      <c r="OTH14" s="2550"/>
      <c r="OTI14" s="2550"/>
      <c r="OTJ14" s="2550"/>
      <c r="OTK14" s="2550"/>
      <c r="OTL14" s="2550"/>
      <c r="OTM14" s="2550"/>
      <c r="OTN14" s="2550"/>
      <c r="OTO14" s="2550"/>
      <c r="OTP14" s="2550"/>
      <c r="OTQ14" s="2550"/>
      <c r="OTR14" s="2550"/>
      <c r="OTS14" s="2550"/>
      <c r="OTT14" s="2550"/>
      <c r="OTU14" s="2550"/>
      <c r="OTV14" s="2550"/>
      <c r="OTW14" s="2550"/>
      <c r="OTX14" s="2550"/>
      <c r="OTY14" s="2550"/>
      <c r="OTZ14" s="2550"/>
      <c r="OUA14" s="2550"/>
      <c r="OUB14" s="2550"/>
      <c r="OUC14" s="2550"/>
      <c r="OUD14" s="2550"/>
      <c r="OUE14" s="2550"/>
      <c r="OUF14" s="2550"/>
      <c r="OUG14" s="2550"/>
      <c r="OUH14" s="2550"/>
      <c r="OUI14" s="2550"/>
      <c r="OUJ14" s="2550"/>
      <c r="OUK14" s="2550"/>
      <c r="OUL14" s="2550"/>
      <c r="OUM14" s="2550"/>
      <c r="OUN14" s="2550"/>
      <c r="OUO14" s="2550"/>
      <c r="OUP14" s="2550"/>
      <c r="OUQ14" s="2550"/>
      <c r="OUR14" s="2550"/>
      <c r="OUS14" s="2550"/>
      <c r="OUT14" s="2550"/>
      <c r="OUU14" s="2550"/>
      <c r="OUV14" s="2550"/>
      <c r="OUW14" s="2550"/>
      <c r="OUX14" s="2550"/>
      <c r="OUY14" s="2550"/>
      <c r="OUZ14" s="2550"/>
      <c r="OVA14" s="2550"/>
      <c r="OVB14" s="2550"/>
      <c r="OVC14" s="2550"/>
      <c r="OVD14" s="2550"/>
      <c r="OVE14" s="2550"/>
      <c r="OVF14" s="2550"/>
      <c r="OVG14" s="2550"/>
      <c r="OVH14" s="2550"/>
      <c r="OVI14" s="2550"/>
      <c r="OVJ14" s="2550"/>
      <c r="OVK14" s="2550"/>
      <c r="OVL14" s="2550"/>
      <c r="OVM14" s="2550"/>
      <c r="OVN14" s="2550"/>
      <c r="OVO14" s="2550"/>
      <c r="OVP14" s="2550"/>
      <c r="OVQ14" s="2550"/>
      <c r="OVR14" s="2550"/>
      <c r="OVS14" s="2550"/>
      <c r="OVT14" s="2550"/>
      <c r="OVU14" s="2550"/>
      <c r="OVV14" s="2550"/>
      <c r="OVW14" s="2550"/>
      <c r="OVX14" s="2550"/>
      <c r="OVY14" s="2550"/>
      <c r="OVZ14" s="2550"/>
      <c r="OWA14" s="2550"/>
      <c r="OWB14" s="2550"/>
      <c r="OWC14" s="2550"/>
      <c r="OWD14" s="2550"/>
      <c r="OWE14" s="2550"/>
      <c r="OWF14" s="2550"/>
      <c r="OWG14" s="2550"/>
      <c r="OWH14" s="2550"/>
      <c r="OWI14" s="2550"/>
      <c r="OWJ14" s="2550"/>
      <c r="OWK14" s="2550"/>
      <c r="OWL14" s="2550"/>
      <c r="OWM14" s="2550"/>
      <c r="OWN14" s="2550"/>
      <c r="OWO14" s="2550"/>
      <c r="OWP14" s="2550"/>
      <c r="OWQ14" s="2550"/>
      <c r="OWR14" s="2550"/>
      <c r="OWS14" s="2550"/>
      <c r="OWT14" s="2550"/>
      <c r="OWU14" s="2550"/>
      <c r="OWV14" s="2550"/>
      <c r="OWW14" s="2550"/>
      <c r="OWX14" s="2550"/>
      <c r="OWY14" s="2550"/>
      <c r="OWZ14" s="2550"/>
      <c r="OXA14" s="2550"/>
      <c r="OXB14" s="2550"/>
      <c r="OXC14" s="2550"/>
      <c r="OXD14" s="2550"/>
      <c r="OXE14" s="2550"/>
      <c r="OXF14" s="2550"/>
      <c r="OXG14" s="2550"/>
      <c r="OXH14" s="2550"/>
      <c r="OXI14" s="2550"/>
      <c r="OXJ14" s="2550"/>
      <c r="OXK14" s="2550"/>
      <c r="OXL14" s="2550"/>
      <c r="OXM14" s="2550"/>
      <c r="OXN14" s="2550"/>
      <c r="OXO14" s="2550"/>
      <c r="OXP14" s="2550"/>
      <c r="OXQ14" s="2550"/>
      <c r="OXR14" s="2550"/>
      <c r="OXS14" s="2550"/>
      <c r="OXT14" s="2550"/>
      <c r="OXU14" s="2550"/>
      <c r="OXV14" s="2550"/>
      <c r="OXW14" s="2550"/>
      <c r="OXX14" s="2550"/>
      <c r="OXY14" s="2550"/>
      <c r="OXZ14" s="2550"/>
      <c r="OYA14" s="2550"/>
      <c r="OYB14" s="2550"/>
      <c r="OYC14" s="2550"/>
      <c r="OYD14" s="2550"/>
      <c r="OYE14" s="2550"/>
      <c r="OYF14" s="2550"/>
      <c r="OYG14" s="2550"/>
      <c r="OYH14" s="2550"/>
      <c r="OYI14" s="2550"/>
      <c r="OYJ14" s="2550"/>
      <c r="OYK14" s="2550"/>
      <c r="OYL14" s="2550"/>
      <c r="OYM14" s="2550"/>
      <c r="OYN14" s="2550"/>
      <c r="OYO14" s="2550"/>
      <c r="OYP14" s="2550"/>
      <c r="OYQ14" s="2550"/>
      <c r="OYR14" s="2550"/>
      <c r="OYS14" s="2550"/>
      <c r="OYT14" s="2550"/>
      <c r="OYU14" s="2550"/>
      <c r="OYV14" s="2550"/>
      <c r="OYW14" s="2550"/>
      <c r="OYX14" s="2550"/>
      <c r="OYY14" s="2550"/>
      <c r="OYZ14" s="2550"/>
      <c r="OZA14" s="2550"/>
      <c r="OZB14" s="2550"/>
      <c r="OZC14" s="2550"/>
      <c r="OZD14" s="2550"/>
      <c r="OZE14" s="2550"/>
      <c r="OZF14" s="2550"/>
      <c r="OZG14" s="2550"/>
      <c r="OZH14" s="2550"/>
      <c r="OZI14" s="2550"/>
      <c r="OZJ14" s="2550"/>
      <c r="OZK14" s="2550"/>
      <c r="OZL14" s="2550"/>
      <c r="OZM14" s="2550"/>
      <c r="OZN14" s="2550"/>
      <c r="OZO14" s="2550"/>
      <c r="OZP14" s="2550"/>
      <c r="OZQ14" s="2550"/>
      <c r="OZR14" s="2550"/>
      <c r="OZS14" s="2550"/>
      <c r="OZT14" s="2550"/>
      <c r="OZU14" s="2550"/>
      <c r="OZV14" s="2550"/>
      <c r="OZW14" s="2550"/>
      <c r="OZX14" s="2550"/>
      <c r="OZY14" s="2550"/>
      <c r="OZZ14" s="2550"/>
      <c r="PAA14" s="2550"/>
      <c r="PAB14" s="2550"/>
      <c r="PAC14" s="2550"/>
      <c r="PAD14" s="2550"/>
      <c r="PAE14" s="2550"/>
      <c r="PAF14" s="2550"/>
      <c r="PAG14" s="2550"/>
      <c r="PAH14" s="2550"/>
      <c r="PAI14" s="2550"/>
      <c r="PAJ14" s="2550"/>
      <c r="PAK14" s="2550"/>
      <c r="PAL14" s="2550"/>
      <c r="PAM14" s="2550"/>
      <c r="PAN14" s="2550"/>
      <c r="PAO14" s="2550"/>
      <c r="PAP14" s="2550"/>
      <c r="PAQ14" s="2550"/>
      <c r="PAR14" s="2550"/>
      <c r="PAS14" s="2550"/>
      <c r="PAT14" s="2550"/>
      <c r="PAU14" s="2550"/>
      <c r="PAV14" s="2550"/>
      <c r="PAW14" s="2550"/>
      <c r="PAX14" s="2550"/>
      <c r="PAY14" s="2550"/>
      <c r="PAZ14" s="2550"/>
      <c r="PBA14" s="2550"/>
      <c r="PBB14" s="2550"/>
      <c r="PBC14" s="2550"/>
      <c r="PBD14" s="2550"/>
      <c r="PBE14" s="2550"/>
      <c r="PBF14" s="2550"/>
      <c r="PBG14" s="2550"/>
      <c r="PBH14" s="2550"/>
      <c r="PBI14" s="2550"/>
      <c r="PBJ14" s="2550"/>
      <c r="PBK14" s="2550"/>
      <c r="PBL14" s="2550"/>
      <c r="PBM14" s="2550"/>
      <c r="PBN14" s="2550"/>
      <c r="PBO14" s="2550"/>
      <c r="PBP14" s="2550"/>
      <c r="PBQ14" s="2550"/>
      <c r="PBR14" s="2550"/>
      <c r="PBS14" s="2550"/>
      <c r="PBT14" s="2550"/>
      <c r="PBU14" s="2550"/>
      <c r="PBV14" s="2550"/>
      <c r="PBW14" s="2550"/>
      <c r="PBX14" s="2550"/>
      <c r="PBY14" s="2550"/>
      <c r="PBZ14" s="2550"/>
      <c r="PCA14" s="2550"/>
      <c r="PCB14" s="2550"/>
      <c r="PCC14" s="2550"/>
      <c r="PCD14" s="2550"/>
      <c r="PCE14" s="2550"/>
      <c r="PCF14" s="2550"/>
      <c r="PCG14" s="2550"/>
      <c r="PCH14" s="2550"/>
      <c r="PCI14" s="2550"/>
      <c r="PCJ14" s="2550"/>
      <c r="PCK14" s="2550"/>
      <c r="PCL14" s="2550"/>
      <c r="PCM14" s="2550"/>
      <c r="PCN14" s="2550"/>
      <c r="PCO14" s="2550"/>
      <c r="PCP14" s="2550"/>
      <c r="PCQ14" s="2550"/>
      <c r="PCR14" s="2550"/>
      <c r="PCS14" s="2550"/>
      <c r="PCT14" s="2550"/>
      <c r="PCU14" s="2550"/>
      <c r="PCV14" s="2550"/>
      <c r="PCW14" s="2550"/>
      <c r="PCX14" s="2550"/>
      <c r="PCY14" s="2550"/>
      <c r="PCZ14" s="2550"/>
      <c r="PDA14" s="2550"/>
      <c r="PDB14" s="2550"/>
      <c r="PDC14" s="2550"/>
      <c r="PDD14" s="2550"/>
      <c r="PDE14" s="2550"/>
      <c r="PDF14" s="2550"/>
      <c r="PDG14" s="2550"/>
      <c r="PDH14" s="2550"/>
      <c r="PDI14" s="2550"/>
      <c r="PDJ14" s="2550"/>
      <c r="PDK14" s="2550"/>
      <c r="PDL14" s="2550"/>
      <c r="PDM14" s="2550"/>
      <c r="PDN14" s="2550"/>
      <c r="PDO14" s="2550"/>
      <c r="PDP14" s="2550"/>
      <c r="PDQ14" s="2550"/>
      <c r="PDR14" s="2550"/>
      <c r="PDS14" s="2550"/>
      <c r="PDT14" s="2550"/>
      <c r="PDU14" s="2550"/>
      <c r="PDV14" s="2550"/>
      <c r="PDW14" s="2550"/>
      <c r="PDX14" s="2550"/>
      <c r="PDY14" s="2550"/>
      <c r="PDZ14" s="2550"/>
      <c r="PEA14" s="2550"/>
      <c r="PEB14" s="2550"/>
      <c r="PEC14" s="2550"/>
      <c r="PED14" s="2550"/>
      <c r="PEE14" s="2550"/>
      <c r="PEF14" s="2550"/>
      <c r="PEG14" s="2550"/>
      <c r="PEH14" s="2550"/>
      <c r="PEI14" s="2550"/>
      <c r="PEJ14" s="2550"/>
      <c r="PEK14" s="2550"/>
      <c r="PEL14" s="2550"/>
      <c r="PEM14" s="2550"/>
      <c r="PEN14" s="2550"/>
      <c r="PEO14" s="2550"/>
      <c r="PEP14" s="2550"/>
      <c r="PEQ14" s="2550"/>
      <c r="PER14" s="2550"/>
      <c r="PES14" s="2550"/>
      <c r="PET14" s="2550"/>
      <c r="PEU14" s="2550"/>
      <c r="PEV14" s="2550"/>
      <c r="PEW14" s="2550"/>
      <c r="PEX14" s="2550"/>
      <c r="PEY14" s="2550"/>
      <c r="PEZ14" s="2550"/>
      <c r="PFA14" s="2550"/>
      <c r="PFB14" s="2550"/>
      <c r="PFC14" s="2550"/>
      <c r="PFD14" s="2550"/>
      <c r="PFE14" s="2550"/>
      <c r="PFF14" s="2550"/>
      <c r="PFG14" s="2550"/>
      <c r="PFH14" s="2550"/>
      <c r="PFI14" s="2550"/>
      <c r="PFJ14" s="2550"/>
      <c r="PFK14" s="2550"/>
      <c r="PFL14" s="2550"/>
      <c r="PFM14" s="2550"/>
      <c r="PFN14" s="2550"/>
      <c r="PFO14" s="2550"/>
      <c r="PFP14" s="2550"/>
      <c r="PFQ14" s="2550"/>
      <c r="PFR14" s="2550"/>
      <c r="PFS14" s="2550"/>
      <c r="PFT14" s="2550"/>
      <c r="PFU14" s="2550"/>
      <c r="PFV14" s="2550"/>
      <c r="PFW14" s="2550"/>
      <c r="PFX14" s="2550"/>
      <c r="PFY14" s="2550"/>
      <c r="PFZ14" s="2550"/>
      <c r="PGA14" s="2550"/>
      <c r="PGB14" s="2550"/>
      <c r="PGC14" s="2550"/>
      <c r="PGD14" s="2550"/>
      <c r="PGE14" s="2550"/>
      <c r="PGF14" s="2550"/>
      <c r="PGG14" s="2550"/>
      <c r="PGH14" s="2550"/>
      <c r="PGI14" s="2550"/>
      <c r="PGJ14" s="2550"/>
      <c r="PGK14" s="2550"/>
      <c r="PGL14" s="2550"/>
      <c r="PGM14" s="2550"/>
      <c r="PGN14" s="2550"/>
      <c r="PGO14" s="2550"/>
      <c r="PGP14" s="2550"/>
      <c r="PGQ14" s="2550"/>
      <c r="PGR14" s="2550"/>
      <c r="PGS14" s="2550"/>
      <c r="PGT14" s="2550"/>
      <c r="PGU14" s="2550"/>
      <c r="PGV14" s="2550"/>
      <c r="PGW14" s="2550"/>
      <c r="PGX14" s="2550"/>
      <c r="PGY14" s="2550"/>
      <c r="PGZ14" s="2550"/>
      <c r="PHA14" s="2550"/>
      <c r="PHB14" s="2550"/>
      <c r="PHC14" s="2550"/>
      <c r="PHD14" s="2550"/>
      <c r="PHE14" s="2550"/>
      <c r="PHF14" s="2550"/>
      <c r="PHG14" s="2550"/>
      <c r="PHH14" s="2550"/>
      <c r="PHI14" s="2550"/>
      <c r="PHJ14" s="2550"/>
      <c r="PHK14" s="2550"/>
      <c r="PHL14" s="2550"/>
      <c r="PHM14" s="2550"/>
      <c r="PHN14" s="2550"/>
      <c r="PHO14" s="2550"/>
      <c r="PHP14" s="2550"/>
      <c r="PHQ14" s="2550"/>
      <c r="PHR14" s="2550"/>
      <c r="PHS14" s="2550"/>
      <c r="PHT14" s="2550"/>
      <c r="PHU14" s="2550"/>
      <c r="PHV14" s="2550"/>
      <c r="PHW14" s="2550"/>
      <c r="PHX14" s="2550"/>
      <c r="PHY14" s="2550"/>
      <c r="PHZ14" s="2550"/>
      <c r="PIA14" s="2550"/>
      <c r="PIB14" s="2550"/>
      <c r="PIC14" s="2550"/>
      <c r="PID14" s="2550"/>
      <c r="PIE14" s="2550"/>
      <c r="PIF14" s="2550"/>
      <c r="PIG14" s="2550"/>
      <c r="PIH14" s="2550"/>
      <c r="PII14" s="2550"/>
      <c r="PIJ14" s="2550"/>
      <c r="PIK14" s="2550"/>
      <c r="PIL14" s="2550"/>
      <c r="PIM14" s="2550"/>
      <c r="PIN14" s="2550"/>
      <c r="PIO14" s="2550"/>
      <c r="PIP14" s="2550"/>
      <c r="PIQ14" s="2550"/>
      <c r="PIR14" s="2550"/>
      <c r="PIS14" s="2550"/>
      <c r="PIT14" s="2550"/>
      <c r="PIU14" s="2550"/>
      <c r="PIV14" s="2550"/>
      <c r="PIW14" s="2550"/>
      <c r="PIX14" s="2550"/>
      <c r="PIY14" s="2550"/>
      <c r="PIZ14" s="2550"/>
      <c r="PJA14" s="2550"/>
      <c r="PJB14" s="2550"/>
      <c r="PJC14" s="2550"/>
      <c r="PJD14" s="2550"/>
      <c r="PJE14" s="2550"/>
      <c r="PJF14" s="2550"/>
      <c r="PJG14" s="2550"/>
      <c r="PJH14" s="2550"/>
      <c r="PJI14" s="2550"/>
      <c r="PJJ14" s="2550"/>
      <c r="PJK14" s="2550"/>
      <c r="PJL14" s="2550"/>
      <c r="PJM14" s="2550"/>
      <c r="PJN14" s="2550"/>
      <c r="PJO14" s="2550"/>
      <c r="PJP14" s="2550"/>
      <c r="PJQ14" s="2550"/>
      <c r="PJR14" s="2550"/>
      <c r="PJS14" s="2550"/>
      <c r="PJT14" s="2550"/>
      <c r="PJU14" s="2550"/>
      <c r="PJV14" s="2550"/>
      <c r="PJW14" s="2550"/>
      <c r="PJX14" s="2550"/>
      <c r="PJY14" s="2550"/>
      <c r="PJZ14" s="2550"/>
      <c r="PKA14" s="2550"/>
      <c r="PKB14" s="2550"/>
      <c r="PKC14" s="2550"/>
      <c r="PKD14" s="2550"/>
      <c r="PKE14" s="2550"/>
      <c r="PKF14" s="2550"/>
      <c r="PKG14" s="2550"/>
      <c r="PKH14" s="2550"/>
      <c r="PKI14" s="2550"/>
      <c r="PKJ14" s="2550"/>
      <c r="PKK14" s="2550"/>
      <c r="PKL14" s="2550"/>
      <c r="PKM14" s="2550"/>
      <c r="PKN14" s="2550"/>
      <c r="PKO14" s="2550"/>
      <c r="PKP14" s="2550"/>
      <c r="PKQ14" s="2550"/>
      <c r="PKR14" s="2550"/>
      <c r="PKS14" s="2550"/>
      <c r="PKT14" s="2550"/>
      <c r="PKU14" s="2550"/>
      <c r="PKV14" s="2550"/>
      <c r="PKW14" s="2550"/>
      <c r="PKX14" s="2550"/>
      <c r="PKY14" s="2550"/>
      <c r="PKZ14" s="2550"/>
      <c r="PLA14" s="2550"/>
      <c r="PLB14" s="2550"/>
      <c r="PLC14" s="2550"/>
      <c r="PLD14" s="2550"/>
      <c r="PLE14" s="2550"/>
      <c r="PLF14" s="2550"/>
      <c r="PLG14" s="2550"/>
      <c r="PLH14" s="2550"/>
      <c r="PLI14" s="2550"/>
      <c r="PLJ14" s="2550"/>
      <c r="PLK14" s="2550"/>
      <c r="PLL14" s="2550"/>
      <c r="PLM14" s="2550"/>
      <c r="PLN14" s="2550"/>
      <c r="PLO14" s="2550"/>
      <c r="PLP14" s="2550"/>
      <c r="PLQ14" s="2550"/>
      <c r="PLR14" s="2550"/>
      <c r="PLS14" s="2550"/>
      <c r="PLT14" s="2550"/>
      <c r="PLU14" s="2550"/>
      <c r="PLV14" s="2550"/>
      <c r="PLW14" s="2550"/>
      <c r="PLX14" s="2550"/>
      <c r="PLY14" s="2550"/>
      <c r="PLZ14" s="2550"/>
      <c r="PMA14" s="2550"/>
      <c r="PMB14" s="2550"/>
      <c r="PMC14" s="2550"/>
      <c r="PMD14" s="2550"/>
      <c r="PME14" s="2550"/>
      <c r="PMF14" s="2550"/>
      <c r="PMG14" s="2550"/>
      <c r="PMH14" s="2550"/>
      <c r="PMI14" s="2550"/>
      <c r="PMJ14" s="2550"/>
      <c r="PMK14" s="2550"/>
      <c r="PML14" s="2550"/>
      <c r="PMM14" s="2550"/>
      <c r="PMN14" s="2550"/>
      <c r="PMO14" s="2550"/>
      <c r="PMP14" s="2550"/>
      <c r="PMQ14" s="2550"/>
      <c r="PMR14" s="2550"/>
      <c r="PMS14" s="2550"/>
      <c r="PMT14" s="2550"/>
      <c r="PMU14" s="2550"/>
      <c r="PMV14" s="2550"/>
      <c r="PMW14" s="2550"/>
      <c r="PMX14" s="2550"/>
      <c r="PMY14" s="2550"/>
      <c r="PMZ14" s="2550"/>
      <c r="PNA14" s="2550"/>
      <c r="PNB14" s="2550"/>
      <c r="PNC14" s="2550"/>
      <c r="PND14" s="2550"/>
      <c r="PNE14" s="2550"/>
      <c r="PNF14" s="2550"/>
      <c r="PNG14" s="2550"/>
      <c r="PNH14" s="2550"/>
      <c r="PNI14" s="2550"/>
      <c r="PNJ14" s="2550"/>
      <c r="PNK14" s="2550"/>
      <c r="PNL14" s="2550"/>
      <c r="PNM14" s="2550"/>
      <c r="PNN14" s="2550"/>
      <c r="PNO14" s="2550"/>
      <c r="PNP14" s="2550"/>
      <c r="PNQ14" s="2550"/>
      <c r="PNR14" s="2550"/>
      <c r="PNS14" s="2550"/>
      <c r="PNT14" s="2550"/>
      <c r="PNU14" s="2550"/>
      <c r="PNV14" s="2550"/>
      <c r="PNW14" s="2550"/>
      <c r="PNX14" s="2550"/>
      <c r="PNY14" s="2550"/>
      <c r="PNZ14" s="2550"/>
      <c r="POA14" s="2550"/>
      <c r="POB14" s="2550"/>
      <c r="POC14" s="2550"/>
      <c r="POD14" s="2550"/>
      <c r="POE14" s="2550"/>
      <c r="POF14" s="2550"/>
      <c r="POG14" s="2550"/>
      <c r="POH14" s="2550"/>
      <c r="POI14" s="2550"/>
      <c r="POJ14" s="2550"/>
      <c r="POK14" s="2550"/>
      <c r="POL14" s="2550"/>
      <c r="POM14" s="2550"/>
      <c r="PON14" s="2550"/>
      <c r="POO14" s="2550"/>
      <c r="POP14" s="2550"/>
      <c r="POQ14" s="2550"/>
      <c r="POR14" s="2550"/>
      <c r="POS14" s="2550"/>
      <c r="POT14" s="2550"/>
      <c r="POU14" s="2550"/>
      <c r="POV14" s="2550"/>
      <c r="POW14" s="2550"/>
      <c r="POX14" s="2550"/>
      <c r="POY14" s="2550"/>
      <c r="POZ14" s="2550"/>
      <c r="PPA14" s="2550"/>
      <c r="PPB14" s="2550"/>
      <c r="PPC14" s="2550"/>
      <c r="PPD14" s="2550"/>
      <c r="PPE14" s="2550"/>
      <c r="PPF14" s="2550"/>
      <c r="PPG14" s="2550"/>
      <c r="PPH14" s="2550"/>
      <c r="PPI14" s="2550"/>
      <c r="PPJ14" s="2550"/>
      <c r="PPK14" s="2550"/>
      <c r="PPL14" s="2550"/>
      <c r="PPM14" s="2550"/>
      <c r="PPN14" s="2550"/>
      <c r="PPO14" s="2550"/>
      <c r="PPP14" s="2550"/>
      <c r="PPQ14" s="2550"/>
      <c r="PPR14" s="2550"/>
      <c r="PPS14" s="2550"/>
      <c r="PPT14" s="2550"/>
      <c r="PPU14" s="2550"/>
      <c r="PPV14" s="2550"/>
      <c r="PPW14" s="2550"/>
      <c r="PPX14" s="2550"/>
      <c r="PPY14" s="2550"/>
      <c r="PPZ14" s="2550"/>
      <c r="PQA14" s="2550"/>
      <c r="PQB14" s="2550"/>
      <c r="PQC14" s="2550"/>
      <c r="PQD14" s="2550"/>
      <c r="PQE14" s="2550"/>
      <c r="PQF14" s="2550"/>
      <c r="PQG14" s="2550"/>
      <c r="PQH14" s="2550"/>
      <c r="PQI14" s="2550"/>
      <c r="PQJ14" s="2550"/>
      <c r="PQK14" s="2550"/>
      <c r="PQL14" s="2550"/>
      <c r="PQM14" s="2550"/>
      <c r="PQN14" s="2550"/>
      <c r="PQO14" s="2550"/>
      <c r="PQP14" s="2550"/>
      <c r="PQQ14" s="2550"/>
      <c r="PQR14" s="2550"/>
      <c r="PQS14" s="2550"/>
      <c r="PQT14" s="2550"/>
      <c r="PQU14" s="2550"/>
      <c r="PQV14" s="2550"/>
      <c r="PQW14" s="2550"/>
      <c r="PQX14" s="2550"/>
      <c r="PQY14" s="2550"/>
      <c r="PQZ14" s="2550"/>
      <c r="PRA14" s="2550"/>
      <c r="PRB14" s="2550"/>
      <c r="PRC14" s="2550"/>
      <c r="PRD14" s="2550"/>
      <c r="PRE14" s="2550"/>
      <c r="PRF14" s="2550"/>
      <c r="PRG14" s="2550"/>
      <c r="PRH14" s="2550"/>
      <c r="PRI14" s="2550"/>
      <c r="PRJ14" s="2550"/>
      <c r="PRK14" s="2550"/>
      <c r="PRL14" s="2550"/>
      <c r="PRM14" s="2550"/>
      <c r="PRN14" s="2550"/>
      <c r="PRO14" s="2550"/>
      <c r="PRP14" s="2550"/>
      <c r="PRQ14" s="2550"/>
      <c r="PRR14" s="2550"/>
      <c r="PRS14" s="2550"/>
      <c r="PRT14" s="2550"/>
      <c r="PRU14" s="2550"/>
      <c r="PRV14" s="2550"/>
      <c r="PRW14" s="2550"/>
      <c r="PRX14" s="2550"/>
      <c r="PRY14" s="2550"/>
      <c r="PRZ14" s="2550"/>
      <c r="PSA14" s="2550"/>
      <c r="PSB14" s="2550"/>
      <c r="PSC14" s="2550"/>
      <c r="PSD14" s="2550"/>
      <c r="PSE14" s="2550"/>
      <c r="PSF14" s="2550"/>
      <c r="PSG14" s="2550"/>
      <c r="PSH14" s="2550"/>
      <c r="PSI14" s="2550"/>
      <c r="PSJ14" s="2550"/>
      <c r="PSK14" s="2550"/>
      <c r="PSL14" s="2550"/>
      <c r="PSM14" s="2550"/>
      <c r="PSN14" s="2550"/>
      <c r="PSO14" s="2550"/>
      <c r="PSP14" s="2550"/>
      <c r="PSQ14" s="2550"/>
      <c r="PSR14" s="2550"/>
      <c r="PSS14" s="2550"/>
      <c r="PST14" s="2550"/>
      <c r="PSU14" s="2550"/>
      <c r="PSV14" s="2550"/>
      <c r="PSW14" s="2550"/>
      <c r="PSX14" s="2550"/>
      <c r="PSY14" s="2550"/>
      <c r="PSZ14" s="2550"/>
      <c r="PTA14" s="2550"/>
      <c r="PTB14" s="2550"/>
      <c r="PTC14" s="2550"/>
      <c r="PTD14" s="2550"/>
      <c r="PTE14" s="2550"/>
      <c r="PTF14" s="2550"/>
      <c r="PTG14" s="2550"/>
      <c r="PTH14" s="2550"/>
      <c r="PTI14" s="2550"/>
      <c r="PTJ14" s="2550"/>
      <c r="PTK14" s="2550"/>
      <c r="PTL14" s="2550"/>
      <c r="PTM14" s="2550"/>
      <c r="PTN14" s="2550"/>
      <c r="PTO14" s="2550"/>
      <c r="PTP14" s="2550"/>
      <c r="PTQ14" s="2550"/>
      <c r="PTR14" s="2550"/>
      <c r="PTS14" s="2550"/>
      <c r="PTT14" s="2550"/>
      <c r="PTU14" s="2550"/>
      <c r="PTV14" s="2550"/>
      <c r="PTW14" s="2550"/>
      <c r="PTX14" s="2550"/>
      <c r="PTY14" s="2550"/>
      <c r="PTZ14" s="2550"/>
      <c r="PUA14" s="2550"/>
      <c r="PUB14" s="2550"/>
      <c r="PUC14" s="2550"/>
      <c r="PUD14" s="2550"/>
      <c r="PUE14" s="2550"/>
      <c r="PUF14" s="2550"/>
      <c r="PUG14" s="2550"/>
      <c r="PUH14" s="2550"/>
      <c r="PUI14" s="2550"/>
      <c r="PUJ14" s="2550"/>
      <c r="PUK14" s="2550"/>
      <c r="PUL14" s="2550"/>
      <c r="PUM14" s="2550"/>
      <c r="PUN14" s="2550"/>
      <c r="PUO14" s="2550"/>
      <c r="PUP14" s="2550"/>
      <c r="PUQ14" s="2550"/>
      <c r="PUR14" s="2550"/>
      <c r="PUS14" s="2550"/>
      <c r="PUT14" s="2550"/>
      <c r="PUU14" s="2550"/>
      <c r="PUV14" s="2550"/>
      <c r="PUW14" s="2550"/>
      <c r="PUX14" s="2550"/>
      <c r="PUY14" s="2550"/>
      <c r="PUZ14" s="2550"/>
      <c r="PVA14" s="2550"/>
      <c r="PVB14" s="2550"/>
      <c r="PVC14" s="2550"/>
      <c r="PVD14" s="2550"/>
      <c r="PVE14" s="2550"/>
      <c r="PVF14" s="2550"/>
      <c r="PVG14" s="2550"/>
      <c r="PVH14" s="2550"/>
      <c r="PVI14" s="2550"/>
      <c r="PVJ14" s="2550"/>
      <c r="PVK14" s="2550"/>
      <c r="PVL14" s="2550"/>
      <c r="PVM14" s="2550"/>
      <c r="PVN14" s="2550"/>
      <c r="PVO14" s="2550"/>
      <c r="PVP14" s="2550"/>
      <c r="PVQ14" s="2550"/>
      <c r="PVR14" s="2550"/>
      <c r="PVS14" s="2550"/>
      <c r="PVT14" s="2550"/>
      <c r="PVU14" s="2550"/>
      <c r="PVV14" s="2550"/>
      <c r="PVW14" s="2550"/>
      <c r="PVX14" s="2550"/>
      <c r="PVY14" s="2550"/>
      <c r="PVZ14" s="2550"/>
      <c r="PWA14" s="2550"/>
      <c r="PWB14" s="2550"/>
      <c r="PWC14" s="2550"/>
      <c r="PWD14" s="2550"/>
      <c r="PWE14" s="2550"/>
      <c r="PWF14" s="2550"/>
      <c r="PWG14" s="2550"/>
      <c r="PWH14" s="2550"/>
      <c r="PWI14" s="2550"/>
      <c r="PWJ14" s="2550"/>
      <c r="PWK14" s="2550"/>
      <c r="PWL14" s="2550"/>
      <c r="PWM14" s="2550"/>
      <c r="PWN14" s="2550"/>
      <c r="PWO14" s="2550"/>
      <c r="PWP14" s="2550"/>
      <c r="PWQ14" s="2550"/>
      <c r="PWR14" s="2550"/>
      <c r="PWS14" s="2550"/>
      <c r="PWT14" s="2550"/>
      <c r="PWU14" s="2550"/>
      <c r="PWV14" s="2550"/>
      <c r="PWW14" s="2550"/>
      <c r="PWX14" s="2550"/>
      <c r="PWY14" s="2550"/>
      <c r="PWZ14" s="2550"/>
      <c r="PXA14" s="2550"/>
      <c r="PXB14" s="2550"/>
      <c r="PXC14" s="2550"/>
      <c r="PXD14" s="2550"/>
      <c r="PXE14" s="2550"/>
      <c r="PXF14" s="2550"/>
      <c r="PXG14" s="2550"/>
      <c r="PXH14" s="2550"/>
      <c r="PXI14" s="2550"/>
      <c r="PXJ14" s="2550"/>
      <c r="PXK14" s="2550"/>
      <c r="PXL14" s="2550"/>
      <c r="PXM14" s="2550"/>
      <c r="PXN14" s="2550"/>
      <c r="PXO14" s="2550"/>
      <c r="PXP14" s="2550"/>
      <c r="PXQ14" s="2550"/>
      <c r="PXR14" s="2550"/>
      <c r="PXS14" s="2550"/>
      <c r="PXT14" s="2550"/>
      <c r="PXU14" s="2550"/>
      <c r="PXV14" s="2550"/>
      <c r="PXW14" s="2550"/>
      <c r="PXX14" s="2550"/>
      <c r="PXY14" s="2550"/>
      <c r="PXZ14" s="2550"/>
      <c r="PYA14" s="2550"/>
      <c r="PYB14" s="2550"/>
      <c r="PYC14" s="2550"/>
      <c r="PYD14" s="2550"/>
      <c r="PYE14" s="2550"/>
      <c r="PYF14" s="2550"/>
      <c r="PYG14" s="2550"/>
      <c r="PYH14" s="2550"/>
      <c r="PYI14" s="2550"/>
      <c r="PYJ14" s="2550"/>
      <c r="PYK14" s="2550"/>
      <c r="PYL14" s="2550"/>
      <c r="PYM14" s="2550"/>
      <c r="PYN14" s="2550"/>
      <c r="PYO14" s="2550"/>
      <c r="PYP14" s="2550"/>
      <c r="PYQ14" s="2550"/>
      <c r="PYR14" s="2550"/>
      <c r="PYS14" s="2550"/>
      <c r="PYT14" s="2550"/>
      <c r="PYU14" s="2550"/>
      <c r="PYV14" s="2550"/>
      <c r="PYW14" s="2550"/>
      <c r="PYX14" s="2550"/>
      <c r="PYY14" s="2550"/>
      <c r="PYZ14" s="2550"/>
      <c r="PZA14" s="2550"/>
      <c r="PZB14" s="2550"/>
      <c r="PZC14" s="2550"/>
      <c r="PZD14" s="2550"/>
      <c r="PZE14" s="2550"/>
      <c r="PZF14" s="2550"/>
      <c r="PZG14" s="2550"/>
      <c r="PZH14" s="2550"/>
      <c r="PZI14" s="2550"/>
      <c r="PZJ14" s="2550"/>
      <c r="PZK14" s="2550"/>
      <c r="PZL14" s="2550"/>
      <c r="PZM14" s="2550"/>
      <c r="PZN14" s="2550"/>
      <c r="PZO14" s="2550"/>
      <c r="PZP14" s="2550"/>
      <c r="PZQ14" s="2550"/>
      <c r="PZR14" s="2550"/>
      <c r="PZS14" s="2550"/>
      <c r="PZT14" s="2550"/>
      <c r="PZU14" s="2550"/>
      <c r="PZV14" s="2550"/>
      <c r="PZW14" s="2550"/>
      <c r="PZX14" s="2550"/>
      <c r="PZY14" s="2550"/>
      <c r="PZZ14" s="2550"/>
      <c r="QAA14" s="2550"/>
      <c r="QAB14" s="2550"/>
      <c r="QAC14" s="2550"/>
      <c r="QAD14" s="2550"/>
      <c r="QAE14" s="2550"/>
      <c r="QAF14" s="2550"/>
      <c r="QAG14" s="2550"/>
      <c r="QAH14" s="2550"/>
      <c r="QAI14" s="2550"/>
      <c r="QAJ14" s="2550"/>
      <c r="QAK14" s="2550"/>
      <c r="QAL14" s="2550"/>
      <c r="QAM14" s="2550"/>
      <c r="QAN14" s="2550"/>
      <c r="QAO14" s="2550"/>
      <c r="QAP14" s="2550"/>
      <c r="QAQ14" s="2550"/>
      <c r="QAR14" s="2550"/>
      <c r="QAS14" s="2550"/>
      <c r="QAT14" s="2550"/>
      <c r="QAU14" s="2550"/>
      <c r="QAV14" s="2550"/>
      <c r="QAW14" s="2550"/>
      <c r="QAX14" s="2550"/>
      <c r="QAY14" s="2550"/>
      <c r="QAZ14" s="2550"/>
      <c r="QBA14" s="2550"/>
      <c r="QBB14" s="2550"/>
      <c r="QBC14" s="2550"/>
      <c r="QBD14" s="2550"/>
      <c r="QBE14" s="2550"/>
      <c r="QBF14" s="2550"/>
      <c r="QBG14" s="2550"/>
      <c r="QBH14" s="2550"/>
      <c r="QBI14" s="2550"/>
      <c r="QBJ14" s="2550"/>
      <c r="QBK14" s="2550"/>
      <c r="QBL14" s="2550"/>
      <c r="QBM14" s="2550"/>
      <c r="QBN14" s="2550"/>
      <c r="QBO14" s="2550"/>
      <c r="QBP14" s="2550"/>
      <c r="QBQ14" s="2550"/>
      <c r="QBR14" s="2550"/>
      <c r="QBS14" s="2550"/>
      <c r="QBT14" s="2550"/>
      <c r="QBU14" s="2550"/>
      <c r="QBV14" s="2550"/>
      <c r="QBW14" s="2550"/>
      <c r="QBX14" s="2550"/>
      <c r="QBY14" s="2550"/>
      <c r="QBZ14" s="2550"/>
      <c r="QCA14" s="2550"/>
      <c r="QCB14" s="2550"/>
      <c r="QCC14" s="2550"/>
      <c r="QCD14" s="2550"/>
      <c r="QCE14" s="2550"/>
      <c r="QCF14" s="2550"/>
      <c r="QCG14" s="2550"/>
      <c r="QCH14" s="2550"/>
      <c r="QCI14" s="2550"/>
      <c r="QCJ14" s="2550"/>
      <c r="QCK14" s="2550"/>
      <c r="QCL14" s="2550"/>
      <c r="QCM14" s="2550"/>
      <c r="QCN14" s="2550"/>
      <c r="QCO14" s="2550"/>
      <c r="QCP14" s="2550"/>
      <c r="QCQ14" s="2550"/>
      <c r="QCR14" s="2550"/>
      <c r="QCS14" s="2550"/>
      <c r="QCT14" s="2550"/>
      <c r="QCU14" s="2550"/>
      <c r="QCV14" s="2550"/>
      <c r="QCW14" s="2550"/>
      <c r="QCX14" s="2550"/>
      <c r="QCY14" s="2550"/>
      <c r="QCZ14" s="2550"/>
      <c r="QDA14" s="2550"/>
      <c r="QDB14" s="2550"/>
      <c r="QDC14" s="2550"/>
      <c r="QDD14" s="2550"/>
      <c r="QDE14" s="2550"/>
      <c r="QDF14" s="2550"/>
      <c r="QDG14" s="2550"/>
      <c r="QDH14" s="2550"/>
      <c r="QDI14" s="2550"/>
      <c r="QDJ14" s="2550"/>
      <c r="QDK14" s="2550"/>
      <c r="QDL14" s="2550"/>
      <c r="QDM14" s="2550"/>
      <c r="QDN14" s="2550"/>
      <c r="QDO14" s="2550"/>
      <c r="QDP14" s="2550"/>
      <c r="QDQ14" s="2550"/>
      <c r="QDR14" s="2550"/>
      <c r="QDS14" s="2550"/>
      <c r="QDT14" s="2550"/>
      <c r="QDU14" s="2550"/>
      <c r="QDV14" s="2550"/>
      <c r="QDW14" s="2550"/>
      <c r="QDX14" s="2550"/>
      <c r="QDY14" s="2550"/>
      <c r="QDZ14" s="2550"/>
      <c r="QEA14" s="2550"/>
      <c r="QEB14" s="2550"/>
      <c r="QEC14" s="2550"/>
      <c r="QED14" s="2550"/>
      <c r="QEE14" s="2550"/>
      <c r="QEF14" s="2550"/>
      <c r="QEG14" s="2550"/>
      <c r="QEH14" s="2550"/>
      <c r="QEI14" s="2550"/>
      <c r="QEJ14" s="2550"/>
      <c r="QEK14" s="2550"/>
      <c r="QEL14" s="2550"/>
      <c r="QEM14" s="2550"/>
      <c r="QEN14" s="2550"/>
      <c r="QEO14" s="2550"/>
      <c r="QEP14" s="2550"/>
      <c r="QEQ14" s="2550"/>
      <c r="QER14" s="2550"/>
      <c r="QES14" s="2550"/>
      <c r="QET14" s="2550"/>
      <c r="QEU14" s="2550"/>
      <c r="QEV14" s="2550"/>
      <c r="QEW14" s="2550"/>
      <c r="QEX14" s="2550"/>
      <c r="QEY14" s="2550"/>
      <c r="QEZ14" s="2550"/>
      <c r="QFA14" s="2550"/>
      <c r="QFB14" s="2550"/>
      <c r="QFC14" s="2550"/>
      <c r="QFD14" s="2550"/>
      <c r="QFE14" s="2550"/>
      <c r="QFF14" s="2550"/>
      <c r="QFG14" s="2550"/>
      <c r="QFH14" s="2550"/>
      <c r="QFI14" s="2550"/>
      <c r="QFJ14" s="2550"/>
      <c r="QFK14" s="2550"/>
      <c r="QFL14" s="2550"/>
      <c r="QFM14" s="2550"/>
      <c r="QFN14" s="2550"/>
      <c r="QFO14" s="2550"/>
      <c r="QFP14" s="2550"/>
      <c r="QFQ14" s="2550"/>
      <c r="QFR14" s="2550"/>
      <c r="QFS14" s="2550"/>
      <c r="QFT14" s="2550"/>
      <c r="QFU14" s="2550"/>
      <c r="QFV14" s="2550"/>
      <c r="QFW14" s="2550"/>
      <c r="QFX14" s="2550"/>
      <c r="QFY14" s="2550"/>
      <c r="QFZ14" s="2550"/>
      <c r="QGA14" s="2550"/>
      <c r="QGB14" s="2550"/>
      <c r="QGC14" s="2550"/>
      <c r="QGD14" s="2550"/>
      <c r="QGE14" s="2550"/>
      <c r="QGF14" s="2550"/>
      <c r="QGG14" s="2550"/>
      <c r="QGH14" s="2550"/>
      <c r="QGI14" s="2550"/>
      <c r="QGJ14" s="2550"/>
      <c r="QGK14" s="2550"/>
      <c r="QGL14" s="2550"/>
      <c r="QGM14" s="2550"/>
      <c r="QGN14" s="2550"/>
      <c r="QGO14" s="2550"/>
      <c r="QGP14" s="2550"/>
      <c r="QGQ14" s="2550"/>
      <c r="QGR14" s="2550"/>
      <c r="QGS14" s="2550"/>
      <c r="QGT14" s="2550"/>
      <c r="QGU14" s="2550"/>
      <c r="QGV14" s="2550"/>
      <c r="QGW14" s="2550"/>
      <c r="QGX14" s="2550"/>
      <c r="QGY14" s="2550"/>
      <c r="QGZ14" s="2550"/>
      <c r="QHA14" s="2550"/>
      <c r="QHB14" s="2550"/>
      <c r="QHC14" s="2550"/>
      <c r="QHD14" s="2550"/>
      <c r="QHE14" s="2550"/>
      <c r="QHF14" s="2550"/>
      <c r="QHG14" s="2550"/>
      <c r="QHH14" s="2550"/>
      <c r="QHI14" s="2550"/>
      <c r="QHJ14" s="2550"/>
      <c r="QHK14" s="2550"/>
      <c r="QHL14" s="2550"/>
      <c r="QHM14" s="2550"/>
      <c r="QHN14" s="2550"/>
      <c r="QHO14" s="2550"/>
      <c r="QHP14" s="2550"/>
      <c r="QHQ14" s="2550"/>
      <c r="QHR14" s="2550"/>
      <c r="QHS14" s="2550"/>
      <c r="QHT14" s="2550"/>
      <c r="QHU14" s="2550"/>
      <c r="QHV14" s="2550"/>
      <c r="QHW14" s="2550"/>
      <c r="QHX14" s="2550"/>
      <c r="QHY14" s="2550"/>
      <c r="QHZ14" s="2550"/>
      <c r="QIA14" s="2550"/>
      <c r="QIB14" s="2550"/>
      <c r="QIC14" s="2550"/>
      <c r="QID14" s="2550"/>
      <c r="QIE14" s="2550"/>
      <c r="QIF14" s="2550"/>
      <c r="QIG14" s="2550"/>
      <c r="QIH14" s="2550"/>
      <c r="QII14" s="2550"/>
      <c r="QIJ14" s="2550"/>
      <c r="QIK14" s="2550"/>
      <c r="QIL14" s="2550"/>
      <c r="QIM14" s="2550"/>
      <c r="QIN14" s="2550"/>
      <c r="QIO14" s="2550"/>
      <c r="QIP14" s="2550"/>
      <c r="QIQ14" s="2550"/>
      <c r="QIR14" s="2550"/>
      <c r="QIS14" s="2550"/>
      <c r="QIT14" s="2550"/>
      <c r="QIU14" s="2550"/>
      <c r="QIV14" s="2550"/>
      <c r="QIW14" s="2550"/>
      <c r="QIX14" s="2550"/>
      <c r="QIY14" s="2550"/>
      <c r="QIZ14" s="2550"/>
      <c r="QJA14" s="2550"/>
      <c r="QJB14" s="2550"/>
      <c r="QJC14" s="2550"/>
      <c r="QJD14" s="2550"/>
      <c r="QJE14" s="2550"/>
      <c r="QJF14" s="2550"/>
      <c r="QJG14" s="2550"/>
      <c r="QJH14" s="2550"/>
      <c r="QJI14" s="2550"/>
      <c r="QJJ14" s="2550"/>
      <c r="QJK14" s="2550"/>
      <c r="QJL14" s="2550"/>
      <c r="QJM14" s="2550"/>
      <c r="QJN14" s="2550"/>
      <c r="QJO14" s="2550"/>
      <c r="QJP14" s="2550"/>
      <c r="QJQ14" s="2550"/>
      <c r="QJR14" s="2550"/>
      <c r="QJS14" s="2550"/>
      <c r="QJT14" s="2550"/>
      <c r="QJU14" s="2550"/>
      <c r="QJV14" s="2550"/>
      <c r="QJW14" s="2550"/>
      <c r="QJX14" s="2550"/>
      <c r="QJY14" s="2550"/>
      <c r="QJZ14" s="2550"/>
      <c r="QKA14" s="2550"/>
      <c r="QKB14" s="2550"/>
      <c r="QKC14" s="2550"/>
      <c r="QKD14" s="2550"/>
      <c r="QKE14" s="2550"/>
      <c r="QKF14" s="2550"/>
      <c r="QKG14" s="2550"/>
      <c r="QKH14" s="2550"/>
      <c r="QKI14" s="2550"/>
      <c r="QKJ14" s="2550"/>
      <c r="QKK14" s="2550"/>
      <c r="QKL14" s="2550"/>
      <c r="QKM14" s="2550"/>
      <c r="QKN14" s="2550"/>
      <c r="QKO14" s="2550"/>
      <c r="QKP14" s="2550"/>
      <c r="QKQ14" s="2550"/>
      <c r="QKR14" s="2550"/>
      <c r="QKS14" s="2550"/>
      <c r="QKT14" s="2550"/>
      <c r="QKU14" s="2550"/>
      <c r="QKV14" s="2550"/>
      <c r="QKW14" s="2550"/>
      <c r="QKX14" s="2550"/>
      <c r="QKY14" s="2550"/>
      <c r="QKZ14" s="2550"/>
      <c r="QLA14" s="2550"/>
      <c r="QLB14" s="2550"/>
      <c r="QLC14" s="2550"/>
      <c r="QLD14" s="2550"/>
      <c r="QLE14" s="2550"/>
      <c r="QLF14" s="2550"/>
      <c r="QLG14" s="2550"/>
      <c r="QLH14" s="2550"/>
      <c r="QLI14" s="2550"/>
      <c r="QLJ14" s="2550"/>
      <c r="QLK14" s="2550"/>
      <c r="QLL14" s="2550"/>
      <c r="QLM14" s="2550"/>
      <c r="QLN14" s="2550"/>
      <c r="QLO14" s="2550"/>
      <c r="QLP14" s="2550"/>
      <c r="QLQ14" s="2550"/>
      <c r="QLR14" s="2550"/>
      <c r="QLS14" s="2550"/>
      <c r="QLT14" s="2550"/>
      <c r="QLU14" s="2550"/>
      <c r="QLV14" s="2550"/>
      <c r="QLW14" s="2550"/>
      <c r="QLX14" s="2550"/>
      <c r="QLY14" s="2550"/>
      <c r="QLZ14" s="2550"/>
      <c r="QMA14" s="2550"/>
      <c r="QMB14" s="2550"/>
      <c r="QMC14" s="2550"/>
      <c r="QMD14" s="2550"/>
      <c r="QME14" s="2550"/>
      <c r="QMF14" s="2550"/>
      <c r="QMG14" s="2550"/>
      <c r="QMH14" s="2550"/>
      <c r="QMI14" s="2550"/>
      <c r="QMJ14" s="2550"/>
      <c r="QMK14" s="2550"/>
      <c r="QML14" s="2550"/>
      <c r="QMM14" s="2550"/>
      <c r="QMN14" s="2550"/>
      <c r="QMO14" s="2550"/>
      <c r="QMP14" s="2550"/>
      <c r="QMQ14" s="2550"/>
      <c r="QMR14" s="2550"/>
      <c r="QMS14" s="2550"/>
      <c r="QMT14" s="2550"/>
      <c r="QMU14" s="2550"/>
      <c r="QMV14" s="2550"/>
      <c r="QMW14" s="2550"/>
      <c r="QMX14" s="2550"/>
      <c r="QMY14" s="2550"/>
      <c r="QMZ14" s="2550"/>
      <c r="QNA14" s="2550"/>
      <c r="QNB14" s="2550"/>
      <c r="QNC14" s="2550"/>
      <c r="QND14" s="2550"/>
      <c r="QNE14" s="2550"/>
      <c r="QNF14" s="2550"/>
      <c r="QNG14" s="2550"/>
      <c r="QNH14" s="2550"/>
      <c r="QNI14" s="2550"/>
      <c r="QNJ14" s="2550"/>
      <c r="QNK14" s="2550"/>
      <c r="QNL14" s="2550"/>
      <c r="QNM14" s="2550"/>
      <c r="QNN14" s="2550"/>
      <c r="QNO14" s="2550"/>
      <c r="QNP14" s="2550"/>
      <c r="QNQ14" s="2550"/>
      <c r="QNR14" s="2550"/>
      <c r="QNS14" s="2550"/>
      <c r="QNT14" s="2550"/>
      <c r="QNU14" s="2550"/>
      <c r="QNV14" s="2550"/>
      <c r="QNW14" s="2550"/>
      <c r="QNX14" s="2550"/>
      <c r="QNY14" s="2550"/>
      <c r="QNZ14" s="2550"/>
      <c r="QOA14" s="2550"/>
      <c r="QOB14" s="2550"/>
      <c r="QOC14" s="2550"/>
      <c r="QOD14" s="2550"/>
      <c r="QOE14" s="2550"/>
      <c r="QOF14" s="2550"/>
      <c r="QOG14" s="2550"/>
      <c r="QOH14" s="2550"/>
      <c r="QOI14" s="2550"/>
      <c r="QOJ14" s="2550"/>
      <c r="QOK14" s="2550"/>
      <c r="QOL14" s="2550"/>
      <c r="QOM14" s="2550"/>
      <c r="QON14" s="2550"/>
      <c r="QOO14" s="2550"/>
      <c r="QOP14" s="2550"/>
      <c r="QOQ14" s="2550"/>
      <c r="QOR14" s="2550"/>
      <c r="QOS14" s="2550"/>
      <c r="QOT14" s="2550"/>
      <c r="QOU14" s="2550"/>
      <c r="QOV14" s="2550"/>
      <c r="QOW14" s="2550"/>
      <c r="QOX14" s="2550"/>
      <c r="QOY14" s="2550"/>
      <c r="QOZ14" s="2550"/>
      <c r="QPA14" s="2550"/>
      <c r="QPB14" s="2550"/>
      <c r="QPC14" s="2550"/>
      <c r="QPD14" s="2550"/>
      <c r="QPE14" s="2550"/>
      <c r="QPF14" s="2550"/>
      <c r="QPG14" s="2550"/>
      <c r="QPH14" s="2550"/>
      <c r="QPI14" s="2550"/>
      <c r="QPJ14" s="2550"/>
      <c r="QPK14" s="2550"/>
      <c r="QPL14" s="2550"/>
      <c r="QPM14" s="2550"/>
      <c r="QPN14" s="2550"/>
      <c r="QPO14" s="2550"/>
      <c r="QPP14" s="2550"/>
      <c r="QPQ14" s="2550"/>
      <c r="QPR14" s="2550"/>
      <c r="QPS14" s="2550"/>
      <c r="QPT14" s="2550"/>
      <c r="QPU14" s="2550"/>
      <c r="QPV14" s="2550"/>
      <c r="QPW14" s="2550"/>
      <c r="QPX14" s="2550"/>
      <c r="QPY14" s="2550"/>
      <c r="QPZ14" s="2550"/>
      <c r="QQA14" s="2550"/>
      <c r="QQB14" s="2550"/>
      <c r="QQC14" s="2550"/>
      <c r="QQD14" s="2550"/>
      <c r="QQE14" s="2550"/>
      <c r="QQF14" s="2550"/>
      <c r="QQG14" s="2550"/>
      <c r="QQH14" s="2550"/>
      <c r="QQI14" s="2550"/>
      <c r="QQJ14" s="2550"/>
      <c r="QQK14" s="2550"/>
      <c r="QQL14" s="2550"/>
      <c r="QQM14" s="2550"/>
      <c r="QQN14" s="2550"/>
      <c r="QQO14" s="2550"/>
      <c r="QQP14" s="2550"/>
      <c r="QQQ14" s="2550"/>
      <c r="QQR14" s="2550"/>
      <c r="QQS14" s="2550"/>
      <c r="QQT14" s="2550"/>
      <c r="QQU14" s="2550"/>
      <c r="QQV14" s="2550"/>
      <c r="QQW14" s="2550"/>
      <c r="QQX14" s="2550"/>
      <c r="QQY14" s="2550"/>
      <c r="QQZ14" s="2550"/>
      <c r="QRA14" s="2550"/>
      <c r="QRB14" s="2550"/>
      <c r="QRC14" s="2550"/>
      <c r="QRD14" s="2550"/>
      <c r="QRE14" s="2550"/>
      <c r="QRF14" s="2550"/>
      <c r="QRG14" s="2550"/>
      <c r="QRH14" s="2550"/>
      <c r="QRI14" s="2550"/>
      <c r="QRJ14" s="2550"/>
      <c r="QRK14" s="2550"/>
      <c r="QRL14" s="2550"/>
      <c r="QRM14" s="2550"/>
      <c r="QRN14" s="2550"/>
      <c r="QRO14" s="2550"/>
      <c r="QRP14" s="2550"/>
      <c r="QRQ14" s="2550"/>
      <c r="QRR14" s="2550"/>
      <c r="QRS14" s="2550"/>
      <c r="QRT14" s="2550"/>
      <c r="QRU14" s="2550"/>
      <c r="QRV14" s="2550"/>
      <c r="QRW14" s="2550"/>
      <c r="QRX14" s="2550"/>
      <c r="QRY14" s="2550"/>
      <c r="QRZ14" s="2550"/>
      <c r="QSA14" s="2550"/>
      <c r="QSB14" s="2550"/>
      <c r="QSC14" s="2550"/>
      <c r="QSD14" s="2550"/>
      <c r="QSE14" s="2550"/>
      <c r="QSF14" s="2550"/>
      <c r="QSG14" s="2550"/>
      <c r="QSH14" s="2550"/>
      <c r="QSI14" s="2550"/>
      <c r="QSJ14" s="2550"/>
      <c r="QSK14" s="2550"/>
      <c r="QSL14" s="2550"/>
      <c r="QSM14" s="2550"/>
      <c r="QSN14" s="2550"/>
      <c r="QSO14" s="2550"/>
      <c r="QSP14" s="2550"/>
      <c r="QSQ14" s="2550"/>
      <c r="QSR14" s="2550"/>
      <c r="QSS14" s="2550"/>
      <c r="QST14" s="2550"/>
      <c r="QSU14" s="2550"/>
      <c r="QSV14" s="2550"/>
      <c r="QSW14" s="2550"/>
      <c r="QSX14" s="2550"/>
      <c r="QSY14" s="2550"/>
      <c r="QSZ14" s="2550"/>
      <c r="QTA14" s="2550"/>
      <c r="QTB14" s="2550"/>
      <c r="QTC14" s="2550"/>
      <c r="QTD14" s="2550"/>
      <c r="QTE14" s="2550"/>
      <c r="QTF14" s="2550"/>
      <c r="QTG14" s="2550"/>
      <c r="QTH14" s="2550"/>
      <c r="QTI14" s="2550"/>
      <c r="QTJ14" s="2550"/>
      <c r="QTK14" s="2550"/>
      <c r="QTL14" s="2550"/>
      <c r="QTM14" s="2550"/>
      <c r="QTN14" s="2550"/>
      <c r="QTO14" s="2550"/>
      <c r="QTP14" s="2550"/>
      <c r="QTQ14" s="2550"/>
      <c r="QTR14" s="2550"/>
      <c r="QTS14" s="2550"/>
      <c r="QTT14" s="2550"/>
      <c r="QTU14" s="2550"/>
      <c r="QTV14" s="2550"/>
      <c r="QTW14" s="2550"/>
      <c r="QTX14" s="2550"/>
      <c r="QTY14" s="2550"/>
      <c r="QTZ14" s="2550"/>
      <c r="QUA14" s="2550"/>
      <c r="QUB14" s="2550"/>
      <c r="QUC14" s="2550"/>
      <c r="QUD14" s="2550"/>
      <c r="QUE14" s="2550"/>
      <c r="QUF14" s="2550"/>
      <c r="QUG14" s="2550"/>
      <c r="QUH14" s="2550"/>
      <c r="QUI14" s="2550"/>
      <c r="QUJ14" s="2550"/>
      <c r="QUK14" s="2550"/>
      <c r="QUL14" s="2550"/>
      <c r="QUM14" s="2550"/>
      <c r="QUN14" s="2550"/>
      <c r="QUO14" s="2550"/>
      <c r="QUP14" s="2550"/>
      <c r="QUQ14" s="2550"/>
      <c r="QUR14" s="2550"/>
      <c r="QUS14" s="2550"/>
      <c r="QUT14" s="2550"/>
      <c r="QUU14" s="2550"/>
      <c r="QUV14" s="2550"/>
      <c r="QUW14" s="2550"/>
      <c r="QUX14" s="2550"/>
      <c r="QUY14" s="2550"/>
      <c r="QUZ14" s="2550"/>
      <c r="QVA14" s="2550"/>
      <c r="QVB14" s="2550"/>
      <c r="QVC14" s="2550"/>
      <c r="QVD14" s="2550"/>
      <c r="QVE14" s="2550"/>
      <c r="QVF14" s="2550"/>
      <c r="QVG14" s="2550"/>
      <c r="QVH14" s="2550"/>
      <c r="QVI14" s="2550"/>
      <c r="QVJ14" s="2550"/>
      <c r="QVK14" s="2550"/>
      <c r="QVL14" s="2550"/>
      <c r="QVM14" s="2550"/>
      <c r="QVN14" s="2550"/>
      <c r="QVO14" s="2550"/>
      <c r="QVP14" s="2550"/>
      <c r="QVQ14" s="2550"/>
      <c r="QVR14" s="2550"/>
      <c r="QVS14" s="2550"/>
      <c r="QVT14" s="2550"/>
      <c r="QVU14" s="2550"/>
      <c r="QVV14" s="2550"/>
      <c r="QVW14" s="2550"/>
      <c r="QVX14" s="2550"/>
      <c r="QVY14" s="2550"/>
      <c r="QVZ14" s="2550"/>
      <c r="QWA14" s="2550"/>
      <c r="QWB14" s="2550"/>
      <c r="QWC14" s="2550"/>
      <c r="QWD14" s="2550"/>
      <c r="QWE14" s="2550"/>
      <c r="QWF14" s="2550"/>
      <c r="QWG14" s="2550"/>
      <c r="QWH14" s="2550"/>
      <c r="QWI14" s="2550"/>
      <c r="QWJ14" s="2550"/>
      <c r="QWK14" s="2550"/>
      <c r="QWL14" s="2550"/>
      <c r="QWM14" s="2550"/>
      <c r="QWN14" s="2550"/>
      <c r="QWO14" s="2550"/>
      <c r="QWP14" s="2550"/>
      <c r="QWQ14" s="2550"/>
      <c r="QWR14" s="2550"/>
      <c r="QWS14" s="2550"/>
      <c r="QWT14" s="2550"/>
      <c r="QWU14" s="2550"/>
      <c r="QWV14" s="2550"/>
      <c r="QWW14" s="2550"/>
      <c r="QWX14" s="2550"/>
      <c r="QWY14" s="2550"/>
      <c r="QWZ14" s="2550"/>
      <c r="QXA14" s="2550"/>
      <c r="QXB14" s="2550"/>
      <c r="QXC14" s="2550"/>
      <c r="QXD14" s="2550"/>
      <c r="QXE14" s="2550"/>
      <c r="QXF14" s="2550"/>
      <c r="QXG14" s="2550"/>
      <c r="QXH14" s="2550"/>
      <c r="QXI14" s="2550"/>
      <c r="QXJ14" s="2550"/>
      <c r="QXK14" s="2550"/>
      <c r="QXL14" s="2550"/>
      <c r="QXM14" s="2550"/>
      <c r="QXN14" s="2550"/>
      <c r="QXO14" s="2550"/>
      <c r="QXP14" s="2550"/>
      <c r="QXQ14" s="2550"/>
      <c r="QXR14" s="2550"/>
      <c r="QXS14" s="2550"/>
      <c r="QXT14" s="2550"/>
      <c r="QXU14" s="2550"/>
      <c r="QXV14" s="2550"/>
      <c r="QXW14" s="2550"/>
      <c r="QXX14" s="2550"/>
      <c r="QXY14" s="2550"/>
      <c r="QXZ14" s="2550"/>
      <c r="QYA14" s="2550"/>
      <c r="QYB14" s="2550"/>
      <c r="QYC14" s="2550"/>
      <c r="QYD14" s="2550"/>
      <c r="QYE14" s="2550"/>
      <c r="QYF14" s="2550"/>
      <c r="QYG14" s="2550"/>
      <c r="QYH14" s="2550"/>
      <c r="QYI14" s="2550"/>
      <c r="QYJ14" s="2550"/>
      <c r="QYK14" s="2550"/>
      <c r="QYL14" s="2550"/>
      <c r="QYM14" s="2550"/>
      <c r="QYN14" s="2550"/>
      <c r="QYO14" s="2550"/>
      <c r="QYP14" s="2550"/>
      <c r="QYQ14" s="2550"/>
      <c r="QYR14" s="2550"/>
      <c r="QYS14" s="2550"/>
      <c r="QYT14" s="2550"/>
      <c r="QYU14" s="2550"/>
      <c r="QYV14" s="2550"/>
      <c r="QYW14" s="2550"/>
      <c r="QYX14" s="2550"/>
      <c r="QYY14" s="2550"/>
      <c r="QYZ14" s="2550"/>
      <c r="QZA14" s="2550"/>
      <c r="QZB14" s="2550"/>
      <c r="QZC14" s="2550"/>
      <c r="QZD14" s="2550"/>
      <c r="QZE14" s="2550"/>
      <c r="QZF14" s="2550"/>
      <c r="QZG14" s="2550"/>
      <c r="QZH14" s="2550"/>
      <c r="QZI14" s="2550"/>
      <c r="QZJ14" s="2550"/>
      <c r="QZK14" s="2550"/>
      <c r="QZL14" s="2550"/>
      <c r="QZM14" s="2550"/>
      <c r="QZN14" s="2550"/>
      <c r="QZO14" s="2550"/>
      <c r="QZP14" s="2550"/>
      <c r="QZQ14" s="2550"/>
      <c r="QZR14" s="2550"/>
      <c r="QZS14" s="2550"/>
      <c r="QZT14" s="2550"/>
      <c r="QZU14" s="2550"/>
      <c r="QZV14" s="2550"/>
      <c r="QZW14" s="2550"/>
      <c r="QZX14" s="2550"/>
      <c r="QZY14" s="2550"/>
      <c r="QZZ14" s="2550"/>
      <c r="RAA14" s="2550"/>
      <c r="RAB14" s="2550"/>
      <c r="RAC14" s="2550"/>
      <c r="RAD14" s="2550"/>
      <c r="RAE14" s="2550"/>
      <c r="RAF14" s="2550"/>
      <c r="RAG14" s="2550"/>
      <c r="RAH14" s="2550"/>
      <c r="RAI14" s="2550"/>
      <c r="RAJ14" s="2550"/>
      <c r="RAK14" s="2550"/>
      <c r="RAL14" s="2550"/>
      <c r="RAM14" s="2550"/>
      <c r="RAN14" s="2550"/>
      <c r="RAO14" s="2550"/>
      <c r="RAP14" s="2550"/>
      <c r="RAQ14" s="2550"/>
      <c r="RAR14" s="2550"/>
      <c r="RAS14" s="2550"/>
      <c r="RAT14" s="2550"/>
      <c r="RAU14" s="2550"/>
      <c r="RAV14" s="2550"/>
      <c r="RAW14" s="2550"/>
      <c r="RAX14" s="2550"/>
      <c r="RAY14" s="2550"/>
      <c r="RAZ14" s="2550"/>
      <c r="RBA14" s="2550"/>
      <c r="RBB14" s="2550"/>
      <c r="RBC14" s="2550"/>
      <c r="RBD14" s="2550"/>
      <c r="RBE14" s="2550"/>
      <c r="RBF14" s="2550"/>
      <c r="RBG14" s="2550"/>
      <c r="RBH14" s="2550"/>
      <c r="RBI14" s="2550"/>
      <c r="RBJ14" s="2550"/>
      <c r="RBK14" s="2550"/>
      <c r="RBL14" s="2550"/>
      <c r="RBM14" s="2550"/>
      <c r="RBN14" s="2550"/>
      <c r="RBO14" s="2550"/>
      <c r="RBP14" s="2550"/>
      <c r="RBQ14" s="2550"/>
      <c r="RBR14" s="2550"/>
      <c r="RBS14" s="2550"/>
      <c r="RBT14" s="2550"/>
      <c r="RBU14" s="2550"/>
      <c r="RBV14" s="2550"/>
      <c r="RBW14" s="2550"/>
      <c r="RBX14" s="2550"/>
      <c r="RBY14" s="2550"/>
      <c r="RBZ14" s="2550"/>
      <c r="RCA14" s="2550"/>
      <c r="RCB14" s="2550"/>
      <c r="RCC14" s="2550"/>
      <c r="RCD14" s="2550"/>
      <c r="RCE14" s="2550"/>
      <c r="RCF14" s="2550"/>
      <c r="RCG14" s="2550"/>
      <c r="RCH14" s="2550"/>
      <c r="RCI14" s="2550"/>
      <c r="RCJ14" s="2550"/>
      <c r="RCK14" s="2550"/>
      <c r="RCL14" s="2550"/>
      <c r="RCM14" s="2550"/>
      <c r="RCN14" s="2550"/>
      <c r="RCO14" s="2550"/>
      <c r="RCP14" s="2550"/>
      <c r="RCQ14" s="2550"/>
      <c r="RCR14" s="2550"/>
      <c r="RCS14" s="2550"/>
      <c r="RCT14" s="2550"/>
      <c r="RCU14" s="2550"/>
      <c r="RCV14" s="2550"/>
      <c r="RCW14" s="2550"/>
      <c r="RCX14" s="2550"/>
      <c r="RCY14" s="2550"/>
      <c r="RCZ14" s="2550"/>
      <c r="RDA14" s="2550"/>
      <c r="RDB14" s="2550"/>
      <c r="RDC14" s="2550"/>
      <c r="RDD14" s="2550"/>
      <c r="RDE14" s="2550"/>
      <c r="RDF14" s="2550"/>
      <c r="RDG14" s="2550"/>
      <c r="RDH14" s="2550"/>
      <c r="RDI14" s="2550"/>
      <c r="RDJ14" s="2550"/>
      <c r="RDK14" s="2550"/>
      <c r="RDL14" s="2550"/>
      <c r="RDM14" s="2550"/>
      <c r="RDN14" s="2550"/>
      <c r="RDO14" s="2550"/>
      <c r="RDP14" s="2550"/>
      <c r="RDQ14" s="2550"/>
      <c r="RDR14" s="2550"/>
      <c r="RDS14" s="2550"/>
      <c r="RDT14" s="2550"/>
      <c r="RDU14" s="2550"/>
      <c r="RDV14" s="2550"/>
      <c r="RDW14" s="2550"/>
      <c r="RDX14" s="2550"/>
      <c r="RDY14" s="2550"/>
      <c r="RDZ14" s="2550"/>
      <c r="REA14" s="2550"/>
      <c r="REB14" s="2550"/>
      <c r="REC14" s="2550"/>
      <c r="RED14" s="2550"/>
      <c r="REE14" s="2550"/>
      <c r="REF14" s="2550"/>
      <c r="REG14" s="2550"/>
      <c r="REH14" s="2550"/>
      <c r="REI14" s="2550"/>
      <c r="REJ14" s="2550"/>
      <c r="REK14" s="2550"/>
      <c r="REL14" s="2550"/>
      <c r="REM14" s="2550"/>
      <c r="REN14" s="2550"/>
      <c r="REO14" s="2550"/>
      <c r="REP14" s="2550"/>
      <c r="REQ14" s="2550"/>
      <c r="RER14" s="2550"/>
      <c r="RES14" s="2550"/>
      <c r="RET14" s="2550"/>
      <c r="REU14" s="2550"/>
      <c r="REV14" s="2550"/>
      <c r="REW14" s="2550"/>
      <c r="REX14" s="2550"/>
      <c r="REY14" s="2550"/>
      <c r="REZ14" s="2550"/>
      <c r="RFA14" s="2550"/>
      <c r="RFB14" s="2550"/>
      <c r="RFC14" s="2550"/>
      <c r="RFD14" s="2550"/>
      <c r="RFE14" s="2550"/>
      <c r="RFF14" s="2550"/>
      <c r="RFG14" s="2550"/>
      <c r="RFH14" s="2550"/>
      <c r="RFI14" s="2550"/>
      <c r="RFJ14" s="2550"/>
      <c r="RFK14" s="2550"/>
      <c r="RFL14" s="2550"/>
      <c r="RFM14" s="2550"/>
      <c r="RFN14" s="2550"/>
      <c r="RFO14" s="2550"/>
      <c r="RFP14" s="2550"/>
      <c r="RFQ14" s="2550"/>
      <c r="RFR14" s="2550"/>
      <c r="RFS14" s="2550"/>
      <c r="RFT14" s="2550"/>
      <c r="RFU14" s="2550"/>
      <c r="RFV14" s="2550"/>
      <c r="RFW14" s="2550"/>
      <c r="RFX14" s="2550"/>
      <c r="RFY14" s="2550"/>
      <c r="RFZ14" s="2550"/>
      <c r="RGA14" s="2550"/>
      <c r="RGB14" s="2550"/>
      <c r="RGC14" s="2550"/>
      <c r="RGD14" s="2550"/>
      <c r="RGE14" s="2550"/>
      <c r="RGF14" s="2550"/>
      <c r="RGG14" s="2550"/>
      <c r="RGH14" s="2550"/>
      <c r="RGI14" s="2550"/>
      <c r="RGJ14" s="2550"/>
      <c r="RGK14" s="2550"/>
      <c r="RGL14" s="2550"/>
      <c r="RGM14" s="2550"/>
      <c r="RGN14" s="2550"/>
      <c r="RGO14" s="2550"/>
      <c r="RGP14" s="2550"/>
      <c r="RGQ14" s="2550"/>
      <c r="RGR14" s="2550"/>
      <c r="RGS14" s="2550"/>
      <c r="RGT14" s="2550"/>
      <c r="RGU14" s="2550"/>
      <c r="RGV14" s="2550"/>
      <c r="RGW14" s="2550"/>
      <c r="RGX14" s="2550"/>
      <c r="RGY14" s="2550"/>
      <c r="RGZ14" s="2550"/>
      <c r="RHA14" s="2550"/>
      <c r="RHB14" s="2550"/>
      <c r="RHC14" s="2550"/>
      <c r="RHD14" s="2550"/>
      <c r="RHE14" s="2550"/>
      <c r="RHF14" s="2550"/>
      <c r="RHG14" s="2550"/>
      <c r="RHH14" s="2550"/>
      <c r="RHI14" s="2550"/>
      <c r="RHJ14" s="2550"/>
      <c r="RHK14" s="2550"/>
      <c r="RHL14" s="2550"/>
      <c r="RHM14" s="2550"/>
      <c r="RHN14" s="2550"/>
      <c r="RHO14" s="2550"/>
      <c r="RHP14" s="2550"/>
      <c r="RHQ14" s="2550"/>
      <c r="RHR14" s="2550"/>
      <c r="RHS14" s="2550"/>
      <c r="RHT14" s="2550"/>
      <c r="RHU14" s="2550"/>
      <c r="RHV14" s="2550"/>
      <c r="RHW14" s="2550"/>
      <c r="RHX14" s="2550"/>
      <c r="RHY14" s="2550"/>
      <c r="RHZ14" s="2550"/>
      <c r="RIA14" s="2550"/>
      <c r="RIB14" s="2550"/>
      <c r="RIC14" s="2550"/>
      <c r="RID14" s="2550"/>
      <c r="RIE14" s="2550"/>
      <c r="RIF14" s="2550"/>
      <c r="RIG14" s="2550"/>
      <c r="RIH14" s="2550"/>
      <c r="RII14" s="2550"/>
      <c r="RIJ14" s="2550"/>
      <c r="RIK14" s="2550"/>
      <c r="RIL14" s="2550"/>
      <c r="RIM14" s="2550"/>
      <c r="RIN14" s="2550"/>
      <c r="RIO14" s="2550"/>
      <c r="RIP14" s="2550"/>
      <c r="RIQ14" s="2550"/>
      <c r="RIR14" s="2550"/>
      <c r="RIS14" s="2550"/>
      <c r="RIT14" s="2550"/>
      <c r="RIU14" s="2550"/>
      <c r="RIV14" s="2550"/>
      <c r="RIW14" s="2550"/>
      <c r="RIX14" s="2550"/>
      <c r="RIY14" s="2550"/>
      <c r="RIZ14" s="2550"/>
      <c r="RJA14" s="2550"/>
      <c r="RJB14" s="2550"/>
      <c r="RJC14" s="2550"/>
      <c r="RJD14" s="2550"/>
      <c r="RJE14" s="2550"/>
      <c r="RJF14" s="2550"/>
      <c r="RJG14" s="2550"/>
      <c r="RJH14" s="2550"/>
      <c r="RJI14" s="2550"/>
      <c r="RJJ14" s="2550"/>
      <c r="RJK14" s="2550"/>
      <c r="RJL14" s="2550"/>
      <c r="RJM14" s="2550"/>
      <c r="RJN14" s="2550"/>
      <c r="RJO14" s="2550"/>
      <c r="RJP14" s="2550"/>
      <c r="RJQ14" s="2550"/>
      <c r="RJR14" s="2550"/>
      <c r="RJS14" s="2550"/>
      <c r="RJT14" s="2550"/>
      <c r="RJU14" s="2550"/>
      <c r="RJV14" s="2550"/>
      <c r="RJW14" s="2550"/>
      <c r="RJX14" s="2550"/>
      <c r="RJY14" s="2550"/>
      <c r="RJZ14" s="2550"/>
      <c r="RKA14" s="2550"/>
      <c r="RKB14" s="2550"/>
      <c r="RKC14" s="2550"/>
      <c r="RKD14" s="2550"/>
      <c r="RKE14" s="2550"/>
      <c r="RKF14" s="2550"/>
      <c r="RKG14" s="2550"/>
      <c r="RKH14" s="2550"/>
      <c r="RKI14" s="2550"/>
      <c r="RKJ14" s="2550"/>
      <c r="RKK14" s="2550"/>
      <c r="RKL14" s="2550"/>
      <c r="RKM14" s="2550"/>
      <c r="RKN14" s="2550"/>
      <c r="RKO14" s="2550"/>
      <c r="RKP14" s="2550"/>
      <c r="RKQ14" s="2550"/>
      <c r="RKR14" s="2550"/>
      <c r="RKS14" s="2550"/>
      <c r="RKT14" s="2550"/>
      <c r="RKU14" s="2550"/>
      <c r="RKV14" s="2550"/>
      <c r="RKW14" s="2550"/>
      <c r="RKX14" s="2550"/>
      <c r="RKY14" s="2550"/>
      <c r="RKZ14" s="2550"/>
      <c r="RLA14" s="2550"/>
      <c r="RLB14" s="2550"/>
      <c r="RLC14" s="2550"/>
      <c r="RLD14" s="2550"/>
      <c r="RLE14" s="2550"/>
      <c r="RLF14" s="2550"/>
      <c r="RLG14" s="2550"/>
      <c r="RLH14" s="2550"/>
      <c r="RLI14" s="2550"/>
      <c r="RLJ14" s="2550"/>
      <c r="RLK14" s="2550"/>
      <c r="RLL14" s="2550"/>
      <c r="RLM14" s="2550"/>
      <c r="RLN14" s="2550"/>
      <c r="RLO14" s="2550"/>
      <c r="RLP14" s="2550"/>
      <c r="RLQ14" s="2550"/>
      <c r="RLR14" s="2550"/>
      <c r="RLS14" s="2550"/>
      <c r="RLT14" s="2550"/>
      <c r="RLU14" s="2550"/>
      <c r="RLV14" s="2550"/>
      <c r="RLW14" s="2550"/>
      <c r="RLX14" s="2550"/>
      <c r="RLY14" s="2550"/>
      <c r="RLZ14" s="2550"/>
      <c r="RMA14" s="2550"/>
      <c r="RMB14" s="2550"/>
      <c r="RMC14" s="2550"/>
      <c r="RMD14" s="2550"/>
      <c r="RME14" s="2550"/>
      <c r="RMF14" s="2550"/>
      <c r="RMG14" s="2550"/>
      <c r="RMH14" s="2550"/>
      <c r="RMI14" s="2550"/>
      <c r="RMJ14" s="2550"/>
      <c r="RMK14" s="2550"/>
      <c r="RML14" s="2550"/>
      <c r="RMM14" s="2550"/>
      <c r="RMN14" s="2550"/>
      <c r="RMO14" s="2550"/>
      <c r="RMP14" s="2550"/>
      <c r="RMQ14" s="2550"/>
      <c r="RMR14" s="2550"/>
      <c r="RMS14" s="2550"/>
      <c r="RMT14" s="2550"/>
      <c r="RMU14" s="2550"/>
      <c r="RMV14" s="2550"/>
      <c r="RMW14" s="2550"/>
      <c r="RMX14" s="2550"/>
      <c r="RMY14" s="2550"/>
      <c r="RMZ14" s="2550"/>
      <c r="RNA14" s="2550"/>
      <c r="RNB14" s="2550"/>
      <c r="RNC14" s="2550"/>
      <c r="RND14" s="2550"/>
      <c r="RNE14" s="2550"/>
      <c r="RNF14" s="2550"/>
      <c r="RNG14" s="2550"/>
      <c r="RNH14" s="2550"/>
      <c r="RNI14" s="2550"/>
      <c r="RNJ14" s="2550"/>
      <c r="RNK14" s="2550"/>
      <c r="RNL14" s="2550"/>
      <c r="RNM14" s="2550"/>
      <c r="RNN14" s="2550"/>
      <c r="RNO14" s="2550"/>
      <c r="RNP14" s="2550"/>
      <c r="RNQ14" s="2550"/>
      <c r="RNR14" s="2550"/>
      <c r="RNS14" s="2550"/>
      <c r="RNT14" s="2550"/>
      <c r="RNU14" s="2550"/>
      <c r="RNV14" s="2550"/>
      <c r="RNW14" s="2550"/>
      <c r="RNX14" s="2550"/>
      <c r="RNY14" s="2550"/>
      <c r="RNZ14" s="2550"/>
      <c r="ROA14" s="2550"/>
      <c r="ROB14" s="2550"/>
      <c r="ROC14" s="2550"/>
      <c r="ROD14" s="2550"/>
      <c r="ROE14" s="2550"/>
      <c r="ROF14" s="2550"/>
      <c r="ROG14" s="2550"/>
      <c r="ROH14" s="2550"/>
      <c r="ROI14" s="2550"/>
      <c r="ROJ14" s="2550"/>
      <c r="ROK14" s="2550"/>
      <c r="ROL14" s="2550"/>
      <c r="ROM14" s="2550"/>
      <c r="RON14" s="2550"/>
      <c r="ROO14" s="2550"/>
      <c r="ROP14" s="2550"/>
      <c r="ROQ14" s="2550"/>
      <c r="ROR14" s="2550"/>
      <c r="ROS14" s="2550"/>
      <c r="ROT14" s="2550"/>
      <c r="ROU14" s="2550"/>
      <c r="ROV14" s="2550"/>
      <c r="ROW14" s="2550"/>
      <c r="ROX14" s="2550"/>
      <c r="ROY14" s="2550"/>
      <c r="ROZ14" s="2550"/>
      <c r="RPA14" s="2550"/>
      <c r="RPB14" s="2550"/>
      <c r="RPC14" s="2550"/>
      <c r="RPD14" s="2550"/>
      <c r="RPE14" s="2550"/>
      <c r="RPF14" s="2550"/>
      <c r="RPG14" s="2550"/>
      <c r="RPH14" s="2550"/>
      <c r="RPI14" s="2550"/>
      <c r="RPJ14" s="2550"/>
      <c r="RPK14" s="2550"/>
      <c r="RPL14" s="2550"/>
      <c r="RPM14" s="2550"/>
      <c r="RPN14" s="2550"/>
      <c r="RPO14" s="2550"/>
      <c r="RPP14" s="2550"/>
      <c r="RPQ14" s="2550"/>
      <c r="RPR14" s="2550"/>
      <c r="RPS14" s="2550"/>
      <c r="RPT14" s="2550"/>
      <c r="RPU14" s="2550"/>
      <c r="RPV14" s="2550"/>
      <c r="RPW14" s="2550"/>
      <c r="RPX14" s="2550"/>
      <c r="RPY14" s="2550"/>
      <c r="RPZ14" s="2550"/>
      <c r="RQA14" s="2550"/>
      <c r="RQB14" s="2550"/>
      <c r="RQC14" s="2550"/>
      <c r="RQD14" s="2550"/>
      <c r="RQE14" s="2550"/>
      <c r="RQF14" s="2550"/>
      <c r="RQG14" s="2550"/>
      <c r="RQH14" s="2550"/>
      <c r="RQI14" s="2550"/>
      <c r="RQJ14" s="2550"/>
      <c r="RQK14" s="2550"/>
      <c r="RQL14" s="2550"/>
      <c r="RQM14" s="2550"/>
      <c r="RQN14" s="2550"/>
      <c r="RQO14" s="2550"/>
      <c r="RQP14" s="2550"/>
      <c r="RQQ14" s="2550"/>
      <c r="RQR14" s="2550"/>
      <c r="RQS14" s="2550"/>
      <c r="RQT14" s="2550"/>
      <c r="RQU14" s="2550"/>
      <c r="RQV14" s="2550"/>
      <c r="RQW14" s="2550"/>
      <c r="RQX14" s="2550"/>
      <c r="RQY14" s="2550"/>
      <c r="RQZ14" s="2550"/>
      <c r="RRA14" s="2550"/>
      <c r="RRB14" s="2550"/>
      <c r="RRC14" s="2550"/>
      <c r="RRD14" s="2550"/>
      <c r="RRE14" s="2550"/>
      <c r="RRF14" s="2550"/>
      <c r="RRG14" s="2550"/>
      <c r="RRH14" s="2550"/>
      <c r="RRI14" s="2550"/>
      <c r="RRJ14" s="2550"/>
      <c r="RRK14" s="2550"/>
      <c r="RRL14" s="2550"/>
      <c r="RRM14" s="2550"/>
      <c r="RRN14" s="2550"/>
      <c r="RRO14" s="2550"/>
      <c r="RRP14" s="2550"/>
      <c r="RRQ14" s="2550"/>
      <c r="RRR14" s="2550"/>
      <c r="RRS14" s="2550"/>
      <c r="RRT14" s="2550"/>
      <c r="RRU14" s="2550"/>
      <c r="RRV14" s="2550"/>
      <c r="RRW14" s="2550"/>
      <c r="RRX14" s="2550"/>
      <c r="RRY14" s="2550"/>
      <c r="RRZ14" s="2550"/>
      <c r="RSA14" s="2550"/>
      <c r="RSB14" s="2550"/>
      <c r="RSC14" s="2550"/>
      <c r="RSD14" s="2550"/>
      <c r="RSE14" s="2550"/>
      <c r="RSF14" s="2550"/>
      <c r="RSG14" s="2550"/>
      <c r="RSH14" s="2550"/>
      <c r="RSI14" s="2550"/>
      <c r="RSJ14" s="2550"/>
      <c r="RSK14" s="2550"/>
      <c r="RSL14" s="2550"/>
      <c r="RSM14" s="2550"/>
      <c r="RSN14" s="2550"/>
      <c r="RSO14" s="2550"/>
      <c r="RSP14" s="2550"/>
      <c r="RSQ14" s="2550"/>
      <c r="RSR14" s="2550"/>
      <c r="RSS14" s="2550"/>
      <c r="RST14" s="2550"/>
      <c r="RSU14" s="2550"/>
      <c r="RSV14" s="2550"/>
      <c r="RSW14" s="2550"/>
      <c r="RSX14" s="2550"/>
      <c r="RSY14" s="2550"/>
      <c r="RSZ14" s="2550"/>
      <c r="RTA14" s="2550"/>
      <c r="RTB14" s="2550"/>
      <c r="RTC14" s="2550"/>
      <c r="RTD14" s="2550"/>
      <c r="RTE14" s="2550"/>
      <c r="RTF14" s="2550"/>
      <c r="RTG14" s="2550"/>
      <c r="RTH14" s="2550"/>
      <c r="RTI14" s="2550"/>
      <c r="RTJ14" s="2550"/>
      <c r="RTK14" s="2550"/>
      <c r="RTL14" s="2550"/>
      <c r="RTM14" s="2550"/>
      <c r="RTN14" s="2550"/>
      <c r="RTO14" s="2550"/>
      <c r="RTP14" s="2550"/>
      <c r="RTQ14" s="2550"/>
      <c r="RTR14" s="2550"/>
      <c r="RTS14" s="2550"/>
      <c r="RTT14" s="2550"/>
      <c r="RTU14" s="2550"/>
      <c r="RTV14" s="2550"/>
      <c r="RTW14" s="2550"/>
      <c r="RTX14" s="2550"/>
      <c r="RTY14" s="2550"/>
      <c r="RTZ14" s="2550"/>
      <c r="RUA14" s="2550"/>
      <c r="RUB14" s="2550"/>
      <c r="RUC14" s="2550"/>
      <c r="RUD14" s="2550"/>
      <c r="RUE14" s="2550"/>
      <c r="RUF14" s="2550"/>
      <c r="RUG14" s="2550"/>
      <c r="RUH14" s="2550"/>
      <c r="RUI14" s="2550"/>
      <c r="RUJ14" s="2550"/>
      <c r="RUK14" s="2550"/>
      <c r="RUL14" s="2550"/>
      <c r="RUM14" s="2550"/>
      <c r="RUN14" s="2550"/>
      <c r="RUO14" s="2550"/>
      <c r="RUP14" s="2550"/>
      <c r="RUQ14" s="2550"/>
      <c r="RUR14" s="2550"/>
      <c r="RUS14" s="2550"/>
      <c r="RUT14" s="2550"/>
      <c r="RUU14" s="2550"/>
      <c r="RUV14" s="2550"/>
      <c r="RUW14" s="2550"/>
      <c r="RUX14" s="2550"/>
      <c r="RUY14" s="2550"/>
      <c r="RUZ14" s="2550"/>
      <c r="RVA14" s="2550"/>
      <c r="RVB14" s="2550"/>
      <c r="RVC14" s="2550"/>
      <c r="RVD14" s="2550"/>
      <c r="RVE14" s="2550"/>
      <c r="RVF14" s="2550"/>
      <c r="RVG14" s="2550"/>
      <c r="RVH14" s="2550"/>
      <c r="RVI14" s="2550"/>
      <c r="RVJ14" s="2550"/>
      <c r="RVK14" s="2550"/>
      <c r="RVL14" s="2550"/>
      <c r="RVM14" s="2550"/>
      <c r="RVN14" s="2550"/>
      <c r="RVO14" s="2550"/>
      <c r="RVP14" s="2550"/>
      <c r="RVQ14" s="2550"/>
      <c r="RVR14" s="2550"/>
      <c r="RVS14" s="2550"/>
      <c r="RVT14" s="2550"/>
      <c r="RVU14" s="2550"/>
      <c r="RVV14" s="2550"/>
      <c r="RVW14" s="2550"/>
      <c r="RVX14" s="2550"/>
      <c r="RVY14" s="2550"/>
      <c r="RVZ14" s="2550"/>
      <c r="RWA14" s="2550"/>
      <c r="RWB14" s="2550"/>
      <c r="RWC14" s="2550"/>
      <c r="RWD14" s="2550"/>
      <c r="RWE14" s="2550"/>
      <c r="RWF14" s="2550"/>
      <c r="RWG14" s="2550"/>
      <c r="RWH14" s="2550"/>
      <c r="RWI14" s="2550"/>
      <c r="RWJ14" s="2550"/>
      <c r="RWK14" s="2550"/>
      <c r="RWL14" s="2550"/>
      <c r="RWM14" s="2550"/>
      <c r="RWN14" s="2550"/>
      <c r="RWO14" s="2550"/>
      <c r="RWP14" s="2550"/>
      <c r="RWQ14" s="2550"/>
      <c r="RWR14" s="2550"/>
      <c r="RWS14" s="2550"/>
      <c r="RWT14" s="2550"/>
      <c r="RWU14" s="2550"/>
      <c r="RWV14" s="2550"/>
      <c r="RWW14" s="2550"/>
      <c r="RWX14" s="2550"/>
      <c r="RWY14" s="2550"/>
      <c r="RWZ14" s="2550"/>
      <c r="RXA14" s="2550"/>
      <c r="RXB14" s="2550"/>
      <c r="RXC14" s="2550"/>
      <c r="RXD14" s="2550"/>
      <c r="RXE14" s="2550"/>
      <c r="RXF14" s="2550"/>
      <c r="RXG14" s="2550"/>
      <c r="RXH14" s="2550"/>
      <c r="RXI14" s="2550"/>
      <c r="RXJ14" s="2550"/>
      <c r="RXK14" s="2550"/>
      <c r="RXL14" s="2550"/>
      <c r="RXM14" s="2550"/>
      <c r="RXN14" s="2550"/>
      <c r="RXO14" s="2550"/>
      <c r="RXP14" s="2550"/>
      <c r="RXQ14" s="2550"/>
      <c r="RXR14" s="2550"/>
      <c r="RXS14" s="2550"/>
      <c r="RXT14" s="2550"/>
      <c r="RXU14" s="2550"/>
      <c r="RXV14" s="2550"/>
      <c r="RXW14" s="2550"/>
      <c r="RXX14" s="2550"/>
      <c r="RXY14" s="2550"/>
      <c r="RXZ14" s="2550"/>
      <c r="RYA14" s="2550"/>
      <c r="RYB14" s="2550"/>
      <c r="RYC14" s="2550"/>
      <c r="RYD14" s="2550"/>
      <c r="RYE14" s="2550"/>
      <c r="RYF14" s="2550"/>
      <c r="RYG14" s="2550"/>
      <c r="RYH14" s="2550"/>
      <c r="RYI14" s="2550"/>
      <c r="RYJ14" s="2550"/>
      <c r="RYK14" s="2550"/>
      <c r="RYL14" s="2550"/>
      <c r="RYM14" s="2550"/>
      <c r="RYN14" s="2550"/>
      <c r="RYO14" s="2550"/>
      <c r="RYP14" s="2550"/>
      <c r="RYQ14" s="2550"/>
      <c r="RYR14" s="2550"/>
      <c r="RYS14" s="2550"/>
      <c r="RYT14" s="2550"/>
      <c r="RYU14" s="2550"/>
      <c r="RYV14" s="2550"/>
      <c r="RYW14" s="2550"/>
      <c r="RYX14" s="2550"/>
      <c r="RYY14" s="2550"/>
      <c r="RYZ14" s="2550"/>
      <c r="RZA14" s="2550"/>
      <c r="RZB14" s="2550"/>
      <c r="RZC14" s="2550"/>
      <c r="RZD14" s="2550"/>
      <c r="RZE14" s="2550"/>
      <c r="RZF14" s="2550"/>
      <c r="RZG14" s="2550"/>
      <c r="RZH14" s="2550"/>
      <c r="RZI14" s="2550"/>
      <c r="RZJ14" s="2550"/>
      <c r="RZK14" s="2550"/>
      <c r="RZL14" s="2550"/>
      <c r="RZM14" s="2550"/>
      <c r="RZN14" s="2550"/>
      <c r="RZO14" s="2550"/>
      <c r="RZP14" s="2550"/>
      <c r="RZQ14" s="2550"/>
      <c r="RZR14" s="2550"/>
      <c r="RZS14" s="2550"/>
      <c r="RZT14" s="2550"/>
      <c r="RZU14" s="2550"/>
      <c r="RZV14" s="2550"/>
      <c r="RZW14" s="2550"/>
      <c r="RZX14" s="2550"/>
      <c r="RZY14" s="2550"/>
      <c r="RZZ14" s="2550"/>
      <c r="SAA14" s="2550"/>
      <c r="SAB14" s="2550"/>
      <c r="SAC14" s="2550"/>
      <c r="SAD14" s="2550"/>
      <c r="SAE14" s="2550"/>
      <c r="SAF14" s="2550"/>
      <c r="SAG14" s="2550"/>
      <c r="SAH14" s="2550"/>
      <c r="SAI14" s="2550"/>
      <c r="SAJ14" s="2550"/>
      <c r="SAK14" s="2550"/>
      <c r="SAL14" s="2550"/>
      <c r="SAM14" s="2550"/>
      <c r="SAN14" s="2550"/>
      <c r="SAO14" s="2550"/>
      <c r="SAP14" s="2550"/>
      <c r="SAQ14" s="2550"/>
      <c r="SAR14" s="2550"/>
      <c r="SAS14" s="2550"/>
      <c r="SAT14" s="2550"/>
      <c r="SAU14" s="2550"/>
      <c r="SAV14" s="2550"/>
      <c r="SAW14" s="2550"/>
      <c r="SAX14" s="2550"/>
      <c r="SAY14" s="2550"/>
      <c r="SAZ14" s="2550"/>
      <c r="SBA14" s="2550"/>
      <c r="SBB14" s="2550"/>
      <c r="SBC14" s="2550"/>
      <c r="SBD14" s="2550"/>
      <c r="SBE14" s="2550"/>
      <c r="SBF14" s="2550"/>
      <c r="SBG14" s="2550"/>
      <c r="SBH14" s="2550"/>
      <c r="SBI14" s="2550"/>
      <c r="SBJ14" s="2550"/>
      <c r="SBK14" s="2550"/>
      <c r="SBL14" s="2550"/>
      <c r="SBM14" s="2550"/>
      <c r="SBN14" s="2550"/>
      <c r="SBO14" s="2550"/>
      <c r="SBP14" s="2550"/>
      <c r="SBQ14" s="2550"/>
      <c r="SBR14" s="2550"/>
      <c r="SBS14" s="2550"/>
      <c r="SBT14" s="2550"/>
      <c r="SBU14" s="2550"/>
      <c r="SBV14" s="2550"/>
      <c r="SBW14" s="2550"/>
      <c r="SBX14" s="2550"/>
      <c r="SBY14" s="2550"/>
      <c r="SBZ14" s="2550"/>
      <c r="SCA14" s="2550"/>
      <c r="SCB14" s="2550"/>
      <c r="SCC14" s="2550"/>
      <c r="SCD14" s="2550"/>
      <c r="SCE14" s="2550"/>
      <c r="SCF14" s="2550"/>
      <c r="SCG14" s="2550"/>
      <c r="SCH14" s="2550"/>
      <c r="SCI14" s="2550"/>
      <c r="SCJ14" s="2550"/>
      <c r="SCK14" s="2550"/>
      <c r="SCL14" s="2550"/>
      <c r="SCM14" s="2550"/>
      <c r="SCN14" s="2550"/>
      <c r="SCO14" s="2550"/>
      <c r="SCP14" s="2550"/>
      <c r="SCQ14" s="2550"/>
      <c r="SCR14" s="2550"/>
      <c r="SCS14" s="2550"/>
      <c r="SCT14" s="2550"/>
      <c r="SCU14" s="2550"/>
      <c r="SCV14" s="2550"/>
      <c r="SCW14" s="2550"/>
      <c r="SCX14" s="2550"/>
      <c r="SCY14" s="2550"/>
      <c r="SCZ14" s="2550"/>
      <c r="SDA14" s="2550"/>
      <c r="SDB14" s="2550"/>
      <c r="SDC14" s="2550"/>
      <c r="SDD14" s="2550"/>
      <c r="SDE14" s="2550"/>
      <c r="SDF14" s="2550"/>
      <c r="SDG14" s="2550"/>
      <c r="SDH14" s="2550"/>
      <c r="SDI14" s="2550"/>
      <c r="SDJ14" s="2550"/>
      <c r="SDK14" s="2550"/>
      <c r="SDL14" s="2550"/>
      <c r="SDM14" s="2550"/>
      <c r="SDN14" s="2550"/>
      <c r="SDO14" s="2550"/>
      <c r="SDP14" s="2550"/>
      <c r="SDQ14" s="2550"/>
      <c r="SDR14" s="2550"/>
      <c r="SDS14" s="2550"/>
      <c r="SDT14" s="2550"/>
      <c r="SDU14" s="2550"/>
      <c r="SDV14" s="2550"/>
      <c r="SDW14" s="2550"/>
      <c r="SDX14" s="2550"/>
      <c r="SDY14" s="2550"/>
      <c r="SDZ14" s="2550"/>
      <c r="SEA14" s="2550"/>
      <c r="SEB14" s="2550"/>
      <c r="SEC14" s="2550"/>
      <c r="SED14" s="2550"/>
      <c r="SEE14" s="2550"/>
      <c r="SEF14" s="2550"/>
      <c r="SEG14" s="2550"/>
      <c r="SEH14" s="2550"/>
      <c r="SEI14" s="2550"/>
      <c r="SEJ14" s="2550"/>
      <c r="SEK14" s="2550"/>
      <c r="SEL14" s="2550"/>
      <c r="SEM14" s="2550"/>
      <c r="SEN14" s="2550"/>
      <c r="SEO14" s="2550"/>
      <c r="SEP14" s="2550"/>
      <c r="SEQ14" s="2550"/>
      <c r="SER14" s="2550"/>
      <c r="SES14" s="2550"/>
      <c r="SET14" s="2550"/>
      <c r="SEU14" s="2550"/>
      <c r="SEV14" s="2550"/>
      <c r="SEW14" s="2550"/>
      <c r="SEX14" s="2550"/>
      <c r="SEY14" s="2550"/>
      <c r="SEZ14" s="2550"/>
      <c r="SFA14" s="2550"/>
      <c r="SFB14" s="2550"/>
      <c r="SFC14" s="2550"/>
      <c r="SFD14" s="2550"/>
      <c r="SFE14" s="2550"/>
      <c r="SFF14" s="2550"/>
      <c r="SFG14" s="2550"/>
      <c r="SFH14" s="2550"/>
      <c r="SFI14" s="2550"/>
      <c r="SFJ14" s="2550"/>
      <c r="SFK14" s="2550"/>
      <c r="SFL14" s="2550"/>
      <c r="SFM14" s="2550"/>
      <c r="SFN14" s="2550"/>
      <c r="SFO14" s="2550"/>
      <c r="SFP14" s="2550"/>
      <c r="SFQ14" s="2550"/>
      <c r="SFR14" s="2550"/>
      <c r="SFS14" s="2550"/>
      <c r="SFT14" s="2550"/>
      <c r="SFU14" s="2550"/>
      <c r="SFV14" s="2550"/>
      <c r="SFW14" s="2550"/>
      <c r="SFX14" s="2550"/>
      <c r="SFY14" s="2550"/>
      <c r="SFZ14" s="2550"/>
      <c r="SGA14" s="2550"/>
      <c r="SGB14" s="2550"/>
      <c r="SGC14" s="2550"/>
      <c r="SGD14" s="2550"/>
      <c r="SGE14" s="2550"/>
      <c r="SGF14" s="2550"/>
      <c r="SGG14" s="2550"/>
      <c r="SGH14" s="2550"/>
      <c r="SGI14" s="2550"/>
      <c r="SGJ14" s="2550"/>
      <c r="SGK14" s="2550"/>
      <c r="SGL14" s="2550"/>
      <c r="SGM14" s="2550"/>
      <c r="SGN14" s="2550"/>
      <c r="SGO14" s="2550"/>
      <c r="SGP14" s="2550"/>
      <c r="SGQ14" s="2550"/>
      <c r="SGR14" s="2550"/>
      <c r="SGS14" s="2550"/>
      <c r="SGT14" s="2550"/>
      <c r="SGU14" s="2550"/>
      <c r="SGV14" s="2550"/>
      <c r="SGW14" s="2550"/>
      <c r="SGX14" s="2550"/>
      <c r="SGY14" s="2550"/>
      <c r="SGZ14" s="2550"/>
      <c r="SHA14" s="2550"/>
      <c r="SHB14" s="2550"/>
      <c r="SHC14" s="2550"/>
      <c r="SHD14" s="2550"/>
      <c r="SHE14" s="2550"/>
      <c r="SHF14" s="2550"/>
      <c r="SHG14" s="2550"/>
      <c r="SHH14" s="2550"/>
      <c r="SHI14" s="2550"/>
      <c r="SHJ14" s="2550"/>
      <c r="SHK14" s="2550"/>
      <c r="SHL14" s="2550"/>
      <c r="SHM14" s="2550"/>
      <c r="SHN14" s="2550"/>
      <c r="SHO14" s="2550"/>
      <c r="SHP14" s="2550"/>
      <c r="SHQ14" s="2550"/>
      <c r="SHR14" s="2550"/>
      <c r="SHS14" s="2550"/>
      <c r="SHT14" s="2550"/>
      <c r="SHU14" s="2550"/>
      <c r="SHV14" s="2550"/>
      <c r="SHW14" s="2550"/>
      <c r="SHX14" s="2550"/>
      <c r="SHY14" s="2550"/>
      <c r="SHZ14" s="2550"/>
      <c r="SIA14" s="2550"/>
      <c r="SIB14" s="2550"/>
      <c r="SIC14" s="2550"/>
      <c r="SID14" s="2550"/>
      <c r="SIE14" s="2550"/>
      <c r="SIF14" s="2550"/>
      <c r="SIG14" s="2550"/>
      <c r="SIH14" s="2550"/>
      <c r="SII14" s="2550"/>
      <c r="SIJ14" s="2550"/>
      <c r="SIK14" s="2550"/>
      <c r="SIL14" s="2550"/>
      <c r="SIM14" s="2550"/>
      <c r="SIN14" s="2550"/>
      <c r="SIO14" s="2550"/>
      <c r="SIP14" s="2550"/>
      <c r="SIQ14" s="2550"/>
      <c r="SIR14" s="2550"/>
      <c r="SIS14" s="2550"/>
      <c r="SIT14" s="2550"/>
      <c r="SIU14" s="2550"/>
      <c r="SIV14" s="2550"/>
      <c r="SIW14" s="2550"/>
      <c r="SIX14" s="2550"/>
      <c r="SIY14" s="2550"/>
      <c r="SIZ14" s="2550"/>
      <c r="SJA14" s="2550"/>
      <c r="SJB14" s="2550"/>
      <c r="SJC14" s="2550"/>
      <c r="SJD14" s="2550"/>
      <c r="SJE14" s="2550"/>
      <c r="SJF14" s="2550"/>
      <c r="SJG14" s="2550"/>
      <c r="SJH14" s="2550"/>
      <c r="SJI14" s="2550"/>
      <c r="SJJ14" s="2550"/>
      <c r="SJK14" s="2550"/>
      <c r="SJL14" s="2550"/>
      <c r="SJM14" s="2550"/>
      <c r="SJN14" s="2550"/>
      <c r="SJO14" s="2550"/>
      <c r="SJP14" s="2550"/>
      <c r="SJQ14" s="2550"/>
      <c r="SJR14" s="2550"/>
      <c r="SJS14" s="2550"/>
      <c r="SJT14" s="2550"/>
      <c r="SJU14" s="2550"/>
      <c r="SJV14" s="2550"/>
      <c r="SJW14" s="2550"/>
      <c r="SJX14" s="2550"/>
      <c r="SJY14" s="2550"/>
      <c r="SJZ14" s="2550"/>
      <c r="SKA14" s="2550"/>
      <c r="SKB14" s="2550"/>
      <c r="SKC14" s="2550"/>
      <c r="SKD14" s="2550"/>
      <c r="SKE14" s="2550"/>
      <c r="SKF14" s="2550"/>
      <c r="SKG14" s="2550"/>
      <c r="SKH14" s="2550"/>
      <c r="SKI14" s="2550"/>
      <c r="SKJ14" s="2550"/>
      <c r="SKK14" s="2550"/>
      <c r="SKL14" s="2550"/>
      <c r="SKM14" s="2550"/>
      <c r="SKN14" s="2550"/>
      <c r="SKO14" s="2550"/>
      <c r="SKP14" s="2550"/>
      <c r="SKQ14" s="2550"/>
      <c r="SKR14" s="2550"/>
      <c r="SKS14" s="2550"/>
      <c r="SKT14" s="2550"/>
      <c r="SKU14" s="2550"/>
      <c r="SKV14" s="2550"/>
      <c r="SKW14" s="2550"/>
      <c r="SKX14" s="2550"/>
      <c r="SKY14" s="2550"/>
      <c r="SKZ14" s="2550"/>
      <c r="SLA14" s="2550"/>
      <c r="SLB14" s="2550"/>
      <c r="SLC14" s="2550"/>
      <c r="SLD14" s="2550"/>
      <c r="SLE14" s="2550"/>
      <c r="SLF14" s="2550"/>
      <c r="SLG14" s="2550"/>
      <c r="SLH14" s="2550"/>
      <c r="SLI14" s="2550"/>
      <c r="SLJ14" s="2550"/>
      <c r="SLK14" s="2550"/>
      <c r="SLL14" s="2550"/>
      <c r="SLM14" s="2550"/>
      <c r="SLN14" s="2550"/>
      <c r="SLO14" s="2550"/>
      <c r="SLP14" s="2550"/>
      <c r="SLQ14" s="2550"/>
      <c r="SLR14" s="2550"/>
      <c r="SLS14" s="2550"/>
      <c r="SLT14" s="2550"/>
      <c r="SLU14" s="2550"/>
      <c r="SLV14" s="2550"/>
      <c r="SLW14" s="2550"/>
      <c r="SLX14" s="2550"/>
      <c r="SLY14" s="2550"/>
      <c r="SLZ14" s="2550"/>
      <c r="SMA14" s="2550"/>
      <c r="SMB14" s="2550"/>
      <c r="SMC14" s="2550"/>
      <c r="SMD14" s="2550"/>
      <c r="SME14" s="2550"/>
      <c r="SMF14" s="2550"/>
      <c r="SMG14" s="2550"/>
      <c r="SMH14" s="2550"/>
      <c r="SMI14" s="2550"/>
      <c r="SMJ14" s="2550"/>
      <c r="SMK14" s="2550"/>
      <c r="SML14" s="2550"/>
      <c r="SMM14" s="2550"/>
      <c r="SMN14" s="2550"/>
      <c r="SMO14" s="2550"/>
      <c r="SMP14" s="2550"/>
      <c r="SMQ14" s="2550"/>
      <c r="SMR14" s="2550"/>
      <c r="SMS14" s="2550"/>
      <c r="SMT14" s="2550"/>
      <c r="SMU14" s="2550"/>
      <c r="SMV14" s="2550"/>
      <c r="SMW14" s="2550"/>
      <c r="SMX14" s="2550"/>
      <c r="SMY14" s="2550"/>
      <c r="SMZ14" s="2550"/>
      <c r="SNA14" s="2550"/>
      <c r="SNB14" s="2550"/>
      <c r="SNC14" s="2550"/>
      <c r="SND14" s="2550"/>
      <c r="SNE14" s="2550"/>
      <c r="SNF14" s="2550"/>
      <c r="SNG14" s="2550"/>
      <c r="SNH14" s="2550"/>
      <c r="SNI14" s="2550"/>
      <c r="SNJ14" s="2550"/>
      <c r="SNK14" s="2550"/>
      <c r="SNL14" s="2550"/>
      <c r="SNM14" s="2550"/>
      <c r="SNN14" s="2550"/>
      <c r="SNO14" s="2550"/>
      <c r="SNP14" s="2550"/>
      <c r="SNQ14" s="2550"/>
      <c r="SNR14" s="2550"/>
      <c r="SNS14" s="2550"/>
      <c r="SNT14" s="2550"/>
      <c r="SNU14" s="2550"/>
      <c r="SNV14" s="2550"/>
      <c r="SNW14" s="2550"/>
      <c r="SNX14" s="2550"/>
      <c r="SNY14" s="2550"/>
      <c r="SNZ14" s="2550"/>
      <c r="SOA14" s="2550"/>
      <c r="SOB14" s="2550"/>
      <c r="SOC14" s="2550"/>
      <c r="SOD14" s="2550"/>
      <c r="SOE14" s="2550"/>
      <c r="SOF14" s="2550"/>
      <c r="SOG14" s="2550"/>
      <c r="SOH14" s="2550"/>
      <c r="SOI14" s="2550"/>
      <c r="SOJ14" s="2550"/>
      <c r="SOK14" s="2550"/>
      <c r="SOL14" s="2550"/>
      <c r="SOM14" s="2550"/>
      <c r="SON14" s="2550"/>
      <c r="SOO14" s="2550"/>
      <c r="SOP14" s="2550"/>
      <c r="SOQ14" s="2550"/>
      <c r="SOR14" s="2550"/>
      <c r="SOS14" s="2550"/>
      <c r="SOT14" s="2550"/>
      <c r="SOU14" s="2550"/>
      <c r="SOV14" s="2550"/>
      <c r="SOW14" s="2550"/>
      <c r="SOX14" s="2550"/>
      <c r="SOY14" s="2550"/>
      <c r="SOZ14" s="2550"/>
      <c r="SPA14" s="2550"/>
      <c r="SPB14" s="2550"/>
      <c r="SPC14" s="2550"/>
      <c r="SPD14" s="2550"/>
      <c r="SPE14" s="2550"/>
      <c r="SPF14" s="2550"/>
      <c r="SPG14" s="2550"/>
      <c r="SPH14" s="2550"/>
      <c r="SPI14" s="2550"/>
      <c r="SPJ14" s="2550"/>
      <c r="SPK14" s="2550"/>
      <c r="SPL14" s="2550"/>
      <c r="SPM14" s="2550"/>
      <c r="SPN14" s="2550"/>
      <c r="SPO14" s="2550"/>
      <c r="SPP14" s="2550"/>
      <c r="SPQ14" s="2550"/>
      <c r="SPR14" s="2550"/>
      <c r="SPS14" s="2550"/>
      <c r="SPT14" s="2550"/>
      <c r="SPU14" s="2550"/>
      <c r="SPV14" s="2550"/>
      <c r="SPW14" s="2550"/>
      <c r="SPX14" s="2550"/>
      <c r="SPY14" s="2550"/>
      <c r="SPZ14" s="2550"/>
      <c r="SQA14" s="2550"/>
      <c r="SQB14" s="2550"/>
      <c r="SQC14" s="2550"/>
      <c r="SQD14" s="2550"/>
      <c r="SQE14" s="2550"/>
      <c r="SQF14" s="2550"/>
      <c r="SQG14" s="2550"/>
      <c r="SQH14" s="2550"/>
      <c r="SQI14" s="2550"/>
      <c r="SQJ14" s="2550"/>
      <c r="SQK14" s="2550"/>
      <c r="SQL14" s="2550"/>
      <c r="SQM14" s="2550"/>
      <c r="SQN14" s="2550"/>
      <c r="SQO14" s="2550"/>
      <c r="SQP14" s="2550"/>
      <c r="SQQ14" s="2550"/>
      <c r="SQR14" s="2550"/>
      <c r="SQS14" s="2550"/>
      <c r="SQT14" s="2550"/>
      <c r="SQU14" s="2550"/>
      <c r="SQV14" s="2550"/>
      <c r="SQW14" s="2550"/>
      <c r="SQX14" s="2550"/>
      <c r="SQY14" s="2550"/>
      <c r="SQZ14" s="2550"/>
      <c r="SRA14" s="2550"/>
      <c r="SRB14" s="2550"/>
      <c r="SRC14" s="2550"/>
      <c r="SRD14" s="2550"/>
      <c r="SRE14" s="2550"/>
      <c r="SRF14" s="2550"/>
      <c r="SRG14" s="2550"/>
      <c r="SRH14" s="2550"/>
      <c r="SRI14" s="2550"/>
      <c r="SRJ14" s="2550"/>
      <c r="SRK14" s="2550"/>
      <c r="SRL14" s="2550"/>
      <c r="SRM14" s="2550"/>
      <c r="SRN14" s="2550"/>
      <c r="SRO14" s="2550"/>
      <c r="SRP14" s="2550"/>
      <c r="SRQ14" s="2550"/>
      <c r="SRR14" s="2550"/>
      <c r="SRS14" s="2550"/>
      <c r="SRT14" s="2550"/>
      <c r="SRU14" s="2550"/>
      <c r="SRV14" s="2550"/>
      <c r="SRW14" s="2550"/>
      <c r="SRX14" s="2550"/>
      <c r="SRY14" s="2550"/>
      <c r="SRZ14" s="2550"/>
      <c r="SSA14" s="2550"/>
      <c r="SSB14" s="2550"/>
      <c r="SSC14" s="2550"/>
      <c r="SSD14" s="2550"/>
      <c r="SSE14" s="2550"/>
      <c r="SSF14" s="2550"/>
      <c r="SSG14" s="2550"/>
      <c r="SSH14" s="2550"/>
      <c r="SSI14" s="2550"/>
      <c r="SSJ14" s="2550"/>
      <c r="SSK14" s="2550"/>
      <c r="SSL14" s="2550"/>
      <c r="SSM14" s="2550"/>
      <c r="SSN14" s="2550"/>
      <c r="SSO14" s="2550"/>
      <c r="SSP14" s="2550"/>
      <c r="SSQ14" s="2550"/>
      <c r="SSR14" s="2550"/>
      <c r="SSS14" s="2550"/>
      <c r="SST14" s="2550"/>
      <c r="SSU14" s="2550"/>
      <c r="SSV14" s="2550"/>
      <c r="SSW14" s="2550"/>
      <c r="SSX14" s="2550"/>
      <c r="SSY14" s="2550"/>
      <c r="SSZ14" s="2550"/>
      <c r="STA14" s="2550"/>
      <c r="STB14" s="2550"/>
      <c r="STC14" s="2550"/>
      <c r="STD14" s="2550"/>
      <c r="STE14" s="2550"/>
      <c r="STF14" s="2550"/>
      <c r="STG14" s="2550"/>
      <c r="STH14" s="2550"/>
      <c r="STI14" s="2550"/>
      <c r="STJ14" s="2550"/>
      <c r="STK14" s="2550"/>
      <c r="STL14" s="2550"/>
      <c r="STM14" s="2550"/>
      <c r="STN14" s="2550"/>
      <c r="STO14" s="2550"/>
      <c r="STP14" s="2550"/>
      <c r="STQ14" s="2550"/>
      <c r="STR14" s="2550"/>
      <c r="STS14" s="2550"/>
      <c r="STT14" s="2550"/>
      <c r="STU14" s="2550"/>
      <c r="STV14" s="2550"/>
      <c r="STW14" s="2550"/>
      <c r="STX14" s="2550"/>
      <c r="STY14" s="2550"/>
      <c r="STZ14" s="2550"/>
      <c r="SUA14" s="2550"/>
      <c r="SUB14" s="2550"/>
      <c r="SUC14" s="2550"/>
      <c r="SUD14" s="2550"/>
      <c r="SUE14" s="2550"/>
      <c r="SUF14" s="2550"/>
      <c r="SUG14" s="2550"/>
      <c r="SUH14" s="2550"/>
      <c r="SUI14" s="2550"/>
      <c r="SUJ14" s="2550"/>
      <c r="SUK14" s="2550"/>
      <c r="SUL14" s="2550"/>
      <c r="SUM14" s="2550"/>
      <c r="SUN14" s="2550"/>
      <c r="SUO14" s="2550"/>
      <c r="SUP14" s="2550"/>
      <c r="SUQ14" s="2550"/>
      <c r="SUR14" s="2550"/>
      <c r="SUS14" s="2550"/>
      <c r="SUT14" s="2550"/>
      <c r="SUU14" s="2550"/>
      <c r="SUV14" s="2550"/>
      <c r="SUW14" s="2550"/>
      <c r="SUX14" s="2550"/>
      <c r="SUY14" s="2550"/>
      <c r="SUZ14" s="2550"/>
      <c r="SVA14" s="2550"/>
      <c r="SVB14" s="2550"/>
      <c r="SVC14" s="2550"/>
      <c r="SVD14" s="2550"/>
      <c r="SVE14" s="2550"/>
      <c r="SVF14" s="2550"/>
      <c r="SVG14" s="2550"/>
      <c r="SVH14" s="2550"/>
      <c r="SVI14" s="2550"/>
      <c r="SVJ14" s="2550"/>
      <c r="SVK14" s="2550"/>
      <c r="SVL14" s="2550"/>
      <c r="SVM14" s="2550"/>
      <c r="SVN14" s="2550"/>
      <c r="SVO14" s="2550"/>
      <c r="SVP14" s="2550"/>
      <c r="SVQ14" s="2550"/>
      <c r="SVR14" s="2550"/>
      <c r="SVS14" s="2550"/>
      <c r="SVT14" s="2550"/>
      <c r="SVU14" s="2550"/>
      <c r="SVV14" s="2550"/>
      <c r="SVW14" s="2550"/>
      <c r="SVX14" s="2550"/>
      <c r="SVY14" s="2550"/>
      <c r="SVZ14" s="2550"/>
      <c r="SWA14" s="2550"/>
      <c r="SWB14" s="2550"/>
      <c r="SWC14" s="2550"/>
      <c r="SWD14" s="2550"/>
      <c r="SWE14" s="2550"/>
      <c r="SWF14" s="2550"/>
      <c r="SWG14" s="2550"/>
      <c r="SWH14" s="2550"/>
      <c r="SWI14" s="2550"/>
      <c r="SWJ14" s="2550"/>
      <c r="SWK14" s="2550"/>
      <c r="SWL14" s="2550"/>
      <c r="SWM14" s="2550"/>
      <c r="SWN14" s="2550"/>
      <c r="SWO14" s="2550"/>
      <c r="SWP14" s="2550"/>
      <c r="SWQ14" s="2550"/>
      <c r="SWR14" s="2550"/>
      <c r="SWS14" s="2550"/>
      <c r="SWT14" s="2550"/>
      <c r="SWU14" s="2550"/>
      <c r="SWV14" s="2550"/>
      <c r="SWW14" s="2550"/>
      <c r="SWX14" s="2550"/>
      <c r="SWY14" s="2550"/>
      <c r="SWZ14" s="2550"/>
      <c r="SXA14" s="2550"/>
      <c r="SXB14" s="2550"/>
      <c r="SXC14" s="2550"/>
      <c r="SXD14" s="2550"/>
      <c r="SXE14" s="2550"/>
      <c r="SXF14" s="2550"/>
      <c r="SXG14" s="2550"/>
      <c r="SXH14" s="2550"/>
      <c r="SXI14" s="2550"/>
      <c r="SXJ14" s="2550"/>
      <c r="SXK14" s="2550"/>
      <c r="SXL14" s="2550"/>
      <c r="SXM14" s="2550"/>
      <c r="SXN14" s="2550"/>
      <c r="SXO14" s="2550"/>
      <c r="SXP14" s="2550"/>
      <c r="SXQ14" s="2550"/>
      <c r="SXR14" s="2550"/>
      <c r="SXS14" s="2550"/>
      <c r="SXT14" s="2550"/>
      <c r="SXU14" s="2550"/>
      <c r="SXV14" s="2550"/>
      <c r="SXW14" s="2550"/>
      <c r="SXX14" s="2550"/>
      <c r="SXY14" s="2550"/>
      <c r="SXZ14" s="2550"/>
      <c r="SYA14" s="2550"/>
      <c r="SYB14" s="2550"/>
      <c r="SYC14" s="2550"/>
      <c r="SYD14" s="2550"/>
      <c r="SYE14" s="2550"/>
      <c r="SYF14" s="2550"/>
      <c r="SYG14" s="2550"/>
      <c r="SYH14" s="2550"/>
      <c r="SYI14" s="2550"/>
      <c r="SYJ14" s="2550"/>
      <c r="SYK14" s="2550"/>
      <c r="SYL14" s="2550"/>
      <c r="SYM14" s="2550"/>
      <c r="SYN14" s="2550"/>
      <c r="SYO14" s="2550"/>
      <c r="SYP14" s="2550"/>
      <c r="SYQ14" s="2550"/>
      <c r="SYR14" s="2550"/>
      <c r="SYS14" s="2550"/>
      <c r="SYT14" s="2550"/>
      <c r="SYU14" s="2550"/>
      <c r="SYV14" s="2550"/>
      <c r="SYW14" s="2550"/>
      <c r="SYX14" s="2550"/>
      <c r="SYY14" s="2550"/>
      <c r="SYZ14" s="2550"/>
      <c r="SZA14" s="2550"/>
      <c r="SZB14" s="2550"/>
      <c r="SZC14" s="2550"/>
      <c r="SZD14" s="2550"/>
      <c r="SZE14" s="2550"/>
      <c r="SZF14" s="2550"/>
      <c r="SZG14" s="2550"/>
      <c r="SZH14" s="2550"/>
      <c r="SZI14" s="2550"/>
      <c r="SZJ14" s="2550"/>
      <c r="SZK14" s="2550"/>
      <c r="SZL14" s="2550"/>
      <c r="SZM14" s="2550"/>
      <c r="SZN14" s="2550"/>
      <c r="SZO14" s="2550"/>
      <c r="SZP14" s="2550"/>
      <c r="SZQ14" s="2550"/>
      <c r="SZR14" s="2550"/>
      <c r="SZS14" s="2550"/>
      <c r="SZT14" s="2550"/>
      <c r="SZU14" s="2550"/>
      <c r="SZV14" s="2550"/>
      <c r="SZW14" s="2550"/>
      <c r="SZX14" s="2550"/>
      <c r="SZY14" s="2550"/>
      <c r="SZZ14" s="2550"/>
      <c r="TAA14" s="2550"/>
      <c r="TAB14" s="2550"/>
      <c r="TAC14" s="2550"/>
      <c r="TAD14" s="2550"/>
      <c r="TAE14" s="2550"/>
      <c r="TAF14" s="2550"/>
      <c r="TAG14" s="2550"/>
      <c r="TAH14" s="2550"/>
      <c r="TAI14" s="2550"/>
      <c r="TAJ14" s="2550"/>
      <c r="TAK14" s="2550"/>
      <c r="TAL14" s="2550"/>
      <c r="TAM14" s="2550"/>
      <c r="TAN14" s="2550"/>
      <c r="TAO14" s="2550"/>
      <c r="TAP14" s="2550"/>
      <c r="TAQ14" s="2550"/>
      <c r="TAR14" s="2550"/>
      <c r="TAS14" s="2550"/>
      <c r="TAT14" s="2550"/>
      <c r="TAU14" s="2550"/>
      <c r="TAV14" s="2550"/>
      <c r="TAW14" s="2550"/>
      <c r="TAX14" s="2550"/>
      <c r="TAY14" s="2550"/>
      <c r="TAZ14" s="2550"/>
      <c r="TBA14" s="2550"/>
      <c r="TBB14" s="2550"/>
      <c r="TBC14" s="2550"/>
      <c r="TBD14" s="2550"/>
      <c r="TBE14" s="2550"/>
      <c r="TBF14" s="2550"/>
      <c r="TBG14" s="2550"/>
      <c r="TBH14" s="2550"/>
      <c r="TBI14" s="2550"/>
      <c r="TBJ14" s="2550"/>
      <c r="TBK14" s="2550"/>
      <c r="TBL14" s="2550"/>
      <c r="TBM14" s="2550"/>
      <c r="TBN14" s="2550"/>
      <c r="TBO14" s="2550"/>
      <c r="TBP14" s="2550"/>
      <c r="TBQ14" s="2550"/>
      <c r="TBR14" s="2550"/>
      <c r="TBS14" s="2550"/>
      <c r="TBT14" s="2550"/>
      <c r="TBU14" s="2550"/>
      <c r="TBV14" s="2550"/>
      <c r="TBW14" s="2550"/>
      <c r="TBX14" s="2550"/>
      <c r="TBY14" s="2550"/>
      <c r="TBZ14" s="2550"/>
      <c r="TCA14" s="2550"/>
      <c r="TCB14" s="2550"/>
      <c r="TCC14" s="2550"/>
      <c r="TCD14" s="2550"/>
      <c r="TCE14" s="2550"/>
      <c r="TCF14" s="2550"/>
      <c r="TCG14" s="2550"/>
      <c r="TCH14" s="2550"/>
      <c r="TCI14" s="2550"/>
      <c r="TCJ14" s="2550"/>
      <c r="TCK14" s="2550"/>
      <c r="TCL14" s="2550"/>
      <c r="TCM14" s="2550"/>
      <c r="TCN14" s="2550"/>
      <c r="TCO14" s="2550"/>
      <c r="TCP14" s="2550"/>
      <c r="TCQ14" s="2550"/>
      <c r="TCR14" s="2550"/>
      <c r="TCS14" s="2550"/>
      <c r="TCT14" s="2550"/>
      <c r="TCU14" s="2550"/>
      <c r="TCV14" s="2550"/>
      <c r="TCW14" s="2550"/>
      <c r="TCX14" s="2550"/>
      <c r="TCY14" s="2550"/>
      <c r="TCZ14" s="2550"/>
      <c r="TDA14" s="2550"/>
      <c r="TDB14" s="2550"/>
      <c r="TDC14" s="2550"/>
      <c r="TDD14" s="2550"/>
      <c r="TDE14" s="2550"/>
      <c r="TDF14" s="2550"/>
      <c r="TDG14" s="2550"/>
      <c r="TDH14" s="2550"/>
      <c r="TDI14" s="2550"/>
      <c r="TDJ14" s="2550"/>
      <c r="TDK14" s="2550"/>
      <c r="TDL14" s="2550"/>
      <c r="TDM14" s="2550"/>
      <c r="TDN14" s="2550"/>
      <c r="TDO14" s="2550"/>
      <c r="TDP14" s="2550"/>
      <c r="TDQ14" s="2550"/>
      <c r="TDR14" s="2550"/>
      <c r="TDS14" s="2550"/>
      <c r="TDT14" s="2550"/>
      <c r="TDU14" s="2550"/>
      <c r="TDV14" s="2550"/>
      <c r="TDW14" s="2550"/>
      <c r="TDX14" s="2550"/>
      <c r="TDY14" s="2550"/>
      <c r="TDZ14" s="2550"/>
      <c r="TEA14" s="2550"/>
      <c r="TEB14" s="2550"/>
      <c r="TEC14" s="2550"/>
      <c r="TED14" s="2550"/>
      <c r="TEE14" s="2550"/>
      <c r="TEF14" s="2550"/>
      <c r="TEG14" s="2550"/>
      <c r="TEH14" s="2550"/>
      <c r="TEI14" s="2550"/>
      <c r="TEJ14" s="2550"/>
      <c r="TEK14" s="2550"/>
      <c r="TEL14" s="2550"/>
      <c r="TEM14" s="2550"/>
      <c r="TEN14" s="2550"/>
      <c r="TEO14" s="2550"/>
      <c r="TEP14" s="2550"/>
      <c r="TEQ14" s="2550"/>
      <c r="TER14" s="2550"/>
      <c r="TES14" s="2550"/>
      <c r="TET14" s="2550"/>
      <c r="TEU14" s="2550"/>
      <c r="TEV14" s="2550"/>
      <c r="TEW14" s="2550"/>
      <c r="TEX14" s="2550"/>
      <c r="TEY14" s="2550"/>
      <c r="TEZ14" s="2550"/>
      <c r="TFA14" s="2550"/>
      <c r="TFB14" s="2550"/>
      <c r="TFC14" s="2550"/>
      <c r="TFD14" s="2550"/>
      <c r="TFE14" s="2550"/>
      <c r="TFF14" s="2550"/>
      <c r="TFG14" s="2550"/>
      <c r="TFH14" s="2550"/>
      <c r="TFI14" s="2550"/>
      <c r="TFJ14" s="2550"/>
      <c r="TFK14" s="2550"/>
      <c r="TFL14" s="2550"/>
      <c r="TFM14" s="2550"/>
      <c r="TFN14" s="2550"/>
      <c r="TFO14" s="2550"/>
      <c r="TFP14" s="2550"/>
      <c r="TFQ14" s="2550"/>
      <c r="TFR14" s="2550"/>
      <c r="TFS14" s="2550"/>
      <c r="TFT14" s="2550"/>
      <c r="TFU14" s="2550"/>
      <c r="TFV14" s="2550"/>
      <c r="TFW14" s="2550"/>
      <c r="TFX14" s="2550"/>
      <c r="TFY14" s="2550"/>
      <c r="TFZ14" s="2550"/>
      <c r="TGA14" s="2550"/>
      <c r="TGB14" s="2550"/>
      <c r="TGC14" s="2550"/>
      <c r="TGD14" s="2550"/>
      <c r="TGE14" s="2550"/>
      <c r="TGF14" s="2550"/>
      <c r="TGG14" s="2550"/>
      <c r="TGH14" s="2550"/>
      <c r="TGI14" s="2550"/>
      <c r="TGJ14" s="2550"/>
      <c r="TGK14" s="2550"/>
      <c r="TGL14" s="2550"/>
      <c r="TGM14" s="2550"/>
      <c r="TGN14" s="2550"/>
      <c r="TGO14" s="2550"/>
      <c r="TGP14" s="2550"/>
      <c r="TGQ14" s="2550"/>
      <c r="TGR14" s="2550"/>
      <c r="TGS14" s="2550"/>
      <c r="TGT14" s="2550"/>
      <c r="TGU14" s="2550"/>
      <c r="TGV14" s="2550"/>
      <c r="TGW14" s="2550"/>
      <c r="TGX14" s="2550"/>
      <c r="TGY14" s="2550"/>
      <c r="TGZ14" s="2550"/>
      <c r="THA14" s="2550"/>
      <c r="THB14" s="2550"/>
      <c r="THC14" s="2550"/>
      <c r="THD14" s="2550"/>
      <c r="THE14" s="2550"/>
      <c r="THF14" s="2550"/>
      <c r="THG14" s="2550"/>
      <c r="THH14" s="2550"/>
      <c r="THI14" s="2550"/>
      <c r="THJ14" s="2550"/>
      <c r="THK14" s="2550"/>
      <c r="THL14" s="2550"/>
      <c r="THM14" s="2550"/>
      <c r="THN14" s="2550"/>
      <c r="THO14" s="2550"/>
      <c r="THP14" s="2550"/>
      <c r="THQ14" s="2550"/>
      <c r="THR14" s="2550"/>
      <c r="THS14" s="2550"/>
      <c r="THT14" s="2550"/>
      <c r="THU14" s="2550"/>
      <c r="THV14" s="2550"/>
      <c r="THW14" s="2550"/>
      <c r="THX14" s="2550"/>
      <c r="THY14" s="2550"/>
      <c r="THZ14" s="2550"/>
      <c r="TIA14" s="2550"/>
      <c r="TIB14" s="2550"/>
      <c r="TIC14" s="2550"/>
      <c r="TID14" s="2550"/>
      <c r="TIE14" s="2550"/>
      <c r="TIF14" s="2550"/>
      <c r="TIG14" s="2550"/>
      <c r="TIH14" s="2550"/>
      <c r="TII14" s="2550"/>
      <c r="TIJ14" s="2550"/>
      <c r="TIK14" s="2550"/>
      <c r="TIL14" s="2550"/>
      <c r="TIM14" s="2550"/>
      <c r="TIN14" s="2550"/>
      <c r="TIO14" s="2550"/>
      <c r="TIP14" s="2550"/>
      <c r="TIQ14" s="2550"/>
      <c r="TIR14" s="2550"/>
      <c r="TIS14" s="2550"/>
      <c r="TIT14" s="2550"/>
      <c r="TIU14" s="2550"/>
      <c r="TIV14" s="2550"/>
      <c r="TIW14" s="2550"/>
      <c r="TIX14" s="2550"/>
      <c r="TIY14" s="2550"/>
      <c r="TIZ14" s="2550"/>
      <c r="TJA14" s="2550"/>
      <c r="TJB14" s="2550"/>
      <c r="TJC14" s="2550"/>
      <c r="TJD14" s="2550"/>
      <c r="TJE14" s="2550"/>
      <c r="TJF14" s="2550"/>
      <c r="TJG14" s="2550"/>
      <c r="TJH14" s="2550"/>
      <c r="TJI14" s="2550"/>
      <c r="TJJ14" s="2550"/>
      <c r="TJK14" s="2550"/>
      <c r="TJL14" s="2550"/>
      <c r="TJM14" s="2550"/>
      <c r="TJN14" s="2550"/>
      <c r="TJO14" s="2550"/>
      <c r="TJP14" s="2550"/>
      <c r="TJQ14" s="2550"/>
      <c r="TJR14" s="2550"/>
      <c r="TJS14" s="2550"/>
      <c r="TJT14" s="2550"/>
      <c r="TJU14" s="2550"/>
      <c r="TJV14" s="2550"/>
      <c r="TJW14" s="2550"/>
      <c r="TJX14" s="2550"/>
      <c r="TJY14" s="2550"/>
      <c r="TJZ14" s="2550"/>
      <c r="TKA14" s="2550"/>
      <c r="TKB14" s="2550"/>
      <c r="TKC14" s="2550"/>
      <c r="TKD14" s="2550"/>
      <c r="TKE14" s="2550"/>
      <c r="TKF14" s="2550"/>
      <c r="TKG14" s="2550"/>
      <c r="TKH14" s="2550"/>
      <c r="TKI14" s="2550"/>
      <c r="TKJ14" s="2550"/>
      <c r="TKK14" s="2550"/>
      <c r="TKL14" s="2550"/>
      <c r="TKM14" s="2550"/>
      <c r="TKN14" s="2550"/>
      <c r="TKO14" s="2550"/>
      <c r="TKP14" s="2550"/>
      <c r="TKQ14" s="2550"/>
      <c r="TKR14" s="2550"/>
      <c r="TKS14" s="2550"/>
      <c r="TKT14" s="2550"/>
      <c r="TKU14" s="2550"/>
      <c r="TKV14" s="2550"/>
      <c r="TKW14" s="2550"/>
      <c r="TKX14" s="2550"/>
      <c r="TKY14" s="2550"/>
      <c r="TKZ14" s="2550"/>
      <c r="TLA14" s="2550"/>
      <c r="TLB14" s="2550"/>
      <c r="TLC14" s="2550"/>
      <c r="TLD14" s="2550"/>
      <c r="TLE14" s="2550"/>
      <c r="TLF14" s="2550"/>
      <c r="TLG14" s="2550"/>
      <c r="TLH14" s="2550"/>
      <c r="TLI14" s="2550"/>
      <c r="TLJ14" s="2550"/>
      <c r="TLK14" s="2550"/>
      <c r="TLL14" s="2550"/>
      <c r="TLM14" s="2550"/>
      <c r="TLN14" s="2550"/>
      <c r="TLO14" s="2550"/>
      <c r="TLP14" s="2550"/>
      <c r="TLQ14" s="2550"/>
      <c r="TLR14" s="2550"/>
      <c r="TLS14" s="2550"/>
      <c r="TLT14" s="2550"/>
      <c r="TLU14" s="2550"/>
      <c r="TLV14" s="2550"/>
      <c r="TLW14" s="2550"/>
      <c r="TLX14" s="2550"/>
      <c r="TLY14" s="2550"/>
      <c r="TLZ14" s="2550"/>
      <c r="TMA14" s="2550"/>
      <c r="TMB14" s="2550"/>
      <c r="TMC14" s="2550"/>
      <c r="TMD14" s="2550"/>
      <c r="TME14" s="2550"/>
      <c r="TMF14" s="2550"/>
      <c r="TMG14" s="2550"/>
      <c r="TMH14" s="2550"/>
      <c r="TMI14" s="2550"/>
      <c r="TMJ14" s="2550"/>
      <c r="TMK14" s="2550"/>
      <c r="TML14" s="2550"/>
      <c r="TMM14" s="2550"/>
      <c r="TMN14" s="2550"/>
      <c r="TMO14" s="2550"/>
      <c r="TMP14" s="2550"/>
      <c r="TMQ14" s="2550"/>
      <c r="TMR14" s="2550"/>
      <c r="TMS14" s="2550"/>
      <c r="TMT14" s="2550"/>
      <c r="TMU14" s="2550"/>
      <c r="TMV14" s="2550"/>
      <c r="TMW14" s="2550"/>
      <c r="TMX14" s="2550"/>
      <c r="TMY14" s="2550"/>
      <c r="TMZ14" s="2550"/>
      <c r="TNA14" s="2550"/>
      <c r="TNB14" s="2550"/>
      <c r="TNC14" s="2550"/>
      <c r="TND14" s="2550"/>
      <c r="TNE14" s="2550"/>
      <c r="TNF14" s="2550"/>
      <c r="TNG14" s="2550"/>
      <c r="TNH14" s="2550"/>
      <c r="TNI14" s="2550"/>
      <c r="TNJ14" s="2550"/>
      <c r="TNK14" s="2550"/>
      <c r="TNL14" s="2550"/>
      <c r="TNM14" s="2550"/>
      <c r="TNN14" s="2550"/>
      <c r="TNO14" s="2550"/>
      <c r="TNP14" s="2550"/>
      <c r="TNQ14" s="2550"/>
      <c r="TNR14" s="2550"/>
      <c r="TNS14" s="2550"/>
      <c r="TNT14" s="2550"/>
      <c r="TNU14" s="2550"/>
      <c r="TNV14" s="2550"/>
      <c r="TNW14" s="2550"/>
      <c r="TNX14" s="2550"/>
      <c r="TNY14" s="2550"/>
      <c r="TNZ14" s="2550"/>
      <c r="TOA14" s="2550"/>
      <c r="TOB14" s="2550"/>
      <c r="TOC14" s="2550"/>
      <c r="TOD14" s="2550"/>
      <c r="TOE14" s="2550"/>
      <c r="TOF14" s="2550"/>
      <c r="TOG14" s="2550"/>
      <c r="TOH14" s="2550"/>
      <c r="TOI14" s="2550"/>
      <c r="TOJ14" s="2550"/>
      <c r="TOK14" s="2550"/>
      <c r="TOL14" s="2550"/>
      <c r="TOM14" s="2550"/>
      <c r="TON14" s="2550"/>
      <c r="TOO14" s="2550"/>
      <c r="TOP14" s="2550"/>
      <c r="TOQ14" s="2550"/>
      <c r="TOR14" s="2550"/>
      <c r="TOS14" s="2550"/>
      <c r="TOT14" s="2550"/>
      <c r="TOU14" s="2550"/>
      <c r="TOV14" s="2550"/>
      <c r="TOW14" s="2550"/>
      <c r="TOX14" s="2550"/>
      <c r="TOY14" s="2550"/>
      <c r="TOZ14" s="2550"/>
      <c r="TPA14" s="2550"/>
      <c r="TPB14" s="2550"/>
      <c r="TPC14" s="2550"/>
      <c r="TPD14" s="2550"/>
      <c r="TPE14" s="2550"/>
      <c r="TPF14" s="2550"/>
      <c r="TPG14" s="2550"/>
      <c r="TPH14" s="2550"/>
      <c r="TPI14" s="2550"/>
      <c r="TPJ14" s="2550"/>
      <c r="TPK14" s="2550"/>
      <c r="TPL14" s="2550"/>
      <c r="TPM14" s="2550"/>
      <c r="TPN14" s="2550"/>
      <c r="TPO14" s="2550"/>
      <c r="TPP14" s="2550"/>
      <c r="TPQ14" s="2550"/>
      <c r="TPR14" s="2550"/>
      <c r="TPS14" s="2550"/>
      <c r="TPT14" s="2550"/>
      <c r="TPU14" s="2550"/>
      <c r="TPV14" s="2550"/>
      <c r="TPW14" s="2550"/>
      <c r="TPX14" s="2550"/>
      <c r="TPY14" s="2550"/>
      <c r="TPZ14" s="2550"/>
      <c r="TQA14" s="2550"/>
      <c r="TQB14" s="2550"/>
      <c r="TQC14" s="2550"/>
      <c r="TQD14" s="2550"/>
      <c r="TQE14" s="2550"/>
      <c r="TQF14" s="2550"/>
      <c r="TQG14" s="2550"/>
      <c r="TQH14" s="2550"/>
      <c r="TQI14" s="2550"/>
      <c r="TQJ14" s="2550"/>
      <c r="TQK14" s="2550"/>
      <c r="TQL14" s="2550"/>
      <c r="TQM14" s="2550"/>
      <c r="TQN14" s="2550"/>
      <c r="TQO14" s="2550"/>
      <c r="TQP14" s="2550"/>
      <c r="TQQ14" s="2550"/>
      <c r="TQR14" s="2550"/>
      <c r="TQS14" s="2550"/>
      <c r="TQT14" s="2550"/>
      <c r="TQU14" s="2550"/>
      <c r="TQV14" s="2550"/>
      <c r="TQW14" s="2550"/>
      <c r="TQX14" s="2550"/>
      <c r="TQY14" s="2550"/>
      <c r="TQZ14" s="2550"/>
      <c r="TRA14" s="2550"/>
      <c r="TRB14" s="2550"/>
      <c r="TRC14" s="2550"/>
      <c r="TRD14" s="2550"/>
      <c r="TRE14" s="2550"/>
      <c r="TRF14" s="2550"/>
      <c r="TRG14" s="2550"/>
      <c r="TRH14" s="2550"/>
      <c r="TRI14" s="2550"/>
      <c r="TRJ14" s="2550"/>
      <c r="TRK14" s="2550"/>
      <c r="TRL14" s="2550"/>
      <c r="TRM14" s="2550"/>
      <c r="TRN14" s="2550"/>
      <c r="TRO14" s="2550"/>
      <c r="TRP14" s="2550"/>
      <c r="TRQ14" s="2550"/>
      <c r="TRR14" s="2550"/>
      <c r="TRS14" s="2550"/>
      <c r="TRT14" s="2550"/>
      <c r="TRU14" s="2550"/>
      <c r="TRV14" s="2550"/>
      <c r="TRW14" s="2550"/>
      <c r="TRX14" s="2550"/>
      <c r="TRY14" s="2550"/>
      <c r="TRZ14" s="2550"/>
      <c r="TSA14" s="2550"/>
      <c r="TSB14" s="2550"/>
      <c r="TSC14" s="2550"/>
      <c r="TSD14" s="2550"/>
      <c r="TSE14" s="2550"/>
      <c r="TSF14" s="2550"/>
      <c r="TSG14" s="2550"/>
      <c r="TSH14" s="2550"/>
      <c r="TSI14" s="2550"/>
      <c r="TSJ14" s="2550"/>
      <c r="TSK14" s="2550"/>
      <c r="TSL14" s="2550"/>
      <c r="TSM14" s="2550"/>
      <c r="TSN14" s="2550"/>
      <c r="TSO14" s="2550"/>
      <c r="TSP14" s="2550"/>
      <c r="TSQ14" s="2550"/>
      <c r="TSR14" s="2550"/>
      <c r="TSS14" s="2550"/>
      <c r="TST14" s="2550"/>
      <c r="TSU14" s="2550"/>
      <c r="TSV14" s="2550"/>
      <c r="TSW14" s="2550"/>
      <c r="TSX14" s="2550"/>
      <c r="TSY14" s="2550"/>
      <c r="TSZ14" s="2550"/>
      <c r="TTA14" s="2550"/>
      <c r="TTB14" s="2550"/>
      <c r="TTC14" s="2550"/>
      <c r="TTD14" s="2550"/>
      <c r="TTE14" s="2550"/>
      <c r="TTF14" s="2550"/>
      <c r="TTG14" s="2550"/>
      <c r="TTH14" s="2550"/>
      <c r="TTI14" s="2550"/>
      <c r="TTJ14" s="2550"/>
      <c r="TTK14" s="2550"/>
      <c r="TTL14" s="2550"/>
      <c r="TTM14" s="2550"/>
      <c r="TTN14" s="2550"/>
      <c r="TTO14" s="2550"/>
      <c r="TTP14" s="2550"/>
      <c r="TTQ14" s="2550"/>
      <c r="TTR14" s="2550"/>
      <c r="TTS14" s="2550"/>
      <c r="TTT14" s="2550"/>
      <c r="TTU14" s="2550"/>
      <c r="TTV14" s="2550"/>
      <c r="TTW14" s="2550"/>
      <c r="TTX14" s="2550"/>
      <c r="TTY14" s="2550"/>
      <c r="TTZ14" s="2550"/>
      <c r="TUA14" s="2550"/>
      <c r="TUB14" s="2550"/>
      <c r="TUC14" s="2550"/>
      <c r="TUD14" s="2550"/>
      <c r="TUE14" s="2550"/>
      <c r="TUF14" s="2550"/>
      <c r="TUG14" s="2550"/>
      <c r="TUH14" s="2550"/>
      <c r="TUI14" s="2550"/>
      <c r="TUJ14" s="2550"/>
      <c r="TUK14" s="2550"/>
      <c r="TUL14" s="2550"/>
      <c r="TUM14" s="2550"/>
      <c r="TUN14" s="2550"/>
      <c r="TUO14" s="2550"/>
      <c r="TUP14" s="2550"/>
      <c r="TUQ14" s="2550"/>
      <c r="TUR14" s="2550"/>
      <c r="TUS14" s="2550"/>
      <c r="TUT14" s="2550"/>
      <c r="TUU14" s="2550"/>
      <c r="TUV14" s="2550"/>
      <c r="TUW14" s="2550"/>
      <c r="TUX14" s="2550"/>
      <c r="TUY14" s="2550"/>
      <c r="TUZ14" s="2550"/>
      <c r="TVA14" s="2550"/>
      <c r="TVB14" s="2550"/>
      <c r="TVC14" s="2550"/>
      <c r="TVD14" s="2550"/>
      <c r="TVE14" s="2550"/>
      <c r="TVF14" s="2550"/>
      <c r="TVG14" s="2550"/>
      <c r="TVH14" s="2550"/>
      <c r="TVI14" s="2550"/>
      <c r="TVJ14" s="2550"/>
      <c r="TVK14" s="2550"/>
      <c r="TVL14" s="2550"/>
      <c r="TVM14" s="2550"/>
      <c r="TVN14" s="2550"/>
      <c r="TVO14" s="2550"/>
      <c r="TVP14" s="2550"/>
      <c r="TVQ14" s="2550"/>
      <c r="TVR14" s="2550"/>
      <c r="TVS14" s="2550"/>
      <c r="TVT14" s="2550"/>
      <c r="TVU14" s="2550"/>
      <c r="TVV14" s="2550"/>
      <c r="TVW14" s="2550"/>
      <c r="TVX14" s="2550"/>
      <c r="TVY14" s="2550"/>
      <c r="TVZ14" s="2550"/>
      <c r="TWA14" s="2550"/>
      <c r="TWB14" s="2550"/>
      <c r="TWC14" s="2550"/>
      <c r="TWD14" s="2550"/>
      <c r="TWE14" s="2550"/>
      <c r="TWF14" s="2550"/>
      <c r="TWG14" s="2550"/>
      <c r="TWH14" s="2550"/>
      <c r="TWI14" s="2550"/>
      <c r="TWJ14" s="2550"/>
      <c r="TWK14" s="2550"/>
      <c r="TWL14" s="2550"/>
      <c r="TWM14" s="2550"/>
      <c r="TWN14" s="2550"/>
      <c r="TWO14" s="2550"/>
      <c r="TWP14" s="2550"/>
      <c r="TWQ14" s="2550"/>
      <c r="TWR14" s="2550"/>
      <c r="TWS14" s="2550"/>
      <c r="TWT14" s="2550"/>
      <c r="TWU14" s="2550"/>
      <c r="TWV14" s="2550"/>
      <c r="TWW14" s="2550"/>
      <c r="TWX14" s="2550"/>
      <c r="TWY14" s="2550"/>
      <c r="TWZ14" s="2550"/>
      <c r="TXA14" s="2550"/>
      <c r="TXB14" s="2550"/>
      <c r="TXC14" s="2550"/>
      <c r="TXD14" s="2550"/>
      <c r="TXE14" s="2550"/>
      <c r="TXF14" s="2550"/>
      <c r="TXG14" s="2550"/>
      <c r="TXH14" s="2550"/>
      <c r="TXI14" s="2550"/>
      <c r="TXJ14" s="2550"/>
      <c r="TXK14" s="2550"/>
      <c r="TXL14" s="2550"/>
      <c r="TXM14" s="2550"/>
      <c r="TXN14" s="2550"/>
      <c r="TXO14" s="2550"/>
      <c r="TXP14" s="2550"/>
      <c r="TXQ14" s="2550"/>
      <c r="TXR14" s="2550"/>
      <c r="TXS14" s="2550"/>
      <c r="TXT14" s="2550"/>
      <c r="TXU14" s="2550"/>
      <c r="TXV14" s="2550"/>
      <c r="TXW14" s="2550"/>
      <c r="TXX14" s="2550"/>
      <c r="TXY14" s="2550"/>
      <c r="TXZ14" s="2550"/>
      <c r="TYA14" s="2550"/>
      <c r="TYB14" s="2550"/>
      <c r="TYC14" s="2550"/>
      <c r="TYD14" s="2550"/>
      <c r="TYE14" s="2550"/>
      <c r="TYF14" s="2550"/>
      <c r="TYG14" s="2550"/>
      <c r="TYH14" s="2550"/>
      <c r="TYI14" s="2550"/>
      <c r="TYJ14" s="2550"/>
      <c r="TYK14" s="2550"/>
      <c r="TYL14" s="2550"/>
      <c r="TYM14" s="2550"/>
      <c r="TYN14" s="2550"/>
      <c r="TYO14" s="2550"/>
      <c r="TYP14" s="2550"/>
      <c r="TYQ14" s="2550"/>
      <c r="TYR14" s="2550"/>
      <c r="TYS14" s="2550"/>
      <c r="TYT14" s="2550"/>
      <c r="TYU14" s="2550"/>
      <c r="TYV14" s="2550"/>
      <c r="TYW14" s="2550"/>
      <c r="TYX14" s="2550"/>
      <c r="TYY14" s="2550"/>
      <c r="TYZ14" s="2550"/>
      <c r="TZA14" s="2550"/>
      <c r="TZB14" s="2550"/>
      <c r="TZC14" s="2550"/>
      <c r="TZD14" s="2550"/>
      <c r="TZE14" s="2550"/>
      <c r="TZF14" s="2550"/>
      <c r="TZG14" s="2550"/>
      <c r="TZH14" s="2550"/>
      <c r="TZI14" s="2550"/>
      <c r="TZJ14" s="2550"/>
      <c r="TZK14" s="2550"/>
      <c r="TZL14" s="2550"/>
      <c r="TZM14" s="2550"/>
      <c r="TZN14" s="2550"/>
      <c r="TZO14" s="2550"/>
      <c r="TZP14" s="2550"/>
      <c r="TZQ14" s="2550"/>
      <c r="TZR14" s="2550"/>
      <c r="TZS14" s="2550"/>
      <c r="TZT14" s="2550"/>
      <c r="TZU14" s="2550"/>
      <c r="TZV14" s="2550"/>
      <c r="TZW14" s="2550"/>
      <c r="TZX14" s="2550"/>
      <c r="TZY14" s="2550"/>
      <c r="TZZ14" s="2550"/>
      <c r="UAA14" s="2550"/>
      <c r="UAB14" s="2550"/>
      <c r="UAC14" s="2550"/>
      <c r="UAD14" s="2550"/>
      <c r="UAE14" s="2550"/>
      <c r="UAF14" s="2550"/>
      <c r="UAG14" s="2550"/>
      <c r="UAH14" s="2550"/>
      <c r="UAI14" s="2550"/>
      <c r="UAJ14" s="2550"/>
      <c r="UAK14" s="2550"/>
      <c r="UAL14" s="2550"/>
      <c r="UAM14" s="2550"/>
      <c r="UAN14" s="2550"/>
      <c r="UAO14" s="2550"/>
      <c r="UAP14" s="2550"/>
      <c r="UAQ14" s="2550"/>
      <c r="UAR14" s="2550"/>
      <c r="UAS14" s="2550"/>
      <c r="UAT14" s="2550"/>
      <c r="UAU14" s="2550"/>
      <c r="UAV14" s="2550"/>
      <c r="UAW14" s="2550"/>
      <c r="UAX14" s="2550"/>
      <c r="UAY14" s="2550"/>
      <c r="UAZ14" s="2550"/>
      <c r="UBA14" s="2550"/>
      <c r="UBB14" s="2550"/>
      <c r="UBC14" s="2550"/>
      <c r="UBD14" s="2550"/>
      <c r="UBE14" s="2550"/>
      <c r="UBF14" s="2550"/>
      <c r="UBG14" s="2550"/>
      <c r="UBH14" s="2550"/>
      <c r="UBI14" s="2550"/>
      <c r="UBJ14" s="2550"/>
      <c r="UBK14" s="2550"/>
      <c r="UBL14" s="2550"/>
      <c r="UBM14" s="2550"/>
      <c r="UBN14" s="2550"/>
      <c r="UBO14" s="2550"/>
      <c r="UBP14" s="2550"/>
      <c r="UBQ14" s="2550"/>
      <c r="UBR14" s="2550"/>
      <c r="UBS14" s="2550"/>
      <c r="UBT14" s="2550"/>
      <c r="UBU14" s="2550"/>
      <c r="UBV14" s="2550"/>
      <c r="UBW14" s="2550"/>
      <c r="UBX14" s="2550"/>
      <c r="UBY14" s="2550"/>
      <c r="UBZ14" s="2550"/>
      <c r="UCA14" s="2550"/>
      <c r="UCB14" s="2550"/>
      <c r="UCC14" s="2550"/>
      <c r="UCD14" s="2550"/>
      <c r="UCE14" s="2550"/>
      <c r="UCF14" s="2550"/>
      <c r="UCG14" s="2550"/>
      <c r="UCH14" s="2550"/>
      <c r="UCI14" s="2550"/>
      <c r="UCJ14" s="2550"/>
      <c r="UCK14" s="2550"/>
      <c r="UCL14" s="2550"/>
      <c r="UCM14" s="2550"/>
      <c r="UCN14" s="2550"/>
      <c r="UCO14" s="2550"/>
      <c r="UCP14" s="2550"/>
      <c r="UCQ14" s="2550"/>
      <c r="UCR14" s="2550"/>
      <c r="UCS14" s="2550"/>
      <c r="UCT14" s="2550"/>
      <c r="UCU14" s="2550"/>
      <c r="UCV14" s="2550"/>
      <c r="UCW14" s="2550"/>
      <c r="UCX14" s="2550"/>
      <c r="UCY14" s="2550"/>
      <c r="UCZ14" s="2550"/>
      <c r="UDA14" s="2550"/>
      <c r="UDB14" s="2550"/>
      <c r="UDC14" s="2550"/>
      <c r="UDD14" s="2550"/>
      <c r="UDE14" s="2550"/>
      <c r="UDF14" s="2550"/>
      <c r="UDG14" s="2550"/>
      <c r="UDH14" s="2550"/>
      <c r="UDI14" s="2550"/>
      <c r="UDJ14" s="2550"/>
      <c r="UDK14" s="2550"/>
      <c r="UDL14" s="2550"/>
      <c r="UDM14" s="2550"/>
      <c r="UDN14" s="2550"/>
      <c r="UDO14" s="2550"/>
      <c r="UDP14" s="2550"/>
      <c r="UDQ14" s="2550"/>
      <c r="UDR14" s="2550"/>
      <c r="UDS14" s="2550"/>
      <c r="UDT14" s="2550"/>
      <c r="UDU14" s="2550"/>
      <c r="UDV14" s="2550"/>
      <c r="UDW14" s="2550"/>
      <c r="UDX14" s="2550"/>
      <c r="UDY14" s="2550"/>
      <c r="UDZ14" s="2550"/>
      <c r="UEA14" s="2550"/>
      <c r="UEB14" s="2550"/>
      <c r="UEC14" s="2550"/>
      <c r="UED14" s="2550"/>
      <c r="UEE14" s="2550"/>
      <c r="UEF14" s="2550"/>
      <c r="UEG14" s="2550"/>
      <c r="UEH14" s="2550"/>
      <c r="UEI14" s="2550"/>
      <c r="UEJ14" s="2550"/>
      <c r="UEK14" s="2550"/>
      <c r="UEL14" s="2550"/>
      <c r="UEM14" s="2550"/>
      <c r="UEN14" s="2550"/>
      <c r="UEO14" s="2550"/>
      <c r="UEP14" s="2550"/>
      <c r="UEQ14" s="2550"/>
      <c r="UER14" s="2550"/>
      <c r="UES14" s="2550"/>
      <c r="UET14" s="2550"/>
      <c r="UEU14" s="2550"/>
      <c r="UEV14" s="2550"/>
      <c r="UEW14" s="2550"/>
      <c r="UEX14" s="2550"/>
      <c r="UEY14" s="2550"/>
      <c r="UEZ14" s="2550"/>
      <c r="UFA14" s="2550"/>
      <c r="UFB14" s="2550"/>
      <c r="UFC14" s="2550"/>
      <c r="UFD14" s="2550"/>
      <c r="UFE14" s="2550"/>
      <c r="UFF14" s="2550"/>
      <c r="UFG14" s="2550"/>
      <c r="UFH14" s="2550"/>
      <c r="UFI14" s="2550"/>
      <c r="UFJ14" s="2550"/>
      <c r="UFK14" s="2550"/>
      <c r="UFL14" s="2550"/>
      <c r="UFM14" s="2550"/>
      <c r="UFN14" s="2550"/>
      <c r="UFO14" s="2550"/>
      <c r="UFP14" s="2550"/>
      <c r="UFQ14" s="2550"/>
      <c r="UFR14" s="2550"/>
      <c r="UFS14" s="2550"/>
      <c r="UFT14" s="2550"/>
      <c r="UFU14" s="2550"/>
      <c r="UFV14" s="2550"/>
      <c r="UFW14" s="2550"/>
      <c r="UFX14" s="2550"/>
      <c r="UFY14" s="2550"/>
      <c r="UFZ14" s="2550"/>
      <c r="UGA14" s="2550"/>
      <c r="UGB14" s="2550"/>
      <c r="UGC14" s="2550"/>
      <c r="UGD14" s="2550"/>
      <c r="UGE14" s="2550"/>
      <c r="UGF14" s="2550"/>
      <c r="UGG14" s="2550"/>
      <c r="UGH14" s="2550"/>
      <c r="UGI14" s="2550"/>
      <c r="UGJ14" s="2550"/>
      <c r="UGK14" s="2550"/>
      <c r="UGL14" s="2550"/>
      <c r="UGM14" s="2550"/>
      <c r="UGN14" s="2550"/>
      <c r="UGO14" s="2550"/>
      <c r="UGP14" s="2550"/>
      <c r="UGQ14" s="2550"/>
      <c r="UGR14" s="2550"/>
      <c r="UGS14" s="2550"/>
      <c r="UGT14" s="2550"/>
      <c r="UGU14" s="2550"/>
      <c r="UGV14" s="2550"/>
      <c r="UGW14" s="2550"/>
      <c r="UGX14" s="2550"/>
      <c r="UGY14" s="2550"/>
      <c r="UGZ14" s="2550"/>
      <c r="UHA14" s="2550"/>
      <c r="UHB14" s="2550"/>
      <c r="UHC14" s="2550"/>
      <c r="UHD14" s="2550"/>
      <c r="UHE14" s="2550"/>
      <c r="UHF14" s="2550"/>
      <c r="UHG14" s="2550"/>
      <c r="UHH14" s="2550"/>
      <c r="UHI14" s="2550"/>
      <c r="UHJ14" s="2550"/>
      <c r="UHK14" s="2550"/>
      <c r="UHL14" s="2550"/>
      <c r="UHM14" s="2550"/>
      <c r="UHN14" s="2550"/>
      <c r="UHO14" s="2550"/>
      <c r="UHP14" s="2550"/>
      <c r="UHQ14" s="2550"/>
      <c r="UHR14" s="2550"/>
      <c r="UHS14" s="2550"/>
      <c r="UHT14" s="2550"/>
      <c r="UHU14" s="2550"/>
      <c r="UHV14" s="2550"/>
      <c r="UHW14" s="2550"/>
      <c r="UHX14" s="2550"/>
      <c r="UHY14" s="2550"/>
      <c r="UHZ14" s="2550"/>
      <c r="UIA14" s="2550"/>
      <c r="UIB14" s="2550"/>
      <c r="UIC14" s="2550"/>
      <c r="UID14" s="2550"/>
      <c r="UIE14" s="2550"/>
      <c r="UIF14" s="2550"/>
      <c r="UIG14" s="2550"/>
      <c r="UIH14" s="2550"/>
      <c r="UII14" s="2550"/>
      <c r="UIJ14" s="2550"/>
      <c r="UIK14" s="2550"/>
      <c r="UIL14" s="2550"/>
      <c r="UIM14" s="2550"/>
      <c r="UIN14" s="2550"/>
      <c r="UIO14" s="2550"/>
      <c r="UIP14" s="2550"/>
      <c r="UIQ14" s="2550"/>
      <c r="UIR14" s="2550"/>
      <c r="UIS14" s="2550"/>
      <c r="UIT14" s="2550"/>
      <c r="UIU14" s="2550"/>
      <c r="UIV14" s="2550"/>
      <c r="UIW14" s="2550"/>
      <c r="UIX14" s="2550"/>
      <c r="UIY14" s="2550"/>
      <c r="UIZ14" s="2550"/>
      <c r="UJA14" s="2550"/>
      <c r="UJB14" s="2550"/>
      <c r="UJC14" s="2550"/>
      <c r="UJD14" s="2550"/>
      <c r="UJE14" s="2550"/>
      <c r="UJF14" s="2550"/>
      <c r="UJG14" s="2550"/>
      <c r="UJH14" s="2550"/>
      <c r="UJI14" s="2550"/>
      <c r="UJJ14" s="2550"/>
      <c r="UJK14" s="2550"/>
      <c r="UJL14" s="2550"/>
      <c r="UJM14" s="2550"/>
      <c r="UJN14" s="2550"/>
      <c r="UJO14" s="2550"/>
      <c r="UJP14" s="2550"/>
      <c r="UJQ14" s="2550"/>
      <c r="UJR14" s="2550"/>
      <c r="UJS14" s="2550"/>
      <c r="UJT14" s="2550"/>
      <c r="UJU14" s="2550"/>
      <c r="UJV14" s="2550"/>
      <c r="UJW14" s="2550"/>
      <c r="UJX14" s="2550"/>
      <c r="UJY14" s="2550"/>
      <c r="UJZ14" s="2550"/>
      <c r="UKA14" s="2550"/>
      <c r="UKB14" s="2550"/>
      <c r="UKC14" s="2550"/>
      <c r="UKD14" s="2550"/>
      <c r="UKE14" s="2550"/>
      <c r="UKF14" s="2550"/>
      <c r="UKG14" s="2550"/>
      <c r="UKH14" s="2550"/>
      <c r="UKI14" s="2550"/>
      <c r="UKJ14" s="2550"/>
      <c r="UKK14" s="2550"/>
      <c r="UKL14" s="2550"/>
      <c r="UKM14" s="2550"/>
      <c r="UKN14" s="2550"/>
      <c r="UKO14" s="2550"/>
      <c r="UKP14" s="2550"/>
      <c r="UKQ14" s="2550"/>
      <c r="UKR14" s="2550"/>
      <c r="UKS14" s="2550"/>
      <c r="UKT14" s="2550"/>
      <c r="UKU14" s="2550"/>
      <c r="UKV14" s="2550"/>
      <c r="UKW14" s="2550"/>
      <c r="UKX14" s="2550"/>
      <c r="UKY14" s="2550"/>
      <c r="UKZ14" s="2550"/>
      <c r="ULA14" s="2550"/>
      <c r="ULB14" s="2550"/>
      <c r="ULC14" s="2550"/>
      <c r="ULD14" s="2550"/>
      <c r="ULE14" s="2550"/>
      <c r="ULF14" s="2550"/>
      <c r="ULG14" s="2550"/>
      <c r="ULH14" s="2550"/>
      <c r="ULI14" s="2550"/>
      <c r="ULJ14" s="2550"/>
      <c r="ULK14" s="2550"/>
      <c r="ULL14" s="2550"/>
      <c r="ULM14" s="2550"/>
      <c r="ULN14" s="2550"/>
      <c r="ULO14" s="2550"/>
      <c r="ULP14" s="2550"/>
      <c r="ULQ14" s="2550"/>
      <c r="ULR14" s="2550"/>
      <c r="ULS14" s="2550"/>
      <c r="ULT14" s="2550"/>
      <c r="ULU14" s="2550"/>
      <c r="ULV14" s="2550"/>
      <c r="ULW14" s="2550"/>
      <c r="ULX14" s="2550"/>
      <c r="ULY14" s="2550"/>
      <c r="ULZ14" s="2550"/>
      <c r="UMA14" s="2550"/>
      <c r="UMB14" s="2550"/>
      <c r="UMC14" s="2550"/>
      <c r="UMD14" s="2550"/>
      <c r="UME14" s="2550"/>
      <c r="UMF14" s="2550"/>
      <c r="UMG14" s="2550"/>
      <c r="UMH14" s="2550"/>
      <c r="UMI14" s="2550"/>
      <c r="UMJ14" s="2550"/>
      <c r="UMK14" s="2550"/>
      <c r="UML14" s="2550"/>
      <c r="UMM14" s="2550"/>
      <c r="UMN14" s="2550"/>
      <c r="UMO14" s="2550"/>
      <c r="UMP14" s="2550"/>
      <c r="UMQ14" s="2550"/>
      <c r="UMR14" s="2550"/>
      <c r="UMS14" s="2550"/>
      <c r="UMT14" s="2550"/>
      <c r="UMU14" s="2550"/>
      <c r="UMV14" s="2550"/>
      <c r="UMW14" s="2550"/>
      <c r="UMX14" s="2550"/>
      <c r="UMY14" s="2550"/>
      <c r="UMZ14" s="2550"/>
      <c r="UNA14" s="2550"/>
      <c r="UNB14" s="2550"/>
      <c r="UNC14" s="2550"/>
      <c r="UND14" s="2550"/>
      <c r="UNE14" s="2550"/>
      <c r="UNF14" s="2550"/>
      <c r="UNG14" s="2550"/>
      <c r="UNH14" s="2550"/>
      <c r="UNI14" s="2550"/>
      <c r="UNJ14" s="2550"/>
      <c r="UNK14" s="2550"/>
      <c r="UNL14" s="2550"/>
      <c r="UNM14" s="2550"/>
      <c r="UNN14" s="2550"/>
      <c r="UNO14" s="2550"/>
      <c r="UNP14" s="2550"/>
      <c r="UNQ14" s="2550"/>
      <c r="UNR14" s="2550"/>
      <c r="UNS14" s="2550"/>
      <c r="UNT14" s="2550"/>
      <c r="UNU14" s="2550"/>
      <c r="UNV14" s="2550"/>
      <c r="UNW14" s="2550"/>
      <c r="UNX14" s="2550"/>
      <c r="UNY14" s="2550"/>
      <c r="UNZ14" s="2550"/>
      <c r="UOA14" s="2550"/>
      <c r="UOB14" s="2550"/>
      <c r="UOC14" s="2550"/>
      <c r="UOD14" s="2550"/>
      <c r="UOE14" s="2550"/>
      <c r="UOF14" s="2550"/>
      <c r="UOG14" s="2550"/>
      <c r="UOH14" s="2550"/>
      <c r="UOI14" s="2550"/>
      <c r="UOJ14" s="2550"/>
      <c r="UOK14" s="2550"/>
      <c r="UOL14" s="2550"/>
      <c r="UOM14" s="2550"/>
      <c r="UON14" s="2550"/>
      <c r="UOO14" s="2550"/>
      <c r="UOP14" s="2550"/>
      <c r="UOQ14" s="2550"/>
      <c r="UOR14" s="2550"/>
      <c r="UOS14" s="2550"/>
      <c r="UOT14" s="2550"/>
      <c r="UOU14" s="2550"/>
      <c r="UOV14" s="2550"/>
      <c r="UOW14" s="2550"/>
      <c r="UOX14" s="2550"/>
      <c r="UOY14" s="2550"/>
      <c r="UOZ14" s="2550"/>
      <c r="UPA14" s="2550"/>
      <c r="UPB14" s="2550"/>
      <c r="UPC14" s="2550"/>
      <c r="UPD14" s="2550"/>
      <c r="UPE14" s="2550"/>
      <c r="UPF14" s="2550"/>
      <c r="UPG14" s="2550"/>
      <c r="UPH14" s="2550"/>
      <c r="UPI14" s="2550"/>
      <c r="UPJ14" s="2550"/>
      <c r="UPK14" s="2550"/>
      <c r="UPL14" s="2550"/>
      <c r="UPM14" s="2550"/>
      <c r="UPN14" s="2550"/>
      <c r="UPO14" s="2550"/>
      <c r="UPP14" s="2550"/>
      <c r="UPQ14" s="2550"/>
      <c r="UPR14" s="2550"/>
      <c r="UPS14" s="2550"/>
      <c r="UPT14" s="2550"/>
      <c r="UPU14" s="2550"/>
      <c r="UPV14" s="2550"/>
      <c r="UPW14" s="2550"/>
      <c r="UPX14" s="2550"/>
      <c r="UPY14" s="2550"/>
      <c r="UPZ14" s="2550"/>
      <c r="UQA14" s="2550"/>
      <c r="UQB14" s="2550"/>
      <c r="UQC14" s="2550"/>
      <c r="UQD14" s="2550"/>
      <c r="UQE14" s="2550"/>
      <c r="UQF14" s="2550"/>
      <c r="UQG14" s="2550"/>
      <c r="UQH14" s="2550"/>
      <c r="UQI14" s="2550"/>
      <c r="UQJ14" s="2550"/>
      <c r="UQK14" s="2550"/>
      <c r="UQL14" s="2550"/>
      <c r="UQM14" s="2550"/>
      <c r="UQN14" s="2550"/>
      <c r="UQO14" s="2550"/>
      <c r="UQP14" s="2550"/>
      <c r="UQQ14" s="2550"/>
      <c r="UQR14" s="2550"/>
      <c r="UQS14" s="2550"/>
      <c r="UQT14" s="2550"/>
      <c r="UQU14" s="2550"/>
      <c r="UQV14" s="2550"/>
      <c r="UQW14" s="2550"/>
      <c r="UQX14" s="2550"/>
      <c r="UQY14" s="2550"/>
      <c r="UQZ14" s="2550"/>
      <c r="URA14" s="2550"/>
      <c r="URB14" s="2550"/>
      <c r="URC14" s="2550"/>
      <c r="URD14" s="2550"/>
      <c r="URE14" s="2550"/>
      <c r="URF14" s="2550"/>
      <c r="URG14" s="2550"/>
      <c r="URH14" s="2550"/>
      <c r="URI14" s="2550"/>
      <c r="URJ14" s="2550"/>
      <c r="URK14" s="2550"/>
      <c r="URL14" s="2550"/>
      <c r="URM14" s="2550"/>
      <c r="URN14" s="2550"/>
      <c r="URO14" s="2550"/>
      <c r="URP14" s="2550"/>
      <c r="URQ14" s="2550"/>
      <c r="URR14" s="2550"/>
      <c r="URS14" s="2550"/>
      <c r="URT14" s="2550"/>
      <c r="URU14" s="2550"/>
      <c r="URV14" s="2550"/>
      <c r="URW14" s="2550"/>
      <c r="URX14" s="2550"/>
      <c r="URY14" s="2550"/>
      <c r="URZ14" s="2550"/>
      <c r="USA14" s="2550"/>
      <c r="USB14" s="2550"/>
      <c r="USC14" s="2550"/>
      <c r="USD14" s="2550"/>
      <c r="USE14" s="2550"/>
      <c r="USF14" s="2550"/>
      <c r="USG14" s="2550"/>
      <c r="USH14" s="2550"/>
      <c r="USI14" s="2550"/>
      <c r="USJ14" s="2550"/>
      <c r="USK14" s="2550"/>
      <c r="USL14" s="2550"/>
      <c r="USM14" s="2550"/>
      <c r="USN14" s="2550"/>
      <c r="USO14" s="2550"/>
      <c r="USP14" s="2550"/>
      <c r="USQ14" s="2550"/>
      <c r="USR14" s="2550"/>
      <c r="USS14" s="2550"/>
      <c r="UST14" s="2550"/>
      <c r="USU14" s="2550"/>
      <c r="USV14" s="2550"/>
      <c r="USW14" s="2550"/>
      <c r="USX14" s="2550"/>
      <c r="USY14" s="2550"/>
      <c r="USZ14" s="2550"/>
      <c r="UTA14" s="2550"/>
      <c r="UTB14" s="2550"/>
      <c r="UTC14" s="2550"/>
      <c r="UTD14" s="2550"/>
      <c r="UTE14" s="2550"/>
      <c r="UTF14" s="2550"/>
      <c r="UTG14" s="2550"/>
      <c r="UTH14" s="2550"/>
      <c r="UTI14" s="2550"/>
      <c r="UTJ14" s="2550"/>
      <c r="UTK14" s="2550"/>
      <c r="UTL14" s="2550"/>
      <c r="UTM14" s="2550"/>
      <c r="UTN14" s="2550"/>
      <c r="UTO14" s="2550"/>
      <c r="UTP14" s="2550"/>
      <c r="UTQ14" s="2550"/>
      <c r="UTR14" s="2550"/>
      <c r="UTS14" s="2550"/>
      <c r="UTT14" s="2550"/>
      <c r="UTU14" s="2550"/>
      <c r="UTV14" s="2550"/>
      <c r="UTW14" s="2550"/>
      <c r="UTX14" s="2550"/>
      <c r="UTY14" s="2550"/>
      <c r="UTZ14" s="2550"/>
      <c r="UUA14" s="2550"/>
      <c r="UUB14" s="2550"/>
      <c r="UUC14" s="2550"/>
      <c r="UUD14" s="2550"/>
      <c r="UUE14" s="2550"/>
      <c r="UUF14" s="2550"/>
      <c r="UUG14" s="2550"/>
      <c r="UUH14" s="2550"/>
      <c r="UUI14" s="2550"/>
      <c r="UUJ14" s="2550"/>
      <c r="UUK14" s="2550"/>
      <c r="UUL14" s="2550"/>
      <c r="UUM14" s="2550"/>
      <c r="UUN14" s="2550"/>
      <c r="UUO14" s="2550"/>
      <c r="UUP14" s="2550"/>
      <c r="UUQ14" s="2550"/>
      <c r="UUR14" s="2550"/>
      <c r="UUS14" s="2550"/>
      <c r="UUT14" s="2550"/>
      <c r="UUU14" s="2550"/>
      <c r="UUV14" s="2550"/>
      <c r="UUW14" s="2550"/>
      <c r="UUX14" s="2550"/>
      <c r="UUY14" s="2550"/>
      <c r="UUZ14" s="2550"/>
      <c r="UVA14" s="2550"/>
      <c r="UVB14" s="2550"/>
      <c r="UVC14" s="2550"/>
      <c r="UVD14" s="2550"/>
      <c r="UVE14" s="2550"/>
      <c r="UVF14" s="2550"/>
      <c r="UVG14" s="2550"/>
      <c r="UVH14" s="2550"/>
      <c r="UVI14" s="2550"/>
      <c r="UVJ14" s="2550"/>
      <c r="UVK14" s="2550"/>
      <c r="UVL14" s="2550"/>
      <c r="UVM14" s="2550"/>
      <c r="UVN14" s="2550"/>
      <c r="UVO14" s="2550"/>
      <c r="UVP14" s="2550"/>
      <c r="UVQ14" s="2550"/>
      <c r="UVR14" s="2550"/>
      <c r="UVS14" s="2550"/>
      <c r="UVT14" s="2550"/>
      <c r="UVU14" s="2550"/>
      <c r="UVV14" s="2550"/>
      <c r="UVW14" s="2550"/>
      <c r="UVX14" s="2550"/>
      <c r="UVY14" s="2550"/>
      <c r="UVZ14" s="2550"/>
      <c r="UWA14" s="2550"/>
      <c r="UWB14" s="2550"/>
      <c r="UWC14" s="2550"/>
      <c r="UWD14" s="2550"/>
      <c r="UWE14" s="2550"/>
      <c r="UWF14" s="2550"/>
      <c r="UWG14" s="2550"/>
      <c r="UWH14" s="2550"/>
      <c r="UWI14" s="2550"/>
      <c r="UWJ14" s="2550"/>
      <c r="UWK14" s="2550"/>
      <c r="UWL14" s="2550"/>
      <c r="UWM14" s="2550"/>
      <c r="UWN14" s="2550"/>
      <c r="UWO14" s="2550"/>
      <c r="UWP14" s="2550"/>
      <c r="UWQ14" s="2550"/>
      <c r="UWR14" s="2550"/>
      <c r="UWS14" s="2550"/>
      <c r="UWT14" s="2550"/>
      <c r="UWU14" s="2550"/>
      <c r="UWV14" s="2550"/>
      <c r="UWW14" s="2550"/>
      <c r="UWX14" s="2550"/>
      <c r="UWY14" s="2550"/>
      <c r="UWZ14" s="2550"/>
      <c r="UXA14" s="2550"/>
      <c r="UXB14" s="2550"/>
      <c r="UXC14" s="2550"/>
      <c r="UXD14" s="2550"/>
      <c r="UXE14" s="2550"/>
      <c r="UXF14" s="2550"/>
      <c r="UXG14" s="2550"/>
      <c r="UXH14" s="2550"/>
      <c r="UXI14" s="2550"/>
      <c r="UXJ14" s="2550"/>
      <c r="UXK14" s="2550"/>
      <c r="UXL14" s="2550"/>
      <c r="UXM14" s="2550"/>
      <c r="UXN14" s="2550"/>
      <c r="UXO14" s="2550"/>
      <c r="UXP14" s="2550"/>
      <c r="UXQ14" s="2550"/>
      <c r="UXR14" s="2550"/>
      <c r="UXS14" s="2550"/>
      <c r="UXT14" s="2550"/>
      <c r="UXU14" s="2550"/>
      <c r="UXV14" s="2550"/>
      <c r="UXW14" s="2550"/>
      <c r="UXX14" s="2550"/>
      <c r="UXY14" s="2550"/>
      <c r="UXZ14" s="2550"/>
      <c r="UYA14" s="2550"/>
      <c r="UYB14" s="2550"/>
      <c r="UYC14" s="2550"/>
      <c r="UYD14" s="2550"/>
      <c r="UYE14" s="2550"/>
      <c r="UYF14" s="2550"/>
      <c r="UYG14" s="2550"/>
      <c r="UYH14" s="2550"/>
      <c r="UYI14" s="2550"/>
      <c r="UYJ14" s="2550"/>
      <c r="UYK14" s="2550"/>
      <c r="UYL14" s="2550"/>
      <c r="UYM14" s="2550"/>
      <c r="UYN14" s="2550"/>
      <c r="UYO14" s="2550"/>
      <c r="UYP14" s="2550"/>
      <c r="UYQ14" s="2550"/>
      <c r="UYR14" s="2550"/>
      <c r="UYS14" s="2550"/>
      <c r="UYT14" s="2550"/>
      <c r="UYU14" s="2550"/>
      <c r="UYV14" s="2550"/>
      <c r="UYW14" s="2550"/>
      <c r="UYX14" s="2550"/>
      <c r="UYY14" s="2550"/>
      <c r="UYZ14" s="2550"/>
      <c r="UZA14" s="2550"/>
      <c r="UZB14" s="2550"/>
      <c r="UZC14" s="2550"/>
      <c r="UZD14" s="2550"/>
      <c r="UZE14" s="2550"/>
      <c r="UZF14" s="2550"/>
      <c r="UZG14" s="2550"/>
      <c r="UZH14" s="2550"/>
      <c r="UZI14" s="2550"/>
      <c r="UZJ14" s="2550"/>
      <c r="UZK14" s="2550"/>
      <c r="UZL14" s="2550"/>
      <c r="UZM14" s="2550"/>
      <c r="UZN14" s="2550"/>
      <c r="UZO14" s="2550"/>
      <c r="UZP14" s="2550"/>
      <c r="UZQ14" s="2550"/>
      <c r="UZR14" s="2550"/>
      <c r="UZS14" s="2550"/>
      <c r="UZT14" s="2550"/>
      <c r="UZU14" s="2550"/>
      <c r="UZV14" s="2550"/>
      <c r="UZW14" s="2550"/>
      <c r="UZX14" s="2550"/>
      <c r="UZY14" s="2550"/>
      <c r="UZZ14" s="2550"/>
      <c r="VAA14" s="2550"/>
      <c r="VAB14" s="2550"/>
      <c r="VAC14" s="2550"/>
      <c r="VAD14" s="2550"/>
      <c r="VAE14" s="2550"/>
      <c r="VAF14" s="2550"/>
      <c r="VAG14" s="2550"/>
      <c r="VAH14" s="2550"/>
      <c r="VAI14" s="2550"/>
      <c r="VAJ14" s="2550"/>
      <c r="VAK14" s="2550"/>
      <c r="VAL14" s="2550"/>
      <c r="VAM14" s="2550"/>
      <c r="VAN14" s="2550"/>
      <c r="VAO14" s="2550"/>
      <c r="VAP14" s="2550"/>
      <c r="VAQ14" s="2550"/>
      <c r="VAR14" s="2550"/>
      <c r="VAS14" s="2550"/>
      <c r="VAT14" s="2550"/>
      <c r="VAU14" s="2550"/>
      <c r="VAV14" s="2550"/>
      <c r="VAW14" s="2550"/>
      <c r="VAX14" s="2550"/>
      <c r="VAY14" s="2550"/>
      <c r="VAZ14" s="2550"/>
      <c r="VBA14" s="2550"/>
      <c r="VBB14" s="2550"/>
      <c r="VBC14" s="2550"/>
      <c r="VBD14" s="2550"/>
      <c r="VBE14" s="2550"/>
      <c r="VBF14" s="2550"/>
      <c r="VBG14" s="2550"/>
      <c r="VBH14" s="2550"/>
      <c r="VBI14" s="2550"/>
      <c r="VBJ14" s="2550"/>
      <c r="VBK14" s="2550"/>
      <c r="VBL14" s="2550"/>
      <c r="VBM14" s="2550"/>
      <c r="VBN14" s="2550"/>
      <c r="VBO14" s="2550"/>
      <c r="VBP14" s="2550"/>
      <c r="VBQ14" s="2550"/>
      <c r="VBR14" s="2550"/>
      <c r="VBS14" s="2550"/>
      <c r="VBT14" s="2550"/>
      <c r="VBU14" s="2550"/>
      <c r="VBV14" s="2550"/>
      <c r="VBW14" s="2550"/>
      <c r="VBX14" s="2550"/>
      <c r="VBY14" s="2550"/>
      <c r="VBZ14" s="2550"/>
      <c r="VCA14" s="2550"/>
      <c r="VCB14" s="2550"/>
      <c r="VCC14" s="2550"/>
      <c r="VCD14" s="2550"/>
      <c r="VCE14" s="2550"/>
      <c r="VCF14" s="2550"/>
      <c r="VCG14" s="2550"/>
      <c r="VCH14" s="2550"/>
      <c r="VCI14" s="2550"/>
      <c r="VCJ14" s="2550"/>
      <c r="VCK14" s="2550"/>
      <c r="VCL14" s="2550"/>
      <c r="VCM14" s="2550"/>
      <c r="VCN14" s="2550"/>
      <c r="VCO14" s="2550"/>
      <c r="VCP14" s="2550"/>
      <c r="VCQ14" s="2550"/>
      <c r="VCR14" s="2550"/>
      <c r="VCS14" s="2550"/>
      <c r="VCT14" s="2550"/>
      <c r="VCU14" s="2550"/>
      <c r="VCV14" s="2550"/>
      <c r="VCW14" s="2550"/>
      <c r="VCX14" s="2550"/>
      <c r="VCY14" s="2550"/>
      <c r="VCZ14" s="2550"/>
      <c r="VDA14" s="2550"/>
      <c r="VDB14" s="2550"/>
      <c r="VDC14" s="2550"/>
      <c r="VDD14" s="2550"/>
      <c r="VDE14" s="2550"/>
      <c r="VDF14" s="2550"/>
      <c r="VDG14" s="2550"/>
      <c r="VDH14" s="2550"/>
      <c r="VDI14" s="2550"/>
      <c r="VDJ14" s="2550"/>
      <c r="VDK14" s="2550"/>
      <c r="VDL14" s="2550"/>
      <c r="VDM14" s="2550"/>
      <c r="VDN14" s="2550"/>
      <c r="VDO14" s="2550"/>
      <c r="VDP14" s="2550"/>
      <c r="VDQ14" s="2550"/>
      <c r="VDR14" s="2550"/>
      <c r="VDS14" s="2550"/>
      <c r="VDT14" s="2550"/>
      <c r="VDU14" s="2550"/>
      <c r="VDV14" s="2550"/>
      <c r="VDW14" s="2550"/>
      <c r="VDX14" s="2550"/>
      <c r="VDY14" s="2550"/>
      <c r="VDZ14" s="2550"/>
      <c r="VEA14" s="2550"/>
      <c r="VEB14" s="2550"/>
      <c r="VEC14" s="2550"/>
      <c r="VED14" s="2550"/>
      <c r="VEE14" s="2550"/>
      <c r="VEF14" s="2550"/>
      <c r="VEG14" s="2550"/>
      <c r="VEH14" s="2550"/>
      <c r="VEI14" s="2550"/>
      <c r="VEJ14" s="2550"/>
      <c r="VEK14" s="2550"/>
      <c r="VEL14" s="2550"/>
      <c r="VEM14" s="2550"/>
      <c r="VEN14" s="2550"/>
      <c r="VEO14" s="2550"/>
      <c r="VEP14" s="2550"/>
      <c r="VEQ14" s="2550"/>
      <c r="VER14" s="2550"/>
      <c r="VES14" s="2550"/>
      <c r="VET14" s="2550"/>
      <c r="VEU14" s="2550"/>
      <c r="VEV14" s="2550"/>
      <c r="VEW14" s="2550"/>
      <c r="VEX14" s="2550"/>
      <c r="VEY14" s="2550"/>
      <c r="VEZ14" s="2550"/>
      <c r="VFA14" s="2550"/>
      <c r="VFB14" s="2550"/>
      <c r="VFC14" s="2550"/>
      <c r="VFD14" s="2550"/>
      <c r="VFE14" s="2550"/>
      <c r="VFF14" s="2550"/>
      <c r="VFG14" s="2550"/>
      <c r="VFH14" s="2550"/>
      <c r="VFI14" s="2550"/>
      <c r="VFJ14" s="2550"/>
      <c r="VFK14" s="2550"/>
      <c r="VFL14" s="2550"/>
      <c r="VFM14" s="2550"/>
      <c r="VFN14" s="2550"/>
      <c r="VFO14" s="2550"/>
      <c r="VFP14" s="2550"/>
      <c r="VFQ14" s="2550"/>
      <c r="VFR14" s="2550"/>
      <c r="VFS14" s="2550"/>
      <c r="VFT14" s="2550"/>
      <c r="VFU14" s="2550"/>
      <c r="VFV14" s="2550"/>
      <c r="VFW14" s="2550"/>
      <c r="VFX14" s="2550"/>
      <c r="VFY14" s="2550"/>
      <c r="VFZ14" s="2550"/>
      <c r="VGA14" s="2550"/>
      <c r="VGB14" s="2550"/>
      <c r="VGC14" s="2550"/>
      <c r="VGD14" s="2550"/>
      <c r="VGE14" s="2550"/>
      <c r="VGF14" s="2550"/>
      <c r="VGG14" s="2550"/>
      <c r="VGH14" s="2550"/>
      <c r="VGI14" s="2550"/>
      <c r="VGJ14" s="2550"/>
      <c r="VGK14" s="2550"/>
      <c r="VGL14" s="2550"/>
      <c r="VGM14" s="2550"/>
      <c r="VGN14" s="2550"/>
      <c r="VGO14" s="2550"/>
      <c r="VGP14" s="2550"/>
      <c r="VGQ14" s="2550"/>
      <c r="VGR14" s="2550"/>
      <c r="VGS14" s="2550"/>
      <c r="VGT14" s="2550"/>
      <c r="VGU14" s="2550"/>
      <c r="VGV14" s="2550"/>
      <c r="VGW14" s="2550"/>
      <c r="VGX14" s="2550"/>
      <c r="VGY14" s="2550"/>
      <c r="VGZ14" s="2550"/>
      <c r="VHA14" s="2550"/>
      <c r="VHB14" s="2550"/>
      <c r="VHC14" s="2550"/>
      <c r="VHD14" s="2550"/>
      <c r="VHE14" s="2550"/>
      <c r="VHF14" s="2550"/>
      <c r="VHG14" s="2550"/>
      <c r="VHH14" s="2550"/>
      <c r="VHI14" s="2550"/>
      <c r="VHJ14" s="2550"/>
      <c r="VHK14" s="2550"/>
      <c r="VHL14" s="2550"/>
      <c r="VHM14" s="2550"/>
      <c r="VHN14" s="2550"/>
      <c r="VHO14" s="2550"/>
      <c r="VHP14" s="2550"/>
      <c r="VHQ14" s="2550"/>
      <c r="VHR14" s="2550"/>
      <c r="VHS14" s="2550"/>
      <c r="VHT14" s="2550"/>
      <c r="VHU14" s="2550"/>
      <c r="VHV14" s="2550"/>
      <c r="VHW14" s="2550"/>
      <c r="VHX14" s="2550"/>
      <c r="VHY14" s="2550"/>
      <c r="VHZ14" s="2550"/>
      <c r="VIA14" s="2550"/>
      <c r="VIB14" s="2550"/>
      <c r="VIC14" s="2550"/>
      <c r="VID14" s="2550"/>
      <c r="VIE14" s="2550"/>
      <c r="VIF14" s="2550"/>
      <c r="VIG14" s="2550"/>
      <c r="VIH14" s="2550"/>
      <c r="VII14" s="2550"/>
      <c r="VIJ14" s="2550"/>
      <c r="VIK14" s="2550"/>
      <c r="VIL14" s="2550"/>
      <c r="VIM14" s="2550"/>
      <c r="VIN14" s="2550"/>
      <c r="VIO14" s="2550"/>
      <c r="VIP14" s="2550"/>
      <c r="VIQ14" s="2550"/>
      <c r="VIR14" s="2550"/>
      <c r="VIS14" s="2550"/>
      <c r="VIT14" s="2550"/>
      <c r="VIU14" s="2550"/>
      <c r="VIV14" s="2550"/>
      <c r="VIW14" s="2550"/>
      <c r="VIX14" s="2550"/>
      <c r="VIY14" s="2550"/>
      <c r="VIZ14" s="2550"/>
      <c r="VJA14" s="2550"/>
      <c r="VJB14" s="2550"/>
      <c r="VJC14" s="2550"/>
      <c r="VJD14" s="2550"/>
      <c r="VJE14" s="2550"/>
      <c r="VJF14" s="2550"/>
      <c r="VJG14" s="2550"/>
      <c r="VJH14" s="2550"/>
      <c r="VJI14" s="2550"/>
      <c r="VJJ14" s="2550"/>
      <c r="VJK14" s="2550"/>
      <c r="VJL14" s="2550"/>
      <c r="VJM14" s="2550"/>
      <c r="VJN14" s="2550"/>
      <c r="VJO14" s="2550"/>
      <c r="VJP14" s="2550"/>
      <c r="VJQ14" s="2550"/>
      <c r="VJR14" s="2550"/>
      <c r="VJS14" s="2550"/>
      <c r="VJT14" s="2550"/>
      <c r="VJU14" s="2550"/>
      <c r="VJV14" s="2550"/>
      <c r="VJW14" s="2550"/>
      <c r="VJX14" s="2550"/>
      <c r="VJY14" s="2550"/>
      <c r="VJZ14" s="2550"/>
      <c r="VKA14" s="2550"/>
      <c r="VKB14" s="2550"/>
      <c r="VKC14" s="2550"/>
      <c r="VKD14" s="2550"/>
      <c r="VKE14" s="2550"/>
      <c r="VKF14" s="2550"/>
      <c r="VKG14" s="2550"/>
      <c r="VKH14" s="2550"/>
      <c r="VKI14" s="2550"/>
      <c r="VKJ14" s="2550"/>
      <c r="VKK14" s="2550"/>
      <c r="VKL14" s="2550"/>
      <c r="VKM14" s="2550"/>
      <c r="VKN14" s="2550"/>
      <c r="VKO14" s="2550"/>
      <c r="VKP14" s="2550"/>
      <c r="VKQ14" s="2550"/>
      <c r="VKR14" s="2550"/>
      <c r="VKS14" s="2550"/>
      <c r="VKT14" s="2550"/>
      <c r="VKU14" s="2550"/>
      <c r="VKV14" s="2550"/>
      <c r="VKW14" s="2550"/>
      <c r="VKX14" s="2550"/>
      <c r="VKY14" s="2550"/>
      <c r="VKZ14" s="2550"/>
      <c r="VLA14" s="2550"/>
      <c r="VLB14" s="2550"/>
      <c r="VLC14" s="2550"/>
      <c r="VLD14" s="2550"/>
      <c r="VLE14" s="2550"/>
      <c r="VLF14" s="2550"/>
      <c r="VLG14" s="2550"/>
      <c r="VLH14" s="2550"/>
      <c r="VLI14" s="2550"/>
      <c r="VLJ14" s="2550"/>
      <c r="VLK14" s="2550"/>
      <c r="VLL14" s="2550"/>
      <c r="VLM14" s="2550"/>
      <c r="VLN14" s="2550"/>
      <c r="VLO14" s="2550"/>
      <c r="VLP14" s="2550"/>
      <c r="VLQ14" s="2550"/>
      <c r="VLR14" s="2550"/>
      <c r="VLS14" s="2550"/>
      <c r="VLT14" s="2550"/>
      <c r="VLU14" s="2550"/>
      <c r="VLV14" s="2550"/>
      <c r="VLW14" s="2550"/>
      <c r="VLX14" s="2550"/>
      <c r="VLY14" s="2550"/>
      <c r="VLZ14" s="2550"/>
      <c r="VMA14" s="2550"/>
      <c r="VMB14" s="2550"/>
      <c r="VMC14" s="2550"/>
      <c r="VMD14" s="2550"/>
      <c r="VME14" s="2550"/>
      <c r="VMF14" s="2550"/>
      <c r="VMG14" s="2550"/>
      <c r="VMH14" s="2550"/>
      <c r="VMI14" s="2550"/>
      <c r="VMJ14" s="2550"/>
      <c r="VMK14" s="2550"/>
      <c r="VML14" s="2550"/>
      <c r="VMM14" s="2550"/>
      <c r="VMN14" s="2550"/>
      <c r="VMO14" s="2550"/>
      <c r="VMP14" s="2550"/>
      <c r="VMQ14" s="2550"/>
      <c r="VMR14" s="2550"/>
      <c r="VMS14" s="2550"/>
      <c r="VMT14" s="2550"/>
      <c r="VMU14" s="2550"/>
      <c r="VMV14" s="2550"/>
      <c r="VMW14" s="2550"/>
      <c r="VMX14" s="2550"/>
      <c r="VMY14" s="2550"/>
      <c r="VMZ14" s="2550"/>
      <c r="VNA14" s="2550"/>
      <c r="VNB14" s="2550"/>
      <c r="VNC14" s="2550"/>
      <c r="VND14" s="2550"/>
      <c r="VNE14" s="2550"/>
      <c r="VNF14" s="2550"/>
      <c r="VNG14" s="2550"/>
      <c r="VNH14" s="2550"/>
      <c r="VNI14" s="2550"/>
      <c r="VNJ14" s="2550"/>
      <c r="VNK14" s="2550"/>
      <c r="VNL14" s="2550"/>
      <c r="VNM14" s="2550"/>
      <c r="VNN14" s="2550"/>
      <c r="VNO14" s="2550"/>
      <c r="VNP14" s="2550"/>
      <c r="VNQ14" s="2550"/>
      <c r="VNR14" s="2550"/>
      <c r="VNS14" s="2550"/>
      <c r="VNT14" s="2550"/>
      <c r="VNU14" s="2550"/>
      <c r="VNV14" s="2550"/>
      <c r="VNW14" s="2550"/>
      <c r="VNX14" s="2550"/>
      <c r="VNY14" s="2550"/>
      <c r="VNZ14" s="2550"/>
      <c r="VOA14" s="2550"/>
      <c r="VOB14" s="2550"/>
      <c r="VOC14" s="2550"/>
      <c r="VOD14" s="2550"/>
      <c r="VOE14" s="2550"/>
      <c r="VOF14" s="2550"/>
      <c r="VOG14" s="2550"/>
      <c r="VOH14" s="2550"/>
      <c r="VOI14" s="2550"/>
      <c r="VOJ14" s="2550"/>
      <c r="VOK14" s="2550"/>
      <c r="VOL14" s="2550"/>
      <c r="VOM14" s="2550"/>
      <c r="VON14" s="2550"/>
      <c r="VOO14" s="2550"/>
      <c r="VOP14" s="2550"/>
      <c r="VOQ14" s="2550"/>
      <c r="VOR14" s="2550"/>
      <c r="VOS14" s="2550"/>
      <c r="VOT14" s="2550"/>
      <c r="VOU14" s="2550"/>
      <c r="VOV14" s="2550"/>
      <c r="VOW14" s="2550"/>
      <c r="VOX14" s="2550"/>
      <c r="VOY14" s="2550"/>
      <c r="VOZ14" s="2550"/>
      <c r="VPA14" s="2550"/>
      <c r="VPB14" s="2550"/>
      <c r="VPC14" s="2550"/>
      <c r="VPD14" s="2550"/>
      <c r="VPE14" s="2550"/>
      <c r="VPF14" s="2550"/>
      <c r="VPG14" s="2550"/>
      <c r="VPH14" s="2550"/>
      <c r="VPI14" s="2550"/>
      <c r="VPJ14" s="2550"/>
      <c r="VPK14" s="2550"/>
      <c r="VPL14" s="2550"/>
      <c r="VPM14" s="2550"/>
      <c r="VPN14" s="2550"/>
      <c r="VPO14" s="2550"/>
      <c r="VPP14" s="2550"/>
      <c r="VPQ14" s="2550"/>
      <c r="VPR14" s="2550"/>
      <c r="VPS14" s="2550"/>
      <c r="VPT14" s="2550"/>
      <c r="VPU14" s="2550"/>
      <c r="VPV14" s="2550"/>
      <c r="VPW14" s="2550"/>
      <c r="VPX14" s="2550"/>
      <c r="VPY14" s="2550"/>
      <c r="VPZ14" s="2550"/>
      <c r="VQA14" s="2550"/>
      <c r="VQB14" s="2550"/>
      <c r="VQC14" s="2550"/>
      <c r="VQD14" s="2550"/>
      <c r="VQE14" s="2550"/>
      <c r="VQF14" s="2550"/>
      <c r="VQG14" s="2550"/>
      <c r="VQH14" s="2550"/>
      <c r="VQI14" s="2550"/>
      <c r="VQJ14" s="2550"/>
      <c r="VQK14" s="2550"/>
      <c r="VQL14" s="2550"/>
      <c r="VQM14" s="2550"/>
      <c r="VQN14" s="2550"/>
      <c r="VQO14" s="2550"/>
      <c r="VQP14" s="2550"/>
      <c r="VQQ14" s="2550"/>
      <c r="VQR14" s="2550"/>
      <c r="VQS14" s="2550"/>
      <c r="VQT14" s="2550"/>
      <c r="VQU14" s="2550"/>
      <c r="VQV14" s="2550"/>
      <c r="VQW14" s="2550"/>
      <c r="VQX14" s="2550"/>
      <c r="VQY14" s="2550"/>
      <c r="VQZ14" s="2550"/>
      <c r="VRA14" s="2550"/>
      <c r="VRB14" s="2550"/>
      <c r="VRC14" s="2550"/>
      <c r="VRD14" s="2550"/>
      <c r="VRE14" s="2550"/>
      <c r="VRF14" s="2550"/>
      <c r="VRG14" s="2550"/>
      <c r="VRH14" s="2550"/>
      <c r="VRI14" s="2550"/>
      <c r="VRJ14" s="2550"/>
      <c r="VRK14" s="2550"/>
      <c r="VRL14" s="2550"/>
      <c r="VRM14" s="2550"/>
      <c r="VRN14" s="2550"/>
      <c r="VRO14" s="2550"/>
      <c r="VRP14" s="2550"/>
      <c r="VRQ14" s="2550"/>
      <c r="VRR14" s="2550"/>
      <c r="VRS14" s="2550"/>
      <c r="VRT14" s="2550"/>
      <c r="VRU14" s="2550"/>
      <c r="VRV14" s="2550"/>
      <c r="VRW14" s="2550"/>
      <c r="VRX14" s="2550"/>
      <c r="VRY14" s="2550"/>
      <c r="VRZ14" s="2550"/>
      <c r="VSA14" s="2550"/>
      <c r="VSB14" s="2550"/>
      <c r="VSC14" s="2550"/>
      <c r="VSD14" s="2550"/>
      <c r="VSE14" s="2550"/>
      <c r="VSF14" s="2550"/>
      <c r="VSG14" s="2550"/>
      <c r="VSH14" s="2550"/>
      <c r="VSI14" s="2550"/>
      <c r="VSJ14" s="2550"/>
      <c r="VSK14" s="2550"/>
      <c r="VSL14" s="2550"/>
      <c r="VSM14" s="2550"/>
      <c r="VSN14" s="2550"/>
      <c r="VSO14" s="2550"/>
      <c r="VSP14" s="2550"/>
      <c r="VSQ14" s="2550"/>
      <c r="VSR14" s="2550"/>
      <c r="VSS14" s="2550"/>
      <c r="VST14" s="2550"/>
      <c r="VSU14" s="2550"/>
      <c r="VSV14" s="2550"/>
      <c r="VSW14" s="2550"/>
      <c r="VSX14" s="2550"/>
      <c r="VSY14" s="2550"/>
      <c r="VSZ14" s="2550"/>
      <c r="VTA14" s="2550"/>
      <c r="VTB14" s="2550"/>
      <c r="VTC14" s="2550"/>
      <c r="VTD14" s="2550"/>
      <c r="VTE14" s="2550"/>
      <c r="VTF14" s="2550"/>
      <c r="VTG14" s="2550"/>
      <c r="VTH14" s="2550"/>
      <c r="VTI14" s="2550"/>
      <c r="VTJ14" s="2550"/>
      <c r="VTK14" s="2550"/>
      <c r="VTL14" s="2550"/>
      <c r="VTM14" s="2550"/>
      <c r="VTN14" s="2550"/>
      <c r="VTO14" s="2550"/>
      <c r="VTP14" s="2550"/>
      <c r="VTQ14" s="2550"/>
      <c r="VTR14" s="2550"/>
      <c r="VTS14" s="2550"/>
      <c r="VTT14" s="2550"/>
      <c r="VTU14" s="2550"/>
      <c r="VTV14" s="2550"/>
      <c r="VTW14" s="2550"/>
      <c r="VTX14" s="2550"/>
      <c r="VTY14" s="2550"/>
      <c r="VTZ14" s="2550"/>
      <c r="VUA14" s="2550"/>
      <c r="VUB14" s="2550"/>
      <c r="VUC14" s="2550"/>
      <c r="VUD14" s="2550"/>
      <c r="VUE14" s="2550"/>
      <c r="VUF14" s="2550"/>
      <c r="VUG14" s="2550"/>
      <c r="VUH14" s="2550"/>
      <c r="VUI14" s="2550"/>
      <c r="VUJ14" s="2550"/>
      <c r="VUK14" s="2550"/>
      <c r="VUL14" s="2550"/>
      <c r="VUM14" s="2550"/>
      <c r="VUN14" s="2550"/>
      <c r="VUO14" s="2550"/>
      <c r="VUP14" s="2550"/>
      <c r="VUQ14" s="2550"/>
      <c r="VUR14" s="2550"/>
      <c r="VUS14" s="2550"/>
      <c r="VUT14" s="2550"/>
      <c r="VUU14" s="2550"/>
      <c r="VUV14" s="2550"/>
      <c r="VUW14" s="2550"/>
      <c r="VUX14" s="2550"/>
      <c r="VUY14" s="2550"/>
      <c r="VUZ14" s="2550"/>
      <c r="VVA14" s="2550"/>
      <c r="VVB14" s="2550"/>
      <c r="VVC14" s="2550"/>
      <c r="VVD14" s="2550"/>
      <c r="VVE14" s="2550"/>
      <c r="VVF14" s="2550"/>
      <c r="VVG14" s="2550"/>
      <c r="VVH14" s="2550"/>
      <c r="VVI14" s="2550"/>
      <c r="VVJ14" s="2550"/>
      <c r="VVK14" s="2550"/>
      <c r="VVL14" s="2550"/>
      <c r="VVM14" s="2550"/>
      <c r="VVN14" s="2550"/>
      <c r="VVO14" s="2550"/>
      <c r="VVP14" s="2550"/>
      <c r="VVQ14" s="2550"/>
      <c r="VVR14" s="2550"/>
      <c r="VVS14" s="2550"/>
      <c r="VVT14" s="2550"/>
      <c r="VVU14" s="2550"/>
      <c r="VVV14" s="2550"/>
      <c r="VVW14" s="2550"/>
      <c r="VVX14" s="2550"/>
      <c r="VVY14" s="2550"/>
      <c r="VVZ14" s="2550"/>
      <c r="VWA14" s="2550"/>
      <c r="VWB14" s="2550"/>
      <c r="VWC14" s="2550"/>
      <c r="VWD14" s="2550"/>
      <c r="VWE14" s="2550"/>
      <c r="VWF14" s="2550"/>
      <c r="VWG14" s="2550"/>
      <c r="VWH14" s="2550"/>
      <c r="VWI14" s="2550"/>
      <c r="VWJ14" s="2550"/>
      <c r="VWK14" s="2550"/>
      <c r="VWL14" s="2550"/>
      <c r="VWM14" s="2550"/>
      <c r="VWN14" s="2550"/>
      <c r="VWO14" s="2550"/>
      <c r="VWP14" s="2550"/>
      <c r="VWQ14" s="2550"/>
      <c r="VWR14" s="2550"/>
      <c r="VWS14" s="2550"/>
      <c r="VWT14" s="2550"/>
      <c r="VWU14" s="2550"/>
      <c r="VWV14" s="2550"/>
      <c r="VWW14" s="2550"/>
      <c r="VWX14" s="2550"/>
      <c r="VWY14" s="2550"/>
      <c r="VWZ14" s="2550"/>
      <c r="VXA14" s="2550"/>
      <c r="VXB14" s="2550"/>
      <c r="VXC14" s="2550"/>
      <c r="VXD14" s="2550"/>
      <c r="VXE14" s="2550"/>
      <c r="VXF14" s="2550"/>
      <c r="VXG14" s="2550"/>
      <c r="VXH14" s="2550"/>
      <c r="VXI14" s="2550"/>
      <c r="VXJ14" s="2550"/>
      <c r="VXK14" s="2550"/>
      <c r="VXL14" s="2550"/>
      <c r="VXM14" s="2550"/>
      <c r="VXN14" s="2550"/>
      <c r="VXO14" s="2550"/>
      <c r="VXP14" s="2550"/>
      <c r="VXQ14" s="2550"/>
      <c r="VXR14" s="2550"/>
      <c r="VXS14" s="2550"/>
      <c r="VXT14" s="2550"/>
      <c r="VXU14" s="2550"/>
      <c r="VXV14" s="2550"/>
      <c r="VXW14" s="2550"/>
      <c r="VXX14" s="2550"/>
      <c r="VXY14" s="2550"/>
      <c r="VXZ14" s="2550"/>
      <c r="VYA14" s="2550"/>
      <c r="VYB14" s="2550"/>
      <c r="VYC14" s="2550"/>
      <c r="VYD14" s="2550"/>
      <c r="VYE14" s="2550"/>
      <c r="VYF14" s="2550"/>
      <c r="VYG14" s="2550"/>
      <c r="VYH14" s="2550"/>
      <c r="VYI14" s="2550"/>
      <c r="VYJ14" s="2550"/>
      <c r="VYK14" s="2550"/>
      <c r="VYL14" s="2550"/>
      <c r="VYM14" s="2550"/>
      <c r="VYN14" s="2550"/>
      <c r="VYO14" s="2550"/>
      <c r="VYP14" s="2550"/>
      <c r="VYQ14" s="2550"/>
      <c r="VYR14" s="2550"/>
      <c r="VYS14" s="2550"/>
      <c r="VYT14" s="2550"/>
      <c r="VYU14" s="2550"/>
      <c r="VYV14" s="2550"/>
      <c r="VYW14" s="2550"/>
      <c r="VYX14" s="2550"/>
      <c r="VYY14" s="2550"/>
      <c r="VYZ14" s="2550"/>
      <c r="VZA14" s="2550"/>
      <c r="VZB14" s="2550"/>
      <c r="VZC14" s="2550"/>
      <c r="VZD14" s="2550"/>
      <c r="VZE14" s="2550"/>
      <c r="VZF14" s="2550"/>
      <c r="VZG14" s="2550"/>
      <c r="VZH14" s="2550"/>
      <c r="VZI14" s="2550"/>
      <c r="VZJ14" s="2550"/>
      <c r="VZK14" s="2550"/>
      <c r="VZL14" s="2550"/>
      <c r="VZM14" s="2550"/>
      <c r="VZN14" s="2550"/>
      <c r="VZO14" s="2550"/>
      <c r="VZP14" s="2550"/>
      <c r="VZQ14" s="2550"/>
      <c r="VZR14" s="2550"/>
      <c r="VZS14" s="2550"/>
      <c r="VZT14" s="2550"/>
      <c r="VZU14" s="2550"/>
      <c r="VZV14" s="2550"/>
      <c r="VZW14" s="2550"/>
      <c r="VZX14" s="2550"/>
      <c r="VZY14" s="2550"/>
      <c r="VZZ14" s="2550"/>
      <c r="WAA14" s="2550"/>
      <c r="WAB14" s="2550"/>
      <c r="WAC14" s="2550"/>
      <c r="WAD14" s="2550"/>
      <c r="WAE14" s="2550"/>
      <c r="WAF14" s="2550"/>
      <c r="WAG14" s="2550"/>
      <c r="WAH14" s="2550"/>
      <c r="WAI14" s="2550"/>
      <c r="WAJ14" s="2550"/>
      <c r="WAK14" s="2550"/>
      <c r="WAL14" s="2550"/>
      <c r="WAM14" s="2550"/>
      <c r="WAN14" s="2550"/>
      <c r="WAO14" s="2550"/>
      <c r="WAP14" s="2550"/>
      <c r="WAQ14" s="2550"/>
      <c r="WAR14" s="2550"/>
      <c r="WAS14" s="2550"/>
      <c r="WAT14" s="2550"/>
      <c r="WAU14" s="2550"/>
      <c r="WAV14" s="2550"/>
      <c r="WAW14" s="2550"/>
      <c r="WAX14" s="2550"/>
      <c r="WAY14" s="2550"/>
      <c r="WAZ14" s="2550"/>
      <c r="WBA14" s="2550"/>
      <c r="WBB14" s="2550"/>
      <c r="WBC14" s="2550"/>
      <c r="WBD14" s="2550"/>
      <c r="WBE14" s="2550"/>
      <c r="WBF14" s="2550"/>
      <c r="WBG14" s="2550"/>
      <c r="WBH14" s="2550"/>
      <c r="WBI14" s="2550"/>
      <c r="WBJ14" s="2550"/>
      <c r="WBK14" s="2550"/>
      <c r="WBL14" s="2550"/>
      <c r="WBM14" s="2550"/>
      <c r="WBN14" s="2550"/>
      <c r="WBO14" s="2550"/>
      <c r="WBP14" s="2550"/>
      <c r="WBQ14" s="2550"/>
      <c r="WBR14" s="2550"/>
      <c r="WBS14" s="2550"/>
      <c r="WBT14" s="2550"/>
      <c r="WBU14" s="2550"/>
      <c r="WBV14" s="2550"/>
      <c r="WBW14" s="2550"/>
      <c r="WBX14" s="2550"/>
      <c r="WBY14" s="2550"/>
      <c r="WBZ14" s="2550"/>
      <c r="WCA14" s="2550"/>
      <c r="WCB14" s="2550"/>
      <c r="WCC14" s="2550"/>
      <c r="WCD14" s="2550"/>
      <c r="WCE14" s="2550"/>
      <c r="WCF14" s="2550"/>
      <c r="WCG14" s="2550"/>
      <c r="WCH14" s="2550"/>
      <c r="WCI14" s="2550"/>
      <c r="WCJ14" s="2550"/>
      <c r="WCK14" s="2550"/>
      <c r="WCL14" s="2550"/>
      <c r="WCM14" s="2550"/>
      <c r="WCN14" s="2550"/>
      <c r="WCO14" s="2550"/>
      <c r="WCP14" s="2550"/>
      <c r="WCQ14" s="2550"/>
      <c r="WCR14" s="2550"/>
      <c r="WCS14" s="2550"/>
      <c r="WCT14" s="2550"/>
      <c r="WCU14" s="2550"/>
      <c r="WCV14" s="2550"/>
      <c r="WCW14" s="2550"/>
      <c r="WCX14" s="2550"/>
      <c r="WCY14" s="2550"/>
      <c r="WCZ14" s="2550"/>
      <c r="WDA14" s="2550"/>
      <c r="WDB14" s="2550"/>
      <c r="WDC14" s="2550"/>
      <c r="WDD14" s="2550"/>
      <c r="WDE14" s="2550"/>
      <c r="WDF14" s="2550"/>
      <c r="WDG14" s="2550"/>
      <c r="WDH14" s="2550"/>
      <c r="WDI14" s="2550"/>
      <c r="WDJ14" s="2550"/>
      <c r="WDK14" s="2550"/>
      <c r="WDL14" s="2550"/>
      <c r="WDM14" s="2550"/>
      <c r="WDN14" s="2550"/>
      <c r="WDO14" s="2550"/>
      <c r="WDP14" s="2550"/>
      <c r="WDQ14" s="2550"/>
      <c r="WDR14" s="2550"/>
      <c r="WDS14" s="2550"/>
      <c r="WDT14" s="2550"/>
      <c r="WDU14" s="2550"/>
      <c r="WDV14" s="2550"/>
      <c r="WDW14" s="2550"/>
      <c r="WDX14" s="2550"/>
      <c r="WDY14" s="2550"/>
      <c r="WDZ14" s="2550"/>
      <c r="WEA14" s="2550"/>
      <c r="WEB14" s="2550"/>
      <c r="WEC14" s="2550"/>
      <c r="WED14" s="2550"/>
      <c r="WEE14" s="2550"/>
      <c r="WEF14" s="2550"/>
      <c r="WEG14" s="2550"/>
      <c r="WEH14" s="2550"/>
      <c r="WEI14" s="2550"/>
      <c r="WEJ14" s="2550"/>
      <c r="WEK14" s="2550"/>
      <c r="WEL14" s="2550"/>
      <c r="WEM14" s="2550"/>
      <c r="WEN14" s="2550"/>
      <c r="WEO14" s="2550"/>
      <c r="WEP14" s="2550"/>
      <c r="WEQ14" s="2550"/>
      <c r="WER14" s="2550"/>
      <c r="WES14" s="2550"/>
      <c r="WET14" s="2550"/>
      <c r="WEU14" s="2550"/>
      <c r="WEV14" s="2550"/>
      <c r="WEW14" s="2550"/>
      <c r="WEX14" s="2550"/>
      <c r="WEY14" s="2550"/>
      <c r="WEZ14" s="2550"/>
      <c r="WFA14" s="2550"/>
      <c r="WFB14" s="2550"/>
      <c r="WFC14" s="2550"/>
      <c r="WFD14" s="2550"/>
      <c r="WFE14" s="2550"/>
      <c r="WFF14" s="2550"/>
      <c r="WFG14" s="2550"/>
      <c r="WFH14" s="2550"/>
      <c r="WFI14" s="2550"/>
      <c r="WFJ14" s="2550"/>
      <c r="WFK14" s="2550"/>
      <c r="WFL14" s="2550"/>
      <c r="WFM14" s="2550"/>
      <c r="WFN14" s="2550"/>
      <c r="WFO14" s="2550"/>
      <c r="WFP14" s="2550"/>
      <c r="WFQ14" s="2550"/>
      <c r="WFR14" s="2550"/>
      <c r="WFS14" s="2550"/>
      <c r="WFT14" s="2550"/>
      <c r="WFU14" s="2550"/>
      <c r="WFV14" s="2550"/>
      <c r="WFW14" s="2550"/>
      <c r="WFX14" s="2550"/>
      <c r="WFY14" s="2550"/>
      <c r="WFZ14" s="2550"/>
      <c r="WGA14" s="2550"/>
      <c r="WGB14" s="2550"/>
      <c r="WGC14" s="2550"/>
      <c r="WGD14" s="2550"/>
      <c r="WGE14" s="2550"/>
      <c r="WGF14" s="2550"/>
      <c r="WGG14" s="2550"/>
      <c r="WGH14" s="2550"/>
      <c r="WGI14" s="2550"/>
      <c r="WGJ14" s="2550"/>
      <c r="WGK14" s="2550"/>
      <c r="WGL14" s="2550"/>
      <c r="WGM14" s="2550"/>
      <c r="WGN14" s="2550"/>
      <c r="WGO14" s="2550"/>
      <c r="WGP14" s="2550"/>
      <c r="WGQ14" s="2550"/>
      <c r="WGR14" s="2550"/>
      <c r="WGS14" s="2550"/>
      <c r="WGT14" s="2550"/>
      <c r="WGU14" s="2550"/>
      <c r="WGV14" s="2550"/>
      <c r="WGW14" s="2550"/>
      <c r="WGX14" s="2550"/>
      <c r="WGY14" s="2550"/>
      <c r="WGZ14" s="2550"/>
      <c r="WHA14" s="2550"/>
      <c r="WHB14" s="2550"/>
      <c r="WHC14" s="2550"/>
      <c r="WHD14" s="2550"/>
      <c r="WHE14" s="2550"/>
      <c r="WHF14" s="2550"/>
      <c r="WHG14" s="2550"/>
      <c r="WHH14" s="2550"/>
      <c r="WHI14" s="2550"/>
      <c r="WHJ14" s="2550"/>
      <c r="WHK14" s="2550"/>
      <c r="WHL14" s="2550"/>
      <c r="WHM14" s="2550"/>
      <c r="WHN14" s="2550"/>
      <c r="WHO14" s="2550"/>
      <c r="WHP14" s="2550"/>
      <c r="WHQ14" s="2550"/>
      <c r="WHR14" s="2550"/>
      <c r="WHS14" s="2550"/>
      <c r="WHT14" s="2550"/>
      <c r="WHU14" s="2550"/>
      <c r="WHV14" s="2550"/>
      <c r="WHW14" s="2550"/>
      <c r="WHX14" s="2550"/>
      <c r="WHY14" s="2550"/>
      <c r="WHZ14" s="2550"/>
      <c r="WIA14" s="2550"/>
      <c r="WIB14" s="2550"/>
      <c r="WIC14" s="2550"/>
      <c r="WID14" s="2550"/>
      <c r="WIE14" s="2550"/>
      <c r="WIF14" s="2550"/>
      <c r="WIG14" s="2550"/>
      <c r="WIH14" s="2550"/>
      <c r="WII14" s="2550"/>
      <c r="WIJ14" s="2550"/>
      <c r="WIK14" s="2550"/>
      <c r="WIL14" s="2550"/>
      <c r="WIM14" s="2550"/>
      <c r="WIN14" s="2550"/>
      <c r="WIO14" s="2550"/>
      <c r="WIP14" s="2550"/>
      <c r="WIQ14" s="2550"/>
      <c r="WIR14" s="2550"/>
      <c r="WIS14" s="2550"/>
      <c r="WIT14" s="2550"/>
      <c r="WIU14" s="2550"/>
      <c r="WIV14" s="2550"/>
      <c r="WIW14" s="2550"/>
      <c r="WIX14" s="2550"/>
      <c r="WIY14" s="2550"/>
      <c r="WIZ14" s="2550"/>
      <c r="WJA14" s="2550"/>
      <c r="WJB14" s="2550"/>
      <c r="WJC14" s="2550"/>
      <c r="WJD14" s="2550"/>
      <c r="WJE14" s="2550"/>
      <c r="WJF14" s="2550"/>
      <c r="WJG14" s="2550"/>
      <c r="WJH14" s="2550"/>
      <c r="WJI14" s="2550"/>
      <c r="WJJ14" s="2550"/>
      <c r="WJK14" s="2550"/>
      <c r="WJL14" s="2550"/>
      <c r="WJM14" s="2550"/>
      <c r="WJN14" s="2550"/>
      <c r="WJO14" s="2550"/>
      <c r="WJP14" s="2550"/>
      <c r="WJQ14" s="2550"/>
      <c r="WJR14" s="2550"/>
      <c r="WJS14" s="2550"/>
      <c r="WJT14" s="2550"/>
      <c r="WJU14" s="2550"/>
      <c r="WJV14" s="2550"/>
      <c r="WJW14" s="2550"/>
      <c r="WJX14" s="2550"/>
      <c r="WJY14" s="2550"/>
      <c r="WJZ14" s="2550"/>
      <c r="WKA14" s="2550"/>
      <c r="WKB14" s="2550"/>
      <c r="WKC14" s="2550"/>
      <c r="WKD14" s="2550"/>
      <c r="WKE14" s="2550"/>
      <c r="WKF14" s="2550"/>
      <c r="WKG14" s="2550"/>
      <c r="WKH14" s="2550"/>
      <c r="WKI14" s="2550"/>
      <c r="WKJ14" s="2550"/>
      <c r="WKK14" s="2550"/>
      <c r="WKL14" s="2550"/>
      <c r="WKM14" s="2550"/>
      <c r="WKN14" s="2550"/>
      <c r="WKO14" s="2550"/>
      <c r="WKP14" s="2550"/>
      <c r="WKQ14" s="2550"/>
      <c r="WKR14" s="2550"/>
      <c r="WKS14" s="2550"/>
      <c r="WKT14" s="2550"/>
      <c r="WKU14" s="2550"/>
      <c r="WKV14" s="2550"/>
      <c r="WKW14" s="2550"/>
      <c r="WKX14" s="2550"/>
      <c r="WKY14" s="2550"/>
      <c r="WKZ14" s="2550"/>
      <c r="WLA14" s="2550"/>
      <c r="WLB14" s="2550"/>
      <c r="WLC14" s="2550"/>
      <c r="WLD14" s="2550"/>
      <c r="WLE14" s="2550"/>
      <c r="WLF14" s="2550"/>
      <c r="WLG14" s="2550"/>
      <c r="WLH14" s="2550"/>
      <c r="WLI14" s="2550"/>
      <c r="WLJ14" s="2550"/>
      <c r="WLK14" s="2550"/>
      <c r="WLL14" s="2550"/>
      <c r="WLM14" s="2550"/>
      <c r="WLN14" s="2550"/>
      <c r="WLO14" s="2550"/>
      <c r="WLP14" s="2550"/>
      <c r="WLQ14" s="2550"/>
      <c r="WLR14" s="2550"/>
      <c r="WLS14" s="2550"/>
      <c r="WLT14" s="2550"/>
      <c r="WLU14" s="2550"/>
      <c r="WLV14" s="2550"/>
      <c r="WLW14" s="2550"/>
      <c r="WLX14" s="2550"/>
      <c r="WLY14" s="2550"/>
      <c r="WLZ14" s="2550"/>
      <c r="WMA14" s="2550"/>
      <c r="WMB14" s="2550"/>
      <c r="WMC14" s="2550"/>
      <c r="WMD14" s="2550"/>
      <c r="WME14" s="2550"/>
      <c r="WMF14" s="2550"/>
      <c r="WMG14" s="2550"/>
      <c r="WMH14" s="2550"/>
      <c r="WMI14" s="2550"/>
      <c r="WMJ14" s="2550"/>
      <c r="WMK14" s="2550"/>
      <c r="WML14" s="2550"/>
      <c r="WMM14" s="2550"/>
      <c r="WMN14" s="2550"/>
      <c r="WMO14" s="2550"/>
      <c r="WMP14" s="2550"/>
      <c r="WMQ14" s="2550"/>
      <c r="WMR14" s="2550"/>
      <c r="WMS14" s="2550"/>
      <c r="WMT14" s="2550"/>
      <c r="WMU14" s="2550"/>
      <c r="WMV14" s="2550"/>
      <c r="WMW14" s="2550"/>
      <c r="WMX14" s="2550"/>
      <c r="WMY14" s="2550"/>
      <c r="WMZ14" s="2550"/>
      <c r="WNA14" s="2550"/>
      <c r="WNB14" s="2550"/>
      <c r="WNC14" s="2550"/>
      <c r="WND14" s="2550"/>
      <c r="WNE14" s="2550"/>
      <c r="WNF14" s="2550"/>
      <c r="WNG14" s="2550"/>
      <c r="WNH14" s="2550"/>
      <c r="WNI14" s="2550"/>
      <c r="WNJ14" s="2550"/>
      <c r="WNK14" s="2550"/>
      <c r="WNL14" s="2550"/>
      <c r="WNM14" s="2550"/>
      <c r="WNN14" s="2550"/>
      <c r="WNO14" s="2550"/>
      <c r="WNP14" s="2550"/>
      <c r="WNQ14" s="2550"/>
      <c r="WNR14" s="2550"/>
      <c r="WNS14" s="2550"/>
      <c r="WNT14" s="2550"/>
      <c r="WNU14" s="2550"/>
      <c r="WNV14" s="2550"/>
      <c r="WNW14" s="2550"/>
      <c r="WNX14" s="2550"/>
      <c r="WNY14" s="2550"/>
      <c r="WNZ14" s="2550"/>
      <c r="WOA14" s="2550"/>
      <c r="WOB14" s="2550"/>
      <c r="WOC14" s="2550"/>
      <c r="WOD14" s="2550"/>
      <c r="WOE14" s="2550"/>
      <c r="WOF14" s="2550"/>
      <c r="WOG14" s="2550"/>
      <c r="WOH14" s="2550"/>
      <c r="WOI14" s="2550"/>
      <c r="WOJ14" s="2550"/>
      <c r="WOK14" s="2550"/>
      <c r="WOL14" s="2550"/>
      <c r="WOM14" s="2550"/>
      <c r="WON14" s="2550"/>
      <c r="WOO14" s="2550"/>
      <c r="WOP14" s="2550"/>
      <c r="WOQ14" s="2550"/>
      <c r="WOR14" s="2550"/>
      <c r="WOS14" s="2550"/>
      <c r="WOT14" s="2550"/>
      <c r="WOU14" s="2550"/>
      <c r="WOV14" s="2550"/>
      <c r="WOW14" s="2550"/>
      <c r="WOX14" s="2550"/>
      <c r="WOY14" s="2550"/>
      <c r="WOZ14" s="2550"/>
      <c r="WPA14" s="2550"/>
      <c r="WPB14" s="2550"/>
      <c r="WPC14" s="2550"/>
      <c r="WPD14" s="2550"/>
      <c r="WPE14" s="2550"/>
      <c r="WPF14" s="2550"/>
      <c r="WPG14" s="2550"/>
      <c r="WPH14" s="2550"/>
      <c r="WPI14" s="2550"/>
      <c r="WPJ14" s="2550"/>
      <c r="WPK14" s="2550"/>
      <c r="WPL14" s="2550"/>
      <c r="WPM14" s="2550"/>
      <c r="WPN14" s="2550"/>
      <c r="WPO14" s="2550"/>
      <c r="WPP14" s="2550"/>
      <c r="WPQ14" s="2550"/>
      <c r="WPR14" s="2550"/>
      <c r="WPS14" s="2550"/>
      <c r="WPT14" s="2550"/>
      <c r="WPU14" s="2550"/>
      <c r="WPV14" s="2550"/>
      <c r="WPW14" s="2550"/>
      <c r="WPX14" s="2550"/>
      <c r="WPY14" s="2550"/>
      <c r="WPZ14" s="2550"/>
      <c r="WQA14" s="2550"/>
      <c r="WQB14" s="2550"/>
      <c r="WQC14" s="2550"/>
      <c r="WQD14" s="2550"/>
      <c r="WQE14" s="2550"/>
      <c r="WQF14" s="2550"/>
      <c r="WQG14" s="2550"/>
      <c r="WQH14" s="2550"/>
      <c r="WQI14" s="2550"/>
      <c r="WQJ14" s="2550"/>
      <c r="WQK14" s="2550"/>
      <c r="WQL14" s="2550"/>
      <c r="WQM14" s="2550"/>
      <c r="WQN14" s="2550"/>
      <c r="WQO14" s="2550"/>
      <c r="WQP14" s="2550"/>
      <c r="WQQ14" s="2550"/>
      <c r="WQR14" s="2550"/>
      <c r="WQS14" s="2550"/>
      <c r="WQT14" s="2550"/>
      <c r="WQU14" s="2550"/>
      <c r="WQV14" s="2550"/>
      <c r="WQW14" s="2550"/>
      <c r="WQX14" s="2550"/>
      <c r="WQY14" s="2550"/>
      <c r="WQZ14" s="2550"/>
      <c r="WRA14" s="2550"/>
      <c r="WRB14" s="2550"/>
      <c r="WRC14" s="2550"/>
      <c r="WRD14" s="2550"/>
      <c r="WRE14" s="2550"/>
      <c r="WRF14" s="2550"/>
      <c r="WRG14" s="2550"/>
      <c r="WRH14" s="2550"/>
      <c r="WRI14" s="2550"/>
      <c r="WRJ14" s="2550"/>
      <c r="WRK14" s="2550"/>
      <c r="WRL14" s="2550"/>
      <c r="WRM14" s="2550"/>
      <c r="WRN14" s="2550"/>
      <c r="WRO14" s="2550"/>
      <c r="WRP14" s="2550"/>
      <c r="WRQ14" s="2550"/>
      <c r="WRR14" s="2550"/>
      <c r="WRS14" s="2550"/>
      <c r="WRT14" s="2550"/>
      <c r="WRU14" s="2550"/>
      <c r="WRV14" s="2550"/>
      <c r="WRW14" s="2550"/>
      <c r="WRX14" s="2550"/>
      <c r="WRY14" s="2550"/>
      <c r="WRZ14" s="2550"/>
      <c r="WSA14" s="2550"/>
      <c r="WSB14" s="2550"/>
      <c r="WSC14" s="2550"/>
      <c r="WSD14" s="2550"/>
      <c r="WSE14" s="2550"/>
      <c r="WSF14" s="2550"/>
      <c r="WSG14" s="2550"/>
      <c r="WSH14" s="2550"/>
      <c r="WSI14" s="2550"/>
      <c r="WSJ14" s="2550"/>
      <c r="WSK14" s="2550"/>
      <c r="WSL14" s="2550"/>
      <c r="WSM14" s="2550"/>
      <c r="WSN14" s="2550"/>
      <c r="WSO14" s="2550"/>
      <c r="WSP14" s="2550"/>
      <c r="WSQ14" s="2550"/>
      <c r="WSR14" s="2550"/>
      <c r="WSS14" s="2550"/>
      <c r="WST14" s="2550"/>
      <c r="WSU14" s="2550"/>
      <c r="WSV14" s="2550"/>
      <c r="WSW14" s="2550"/>
      <c r="WSX14" s="2550"/>
      <c r="WSY14" s="2550"/>
      <c r="WSZ14" s="2550"/>
      <c r="WTA14" s="2550"/>
      <c r="WTB14" s="2550"/>
      <c r="WTC14" s="2550"/>
      <c r="WTD14" s="2550"/>
      <c r="WTE14" s="2550"/>
      <c r="WTF14" s="2550"/>
      <c r="WTG14" s="2550"/>
      <c r="WTH14" s="2550"/>
      <c r="WTI14" s="2550"/>
      <c r="WTJ14" s="2550"/>
      <c r="WTK14" s="2550"/>
      <c r="WTL14" s="2550"/>
      <c r="WTM14" s="2550"/>
      <c r="WTN14" s="2550"/>
      <c r="WTO14" s="2550"/>
      <c r="WTP14" s="2550"/>
      <c r="WTQ14" s="2550"/>
      <c r="WTR14" s="2550"/>
      <c r="WTS14" s="2550"/>
      <c r="WTT14" s="2550"/>
      <c r="WTU14" s="2550"/>
      <c r="WTV14" s="2550"/>
      <c r="WTW14" s="2550"/>
      <c r="WTX14" s="2550"/>
      <c r="WTY14" s="2550"/>
      <c r="WTZ14" s="2550"/>
      <c r="WUA14" s="2550"/>
      <c r="WUB14" s="2550"/>
      <c r="WUC14" s="2550"/>
      <c r="WUD14" s="2550"/>
      <c r="WUE14" s="2550"/>
      <c r="WUF14" s="2550"/>
      <c r="WUG14" s="2550"/>
      <c r="WUH14" s="2550"/>
      <c r="WUI14" s="2550"/>
      <c r="WUJ14" s="2550"/>
      <c r="WUK14" s="2550"/>
      <c r="WUL14" s="2550"/>
      <c r="WUM14" s="2550"/>
      <c r="WUN14" s="2550"/>
      <c r="WUO14" s="2550"/>
      <c r="WUP14" s="2550"/>
      <c r="WUQ14" s="2550"/>
      <c r="WUR14" s="2550"/>
      <c r="WUS14" s="2550"/>
      <c r="WUT14" s="2550"/>
      <c r="WUU14" s="2550"/>
      <c r="WUV14" s="2550"/>
      <c r="WUW14" s="2550"/>
      <c r="WUX14" s="2550"/>
      <c r="WUY14" s="2550"/>
      <c r="WUZ14" s="2550"/>
      <c r="WVA14" s="2550"/>
      <c r="WVB14" s="2550"/>
      <c r="WVC14" s="2550"/>
      <c r="WVD14" s="2550"/>
      <c r="WVE14" s="2550"/>
      <c r="WVF14" s="2550"/>
      <c r="WVG14" s="2550"/>
      <c r="WVH14" s="2550"/>
      <c r="WVI14" s="2550"/>
      <c r="WVJ14" s="2550"/>
      <c r="WVK14" s="2550"/>
      <c r="WVL14" s="2550"/>
      <c r="WVM14" s="2550"/>
      <c r="WVN14" s="2550"/>
      <c r="WVO14" s="2550"/>
      <c r="WVP14" s="2550"/>
      <c r="WVQ14" s="2550"/>
      <c r="WVR14" s="2550"/>
      <c r="WVS14" s="2550"/>
      <c r="WVT14" s="2550"/>
      <c r="WVU14" s="2550"/>
      <c r="WVV14" s="2550"/>
      <c r="WVW14" s="2550"/>
      <c r="WVX14" s="2550"/>
      <c r="WVY14" s="2550"/>
      <c r="WVZ14" s="2550"/>
      <c r="WWA14" s="2550"/>
      <c r="WWB14" s="2550"/>
      <c r="WWC14" s="2550"/>
      <c r="WWD14" s="2550"/>
      <c r="WWE14" s="2550"/>
      <c r="WWF14" s="2550"/>
      <c r="WWG14" s="2550"/>
      <c r="WWH14" s="2550"/>
      <c r="WWI14" s="2550"/>
      <c r="WWJ14" s="2550"/>
      <c r="WWK14" s="2550"/>
      <c r="WWL14" s="2550"/>
      <c r="WWM14" s="2550"/>
      <c r="WWN14" s="2550"/>
      <c r="WWO14" s="2550"/>
      <c r="WWP14" s="2550"/>
      <c r="WWQ14" s="2550"/>
      <c r="WWR14" s="2550"/>
      <c r="WWS14" s="2550"/>
      <c r="WWT14" s="2550"/>
      <c r="WWU14" s="2550"/>
      <c r="WWV14" s="2550"/>
      <c r="WWW14" s="2550"/>
      <c r="WWX14" s="2550"/>
      <c r="WWY14" s="2550"/>
      <c r="WWZ14" s="2550"/>
      <c r="WXA14" s="2550"/>
      <c r="WXB14" s="2550"/>
      <c r="WXC14" s="2550"/>
      <c r="WXD14" s="2550"/>
      <c r="WXE14" s="2550"/>
      <c r="WXF14" s="2550"/>
      <c r="WXG14" s="2550"/>
      <c r="WXH14" s="2550"/>
      <c r="WXI14" s="2550"/>
      <c r="WXJ14" s="2550"/>
      <c r="WXK14" s="2550"/>
      <c r="WXL14" s="2550"/>
      <c r="WXM14" s="2550"/>
      <c r="WXN14" s="2550"/>
      <c r="WXO14" s="2550"/>
      <c r="WXP14" s="2550"/>
      <c r="WXQ14" s="2550"/>
      <c r="WXR14" s="2550"/>
      <c r="WXS14" s="2550"/>
      <c r="WXT14" s="2550"/>
      <c r="WXU14" s="2550"/>
      <c r="WXV14" s="2550"/>
      <c r="WXW14" s="2550"/>
      <c r="WXX14" s="2550"/>
      <c r="WXY14" s="2550"/>
      <c r="WXZ14" s="2550"/>
      <c r="WYA14" s="2550"/>
      <c r="WYB14" s="2550"/>
      <c r="WYC14" s="2550"/>
      <c r="WYD14" s="2550"/>
      <c r="WYE14" s="2550"/>
      <c r="WYF14" s="2550"/>
      <c r="WYG14" s="2550"/>
      <c r="WYH14" s="2550"/>
      <c r="WYI14" s="2550"/>
      <c r="WYJ14" s="2550"/>
      <c r="WYK14" s="2550"/>
      <c r="WYL14" s="2550"/>
      <c r="WYM14" s="2550"/>
      <c r="WYN14" s="2550"/>
      <c r="WYO14" s="2550"/>
      <c r="WYP14" s="2550"/>
      <c r="WYQ14" s="2550"/>
      <c r="WYR14" s="2550"/>
      <c r="WYS14" s="2550"/>
      <c r="WYT14" s="2550"/>
      <c r="WYU14" s="2550"/>
      <c r="WYV14" s="2550"/>
      <c r="WYW14" s="2550"/>
      <c r="WYX14" s="2550"/>
      <c r="WYY14" s="2550"/>
      <c r="WYZ14" s="2550"/>
      <c r="WZA14" s="2550"/>
      <c r="WZB14" s="2550"/>
      <c r="WZC14" s="2550"/>
      <c r="WZD14" s="2550"/>
      <c r="WZE14" s="2550"/>
      <c r="WZF14" s="2550"/>
      <c r="WZG14" s="2550"/>
      <c r="WZH14" s="2550"/>
      <c r="WZI14" s="2550"/>
      <c r="WZJ14" s="2550"/>
      <c r="WZK14" s="2550"/>
      <c r="WZL14" s="2550"/>
      <c r="WZM14" s="2550"/>
      <c r="WZN14" s="2550"/>
      <c r="WZO14" s="2550"/>
      <c r="WZP14" s="2550"/>
      <c r="WZQ14" s="2550"/>
      <c r="WZR14" s="2550"/>
      <c r="WZS14" s="2550"/>
      <c r="WZT14" s="2550"/>
      <c r="WZU14" s="2550"/>
      <c r="WZV14" s="2550"/>
      <c r="WZW14" s="2550"/>
      <c r="WZX14" s="2550"/>
      <c r="WZY14" s="2550"/>
      <c r="WZZ14" s="2550"/>
      <c r="XAA14" s="2550"/>
      <c r="XAB14" s="2550"/>
      <c r="XAC14" s="2550"/>
      <c r="XAD14" s="2550"/>
      <c r="XAE14" s="2550"/>
      <c r="XAF14" s="2550"/>
      <c r="XAG14" s="2550"/>
      <c r="XAH14" s="2550"/>
      <c r="XAI14" s="2550"/>
      <c r="XAJ14" s="2550"/>
      <c r="XAK14" s="2550"/>
      <c r="XAL14" s="2550"/>
      <c r="XAM14" s="2550"/>
      <c r="XAN14" s="2550"/>
      <c r="XAO14" s="2550"/>
      <c r="XAP14" s="2550"/>
      <c r="XAQ14" s="2550"/>
      <c r="XAR14" s="2550"/>
      <c r="XAS14" s="2550"/>
      <c r="XAT14" s="2550"/>
      <c r="XAU14" s="2550"/>
      <c r="XAV14" s="2550"/>
      <c r="XAW14" s="2550"/>
      <c r="XAX14" s="2550"/>
      <c r="XAY14" s="2550"/>
      <c r="XAZ14" s="2550"/>
      <c r="XBA14" s="2550"/>
      <c r="XBB14" s="2550"/>
      <c r="XBC14" s="2550"/>
      <c r="XBD14" s="2550"/>
      <c r="XBE14" s="2550"/>
      <c r="XBF14" s="2550"/>
      <c r="XBG14" s="2550"/>
      <c r="XBH14" s="2550"/>
      <c r="XBI14" s="2550"/>
      <c r="XBJ14" s="2550"/>
      <c r="XBK14" s="2550"/>
      <c r="XBL14" s="2550"/>
      <c r="XBM14" s="2550"/>
      <c r="XBN14" s="2550"/>
      <c r="XBO14" s="2550"/>
      <c r="XBP14" s="2550"/>
      <c r="XBQ14" s="2550"/>
      <c r="XBR14" s="2550"/>
      <c r="XBS14" s="2550"/>
      <c r="XBT14" s="2550"/>
      <c r="XBU14" s="2550"/>
      <c r="XBV14" s="2550"/>
      <c r="XBW14" s="2550"/>
      <c r="XBX14" s="2550"/>
      <c r="XBY14" s="2550"/>
      <c r="XBZ14" s="2550"/>
      <c r="XCA14" s="2550"/>
      <c r="XCB14" s="2550"/>
      <c r="XCC14" s="2550"/>
      <c r="XCD14" s="2550"/>
      <c r="XCE14" s="2550"/>
      <c r="XCF14" s="2550"/>
      <c r="XCG14" s="2550"/>
      <c r="XCH14" s="2550"/>
      <c r="XCI14" s="2550"/>
      <c r="XCJ14" s="2550"/>
      <c r="XCK14" s="2550"/>
      <c r="XCL14" s="2550"/>
      <c r="XCM14" s="2550"/>
      <c r="XCN14" s="2550"/>
      <c r="XCO14" s="2550"/>
      <c r="XCP14" s="2550"/>
      <c r="XCQ14" s="2550"/>
      <c r="XCR14" s="2550"/>
      <c r="XCS14" s="2550"/>
      <c r="XCT14" s="2550"/>
      <c r="XCU14" s="2550"/>
      <c r="XCV14" s="2550"/>
      <c r="XCW14" s="2550"/>
      <c r="XCX14" s="2550"/>
      <c r="XCY14" s="2550"/>
      <c r="XCZ14" s="2550"/>
      <c r="XDA14" s="2550"/>
      <c r="XDB14" s="2550"/>
      <c r="XDC14" s="2550"/>
      <c r="XDD14" s="2550"/>
      <c r="XDE14" s="2550"/>
      <c r="XDF14" s="2550"/>
      <c r="XDG14" s="2550"/>
      <c r="XDH14" s="2550"/>
      <c r="XDI14" s="2550"/>
      <c r="XDJ14" s="2550"/>
      <c r="XDK14" s="2550"/>
      <c r="XDL14" s="2550"/>
      <c r="XDM14" s="2550"/>
      <c r="XDN14" s="2550"/>
      <c r="XDO14" s="2550"/>
      <c r="XDP14" s="2550"/>
      <c r="XDQ14" s="2550"/>
      <c r="XDR14" s="2550"/>
      <c r="XDS14" s="2550"/>
      <c r="XDT14" s="2550"/>
      <c r="XDU14" s="2550"/>
      <c r="XDV14" s="2550"/>
      <c r="XDW14" s="2550"/>
      <c r="XDX14" s="2550"/>
      <c r="XDY14" s="2550"/>
      <c r="XDZ14" s="2550"/>
      <c r="XEA14" s="2550"/>
      <c r="XEB14" s="2550"/>
      <c r="XEC14" s="2550"/>
      <c r="XED14" s="2550"/>
      <c r="XEE14" s="2550"/>
      <c r="XEF14" s="2550"/>
      <c r="XEG14" s="2550"/>
      <c r="XEH14" s="2550"/>
      <c r="XEI14" s="2550"/>
      <c r="XEJ14" s="2550"/>
      <c r="XEK14" s="2550"/>
      <c r="XEL14" s="2550"/>
      <c r="XEM14" s="2550"/>
      <c r="XEN14" s="2550"/>
      <c r="XEO14" s="2550"/>
      <c r="XEP14" s="2550"/>
      <c r="XEQ14" s="2550"/>
      <c r="XER14" s="2550"/>
      <c r="XES14" s="2550"/>
      <c r="XET14" s="2550"/>
      <c r="XEU14" s="2550"/>
      <c r="XEV14" s="2550"/>
      <c r="XEW14" s="2550"/>
      <c r="XEX14" s="2550"/>
      <c r="XEY14" s="2550"/>
      <c r="XEZ14" s="2550"/>
      <c r="XFA14" s="2550"/>
      <c r="XFB14" s="2550"/>
      <c r="XFC14" s="2550"/>
      <c r="XFD14" s="2550"/>
    </row>
    <row r="15" spans="1:16384" ht="19.5" customHeight="1">
      <c r="A15" s="2549" t="s">
        <v>1522</v>
      </c>
      <c r="B15" s="2549"/>
      <c r="C15" s="2549"/>
      <c r="D15" s="2549"/>
      <c r="E15" s="2549"/>
      <c r="F15" s="2551"/>
      <c r="G15" s="2551"/>
      <c r="H15" s="2551"/>
      <c r="I15" s="2551"/>
      <c r="J15" s="2551"/>
      <c r="K15" s="2550"/>
      <c r="L15" s="2550"/>
      <c r="M15" s="2550"/>
      <c r="N15" s="2550"/>
      <c r="O15" s="2550"/>
      <c r="P15" s="2550"/>
      <c r="Q15" s="2550"/>
      <c r="R15" s="2550"/>
      <c r="S15" s="2550"/>
      <c r="T15" s="2550"/>
      <c r="U15" s="2550"/>
      <c r="V15" s="2550"/>
      <c r="W15" s="2550"/>
      <c r="X15" s="2550"/>
      <c r="Y15" s="2550"/>
      <c r="Z15" s="2550"/>
      <c r="AA15" s="2550"/>
      <c r="AB15" s="2550"/>
      <c r="AC15" s="2550"/>
      <c r="AD15" s="2550"/>
      <c r="AE15" s="2550"/>
      <c r="AF15" s="2550"/>
      <c r="AG15" s="2550"/>
      <c r="AH15" s="2550"/>
      <c r="AI15" s="2550"/>
      <c r="AJ15" s="2550"/>
      <c r="AK15" s="2550"/>
      <c r="AL15" s="2550"/>
      <c r="AM15" s="2550"/>
      <c r="AN15" s="2550"/>
      <c r="AO15" s="2550"/>
      <c r="AP15" s="2550"/>
      <c r="AQ15" s="2550"/>
      <c r="AR15" s="2550"/>
      <c r="AS15" s="2550"/>
      <c r="AT15" s="2550"/>
      <c r="AU15" s="2550"/>
      <c r="AV15" s="2550"/>
      <c r="AW15" s="2550"/>
      <c r="AX15" s="2550"/>
      <c r="AY15" s="2550"/>
      <c r="AZ15" s="2550"/>
      <c r="BA15" s="2550"/>
      <c r="BB15" s="2550"/>
      <c r="BC15" s="2550"/>
      <c r="BD15" s="2550"/>
      <c r="BE15" s="2550"/>
      <c r="BF15" s="2550"/>
      <c r="BG15" s="2550"/>
      <c r="BH15" s="2550"/>
      <c r="BI15" s="2550"/>
      <c r="BJ15" s="2550"/>
      <c r="BK15" s="2550"/>
      <c r="BL15" s="2550"/>
      <c r="BM15" s="2550"/>
      <c r="BN15" s="2550"/>
      <c r="BO15" s="2550"/>
      <c r="BP15" s="2550"/>
      <c r="BQ15" s="2550"/>
      <c r="BR15" s="2550"/>
      <c r="BS15" s="2550"/>
      <c r="BT15" s="2550"/>
      <c r="BU15" s="2550"/>
      <c r="BV15" s="2550"/>
      <c r="BW15" s="2550"/>
      <c r="BX15" s="2550"/>
      <c r="BY15" s="2550"/>
      <c r="BZ15" s="2550"/>
      <c r="CA15" s="2550"/>
      <c r="CB15" s="2550"/>
      <c r="CC15" s="2550"/>
      <c r="CD15" s="2550"/>
      <c r="CE15" s="2550"/>
      <c r="CF15" s="2550"/>
      <c r="CG15" s="2550"/>
      <c r="CH15" s="2550"/>
      <c r="CI15" s="2550"/>
      <c r="CJ15" s="2550"/>
      <c r="CK15" s="2550"/>
      <c r="CL15" s="2550"/>
      <c r="CM15" s="2550"/>
      <c r="CN15" s="2550"/>
      <c r="CO15" s="2550"/>
      <c r="CP15" s="2550"/>
      <c r="CQ15" s="2550"/>
      <c r="CR15" s="2550"/>
      <c r="CS15" s="2550"/>
      <c r="CT15" s="2550"/>
      <c r="CU15" s="2550"/>
      <c r="CV15" s="2550"/>
      <c r="CW15" s="2550"/>
      <c r="CX15" s="2550"/>
      <c r="CY15" s="2550"/>
      <c r="CZ15" s="2550"/>
      <c r="DA15" s="2550"/>
      <c r="DB15" s="2550"/>
      <c r="DC15" s="2550"/>
      <c r="DD15" s="2550"/>
      <c r="DE15" s="2550"/>
      <c r="DF15" s="2550"/>
      <c r="DG15" s="2550"/>
      <c r="DH15" s="2550"/>
      <c r="DI15" s="2550"/>
      <c r="DJ15" s="2550"/>
      <c r="DK15" s="2550"/>
      <c r="DL15" s="2550"/>
      <c r="DM15" s="2550"/>
      <c r="DN15" s="2550"/>
      <c r="DO15" s="2550"/>
      <c r="DP15" s="2550"/>
      <c r="DQ15" s="2550"/>
      <c r="DR15" s="2550"/>
      <c r="DS15" s="2550"/>
      <c r="DT15" s="2550"/>
      <c r="DU15" s="2550"/>
      <c r="DV15" s="2550"/>
      <c r="DW15" s="2550"/>
      <c r="DX15" s="2550"/>
      <c r="DY15" s="2550"/>
      <c r="DZ15" s="2550"/>
      <c r="EA15" s="2550"/>
      <c r="EB15" s="2550"/>
      <c r="EC15" s="2550"/>
      <c r="ED15" s="2550"/>
      <c r="EE15" s="2550"/>
      <c r="EF15" s="2550"/>
      <c r="EG15" s="2550"/>
      <c r="EH15" s="2550"/>
      <c r="EI15" s="2550"/>
      <c r="EJ15" s="2550"/>
      <c r="EK15" s="2550"/>
      <c r="EL15" s="2550"/>
      <c r="EM15" s="2550"/>
      <c r="EN15" s="2550"/>
      <c r="EO15" s="2550"/>
      <c r="EP15" s="2550"/>
      <c r="EQ15" s="2550"/>
      <c r="ER15" s="2550"/>
      <c r="ES15" s="2550"/>
      <c r="ET15" s="2550"/>
      <c r="EU15" s="2550"/>
      <c r="EV15" s="2550"/>
      <c r="EW15" s="2550"/>
      <c r="EX15" s="2550"/>
      <c r="EY15" s="2550"/>
      <c r="EZ15" s="2550"/>
      <c r="FA15" s="2550"/>
      <c r="FB15" s="2550"/>
      <c r="FC15" s="2550"/>
      <c r="FD15" s="2550"/>
      <c r="FE15" s="2550"/>
      <c r="FF15" s="2550"/>
      <c r="FG15" s="2550"/>
      <c r="FH15" s="2550"/>
      <c r="FI15" s="2550"/>
      <c r="FJ15" s="2550"/>
      <c r="FK15" s="2550"/>
      <c r="FL15" s="2550"/>
      <c r="FM15" s="2550"/>
      <c r="FN15" s="2550"/>
      <c r="FO15" s="2550"/>
      <c r="FP15" s="2550"/>
      <c r="FQ15" s="2550"/>
      <c r="FR15" s="2550"/>
      <c r="FS15" s="2550"/>
      <c r="FT15" s="2550"/>
      <c r="FU15" s="2550"/>
      <c r="FV15" s="2550"/>
      <c r="FW15" s="2550"/>
      <c r="FX15" s="2550"/>
      <c r="FY15" s="2550"/>
      <c r="FZ15" s="2550"/>
      <c r="GA15" s="2550"/>
      <c r="GB15" s="2550"/>
      <c r="GC15" s="2550"/>
      <c r="GD15" s="2550"/>
      <c r="GE15" s="2550"/>
      <c r="GF15" s="2550"/>
      <c r="GG15" s="2550"/>
      <c r="GH15" s="2550"/>
      <c r="GI15" s="2550"/>
      <c r="GJ15" s="2550"/>
      <c r="GK15" s="2550"/>
      <c r="GL15" s="2550"/>
      <c r="GM15" s="2550"/>
      <c r="GN15" s="2550"/>
      <c r="GO15" s="2550"/>
      <c r="GP15" s="2550"/>
      <c r="GQ15" s="2550"/>
      <c r="GR15" s="2550"/>
      <c r="GS15" s="2550"/>
      <c r="GT15" s="2550"/>
      <c r="GU15" s="2550"/>
      <c r="GV15" s="2550"/>
      <c r="GW15" s="2550"/>
      <c r="GX15" s="2550"/>
      <c r="GY15" s="2550"/>
      <c r="GZ15" s="2550"/>
      <c r="HA15" s="2550"/>
      <c r="HB15" s="2550"/>
      <c r="HC15" s="2550"/>
      <c r="HD15" s="2550"/>
      <c r="HE15" s="2550"/>
      <c r="HF15" s="2550"/>
      <c r="HG15" s="2550"/>
      <c r="HH15" s="2550"/>
      <c r="HI15" s="2550"/>
      <c r="HJ15" s="2550"/>
      <c r="HK15" s="2550"/>
      <c r="HL15" s="2550"/>
      <c r="HM15" s="2550"/>
      <c r="HN15" s="2550"/>
      <c r="HO15" s="2550"/>
      <c r="HP15" s="2550"/>
      <c r="HQ15" s="2550"/>
      <c r="HR15" s="2550"/>
      <c r="HS15" s="2550"/>
      <c r="HT15" s="2550"/>
      <c r="HU15" s="2550"/>
      <c r="HV15" s="2550"/>
      <c r="HW15" s="2550"/>
      <c r="HX15" s="2550"/>
      <c r="HY15" s="2550"/>
      <c r="HZ15" s="2550"/>
      <c r="IA15" s="2550"/>
      <c r="IB15" s="2550"/>
      <c r="IC15" s="2550"/>
      <c r="ID15" s="2550"/>
      <c r="IE15" s="2550"/>
      <c r="IF15" s="2550"/>
      <c r="IG15" s="2550"/>
      <c r="IH15" s="2550"/>
      <c r="II15" s="2550"/>
      <c r="IJ15" s="2550"/>
      <c r="IK15" s="2550"/>
      <c r="IL15" s="2550"/>
      <c r="IM15" s="2550"/>
      <c r="IN15" s="2550"/>
      <c r="IO15" s="2550"/>
      <c r="IP15" s="2550"/>
      <c r="IQ15" s="2550"/>
      <c r="IR15" s="2550"/>
      <c r="IS15" s="2550"/>
      <c r="IT15" s="2550"/>
      <c r="IU15" s="2550"/>
      <c r="IV15" s="2550"/>
      <c r="IW15" s="2550"/>
      <c r="IX15" s="2550"/>
      <c r="IY15" s="2550"/>
      <c r="IZ15" s="2550"/>
      <c r="JA15" s="2550"/>
      <c r="JB15" s="2550"/>
      <c r="JC15" s="2550"/>
      <c r="JD15" s="2550"/>
      <c r="JE15" s="2550"/>
      <c r="JF15" s="2550"/>
      <c r="JG15" s="2550"/>
      <c r="JH15" s="2550"/>
      <c r="JI15" s="2550"/>
      <c r="JJ15" s="2550"/>
      <c r="JK15" s="2550"/>
      <c r="JL15" s="2550"/>
      <c r="JM15" s="2550"/>
      <c r="JN15" s="2550"/>
      <c r="JO15" s="2550"/>
      <c r="JP15" s="2550"/>
      <c r="JQ15" s="2550"/>
      <c r="JR15" s="2550"/>
      <c r="JS15" s="2550"/>
      <c r="JT15" s="2550"/>
      <c r="JU15" s="2550"/>
      <c r="JV15" s="2550"/>
      <c r="JW15" s="2550"/>
      <c r="JX15" s="2550"/>
      <c r="JY15" s="2550"/>
      <c r="JZ15" s="2550"/>
      <c r="KA15" s="2550"/>
      <c r="KB15" s="2550"/>
      <c r="KC15" s="2550"/>
      <c r="KD15" s="2550"/>
      <c r="KE15" s="2550"/>
      <c r="KF15" s="2550"/>
      <c r="KG15" s="2550"/>
      <c r="KH15" s="2550"/>
      <c r="KI15" s="2550"/>
      <c r="KJ15" s="2550"/>
      <c r="KK15" s="2550"/>
      <c r="KL15" s="2550"/>
      <c r="KM15" s="2550"/>
      <c r="KN15" s="2550"/>
      <c r="KO15" s="2550"/>
      <c r="KP15" s="2550"/>
      <c r="KQ15" s="2550"/>
      <c r="KR15" s="2550"/>
      <c r="KS15" s="2550"/>
      <c r="KT15" s="2550"/>
      <c r="KU15" s="2550"/>
      <c r="KV15" s="2550"/>
      <c r="KW15" s="2550"/>
      <c r="KX15" s="2550"/>
      <c r="KY15" s="2550"/>
      <c r="KZ15" s="2550"/>
      <c r="LA15" s="2550"/>
      <c r="LB15" s="2550"/>
      <c r="LC15" s="2550"/>
      <c r="LD15" s="2550"/>
      <c r="LE15" s="2550"/>
      <c r="LF15" s="2550"/>
      <c r="LG15" s="2550"/>
      <c r="LH15" s="2550"/>
      <c r="LI15" s="2550"/>
      <c r="LJ15" s="2550"/>
      <c r="LK15" s="2550"/>
      <c r="LL15" s="2550"/>
      <c r="LM15" s="2550"/>
      <c r="LN15" s="2550"/>
      <c r="LO15" s="2550"/>
      <c r="LP15" s="2550"/>
      <c r="LQ15" s="2550"/>
      <c r="LR15" s="2550"/>
      <c r="LS15" s="2550"/>
      <c r="LT15" s="2550"/>
      <c r="LU15" s="2550"/>
      <c r="LV15" s="2550"/>
      <c r="LW15" s="2550"/>
      <c r="LX15" s="2550"/>
      <c r="LY15" s="2550"/>
      <c r="LZ15" s="2550"/>
      <c r="MA15" s="2550"/>
      <c r="MB15" s="2550"/>
      <c r="MC15" s="2550"/>
      <c r="MD15" s="2550"/>
      <c r="ME15" s="2550"/>
      <c r="MF15" s="2550"/>
      <c r="MG15" s="2550"/>
      <c r="MH15" s="2550"/>
      <c r="MI15" s="2550"/>
      <c r="MJ15" s="2550"/>
      <c r="MK15" s="2550"/>
      <c r="ML15" s="2550"/>
      <c r="MM15" s="2550"/>
      <c r="MN15" s="2550"/>
      <c r="MO15" s="2550"/>
      <c r="MP15" s="2550"/>
      <c r="MQ15" s="2550"/>
      <c r="MR15" s="2550"/>
      <c r="MS15" s="2550"/>
      <c r="MT15" s="2550"/>
      <c r="MU15" s="2550"/>
      <c r="MV15" s="2550"/>
      <c r="MW15" s="2550"/>
      <c r="MX15" s="2550"/>
      <c r="MY15" s="2550"/>
      <c r="MZ15" s="2550"/>
      <c r="NA15" s="2550"/>
      <c r="NB15" s="2550"/>
      <c r="NC15" s="2550"/>
      <c r="ND15" s="2550"/>
      <c r="NE15" s="2550"/>
      <c r="NF15" s="2550"/>
      <c r="NG15" s="2550"/>
      <c r="NH15" s="2550"/>
      <c r="NI15" s="2550"/>
      <c r="NJ15" s="2550"/>
      <c r="NK15" s="2550"/>
      <c r="NL15" s="2550"/>
      <c r="NM15" s="2550"/>
      <c r="NN15" s="2550"/>
      <c r="NO15" s="2550"/>
      <c r="NP15" s="2550"/>
      <c r="NQ15" s="2550"/>
      <c r="NR15" s="2550"/>
      <c r="NS15" s="2550"/>
      <c r="NT15" s="2550"/>
      <c r="NU15" s="2550"/>
      <c r="NV15" s="2550"/>
      <c r="NW15" s="2550"/>
      <c r="NX15" s="2550"/>
      <c r="NY15" s="2550"/>
      <c r="NZ15" s="2550"/>
      <c r="OA15" s="2550"/>
      <c r="OB15" s="2550"/>
      <c r="OC15" s="2550"/>
      <c r="OD15" s="2550"/>
      <c r="OE15" s="2550"/>
      <c r="OF15" s="2550"/>
      <c r="OG15" s="2550"/>
      <c r="OH15" s="2550"/>
      <c r="OI15" s="2550"/>
      <c r="OJ15" s="2550"/>
      <c r="OK15" s="2550"/>
      <c r="OL15" s="2550"/>
      <c r="OM15" s="2550"/>
      <c r="ON15" s="2550"/>
      <c r="OO15" s="2550"/>
      <c r="OP15" s="2550"/>
      <c r="OQ15" s="2550"/>
      <c r="OR15" s="2550"/>
      <c r="OS15" s="2550"/>
      <c r="OT15" s="2550"/>
      <c r="OU15" s="2550"/>
      <c r="OV15" s="2550"/>
      <c r="OW15" s="2550"/>
      <c r="OX15" s="2550"/>
      <c r="OY15" s="2550"/>
      <c r="OZ15" s="2550"/>
      <c r="PA15" s="2550"/>
      <c r="PB15" s="2550"/>
      <c r="PC15" s="2550"/>
      <c r="PD15" s="2550"/>
      <c r="PE15" s="2550"/>
      <c r="PF15" s="2550"/>
      <c r="PG15" s="2550"/>
      <c r="PH15" s="2550"/>
      <c r="PI15" s="2550"/>
      <c r="PJ15" s="2550"/>
      <c r="PK15" s="2550"/>
      <c r="PL15" s="2550"/>
      <c r="PM15" s="2550"/>
      <c r="PN15" s="2550"/>
      <c r="PO15" s="2550"/>
      <c r="PP15" s="2550"/>
      <c r="PQ15" s="2550"/>
      <c r="PR15" s="2550"/>
      <c r="PS15" s="2550"/>
      <c r="PT15" s="2550"/>
      <c r="PU15" s="2550"/>
      <c r="PV15" s="2550"/>
      <c r="PW15" s="2550"/>
      <c r="PX15" s="2550"/>
      <c r="PY15" s="2550"/>
      <c r="PZ15" s="2550"/>
      <c r="QA15" s="2550"/>
      <c r="QB15" s="2550"/>
      <c r="QC15" s="2550"/>
      <c r="QD15" s="2550"/>
      <c r="QE15" s="2550"/>
      <c r="QF15" s="2550"/>
      <c r="QG15" s="2550"/>
      <c r="QH15" s="2550"/>
      <c r="QI15" s="2550"/>
      <c r="QJ15" s="2550"/>
      <c r="QK15" s="2550"/>
      <c r="QL15" s="2550"/>
      <c r="QM15" s="2550"/>
      <c r="QN15" s="2550"/>
      <c r="QO15" s="2550"/>
      <c r="QP15" s="2550"/>
      <c r="QQ15" s="2550"/>
      <c r="QR15" s="2550"/>
      <c r="QS15" s="2550"/>
      <c r="QT15" s="2550"/>
      <c r="QU15" s="2550"/>
      <c r="QV15" s="2550"/>
      <c r="QW15" s="2550"/>
      <c r="QX15" s="2550"/>
      <c r="QY15" s="2550"/>
      <c r="QZ15" s="2550"/>
      <c r="RA15" s="2550"/>
      <c r="RB15" s="2550"/>
      <c r="RC15" s="2550"/>
      <c r="RD15" s="2550"/>
      <c r="RE15" s="2550"/>
      <c r="RF15" s="2550"/>
      <c r="RG15" s="2550"/>
      <c r="RH15" s="2550"/>
      <c r="RI15" s="2550"/>
      <c r="RJ15" s="2550"/>
      <c r="RK15" s="2550"/>
      <c r="RL15" s="2550"/>
      <c r="RM15" s="2550"/>
      <c r="RN15" s="2550"/>
      <c r="RO15" s="2550"/>
      <c r="RP15" s="2550"/>
      <c r="RQ15" s="2550"/>
      <c r="RR15" s="2550"/>
      <c r="RS15" s="2550"/>
      <c r="RT15" s="2550"/>
      <c r="RU15" s="2550"/>
      <c r="RV15" s="2550"/>
      <c r="RW15" s="2550"/>
      <c r="RX15" s="2550"/>
      <c r="RY15" s="2550"/>
      <c r="RZ15" s="2550"/>
      <c r="SA15" s="2550"/>
      <c r="SB15" s="2550"/>
      <c r="SC15" s="2550"/>
      <c r="SD15" s="2550"/>
      <c r="SE15" s="2550"/>
      <c r="SF15" s="2550"/>
      <c r="SG15" s="2550"/>
      <c r="SH15" s="2550"/>
      <c r="SI15" s="2550"/>
      <c r="SJ15" s="2550"/>
      <c r="SK15" s="2550"/>
      <c r="SL15" s="2550"/>
      <c r="SM15" s="2550"/>
      <c r="SN15" s="2550"/>
      <c r="SO15" s="2550"/>
      <c r="SP15" s="2550"/>
      <c r="SQ15" s="2550"/>
      <c r="SR15" s="2550"/>
      <c r="SS15" s="2550"/>
      <c r="ST15" s="2550"/>
      <c r="SU15" s="2550"/>
      <c r="SV15" s="2550"/>
      <c r="SW15" s="2550"/>
      <c r="SX15" s="2550"/>
      <c r="SY15" s="2550"/>
      <c r="SZ15" s="2550"/>
      <c r="TA15" s="2550"/>
      <c r="TB15" s="2550"/>
      <c r="TC15" s="2550"/>
      <c r="TD15" s="2550"/>
      <c r="TE15" s="2550"/>
      <c r="TF15" s="2550"/>
      <c r="TG15" s="2550"/>
      <c r="TH15" s="2550"/>
      <c r="TI15" s="2550"/>
      <c r="TJ15" s="2550"/>
      <c r="TK15" s="2550"/>
      <c r="TL15" s="2550"/>
      <c r="TM15" s="2550"/>
      <c r="TN15" s="2550"/>
      <c r="TO15" s="2550"/>
      <c r="TP15" s="2550"/>
      <c r="TQ15" s="2550"/>
      <c r="TR15" s="2550"/>
      <c r="TS15" s="2550"/>
      <c r="TT15" s="2550"/>
      <c r="TU15" s="2550"/>
      <c r="TV15" s="2550"/>
      <c r="TW15" s="2550"/>
      <c r="TX15" s="2550"/>
      <c r="TY15" s="2550"/>
      <c r="TZ15" s="2550"/>
      <c r="UA15" s="2550"/>
      <c r="UB15" s="2550"/>
      <c r="UC15" s="2550"/>
      <c r="UD15" s="2550"/>
      <c r="UE15" s="2550"/>
      <c r="UF15" s="2550"/>
      <c r="UG15" s="2550"/>
      <c r="UH15" s="2550"/>
      <c r="UI15" s="2550"/>
      <c r="UJ15" s="2550"/>
      <c r="UK15" s="2550"/>
      <c r="UL15" s="2550"/>
      <c r="UM15" s="2550"/>
      <c r="UN15" s="2550"/>
      <c r="UO15" s="2550"/>
      <c r="UP15" s="2550"/>
      <c r="UQ15" s="2550"/>
      <c r="UR15" s="2550"/>
      <c r="US15" s="2550"/>
      <c r="UT15" s="2550"/>
      <c r="UU15" s="2550"/>
      <c r="UV15" s="2550"/>
      <c r="UW15" s="2550"/>
      <c r="UX15" s="2550"/>
      <c r="UY15" s="2550"/>
      <c r="UZ15" s="2550"/>
      <c r="VA15" s="2550"/>
      <c r="VB15" s="2550"/>
      <c r="VC15" s="2550"/>
      <c r="VD15" s="2550"/>
      <c r="VE15" s="2550"/>
      <c r="VF15" s="2550"/>
      <c r="VG15" s="2550"/>
      <c r="VH15" s="2550"/>
      <c r="VI15" s="2550"/>
      <c r="VJ15" s="2550"/>
      <c r="VK15" s="2550"/>
      <c r="VL15" s="2550"/>
      <c r="VM15" s="2550"/>
      <c r="VN15" s="2550"/>
      <c r="VO15" s="2550"/>
      <c r="VP15" s="2550"/>
      <c r="VQ15" s="2550"/>
      <c r="VR15" s="2550"/>
      <c r="VS15" s="2550"/>
      <c r="VT15" s="2550"/>
      <c r="VU15" s="2550"/>
      <c r="VV15" s="2550"/>
      <c r="VW15" s="2550"/>
      <c r="VX15" s="2550"/>
      <c r="VY15" s="2550"/>
      <c r="VZ15" s="2550"/>
      <c r="WA15" s="2550"/>
      <c r="WB15" s="2550"/>
      <c r="WC15" s="2550"/>
      <c r="WD15" s="2550"/>
      <c r="WE15" s="2550"/>
      <c r="WF15" s="2550"/>
      <c r="WG15" s="2550"/>
      <c r="WH15" s="2550"/>
      <c r="WI15" s="2550"/>
      <c r="WJ15" s="2550"/>
      <c r="WK15" s="2550"/>
      <c r="WL15" s="2550"/>
      <c r="WM15" s="2550"/>
      <c r="WN15" s="2550"/>
      <c r="WO15" s="2550"/>
      <c r="WP15" s="2550"/>
      <c r="WQ15" s="2550"/>
      <c r="WR15" s="2550"/>
      <c r="WS15" s="2550"/>
      <c r="WT15" s="2550"/>
      <c r="WU15" s="2550"/>
      <c r="WV15" s="2550"/>
      <c r="WW15" s="2550"/>
      <c r="WX15" s="2550"/>
      <c r="WY15" s="2550"/>
      <c r="WZ15" s="2550"/>
      <c r="XA15" s="2550"/>
      <c r="XB15" s="2550"/>
      <c r="XC15" s="2550"/>
      <c r="XD15" s="2550"/>
      <c r="XE15" s="2550"/>
      <c r="XF15" s="2550"/>
      <c r="XG15" s="2550"/>
      <c r="XH15" s="2550"/>
      <c r="XI15" s="2550"/>
      <c r="XJ15" s="2550"/>
      <c r="XK15" s="2550"/>
      <c r="XL15" s="2550"/>
      <c r="XM15" s="2550"/>
      <c r="XN15" s="2550"/>
      <c r="XO15" s="2550"/>
      <c r="XP15" s="2550"/>
      <c r="XQ15" s="2550"/>
      <c r="XR15" s="2550"/>
      <c r="XS15" s="2550"/>
      <c r="XT15" s="2550"/>
      <c r="XU15" s="2550"/>
      <c r="XV15" s="2550"/>
      <c r="XW15" s="2550"/>
      <c r="XX15" s="2550"/>
      <c r="XY15" s="2550"/>
      <c r="XZ15" s="2550"/>
      <c r="YA15" s="2550"/>
      <c r="YB15" s="2550"/>
      <c r="YC15" s="2550"/>
      <c r="YD15" s="2550"/>
      <c r="YE15" s="2550"/>
      <c r="YF15" s="2550"/>
      <c r="YG15" s="2550"/>
      <c r="YH15" s="2550"/>
      <c r="YI15" s="2550"/>
      <c r="YJ15" s="2550"/>
      <c r="YK15" s="2550"/>
      <c r="YL15" s="2550"/>
      <c r="YM15" s="2550"/>
      <c r="YN15" s="2550"/>
      <c r="YO15" s="2550"/>
      <c r="YP15" s="2550"/>
      <c r="YQ15" s="2550"/>
      <c r="YR15" s="2550"/>
      <c r="YS15" s="2550"/>
      <c r="YT15" s="2550"/>
      <c r="YU15" s="2550"/>
      <c r="YV15" s="2550"/>
      <c r="YW15" s="2550"/>
      <c r="YX15" s="2550"/>
      <c r="YY15" s="2550"/>
      <c r="YZ15" s="2550"/>
      <c r="ZA15" s="2550"/>
      <c r="ZB15" s="2550"/>
      <c r="ZC15" s="2550"/>
      <c r="ZD15" s="2550"/>
      <c r="ZE15" s="2550"/>
      <c r="ZF15" s="2550"/>
      <c r="ZG15" s="2550"/>
      <c r="ZH15" s="2550"/>
      <c r="ZI15" s="2550"/>
      <c r="ZJ15" s="2550"/>
      <c r="ZK15" s="2550"/>
      <c r="ZL15" s="2550"/>
      <c r="ZM15" s="2550"/>
      <c r="ZN15" s="2550"/>
      <c r="ZO15" s="2550"/>
      <c r="ZP15" s="2550"/>
      <c r="ZQ15" s="2550"/>
      <c r="ZR15" s="2550"/>
      <c r="ZS15" s="2550"/>
      <c r="ZT15" s="2550"/>
      <c r="ZU15" s="2550"/>
      <c r="ZV15" s="2550"/>
      <c r="ZW15" s="2550"/>
      <c r="ZX15" s="2550"/>
      <c r="ZY15" s="2550"/>
      <c r="ZZ15" s="2550"/>
      <c r="AAA15" s="2550"/>
      <c r="AAB15" s="2550"/>
      <c r="AAC15" s="2550"/>
      <c r="AAD15" s="2550"/>
      <c r="AAE15" s="2550"/>
      <c r="AAF15" s="2550"/>
      <c r="AAG15" s="2550"/>
      <c r="AAH15" s="2550"/>
      <c r="AAI15" s="2550"/>
      <c r="AAJ15" s="2550"/>
      <c r="AAK15" s="2550"/>
      <c r="AAL15" s="2550"/>
      <c r="AAM15" s="2550"/>
      <c r="AAN15" s="2550"/>
      <c r="AAO15" s="2550"/>
      <c r="AAP15" s="2550"/>
      <c r="AAQ15" s="2550"/>
      <c r="AAR15" s="2550"/>
      <c r="AAS15" s="2550"/>
      <c r="AAT15" s="2550"/>
      <c r="AAU15" s="2550"/>
      <c r="AAV15" s="2550"/>
      <c r="AAW15" s="2550"/>
      <c r="AAX15" s="2550"/>
      <c r="AAY15" s="2550"/>
      <c r="AAZ15" s="2550"/>
      <c r="ABA15" s="2550"/>
      <c r="ABB15" s="2550"/>
      <c r="ABC15" s="2550"/>
      <c r="ABD15" s="2550"/>
      <c r="ABE15" s="2550"/>
      <c r="ABF15" s="2550"/>
      <c r="ABG15" s="2550"/>
      <c r="ABH15" s="2550"/>
      <c r="ABI15" s="2550"/>
      <c r="ABJ15" s="2550"/>
      <c r="ABK15" s="2550"/>
      <c r="ABL15" s="2550"/>
      <c r="ABM15" s="2550"/>
      <c r="ABN15" s="2550"/>
      <c r="ABO15" s="2550"/>
      <c r="ABP15" s="2550"/>
      <c r="ABQ15" s="2550"/>
      <c r="ABR15" s="2550"/>
      <c r="ABS15" s="2550"/>
      <c r="ABT15" s="2550"/>
      <c r="ABU15" s="2550"/>
      <c r="ABV15" s="2550"/>
      <c r="ABW15" s="2550"/>
      <c r="ABX15" s="2550"/>
      <c r="ABY15" s="2550"/>
      <c r="ABZ15" s="2550"/>
      <c r="ACA15" s="2550"/>
      <c r="ACB15" s="2550"/>
      <c r="ACC15" s="2550"/>
      <c r="ACD15" s="2550"/>
      <c r="ACE15" s="2550"/>
      <c r="ACF15" s="2550"/>
      <c r="ACG15" s="2550"/>
      <c r="ACH15" s="2550"/>
      <c r="ACI15" s="2550"/>
      <c r="ACJ15" s="2550"/>
      <c r="ACK15" s="2550"/>
      <c r="ACL15" s="2550"/>
      <c r="ACM15" s="2550"/>
      <c r="ACN15" s="2550"/>
      <c r="ACO15" s="2550"/>
      <c r="ACP15" s="2550"/>
      <c r="ACQ15" s="2550"/>
      <c r="ACR15" s="2550"/>
      <c r="ACS15" s="2550"/>
      <c r="ACT15" s="2550"/>
      <c r="ACU15" s="2550"/>
      <c r="ACV15" s="2550"/>
      <c r="ACW15" s="2550"/>
      <c r="ACX15" s="2550"/>
      <c r="ACY15" s="2550"/>
      <c r="ACZ15" s="2550"/>
      <c r="ADA15" s="2550"/>
      <c r="ADB15" s="2550"/>
      <c r="ADC15" s="2550"/>
      <c r="ADD15" s="2550"/>
      <c r="ADE15" s="2550"/>
      <c r="ADF15" s="2550"/>
      <c r="ADG15" s="2550"/>
      <c r="ADH15" s="2550"/>
      <c r="ADI15" s="2550"/>
      <c r="ADJ15" s="2550"/>
      <c r="ADK15" s="2550"/>
      <c r="ADL15" s="2550"/>
      <c r="ADM15" s="2550"/>
      <c r="ADN15" s="2550"/>
      <c r="ADO15" s="2550"/>
      <c r="ADP15" s="2550"/>
      <c r="ADQ15" s="2550"/>
      <c r="ADR15" s="2550"/>
      <c r="ADS15" s="2550"/>
      <c r="ADT15" s="2550"/>
      <c r="ADU15" s="2550"/>
      <c r="ADV15" s="2550"/>
      <c r="ADW15" s="2550"/>
      <c r="ADX15" s="2550"/>
      <c r="ADY15" s="2550"/>
      <c r="ADZ15" s="2550"/>
      <c r="AEA15" s="2550"/>
      <c r="AEB15" s="2550"/>
      <c r="AEC15" s="2550"/>
      <c r="AED15" s="2550"/>
      <c r="AEE15" s="2550"/>
      <c r="AEF15" s="2550"/>
      <c r="AEG15" s="2550"/>
      <c r="AEH15" s="2550"/>
      <c r="AEI15" s="2550"/>
      <c r="AEJ15" s="2550"/>
      <c r="AEK15" s="2550"/>
      <c r="AEL15" s="2550"/>
      <c r="AEM15" s="2550"/>
      <c r="AEN15" s="2550"/>
      <c r="AEO15" s="2550"/>
      <c r="AEP15" s="2550"/>
      <c r="AEQ15" s="2550"/>
      <c r="AER15" s="2550"/>
      <c r="AES15" s="2550"/>
      <c r="AET15" s="2550"/>
      <c r="AEU15" s="2550"/>
      <c r="AEV15" s="2550"/>
      <c r="AEW15" s="2550"/>
      <c r="AEX15" s="2550"/>
      <c r="AEY15" s="2550"/>
      <c r="AEZ15" s="2550"/>
      <c r="AFA15" s="2550"/>
      <c r="AFB15" s="2550"/>
      <c r="AFC15" s="2550"/>
      <c r="AFD15" s="2550"/>
      <c r="AFE15" s="2550"/>
      <c r="AFF15" s="2550"/>
      <c r="AFG15" s="2550"/>
      <c r="AFH15" s="2550"/>
      <c r="AFI15" s="2550"/>
      <c r="AFJ15" s="2550"/>
      <c r="AFK15" s="2550"/>
      <c r="AFL15" s="2550"/>
      <c r="AFM15" s="2550"/>
      <c r="AFN15" s="2550"/>
      <c r="AFO15" s="2550"/>
      <c r="AFP15" s="2550"/>
      <c r="AFQ15" s="2550"/>
      <c r="AFR15" s="2550"/>
      <c r="AFS15" s="2550"/>
      <c r="AFT15" s="2550"/>
      <c r="AFU15" s="2550"/>
      <c r="AFV15" s="2550"/>
      <c r="AFW15" s="2550"/>
      <c r="AFX15" s="2550"/>
      <c r="AFY15" s="2550"/>
      <c r="AFZ15" s="2550"/>
      <c r="AGA15" s="2550"/>
      <c r="AGB15" s="2550"/>
      <c r="AGC15" s="2550"/>
      <c r="AGD15" s="2550"/>
      <c r="AGE15" s="2550"/>
      <c r="AGF15" s="2550"/>
      <c r="AGG15" s="2550"/>
      <c r="AGH15" s="2550"/>
      <c r="AGI15" s="2550"/>
      <c r="AGJ15" s="2550"/>
      <c r="AGK15" s="2550"/>
      <c r="AGL15" s="2550"/>
      <c r="AGM15" s="2550"/>
      <c r="AGN15" s="2550"/>
      <c r="AGO15" s="2550"/>
      <c r="AGP15" s="2550"/>
      <c r="AGQ15" s="2550"/>
      <c r="AGR15" s="2550"/>
      <c r="AGS15" s="2550"/>
      <c r="AGT15" s="2550"/>
      <c r="AGU15" s="2550"/>
      <c r="AGV15" s="2550"/>
      <c r="AGW15" s="2550"/>
      <c r="AGX15" s="2550"/>
      <c r="AGY15" s="2550"/>
      <c r="AGZ15" s="2550"/>
      <c r="AHA15" s="2550"/>
      <c r="AHB15" s="2550"/>
      <c r="AHC15" s="2550"/>
      <c r="AHD15" s="2550"/>
      <c r="AHE15" s="2550"/>
      <c r="AHF15" s="2550"/>
      <c r="AHG15" s="2550"/>
      <c r="AHH15" s="2550"/>
      <c r="AHI15" s="2550"/>
      <c r="AHJ15" s="2550"/>
      <c r="AHK15" s="2550"/>
      <c r="AHL15" s="2550"/>
      <c r="AHM15" s="2550"/>
      <c r="AHN15" s="2550"/>
      <c r="AHO15" s="2550"/>
      <c r="AHP15" s="2550"/>
      <c r="AHQ15" s="2550"/>
      <c r="AHR15" s="2550"/>
      <c r="AHS15" s="2550"/>
      <c r="AHT15" s="2550"/>
      <c r="AHU15" s="2550"/>
      <c r="AHV15" s="2550"/>
      <c r="AHW15" s="2550"/>
      <c r="AHX15" s="2550"/>
      <c r="AHY15" s="2550"/>
      <c r="AHZ15" s="2550"/>
      <c r="AIA15" s="2550"/>
      <c r="AIB15" s="2550"/>
      <c r="AIC15" s="2550"/>
      <c r="AID15" s="2550"/>
      <c r="AIE15" s="2550"/>
      <c r="AIF15" s="2550"/>
      <c r="AIG15" s="2550"/>
      <c r="AIH15" s="2550"/>
      <c r="AII15" s="2550"/>
      <c r="AIJ15" s="2550"/>
      <c r="AIK15" s="2550"/>
      <c r="AIL15" s="2550"/>
      <c r="AIM15" s="2550"/>
      <c r="AIN15" s="2550"/>
      <c r="AIO15" s="2550"/>
      <c r="AIP15" s="2550"/>
      <c r="AIQ15" s="2550"/>
      <c r="AIR15" s="2550"/>
      <c r="AIS15" s="2550"/>
      <c r="AIT15" s="2550"/>
      <c r="AIU15" s="2550"/>
      <c r="AIV15" s="2550"/>
      <c r="AIW15" s="2550"/>
      <c r="AIX15" s="2550"/>
      <c r="AIY15" s="2550"/>
      <c r="AIZ15" s="2550"/>
      <c r="AJA15" s="2550"/>
      <c r="AJB15" s="2550"/>
      <c r="AJC15" s="2550"/>
      <c r="AJD15" s="2550"/>
      <c r="AJE15" s="2550"/>
      <c r="AJF15" s="2550"/>
      <c r="AJG15" s="2550"/>
      <c r="AJH15" s="2550"/>
      <c r="AJI15" s="2550"/>
      <c r="AJJ15" s="2550"/>
      <c r="AJK15" s="2550"/>
      <c r="AJL15" s="2550"/>
      <c r="AJM15" s="2550"/>
      <c r="AJN15" s="2550"/>
      <c r="AJO15" s="2550"/>
      <c r="AJP15" s="2550"/>
      <c r="AJQ15" s="2550"/>
      <c r="AJR15" s="2550"/>
      <c r="AJS15" s="2550"/>
      <c r="AJT15" s="2550"/>
      <c r="AJU15" s="2550"/>
      <c r="AJV15" s="2550"/>
      <c r="AJW15" s="2550"/>
      <c r="AJX15" s="2550"/>
      <c r="AJY15" s="2550"/>
      <c r="AJZ15" s="2550"/>
      <c r="AKA15" s="2550"/>
      <c r="AKB15" s="2550"/>
      <c r="AKC15" s="2550"/>
      <c r="AKD15" s="2550"/>
      <c r="AKE15" s="2550"/>
      <c r="AKF15" s="2550"/>
      <c r="AKG15" s="2550"/>
      <c r="AKH15" s="2550"/>
      <c r="AKI15" s="2550"/>
      <c r="AKJ15" s="2550"/>
      <c r="AKK15" s="2550"/>
      <c r="AKL15" s="2550"/>
      <c r="AKM15" s="2550"/>
      <c r="AKN15" s="2550"/>
      <c r="AKO15" s="2550"/>
      <c r="AKP15" s="2550"/>
      <c r="AKQ15" s="2550"/>
      <c r="AKR15" s="2550"/>
      <c r="AKS15" s="2550"/>
      <c r="AKT15" s="2550"/>
      <c r="AKU15" s="2550"/>
      <c r="AKV15" s="2550"/>
      <c r="AKW15" s="2550"/>
      <c r="AKX15" s="2550"/>
      <c r="AKY15" s="2550"/>
      <c r="AKZ15" s="2550"/>
      <c r="ALA15" s="2550"/>
      <c r="ALB15" s="2550"/>
      <c r="ALC15" s="2550"/>
      <c r="ALD15" s="2550"/>
      <c r="ALE15" s="2550"/>
      <c r="ALF15" s="2550"/>
      <c r="ALG15" s="2550"/>
      <c r="ALH15" s="2550"/>
      <c r="ALI15" s="2550"/>
      <c r="ALJ15" s="2550"/>
      <c r="ALK15" s="2550"/>
      <c r="ALL15" s="2550"/>
      <c r="ALM15" s="2550"/>
      <c r="ALN15" s="2550"/>
      <c r="ALO15" s="2550"/>
      <c r="ALP15" s="2550"/>
      <c r="ALQ15" s="2550"/>
      <c r="ALR15" s="2550"/>
      <c r="ALS15" s="2550"/>
      <c r="ALT15" s="2550"/>
      <c r="ALU15" s="2550"/>
      <c r="ALV15" s="2550"/>
      <c r="ALW15" s="2550"/>
      <c r="ALX15" s="2550"/>
      <c r="ALY15" s="2550"/>
      <c r="ALZ15" s="2550"/>
      <c r="AMA15" s="2550"/>
      <c r="AMB15" s="2550"/>
      <c r="AMC15" s="2550"/>
      <c r="AMD15" s="2550"/>
      <c r="AME15" s="2550"/>
      <c r="AMF15" s="2550"/>
      <c r="AMG15" s="2550"/>
      <c r="AMH15" s="2550"/>
      <c r="AMI15" s="2550"/>
      <c r="AMJ15" s="2550"/>
      <c r="AMK15" s="2550"/>
      <c r="AML15" s="2550"/>
      <c r="AMM15" s="2550"/>
      <c r="AMN15" s="2550"/>
      <c r="AMO15" s="2550"/>
      <c r="AMP15" s="2550"/>
      <c r="AMQ15" s="2550"/>
      <c r="AMR15" s="2550"/>
      <c r="AMS15" s="2550"/>
      <c r="AMT15" s="2550"/>
      <c r="AMU15" s="2550"/>
      <c r="AMV15" s="2550"/>
      <c r="AMW15" s="2550"/>
      <c r="AMX15" s="2550"/>
      <c r="AMY15" s="2550"/>
      <c r="AMZ15" s="2550"/>
      <c r="ANA15" s="2550"/>
      <c r="ANB15" s="2550"/>
      <c r="ANC15" s="2550"/>
      <c r="AND15" s="2550"/>
      <c r="ANE15" s="2550"/>
      <c r="ANF15" s="2550"/>
      <c r="ANG15" s="2550"/>
      <c r="ANH15" s="2550"/>
      <c r="ANI15" s="2550"/>
      <c r="ANJ15" s="2550"/>
      <c r="ANK15" s="2550"/>
      <c r="ANL15" s="2550"/>
      <c r="ANM15" s="2550"/>
      <c r="ANN15" s="2550"/>
      <c r="ANO15" s="2550"/>
      <c r="ANP15" s="2550"/>
      <c r="ANQ15" s="2550"/>
      <c r="ANR15" s="2550"/>
      <c r="ANS15" s="2550"/>
      <c r="ANT15" s="2550"/>
      <c r="ANU15" s="2550"/>
      <c r="ANV15" s="2550"/>
      <c r="ANW15" s="2550"/>
      <c r="ANX15" s="2550"/>
      <c r="ANY15" s="2550"/>
      <c r="ANZ15" s="2550"/>
      <c r="AOA15" s="2550"/>
      <c r="AOB15" s="2550"/>
      <c r="AOC15" s="2550"/>
      <c r="AOD15" s="2550"/>
      <c r="AOE15" s="2550"/>
      <c r="AOF15" s="2550"/>
      <c r="AOG15" s="2550"/>
      <c r="AOH15" s="2550"/>
      <c r="AOI15" s="2550"/>
      <c r="AOJ15" s="2550"/>
      <c r="AOK15" s="2550"/>
      <c r="AOL15" s="2550"/>
      <c r="AOM15" s="2550"/>
      <c r="AON15" s="2550"/>
      <c r="AOO15" s="2550"/>
      <c r="AOP15" s="2550"/>
      <c r="AOQ15" s="2550"/>
      <c r="AOR15" s="2550"/>
      <c r="AOS15" s="2550"/>
      <c r="AOT15" s="2550"/>
      <c r="AOU15" s="2550"/>
      <c r="AOV15" s="2550"/>
      <c r="AOW15" s="2550"/>
      <c r="AOX15" s="2550"/>
      <c r="AOY15" s="2550"/>
      <c r="AOZ15" s="2550"/>
      <c r="APA15" s="2550"/>
      <c r="APB15" s="2550"/>
      <c r="APC15" s="2550"/>
      <c r="APD15" s="2550"/>
      <c r="APE15" s="2550"/>
      <c r="APF15" s="2550"/>
      <c r="APG15" s="2550"/>
      <c r="APH15" s="2550"/>
      <c r="API15" s="2550"/>
      <c r="APJ15" s="2550"/>
      <c r="APK15" s="2550"/>
      <c r="APL15" s="2550"/>
      <c r="APM15" s="2550"/>
      <c r="APN15" s="2550"/>
      <c r="APO15" s="2550"/>
      <c r="APP15" s="2550"/>
      <c r="APQ15" s="2550"/>
      <c r="APR15" s="2550"/>
      <c r="APS15" s="2550"/>
      <c r="APT15" s="2550"/>
      <c r="APU15" s="2550"/>
      <c r="APV15" s="2550"/>
      <c r="APW15" s="2550"/>
      <c r="APX15" s="2550"/>
      <c r="APY15" s="2550"/>
      <c r="APZ15" s="2550"/>
      <c r="AQA15" s="2550"/>
      <c r="AQB15" s="2550"/>
      <c r="AQC15" s="2550"/>
      <c r="AQD15" s="2550"/>
      <c r="AQE15" s="2550"/>
      <c r="AQF15" s="2550"/>
      <c r="AQG15" s="2550"/>
      <c r="AQH15" s="2550"/>
      <c r="AQI15" s="2550"/>
      <c r="AQJ15" s="2550"/>
      <c r="AQK15" s="2550"/>
      <c r="AQL15" s="2550"/>
      <c r="AQM15" s="2550"/>
      <c r="AQN15" s="2550"/>
      <c r="AQO15" s="2550"/>
      <c r="AQP15" s="2550"/>
      <c r="AQQ15" s="2550"/>
      <c r="AQR15" s="2550"/>
      <c r="AQS15" s="2550"/>
      <c r="AQT15" s="2550"/>
      <c r="AQU15" s="2550"/>
      <c r="AQV15" s="2550"/>
      <c r="AQW15" s="2550"/>
      <c r="AQX15" s="2550"/>
      <c r="AQY15" s="2550"/>
      <c r="AQZ15" s="2550"/>
      <c r="ARA15" s="2550"/>
      <c r="ARB15" s="2550"/>
      <c r="ARC15" s="2550"/>
      <c r="ARD15" s="2550"/>
      <c r="ARE15" s="2550"/>
      <c r="ARF15" s="2550"/>
      <c r="ARG15" s="2550"/>
      <c r="ARH15" s="2550"/>
      <c r="ARI15" s="2550"/>
      <c r="ARJ15" s="2550"/>
      <c r="ARK15" s="2550"/>
      <c r="ARL15" s="2550"/>
      <c r="ARM15" s="2550"/>
      <c r="ARN15" s="2550"/>
      <c r="ARO15" s="2550"/>
      <c r="ARP15" s="2550"/>
      <c r="ARQ15" s="2550"/>
      <c r="ARR15" s="2550"/>
      <c r="ARS15" s="2550"/>
      <c r="ART15" s="2550"/>
      <c r="ARU15" s="2550"/>
      <c r="ARV15" s="2550"/>
      <c r="ARW15" s="2550"/>
      <c r="ARX15" s="2550"/>
      <c r="ARY15" s="2550"/>
      <c r="ARZ15" s="2550"/>
      <c r="ASA15" s="2550"/>
      <c r="ASB15" s="2550"/>
      <c r="ASC15" s="2550"/>
      <c r="ASD15" s="2550"/>
      <c r="ASE15" s="2550"/>
      <c r="ASF15" s="2550"/>
      <c r="ASG15" s="2550"/>
      <c r="ASH15" s="2550"/>
      <c r="ASI15" s="2550"/>
      <c r="ASJ15" s="2550"/>
      <c r="ASK15" s="2550"/>
      <c r="ASL15" s="2550"/>
      <c r="ASM15" s="2550"/>
      <c r="ASN15" s="2550"/>
      <c r="ASO15" s="2550"/>
      <c r="ASP15" s="2550"/>
      <c r="ASQ15" s="2550"/>
      <c r="ASR15" s="2550"/>
      <c r="ASS15" s="2550"/>
      <c r="AST15" s="2550"/>
      <c r="ASU15" s="2550"/>
      <c r="ASV15" s="2550"/>
      <c r="ASW15" s="2550"/>
      <c r="ASX15" s="2550"/>
      <c r="ASY15" s="2550"/>
      <c r="ASZ15" s="2550"/>
      <c r="ATA15" s="2550"/>
      <c r="ATB15" s="2550"/>
      <c r="ATC15" s="2550"/>
      <c r="ATD15" s="2550"/>
      <c r="ATE15" s="2550"/>
      <c r="ATF15" s="2550"/>
      <c r="ATG15" s="2550"/>
      <c r="ATH15" s="2550"/>
      <c r="ATI15" s="2550"/>
      <c r="ATJ15" s="2550"/>
      <c r="ATK15" s="2550"/>
      <c r="ATL15" s="2550"/>
      <c r="ATM15" s="2550"/>
      <c r="ATN15" s="2550"/>
      <c r="ATO15" s="2550"/>
      <c r="ATP15" s="2550"/>
      <c r="ATQ15" s="2550"/>
      <c r="ATR15" s="2550"/>
      <c r="ATS15" s="2550"/>
      <c r="ATT15" s="2550"/>
      <c r="ATU15" s="2550"/>
      <c r="ATV15" s="2550"/>
      <c r="ATW15" s="2550"/>
      <c r="ATX15" s="2550"/>
      <c r="ATY15" s="2550"/>
      <c r="ATZ15" s="2550"/>
      <c r="AUA15" s="2550"/>
      <c r="AUB15" s="2550"/>
      <c r="AUC15" s="2550"/>
      <c r="AUD15" s="2550"/>
      <c r="AUE15" s="2550"/>
      <c r="AUF15" s="2550"/>
      <c r="AUG15" s="2550"/>
      <c r="AUH15" s="2550"/>
      <c r="AUI15" s="2550"/>
      <c r="AUJ15" s="2550"/>
      <c r="AUK15" s="2550"/>
      <c r="AUL15" s="2550"/>
      <c r="AUM15" s="2550"/>
      <c r="AUN15" s="2550"/>
      <c r="AUO15" s="2550"/>
      <c r="AUP15" s="2550"/>
      <c r="AUQ15" s="2550"/>
      <c r="AUR15" s="2550"/>
      <c r="AUS15" s="2550"/>
      <c r="AUT15" s="2550"/>
      <c r="AUU15" s="2550"/>
      <c r="AUV15" s="2550"/>
      <c r="AUW15" s="2550"/>
      <c r="AUX15" s="2550"/>
      <c r="AUY15" s="2550"/>
      <c r="AUZ15" s="2550"/>
      <c r="AVA15" s="2550"/>
      <c r="AVB15" s="2550"/>
      <c r="AVC15" s="2550"/>
      <c r="AVD15" s="2550"/>
      <c r="AVE15" s="2550"/>
      <c r="AVF15" s="2550"/>
      <c r="AVG15" s="2550"/>
      <c r="AVH15" s="2550"/>
      <c r="AVI15" s="2550"/>
      <c r="AVJ15" s="2550"/>
      <c r="AVK15" s="2550"/>
      <c r="AVL15" s="2550"/>
      <c r="AVM15" s="2550"/>
      <c r="AVN15" s="2550"/>
      <c r="AVO15" s="2550"/>
      <c r="AVP15" s="2550"/>
      <c r="AVQ15" s="2550"/>
      <c r="AVR15" s="2550"/>
      <c r="AVS15" s="2550"/>
      <c r="AVT15" s="2550"/>
      <c r="AVU15" s="2550"/>
      <c r="AVV15" s="2550"/>
      <c r="AVW15" s="2550"/>
      <c r="AVX15" s="2550"/>
      <c r="AVY15" s="2550"/>
      <c r="AVZ15" s="2550"/>
      <c r="AWA15" s="2550"/>
      <c r="AWB15" s="2550"/>
      <c r="AWC15" s="2550"/>
      <c r="AWD15" s="2550"/>
      <c r="AWE15" s="2550"/>
      <c r="AWF15" s="2550"/>
      <c r="AWG15" s="2550"/>
      <c r="AWH15" s="2550"/>
      <c r="AWI15" s="2550"/>
      <c r="AWJ15" s="2550"/>
      <c r="AWK15" s="2550"/>
      <c r="AWL15" s="2550"/>
      <c r="AWM15" s="2550"/>
      <c r="AWN15" s="2550"/>
      <c r="AWO15" s="2550"/>
      <c r="AWP15" s="2550"/>
      <c r="AWQ15" s="2550"/>
      <c r="AWR15" s="2550"/>
      <c r="AWS15" s="2550"/>
      <c r="AWT15" s="2550"/>
      <c r="AWU15" s="2550"/>
      <c r="AWV15" s="2550"/>
      <c r="AWW15" s="2550"/>
      <c r="AWX15" s="2550"/>
      <c r="AWY15" s="2550"/>
      <c r="AWZ15" s="2550"/>
      <c r="AXA15" s="2550"/>
      <c r="AXB15" s="2550"/>
      <c r="AXC15" s="2550"/>
      <c r="AXD15" s="2550"/>
      <c r="AXE15" s="2550"/>
      <c r="AXF15" s="2550"/>
      <c r="AXG15" s="2550"/>
      <c r="AXH15" s="2550"/>
      <c r="AXI15" s="2550"/>
      <c r="AXJ15" s="2550"/>
      <c r="AXK15" s="2550"/>
      <c r="AXL15" s="2550"/>
      <c r="AXM15" s="2550"/>
      <c r="AXN15" s="2550"/>
      <c r="AXO15" s="2550"/>
      <c r="AXP15" s="2550"/>
      <c r="AXQ15" s="2550"/>
      <c r="AXR15" s="2550"/>
      <c r="AXS15" s="2550"/>
      <c r="AXT15" s="2550"/>
      <c r="AXU15" s="2550"/>
      <c r="AXV15" s="2550"/>
      <c r="AXW15" s="2550"/>
      <c r="AXX15" s="2550"/>
      <c r="AXY15" s="2550"/>
      <c r="AXZ15" s="2550"/>
      <c r="AYA15" s="2550"/>
      <c r="AYB15" s="2550"/>
      <c r="AYC15" s="2550"/>
      <c r="AYD15" s="2550"/>
      <c r="AYE15" s="2550"/>
      <c r="AYF15" s="2550"/>
      <c r="AYG15" s="2550"/>
      <c r="AYH15" s="2550"/>
      <c r="AYI15" s="2550"/>
      <c r="AYJ15" s="2550"/>
      <c r="AYK15" s="2550"/>
      <c r="AYL15" s="2550"/>
      <c r="AYM15" s="2550"/>
      <c r="AYN15" s="2550"/>
      <c r="AYO15" s="2550"/>
      <c r="AYP15" s="2550"/>
      <c r="AYQ15" s="2550"/>
      <c r="AYR15" s="2550"/>
      <c r="AYS15" s="2550"/>
      <c r="AYT15" s="2550"/>
      <c r="AYU15" s="2550"/>
      <c r="AYV15" s="2550"/>
      <c r="AYW15" s="2550"/>
      <c r="AYX15" s="2550"/>
      <c r="AYY15" s="2550"/>
      <c r="AYZ15" s="2550"/>
      <c r="AZA15" s="2550"/>
      <c r="AZB15" s="2550"/>
      <c r="AZC15" s="2550"/>
      <c r="AZD15" s="2550"/>
      <c r="AZE15" s="2550"/>
      <c r="AZF15" s="2550"/>
      <c r="AZG15" s="2550"/>
      <c r="AZH15" s="2550"/>
      <c r="AZI15" s="2550"/>
      <c r="AZJ15" s="2550"/>
      <c r="AZK15" s="2550"/>
      <c r="AZL15" s="2550"/>
      <c r="AZM15" s="2550"/>
      <c r="AZN15" s="2550"/>
      <c r="AZO15" s="2550"/>
      <c r="AZP15" s="2550"/>
      <c r="AZQ15" s="2550"/>
      <c r="AZR15" s="2550"/>
      <c r="AZS15" s="2550"/>
      <c r="AZT15" s="2550"/>
      <c r="AZU15" s="2550"/>
      <c r="AZV15" s="2550"/>
      <c r="AZW15" s="2550"/>
      <c r="AZX15" s="2550"/>
      <c r="AZY15" s="2550"/>
      <c r="AZZ15" s="2550"/>
      <c r="BAA15" s="2550"/>
      <c r="BAB15" s="2550"/>
      <c r="BAC15" s="2550"/>
      <c r="BAD15" s="2550"/>
      <c r="BAE15" s="2550"/>
      <c r="BAF15" s="2550"/>
      <c r="BAG15" s="2550"/>
      <c r="BAH15" s="2550"/>
      <c r="BAI15" s="2550"/>
      <c r="BAJ15" s="2550"/>
      <c r="BAK15" s="2550"/>
      <c r="BAL15" s="2550"/>
      <c r="BAM15" s="2550"/>
      <c r="BAN15" s="2550"/>
      <c r="BAO15" s="2550"/>
      <c r="BAP15" s="2550"/>
      <c r="BAQ15" s="2550"/>
      <c r="BAR15" s="2550"/>
      <c r="BAS15" s="2550"/>
      <c r="BAT15" s="2550"/>
      <c r="BAU15" s="2550"/>
      <c r="BAV15" s="2550"/>
      <c r="BAW15" s="2550"/>
      <c r="BAX15" s="2550"/>
      <c r="BAY15" s="2550"/>
      <c r="BAZ15" s="2550"/>
      <c r="BBA15" s="2550"/>
      <c r="BBB15" s="2550"/>
      <c r="BBC15" s="2550"/>
      <c r="BBD15" s="2550"/>
      <c r="BBE15" s="2550"/>
      <c r="BBF15" s="2550"/>
      <c r="BBG15" s="2550"/>
      <c r="BBH15" s="2550"/>
      <c r="BBI15" s="2550"/>
      <c r="BBJ15" s="2550"/>
      <c r="BBK15" s="2550"/>
      <c r="BBL15" s="2550"/>
      <c r="BBM15" s="2550"/>
      <c r="BBN15" s="2550"/>
      <c r="BBO15" s="2550"/>
      <c r="BBP15" s="2550"/>
      <c r="BBQ15" s="2550"/>
      <c r="BBR15" s="2550"/>
      <c r="BBS15" s="2550"/>
      <c r="BBT15" s="2550"/>
      <c r="BBU15" s="2550"/>
      <c r="BBV15" s="2550"/>
      <c r="BBW15" s="2550"/>
      <c r="BBX15" s="2550"/>
      <c r="BBY15" s="2550"/>
      <c r="BBZ15" s="2550"/>
      <c r="BCA15" s="2550"/>
      <c r="BCB15" s="2550"/>
      <c r="BCC15" s="2550"/>
      <c r="BCD15" s="2550"/>
      <c r="BCE15" s="2550"/>
      <c r="BCF15" s="2550"/>
      <c r="BCG15" s="2550"/>
      <c r="BCH15" s="2550"/>
      <c r="BCI15" s="2550"/>
      <c r="BCJ15" s="2550"/>
      <c r="BCK15" s="2550"/>
      <c r="BCL15" s="2550"/>
      <c r="BCM15" s="2550"/>
      <c r="BCN15" s="2550"/>
      <c r="BCO15" s="2550"/>
      <c r="BCP15" s="2550"/>
      <c r="BCQ15" s="2550"/>
      <c r="BCR15" s="2550"/>
      <c r="BCS15" s="2550"/>
      <c r="BCT15" s="2550"/>
      <c r="BCU15" s="2550"/>
      <c r="BCV15" s="2550"/>
      <c r="BCW15" s="2550"/>
      <c r="BCX15" s="2550"/>
      <c r="BCY15" s="2550"/>
      <c r="BCZ15" s="2550"/>
      <c r="BDA15" s="2550"/>
      <c r="BDB15" s="2550"/>
      <c r="BDC15" s="2550"/>
      <c r="BDD15" s="2550"/>
      <c r="BDE15" s="2550"/>
      <c r="BDF15" s="2550"/>
      <c r="BDG15" s="2550"/>
      <c r="BDH15" s="2550"/>
      <c r="BDI15" s="2550"/>
      <c r="BDJ15" s="2550"/>
      <c r="BDK15" s="2550"/>
      <c r="BDL15" s="2550"/>
      <c r="BDM15" s="2550"/>
      <c r="BDN15" s="2550"/>
      <c r="BDO15" s="2550"/>
      <c r="BDP15" s="2550"/>
      <c r="BDQ15" s="2550"/>
      <c r="BDR15" s="2550"/>
      <c r="BDS15" s="2550"/>
      <c r="BDT15" s="2550"/>
      <c r="BDU15" s="2550"/>
      <c r="BDV15" s="2550"/>
      <c r="BDW15" s="2550"/>
      <c r="BDX15" s="2550"/>
      <c r="BDY15" s="2550"/>
      <c r="BDZ15" s="2550"/>
      <c r="BEA15" s="2550"/>
      <c r="BEB15" s="2550"/>
      <c r="BEC15" s="2550"/>
      <c r="BED15" s="2550"/>
      <c r="BEE15" s="2550"/>
      <c r="BEF15" s="2550"/>
      <c r="BEG15" s="2550"/>
      <c r="BEH15" s="2550"/>
      <c r="BEI15" s="2550"/>
      <c r="BEJ15" s="2550"/>
      <c r="BEK15" s="2550"/>
      <c r="BEL15" s="2550"/>
      <c r="BEM15" s="2550"/>
      <c r="BEN15" s="2550"/>
      <c r="BEO15" s="2550"/>
      <c r="BEP15" s="2550"/>
      <c r="BEQ15" s="2550"/>
      <c r="BER15" s="2550"/>
      <c r="BES15" s="2550"/>
      <c r="BET15" s="2550"/>
      <c r="BEU15" s="2550"/>
      <c r="BEV15" s="2550"/>
      <c r="BEW15" s="2550"/>
      <c r="BEX15" s="2550"/>
      <c r="BEY15" s="2550"/>
      <c r="BEZ15" s="2550"/>
      <c r="BFA15" s="2550"/>
      <c r="BFB15" s="2550"/>
      <c r="BFC15" s="2550"/>
      <c r="BFD15" s="2550"/>
      <c r="BFE15" s="2550"/>
      <c r="BFF15" s="2550"/>
      <c r="BFG15" s="2550"/>
      <c r="BFH15" s="2550"/>
      <c r="BFI15" s="2550"/>
      <c r="BFJ15" s="2550"/>
      <c r="BFK15" s="2550"/>
      <c r="BFL15" s="2550"/>
      <c r="BFM15" s="2550"/>
      <c r="BFN15" s="2550"/>
      <c r="BFO15" s="2550"/>
      <c r="BFP15" s="2550"/>
      <c r="BFQ15" s="2550"/>
      <c r="BFR15" s="2550"/>
      <c r="BFS15" s="2550"/>
      <c r="BFT15" s="2550"/>
      <c r="BFU15" s="2550"/>
      <c r="BFV15" s="2550"/>
      <c r="BFW15" s="2550"/>
      <c r="BFX15" s="2550"/>
      <c r="BFY15" s="2550"/>
      <c r="BFZ15" s="2550"/>
      <c r="BGA15" s="2550"/>
      <c r="BGB15" s="2550"/>
      <c r="BGC15" s="2550"/>
      <c r="BGD15" s="2550"/>
      <c r="BGE15" s="2550"/>
      <c r="BGF15" s="2550"/>
      <c r="BGG15" s="2550"/>
      <c r="BGH15" s="2550"/>
      <c r="BGI15" s="2550"/>
      <c r="BGJ15" s="2550"/>
      <c r="BGK15" s="2550"/>
      <c r="BGL15" s="2550"/>
      <c r="BGM15" s="2550"/>
      <c r="BGN15" s="2550"/>
      <c r="BGO15" s="2550"/>
      <c r="BGP15" s="2550"/>
      <c r="BGQ15" s="2550"/>
      <c r="BGR15" s="2550"/>
      <c r="BGS15" s="2550"/>
      <c r="BGT15" s="2550"/>
      <c r="BGU15" s="2550"/>
      <c r="BGV15" s="2550"/>
      <c r="BGW15" s="2550"/>
      <c r="BGX15" s="2550"/>
      <c r="BGY15" s="2550"/>
      <c r="BGZ15" s="2550"/>
      <c r="BHA15" s="2550"/>
      <c r="BHB15" s="2550"/>
      <c r="BHC15" s="2550"/>
      <c r="BHD15" s="2550"/>
      <c r="BHE15" s="2550"/>
      <c r="BHF15" s="2550"/>
      <c r="BHG15" s="2550"/>
      <c r="BHH15" s="2550"/>
      <c r="BHI15" s="2550"/>
      <c r="BHJ15" s="2550"/>
      <c r="BHK15" s="2550"/>
      <c r="BHL15" s="2550"/>
      <c r="BHM15" s="2550"/>
      <c r="BHN15" s="2550"/>
      <c r="BHO15" s="2550"/>
      <c r="BHP15" s="2550"/>
      <c r="BHQ15" s="2550"/>
      <c r="BHR15" s="2550"/>
      <c r="BHS15" s="2550"/>
      <c r="BHT15" s="2550"/>
      <c r="BHU15" s="2550"/>
      <c r="BHV15" s="2550"/>
      <c r="BHW15" s="2550"/>
      <c r="BHX15" s="2550"/>
      <c r="BHY15" s="2550"/>
      <c r="BHZ15" s="2550"/>
      <c r="BIA15" s="2550"/>
      <c r="BIB15" s="2550"/>
      <c r="BIC15" s="2550"/>
      <c r="BID15" s="2550"/>
      <c r="BIE15" s="2550"/>
      <c r="BIF15" s="2550"/>
      <c r="BIG15" s="2550"/>
      <c r="BIH15" s="2550"/>
      <c r="BII15" s="2550"/>
      <c r="BIJ15" s="2550"/>
      <c r="BIK15" s="2550"/>
      <c r="BIL15" s="2550"/>
      <c r="BIM15" s="2550"/>
      <c r="BIN15" s="2550"/>
      <c r="BIO15" s="2550"/>
      <c r="BIP15" s="2550"/>
      <c r="BIQ15" s="2550"/>
      <c r="BIR15" s="2550"/>
      <c r="BIS15" s="2550"/>
      <c r="BIT15" s="2550"/>
      <c r="BIU15" s="2550"/>
      <c r="BIV15" s="2550"/>
      <c r="BIW15" s="2550"/>
      <c r="BIX15" s="2550"/>
      <c r="BIY15" s="2550"/>
      <c r="BIZ15" s="2550"/>
      <c r="BJA15" s="2550"/>
      <c r="BJB15" s="2550"/>
      <c r="BJC15" s="2550"/>
      <c r="BJD15" s="2550"/>
      <c r="BJE15" s="2550"/>
      <c r="BJF15" s="2550"/>
      <c r="BJG15" s="2550"/>
      <c r="BJH15" s="2550"/>
      <c r="BJI15" s="2550"/>
      <c r="BJJ15" s="2550"/>
      <c r="BJK15" s="2550"/>
      <c r="BJL15" s="2550"/>
      <c r="BJM15" s="2550"/>
      <c r="BJN15" s="2550"/>
      <c r="BJO15" s="2550"/>
      <c r="BJP15" s="2550"/>
      <c r="BJQ15" s="2550"/>
      <c r="BJR15" s="2550"/>
      <c r="BJS15" s="2550"/>
      <c r="BJT15" s="2550"/>
      <c r="BJU15" s="2550"/>
      <c r="BJV15" s="2550"/>
      <c r="BJW15" s="2550"/>
      <c r="BJX15" s="2550"/>
      <c r="BJY15" s="2550"/>
      <c r="BJZ15" s="2550"/>
      <c r="BKA15" s="2550"/>
      <c r="BKB15" s="2550"/>
      <c r="BKC15" s="2550"/>
      <c r="BKD15" s="2550"/>
      <c r="BKE15" s="2550"/>
      <c r="BKF15" s="2550"/>
      <c r="BKG15" s="2550"/>
      <c r="BKH15" s="2550"/>
      <c r="BKI15" s="2550"/>
      <c r="BKJ15" s="2550"/>
      <c r="BKK15" s="2550"/>
      <c r="BKL15" s="2550"/>
      <c r="BKM15" s="2550"/>
      <c r="BKN15" s="2550"/>
      <c r="BKO15" s="2550"/>
      <c r="BKP15" s="2550"/>
      <c r="BKQ15" s="2550"/>
      <c r="BKR15" s="2550"/>
      <c r="BKS15" s="2550"/>
      <c r="BKT15" s="2550"/>
      <c r="BKU15" s="2550"/>
      <c r="BKV15" s="2550"/>
      <c r="BKW15" s="2550"/>
      <c r="BKX15" s="2550"/>
      <c r="BKY15" s="2550"/>
      <c r="BKZ15" s="2550"/>
      <c r="BLA15" s="2550"/>
      <c r="BLB15" s="2550"/>
      <c r="BLC15" s="2550"/>
      <c r="BLD15" s="2550"/>
      <c r="BLE15" s="2550"/>
      <c r="BLF15" s="2550"/>
      <c r="BLG15" s="2550"/>
      <c r="BLH15" s="2550"/>
      <c r="BLI15" s="2550"/>
      <c r="BLJ15" s="2550"/>
      <c r="BLK15" s="2550"/>
      <c r="BLL15" s="2550"/>
      <c r="BLM15" s="2550"/>
      <c r="BLN15" s="2550"/>
      <c r="BLO15" s="2550"/>
      <c r="BLP15" s="2550"/>
      <c r="BLQ15" s="2550"/>
      <c r="BLR15" s="2550"/>
      <c r="BLS15" s="2550"/>
      <c r="BLT15" s="2550"/>
      <c r="BLU15" s="2550"/>
      <c r="BLV15" s="2550"/>
      <c r="BLW15" s="2550"/>
      <c r="BLX15" s="2550"/>
      <c r="BLY15" s="2550"/>
      <c r="BLZ15" s="2550"/>
      <c r="BMA15" s="2550"/>
      <c r="BMB15" s="2550"/>
      <c r="BMC15" s="2550"/>
      <c r="BMD15" s="2550"/>
      <c r="BME15" s="2550"/>
      <c r="BMF15" s="2550"/>
      <c r="BMG15" s="2550"/>
      <c r="BMH15" s="2550"/>
      <c r="BMI15" s="2550"/>
      <c r="BMJ15" s="2550"/>
      <c r="BMK15" s="2550"/>
      <c r="BML15" s="2550"/>
      <c r="BMM15" s="2550"/>
      <c r="BMN15" s="2550"/>
      <c r="BMO15" s="2550"/>
      <c r="BMP15" s="2550"/>
      <c r="BMQ15" s="2550"/>
      <c r="BMR15" s="2550"/>
      <c r="BMS15" s="2550"/>
      <c r="BMT15" s="2550"/>
      <c r="BMU15" s="2550"/>
      <c r="BMV15" s="2550"/>
      <c r="BMW15" s="2550"/>
      <c r="BMX15" s="2550"/>
      <c r="BMY15" s="2550"/>
      <c r="BMZ15" s="2550"/>
      <c r="BNA15" s="2550"/>
      <c r="BNB15" s="2550"/>
      <c r="BNC15" s="2550"/>
      <c r="BND15" s="2550"/>
      <c r="BNE15" s="2550"/>
      <c r="BNF15" s="2550"/>
      <c r="BNG15" s="2550"/>
      <c r="BNH15" s="2550"/>
      <c r="BNI15" s="2550"/>
      <c r="BNJ15" s="2550"/>
      <c r="BNK15" s="2550"/>
      <c r="BNL15" s="2550"/>
      <c r="BNM15" s="2550"/>
      <c r="BNN15" s="2550"/>
      <c r="BNO15" s="2550"/>
      <c r="BNP15" s="2550"/>
      <c r="BNQ15" s="2550"/>
      <c r="BNR15" s="2550"/>
      <c r="BNS15" s="2550"/>
      <c r="BNT15" s="2550"/>
      <c r="BNU15" s="2550"/>
      <c r="BNV15" s="2550"/>
      <c r="BNW15" s="2550"/>
      <c r="BNX15" s="2550"/>
      <c r="BNY15" s="2550"/>
      <c r="BNZ15" s="2550"/>
      <c r="BOA15" s="2550"/>
      <c r="BOB15" s="2550"/>
      <c r="BOC15" s="2550"/>
      <c r="BOD15" s="2550"/>
      <c r="BOE15" s="2550"/>
      <c r="BOF15" s="2550"/>
      <c r="BOG15" s="2550"/>
      <c r="BOH15" s="2550"/>
      <c r="BOI15" s="2550"/>
      <c r="BOJ15" s="2550"/>
      <c r="BOK15" s="2550"/>
      <c r="BOL15" s="2550"/>
      <c r="BOM15" s="2550"/>
      <c r="BON15" s="2550"/>
      <c r="BOO15" s="2550"/>
      <c r="BOP15" s="2550"/>
      <c r="BOQ15" s="2550"/>
      <c r="BOR15" s="2550"/>
      <c r="BOS15" s="2550"/>
      <c r="BOT15" s="2550"/>
      <c r="BOU15" s="2550"/>
      <c r="BOV15" s="2550"/>
      <c r="BOW15" s="2550"/>
      <c r="BOX15" s="2550"/>
      <c r="BOY15" s="2550"/>
      <c r="BOZ15" s="2550"/>
      <c r="BPA15" s="2550"/>
      <c r="BPB15" s="2550"/>
      <c r="BPC15" s="2550"/>
      <c r="BPD15" s="2550"/>
      <c r="BPE15" s="2550"/>
      <c r="BPF15" s="2550"/>
      <c r="BPG15" s="2550"/>
      <c r="BPH15" s="2550"/>
      <c r="BPI15" s="2550"/>
      <c r="BPJ15" s="2550"/>
      <c r="BPK15" s="2550"/>
      <c r="BPL15" s="2550"/>
      <c r="BPM15" s="2550"/>
      <c r="BPN15" s="2550"/>
      <c r="BPO15" s="2550"/>
      <c r="BPP15" s="2550"/>
      <c r="BPQ15" s="2550"/>
      <c r="BPR15" s="2550"/>
      <c r="BPS15" s="2550"/>
      <c r="BPT15" s="2550"/>
      <c r="BPU15" s="2550"/>
      <c r="BPV15" s="2550"/>
      <c r="BPW15" s="2550"/>
      <c r="BPX15" s="2550"/>
      <c r="BPY15" s="2550"/>
      <c r="BPZ15" s="2550"/>
      <c r="BQA15" s="2550"/>
      <c r="BQB15" s="2550"/>
      <c r="BQC15" s="2550"/>
      <c r="BQD15" s="2550"/>
      <c r="BQE15" s="2550"/>
      <c r="BQF15" s="2550"/>
      <c r="BQG15" s="2550"/>
      <c r="BQH15" s="2550"/>
      <c r="BQI15" s="2550"/>
      <c r="BQJ15" s="2550"/>
      <c r="BQK15" s="2550"/>
      <c r="BQL15" s="2550"/>
      <c r="BQM15" s="2550"/>
      <c r="BQN15" s="2550"/>
      <c r="BQO15" s="2550"/>
      <c r="BQP15" s="2550"/>
      <c r="BQQ15" s="2550"/>
      <c r="BQR15" s="2550"/>
      <c r="BQS15" s="2550"/>
      <c r="BQT15" s="2550"/>
      <c r="BQU15" s="2550"/>
      <c r="BQV15" s="2550"/>
      <c r="BQW15" s="2550"/>
      <c r="BQX15" s="2550"/>
      <c r="BQY15" s="2550"/>
      <c r="BQZ15" s="2550"/>
      <c r="BRA15" s="2550"/>
      <c r="BRB15" s="2550"/>
      <c r="BRC15" s="2550"/>
      <c r="BRD15" s="2550"/>
      <c r="BRE15" s="2550"/>
      <c r="BRF15" s="2550"/>
      <c r="BRG15" s="2550"/>
      <c r="BRH15" s="2550"/>
      <c r="BRI15" s="2550"/>
      <c r="BRJ15" s="2550"/>
      <c r="BRK15" s="2550"/>
      <c r="BRL15" s="2550"/>
      <c r="BRM15" s="2550"/>
      <c r="BRN15" s="2550"/>
      <c r="BRO15" s="2550"/>
      <c r="BRP15" s="2550"/>
      <c r="BRQ15" s="2550"/>
      <c r="BRR15" s="2550"/>
      <c r="BRS15" s="2550"/>
      <c r="BRT15" s="2550"/>
      <c r="BRU15" s="2550"/>
      <c r="BRV15" s="2550"/>
      <c r="BRW15" s="2550"/>
      <c r="BRX15" s="2550"/>
      <c r="BRY15" s="2550"/>
      <c r="BRZ15" s="2550"/>
      <c r="BSA15" s="2550"/>
      <c r="BSB15" s="2550"/>
      <c r="BSC15" s="2550"/>
      <c r="BSD15" s="2550"/>
      <c r="BSE15" s="2550"/>
      <c r="BSF15" s="2550"/>
      <c r="BSG15" s="2550"/>
      <c r="BSH15" s="2550"/>
      <c r="BSI15" s="2550"/>
      <c r="BSJ15" s="2550"/>
      <c r="BSK15" s="2550"/>
      <c r="BSL15" s="2550"/>
      <c r="BSM15" s="2550"/>
      <c r="BSN15" s="2550"/>
      <c r="BSO15" s="2550"/>
      <c r="BSP15" s="2550"/>
      <c r="BSQ15" s="2550"/>
      <c r="BSR15" s="2550"/>
      <c r="BSS15" s="2550"/>
      <c r="BST15" s="2550"/>
      <c r="BSU15" s="2550"/>
      <c r="BSV15" s="2550"/>
      <c r="BSW15" s="2550"/>
      <c r="BSX15" s="2550"/>
      <c r="BSY15" s="2550"/>
      <c r="BSZ15" s="2550"/>
      <c r="BTA15" s="2550"/>
      <c r="BTB15" s="2550"/>
      <c r="BTC15" s="2550"/>
      <c r="BTD15" s="2550"/>
      <c r="BTE15" s="2550"/>
      <c r="BTF15" s="2550"/>
      <c r="BTG15" s="2550"/>
      <c r="BTH15" s="2550"/>
      <c r="BTI15" s="2550"/>
      <c r="BTJ15" s="2550"/>
      <c r="BTK15" s="2550"/>
      <c r="BTL15" s="2550"/>
      <c r="BTM15" s="2550"/>
      <c r="BTN15" s="2550"/>
      <c r="BTO15" s="2550"/>
      <c r="BTP15" s="2550"/>
      <c r="BTQ15" s="2550"/>
      <c r="BTR15" s="2550"/>
      <c r="BTS15" s="2550"/>
      <c r="BTT15" s="2550"/>
      <c r="BTU15" s="2550"/>
      <c r="BTV15" s="2550"/>
      <c r="BTW15" s="2550"/>
      <c r="BTX15" s="2550"/>
      <c r="BTY15" s="2550"/>
      <c r="BTZ15" s="2550"/>
      <c r="BUA15" s="2550"/>
      <c r="BUB15" s="2550"/>
      <c r="BUC15" s="2550"/>
      <c r="BUD15" s="2550"/>
      <c r="BUE15" s="2550"/>
      <c r="BUF15" s="2550"/>
      <c r="BUG15" s="2550"/>
      <c r="BUH15" s="2550"/>
      <c r="BUI15" s="2550"/>
      <c r="BUJ15" s="2550"/>
      <c r="BUK15" s="2550"/>
      <c r="BUL15" s="2550"/>
      <c r="BUM15" s="2550"/>
      <c r="BUN15" s="2550"/>
      <c r="BUO15" s="2550"/>
      <c r="BUP15" s="2550"/>
      <c r="BUQ15" s="2550"/>
      <c r="BUR15" s="2550"/>
      <c r="BUS15" s="2550"/>
      <c r="BUT15" s="2550"/>
      <c r="BUU15" s="2550"/>
      <c r="BUV15" s="2550"/>
      <c r="BUW15" s="2550"/>
      <c r="BUX15" s="2550"/>
      <c r="BUY15" s="2550"/>
      <c r="BUZ15" s="2550"/>
      <c r="BVA15" s="2550"/>
      <c r="BVB15" s="2550"/>
      <c r="BVC15" s="2550"/>
      <c r="BVD15" s="2550"/>
      <c r="BVE15" s="2550"/>
      <c r="BVF15" s="2550"/>
      <c r="BVG15" s="2550"/>
      <c r="BVH15" s="2550"/>
      <c r="BVI15" s="2550"/>
      <c r="BVJ15" s="2550"/>
      <c r="BVK15" s="2550"/>
      <c r="BVL15" s="2550"/>
      <c r="BVM15" s="2550"/>
      <c r="BVN15" s="2550"/>
      <c r="BVO15" s="2550"/>
      <c r="BVP15" s="2550"/>
      <c r="BVQ15" s="2550"/>
      <c r="BVR15" s="2550"/>
      <c r="BVS15" s="2550"/>
      <c r="BVT15" s="2550"/>
      <c r="BVU15" s="2550"/>
      <c r="BVV15" s="2550"/>
      <c r="BVW15" s="2550"/>
      <c r="BVX15" s="2550"/>
      <c r="BVY15" s="2550"/>
      <c r="BVZ15" s="2550"/>
      <c r="BWA15" s="2550"/>
      <c r="BWB15" s="2550"/>
      <c r="BWC15" s="2550"/>
      <c r="BWD15" s="2550"/>
      <c r="BWE15" s="2550"/>
      <c r="BWF15" s="2550"/>
      <c r="BWG15" s="2550"/>
      <c r="BWH15" s="2550"/>
      <c r="BWI15" s="2550"/>
      <c r="BWJ15" s="2550"/>
      <c r="BWK15" s="2550"/>
      <c r="BWL15" s="2550"/>
      <c r="BWM15" s="2550"/>
      <c r="BWN15" s="2550"/>
      <c r="BWO15" s="2550"/>
      <c r="BWP15" s="2550"/>
      <c r="BWQ15" s="2550"/>
      <c r="BWR15" s="2550"/>
      <c r="BWS15" s="2550"/>
      <c r="BWT15" s="2550"/>
      <c r="BWU15" s="2550"/>
      <c r="BWV15" s="2550"/>
      <c r="BWW15" s="2550"/>
      <c r="BWX15" s="2550"/>
      <c r="BWY15" s="2550"/>
      <c r="BWZ15" s="2550"/>
      <c r="BXA15" s="2550"/>
      <c r="BXB15" s="2550"/>
      <c r="BXC15" s="2550"/>
      <c r="BXD15" s="2550"/>
      <c r="BXE15" s="2550"/>
      <c r="BXF15" s="2550"/>
      <c r="BXG15" s="2550"/>
      <c r="BXH15" s="2550"/>
      <c r="BXI15" s="2550"/>
      <c r="BXJ15" s="2550"/>
      <c r="BXK15" s="2550"/>
      <c r="BXL15" s="2550"/>
      <c r="BXM15" s="2550"/>
      <c r="BXN15" s="2550"/>
      <c r="BXO15" s="2550"/>
      <c r="BXP15" s="2550"/>
      <c r="BXQ15" s="2550"/>
      <c r="BXR15" s="2550"/>
      <c r="BXS15" s="2550"/>
      <c r="BXT15" s="2550"/>
      <c r="BXU15" s="2550"/>
      <c r="BXV15" s="2550"/>
      <c r="BXW15" s="2550"/>
      <c r="BXX15" s="2550"/>
      <c r="BXY15" s="2550"/>
      <c r="BXZ15" s="2550"/>
      <c r="BYA15" s="2550"/>
      <c r="BYB15" s="2550"/>
      <c r="BYC15" s="2550"/>
      <c r="BYD15" s="2550"/>
      <c r="BYE15" s="2550"/>
      <c r="BYF15" s="2550"/>
      <c r="BYG15" s="2550"/>
      <c r="BYH15" s="2550"/>
      <c r="BYI15" s="2550"/>
      <c r="BYJ15" s="2550"/>
      <c r="BYK15" s="2550"/>
      <c r="BYL15" s="2550"/>
      <c r="BYM15" s="2550"/>
      <c r="BYN15" s="2550"/>
      <c r="BYO15" s="2550"/>
      <c r="BYP15" s="2550"/>
      <c r="BYQ15" s="2550"/>
      <c r="BYR15" s="2550"/>
      <c r="BYS15" s="2550"/>
      <c r="BYT15" s="2550"/>
      <c r="BYU15" s="2550"/>
      <c r="BYV15" s="2550"/>
      <c r="BYW15" s="2550"/>
      <c r="BYX15" s="2550"/>
      <c r="BYY15" s="2550"/>
      <c r="BYZ15" s="2550"/>
      <c r="BZA15" s="2550"/>
      <c r="BZB15" s="2550"/>
      <c r="BZC15" s="2550"/>
      <c r="BZD15" s="2550"/>
      <c r="BZE15" s="2550"/>
      <c r="BZF15" s="2550"/>
      <c r="BZG15" s="2550"/>
      <c r="BZH15" s="2550"/>
      <c r="BZI15" s="2550"/>
      <c r="BZJ15" s="2550"/>
      <c r="BZK15" s="2550"/>
      <c r="BZL15" s="2550"/>
      <c r="BZM15" s="2550"/>
      <c r="BZN15" s="2550"/>
      <c r="BZO15" s="2550"/>
      <c r="BZP15" s="2550"/>
      <c r="BZQ15" s="2550"/>
      <c r="BZR15" s="2550"/>
      <c r="BZS15" s="2550"/>
      <c r="BZT15" s="2550"/>
      <c r="BZU15" s="2550"/>
      <c r="BZV15" s="2550"/>
      <c r="BZW15" s="2550"/>
      <c r="BZX15" s="2550"/>
      <c r="BZY15" s="2550"/>
      <c r="BZZ15" s="2550"/>
      <c r="CAA15" s="2550"/>
      <c r="CAB15" s="2550"/>
      <c r="CAC15" s="2550"/>
      <c r="CAD15" s="2550"/>
      <c r="CAE15" s="2550"/>
      <c r="CAF15" s="2550"/>
      <c r="CAG15" s="2550"/>
      <c r="CAH15" s="2550"/>
      <c r="CAI15" s="2550"/>
      <c r="CAJ15" s="2550"/>
      <c r="CAK15" s="2550"/>
      <c r="CAL15" s="2550"/>
      <c r="CAM15" s="2550"/>
      <c r="CAN15" s="2550"/>
      <c r="CAO15" s="2550"/>
      <c r="CAP15" s="2550"/>
      <c r="CAQ15" s="2550"/>
      <c r="CAR15" s="2550"/>
      <c r="CAS15" s="2550"/>
      <c r="CAT15" s="2550"/>
      <c r="CAU15" s="2550"/>
      <c r="CAV15" s="2550"/>
      <c r="CAW15" s="2550"/>
      <c r="CAX15" s="2550"/>
      <c r="CAY15" s="2550"/>
      <c r="CAZ15" s="2550"/>
      <c r="CBA15" s="2550"/>
      <c r="CBB15" s="2550"/>
      <c r="CBC15" s="2550"/>
      <c r="CBD15" s="2550"/>
      <c r="CBE15" s="2550"/>
      <c r="CBF15" s="2550"/>
      <c r="CBG15" s="2550"/>
      <c r="CBH15" s="2550"/>
      <c r="CBI15" s="2550"/>
      <c r="CBJ15" s="2550"/>
      <c r="CBK15" s="2550"/>
      <c r="CBL15" s="2550"/>
      <c r="CBM15" s="2550"/>
      <c r="CBN15" s="2550"/>
      <c r="CBO15" s="2550"/>
      <c r="CBP15" s="2550"/>
      <c r="CBQ15" s="2550"/>
      <c r="CBR15" s="2550"/>
      <c r="CBS15" s="2550"/>
      <c r="CBT15" s="2550"/>
      <c r="CBU15" s="2550"/>
      <c r="CBV15" s="2550"/>
      <c r="CBW15" s="2550"/>
      <c r="CBX15" s="2550"/>
      <c r="CBY15" s="2550"/>
      <c r="CBZ15" s="2550"/>
      <c r="CCA15" s="2550"/>
      <c r="CCB15" s="2550"/>
      <c r="CCC15" s="2550"/>
      <c r="CCD15" s="2550"/>
      <c r="CCE15" s="2550"/>
      <c r="CCF15" s="2550"/>
      <c r="CCG15" s="2550"/>
      <c r="CCH15" s="2550"/>
      <c r="CCI15" s="2550"/>
      <c r="CCJ15" s="2550"/>
      <c r="CCK15" s="2550"/>
      <c r="CCL15" s="2550"/>
      <c r="CCM15" s="2550"/>
      <c r="CCN15" s="2550"/>
      <c r="CCO15" s="2550"/>
      <c r="CCP15" s="2550"/>
      <c r="CCQ15" s="2550"/>
      <c r="CCR15" s="2550"/>
      <c r="CCS15" s="2550"/>
      <c r="CCT15" s="2550"/>
      <c r="CCU15" s="2550"/>
      <c r="CCV15" s="2550"/>
      <c r="CCW15" s="2550"/>
      <c r="CCX15" s="2550"/>
      <c r="CCY15" s="2550"/>
      <c r="CCZ15" s="2550"/>
      <c r="CDA15" s="2550"/>
      <c r="CDB15" s="2550"/>
      <c r="CDC15" s="2550"/>
      <c r="CDD15" s="2550"/>
      <c r="CDE15" s="2550"/>
      <c r="CDF15" s="2550"/>
      <c r="CDG15" s="2550"/>
      <c r="CDH15" s="2550"/>
      <c r="CDI15" s="2550"/>
      <c r="CDJ15" s="2550"/>
      <c r="CDK15" s="2550"/>
      <c r="CDL15" s="2550"/>
      <c r="CDM15" s="2550"/>
      <c r="CDN15" s="2550"/>
      <c r="CDO15" s="2550"/>
      <c r="CDP15" s="2550"/>
      <c r="CDQ15" s="2550"/>
      <c r="CDR15" s="2550"/>
      <c r="CDS15" s="2550"/>
      <c r="CDT15" s="2550"/>
      <c r="CDU15" s="2550"/>
      <c r="CDV15" s="2550"/>
      <c r="CDW15" s="2550"/>
      <c r="CDX15" s="2550"/>
      <c r="CDY15" s="2550"/>
      <c r="CDZ15" s="2550"/>
      <c r="CEA15" s="2550"/>
      <c r="CEB15" s="2550"/>
      <c r="CEC15" s="2550"/>
      <c r="CED15" s="2550"/>
      <c r="CEE15" s="2550"/>
      <c r="CEF15" s="2550"/>
      <c r="CEG15" s="2550"/>
      <c r="CEH15" s="2550"/>
      <c r="CEI15" s="2550"/>
      <c r="CEJ15" s="2550"/>
      <c r="CEK15" s="2550"/>
      <c r="CEL15" s="2550"/>
      <c r="CEM15" s="2550"/>
      <c r="CEN15" s="2550"/>
      <c r="CEO15" s="2550"/>
      <c r="CEP15" s="2550"/>
      <c r="CEQ15" s="2550"/>
      <c r="CER15" s="2550"/>
      <c r="CES15" s="2550"/>
      <c r="CET15" s="2550"/>
      <c r="CEU15" s="2550"/>
      <c r="CEV15" s="2550"/>
      <c r="CEW15" s="2550"/>
      <c r="CEX15" s="2550"/>
      <c r="CEY15" s="2550"/>
      <c r="CEZ15" s="2550"/>
      <c r="CFA15" s="2550"/>
      <c r="CFB15" s="2550"/>
      <c r="CFC15" s="2550"/>
      <c r="CFD15" s="2550"/>
      <c r="CFE15" s="2550"/>
      <c r="CFF15" s="2550"/>
      <c r="CFG15" s="2550"/>
      <c r="CFH15" s="2550"/>
      <c r="CFI15" s="2550"/>
      <c r="CFJ15" s="2550"/>
      <c r="CFK15" s="2550"/>
      <c r="CFL15" s="2550"/>
      <c r="CFM15" s="2550"/>
      <c r="CFN15" s="2550"/>
      <c r="CFO15" s="2550"/>
      <c r="CFP15" s="2550"/>
      <c r="CFQ15" s="2550"/>
      <c r="CFR15" s="2550"/>
      <c r="CFS15" s="2550"/>
      <c r="CFT15" s="2550"/>
      <c r="CFU15" s="2550"/>
      <c r="CFV15" s="2550"/>
      <c r="CFW15" s="2550"/>
      <c r="CFX15" s="2550"/>
      <c r="CFY15" s="2550"/>
      <c r="CFZ15" s="2550"/>
      <c r="CGA15" s="2550"/>
      <c r="CGB15" s="2550"/>
      <c r="CGC15" s="2550"/>
      <c r="CGD15" s="2550"/>
      <c r="CGE15" s="2550"/>
      <c r="CGF15" s="2550"/>
      <c r="CGG15" s="2550"/>
      <c r="CGH15" s="2550"/>
      <c r="CGI15" s="2550"/>
      <c r="CGJ15" s="2550"/>
      <c r="CGK15" s="2550"/>
      <c r="CGL15" s="2550"/>
      <c r="CGM15" s="2550"/>
      <c r="CGN15" s="2550"/>
      <c r="CGO15" s="2550"/>
      <c r="CGP15" s="2550"/>
      <c r="CGQ15" s="2550"/>
      <c r="CGR15" s="2550"/>
      <c r="CGS15" s="2550"/>
      <c r="CGT15" s="2550"/>
      <c r="CGU15" s="2550"/>
      <c r="CGV15" s="2550"/>
      <c r="CGW15" s="2550"/>
      <c r="CGX15" s="2550"/>
      <c r="CGY15" s="2550"/>
      <c r="CGZ15" s="2550"/>
      <c r="CHA15" s="2550"/>
      <c r="CHB15" s="2550"/>
      <c r="CHC15" s="2550"/>
      <c r="CHD15" s="2550"/>
      <c r="CHE15" s="2550"/>
      <c r="CHF15" s="2550"/>
      <c r="CHG15" s="2550"/>
      <c r="CHH15" s="2550"/>
      <c r="CHI15" s="2550"/>
      <c r="CHJ15" s="2550"/>
      <c r="CHK15" s="2550"/>
      <c r="CHL15" s="2550"/>
      <c r="CHM15" s="2550"/>
      <c r="CHN15" s="2550"/>
      <c r="CHO15" s="2550"/>
      <c r="CHP15" s="2550"/>
      <c r="CHQ15" s="2550"/>
      <c r="CHR15" s="2550"/>
      <c r="CHS15" s="2550"/>
      <c r="CHT15" s="2550"/>
      <c r="CHU15" s="2550"/>
      <c r="CHV15" s="2550"/>
      <c r="CHW15" s="2550"/>
      <c r="CHX15" s="2550"/>
      <c r="CHY15" s="2550"/>
      <c r="CHZ15" s="2550"/>
      <c r="CIA15" s="2550"/>
      <c r="CIB15" s="2550"/>
      <c r="CIC15" s="2550"/>
      <c r="CID15" s="2550"/>
      <c r="CIE15" s="2550"/>
      <c r="CIF15" s="2550"/>
      <c r="CIG15" s="2550"/>
      <c r="CIH15" s="2550"/>
      <c r="CII15" s="2550"/>
      <c r="CIJ15" s="2550"/>
      <c r="CIK15" s="2550"/>
      <c r="CIL15" s="2550"/>
      <c r="CIM15" s="2550"/>
      <c r="CIN15" s="2550"/>
      <c r="CIO15" s="2550"/>
      <c r="CIP15" s="2550"/>
      <c r="CIQ15" s="2550"/>
      <c r="CIR15" s="2550"/>
      <c r="CIS15" s="2550"/>
      <c r="CIT15" s="2550"/>
      <c r="CIU15" s="2550"/>
      <c r="CIV15" s="2550"/>
      <c r="CIW15" s="2550"/>
      <c r="CIX15" s="2550"/>
      <c r="CIY15" s="2550"/>
      <c r="CIZ15" s="2550"/>
      <c r="CJA15" s="2550"/>
      <c r="CJB15" s="2550"/>
      <c r="CJC15" s="2550"/>
      <c r="CJD15" s="2550"/>
      <c r="CJE15" s="2550"/>
      <c r="CJF15" s="2550"/>
      <c r="CJG15" s="2550"/>
      <c r="CJH15" s="2550"/>
      <c r="CJI15" s="2550"/>
      <c r="CJJ15" s="2550"/>
      <c r="CJK15" s="2550"/>
      <c r="CJL15" s="2550"/>
      <c r="CJM15" s="2550"/>
      <c r="CJN15" s="2550"/>
      <c r="CJO15" s="2550"/>
      <c r="CJP15" s="2550"/>
      <c r="CJQ15" s="2550"/>
      <c r="CJR15" s="2550"/>
      <c r="CJS15" s="2550"/>
      <c r="CJT15" s="2550"/>
      <c r="CJU15" s="2550"/>
      <c r="CJV15" s="2550"/>
      <c r="CJW15" s="2550"/>
      <c r="CJX15" s="2550"/>
      <c r="CJY15" s="2550"/>
      <c r="CJZ15" s="2550"/>
      <c r="CKA15" s="2550"/>
      <c r="CKB15" s="2550"/>
      <c r="CKC15" s="2550"/>
      <c r="CKD15" s="2550"/>
      <c r="CKE15" s="2550"/>
      <c r="CKF15" s="2550"/>
      <c r="CKG15" s="2550"/>
      <c r="CKH15" s="2550"/>
      <c r="CKI15" s="2550"/>
      <c r="CKJ15" s="2550"/>
      <c r="CKK15" s="2550"/>
      <c r="CKL15" s="2550"/>
      <c r="CKM15" s="2550"/>
      <c r="CKN15" s="2550"/>
      <c r="CKO15" s="2550"/>
      <c r="CKP15" s="2550"/>
      <c r="CKQ15" s="2550"/>
      <c r="CKR15" s="2550"/>
      <c r="CKS15" s="2550"/>
      <c r="CKT15" s="2550"/>
      <c r="CKU15" s="2550"/>
      <c r="CKV15" s="2550"/>
      <c r="CKW15" s="2550"/>
      <c r="CKX15" s="2550"/>
      <c r="CKY15" s="2550"/>
      <c r="CKZ15" s="2550"/>
      <c r="CLA15" s="2550"/>
      <c r="CLB15" s="2550"/>
      <c r="CLC15" s="2550"/>
      <c r="CLD15" s="2550"/>
      <c r="CLE15" s="2550"/>
      <c r="CLF15" s="2550"/>
      <c r="CLG15" s="2550"/>
      <c r="CLH15" s="2550"/>
      <c r="CLI15" s="2550"/>
      <c r="CLJ15" s="2550"/>
      <c r="CLK15" s="2550"/>
      <c r="CLL15" s="2550"/>
      <c r="CLM15" s="2550"/>
      <c r="CLN15" s="2550"/>
      <c r="CLO15" s="2550"/>
      <c r="CLP15" s="2550"/>
      <c r="CLQ15" s="2550"/>
      <c r="CLR15" s="2550"/>
      <c r="CLS15" s="2550"/>
      <c r="CLT15" s="2550"/>
      <c r="CLU15" s="2550"/>
      <c r="CLV15" s="2550"/>
      <c r="CLW15" s="2550"/>
      <c r="CLX15" s="2550"/>
      <c r="CLY15" s="2550"/>
      <c r="CLZ15" s="2550"/>
      <c r="CMA15" s="2550"/>
      <c r="CMB15" s="2550"/>
      <c r="CMC15" s="2550"/>
      <c r="CMD15" s="2550"/>
      <c r="CME15" s="2550"/>
      <c r="CMF15" s="2550"/>
      <c r="CMG15" s="2550"/>
      <c r="CMH15" s="2550"/>
      <c r="CMI15" s="2550"/>
      <c r="CMJ15" s="2550"/>
      <c r="CMK15" s="2550"/>
      <c r="CML15" s="2550"/>
      <c r="CMM15" s="2550"/>
      <c r="CMN15" s="2550"/>
      <c r="CMO15" s="2550"/>
      <c r="CMP15" s="2550"/>
      <c r="CMQ15" s="2550"/>
      <c r="CMR15" s="2550"/>
      <c r="CMS15" s="2550"/>
      <c r="CMT15" s="2550"/>
      <c r="CMU15" s="2550"/>
      <c r="CMV15" s="2550"/>
      <c r="CMW15" s="2550"/>
      <c r="CMX15" s="2550"/>
      <c r="CMY15" s="2550"/>
      <c r="CMZ15" s="2550"/>
      <c r="CNA15" s="2550"/>
      <c r="CNB15" s="2550"/>
      <c r="CNC15" s="2550"/>
      <c r="CND15" s="2550"/>
      <c r="CNE15" s="2550"/>
      <c r="CNF15" s="2550"/>
      <c r="CNG15" s="2550"/>
      <c r="CNH15" s="2550"/>
      <c r="CNI15" s="2550"/>
      <c r="CNJ15" s="2550"/>
      <c r="CNK15" s="2550"/>
      <c r="CNL15" s="2550"/>
      <c r="CNM15" s="2550"/>
      <c r="CNN15" s="2550"/>
      <c r="CNO15" s="2550"/>
      <c r="CNP15" s="2550"/>
      <c r="CNQ15" s="2550"/>
      <c r="CNR15" s="2550"/>
      <c r="CNS15" s="2550"/>
      <c r="CNT15" s="2550"/>
      <c r="CNU15" s="2550"/>
      <c r="CNV15" s="2550"/>
      <c r="CNW15" s="2550"/>
      <c r="CNX15" s="2550"/>
      <c r="CNY15" s="2550"/>
      <c r="CNZ15" s="2550"/>
      <c r="COA15" s="2550"/>
      <c r="COB15" s="2550"/>
      <c r="COC15" s="2550"/>
      <c r="COD15" s="2550"/>
      <c r="COE15" s="2550"/>
      <c r="COF15" s="2550"/>
      <c r="COG15" s="2550"/>
      <c r="COH15" s="2550"/>
      <c r="COI15" s="2550"/>
      <c r="COJ15" s="2550"/>
      <c r="COK15" s="2550"/>
      <c r="COL15" s="2550"/>
      <c r="COM15" s="2550"/>
      <c r="CON15" s="2550"/>
      <c r="COO15" s="2550"/>
      <c r="COP15" s="2550"/>
      <c r="COQ15" s="2550"/>
      <c r="COR15" s="2550"/>
      <c r="COS15" s="2550"/>
      <c r="COT15" s="2550"/>
      <c r="COU15" s="2550"/>
      <c r="COV15" s="2550"/>
      <c r="COW15" s="2550"/>
      <c r="COX15" s="2550"/>
      <c r="COY15" s="2550"/>
      <c r="COZ15" s="2550"/>
      <c r="CPA15" s="2550"/>
      <c r="CPB15" s="2550"/>
      <c r="CPC15" s="2550"/>
      <c r="CPD15" s="2550"/>
      <c r="CPE15" s="2550"/>
      <c r="CPF15" s="2550"/>
      <c r="CPG15" s="2550"/>
      <c r="CPH15" s="2550"/>
      <c r="CPI15" s="2550"/>
      <c r="CPJ15" s="2550"/>
      <c r="CPK15" s="2550"/>
      <c r="CPL15" s="2550"/>
      <c r="CPM15" s="2550"/>
      <c r="CPN15" s="2550"/>
      <c r="CPO15" s="2550"/>
      <c r="CPP15" s="2550"/>
      <c r="CPQ15" s="2550"/>
      <c r="CPR15" s="2550"/>
      <c r="CPS15" s="2550"/>
      <c r="CPT15" s="2550"/>
      <c r="CPU15" s="2550"/>
      <c r="CPV15" s="2550"/>
      <c r="CPW15" s="2550"/>
      <c r="CPX15" s="2550"/>
      <c r="CPY15" s="2550"/>
      <c r="CPZ15" s="2550"/>
      <c r="CQA15" s="2550"/>
      <c r="CQB15" s="2550"/>
      <c r="CQC15" s="2550"/>
      <c r="CQD15" s="2550"/>
      <c r="CQE15" s="2550"/>
      <c r="CQF15" s="2550"/>
      <c r="CQG15" s="2550"/>
      <c r="CQH15" s="2550"/>
      <c r="CQI15" s="2550"/>
      <c r="CQJ15" s="2550"/>
      <c r="CQK15" s="2550"/>
      <c r="CQL15" s="2550"/>
      <c r="CQM15" s="2550"/>
      <c r="CQN15" s="2550"/>
      <c r="CQO15" s="2550"/>
      <c r="CQP15" s="2550"/>
      <c r="CQQ15" s="2550"/>
      <c r="CQR15" s="2550"/>
      <c r="CQS15" s="2550"/>
      <c r="CQT15" s="2550"/>
      <c r="CQU15" s="2550"/>
      <c r="CQV15" s="2550"/>
      <c r="CQW15" s="2550"/>
      <c r="CQX15" s="2550"/>
      <c r="CQY15" s="2550"/>
      <c r="CQZ15" s="2550"/>
      <c r="CRA15" s="2550"/>
      <c r="CRB15" s="2550"/>
      <c r="CRC15" s="2550"/>
      <c r="CRD15" s="2550"/>
      <c r="CRE15" s="2550"/>
      <c r="CRF15" s="2550"/>
      <c r="CRG15" s="2550"/>
      <c r="CRH15" s="2550"/>
      <c r="CRI15" s="2550"/>
      <c r="CRJ15" s="2550"/>
      <c r="CRK15" s="2550"/>
      <c r="CRL15" s="2550"/>
      <c r="CRM15" s="2550"/>
      <c r="CRN15" s="2550"/>
      <c r="CRO15" s="2550"/>
      <c r="CRP15" s="2550"/>
      <c r="CRQ15" s="2550"/>
      <c r="CRR15" s="2550"/>
      <c r="CRS15" s="2550"/>
      <c r="CRT15" s="2550"/>
      <c r="CRU15" s="2550"/>
      <c r="CRV15" s="2550"/>
      <c r="CRW15" s="2550"/>
      <c r="CRX15" s="2550"/>
      <c r="CRY15" s="2550"/>
      <c r="CRZ15" s="2550"/>
      <c r="CSA15" s="2550"/>
      <c r="CSB15" s="2550"/>
      <c r="CSC15" s="2550"/>
      <c r="CSD15" s="2550"/>
      <c r="CSE15" s="2550"/>
      <c r="CSF15" s="2550"/>
      <c r="CSG15" s="2550"/>
      <c r="CSH15" s="2550"/>
      <c r="CSI15" s="2550"/>
      <c r="CSJ15" s="2550"/>
      <c r="CSK15" s="2550"/>
      <c r="CSL15" s="2550"/>
      <c r="CSM15" s="2550"/>
      <c r="CSN15" s="2550"/>
      <c r="CSO15" s="2550"/>
      <c r="CSP15" s="2550"/>
      <c r="CSQ15" s="2550"/>
      <c r="CSR15" s="2550"/>
      <c r="CSS15" s="2550"/>
      <c r="CST15" s="2550"/>
      <c r="CSU15" s="2550"/>
      <c r="CSV15" s="2550"/>
      <c r="CSW15" s="2550"/>
      <c r="CSX15" s="2550"/>
      <c r="CSY15" s="2550"/>
      <c r="CSZ15" s="2550"/>
      <c r="CTA15" s="2550"/>
      <c r="CTB15" s="2550"/>
      <c r="CTC15" s="2550"/>
      <c r="CTD15" s="2550"/>
      <c r="CTE15" s="2550"/>
      <c r="CTF15" s="2550"/>
      <c r="CTG15" s="2550"/>
      <c r="CTH15" s="2550"/>
      <c r="CTI15" s="2550"/>
      <c r="CTJ15" s="2550"/>
      <c r="CTK15" s="2550"/>
      <c r="CTL15" s="2550"/>
      <c r="CTM15" s="2550"/>
      <c r="CTN15" s="2550"/>
      <c r="CTO15" s="2550"/>
      <c r="CTP15" s="2550"/>
      <c r="CTQ15" s="2550"/>
      <c r="CTR15" s="2550"/>
      <c r="CTS15" s="2550"/>
      <c r="CTT15" s="2550"/>
      <c r="CTU15" s="2550"/>
      <c r="CTV15" s="2550"/>
      <c r="CTW15" s="2550"/>
      <c r="CTX15" s="2550"/>
      <c r="CTY15" s="2550"/>
      <c r="CTZ15" s="2550"/>
      <c r="CUA15" s="2550"/>
      <c r="CUB15" s="2550"/>
      <c r="CUC15" s="2550"/>
      <c r="CUD15" s="2550"/>
      <c r="CUE15" s="2550"/>
      <c r="CUF15" s="2550"/>
      <c r="CUG15" s="2550"/>
      <c r="CUH15" s="2550"/>
      <c r="CUI15" s="2550"/>
      <c r="CUJ15" s="2550"/>
      <c r="CUK15" s="2550"/>
      <c r="CUL15" s="2550"/>
      <c r="CUM15" s="2550"/>
      <c r="CUN15" s="2550"/>
      <c r="CUO15" s="2550"/>
      <c r="CUP15" s="2550"/>
      <c r="CUQ15" s="2550"/>
      <c r="CUR15" s="2550"/>
      <c r="CUS15" s="2550"/>
      <c r="CUT15" s="2550"/>
      <c r="CUU15" s="2550"/>
      <c r="CUV15" s="2550"/>
      <c r="CUW15" s="2550"/>
      <c r="CUX15" s="2550"/>
      <c r="CUY15" s="2550"/>
      <c r="CUZ15" s="2550"/>
      <c r="CVA15" s="2550"/>
      <c r="CVB15" s="2550"/>
      <c r="CVC15" s="2550"/>
      <c r="CVD15" s="2550"/>
      <c r="CVE15" s="2550"/>
      <c r="CVF15" s="2550"/>
      <c r="CVG15" s="2550"/>
      <c r="CVH15" s="2550"/>
      <c r="CVI15" s="2550"/>
      <c r="CVJ15" s="2550"/>
      <c r="CVK15" s="2550"/>
      <c r="CVL15" s="2550"/>
      <c r="CVM15" s="2550"/>
      <c r="CVN15" s="2550"/>
      <c r="CVO15" s="2550"/>
      <c r="CVP15" s="2550"/>
      <c r="CVQ15" s="2550"/>
      <c r="CVR15" s="2550"/>
      <c r="CVS15" s="2550"/>
      <c r="CVT15" s="2550"/>
      <c r="CVU15" s="2550"/>
      <c r="CVV15" s="2550"/>
      <c r="CVW15" s="2550"/>
      <c r="CVX15" s="2550"/>
      <c r="CVY15" s="2550"/>
      <c r="CVZ15" s="2550"/>
      <c r="CWA15" s="2550"/>
      <c r="CWB15" s="2550"/>
      <c r="CWC15" s="2550"/>
      <c r="CWD15" s="2550"/>
      <c r="CWE15" s="2550"/>
      <c r="CWF15" s="2550"/>
      <c r="CWG15" s="2550"/>
      <c r="CWH15" s="2550"/>
      <c r="CWI15" s="2550"/>
      <c r="CWJ15" s="2550"/>
      <c r="CWK15" s="2550"/>
      <c r="CWL15" s="2550"/>
      <c r="CWM15" s="2550"/>
      <c r="CWN15" s="2550"/>
      <c r="CWO15" s="2550"/>
      <c r="CWP15" s="2550"/>
      <c r="CWQ15" s="2550"/>
      <c r="CWR15" s="2550"/>
      <c r="CWS15" s="2550"/>
      <c r="CWT15" s="2550"/>
      <c r="CWU15" s="2550"/>
      <c r="CWV15" s="2550"/>
      <c r="CWW15" s="2550"/>
      <c r="CWX15" s="2550"/>
      <c r="CWY15" s="2550"/>
      <c r="CWZ15" s="2550"/>
      <c r="CXA15" s="2550"/>
      <c r="CXB15" s="2550"/>
      <c r="CXC15" s="2550"/>
      <c r="CXD15" s="2550"/>
      <c r="CXE15" s="2550"/>
      <c r="CXF15" s="2550"/>
      <c r="CXG15" s="2550"/>
      <c r="CXH15" s="2550"/>
      <c r="CXI15" s="2550"/>
      <c r="CXJ15" s="2550"/>
      <c r="CXK15" s="2550"/>
      <c r="CXL15" s="2550"/>
      <c r="CXM15" s="2550"/>
      <c r="CXN15" s="2550"/>
      <c r="CXO15" s="2550"/>
      <c r="CXP15" s="2550"/>
      <c r="CXQ15" s="2550"/>
      <c r="CXR15" s="2550"/>
      <c r="CXS15" s="2550"/>
      <c r="CXT15" s="2550"/>
      <c r="CXU15" s="2550"/>
      <c r="CXV15" s="2550"/>
      <c r="CXW15" s="2550"/>
      <c r="CXX15" s="2550"/>
      <c r="CXY15" s="2550"/>
      <c r="CXZ15" s="2550"/>
      <c r="CYA15" s="2550"/>
      <c r="CYB15" s="2550"/>
      <c r="CYC15" s="2550"/>
      <c r="CYD15" s="2550"/>
      <c r="CYE15" s="2550"/>
      <c r="CYF15" s="2550"/>
      <c r="CYG15" s="2550"/>
      <c r="CYH15" s="2550"/>
      <c r="CYI15" s="2550"/>
      <c r="CYJ15" s="2550"/>
      <c r="CYK15" s="2550"/>
      <c r="CYL15" s="2550"/>
      <c r="CYM15" s="2550"/>
      <c r="CYN15" s="2550"/>
      <c r="CYO15" s="2550"/>
      <c r="CYP15" s="2550"/>
      <c r="CYQ15" s="2550"/>
      <c r="CYR15" s="2550"/>
      <c r="CYS15" s="2550"/>
      <c r="CYT15" s="2550"/>
      <c r="CYU15" s="2550"/>
      <c r="CYV15" s="2550"/>
      <c r="CYW15" s="2550"/>
      <c r="CYX15" s="2550"/>
      <c r="CYY15" s="2550"/>
      <c r="CYZ15" s="2550"/>
      <c r="CZA15" s="2550"/>
      <c r="CZB15" s="2550"/>
      <c r="CZC15" s="2550"/>
      <c r="CZD15" s="2550"/>
      <c r="CZE15" s="2550"/>
      <c r="CZF15" s="2550"/>
      <c r="CZG15" s="2550"/>
      <c r="CZH15" s="2550"/>
      <c r="CZI15" s="2550"/>
      <c r="CZJ15" s="2550"/>
      <c r="CZK15" s="2550"/>
      <c r="CZL15" s="2550"/>
      <c r="CZM15" s="2550"/>
      <c r="CZN15" s="2550"/>
      <c r="CZO15" s="2550"/>
      <c r="CZP15" s="2550"/>
      <c r="CZQ15" s="2550"/>
      <c r="CZR15" s="2550"/>
      <c r="CZS15" s="2550"/>
      <c r="CZT15" s="2550"/>
      <c r="CZU15" s="2550"/>
      <c r="CZV15" s="2550"/>
      <c r="CZW15" s="2550"/>
      <c r="CZX15" s="2550"/>
      <c r="CZY15" s="2550"/>
      <c r="CZZ15" s="2550"/>
      <c r="DAA15" s="2550"/>
      <c r="DAB15" s="2550"/>
      <c r="DAC15" s="2550"/>
      <c r="DAD15" s="2550"/>
      <c r="DAE15" s="2550"/>
      <c r="DAF15" s="2550"/>
      <c r="DAG15" s="2550"/>
      <c r="DAH15" s="2550"/>
      <c r="DAI15" s="2550"/>
      <c r="DAJ15" s="2550"/>
      <c r="DAK15" s="2550"/>
      <c r="DAL15" s="2550"/>
      <c r="DAM15" s="2550"/>
      <c r="DAN15" s="2550"/>
      <c r="DAO15" s="2550"/>
      <c r="DAP15" s="2550"/>
      <c r="DAQ15" s="2550"/>
      <c r="DAR15" s="2550"/>
      <c r="DAS15" s="2550"/>
      <c r="DAT15" s="2550"/>
      <c r="DAU15" s="2550"/>
      <c r="DAV15" s="2550"/>
      <c r="DAW15" s="2550"/>
      <c r="DAX15" s="2550"/>
      <c r="DAY15" s="2550"/>
      <c r="DAZ15" s="2550"/>
      <c r="DBA15" s="2550"/>
      <c r="DBB15" s="2550"/>
      <c r="DBC15" s="2550"/>
      <c r="DBD15" s="2550"/>
      <c r="DBE15" s="2550"/>
      <c r="DBF15" s="2550"/>
      <c r="DBG15" s="2550"/>
      <c r="DBH15" s="2550"/>
      <c r="DBI15" s="2550"/>
      <c r="DBJ15" s="2550"/>
      <c r="DBK15" s="2550"/>
      <c r="DBL15" s="2550"/>
      <c r="DBM15" s="2550"/>
      <c r="DBN15" s="2550"/>
      <c r="DBO15" s="2550"/>
      <c r="DBP15" s="2550"/>
      <c r="DBQ15" s="2550"/>
      <c r="DBR15" s="2550"/>
      <c r="DBS15" s="2550"/>
      <c r="DBT15" s="2550"/>
      <c r="DBU15" s="2550"/>
      <c r="DBV15" s="2550"/>
      <c r="DBW15" s="2550"/>
      <c r="DBX15" s="2550"/>
      <c r="DBY15" s="2550"/>
      <c r="DBZ15" s="2550"/>
      <c r="DCA15" s="2550"/>
      <c r="DCB15" s="2550"/>
      <c r="DCC15" s="2550"/>
      <c r="DCD15" s="2550"/>
      <c r="DCE15" s="2550"/>
      <c r="DCF15" s="2550"/>
      <c r="DCG15" s="2550"/>
      <c r="DCH15" s="2550"/>
      <c r="DCI15" s="2550"/>
      <c r="DCJ15" s="2550"/>
      <c r="DCK15" s="2550"/>
      <c r="DCL15" s="2550"/>
      <c r="DCM15" s="2550"/>
      <c r="DCN15" s="2550"/>
      <c r="DCO15" s="2550"/>
      <c r="DCP15" s="2550"/>
      <c r="DCQ15" s="2550"/>
      <c r="DCR15" s="2550"/>
      <c r="DCS15" s="2550"/>
      <c r="DCT15" s="2550"/>
      <c r="DCU15" s="2550"/>
      <c r="DCV15" s="2550"/>
      <c r="DCW15" s="2550"/>
      <c r="DCX15" s="2550"/>
      <c r="DCY15" s="2550"/>
      <c r="DCZ15" s="2550"/>
      <c r="DDA15" s="2550"/>
      <c r="DDB15" s="2550"/>
      <c r="DDC15" s="2550"/>
      <c r="DDD15" s="2550"/>
      <c r="DDE15" s="2550"/>
      <c r="DDF15" s="2550"/>
      <c r="DDG15" s="2550"/>
      <c r="DDH15" s="2550"/>
      <c r="DDI15" s="2550"/>
      <c r="DDJ15" s="2550"/>
      <c r="DDK15" s="2550"/>
      <c r="DDL15" s="2550"/>
      <c r="DDM15" s="2550"/>
      <c r="DDN15" s="2550"/>
      <c r="DDO15" s="2550"/>
      <c r="DDP15" s="2550"/>
      <c r="DDQ15" s="2550"/>
      <c r="DDR15" s="2550"/>
      <c r="DDS15" s="2550"/>
      <c r="DDT15" s="2550"/>
      <c r="DDU15" s="2550"/>
      <c r="DDV15" s="2550"/>
      <c r="DDW15" s="2550"/>
      <c r="DDX15" s="2550"/>
      <c r="DDY15" s="2550"/>
      <c r="DDZ15" s="2550"/>
      <c r="DEA15" s="2550"/>
      <c r="DEB15" s="2550"/>
      <c r="DEC15" s="2550"/>
      <c r="DED15" s="2550"/>
      <c r="DEE15" s="2550"/>
      <c r="DEF15" s="2550"/>
      <c r="DEG15" s="2550"/>
      <c r="DEH15" s="2550"/>
      <c r="DEI15" s="2550"/>
      <c r="DEJ15" s="2550"/>
      <c r="DEK15" s="2550"/>
      <c r="DEL15" s="2550"/>
      <c r="DEM15" s="2550"/>
      <c r="DEN15" s="2550"/>
      <c r="DEO15" s="2550"/>
      <c r="DEP15" s="2550"/>
      <c r="DEQ15" s="2550"/>
      <c r="DER15" s="2550"/>
      <c r="DES15" s="2550"/>
      <c r="DET15" s="2550"/>
      <c r="DEU15" s="2550"/>
      <c r="DEV15" s="2550"/>
      <c r="DEW15" s="2550"/>
      <c r="DEX15" s="2550"/>
      <c r="DEY15" s="2550"/>
      <c r="DEZ15" s="2550"/>
      <c r="DFA15" s="2550"/>
      <c r="DFB15" s="2550"/>
      <c r="DFC15" s="2550"/>
      <c r="DFD15" s="2550"/>
      <c r="DFE15" s="2550"/>
      <c r="DFF15" s="2550"/>
      <c r="DFG15" s="2550"/>
      <c r="DFH15" s="2550"/>
      <c r="DFI15" s="2550"/>
      <c r="DFJ15" s="2550"/>
      <c r="DFK15" s="2550"/>
      <c r="DFL15" s="2550"/>
      <c r="DFM15" s="2550"/>
      <c r="DFN15" s="2550"/>
      <c r="DFO15" s="2550"/>
      <c r="DFP15" s="2550"/>
      <c r="DFQ15" s="2550"/>
      <c r="DFR15" s="2550"/>
      <c r="DFS15" s="2550"/>
      <c r="DFT15" s="2550"/>
      <c r="DFU15" s="2550"/>
      <c r="DFV15" s="2550"/>
      <c r="DFW15" s="2550"/>
      <c r="DFX15" s="2550"/>
      <c r="DFY15" s="2550"/>
      <c r="DFZ15" s="2550"/>
      <c r="DGA15" s="2550"/>
      <c r="DGB15" s="2550"/>
      <c r="DGC15" s="2550"/>
      <c r="DGD15" s="2550"/>
      <c r="DGE15" s="2550"/>
      <c r="DGF15" s="2550"/>
      <c r="DGG15" s="2550"/>
      <c r="DGH15" s="2550"/>
      <c r="DGI15" s="2550"/>
      <c r="DGJ15" s="2550"/>
      <c r="DGK15" s="2550"/>
      <c r="DGL15" s="2550"/>
      <c r="DGM15" s="2550"/>
      <c r="DGN15" s="2550"/>
      <c r="DGO15" s="2550"/>
      <c r="DGP15" s="2550"/>
      <c r="DGQ15" s="2550"/>
      <c r="DGR15" s="2550"/>
      <c r="DGS15" s="2550"/>
      <c r="DGT15" s="2550"/>
      <c r="DGU15" s="2550"/>
      <c r="DGV15" s="2550"/>
      <c r="DGW15" s="2550"/>
      <c r="DGX15" s="2550"/>
      <c r="DGY15" s="2550"/>
      <c r="DGZ15" s="2550"/>
      <c r="DHA15" s="2550"/>
      <c r="DHB15" s="2550"/>
      <c r="DHC15" s="2550"/>
      <c r="DHD15" s="2550"/>
      <c r="DHE15" s="2550"/>
      <c r="DHF15" s="2550"/>
      <c r="DHG15" s="2550"/>
      <c r="DHH15" s="2550"/>
      <c r="DHI15" s="2550"/>
      <c r="DHJ15" s="2550"/>
      <c r="DHK15" s="2550"/>
      <c r="DHL15" s="2550"/>
      <c r="DHM15" s="2550"/>
      <c r="DHN15" s="2550"/>
      <c r="DHO15" s="2550"/>
      <c r="DHP15" s="2550"/>
      <c r="DHQ15" s="2550"/>
      <c r="DHR15" s="2550"/>
      <c r="DHS15" s="2550"/>
      <c r="DHT15" s="2550"/>
      <c r="DHU15" s="2550"/>
      <c r="DHV15" s="2550"/>
      <c r="DHW15" s="2550"/>
      <c r="DHX15" s="2550"/>
      <c r="DHY15" s="2550"/>
      <c r="DHZ15" s="2550"/>
      <c r="DIA15" s="2550"/>
      <c r="DIB15" s="2550"/>
      <c r="DIC15" s="2550"/>
      <c r="DID15" s="2550"/>
      <c r="DIE15" s="2550"/>
      <c r="DIF15" s="2550"/>
      <c r="DIG15" s="2550"/>
      <c r="DIH15" s="2550"/>
      <c r="DII15" s="2550"/>
      <c r="DIJ15" s="2550"/>
      <c r="DIK15" s="2550"/>
      <c r="DIL15" s="2550"/>
      <c r="DIM15" s="2550"/>
      <c r="DIN15" s="2550"/>
      <c r="DIO15" s="2550"/>
      <c r="DIP15" s="2550"/>
      <c r="DIQ15" s="2550"/>
      <c r="DIR15" s="2550"/>
      <c r="DIS15" s="2550"/>
      <c r="DIT15" s="2550"/>
      <c r="DIU15" s="2550"/>
      <c r="DIV15" s="2550"/>
      <c r="DIW15" s="2550"/>
      <c r="DIX15" s="2550"/>
      <c r="DIY15" s="2550"/>
      <c r="DIZ15" s="2550"/>
      <c r="DJA15" s="2550"/>
      <c r="DJB15" s="2550"/>
      <c r="DJC15" s="2550"/>
      <c r="DJD15" s="2550"/>
      <c r="DJE15" s="2550"/>
      <c r="DJF15" s="2550"/>
      <c r="DJG15" s="2550"/>
      <c r="DJH15" s="2550"/>
      <c r="DJI15" s="2550"/>
      <c r="DJJ15" s="2550"/>
      <c r="DJK15" s="2550"/>
      <c r="DJL15" s="2550"/>
      <c r="DJM15" s="2550"/>
      <c r="DJN15" s="2550"/>
      <c r="DJO15" s="2550"/>
      <c r="DJP15" s="2550"/>
      <c r="DJQ15" s="2550"/>
      <c r="DJR15" s="2550"/>
      <c r="DJS15" s="2550"/>
      <c r="DJT15" s="2550"/>
      <c r="DJU15" s="2550"/>
      <c r="DJV15" s="2550"/>
      <c r="DJW15" s="2550"/>
      <c r="DJX15" s="2550"/>
      <c r="DJY15" s="2550"/>
      <c r="DJZ15" s="2550"/>
      <c r="DKA15" s="2550"/>
      <c r="DKB15" s="2550"/>
      <c r="DKC15" s="2550"/>
      <c r="DKD15" s="2550"/>
      <c r="DKE15" s="2550"/>
      <c r="DKF15" s="2550"/>
      <c r="DKG15" s="2550"/>
      <c r="DKH15" s="2550"/>
      <c r="DKI15" s="2550"/>
      <c r="DKJ15" s="2550"/>
      <c r="DKK15" s="2550"/>
      <c r="DKL15" s="2550"/>
      <c r="DKM15" s="2550"/>
      <c r="DKN15" s="2550"/>
      <c r="DKO15" s="2550"/>
      <c r="DKP15" s="2550"/>
      <c r="DKQ15" s="2550"/>
      <c r="DKR15" s="2550"/>
      <c r="DKS15" s="2550"/>
      <c r="DKT15" s="2550"/>
      <c r="DKU15" s="2550"/>
      <c r="DKV15" s="2550"/>
      <c r="DKW15" s="2550"/>
      <c r="DKX15" s="2550"/>
      <c r="DKY15" s="2550"/>
      <c r="DKZ15" s="2550"/>
      <c r="DLA15" s="2550"/>
      <c r="DLB15" s="2550"/>
      <c r="DLC15" s="2550"/>
      <c r="DLD15" s="2550"/>
      <c r="DLE15" s="2550"/>
      <c r="DLF15" s="2550"/>
      <c r="DLG15" s="2550"/>
      <c r="DLH15" s="2550"/>
      <c r="DLI15" s="2550"/>
      <c r="DLJ15" s="2550"/>
      <c r="DLK15" s="2550"/>
      <c r="DLL15" s="2550"/>
      <c r="DLM15" s="2550"/>
      <c r="DLN15" s="2550"/>
      <c r="DLO15" s="2550"/>
      <c r="DLP15" s="2550"/>
      <c r="DLQ15" s="2550"/>
      <c r="DLR15" s="2550"/>
      <c r="DLS15" s="2550"/>
      <c r="DLT15" s="2550"/>
      <c r="DLU15" s="2550"/>
      <c r="DLV15" s="2550"/>
      <c r="DLW15" s="2550"/>
      <c r="DLX15" s="2550"/>
      <c r="DLY15" s="2550"/>
      <c r="DLZ15" s="2550"/>
      <c r="DMA15" s="2550"/>
      <c r="DMB15" s="2550"/>
      <c r="DMC15" s="2550"/>
      <c r="DMD15" s="2550"/>
      <c r="DME15" s="2550"/>
      <c r="DMF15" s="2550"/>
      <c r="DMG15" s="2550"/>
      <c r="DMH15" s="2550"/>
      <c r="DMI15" s="2550"/>
      <c r="DMJ15" s="2550"/>
      <c r="DMK15" s="2550"/>
      <c r="DML15" s="2550"/>
      <c r="DMM15" s="2550"/>
      <c r="DMN15" s="2550"/>
      <c r="DMO15" s="2550"/>
      <c r="DMP15" s="2550"/>
      <c r="DMQ15" s="2550"/>
      <c r="DMR15" s="2550"/>
      <c r="DMS15" s="2550"/>
      <c r="DMT15" s="2550"/>
      <c r="DMU15" s="2550"/>
      <c r="DMV15" s="2550"/>
      <c r="DMW15" s="2550"/>
      <c r="DMX15" s="2550"/>
      <c r="DMY15" s="2550"/>
      <c r="DMZ15" s="2550"/>
      <c r="DNA15" s="2550"/>
      <c r="DNB15" s="2550"/>
      <c r="DNC15" s="2550"/>
      <c r="DND15" s="2550"/>
      <c r="DNE15" s="2550"/>
      <c r="DNF15" s="2550"/>
      <c r="DNG15" s="2550"/>
      <c r="DNH15" s="2550"/>
      <c r="DNI15" s="2550"/>
      <c r="DNJ15" s="2550"/>
      <c r="DNK15" s="2550"/>
      <c r="DNL15" s="2550"/>
      <c r="DNM15" s="2550"/>
      <c r="DNN15" s="2550"/>
      <c r="DNO15" s="2550"/>
      <c r="DNP15" s="2550"/>
      <c r="DNQ15" s="2550"/>
      <c r="DNR15" s="2550"/>
      <c r="DNS15" s="2550"/>
      <c r="DNT15" s="2550"/>
      <c r="DNU15" s="2550"/>
      <c r="DNV15" s="2550"/>
      <c r="DNW15" s="2550"/>
      <c r="DNX15" s="2550"/>
      <c r="DNY15" s="2550"/>
      <c r="DNZ15" s="2550"/>
      <c r="DOA15" s="2550"/>
      <c r="DOB15" s="2550"/>
      <c r="DOC15" s="2550"/>
      <c r="DOD15" s="2550"/>
      <c r="DOE15" s="2550"/>
      <c r="DOF15" s="2550"/>
      <c r="DOG15" s="2550"/>
      <c r="DOH15" s="2550"/>
      <c r="DOI15" s="2550"/>
      <c r="DOJ15" s="2550"/>
      <c r="DOK15" s="2550"/>
      <c r="DOL15" s="2550"/>
      <c r="DOM15" s="2550"/>
      <c r="DON15" s="2550"/>
      <c r="DOO15" s="2550"/>
      <c r="DOP15" s="2550"/>
      <c r="DOQ15" s="2550"/>
      <c r="DOR15" s="2550"/>
      <c r="DOS15" s="2550"/>
      <c r="DOT15" s="2550"/>
      <c r="DOU15" s="2550"/>
      <c r="DOV15" s="2550"/>
      <c r="DOW15" s="2550"/>
      <c r="DOX15" s="2550"/>
      <c r="DOY15" s="2550"/>
      <c r="DOZ15" s="2550"/>
      <c r="DPA15" s="2550"/>
      <c r="DPB15" s="2550"/>
      <c r="DPC15" s="2550"/>
      <c r="DPD15" s="2550"/>
      <c r="DPE15" s="2550"/>
      <c r="DPF15" s="2550"/>
      <c r="DPG15" s="2550"/>
      <c r="DPH15" s="2550"/>
      <c r="DPI15" s="2550"/>
      <c r="DPJ15" s="2550"/>
      <c r="DPK15" s="2550"/>
      <c r="DPL15" s="2550"/>
      <c r="DPM15" s="2550"/>
      <c r="DPN15" s="2550"/>
      <c r="DPO15" s="2550"/>
      <c r="DPP15" s="2550"/>
      <c r="DPQ15" s="2550"/>
      <c r="DPR15" s="2550"/>
      <c r="DPS15" s="2550"/>
      <c r="DPT15" s="2550"/>
      <c r="DPU15" s="2550"/>
      <c r="DPV15" s="2550"/>
      <c r="DPW15" s="2550"/>
      <c r="DPX15" s="2550"/>
      <c r="DPY15" s="2550"/>
      <c r="DPZ15" s="2550"/>
      <c r="DQA15" s="2550"/>
      <c r="DQB15" s="2550"/>
      <c r="DQC15" s="2550"/>
      <c r="DQD15" s="2550"/>
      <c r="DQE15" s="2550"/>
      <c r="DQF15" s="2550"/>
      <c r="DQG15" s="2550"/>
      <c r="DQH15" s="2550"/>
      <c r="DQI15" s="2550"/>
      <c r="DQJ15" s="2550"/>
      <c r="DQK15" s="2550"/>
      <c r="DQL15" s="2550"/>
      <c r="DQM15" s="2550"/>
      <c r="DQN15" s="2550"/>
      <c r="DQO15" s="2550"/>
      <c r="DQP15" s="2550"/>
      <c r="DQQ15" s="2550"/>
      <c r="DQR15" s="2550"/>
      <c r="DQS15" s="2550"/>
      <c r="DQT15" s="2550"/>
      <c r="DQU15" s="2550"/>
      <c r="DQV15" s="2550"/>
      <c r="DQW15" s="2550"/>
      <c r="DQX15" s="2550"/>
      <c r="DQY15" s="2550"/>
      <c r="DQZ15" s="2550"/>
      <c r="DRA15" s="2550"/>
      <c r="DRB15" s="2550"/>
      <c r="DRC15" s="2550"/>
      <c r="DRD15" s="2550"/>
      <c r="DRE15" s="2550"/>
      <c r="DRF15" s="2550"/>
      <c r="DRG15" s="2550"/>
      <c r="DRH15" s="2550"/>
      <c r="DRI15" s="2550"/>
      <c r="DRJ15" s="2550"/>
      <c r="DRK15" s="2550"/>
      <c r="DRL15" s="2550"/>
      <c r="DRM15" s="2550"/>
      <c r="DRN15" s="2550"/>
      <c r="DRO15" s="2550"/>
      <c r="DRP15" s="2550"/>
      <c r="DRQ15" s="2550"/>
      <c r="DRR15" s="2550"/>
      <c r="DRS15" s="2550"/>
      <c r="DRT15" s="2550"/>
      <c r="DRU15" s="2550"/>
      <c r="DRV15" s="2550"/>
      <c r="DRW15" s="2550"/>
      <c r="DRX15" s="2550"/>
      <c r="DRY15" s="2550"/>
      <c r="DRZ15" s="2550"/>
      <c r="DSA15" s="2550"/>
      <c r="DSB15" s="2550"/>
      <c r="DSC15" s="2550"/>
      <c r="DSD15" s="2550"/>
      <c r="DSE15" s="2550"/>
      <c r="DSF15" s="2550"/>
      <c r="DSG15" s="2550"/>
      <c r="DSH15" s="2550"/>
      <c r="DSI15" s="2550"/>
      <c r="DSJ15" s="2550"/>
      <c r="DSK15" s="2550"/>
      <c r="DSL15" s="2550"/>
      <c r="DSM15" s="2550"/>
      <c r="DSN15" s="2550"/>
      <c r="DSO15" s="2550"/>
      <c r="DSP15" s="2550"/>
      <c r="DSQ15" s="2550"/>
      <c r="DSR15" s="2550"/>
      <c r="DSS15" s="2550"/>
      <c r="DST15" s="2550"/>
      <c r="DSU15" s="2550"/>
      <c r="DSV15" s="2550"/>
      <c r="DSW15" s="2550"/>
      <c r="DSX15" s="2550"/>
      <c r="DSY15" s="2550"/>
      <c r="DSZ15" s="2550"/>
      <c r="DTA15" s="2550"/>
      <c r="DTB15" s="2550"/>
      <c r="DTC15" s="2550"/>
      <c r="DTD15" s="2550"/>
      <c r="DTE15" s="2550"/>
      <c r="DTF15" s="2550"/>
      <c r="DTG15" s="2550"/>
      <c r="DTH15" s="2550"/>
      <c r="DTI15" s="2550"/>
      <c r="DTJ15" s="2550"/>
      <c r="DTK15" s="2550"/>
      <c r="DTL15" s="2550"/>
      <c r="DTM15" s="2550"/>
      <c r="DTN15" s="2550"/>
      <c r="DTO15" s="2550"/>
      <c r="DTP15" s="2550"/>
      <c r="DTQ15" s="2550"/>
      <c r="DTR15" s="2550"/>
      <c r="DTS15" s="2550"/>
      <c r="DTT15" s="2550"/>
      <c r="DTU15" s="2550"/>
      <c r="DTV15" s="2550"/>
      <c r="DTW15" s="2550"/>
      <c r="DTX15" s="2550"/>
      <c r="DTY15" s="2550"/>
      <c r="DTZ15" s="2550"/>
      <c r="DUA15" s="2550"/>
      <c r="DUB15" s="2550"/>
      <c r="DUC15" s="2550"/>
      <c r="DUD15" s="2550"/>
      <c r="DUE15" s="2550"/>
      <c r="DUF15" s="2550"/>
      <c r="DUG15" s="2550"/>
      <c r="DUH15" s="2550"/>
      <c r="DUI15" s="2550"/>
      <c r="DUJ15" s="2550"/>
      <c r="DUK15" s="2550"/>
      <c r="DUL15" s="2550"/>
      <c r="DUM15" s="2550"/>
      <c r="DUN15" s="2550"/>
      <c r="DUO15" s="2550"/>
      <c r="DUP15" s="2550"/>
      <c r="DUQ15" s="2550"/>
      <c r="DUR15" s="2550"/>
      <c r="DUS15" s="2550"/>
      <c r="DUT15" s="2550"/>
      <c r="DUU15" s="2550"/>
      <c r="DUV15" s="2550"/>
      <c r="DUW15" s="2550"/>
      <c r="DUX15" s="2550"/>
      <c r="DUY15" s="2550"/>
      <c r="DUZ15" s="2550"/>
      <c r="DVA15" s="2550"/>
      <c r="DVB15" s="2550"/>
      <c r="DVC15" s="2550"/>
      <c r="DVD15" s="2550"/>
      <c r="DVE15" s="2550"/>
      <c r="DVF15" s="2550"/>
      <c r="DVG15" s="2550"/>
      <c r="DVH15" s="2550"/>
      <c r="DVI15" s="2550"/>
      <c r="DVJ15" s="2550"/>
      <c r="DVK15" s="2550"/>
      <c r="DVL15" s="2550"/>
      <c r="DVM15" s="2550"/>
      <c r="DVN15" s="2550"/>
      <c r="DVO15" s="2550"/>
      <c r="DVP15" s="2550"/>
      <c r="DVQ15" s="2550"/>
      <c r="DVR15" s="2550"/>
      <c r="DVS15" s="2550"/>
      <c r="DVT15" s="2550"/>
      <c r="DVU15" s="2550"/>
      <c r="DVV15" s="2550"/>
      <c r="DVW15" s="2550"/>
      <c r="DVX15" s="2550"/>
      <c r="DVY15" s="2550"/>
      <c r="DVZ15" s="2550"/>
      <c r="DWA15" s="2550"/>
      <c r="DWB15" s="2550"/>
      <c r="DWC15" s="2550"/>
      <c r="DWD15" s="2550"/>
      <c r="DWE15" s="2550"/>
      <c r="DWF15" s="2550"/>
      <c r="DWG15" s="2550"/>
      <c r="DWH15" s="2550"/>
      <c r="DWI15" s="2550"/>
      <c r="DWJ15" s="2550"/>
      <c r="DWK15" s="2550"/>
      <c r="DWL15" s="2550"/>
      <c r="DWM15" s="2550"/>
      <c r="DWN15" s="2550"/>
      <c r="DWO15" s="2550"/>
      <c r="DWP15" s="2550"/>
      <c r="DWQ15" s="2550"/>
      <c r="DWR15" s="2550"/>
      <c r="DWS15" s="2550"/>
      <c r="DWT15" s="2550"/>
      <c r="DWU15" s="2550"/>
      <c r="DWV15" s="2550"/>
      <c r="DWW15" s="2550"/>
      <c r="DWX15" s="2550"/>
      <c r="DWY15" s="2550"/>
      <c r="DWZ15" s="2550"/>
      <c r="DXA15" s="2550"/>
      <c r="DXB15" s="2550"/>
      <c r="DXC15" s="2550"/>
      <c r="DXD15" s="2550"/>
      <c r="DXE15" s="2550"/>
      <c r="DXF15" s="2550"/>
      <c r="DXG15" s="2550"/>
      <c r="DXH15" s="2550"/>
      <c r="DXI15" s="2550"/>
      <c r="DXJ15" s="2550"/>
      <c r="DXK15" s="2550"/>
      <c r="DXL15" s="2550"/>
      <c r="DXM15" s="2550"/>
      <c r="DXN15" s="2550"/>
      <c r="DXO15" s="2550"/>
      <c r="DXP15" s="2550"/>
      <c r="DXQ15" s="2550"/>
      <c r="DXR15" s="2550"/>
      <c r="DXS15" s="2550"/>
      <c r="DXT15" s="2550"/>
      <c r="DXU15" s="2550"/>
      <c r="DXV15" s="2550"/>
      <c r="DXW15" s="2550"/>
      <c r="DXX15" s="2550"/>
      <c r="DXY15" s="2550"/>
      <c r="DXZ15" s="2550"/>
      <c r="DYA15" s="2550"/>
      <c r="DYB15" s="2550"/>
      <c r="DYC15" s="2550"/>
      <c r="DYD15" s="2550"/>
      <c r="DYE15" s="2550"/>
      <c r="DYF15" s="2550"/>
      <c r="DYG15" s="2550"/>
      <c r="DYH15" s="2550"/>
      <c r="DYI15" s="2550"/>
      <c r="DYJ15" s="2550"/>
      <c r="DYK15" s="2550"/>
      <c r="DYL15" s="2550"/>
      <c r="DYM15" s="2550"/>
      <c r="DYN15" s="2550"/>
      <c r="DYO15" s="2550"/>
      <c r="DYP15" s="2550"/>
      <c r="DYQ15" s="2550"/>
      <c r="DYR15" s="2550"/>
      <c r="DYS15" s="2550"/>
      <c r="DYT15" s="2550"/>
      <c r="DYU15" s="2550"/>
      <c r="DYV15" s="2550"/>
      <c r="DYW15" s="2550"/>
      <c r="DYX15" s="2550"/>
      <c r="DYY15" s="2550"/>
      <c r="DYZ15" s="2550"/>
      <c r="DZA15" s="2550"/>
      <c r="DZB15" s="2550"/>
      <c r="DZC15" s="2550"/>
      <c r="DZD15" s="2550"/>
      <c r="DZE15" s="2550"/>
      <c r="DZF15" s="2550"/>
      <c r="DZG15" s="2550"/>
      <c r="DZH15" s="2550"/>
      <c r="DZI15" s="2550"/>
      <c r="DZJ15" s="2550"/>
      <c r="DZK15" s="2550"/>
      <c r="DZL15" s="2550"/>
      <c r="DZM15" s="2550"/>
      <c r="DZN15" s="2550"/>
      <c r="DZO15" s="2550"/>
      <c r="DZP15" s="2550"/>
      <c r="DZQ15" s="2550"/>
      <c r="DZR15" s="2550"/>
      <c r="DZS15" s="2550"/>
      <c r="DZT15" s="2550"/>
      <c r="DZU15" s="2550"/>
      <c r="DZV15" s="2550"/>
      <c r="DZW15" s="2550"/>
      <c r="DZX15" s="2550"/>
      <c r="DZY15" s="2550"/>
      <c r="DZZ15" s="2550"/>
      <c r="EAA15" s="2550"/>
      <c r="EAB15" s="2550"/>
      <c r="EAC15" s="2550"/>
      <c r="EAD15" s="2550"/>
      <c r="EAE15" s="2550"/>
      <c r="EAF15" s="2550"/>
      <c r="EAG15" s="2550"/>
      <c r="EAH15" s="2550"/>
      <c r="EAI15" s="2550"/>
      <c r="EAJ15" s="2550"/>
      <c r="EAK15" s="2550"/>
      <c r="EAL15" s="2550"/>
      <c r="EAM15" s="2550"/>
      <c r="EAN15" s="2550"/>
      <c r="EAO15" s="2550"/>
      <c r="EAP15" s="2550"/>
      <c r="EAQ15" s="2550"/>
      <c r="EAR15" s="2550"/>
      <c r="EAS15" s="2550"/>
      <c r="EAT15" s="2550"/>
      <c r="EAU15" s="2550"/>
      <c r="EAV15" s="2550"/>
      <c r="EAW15" s="2550"/>
      <c r="EAX15" s="2550"/>
      <c r="EAY15" s="2550"/>
      <c r="EAZ15" s="2550"/>
      <c r="EBA15" s="2550"/>
      <c r="EBB15" s="2550"/>
      <c r="EBC15" s="2550"/>
      <c r="EBD15" s="2550"/>
      <c r="EBE15" s="2550"/>
      <c r="EBF15" s="2550"/>
      <c r="EBG15" s="2550"/>
      <c r="EBH15" s="2550"/>
      <c r="EBI15" s="2550"/>
      <c r="EBJ15" s="2550"/>
      <c r="EBK15" s="2550"/>
      <c r="EBL15" s="2550"/>
      <c r="EBM15" s="2550"/>
      <c r="EBN15" s="2550"/>
      <c r="EBO15" s="2550"/>
      <c r="EBP15" s="2550"/>
      <c r="EBQ15" s="2550"/>
      <c r="EBR15" s="2550"/>
      <c r="EBS15" s="2550"/>
      <c r="EBT15" s="2550"/>
      <c r="EBU15" s="2550"/>
      <c r="EBV15" s="2550"/>
      <c r="EBW15" s="2550"/>
      <c r="EBX15" s="2550"/>
      <c r="EBY15" s="2550"/>
      <c r="EBZ15" s="2550"/>
      <c r="ECA15" s="2550"/>
      <c r="ECB15" s="2550"/>
      <c r="ECC15" s="2550"/>
      <c r="ECD15" s="2550"/>
      <c r="ECE15" s="2550"/>
      <c r="ECF15" s="2550"/>
      <c r="ECG15" s="2550"/>
      <c r="ECH15" s="2550"/>
      <c r="ECI15" s="2550"/>
      <c r="ECJ15" s="2550"/>
      <c r="ECK15" s="2550"/>
      <c r="ECL15" s="2550"/>
      <c r="ECM15" s="2550"/>
      <c r="ECN15" s="2550"/>
      <c r="ECO15" s="2550"/>
      <c r="ECP15" s="2550"/>
      <c r="ECQ15" s="2550"/>
      <c r="ECR15" s="2550"/>
      <c r="ECS15" s="2550"/>
      <c r="ECT15" s="2550"/>
      <c r="ECU15" s="2550"/>
      <c r="ECV15" s="2550"/>
      <c r="ECW15" s="2550"/>
      <c r="ECX15" s="2550"/>
      <c r="ECY15" s="2550"/>
      <c r="ECZ15" s="2550"/>
      <c r="EDA15" s="2550"/>
      <c r="EDB15" s="2550"/>
      <c r="EDC15" s="2550"/>
      <c r="EDD15" s="2550"/>
      <c r="EDE15" s="2550"/>
      <c r="EDF15" s="2550"/>
      <c r="EDG15" s="2550"/>
      <c r="EDH15" s="2550"/>
      <c r="EDI15" s="2550"/>
      <c r="EDJ15" s="2550"/>
      <c r="EDK15" s="2550"/>
      <c r="EDL15" s="2550"/>
      <c r="EDM15" s="2550"/>
      <c r="EDN15" s="2550"/>
      <c r="EDO15" s="2550"/>
      <c r="EDP15" s="2550"/>
      <c r="EDQ15" s="2550"/>
      <c r="EDR15" s="2550"/>
      <c r="EDS15" s="2550"/>
      <c r="EDT15" s="2550"/>
      <c r="EDU15" s="2550"/>
      <c r="EDV15" s="2550"/>
      <c r="EDW15" s="2550"/>
      <c r="EDX15" s="2550"/>
      <c r="EDY15" s="2550"/>
      <c r="EDZ15" s="2550"/>
      <c r="EEA15" s="2550"/>
      <c r="EEB15" s="2550"/>
      <c r="EEC15" s="2550"/>
      <c r="EED15" s="2550"/>
      <c r="EEE15" s="2550"/>
      <c r="EEF15" s="2550"/>
      <c r="EEG15" s="2550"/>
      <c r="EEH15" s="2550"/>
      <c r="EEI15" s="2550"/>
      <c r="EEJ15" s="2550"/>
      <c r="EEK15" s="2550"/>
      <c r="EEL15" s="2550"/>
      <c r="EEM15" s="2550"/>
      <c r="EEN15" s="2550"/>
      <c r="EEO15" s="2550"/>
      <c r="EEP15" s="2550"/>
      <c r="EEQ15" s="2550"/>
      <c r="EER15" s="2550"/>
      <c r="EES15" s="2550"/>
      <c r="EET15" s="2550"/>
      <c r="EEU15" s="2550"/>
      <c r="EEV15" s="2550"/>
      <c r="EEW15" s="2550"/>
      <c r="EEX15" s="2550"/>
      <c r="EEY15" s="2550"/>
      <c r="EEZ15" s="2550"/>
      <c r="EFA15" s="2550"/>
      <c r="EFB15" s="2550"/>
      <c r="EFC15" s="2550"/>
      <c r="EFD15" s="2550"/>
      <c r="EFE15" s="2550"/>
      <c r="EFF15" s="2550"/>
      <c r="EFG15" s="2550"/>
      <c r="EFH15" s="2550"/>
      <c r="EFI15" s="2550"/>
      <c r="EFJ15" s="2550"/>
      <c r="EFK15" s="2550"/>
      <c r="EFL15" s="2550"/>
      <c r="EFM15" s="2550"/>
      <c r="EFN15" s="2550"/>
      <c r="EFO15" s="2550"/>
      <c r="EFP15" s="2550"/>
      <c r="EFQ15" s="2550"/>
      <c r="EFR15" s="2550"/>
      <c r="EFS15" s="2550"/>
      <c r="EFT15" s="2550"/>
      <c r="EFU15" s="2550"/>
      <c r="EFV15" s="2550"/>
      <c r="EFW15" s="2550"/>
      <c r="EFX15" s="2550"/>
      <c r="EFY15" s="2550"/>
      <c r="EFZ15" s="2550"/>
      <c r="EGA15" s="2550"/>
      <c r="EGB15" s="2550"/>
      <c r="EGC15" s="2550"/>
      <c r="EGD15" s="2550"/>
      <c r="EGE15" s="2550"/>
      <c r="EGF15" s="2550"/>
      <c r="EGG15" s="2550"/>
      <c r="EGH15" s="2550"/>
      <c r="EGI15" s="2550"/>
      <c r="EGJ15" s="2550"/>
      <c r="EGK15" s="2550"/>
      <c r="EGL15" s="2550"/>
      <c r="EGM15" s="2550"/>
      <c r="EGN15" s="2550"/>
      <c r="EGO15" s="2550"/>
      <c r="EGP15" s="2550"/>
      <c r="EGQ15" s="2550"/>
      <c r="EGR15" s="2550"/>
      <c r="EGS15" s="2550"/>
      <c r="EGT15" s="2550"/>
      <c r="EGU15" s="2550"/>
      <c r="EGV15" s="2550"/>
      <c r="EGW15" s="2550"/>
      <c r="EGX15" s="2550"/>
      <c r="EGY15" s="2550"/>
      <c r="EGZ15" s="2550"/>
      <c r="EHA15" s="2550"/>
      <c r="EHB15" s="2550"/>
      <c r="EHC15" s="2550"/>
      <c r="EHD15" s="2550"/>
      <c r="EHE15" s="2550"/>
      <c r="EHF15" s="2550"/>
      <c r="EHG15" s="2550"/>
      <c r="EHH15" s="2550"/>
      <c r="EHI15" s="2550"/>
      <c r="EHJ15" s="2550"/>
      <c r="EHK15" s="2550"/>
      <c r="EHL15" s="2550"/>
      <c r="EHM15" s="2550"/>
      <c r="EHN15" s="2550"/>
      <c r="EHO15" s="2550"/>
      <c r="EHP15" s="2550"/>
      <c r="EHQ15" s="2550"/>
      <c r="EHR15" s="2550"/>
      <c r="EHS15" s="2550"/>
      <c r="EHT15" s="2550"/>
      <c r="EHU15" s="2550"/>
      <c r="EHV15" s="2550"/>
      <c r="EHW15" s="2550"/>
      <c r="EHX15" s="2550"/>
      <c r="EHY15" s="2550"/>
      <c r="EHZ15" s="2550"/>
      <c r="EIA15" s="2550"/>
      <c r="EIB15" s="2550"/>
      <c r="EIC15" s="2550"/>
      <c r="EID15" s="2550"/>
      <c r="EIE15" s="2550"/>
      <c r="EIF15" s="2550"/>
      <c r="EIG15" s="2550"/>
      <c r="EIH15" s="2550"/>
      <c r="EII15" s="2550"/>
      <c r="EIJ15" s="2550"/>
      <c r="EIK15" s="2550"/>
      <c r="EIL15" s="2550"/>
      <c r="EIM15" s="2550"/>
      <c r="EIN15" s="2550"/>
      <c r="EIO15" s="2550"/>
      <c r="EIP15" s="2550"/>
      <c r="EIQ15" s="2550"/>
      <c r="EIR15" s="2550"/>
      <c r="EIS15" s="2550"/>
      <c r="EIT15" s="2550"/>
      <c r="EIU15" s="2550"/>
      <c r="EIV15" s="2550"/>
      <c r="EIW15" s="2550"/>
      <c r="EIX15" s="2550"/>
      <c r="EIY15" s="2550"/>
      <c r="EIZ15" s="2550"/>
      <c r="EJA15" s="2550"/>
      <c r="EJB15" s="2550"/>
      <c r="EJC15" s="2550"/>
      <c r="EJD15" s="2550"/>
      <c r="EJE15" s="2550"/>
      <c r="EJF15" s="2550"/>
      <c r="EJG15" s="2550"/>
      <c r="EJH15" s="2550"/>
      <c r="EJI15" s="2550"/>
      <c r="EJJ15" s="2550"/>
      <c r="EJK15" s="2550"/>
      <c r="EJL15" s="2550"/>
      <c r="EJM15" s="2550"/>
      <c r="EJN15" s="2550"/>
      <c r="EJO15" s="2550"/>
      <c r="EJP15" s="2550"/>
      <c r="EJQ15" s="2550"/>
      <c r="EJR15" s="2550"/>
      <c r="EJS15" s="2550"/>
      <c r="EJT15" s="2550"/>
      <c r="EJU15" s="2550"/>
      <c r="EJV15" s="2550"/>
      <c r="EJW15" s="2550"/>
      <c r="EJX15" s="2550"/>
      <c r="EJY15" s="2550"/>
      <c r="EJZ15" s="2550"/>
      <c r="EKA15" s="2550"/>
      <c r="EKB15" s="2550"/>
      <c r="EKC15" s="2550"/>
      <c r="EKD15" s="2550"/>
      <c r="EKE15" s="2550"/>
      <c r="EKF15" s="2550"/>
      <c r="EKG15" s="2550"/>
      <c r="EKH15" s="2550"/>
      <c r="EKI15" s="2550"/>
      <c r="EKJ15" s="2550"/>
      <c r="EKK15" s="2550"/>
      <c r="EKL15" s="2550"/>
      <c r="EKM15" s="2550"/>
      <c r="EKN15" s="2550"/>
      <c r="EKO15" s="2550"/>
      <c r="EKP15" s="2550"/>
      <c r="EKQ15" s="2550"/>
      <c r="EKR15" s="2550"/>
      <c r="EKS15" s="2550"/>
      <c r="EKT15" s="2550"/>
      <c r="EKU15" s="2550"/>
      <c r="EKV15" s="2550"/>
      <c r="EKW15" s="2550"/>
      <c r="EKX15" s="2550"/>
      <c r="EKY15" s="2550"/>
      <c r="EKZ15" s="2550"/>
      <c r="ELA15" s="2550"/>
      <c r="ELB15" s="2550"/>
      <c r="ELC15" s="2550"/>
      <c r="ELD15" s="2550"/>
      <c r="ELE15" s="2550"/>
      <c r="ELF15" s="2550"/>
      <c r="ELG15" s="2550"/>
      <c r="ELH15" s="2550"/>
      <c r="ELI15" s="2550"/>
      <c r="ELJ15" s="2550"/>
      <c r="ELK15" s="2550"/>
      <c r="ELL15" s="2550"/>
      <c r="ELM15" s="2550"/>
      <c r="ELN15" s="2550"/>
      <c r="ELO15" s="2550"/>
      <c r="ELP15" s="2550"/>
      <c r="ELQ15" s="2550"/>
      <c r="ELR15" s="2550"/>
      <c r="ELS15" s="2550"/>
      <c r="ELT15" s="2550"/>
      <c r="ELU15" s="2550"/>
      <c r="ELV15" s="2550"/>
      <c r="ELW15" s="2550"/>
      <c r="ELX15" s="2550"/>
      <c r="ELY15" s="2550"/>
      <c r="ELZ15" s="2550"/>
      <c r="EMA15" s="2550"/>
      <c r="EMB15" s="2550"/>
      <c r="EMC15" s="2550"/>
      <c r="EMD15" s="2550"/>
      <c r="EME15" s="2550"/>
      <c r="EMF15" s="2550"/>
      <c r="EMG15" s="2550"/>
      <c r="EMH15" s="2550"/>
      <c r="EMI15" s="2550"/>
      <c r="EMJ15" s="2550"/>
      <c r="EMK15" s="2550"/>
      <c r="EML15" s="2550"/>
      <c r="EMM15" s="2550"/>
      <c r="EMN15" s="2550"/>
      <c r="EMO15" s="2550"/>
      <c r="EMP15" s="2550"/>
      <c r="EMQ15" s="2550"/>
      <c r="EMR15" s="2550"/>
      <c r="EMS15" s="2550"/>
      <c r="EMT15" s="2550"/>
      <c r="EMU15" s="2550"/>
      <c r="EMV15" s="2550"/>
      <c r="EMW15" s="2550"/>
      <c r="EMX15" s="2550"/>
      <c r="EMY15" s="2550"/>
      <c r="EMZ15" s="2550"/>
      <c r="ENA15" s="2550"/>
      <c r="ENB15" s="2550"/>
      <c r="ENC15" s="2550"/>
      <c r="END15" s="2550"/>
      <c r="ENE15" s="2550"/>
      <c r="ENF15" s="2550"/>
      <c r="ENG15" s="2550"/>
      <c r="ENH15" s="2550"/>
      <c r="ENI15" s="2550"/>
      <c r="ENJ15" s="2550"/>
      <c r="ENK15" s="2550"/>
      <c r="ENL15" s="2550"/>
      <c r="ENM15" s="2550"/>
      <c r="ENN15" s="2550"/>
      <c r="ENO15" s="2550"/>
      <c r="ENP15" s="2550"/>
      <c r="ENQ15" s="2550"/>
      <c r="ENR15" s="2550"/>
      <c r="ENS15" s="2550"/>
      <c r="ENT15" s="2550"/>
      <c r="ENU15" s="2550"/>
      <c r="ENV15" s="2550"/>
      <c r="ENW15" s="2550"/>
      <c r="ENX15" s="2550"/>
      <c r="ENY15" s="2550"/>
      <c r="ENZ15" s="2550"/>
      <c r="EOA15" s="2550"/>
      <c r="EOB15" s="2550"/>
      <c r="EOC15" s="2550"/>
      <c r="EOD15" s="2550"/>
      <c r="EOE15" s="2550"/>
      <c r="EOF15" s="2550"/>
      <c r="EOG15" s="2550"/>
      <c r="EOH15" s="2550"/>
      <c r="EOI15" s="2550"/>
      <c r="EOJ15" s="2550"/>
      <c r="EOK15" s="2550"/>
      <c r="EOL15" s="2550"/>
      <c r="EOM15" s="2550"/>
      <c r="EON15" s="2550"/>
      <c r="EOO15" s="2550"/>
      <c r="EOP15" s="2550"/>
      <c r="EOQ15" s="2550"/>
      <c r="EOR15" s="2550"/>
      <c r="EOS15" s="2550"/>
      <c r="EOT15" s="2550"/>
      <c r="EOU15" s="2550"/>
      <c r="EOV15" s="2550"/>
      <c r="EOW15" s="2550"/>
      <c r="EOX15" s="2550"/>
      <c r="EOY15" s="2550"/>
      <c r="EOZ15" s="2550"/>
      <c r="EPA15" s="2550"/>
      <c r="EPB15" s="2550"/>
      <c r="EPC15" s="2550"/>
      <c r="EPD15" s="2550"/>
      <c r="EPE15" s="2550"/>
      <c r="EPF15" s="2550"/>
      <c r="EPG15" s="2550"/>
      <c r="EPH15" s="2550"/>
      <c r="EPI15" s="2550"/>
      <c r="EPJ15" s="2550"/>
      <c r="EPK15" s="2550"/>
      <c r="EPL15" s="2550"/>
      <c r="EPM15" s="2550"/>
      <c r="EPN15" s="2550"/>
      <c r="EPO15" s="2550"/>
      <c r="EPP15" s="2550"/>
      <c r="EPQ15" s="2550"/>
      <c r="EPR15" s="2550"/>
      <c r="EPS15" s="2550"/>
      <c r="EPT15" s="2550"/>
      <c r="EPU15" s="2550"/>
      <c r="EPV15" s="2550"/>
      <c r="EPW15" s="2550"/>
      <c r="EPX15" s="2550"/>
      <c r="EPY15" s="2550"/>
      <c r="EPZ15" s="2550"/>
      <c r="EQA15" s="2550"/>
      <c r="EQB15" s="2550"/>
      <c r="EQC15" s="2550"/>
      <c r="EQD15" s="2550"/>
      <c r="EQE15" s="2550"/>
      <c r="EQF15" s="2550"/>
      <c r="EQG15" s="2550"/>
      <c r="EQH15" s="2550"/>
      <c r="EQI15" s="2550"/>
      <c r="EQJ15" s="2550"/>
      <c r="EQK15" s="2550"/>
      <c r="EQL15" s="2550"/>
      <c r="EQM15" s="2550"/>
      <c r="EQN15" s="2550"/>
      <c r="EQO15" s="2550"/>
      <c r="EQP15" s="2550"/>
      <c r="EQQ15" s="2550"/>
      <c r="EQR15" s="2550"/>
      <c r="EQS15" s="2550"/>
      <c r="EQT15" s="2550"/>
      <c r="EQU15" s="2550"/>
      <c r="EQV15" s="2550"/>
      <c r="EQW15" s="2550"/>
      <c r="EQX15" s="2550"/>
      <c r="EQY15" s="2550"/>
      <c r="EQZ15" s="2550"/>
      <c r="ERA15" s="2550"/>
      <c r="ERB15" s="2550"/>
      <c r="ERC15" s="2550"/>
      <c r="ERD15" s="2550"/>
      <c r="ERE15" s="2550"/>
      <c r="ERF15" s="2550"/>
      <c r="ERG15" s="2550"/>
      <c r="ERH15" s="2550"/>
      <c r="ERI15" s="2550"/>
      <c r="ERJ15" s="2550"/>
      <c r="ERK15" s="2550"/>
      <c r="ERL15" s="2550"/>
      <c r="ERM15" s="2550"/>
      <c r="ERN15" s="2550"/>
      <c r="ERO15" s="2550"/>
      <c r="ERP15" s="2550"/>
      <c r="ERQ15" s="2550"/>
      <c r="ERR15" s="2550"/>
      <c r="ERS15" s="2550"/>
      <c r="ERT15" s="2550"/>
      <c r="ERU15" s="2550"/>
      <c r="ERV15" s="2550"/>
      <c r="ERW15" s="2550"/>
      <c r="ERX15" s="2550"/>
      <c r="ERY15" s="2550"/>
      <c r="ERZ15" s="2550"/>
      <c r="ESA15" s="2550"/>
      <c r="ESB15" s="2550"/>
      <c r="ESC15" s="2550"/>
      <c r="ESD15" s="2550"/>
      <c r="ESE15" s="2550"/>
      <c r="ESF15" s="2550"/>
      <c r="ESG15" s="2550"/>
      <c r="ESH15" s="2550"/>
      <c r="ESI15" s="2550"/>
      <c r="ESJ15" s="2550"/>
      <c r="ESK15" s="2550"/>
      <c r="ESL15" s="2550"/>
      <c r="ESM15" s="2550"/>
      <c r="ESN15" s="2550"/>
      <c r="ESO15" s="2550"/>
      <c r="ESP15" s="2550"/>
      <c r="ESQ15" s="2550"/>
      <c r="ESR15" s="2550"/>
      <c r="ESS15" s="2550"/>
      <c r="EST15" s="2550"/>
      <c r="ESU15" s="2550"/>
      <c r="ESV15" s="2550"/>
      <c r="ESW15" s="2550"/>
      <c r="ESX15" s="2550"/>
      <c r="ESY15" s="2550"/>
      <c r="ESZ15" s="2550"/>
      <c r="ETA15" s="2550"/>
      <c r="ETB15" s="2550"/>
      <c r="ETC15" s="2550"/>
      <c r="ETD15" s="2550"/>
      <c r="ETE15" s="2550"/>
      <c r="ETF15" s="2550"/>
      <c r="ETG15" s="2550"/>
      <c r="ETH15" s="2550"/>
      <c r="ETI15" s="2550"/>
      <c r="ETJ15" s="2550"/>
      <c r="ETK15" s="2550"/>
      <c r="ETL15" s="2550"/>
      <c r="ETM15" s="2550"/>
      <c r="ETN15" s="2550"/>
      <c r="ETO15" s="2550"/>
      <c r="ETP15" s="2550"/>
      <c r="ETQ15" s="2550"/>
      <c r="ETR15" s="2550"/>
      <c r="ETS15" s="2550"/>
      <c r="ETT15" s="2550"/>
      <c r="ETU15" s="2550"/>
      <c r="ETV15" s="2550"/>
      <c r="ETW15" s="2550"/>
      <c r="ETX15" s="2550"/>
      <c r="ETY15" s="2550"/>
      <c r="ETZ15" s="2550"/>
      <c r="EUA15" s="2550"/>
      <c r="EUB15" s="2550"/>
      <c r="EUC15" s="2550"/>
      <c r="EUD15" s="2550"/>
      <c r="EUE15" s="2550"/>
      <c r="EUF15" s="2550"/>
      <c r="EUG15" s="2550"/>
      <c r="EUH15" s="2550"/>
      <c r="EUI15" s="2550"/>
      <c r="EUJ15" s="2550"/>
      <c r="EUK15" s="2550"/>
      <c r="EUL15" s="2550"/>
      <c r="EUM15" s="2550"/>
      <c r="EUN15" s="2550"/>
      <c r="EUO15" s="2550"/>
      <c r="EUP15" s="2550"/>
      <c r="EUQ15" s="2550"/>
      <c r="EUR15" s="2550"/>
      <c r="EUS15" s="2550"/>
      <c r="EUT15" s="2550"/>
      <c r="EUU15" s="2550"/>
      <c r="EUV15" s="2550"/>
      <c r="EUW15" s="2550"/>
      <c r="EUX15" s="2550"/>
      <c r="EUY15" s="2550"/>
      <c r="EUZ15" s="2550"/>
      <c r="EVA15" s="2550"/>
      <c r="EVB15" s="2550"/>
      <c r="EVC15" s="2550"/>
      <c r="EVD15" s="2550"/>
      <c r="EVE15" s="2550"/>
      <c r="EVF15" s="2550"/>
      <c r="EVG15" s="2550"/>
      <c r="EVH15" s="2550"/>
      <c r="EVI15" s="2550"/>
      <c r="EVJ15" s="2550"/>
      <c r="EVK15" s="2550"/>
      <c r="EVL15" s="2550"/>
      <c r="EVM15" s="2550"/>
      <c r="EVN15" s="2550"/>
      <c r="EVO15" s="2550"/>
      <c r="EVP15" s="2550"/>
      <c r="EVQ15" s="2550"/>
      <c r="EVR15" s="2550"/>
      <c r="EVS15" s="2550"/>
      <c r="EVT15" s="2550"/>
      <c r="EVU15" s="2550"/>
      <c r="EVV15" s="2550"/>
      <c r="EVW15" s="2550"/>
      <c r="EVX15" s="2550"/>
      <c r="EVY15" s="2550"/>
      <c r="EVZ15" s="2550"/>
      <c r="EWA15" s="2550"/>
      <c r="EWB15" s="2550"/>
      <c r="EWC15" s="2550"/>
      <c r="EWD15" s="2550"/>
      <c r="EWE15" s="2550"/>
      <c r="EWF15" s="2550"/>
      <c r="EWG15" s="2550"/>
      <c r="EWH15" s="2550"/>
      <c r="EWI15" s="2550"/>
      <c r="EWJ15" s="2550"/>
      <c r="EWK15" s="2550"/>
      <c r="EWL15" s="2550"/>
      <c r="EWM15" s="2550"/>
      <c r="EWN15" s="2550"/>
      <c r="EWO15" s="2550"/>
      <c r="EWP15" s="2550"/>
      <c r="EWQ15" s="2550"/>
      <c r="EWR15" s="2550"/>
      <c r="EWS15" s="2550"/>
      <c r="EWT15" s="2550"/>
      <c r="EWU15" s="2550"/>
      <c r="EWV15" s="2550"/>
      <c r="EWW15" s="2550"/>
      <c r="EWX15" s="2550"/>
      <c r="EWY15" s="2550"/>
      <c r="EWZ15" s="2550"/>
      <c r="EXA15" s="2550"/>
      <c r="EXB15" s="2550"/>
      <c r="EXC15" s="2550"/>
      <c r="EXD15" s="2550"/>
      <c r="EXE15" s="2550"/>
      <c r="EXF15" s="2550"/>
      <c r="EXG15" s="2550"/>
      <c r="EXH15" s="2550"/>
      <c r="EXI15" s="2550"/>
      <c r="EXJ15" s="2550"/>
      <c r="EXK15" s="2550"/>
      <c r="EXL15" s="2550"/>
      <c r="EXM15" s="2550"/>
      <c r="EXN15" s="2550"/>
      <c r="EXO15" s="2550"/>
      <c r="EXP15" s="2550"/>
      <c r="EXQ15" s="2550"/>
      <c r="EXR15" s="2550"/>
      <c r="EXS15" s="2550"/>
      <c r="EXT15" s="2550"/>
      <c r="EXU15" s="2550"/>
      <c r="EXV15" s="2550"/>
      <c r="EXW15" s="2550"/>
      <c r="EXX15" s="2550"/>
      <c r="EXY15" s="2550"/>
      <c r="EXZ15" s="2550"/>
      <c r="EYA15" s="2550"/>
      <c r="EYB15" s="2550"/>
      <c r="EYC15" s="2550"/>
      <c r="EYD15" s="2550"/>
      <c r="EYE15" s="2550"/>
      <c r="EYF15" s="2550"/>
      <c r="EYG15" s="2550"/>
      <c r="EYH15" s="2550"/>
      <c r="EYI15" s="2550"/>
      <c r="EYJ15" s="2550"/>
      <c r="EYK15" s="2550"/>
      <c r="EYL15" s="2550"/>
      <c r="EYM15" s="2550"/>
      <c r="EYN15" s="2550"/>
      <c r="EYO15" s="2550"/>
      <c r="EYP15" s="2550"/>
      <c r="EYQ15" s="2550"/>
      <c r="EYR15" s="2550"/>
      <c r="EYS15" s="2550"/>
      <c r="EYT15" s="2550"/>
      <c r="EYU15" s="2550"/>
      <c r="EYV15" s="2550"/>
      <c r="EYW15" s="2550"/>
      <c r="EYX15" s="2550"/>
      <c r="EYY15" s="2550"/>
      <c r="EYZ15" s="2550"/>
      <c r="EZA15" s="2550"/>
      <c r="EZB15" s="2550"/>
      <c r="EZC15" s="2550"/>
      <c r="EZD15" s="2550"/>
      <c r="EZE15" s="2550"/>
      <c r="EZF15" s="2550"/>
      <c r="EZG15" s="2550"/>
      <c r="EZH15" s="2550"/>
      <c r="EZI15" s="2550"/>
      <c r="EZJ15" s="2550"/>
      <c r="EZK15" s="2550"/>
      <c r="EZL15" s="2550"/>
      <c r="EZM15" s="2550"/>
      <c r="EZN15" s="2550"/>
      <c r="EZO15" s="2550"/>
      <c r="EZP15" s="2550"/>
      <c r="EZQ15" s="2550"/>
      <c r="EZR15" s="2550"/>
      <c r="EZS15" s="2550"/>
      <c r="EZT15" s="2550"/>
      <c r="EZU15" s="2550"/>
      <c r="EZV15" s="2550"/>
      <c r="EZW15" s="2550"/>
      <c r="EZX15" s="2550"/>
      <c r="EZY15" s="2550"/>
      <c r="EZZ15" s="2550"/>
      <c r="FAA15" s="2550"/>
      <c r="FAB15" s="2550"/>
      <c r="FAC15" s="2550"/>
      <c r="FAD15" s="2550"/>
      <c r="FAE15" s="2550"/>
      <c r="FAF15" s="2550"/>
      <c r="FAG15" s="2550"/>
      <c r="FAH15" s="2550"/>
      <c r="FAI15" s="2550"/>
      <c r="FAJ15" s="2550"/>
      <c r="FAK15" s="2550"/>
      <c r="FAL15" s="2550"/>
      <c r="FAM15" s="2550"/>
      <c r="FAN15" s="2550"/>
      <c r="FAO15" s="2550"/>
      <c r="FAP15" s="2550"/>
      <c r="FAQ15" s="2550"/>
      <c r="FAR15" s="2550"/>
      <c r="FAS15" s="2550"/>
      <c r="FAT15" s="2550"/>
      <c r="FAU15" s="2550"/>
      <c r="FAV15" s="2550"/>
      <c r="FAW15" s="2550"/>
      <c r="FAX15" s="2550"/>
      <c r="FAY15" s="2550"/>
      <c r="FAZ15" s="2550"/>
      <c r="FBA15" s="2550"/>
      <c r="FBB15" s="2550"/>
      <c r="FBC15" s="2550"/>
      <c r="FBD15" s="2550"/>
      <c r="FBE15" s="2550"/>
      <c r="FBF15" s="2550"/>
      <c r="FBG15" s="2550"/>
      <c r="FBH15" s="2550"/>
      <c r="FBI15" s="2550"/>
      <c r="FBJ15" s="2550"/>
      <c r="FBK15" s="2550"/>
      <c r="FBL15" s="2550"/>
      <c r="FBM15" s="2550"/>
      <c r="FBN15" s="2550"/>
      <c r="FBO15" s="2550"/>
      <c r="FBP15" s="2550"/>
      <c r="FBQ15" s="2550"/>
      <c r="FBR15" s="2550"/>
      <c r="FBS15" s="2550"/>
      <c r="FBT15" s="2550"/>
      <c r="FBU15" s="2550"/>
      <c r="FBV15" s="2550"/>
      <c r="FBW15" s="2550"/>
      <c r="FBX15" s="2550"/>
      <c r="FBY15" s="2550"/>
      <c r="FBZ15" s="2550"/>
      <c r="FCA15" s="2550"/>
      <c r="FCB15" s="2550"/>
      <c r="FCC15" s="2550"/>
      <c r="FCD15" s="2550"/>
      <c r="FCE15" s="2550"/>
      <c r="FCF15" s="2550"/>
      <c r="FCG15" s="2550"/>
      <c r="FCH15" s="2550"/>
      <c r="FCI15" s="2550"/>
      <c r="FCJ15" s="2550"/>
      <c r="FCK15" s="2550"/>
      <c r="FCL15" s="2550"/>
      <c r="FCM15" s="2550"/>
      <c r="FCN15" s="2550"/>
      <c r="FCO15" s="2550"/>
      <c r="FCP15" s="2550"/>
      <c r="FCQ15" s="2550"/>
      <c r="FCR15" s="2550"/>
      <c r="FCS15" s="2550"/>
      <c r="FCT15" s="2550"/>
      <c r="FCU15" s="2550"/>
      <c r="FCV15" s="2550"/>
      <c r="FCW15" s="2550"/>
      <c r="FCX15" s="2550"/>
      <c r="FCY15" s="2550"/>
      <c r="FCZ15" s="2550"/>
      <c r="FDA15" s="2550"/>
      <c r="FDB15" s="2550"/>
      <c r="FDC15" s="2550"/>
      <c r="FDD15" s="2550"/>
      <c r="FDE15" s="2550"/>
      <c r="FDF15" s="2550"/>
      <c r="FDG15" s="2550"/>
      <c r="FDH15" s="2550"/>
      <c r="FDI15" s="2550"/>
      <c r="FDJ15" s="2550"/>
      <c r="FDK15" s="2550"/>
      <c r="FDL15" s="2550"/>
      <c r="FDM15" s="2550"/>
      <c r="FDN15" s="2550"/>
      <c r="FDO15" s="2550"/>
      <c r="FDP15" s="2550"/>
      <c r="FDQ15" s="2550"/>
      <c r="FDR15" s="2550"/>
      <c r="FDS15" s="2550"/>
      <c r="FDT15" s="2550"/>
      <c r="FDU15" s="2550"/>
      <c r="FDV15" s="2550"/>
      <c r="FDW15" s="2550"/>
      <c r="FDX15" s="2550"/>
      <c r="FDY15" s="2550"/>
      <c r="FDZ15" s="2550"/>
      <c r="FEA15" s="2550"/>
      <c r="FEB15" s="2550"/>
      <c r="FEC15" s="2550"/>
      <c r="FED15" s="2550"/>
      <c r="FEE15" s="2550"/>
      <c r="FEF15" s="2550"/>
      <c r="FEG15" s="2550"/>
      <c r="FEH15" s="2550"/>
      <c r="FEI15" s="2550"/>
      <c r="FEJ15" s="2550"/>
      <c r="FEK15" s="2550"/>
      <c r="FEL15" s="2550"/>
      <c r="FEM15" s="2550"/>
      <c r="FEN15" s="2550"/>
      <c r="FEO15" s="2550"/>
      <c r="FEP15" s="2550"/>
      <c r="FEQ15" s="2550"/>
      <c r="FER15" s="2550"/>
      <c r="FES15" s="2550"/>
      <c r="FET15" s="2550"/>
      <c r="FEU15" s="2550"/>
      <c r="FEV15" s="2550"/>
      <c r="FEW15" s="2550"/>
      <c r="FEX15" s="2550"/>
      <c r="FEY15" s="2550"/>
      <c r="FEZ15" s="2550"/>
      <c r="FFA15" s="2550"/>
      <c r="FFB15" s="2550"/>
      <c r="FFC15" s="2550"/>
      <c r="FFD15" s="2550"/>
      <c r="FFE15" s="2550"/>
      <c r="FFF15" s="2550"/>
      <c r="FFG15" s="2550"/>
      <c r="FFH15" s="2550"/>
      <c r="FFI15" s="2550"/>
      <c r="FFJ15" s="2550"/>
      <c r="FFK15" s="2550"/>
      <c r="FFL15" s="2550"/>
      <c r="FFM15" s="2550"/>
      <c r="FFN15" s="2550"/>
      <c r="FFO15" s="2550"/>
      <c r="FFP15" s="2550"/>
      <c r="FFQ15" s="2550"/>
      <c r="FFR15" s="2550"/>
      <c r="FFS15" s="2550"/>
      <c r="FFT15" s="2550"/>
      <c r="FFU15" s="2550"/>
      <c r="FFV15" s="2550"/>
      <c r="FFW15" s="2550"/>
      <c r="FFX15" s="2550"/>
      <c r="FFY15" s="2550"/>
      <c r="FFZ15" s="2550"/>
      <c r="FGA15" s="2550"/>
      <c r="FGB15" s="2550"/>
      <c r="FGC15" s="2550"/>
      <c r="FGD15" s="2550"/>
      <c r="FGE15" s="2550"/>
      <c r="FGF15" s="2550"/>
      <c r="FGG15" s="2550"/>
      <c r="FGH15" s="2550"/>
      <c r="FGI15" s="2550"/>
      <c r="FGJ15" s="2550"/>
      <c r="FGK15" s="2550"/>
      <c r="FGL15" s="2550"/>
      <c r="FGM15" s="2550"/>
      <c r="FGN15" s="2550"/>
      <c r="FGO15" s="2550"/>
      <c r="FGP15" s="2550"/>
      <c r="FGQ15" s="2550"/>
      <c r="FGR15" s="2550"/>
      <c r="FGS15" s="2550"/>
      <c r="FGT15" s="2550"/>
      <c r="FGU15" s="2550"/>
      <c r="FGV15" s="2550"/>
      <c r="FGW15" s="2550"/>
      <c r="FGX15" s="2550"/>
      <c r="FGY15" s="2550"/>
      <c r="FGZ15" s="2550"/>
      <c r="FHA15" s="2550"/>
      <c r="FHB15" s="2550"/>
      <c r="FHC15" s="2550"/>
      <c r="FHD15" s="2550"/>
      <c r="FHE15" s="2550"/>
      <c r="FHF15" s="2550"/>
      <c r="FHG15" s="2550"/>
      <c r="FHH15" s="2550"/>
      <c r="FHI15" s="2550"/>
      <c r="FHJ15" s="2550"/>
      <c r="FHK15" s="2550"/>
      <c r="FHL15" s="2550"/>
      <c r="FHM15" s="2550"/>
      <c r="FHN15" s="2550"/>
      <c r="FHO15" s="2550"/>
      <c r="FHP15" s="2550"/>
      <c r="FHQ15" s="2550"/>
      <c r="FHR15" s="2550"/>
      <c r="FHS15" s="2550"/>
      <c r="FHT15" s="2550"/>
      <c r="FHU15" s="2550"/>
      <c r="FHV15" s="2550"/>
      <c r="FHW15" s="2550"/>
      <c r="FHX15" s="2550"/>
      <c r="FHY15" s="2550"/>
      <c r="FHZ15" s="2550"/>
      <c r="FIA15" s="2550"/>
      <c r="FIB15" s="2550"/>
      <c r="FIC15" s="2550"/>
      <c r="FID15" s="2550"/>
      <c r="FIE15" s="2550"/>
      <c r="FIF15" s="2550"/>
      <c r="FIG15" s="2550"/>
      <c r="FIH15" s="2550"/>
      <c r="FII15" s="2550"/>
      <c r="FIJ15" s="2550"/>
      <c r="FIK15" s="2550"/>
      <c r="FIL15" s="2550"/>
      <c r="FIM15" s="2550"/>
      <c r="FIN15" s="2550"/>
      <c r="FIO15" s="2550"/>
      <c r="FIP15" s="2550"/>
      <c r="FIQ15" s="2550"/>
      <c r="FIR15" s="2550"/>
      <c r="FIS15" s="2550"/>
      <c r="FIT15" s="2550"/>
      <c r="FIU15" s="2550"/>
      <c r="FIV15" s="2550"/>
      <c r="FIW15" s="2550"/>
      <c r="FIX15" s="2550"/>
      <c r="FIY15" s="2550"/>
      <c r="FIZ15" s="2550"/>
      <c r="FJA15" s="2550"/>
      <c r="FJB15" s="2550"/>
      <c r="FJC15" s="2550"/>
      <c r="FJD15" s="2550"/>
      <c r="FJE15" s="2550"/>
      <c r="FJF15" s="2550"/>
      <c r="FJG15" s="2550"/>
      <c r="FJH15" s="2550"/>
      <c r="FJI15" s="2550"/>
      <c r="FJJ15" s="2550"/>
      <c r="FJK15" s="2550"/>
      <c r="FJL15" s="2550"/>
      <c r="FJM15" s="2550"/>
      <c r="FJN15" s="2550"/>
      <c r="FJO15" s="2550"/>
      <c r="FJP15" s="2550"/>
      <c r="FJQ15" s="2550"/>
      <c r="FJR15" s="2550"/>
      <c r="FJS15" s="2550"/>
      <c r="FJT15" s="2550"/>
      <c r="FJU15" s="2550"/>
      <c r="FJV15" s="2550"/>
      <c r="FJW15" s="2550"/>
      <c r="FJX15" s="2550"/>
      <c r="FJY15" s="2550"/>
      <c r="FJZ15" s="2550"/>
      <c r="FKA15" s="2550"/>
      <c r="FKB15" s="2550"/>
      <c r="FKC15" s="2550"/>
      <c r="FKD15" s="2550"/>
      <c r="FKE15" s="2550"/>
      <c r="FKF15" s="2550"/>
      <c r="FKG15" s="2550"/>
      <c r="FKH15" s="2550"/>
      <c r="FKI15" s="2550"/>
      <c r="FKJ15" s="2550"/>
      <c r="FKK15" s="2550"/>
      <c r="FKL15" s="2550"/>
      <c r="FKM15" s="2550"/>
      <c r="FKN15" s="2550"/>
      <c r="FKO15" s="2550"/>
      <c r="FKP15" s="2550"/>
      <c r="FKQ15" s="2550"/>
      <c r="FKR15" s="2550"/>
      <c r="FKS15" s="2550"/>
      <c r="FKT15" s="2550"/>
      <c r="FKU15" s="2550"/>
      <c r="FKV15" s="2550"/>
      <c r="FKW15" s="2550"/>
      <c r="FKX15" s="2550"/>
      <c r="FKY15" s="2550"/>
      <c r="FKZ15" s="2550"/>
      <c r="FLA15" s="2550"/>
      <c r="FLB15" s="2550"/>
      <c r="FLC15" s="2550"/>
      <c r="FLD15" s="2550"/>
      <c r="FLE15" s="2550"/>
      <c r="FLF15" s="2550"/>
      <c r="FLG15" s="2550"/>
      <c r="FLH15" s="2550"/>
      <c r="FLI15" s="2550"/>
      <c r="FLJ15" s="2550"/>
      <c r="FLK15" s="2550"/>
      <c r="FLL15" s="2550"/>
      <c r="FLM15" s="2550"/>
      <c r="FLN15" s="2550"/>
      <c r="FLO15" s="2550"/>
      <c r="FLP15" s="2550"/>
      <c r="FLQ15" s="2550"/>
      <c r="FLR15" s="2550"/>
      <c r="FLS15" s="2550"/>
      <c r="FLT15" s="2550"/>
      <c r="FLU15" s="2550"/>
      <c r="FLV15" s="2550"/>
      <c r="FLW15" s="2550"/>
      <c r="FLX15" s="2550"/>
      <c r="FLY15" s="2550"/>
      <c r="FLZ15" s="2550"/>
      <c r="FMA15" s="2550"/>
      <c r="FMB15" s="2550"/>
      <c r="FMC15" s="2550"/>
      <c r="FMD15" s="2550"/>
      <c r="FME15" s="2550"/>
      <c r="FMF15" s="2550"/>
      <c r="FMG15" s="2550"/>
      <c r="FMH15" s="2550"/>
      <c r="FMI15" s="2550"/>
      <c r="FMJ15" s="2550"/>
      <c r="FMK15" s="2550"/>
      <c r="FML15" s="2550"/>
      <c r="FMM15" s="2550"/>
      <c r="FMN15" s="2550"/>
      <c r="FMO15" s="2550"/>
      <c r="FMP15" s="2550"/>
      <c r="FMQ15" s="2550"/>
      <c r="FMR15" s="2550"/>
      <c r="FMS15" s="2550"/>
      <c r="FMT15" s="2550"/>
      <c r="FMU15" s="2550"/>
      <c r="FMV15" s="2550"/>
      <c r="FMW15" s="2550"/>
      <c r="FMX15" s="2550"/>
      <c r="FMY15" s="2550"/>
      <c r="FMZ15" s="2550"/>
      <c r="FNA15" s="2550"/>
      <c r="FNB15" s="2550"/>
      <c r="FNC15" s="2550"/>
      <c r="FND15" s="2550"/>
      <c r="FNE15" s="2550"/>
      <c r="FNF15" s="2550"/>
      <c r="FNG15" s="2550"/>
      <c r="FNH15" s="2550"/>
      <c r="FNI15" s="2550"/>
      <c r="FNJ15" s="2550"/>
      <c r="FNK15" s="2550"/>
      <c r="FNL15" s="2550"/>
      <c r="FNM15" s="2550"/>
      <c r="FNN15" s="2550"/>
      <c r="FNO15" s="2550"/>
      <c r="FNP15" s="2550"/>
      <c r="FNQ15" s="2550"/>
      <c r="FNR15" s="2550"/>
      <c r="FNS15" s="2550"/>
      <c r="FNT15" s="2550"/>
      <c r="FNU15" s="2550"/>
      <c r="FNV15" s="2550"/>
      <c r="FNW15" s="2550"/>
      <c r="FNX15" s="2550"/>
      <c r="FNY15" s="2550"/>
      <c r="FNZ15" s="2550"/>
      <c r="FOA15" s="2550"/>
      <c r="FOB15" s="2550"/>
      <c r="FOC15" s="2550"/>
      <c r="FOD15" s="2550"/>
      <c r="FOE15" s="2550"/>
      <c r="FOF15" s="2550"/>
      <c r="FOG15" s="2550"/>
      <c r="FOH15" s="2550"/>
      <c r="FOI15" s="2550"/>
      <c r="FOJ15" s="2550"/>
      <c r="FOK15" s="2550"/>
      <c r="FOL15" s="2550"/>
      <c r="FOM15" s="2550"/>
      <c r="FON15" s="2550"/>
      <c r="FOO15" s="2550"/>
      <c r="FOP15" s="2550"/>
      <c r="FOQ15" s="2550"/>
      <c r="FOR15" s="2550"/>
      <c r="FOS15" s="2550"/>
      <c r="FOT15" s="2550"/>
      <c r="FOU15" s="2550"/>
      <c r="FOV15" s="2550"/>
      <c r="FOW15" s="2550"/>
      <c r="FOX15" s="2550"/>
      <c r="FOY15" s="2550"/>
      <c r="FOZ15" s="2550"/>
      <c r="FPA15" s="2550"/>
      <c r="FPB15" s="2550"/>
      <c r="FPC15" s="2550"/>
      <c r="FPD15" s="2550"/>
      <c r="FPE15" s="2550"/>
      <c r="FPF15" s="2550"/>
      <c r="FPG15" s="2550"/>
      <c r="FPH15" s="2550"/>
      <c r="FPI15" s="2550"/>
      <c r="FPJ15" s="2550"/>
      <c r="FPK15" s="2550"/>
      <c r="FPL15" s="2550"/>
      <c r="FPM15" s="2550"/>
      <c r="FPN15" s="2550"/>
      <c r="FPO15" s="2550"/>
      <c r="FPP15" s="2550"/>
      <c r="FPQ15" s="2550"/>
      <c r="FPR15" s="2550"/>
      <c r="FPS15" s="2550"/>
      <c r="FPT15" s="2550"/>
      <c r="FPU15" s="2550"/>
      <c r="FPV15" s="2550"/>
      <c r="FPW15" s="2550"/>
      <c r="FPX15" s="2550"/>
      <c r="FPY15" s="2550"/>
      <c r="FPZ15" s="2550"/>
      <c r="FQA15" s="2550"/>
      <c r="FQB15" s="2550"/>
      <c r="FQC15" s="2550"/>
      <c r="FQD15" s="2550"/>
      <c r="FQE15" s="2550"/>
      <c r="FQF15" s="2550"/>
      <c r="FQG15" s="2550"/>
      <c r="FQH15" s="2550"/>
      <c r="FQI15" s="2550"/>
      <c r="FQJ15" s="2550"/>
      <c r="FQK15" s="2550"/>
      <c r="FQL15" s="2550"/>
      <c r="FQM15" s="2550"/>
      <c r="FQN15" s="2550"/>
      <c r="FQO15" s="2550"/>
      <c r="FQP15" s="2550"/>
      <c r="FQQ15" s="2550"/>
      <c r="FQR15" s="2550"/>
      <c r="FQS15" s="2550"/>
      <c r="FQT15" s="2550"/>
      <c r="FQU15" s="2550"/>
      <c r="FQV15" s="2550"/>
      <c r="FQW15" s="2550"/>
      <c r="FQX15" s="2550"/>
      <c r="FQY15" s="2550"/>
      <c r="FQZ15" s="2550"/>
      <c r="FRA15" s="2550"/>
      <c r="FRB15" s="2550"/>
      <c r="FRC15" s="2550"/>
      <c r="FRD15" s="2550"/>
      <c r="FRE15" s="2550"/>
      <c r="FRF15" s="2550"/>
      <c r="FRG15" s="2550"/>
      <c r="FRH15" s="2550"/>
      <c r="FRI15" s="2550"/>
      <c r="FRJ15" s="2550"/>
      <c r="FRK15" s="2550"/>
      <c r="FRL15" s="2550"/>
      <c r="FRM15" s="2550"/>
      <c r="FRN15" s="2550"/>
      <c r="FRO15" s="2550"/>
      <c r="FRP15" s="2550"/>
      <c r="FRQ15" s="2550"/>
      <c r="FRR15" s="2550"/>
      <c r="FRS15" s="2550"/>
      <c r="FRT15" s="2550"/>
      <c r="FRU15" s="2550"/>
      <c r="FRV15" s="2550"/>
      <c r="FRW15" s="2550"/>
      <c r="FRX15" s="2550"/>
      <c r="FRY15" s="2550"/>
      <c r="FRZ15" s="2550"/>
      <c r="FSA15" s="2550"/>
      <c r="FSB15" s="2550"/>
      <c r="FSC15" s="2550"/>
      <c r="FSD15" s="2550"/>
      <c r="FSE15" s="2550"/>
      <c r="FSF15" s="2550"/>
      <c r="FSG15" s="2550"/>
      <c r="FSH15" s="2550"/>
      <c r="FSI15" s="2550"/>
      <c r="FSJ15" s="2550"/>
      <c r="FSK15" s="2550"/>
      <c r="FSL15" s="2550"/>
      <c r="FSM15" s="2550"/>
      <c r="FSN15" s="2550"/>
      <c r="FSO15" s="2550"/>
      <c r="FSP15" s="2550"/>
      <c r="FSQ15" s="2550"/>
      <c r="FSR15" s="2550"/>
      <c r="FSS15" s="2550"/>
      <c r="FST15" s="2550"/>
      <c r="FSU15" s="2550"/>
      <c r="FSV15" s="2550"/>
      <c r="FSW15" s="2550"/>
      <c r="FSX15" s="2550"/>
      <c r="FSY15" s="2550"/>
      <c r="FSZ15" s="2550"/>
      <c r="FTA15" s="2550"/>
      <c r="FTB15" s="2550"/>
      <c r="FTC15" s="2550"/>
      <c r="FTD15" s="2550"/>
      <c r="FTE15" s="2550"/>
      <c r="FTF15" s="2550"/>
      <c r="FTG15" s="2550"/>
      <c r="FTH15" s="2550"/>
      <c r="FTI15" s="2550"/>
      <c r="FTJ15" s="2550"/>
      <c r="FTK15" s="2550"/>
      <c r="FTL15" s="2550"/>
      <c r="FTM15" s="2550"/>
      <c r="FTN15" s="2550"/>
      <c r="FTO15" s="2550"/>
      <c r="FTP15" s="2550"/>
      <c r="FTQ15" s="2550"/>
      <c r="FTR15" s="2550"/>
      <c r="FTS15" s="2550"/>
      <c r="FTT15" s="2550"/>
      <c r="FTU15" s="2550"/>
      <c r="FTV15" s="2550"/>
      <c r="FTW15" s="2550"/>
      <c r="FTX15" s="2550"/>
      <c r="FTY15" s="2550"/>
      <c r="FTZ15" s="2550"/>
      <c r="FUA15" s="2550"/>
      <c r="FUB15" s="2550"/>
      <c r="FUC15" s="2550"/>
      <c r="FUD15" s="2550"/>
      <c r="FUE15" s="2550"/>
      <c r="FUF15" s="2550"/>
      <c r="FUG15" s="2550"/>
      <c r="FUH15" s="2550"/>
      <c r="FUI15" s="2550"/>
      <c r="FUJ15" s="2550"/>
      <c r="FUK15" s="2550"/>
      <c r="FUL15" s="2550"/>
      <c r="FUM15" s="2550"/>
      <c r="FUN15" s="2550"/>
      <c r="FUO15" s="2550"/>
      <c r="FUP15" s="2550"/>
      <c r="FUQ15" s="2550"/>
      <c r="FUR15" s="2550"/>
      <c r="FUS15" s="2550"/>
      <c r="FUT15" s="2550"/>
      <c r="FUU15" s="2550"/>
      <c r="FUV15" s="2550"/>
      <c r="FUW15" s="2550"/>
      <c r="FUX15" s="2550"/>
      <c r="FUY15" s="2550"/>
      <c r="FUZ15" s="2550"/>
      <c r="FVA15" s="2550"/>
      <c r="FVB15" s="2550"/>
      <c r="FVC15" s="2550"/>
      <c r="FVD15" s="2550"/>
      <c r="FVE15" s="2550"/>
      <c r="FVF15" s="2550"/>
      <c r="FVG15" s="2550"/>
      <c r="FVH15" s="2550"/>
      <c r="FVI15" s="2550"/>
      <c r="FVJ15" s="2550"/>
      <c r="FVK15" s="2550"/>
      <c r="FVL15" s="2550"/>
      <c r="FVM15" s="2550"/>
      <c r="FVN15" s="2550"/>
      <c r="FVO15" s="2550"/>
      <c r="FVP15" s="2550"/>
      <c r="FVQ15" s="2550"/>
      <c r="FVR15" s="2550"/>
      <c r="FVS15" s="2550"/>
      <c r="FVT15" s="2550"/>
      <c r="FVU15" s="2550"/>
      <c r="FVV15" s="2550"/>
      <c r="FVW15" s="2550"/>
      <c r="FVX15" s="2550"/>
      <c r="FVY15" s="2550"/>
      <c r="FVZ15" s="2550"/>
      <c r="FWA15" s="2550"/>
      <c r="FWB15" s="2550"/>
      <c r="FWC15" s="2550"/>
      <c r="FWD15" s="2550"/>
      <c r="FWE15" s="2550"/>
      <c r="FWF15" s="2550"/>
      <c r="FWG15" s="2550"/>
      <c r="FWH15" s="2550"/>
      <c r="FWI15" s="2550"/>
      <c r="FWJ15" s="2550"/>
      <c r="FWK15" s="2550"/>
      <c r="FWL15" s="2550"/>
      <c r="FWM15" s="2550"/>
      <c r="FWN15" s="2550"/>
      <c r="FWO15" s="2550"/>
      <c r="FWP15" s="2550"/>
      <c r="FWQ15" s="2550"/>
      <c r="FWR15" s="2550"/>
      <c r="FWS15" s="2550"/>
      <c r="FWT15" s="2550"/>
      <c r="FWU15" s="2550"/>
      <c r="FWV15" s="2550"/>
      <c r="FWW15" s="2550"/>
      <c r="FWX15" s="2550"/>
      <c r="FWY15" s="2550"/>
      <c r="FWZ15" s="2550"/>
      <c r="FXA15" s="2550"/>
      <c r="FXB15" s="2550"/>
      <c r="FXC15" s="2550"/>
      <c r="FXD15" s="2550"/>
      <c r="FXE15" s="2550"/>
      <c r="FXF15" s="2550"/>
      <c r="FXG15" s="2550"/>
      <c r="FXH15" s="2550"/>
      <c r="FXI15" s="2550"/>
      <c r="FXJ15" s="2550"/>
      <c r="FXK15" s="2550"/>
      <c r="FXL15" s="2550"/>
      <c r="FXM15" s="2550"/>
      <c r="FXN15" s="2550"/>
      <c r="FXO15" s="2550"/>
      <c r="FXP15" s="2550"/>
      <c r="FXQ15" s="2550"/>
      <c r="FXR15" s="2550"/>
      <c r="FXS15" s="2550"/>
      <c r="FXT15" s="2550"/>
      <c r="FXU15" s="2550"/>
      <c r="FXV15" s="2550"/>
      <c r="FXW15" s="2550"/>
      <c r="FXX15" s="2550"/>
      <c r="FXY15" s="2550"/>
      <c r="FXZ15" s="2550"/>
      <c r="FYA15" s="2550"/>
      <c r="FYB15" s="2550"/>
      <c r="FYC15" s="2550"/>
      <c r="FYD15" s="2550"/>
      <c r="FYE15" s="2550"/>
      <c r="FYF15" s="2550"/>
      <c r="FYG15" s="2550"/>
      <c r="FYH15" s="2550"/>
      <c r="FYI15" s="2550"/>
      <c r="FYJ15" s="2550"/>
      <c r="FYK15" s="2550"/>
      <c r="FYL15" s="2550"/>
      <c r="FYM15" s="2550"/>
      <c r="FYN15" s="2550"/>
      <c r="FYO15" s="2550"/>
      <c r="FYP15" s="2550"/>
      <c r="FYQ15" s="2550"/>
      <c r="FYR15" s="2550"/>
      <c r="FYS15" s="2550"/>
      <c r="FYT15" s="2550"/>
      <c r="FYU15" s="2550"/>
      <c r="FYV15" s="2550"/>
      <c r="FYW15" s="2550"/>
      <c r="FYX15" s="2550"/>
      <c r="FYY15" s="2550"/>
      <c r="FYZ15" s="2550"/>
      <c r="FZA15" s="2550"/>
      <c r="FZB15" s="2550"/>
      <c r="FZC15" s="2550"/>
      <c r="FZD15" s="2550"/>
      <c r="FZE15" s="2550"/>
      <c r="FZF15" s="2550"/>
      <c r="FZG15" s="2550"/>
      <c r="FZH15" s="2550"/>
      <c r="FZI15" s="2550"/>
      <c r="FZJ15" s="2550"/>
      <c r="FZK15" s="2550"/>
      <c r="FZL15" s="2550"/>
      <c r="FZM15" s="2550"/>
      <c r="FZN15" s="2550"/>
      <c r="FZO15" s="2550"/>
      <c r="FZP15" s="2550"/>
      <c r="FZQ15" s="2550"/>
      <c r="FZR15" s="2550"/>
      <c r="FZS15" s="2550"/>
      <c r="FZT15" s="2550"/>
      <c r="FZU15" s="2550"/>
      <c r="FZV15" s="2550"/>
      <c r="FZW15" s="2550"/>
      <c r="FZX15" s="2550"/>
      <c r="FZY15" s="2550"/>
      <c r="FZZ15" s="2550"/>
      <c r="GAA15" s="2550"/>
      <c r="GAB15" s="2550"/>
      <c r="GAC15" s="2550"/>
      <c r="GAD15" s="2550"/>
      <c r="GAE15" s="2550"/>
      <c r="GAF15" s="2550"/>
      <c r="GAG15" s="2550"/>
      <c r="GAH15" s="2550"/>
      <c r="GAI15" s="2550"/>
      <c r="GAJ15" s="2550"/>
      <c r="GAK15" s="2550"/>
      <c r="GAL15" s="2550"/>
      <c r="GAM15" s="2550"/>
      <c r="GAN15" s="2550"/>
      <c r="GAO15" s="2550"/>
      <c r="GAP15" s="2550"/>
      <c r="GAQ15" s="2550"/>
      <c r="GAR15" s="2550"/>
      <c r="GAS15" s="2550"/>
      <c r="GAT15" s="2550"/>
      <c r="GAU15" s="2550"/>
      <c r="GAV15" s="2550"/>
      <c r="GAW15" s="2550"/>
      <c r="GAX15" s="2550"/>
      <c r="GAY15" s="2550"/>
      <c r="GAZ15" s="2550"/>
      <c r="GBA15" s="2550"/>
      <c r="GBB15" s="2550"/>
      <c r="GBC15" s="2550"/>
      <c r="GBD15" s="2550"/>
      <c r="GBE15" s="2550"/>
      <c r="GBF15" s="2550"/>
      <c r="GBG15" s="2550"/>
      <c r="GBH15" s="2550"/>
      <c r="GBI15" s="2550"/>
      <c r="GBJ15" s="2550"/>
      <c r="GBK15" s="2550"/>
      <c r="GBL15" s="2550"/>
      <c r="GBM15" s="2550"/>
      <c r="GBN15" s="2550"/>
      <c r="GBO15" s="2550"/>
      <c r="GBP15" s="2550"/>
      <c r="GBQ15" s="2550"/>
      <c r="GBR15" s="2550"/>
      <c r="GBS15" s="2550"/>
      <c r="GBT15" s="2550"/>
      <c r="GBU15" s="2550"/>
      <c r="GBV15" s="2550"/>
      <c r="GBW15" s="2550"/>
      <c r="GBX15" s="2550"/>
      <c r="GBY15" s="2550"/>
      <c r="GBZ15" s="2550"/>
      <c r="GCA15" s="2550"/>
      <c r="GCB15" s="2550"/>
      <c r="GCC15" s="2550"/>
      <c r="GCD15" s="2550"/>
      <c r="GCE15" s="2550"/>
      <c r="GCF15" s="2550"/>
      <c r="GCG15" s="2550"/>
      <c r="GCH15" s="2550"/>
      <c r="GCI15" s="2550"/>
      <c r="GCJ15" s="2550"/>
      <c r="GCK15" s="2550"/>
      <c r="GCL15" s="2550"/>
      <c r="GCM15" s="2550"/>
      <c r="GCN15" s="2550"/>
      <c r="GCO15" s="2550"/>
      <c r="GCP15" s="2550"/>
      <c r="GCQ15" s="2550"/>
      <c r="GCR15" s="2550"/>
      <c r="GCS15" s="2550"/>
      <c r="GCT15" s="2550"/>
      <c r="GCU15" s="2550"/>
      <c r="GCV15" s="2550"/>
      <c r="GCW15" s="2550"/>
      <c r="GCX15" s="2550"/>
      <c r="GCY15" s="2550"/>
      <c r="GCZ15" s="2550"/>
      <c r="GDA15" s="2550"/>
      <c r="GDB15" s="2550"/>
      <c r="GDC15" s="2550"/>
      <c r="GDD15" s="2550"/>
      <c r="GDE15" s="2550"/>
      <c r="GDF15" s="2550"/>
      <c r="GDG15" s="2550"/>
      <c r="GDH15" s="2550"/>
      <c r="GDI15" s="2550"/>
      <c r="GDJ15" s="2550"/>
      <c r="GDK15" s="2550"/>
      <c r="GDL15" s="2550"/>
      <c r="GDM15" s="2550"/>
      <c r="GDN15" s="2550"/>
      <c r="GDO15" s="2550"/>
      <c r="GDP15" s="2550"/>
      <c r="GDQ15" s="2550"/>
      <c r="GDR15" s="2550"/>
      <c r="GDS15" s="2550"/>
      <c r="GDT15" s="2550"/>
      <c r="GDU15" s="2550"/>
      <c r="GDV15" s="2550"/>
      <c r="GDW15" s="2550"/>
      <c r="GDX15" s="2550"/>
      <c r="GDY15" s="2550"/>
      <c r="GDZ15" s="2550"/>
      <c r="GEA15" s="2550"/>
      <c r="GEB15" s="2550"/>
      <c r="GEC15" s="2550"/>
      <c r="GED15" s="2550"/>
      <c r="GEE15" s="2550"/>
      <c r="GEF15" s="2550"/>
      <c r="GEG15" s="2550"/>
      <c r="GEH15" s="2550"/>
      <c r="GEI15" s="2550"/>
      <c r="GEJ15" s="2550"/>
      <c r="GEK15" s="2550"/>
      <c r="GEL15" s="2550"/>
      <c r="GEM15" s="2550"/>
      <c r="GEN15" s="2550"/>
      <c r="GEO15" s="2550"/>
      <c r="GEP15" s="2550"/>
      <c r="GEQ15" s="2550"/>
      <c r="GER15" s="2550"/>
      <c r="GES15" s="2550"/>
      <c r="GET15" s="2550"/>
      <c r="GEU15" s="2550"/>
      <c r="GEV15" s="2550"/>
      <c r="GEW15" s="2550"/>
      <c r="GEX15" s="2550"/>
      <c r="GEY15" s="2550"/>
      <c r="GEZ15" s="2550"/>
      <c r="GFA15" s="2550"/>
      <c r="GFB15" s="2550"/>
      <c r="GFC15" s="2550"/>
      <c r="GFD15" s="2550"/>
      <c r="GFE15" s="2550"/>
      <c r="GFF15" s="2550"/>
      <c r="GFG15" s="2550"/>
      <c r="GFH15" s="2550"/>
      <c r="GFI15" s="2550"/>
      <c r="GFJ15" s="2550"/>
      <c r="GFK15" s="2550"/>
      <c r="GFL15" s="2550"/>
      <c r="GFM15" s="2550"/>
      <c r="GFN15" s="2550"/>
      <c r="GFO15" s="2550"/>
      <c r="GFP15" s="2550"/>
      <c r="GFQ15" s="2550"/>
      <c r="GFR15" s="2550"/>
      <c r="GFS15" s="2550"/>
      <c r="GFT15" s="2550"/>
      <c r="GFU15" s="2550"/>
      <c r="GFV15" s="2550"/>
      <c r="GFW15" s="2550"/>
      <c r="GFX15" s="2550"/>
      <c r="GFY15" s="2550"/>
      <c r="GFZ15" s="2550"/>
      <c r="GGA15" s="2550"/>
      <c r="GGB15" s="2550"/>
      <c r="GGC15" s="2550"/>
      <c r="GGD15" s="2550"/>
      <c r="GGE15" s="2550"/>
      <c r="GGF15" s="2550"/>
      <c r="GGG15" s="2550"/>
      <c r="GGH15" s="2550"/>
      <c r="GGI15" s="2550"/>
      <c r="GGJ15" s="2550"/>
      <c r="GGK15" s="2550"/>
      <c r="GGL15" s="2550"/>
      <c r="GGM15" s="2550"/>
      <c r="GGN15" s="2550"/>
      <c r="GGO15" s="2550"/>
      <c r="GGP15" s="2550"/>
      <c r="GGQ15" s="2550"/>
      <c r="GGR15" s="2550"/>
      <c r="GGS15" s="2550"/>
      <c r="GGT15" s="2550"/>
      <c r="GGU15" s="2550"/>
      <c r="GGV15" s="2550"/>
      <c r="GGW15" s="2550"/>
      <c r="GGX15" s="2550"/>
      <c r="GGY15" s="2550"/>
      <c r="GGZ15" s="2550"/>
      <c r="GHA15" s="2550"/>
      <c r="GHB15" s="2550"/>
      <c r="GHC15" s="2550"/>
      <c r="GHD15" s="2550"/>
      <c r="GHE15" s="2550"/>
      <c r="GHF15" s="2550"/>
      <c r="GHG15" s="2550"/>
      <c r="GHH15" s="2550"/>
      <c r="GHI15" s="2550"/>
      <c r="GHJ15" s="2550"/>
      <c r="GHK15" s="2550"/>
      <c r="GHL15" s="2550"/>
      <c r="GHM15" s="2550"/>
      <c r="GHN15" s="2550"/>
      <c r="GHO15" s="2550"/>
      <c r="GHP15" s="2550"/>
      <c r="GHQ15" s="2550"/>
      <c r="GHR15" s="2550"/>
      <c r="GHS15" s="2550"/>
      <c r="GHT15" s="2550"/>
      <c r="GHU15" s="2550"/>
      <c r="GHV15" s="2550"/>
      <c r="GHW15" s="2550"/>
      <c r="GHX15" s="2550"/>
      <c r="GHY15" s="2550"/>
      <c r="GHZ15" s="2550"/>
      <c r="GIA15" s="2550"/>
      <c r="GIB15" s="2550"/>
      <c r="GIC15" s="2550"/>
      <c r="GID15" s="2550"/>
      <c r="GIE15" s="2550"/>
      <c r="GIF15" s="2550"/>
      <c r="GIG15" s="2550"/>
      <c r="GIH15" s="2550"/>
      <c r="GII15" s="2550"/>
      <c r="GIJ15" s="2550"/>
      <c r="GIK15" s="2550"/>
      <c r="GIL15" s="2550"/>
      <c r="GIM15" s="2550"/>
      <c r="GIN15" s="2550"/>
      <c r="GIO15" s="2550"/>
      <c r="GIP15" s="2550"/>
      <c r="GIQ15" s="2550"/>
      <c r="GIR15" s="2550"/>
      <c r="GIS15" s="2550"/>
      <c r="GIT15" s="2550"/>
      <c r="GIU15" s="2550"/>
      <c r="GIV15" s="2550"/>
      <c r="GIW15" s="2550"/>
      <c r="GIX15" s="2550"/>
      <c r="GIY15" s="2550"/>
      <c r="GIZ15" s="2550"/>
      <c r="GJA15" s="2550"/>
      <c r="GJB15" s="2550"/>
      <c r="GJC15" s="2550"/>
      <c r="GJD15" s="2550"/>
      <c r="GJE15" s="2550"/>
      <c r="GJF15" s="2550"/>
      <c r="GJG15" s="2550"/>
      <c r="GJH15" s="2550"/>
      <c r="GJI15" s="2550"/>
      <c r="GJJ15" s="2550"/>
      <c r="GJK15" s="2550"/>
      <c r="GJL15" s="2550"/>
      <c r="GJM15" s="2550"/>
      <c r="GJN15" s="2550"/>
      <c r="GJO15" s="2550"/>
      <c r="GJP15" s="2550"/>
      <c r="GJQ15" s="2550"/>
      <c r="GJR15" s="2550"/>
      <c r="GJS15" s="2550"/>
      <c r="GJT15" s="2550"/>
      <c r="GJU15" s="2550"/>
      <c r="GJV15" s="2550"/>
      <c r="GJW15" s="2550"/>
      <c r="GJX15" s="2550"/>
      <c r="GJY15" s="2550"/>
      <c r="GJZ15" s="2550"/>
      <c r="GKA15" s="2550"/>
      <c r="GKB15" s="2550"/>
      <c r="GKC15" s="2550"/>
      <c r="GKD15" s="2550"/>
      <c r="GKE15" s="2550"/>
      <c r="GKF15" s="2550"/>
      <c r="GKG15" s="2550"/>
      <c r="GKH15" s="2550"/>
      <c r="GKI15" s="2550"/>
      <c r="GKJ15" s="2550"/>
      <c r="GKK15" s="2550"/>
      <c r="GKL15" s="2550"/>
      <c r="GKM15" s="2550"/>
      <c r="GKN15" s="2550"/>
      <c r="GKO15" s="2550"/>
      <c r="GKP15" s="2550"/>
      <c r="GKQ15" s="2550"/>
      <c r="GKR15" s="2550"/>
      <c r="GKS15" s="2550"/>
      <c r="GKT15" s="2550"/>
      <c r="GKU15" s="2550"/>
      <c r="GKV15" s="2550"/>
      <c r="GKW15" s="2550"/>
      <c r="GKX15" s="2550"/>
      <c r="GKY15" s="2550"/>
      <c r="GKZ15" s="2550"/>
      <c r="GLA15" s="2550"/>
      <c r="GLB15" s="2550"/>
      <c r="GLC15" s="2550"/>
      <c r="GLD15" s="2550"/>
      <c r="GLE15" s="2550"/>
      <c r="GLF15" s="2550"/>
      <c r="GLG15" s="2550"/>
      <c r="GLH15" s="2550"/>
      <c r="GLI15" s="2550"/>
      <c r="GLJ15" s="2550"/>
      <c r="GLK15" s="2550"/>
      <c r="GLL15" s="2550"/>
      <c r="GLM15" s="2550"/>
      <c r="GLN15" s="2550"/>
      <c r="GLO15" s="2550"/>
      <c r="GLP15" s="2550"/>
      <c r="GLQ15" s="2550"/>
      <c r="GLR15" s="2550"/>
      <c r="GLS15" s="2550"/>
      <c r="GLT15" s="2550"/>
      <c r="GLU15" s="2550"/>
      <c r="GLV15" s="2550"/>
      <c r="GLW15" s="2550"/>
      <c r="GLX15" s="2550"/>
      <c r="GLY15" s="2550"/>
      <c r="GLZ15" s="2550"/>
      <c r="GMA15" s="2550"/>
      <c r="GMB15" s="2550"/>
      <c r="GMC15" s="2550"/>
      <c r="GMD15" s="2550"/>
      <c r="GME15" s="2550"/>
      <c r="GMF15" s="2550"/>
      <c r="GMG15" s="2550"/>
      <c r="GMH15" s="2550"/>
      <c r="GMI15" s="2550"/>
      <c r="GMJ15" s="2550"/>
      <c r="GMK15" s="2550"/>
      <c r="GML15" s="2550"/>
      <c r="GMM15" s="2550"/>
      <c r="GMN15" s="2550"/>
      <c r="GMO15" s="2550"/>
      <c r="GMP15" s="2550"/>
      <c r="GMQ15" s="2550"/>
      <c r="GMR15" s="2550"/>
      <c r="GMS15" s="2550"/>
      <c r="GMT15" s="2550"/>
      <c r="GMU15" s="2550"/>
      <c r="GMV15" s="2550"/>
      <c r="GMW15" s="2550"/>
      <c r="GMX15" s="2550"/>
      <c r="GMY15" s="2550"/>
      <c r="GMZ15" s="2550"/>
      <c r="GNA15" s="2550"/>
      <c r="GNB15" s="2550"/>
      <c r="GNC15" s="2550"/>
      <c r="GND15" s="2550"/>
      <c r="GNE15" s="2550"/>
      <c r="GNF15" s="2550"/>
      <c r="GNG15" s="2550"/>
      <c r="GNH15" s="2550"/>
      <c r="GNI15" s="2550"/>
      <c r="GNJ15" s="2550"/>
      <c r="GNK15" s="2550"/>
      <c r="GNL15" s="2550"/>
      <c r="GNM15" s="2550"/>
      <c r="GNN15" s="2550"/>
      <c r="GNO15" s="2550"/>
      <c r="GNP15" s="2550"/>
      <c r="GNQ15" s="2550"/>
      <c r="GNR15" s="2550"/>
      <c r="GNS15" s="2550"/>
      <c r="GNT15" s="2550"/>
      <c r="GNU15" s="2550"/>
      <c r="GNV15" s="2550"/>
      <c r="GNW15" s="2550"/>
      <c r="GNX15" s="2550"/>
      <c r="GNY15" s="2550"/>
      <c r="GNZ15" s="2550"/>
      <c r="GOA15" s="2550"/>
      <c r="GOB15" s="2550"/>
      <c r="GOC15" s="2550"/>
      <c r="GOD15" s="2550"/>
      <c r="GOE15" s="2550"/>
      <c r="GOF15" s="2550"/>
      <c r="GOG15" s="2550"/>
      <c r="GOH15" s="2550"/>
      <c r="GOI15" s="2550"/>
      <c r="GOJ15" s="2550"/>
      <c r="GOK15" s="2550"/>
      <c r="GOL15" s="2550"/>
      <c r="GOM15" s="2550"/>
      <c r="GON15" s="2550"/>
      <c r="GOO15" s="2550"/>
      <c r="GOP15" s="2550"/>
      <c r="GOQ15" s="2550"/>
      <c r="GOR15" s="2550"/>
      <c r="GOS15" s="2550"/>
      <c r="GOT15" s="2550"/>
      <c r="GOU15" s="2550"/>
      <c r="GOV15" s="2550"/>
      <c r="GOW15" s="2550"/>
      <c r="GOX15" s="2550"/>
      <c r="GOY15" s="2550"/>
      <c r="GOZ15" s="2550"/>
      <c r="GPA15" s="2550"/>
      <c r="GPB15" s="2550"/>
      <c r="GPC15" s="2550"/>
      <c r="GPD15" s="2550"/>
      <c r="GPE15" s="2550"/>
      <c r="GPF15" s="2550"/>
      <c r="GPG15" s="2550"/>
      <c r="GPH15" s="2550"/>
      <c r="GPI15" s="2550"/>
      <c r="GPJ15" s="2550"/>
      <c r="GPK15" s="2550"/>
      <c r="GPL15" s="2550"/>
      <c r="GPM15" s="2550"/>
      <c r="GPN15" s="2550"/>
      <c r="GPO15" s="2550"/>
      <c r="GPP15" s="2550"/>
      <c r="GPQ15" s="2550"/>
      <c r="GPR15" s="2550"/>
      <c r="GPS15" s="2550"/>
      <c r="GPT15" s="2550"/>
      <c r="GPU15" s="2550"/>
      <c r="GPV15" s="2550"/>
      <c r="GPW15" s="2550"/>
      <c r="GPX15" s="2550"/>
      <c r="GPY15" s="2550"/>
      <c r="GPZ15" s="2550"/>
      <c r="GQA15" s="2550"/>
      <c r="GQB15" s="2550"/>
      <c r="GQC15" s="2550"/>
      <c r="GQD15" s="2550"/>
      <c r="GQE15" s="2550"/>
      <c r="GQF15" s="2550"/>
      <c r="GQG15" s="2550"/>
      <c r="GQH15" s="2550"/>
      <c r="GQI15" s="2550"/>
      <c r="GQJ15" s="2550"/>
      <c r="GQK15" s="2550"/>
      <c r="GQL15" s="2550"/>
      <c r="GQM15" s="2550"/>
      <c r="GQN15" s="2550"/>
      <c r="GQO15" s="2550"/>
      <c r="GQP15" s="2550"/>
      <c r="GQQ15" s="2550"/>
      <c r="GQR15" s="2550"/>
      <c r="GQS15" s="2550"/>
      <c r="GQT15" s="2550"/>
      <c r="GQU15" s="2550"/>
      <c r="GQV15" s="2550"/>
      <c r="GQW15" s="2550"/>
      <c r="GQX15" s="2550"/>
      <c r="GQY15" s="2550"/>
      <c r="GQZ15" s="2550"/>
      <c r="GRA15" s="2550"/>
      <c r="GRB15" s="2550"/>
      <c r="GRC15" s="2550"/>
      <c r="GRD15" s="2550"/>
      <c r="GRE15" s="2550"/>
      <c r="GRF15" s="2550"/>
      <c r="GRG15" s="2550"/>
      <c r="GRH15" s="2550"/>
      <c r="GRI15" s="2550"/>
      <c r="GRJ15" s="2550"/>
      <c r="GRK15" s="2550"/>
      <c r="GRL15" s="2550"/>
      <c r="GRM15" s="2550"/>
      <c r="GRN15" s="2550"/>
      <c r="GRO15" s="2550"/>
      <c r="GRP15" s="2550"/>
      <c r="GRQ15" s="2550"/>
      <c r="GRR15" s="2550"/>
      <c r="GRS15" s="2550"/>
      <c r="GRT15" s="2550"/>
      <c r="GRU15" s="2550"/>
      <c r="GRV15" s="2550"/>
      <c r="GRW15" s="2550"/>
      <c r="GRX15" s="2550"/>
      <c r="GRY15" s="2550"/>
      <c r="GRZ15" s="2550"/>
      <c r="GSA15" s="2550"/>
      <c r="GSB15" s="2550"/>
      <c r="GSC15" s="2550"/>
      <c r="GSD15" s="2550"/>
      <c r="GSE15" s="2550"/>
      <c r="GSF15" s="2550"/>
      <c r="GSG15" s="2550"/>
      <c r="GSH15" s="2550"/>
      <c r="GSI15" s="2550"/>
      <c r="GSJ15" s="2550"/>
      <c r="GSK15" s="2550"/>
      <c r="GSL15" s="2550"/>
      <c r="GSM15" s="2550"/>
      <c r="GSN15" s="2550"/>
      <c r="GSO15" s="2550"/>
      <c r="GSP15" s="2550"/>
      <c r="GSQ15" s="2550"/>
      <c r="GSR15" s="2550"/>
      <c r="GSS15" s="2550"/>
      <c r="GST15" s="2550"/>
      <c r="GSU15" s="2550"/>
      <c r="GSV15" s="2550"/>
      <c r="GSW15" s="2550"/>
      <c r="GSX15" s="2550"/>
      <c r="GSY15" s="2550"/>
      <c r="GSZ15" s="2550"/>
      <c r="GTA15" s="2550"/>
      <c r="GTB15" s="2550"/>
      <c r="GTC15" s="2550"/>
      <c r="GTD15" s="2550"/>
      <c r="GTE15" s="2550"/>
      <c r="GTF15" s="2550"/>
      <c r="GTG15" s="2550"/>
      <c r="GTH15" s="2550"/>
      <c r="GTI15" s="2550"/>
      <c r="GTJ15" s="2550"/>
      <c r="GTK15" s="2550"/>
      <c r="GTL15" s="2550"/>
      <c r="GTM15" s="2550"/>
      <c r="GTN15" s="2550"/>
      <c r="GTO15" s="2550"/>
      <c r="GTP15" s="2550"/>
      <c r="GTQ15" s="2550"/>
      <c r="GTR15" s="2550"/>
      <c r="GTS15" s="2550"/>
      <c r="GTT15" s="2550"/>
      <c r="GTU15" s="2550"/>
      <c r="GTV15" s="2550"/>
      <c r="GTW15" s="2550"/>
      <c r="GTX15" s="2550"/>
      <c r="GTY15" s="2550"/>
      <c r="GTZ15" s="2550"/>
      <c r="GUA15" s="2550"/>
      <c r="GUB15" s="2550"/>
      <c r="GUC15" s="2550"/>
      <c r="GUD15" s="2550"/>
      <c r="GUE15" s="2550"/>
      <c r="GUF15" s="2550"/>
      <c r="GUG15" s="2550"/>
      <c r="GUH15" s="2550"/>
      <c r="GUI15" s="2550"/>
      <c r="GUJ15" s="2550"/>
      <c r="GUK15" s="2550"/>
      <c r="GUL15" s="2550"/>
      <c r="GUM15" s="2550"/>
      <c r="GUN15" s="2550"/>
      <c r="GUO15" s="2550"/>
      <c r="GUP15" s="2550"/>
      <c r="GUQ15" s="2550"/>
      <c r="GUR15" s="2550"/>
      <c r="GUS15" s="2550"/>
      <c r="GUT15" s="2550"/>
      <c r="GUU15" s="2550"/>
      <c r="GUV15" s="2550"/>
      <c r="GUW15" s="2550"/>
      <c r="GUX15" s="2550"/>
      <c r="GUY15" s="2550"/>
      <c r="GUZ15" s="2550"/>
      <c r="GVA15" s="2550"/>
      <c r="GVB15" s="2550"/>
      <c r="GVC15" s="2550"/>
      <c r="GVD15" s="2550"/>
      <c r="GVE15" s="2550"/>
      <c r="GVF15" s="2550"/>
      <c r="GVG15" s="2550"/>
      <c r="GVH15" s="2550"/>
      <c r="GVI15" s="2550"/>
      <c r="GVJ15" s="2550"/>
      <c r="GVK15" s="2550"/>
      <c r="GVL15" s="2550"/>
      <c r="GVM15" s="2550"/>
      <c r="GVN15" s="2550"/>
      <c r="GVO15" s="2550"/>
      <c r="GVP15" s="2550"/>
      <c r="GVQ15" s="2550"/>
      <c r="GVR15" s="2550"/>
      <c r="GVS15" s="2550"/>
      <c r="GVT15" s="2550"/>
      <c r="GVU15" s="2550"/>
      <c r="GVV15" s="2550"/>
      <c r="GVW15" s="2550"/>
      <c r="GVX15" s="2550"/>
      <c r="GVY15" s="2550"/>
      <c r="GVZ15" s="2550"/>
      <c r="GWA15" s="2550"/>
      <c r="GWB15" s="2550"/>
      <c r="GWC15" s="2550"/>
      <c r="GWD15" s="2550"/>
      <c r="GWE15" s="2550"/>
      <c r="GWF15" s="2550"/>
      <c r="GWG15" s="2550"/>
      <c r="GWH15" s="2550"/>
      <c r="GWI15" s="2550"/>
      <c r="GWJ15" s="2550"/>
      <c r="GWK15" s="2550"/>
      <c r="GWL15" s="2550"/>
      <c r="GWM15" s="2550"/>
      <c r="GWN15" s="2550"/>
      <c r="GWO15" s="2550"/>
      <c r="GWP15" s="2550"/>
      <c r="GWQ15" s="2550"/>
      <c r="GWR15" s="2550"/>
      <c r="GWS15" s="2550"/>
      <c r="GWT15" s="2550"/>
      <c r="GWU15" s="2550"/>
      <c r="GWV15" s="2550"/>
      <c r="GWW15" s="2550"/>
      <c r="GWX15" s="2550"/>
      <c r="GWY15" s="2550"/>
      <c r="GWZ15" s="2550"/>
      <c r="GXA15" s="2550"/>
      <c r="GXB15" s="2550"/>
      <c r="GXC15" s="2550"/>
      <c r="GXD15" s="2550"/>
      <c r="GXE15" s="2550"/>
      <c r="GXF15" s="2550"/>
      <c r="GXG15" s="2550"/>
      <c r="GXH15" s="2550"/>
      <c r="GXI15" s="2550"/>
      <c r="GXJ15" s="2550"/>
      <c r="GXK15" s="2550"/>
      <c r="GXL15" s="2550"/>
      <c r="GXM15" s="2550"/>
      <c r="GXN15" s="2550"/>
      <c r="GXO15" s="2550"/>
      <c r="GXP15" s="2550"/>
      <c r="GXQ15" s="2550"/>
      <c r="GXR15" s="2550"/>
      <c r="GXS15" s="2550"/>
      <c r="GXT15" s="2550"/>
      <c r="GXU15" s="2550"/>
      <c r="GXV15" s="2550"/>
      <c r="GXW15" s="2550"/>
      <c r="GXX15" s="2550"/>
      <c r="GXY15" s="2550"/>
      <c r="GXZ15" s="2550"/>
      <c r="GYA15" s="2550"/>
      <c r="GYB15" s="2550"/>
      <c r="GYC15" s="2550"/>
      <c r="GYD15" s="2550"/>
      <c r="GYE15" s="2550"/>
      <c r="GYF15" s="2550"/>
      <c r="GYG15" s="2550"/>
      <c r="GYH15" s="2550"/>
      <c r="GYI15" s="2550"/>
      <c r="GYJ15" s="2550"/>
      <c r="GYK15" s="2550"/>
      <c r="GYL15" s="2550"/>
      <c r="GYM15" s="2550"/>
      <c r="GYN15" s="2550"/>
      <c r="GYO15" s="2550"/>
      <c r="GYP15" s="2550"/>
      <c r="GYQ15" s="2550"/>
      <c r="GYR15" s="2550"/>
      <c r="GYS15" s="2550"/>
      <c r="GYT15" s="2550"/>
      <c r="GYU15" s="2550"/>
      <c r="GYV15" s="2550"/>
      <c r="GYW15" s="2550"/>
      <c r="GYX15" s="2550"/>
      <c r="GYY15" s="2550"/>
      <c r="GYZ15" s="2550"/>
      <c r="GZA15" s="2550"/>
      <c r="GZB15" s="2550"/>
      <c r="GZC15" s="2550"/>
      <c r="GZD15" s="2550"/>
      <c r="GZE15" s="2550"/>
      <c r="GZF15" s="2550"/>
      <c r="GZG15" s="2550"/>
      <c r="GZH15" s="2550"/>
      <c r="GZI15" s="2550"/>
      <c r="GZJ15" s="2550"/>
      <c r="GZK15" s="2550"/>
      <c r="GZL15" s="2550"/>
      <c r="GZM15" s="2550"/>
      <c r="GZN15" s="2550"/>
      <c r="GZO15" s="2550"/>
      <c r="GZP15" s="2550"/>
      <c r="GZQ15" s="2550"/>
      <c r="GZR15" s="2550"/>
      <c r="GZS15" s="2550"/>
      <c r="GZT15" s="2550"/>
      <c r="GZU15" s="2550"/>
      <c r="GZV15" s="2550"/>
      <c r="GZW15" s="2550"/>
      <c r="GZX15" s="2550"/>
      <c r="GZY15" s="2550"/>
      <c r="GZZ15" s="2550"/>
      <c r="HAA15" s="2550"/>
      <c r="HAB15" s="2550"/>
      <c r="HAC15" s="2550"/>
      <c r="HAD15" s="2550"/>
      <c r="HAE15" s="2550"/>
      <c r="HAF15" s="2550"/>
      <c r="HAG15" s="2550"/>
      <c r="HAH15" s="2550"/>
      <c r="HAI15" s="2550"/>
      <c r="HAJ15" s="2550"/>
      <c r="HAK15" s="2550"/>
      <c r="HAL15" s="2550"/>
      <c r="HAM15" s="2550"/>
      <c r="HAN15" s="2550"/>
      <c r="HAO15" s="2550"/>
      <c r="HAP15" s="2550"/>
      <c r="HAQ15" s="2550"/>
      <c r="HAR15" s="2550"/>
      <c r="HAS15" s="2550"/>
      <c r="HAT15" s="2550"/>
      <c r="HAU15" s="2550"/>
      <c r="HAV15" s="2550"/>
      <c r="HAW15" s="2550"/>
      <c r="HAX15" s="2550"/>
      <c r="HAY15" s="2550"/>
      <c r="HAZ15" s="2550"/>
      <c r="HBA15" s="2550"/>
      <c r="HBB15" s="2550"/>
      <c r="HBC15" s="2550"/>
      <c r="HBD15" s="2550"/>
      <c r="HBE15" s="2550"/>
      <c r="HBF15" s="2550"/>
      <c r="HBG15" s="2550"/>
      <c r="HBH15" s="2550"/>
      <c r="HBI15" s="2550"/>
      <c r="HBJ15" s="2550"/>
      <c r="HBK15" s="2550"/>
      <c r="HBL15" s="2550"/>
      <c r="HBM15" s="2550"/>
      <c r="HBN15" s="2550"/>
      <c r="HBO15" s="2550"/>
      <c r="HBP15" s="2550"/>
      <c r="HBQ15" s="2550"/>
      <c r="HBR15" s="2550"/>
      <c r="HBS15" s="2550"/>
      <c r="HBT15" s="2550"/>
      <c r="HBU15" s="2550"/>
      <c r="HBV15" s="2550"/>
      <c r="HBW15" s="2550"/>
      <c r="HBX15" s="2550"/>
      <c r="HBY15" s="2550"/>
      <c r="HBZ15" s="2550"/>
      <c r="HCA15" s="2550"/>
      <c r="HCB15" s="2550"/>
      <c r="HCC15" s="2550"/>
      <c r="HCD15" s="2550"/>
      <c r="HCE15" s="2550"/>
      <c r="HCF15" s="2550"/>
      <c r="HCG15" s="2550"/>
      <c r="HCH15" s="2550"/>
      <c r="HCI15" s="2550"/>
      <c r="HCJ15" s="2550"/>
      <c r="HCK15" s="2550"/>
      <c r="HCL15" s="2550"/>
      <c r="HCM15" s="2550"/>
      <c r="HCN15" s="2550"/>
      <c r="HCO15" s="2550"/>
      <c r="HCP15" s="2550"/>
      <c r="HCQ15" s="2550"/>
      <c r="HCR15" s="2550"/>
      <c r="HCS15" s="2550"/>
      <c r="HCT15" s="2550"/>
      <c r="HCU15" s="2550"/>
      <c r="HCV15" s="2550"/>
      <c r="HCW15" s="2550"/>
      <c r="HCX15" s="2550"/>
      <c r="HCY15" s="2550"/>
      <c r="HCZ15" s="2550"/>
      <c r="HDA15" s="2550"/>
      <c r="HDB15" s="2550"/>
      <c r="HDC15" s="2550"/>
      <c r="HDD15" s="2550"/>
      <c r="HDE15" s="2550"/>
      <c r="HDF15" s="2550"/>
      <c r="HDG15" s="2550"/>
      <c r="HDH15" s="2550"/>
      <c r="HDI15" s="2550"/>
      <c r="HDJ15" s="2550"/>
      <c r="HDK15" s="2550"/>
      <c r="HDL15" s="2550"/>
      <c r="HDM15" s="2550"/>
      <c r="HDN15" s="2550"/>
      <c r="HDO15" s="2550"/>
      <c r="HDP15" s="2550"/>
      <c r="HDQ15" s="2550"/>
      <c r="HDR15" s="2550"/>
      <c r="HDS15" s="2550"/>
      <c r="HDT15" s="2550"/>
      <c r="HDU15" s="2550"/>
      <c r="HDV15" s="2550"/>
      <c r="HDW15" s="2550"/>
      <c r="HDX15" s="2550"/>
      <c r="HDY15" s="2550"/>
      <c r="HDZ15" s="2550"/>
      <c r="HEA15" s="2550"/>
      <c r="HEB15" s="2550"/>
      <c r="HEC15" s="2550"/>
      <c r="HED15" s="2550"/>
      <c r="HEE15" s="2550"/>
      <c r="HEF15" s="2550"/>
      <c r="HEG15" s="2550"/>
      <c r="HEH15" s="2550"/>
      <c r="HEI15" s="2550"/>
      <c r="HEJ15" s="2550"/>
      <c r="HEK15" s="2550"/>
      <c r="HEL15" s="2550"/>
      <c r="HEM15" s="2550"/>
      <c r="HEN15" s="2550"/>
      <c r="HEO15" s="2550"/>
      <c r="HEP15" s="2550"/>
      <c r="HEQ15" s="2550"/>
      <c r="HER15" s="2550"/>
      <c r="HES15" s="2550"/>
      <c r="HET15" s="2550"/>
      <c r="HEU15" s="2550"/>
      <c r="HEV15" s="2550"/>
      <c r="HEW15" s="2550"/>
      <c r="HEX15" s="2550"/>
      <c r="HEY15" s="2550"/>
      <c r="HEZ15" s="2550"/>
      <c r="HFA15" s="2550"/>
      <c r="HFB15" s="2550"/>
      <c r="HFC15" s="2550"/>
      <c r="HFD15" s="2550"/>
      <c r="HFE15" s="2550"/>
      <c r="HFF15" s="2550"/>
      <c r="HFG15" s="2550"/>
      <c r="HFH15" s="2550"/>
      <c r="HFI15" s="2550"/>
      <c r="HFJ15" s="2550"/>
      <c r="HFK15" s="2550"/>
      <c r="HFL15" s="2550"/>
      <c r="HFM15" s="2550"/>
      <c r="HFN15" s="2550"/>
      <c r="HFO15" s="2550"/>
      <c r="HFP15" s="2550"/>
      <c r="HFQ15" s="2550"/>
      <c r="HFR15" s="2550"/>
      <c r="HFS15" s="2550"/>
      <c r="HFT15" s="2550"/>
      <c r="HFU15" s="2550"/>
      <c r="HFV15" s="2550"/>
      <c r="HFW15" s="2550"/>
      <c r="HFX15" s="2550"/>
      <c r="HFY15" s="2550"/>
      <c r="HFZ15" s="2550"/>
      <c r="HGA15" s="2550"/>
      <c r="HGB15" s="2550"/>
      <c r="HGC15" s="2550"/>
      <c r="HGD15" s="2550"/>
      <c r="HGE15" s="2550"/>
      <c r="HGF15" s="2550"/>
      <c r="HGG15" s="2550"/>
      <c r="HGH15" s="2550"/>
      <c r="HGI15" s="2550"/>
      <c r="HGJ15" s="2550"/>
      <c r="HGK15" s="2550"/>
      <c r="HGL15" s="2550"/>
      <c r="HGM15" s="2550"/>
      <c r="HGN15" s="2550"/>
      <c r="HGO15" s="2550"/>
      <c r="HGP15" s="2550"/>
      <c r="HGQ15" s="2550"/>
      <c r="HGR15" s="2550"/>
      <c r="HGS15" s="2550"/>
      <c r="HGT15" s="2550"/>
      <c r="HGU15" s="2550"/>
      <c r="HGV15" s="2550"/>
      <c r="HGW15" s="2550"/>
      <c r="HGX15" s="2550"/>
      <c r="HGY15" s="2550"/>
      <c r="HGZ15" s="2550"/>
      <c r="HHA15" s="2550"/>
      <c r="HHB15" s="2550"/>
      <c r="HHC15" s="2550"/>
      <c r="HHD15" s="2550"/>
      <c r="HHE15" s="2550"/>
      <c r="HHF15" s="2550"/>
      <c r="HHG15" s="2550"/>
      <c r="HHH15" s="2550"/>
      <c r="HHI15" s="2550"/>
      <c r="HHJ15" s="2550"/>
      <c r="HHK15" s="2550"/>
      <c r="HHL15" s="2550"/>
      <c r="HHM15" s="2550"/>
      <c r="HHN15" s="2550"/>
      <c r="HHO15" s="2550"/>
      <c r="HHP15" s="2550"/>
      <c r="HHQ15" s="2550"/>
      <c r="HHR15" s="2550"/>
      <c r="HHS15" s="2550"/>
      <c r="HHT15" s="2550"/>
      <c r="HHU15" s="2550"/>
      <c r="HHV15" s="2550"/>
      <c r="HHW15" s="2550"/>
      <c r="HHX15" s="2550"/>
      <c r="HHY15" s="2550"/>
      <c r="HHZ15" s="2550"/>
      <c r="HIA15" s="2550"/>
      <c r="HIB15" s="2550"/>
      <c r="HIC15" s="2550"/>
      <c r="HID15" s="2550"/>
      <c r="HIE15" s="2550"/>
      <c r="HIF15" s="2550"/>
      <c r="HIG15" s="2550"/>
      <c r="HIH15" s="2550"/>
      <c r="HII15" s="2550"/>
      <c r="HIJ15" s="2550"/>
      <c r="HIK15" s="2550"/>
      <c r="HIL15" s="2550"/>
      <c r="HIM15" s="2550"/>
      <c r="HIN15" s="2550"/>
      <c r="HIO15" s="2550"/>
      <c r="HIP15" s="2550"/>
      <c r="HIQ15" s="2550"/>
      <c r="HIR15" s="2550"/>
      <c r="HIS15" s="2550"/>
      <c r="HIT15" s="2550"/>
      <c r="HIU15" s="2550"/>
      <c r="HIV15" s="2550"/>
      <c r="HIW15" s="2550"/>
      <c r="HIX15" s="2550"/>
      <c r="HIY15" s="2550"/>
      <c r="HIZ15" s="2550"/>
      <c r="HJA15" s="2550"/>
      <c r="HJB15" s="2550"/>
      <c r="HJC15" s="2550"/>
      <c r="HJD15" s="2550"/>
      <c r="HJE15" s="2550"/>
      <c r="HJF15" s="2550"/>
      <c r="HJG15" s="2550"/>
      <c r="HJH15" s="2550"/>
      <c r="HJI15" s="2550"/>
      <c r="HJJ15" s="2550"/>
      <c r="HJK15" s="2550"/>
      <c r="HJL15" s="2550"/>
      <c r="HJM15" s="2550"/>
      <c r="HJN15" s="2550"/>
      <c r="HJO15" s="2550"/>
      <c r="HJP15" s="2550"/>
      <c r="HJQ15" s="2550"/>
      <c r="HJR15" s="2550"/>
      <c r="HJS15" s="2550"/>
      <c r="HJT15" s="2550"/>
      <c r="HJU15" s="2550"/>
      <c r="HJV15" s="2550"/>
      <c r="HJW15" s="2550"/>
      <c r="HJX15" s="2550"/>
      <c r="HJY15" s="2550"/>
      <c r="HJZ15" s="2550"/>
      <c r="HKA15" s="2550"/>
      <c r="HKB15" s="2550"/>
      <c r="HKC15" s="2550"/>
      <c r="HKD15" s="2550"/>
      <c r="HKE15" s="2550"/>
      <c r="HKF15" s="2550"/>
      <c r="HKG15" s="2550"/>
      <c r="HKH15" s="2550"/>
      <c r="HKI15" s="2550"/>
      <c r="HKJ15" s="2550"/>
      <c r="HKK15" s="2550"/>
      <c r="HKL15" s="2550"/>
      <c r="HKM15" s="2550"/>
      <c r="HKN15" s="2550"/>
      <c r="HKO15" s="2550"/>
      <c r="HKP15" s="2550"/>
      <c r="HKQ15" s="2550"/>
      <c r="HKR15" s="2550"/>
      <c r="HKS15" s="2550"/>
      <c r="HKT15" s="2550"/>
      <c r="HKU15" s="2550"/>
      <c r="HKV15" s="2550"/>
      <c r="HKW15" s="2550"/>
      <c r="HKX15" s="2550"/>
      <c r="HKY15" s="2550"/>
      <c r="HKZ15" s="2550"/>
      <c r="HLA15" s="2550"/>
      <c r="HLB15" s="2550"/>
      <c r="HLC15" s="2550"/>
      <c r="HLD15" s="2550"/>
      <c r="HLE15" s="2550"/>
      <c r="HLF15" s="2550"/>
      <c r="HLG15" s="2550"/>
      <c r="HLH15" s="2550"/>
      <c r="HLI15" s="2550"/>
      <c r="HLJ15" s="2550"/>
      <c r="HLK15" s="2550"/>
      <c r="HLL15" s="2550"/>
      <c r="HLM15" s="2550"/>
      <c r="HLN15" s="2550"/>
      <c r="HLO15" s="2550"/>
      <c r="HLP15" s="2550"/>
      <c r="HLQ15" s="2550"/>
      <c r="HLR15" s="2550"/>
      <c r="HLS15" s="2550"/>
      <c r="HLT15" s="2550"/>
      <c r="HLU15" s="2550"/>
      <c r="HLV15" s="2550"/>
      <c r="HLW15" s="2550"/>
      <c r="HLX15" s="2550"/>
      <c r="HLY15" s="2550"/>
      <c r="HLZ15" s="2550"/>
      <c r="HMA15" s="2550"/>
      <c r="HMB15" s="2550"/>
      <c r="HMC15" s="2550"/>
      <c r="HMD15" s="2550"/>
      <c r="HME15" s="2550"/>
      <c r="HMF15" s="2550"/>
      <c r="HMG15" s="2550"/>
      <c r="HMH15" s="2550"/>
      <c r="HMI15" s="2550"/>
      <c r="HMJ15" s="2550"/>
      <c r="HMK15" s="2550"/>
      <c r="HML15" s="2550"/>
      <c r="HMM15" s="2550"/>
      <c r="HMN15" s="2550"/>
      <c r="HMO15" s="2550"/>
      <c r="HMP15" s="2550"/>
      <c r="HMQ15" s="2550"/>
      <c r="HMR15" s="2550"/>
      <c r="HMS15" s="2550"/>
      <c r="HMT15" s="2550"/>
      <c r="HMU15" s="2550"/>
      <c r="HMV15" s="2550"/>
      <c r="HMW15" s="2550"/>
      <c r="HMX15" s="2550"/>
      <c r="HMY15" s="2550"/>
      <c r="HMZ15" s="2550"/>
      <c r="HNA15" s="2550"/>
      <c r="HNB15" s="2550"/>
      <c r="HNC15" s="2550"/>
      <c r="HND15" s="2550"/>
      <c r="HNE15" s="2550"/>
      <c r="HNF15" s="2550"/>
      <c r="HNG15" s="2550"/>
      <c r="HNH15" s="2550"/>
      <c r="HNI15" s="2550"/>
      <c r="HNJ15" s="2550"/>
      <c r="HNK15" s="2550"/>
      <c r="HNL15" s="2550"/>
      <c r="HNM15" s="2550"/>
      <c r="HNN15" s="2550"/>
      <c r="HNO15" s="2550"/>
      <c r="HNP15" s="2550"/>
      <c r="HNQ15" s="2550"/>
      <c r="HNR15" s="2550"/>
      <c r="HNS15" s="2550"/>
      <c r="HNT15" s="2550"/>
      <c r="HNU15" s="2550"/>
      <c r="HNV15" s="2550"/>
      <c r="HNW15" s="2550"/>
      <c r="HNX15" s="2550"/>
      <c r="HNY15" s="2550"/>
      <c r="HNZ15" s="2550"/>
      <c r="HOA15" s="2550"/>
      <c r="HOB15" s="2550"/>
      <c r="HOC15" s="2550"/>
      <c r="HOD15" s="2550"/>
      <c r="HOE15" s="2550"/>
      <c r="HOF15" s="2550"/>
      <c r="HOG15" s="2550"/>
      <c r="HOH15" s="2550"/>
      <c r="HOI15" s="2550"/>
      <c r="HOJ15" s="2550"/>
      <c r="HOK15" s="2550"/>
      <c r="HOL15" s="2550"/>
      <c r="HOM15" s="2550"/>
      <c r="HON15" s="2550"/>
      <c r="HOO15" s="2550"/>
      <c r="HOP15" s="2550"/>
      <c r="HOQ15" s="2550"/>
      <c r="HOR15" s="2550"/>
      <c r="HOS15" s="2550"/>
      <c r="HOT15" s="2550"/>
      <c r="HOU15" s="2550"/>
      <c r="HOV15" s="2550"/>
      <c r="HOW15" s="2550"/>
      <c r="HOX15" s="2550"/>
      <c r="HOY15" s="2550"/>
      <c r="HOZ15" s="2550"/>
      <c r="HPA15" s="2550"/>
      <c r="HPB15" s="2550"/>
      <c r="HPC15" s="2550"/>
      <c r="HPD15" s="2550"/>
      <c r="HPE15" s="2550"/>
      <c r="HPF15" s="2550"/>
      <c r="HPG15" s="2550"/>
      <c r="HPH15" s="2550"/>
      <c r="HPI15" s="2550"/>
      <c r="HPJ15" s="2550"/>
      <c r="HPK15" s="2550"/>
      <c r="HPL15" s="2550"/>
      <c r="HPM15" s="2550"/>
      <c r="HPN15" s="2550"/>
      <c r="HPO15" s="2550"/>
      <c r="HPP15" s="2550"/>
      <c r="HPQ15" s="2550"/>
      <c r="HPR15" s="2550"/>
      <c r="HPS15" s="2550"/>
      <c r="HPT15" s="2550"/>
      <c r="HPU15" s="2550"/>
      <c r="HPV15" s="2550"/>
      <c r="HPW15" s="2550"/>
      <c r="HPX15" s="2550"/>
      <c r="HPY15" s="2550"/>
      <c r="HPZ15" s="2550"/>
      <c r="HQA15" s="2550"/>
      <c r="HQB15" s="2550"/>
      <c r="HQC15" s="2550"/>
      <c r="HQD15" s="2550"/>
      <c r="HQE15" s="2550"/>
      <c r="HQF15" s="2550"/>
      <c r="HQG15" s="2550"/>
      <c r="HQH15" s="2550"/>
      <c r="HQI15" s="2550"/>
      <c r="HQJ15" s="2550"/>
      <c r="HQK15" s="2550"/>
      <c r="HQL15" s="2550"/>
      <c r="HQM15" s="2550"/>
      <c r="HQN15" s="2550"/>
      <c r="HQO15" s="2550"/>
      <c r="HQP15" s="2550"/>
      <c r="HQQ15" s="2550"/>
      <c r="HQR15" s="2550"/>
      <c r="HQS15" s="2550"/>
      <c r="HQT15" s="2550"/>
      <c r="HQU15" s="2550"/>
      <c r="HQV15" s="2550"/>
      <c r="HQW15" s="2550"/>
      <c r="HQX15" s="2550"/>
      <c r="HQY15" s="2550"/>
      <c r="HQZ15" s="2550"/>
      <c r="HRA15" s="2550"/>
      <c r="HRB15" s="2550"/>
      <c r="HRC15" s="2550"/>
      <c r="HRD15" s="2550"/>
      <c r="HRE15" s="2550"/>
      <c r="HRF15" s="2550"/>
      <c r="HRG15" s="2550"/>
      <c r="HRH15" s="2550"/>
      <c r="HRI15" s="2550"/>
      <c r="HRJ15" s="2550"/>
      <c r="HRK15" s="2550"/>
      <c r="HRL15" s="2550"/>
      <c r="HRM15" s="2550"/>
      <c r="HRN15" s="2550"/>
      <c r="HRO15" s="2550"/>
      <c r="HRP15" s="2550"/>
      <c r="HRQ15" s="2550"/>
      <c r="HRR15" s="2550"/>
      <c r="HRS15" s="2550"/>
      <c r="HRT15" s="2550"/>
      <c r="HRU15" s="2550"/>
      <c r="HRV15" s="2550"/>
      <c r="HRW15" s="2550"/>
      <c r="HRX15" s="2550"/>
      <c r="HRY15" s="2550"/>
      <c r="HRZ15" s="2550"/>
      <c r="HSA15" s="2550"/>
      <c r="HSB15" s="2550"/>
      <c r="HSC15" s="2550"/>
      <c r="HSD15" s="2550"/>
      <c r="HSE15" s="2550"/>
      <c r="HSF15" s="2550"/>
      <c r="HSG15" s="2550"/>
      <c r="HSH15" s="2550"/>
      <c r="HSI15" s="2550"/>
      <c r="HSJ15" s="2550"/>
      <c r="HSK15" s="2550"/>
      <c r="HSL15" s="2550"/>
      <c r="HSM15" s="2550"/>
      <c r="HSN15" s="2550"/>
      <c r="HSO15" s="2550"/>
      <c r="HSP15" s="2550"/>
      <c r="HSQ15" s="2550"/>
      <c r="HSR15" s="2550"/>
      <c r="HSS15" s="2550"/>
      <c r="HST15" s="2550"/>
      <c r="HSU15" s="2550"/>
      <c r="HSV15" s="2550"/>
      <c r="HSW15" s="2550"/>
      <c r="HSX15" s="2550"/>
      <c r="HSY15" s="2550"/>
      <c r="HSZ15" s="2550"/>
      <c r="HTA15" s="2550"/>
      <c r="HTB15" s="2550"/>
      <c r="HTC15" s="2550"/>
      <c r="HTD15" s="2550"/>
      <c r="HTE15" s="2550"/>
      <c r="HTF15" s="2550"/>
      <c r="HTG15" s="2550"/>
      <c r="HTH15" s="2550"/>
      <c r="HTI15" s="2550"/>
      <c r="HTJ15" s="2550"/>
      <c r="HTK15" s="2550"/>
      <c r="HTL15" s="2550"/>
      <c r="HTM15" s="2550"/>
      <c r="HTN15" s="2550"/>
      <c r="HTO15" s="2550"/>
      <c r="HTP15" s="2550"/>
      <c r="HTQ15" s="2550"/>
      <c r="HTR15" s="2550"/>
      <c r="HTS15" s="2550"/>
      <c r="HTT15" s="2550"/>
      <c r="HTU15" s="2550"/>
      <c r="HTV15" s="2550"/>
      <c r="HTW15" s="2550"/>
      <c r="HTX15" s="2550"/>
      <c r="HTY15" s="2550"/>
      <c r="HTZ15" s="2550"/>
      <c r="HUA15" s="2550"/>
      <c r="HUB15" s="2550"/>
      <c r="HUC15" s="2550"/>
      <c r="HUD15" s="2550"/>
      <c r="HUE15" s="2550"/>
      <c r="HUF15" s="2550"/>
      <c r="HUG15" s="2550"/>
      <c r="HUH15" s="2550"/>
      <c r="HUI15" s="2550"/>
      <c r="HUJ15" s="2550"/>
      <c r="HUK15" s="2550"/>
      <c r="HUL15" s="2550"/>
      <c r="HUM15" s="2550"/>
      <c r="HUN15" s="2550"/>
      <c r="HUO15" s="2550"/>
      <c r="HUP15" s="2550"/>
      <c r="HUQ15" s="2550"/>
      <c r="HUR15" s="2550"/>
      <c r="HUS15" s="2550"/>
      <c r="HUT15" s="2550"/>
      <c r="HUU15" s="2550"/>
      <c r="HUV15" s="2550"/>
      <c r="HUW15" s="2550"/>
      <c r="HUX15" s="2550"/>
      <c r="HUY15" s="2550"/>
      <c r="HUZ15" s="2550"/>
      <c r="HVA15" s="2550"/>
      <c r="HVB15" s="2550"/>
      <c r="HVC15" s="2550"/>
      <c r="HVD15" s="2550"/>
      <c r="HVE15" s="2550"/>
      <c r="HVF15" s="2550"/>
      <c r="HVG15" s="2550"/>
      <c r="HVH15" s="2550"/>
      <c r="HVI15" s="2550"/>
      <c r="HVJ15" s="2550"/>
      <c r="HVK15" s="2550"/>
      <c r="HVL15" s="2550"/>
      <c r="HVM15" s="2550"/>
      <c r="HVN15" s="2550"/>
      <c r="HVO15" s="2550"/>
      <c r="HVP15" s="2550"/>
      <c r="HVQ15" s="2550"/>
      <c r="HVR15" s="2550"/>
      <c r="HVS15" s="2550"/>
      <c r="HVT15" s="2550"/>
      <c r="HVU15" s="2550"/>
      <c r="HVV15" s="2550"/>
      <c r="HVW15" s="2550"/>
      <c r="HVX15" s="2550"/>
      <c r="HVY15" s="2550"/>
      <c r="HVZ15" s="2550"/>
      <c r="HWA15" s="2550"/>
      <c r="HWB15" s="2550"/>
      <c r="HWC15" s="2550"/>
      <c r="HWD15" s="2550"/>
      <c r="HWE15" s="2550"/>
      <c r="HWF15" s="2550"/>
      <c r="HWG15" s="2550"/>
      <c r="HWH15" s="2550"/>
      <c r="HWI15" s="2550"/>
      <c r="HWJ15" s="2550"/>
      <c r="HWK15" s="2550"/>
      <c r="HWL15" s="2550"/>
      <c r="HWM15" s="2550"/>
      <c r="HWN15" s="2550"/>
      <c r="HWO15" s="2550"/>
      <c r="HWP15" s="2550"/>
      <c r="HWQ15" s="2550"/>
      <c r="HWR15" s="2550"/>
      <c r="HWS15" s="2550"/>
      <c r="HWT15" s="2550"/>
      <c r="HWU15" s="2550"/>
      <c r="HWV15" s="2550"/>
      <c r="HWW15" s="2550"/>
      <c r="HWX15" s="2550"/>
      <c r="HWY15" s="2550"/>
      <c r="HWZ15" s="2550"/>
      <c r="HXA15" s="2550"/>
      <c r="HXB15" s="2550"/>
      <c r="HXC15" s="2550"/>
      <c r="HXD15" s="2550"/>
      <c r="HXE15" s="2550"/>
      <c r="HXF15" s="2550"/>
      <c r="HXG15" s="2550"/>
      <c r="HXH15" s="2550"/>
      <c r="HXI15" s="2550"/>
      <c r="HXJ15" s="2550"/>
      <c r="HXK15" s="2550"/>
      <c r="HXL15" s="2550"/>
      <c r="HXM15" s="2550"/>
      <c r="HXN15" s="2550"/>
      <c r="HXO15" s="2550"/>
      <c r="HXP15" s="2550"/>
      <c r="HXQ15" s="2550"/>
      <c r="HXR15" s="2550"/>
      <c r="HXS15" s="2550"/>
      <c r="HXT15" s="2550"/>
      <c r="HXU15" s="2550"/>
      <c r="HXV15" s="2550"/>
      <c r="HXW15" s="2550"/>
      <c r="HXX15" s="2550"/>
      <c r="HXY15" s="2550"/>
      <c r="HXZ15" s="2550"/>
      <c r="HYA15" s="2550"/>
      <c r="HYB15" s="2550"/>
      <c r="HYC15" s="2550"/>
      <c r="HYD15" s="2550"/>
      <c r="HYE15" s="2550"/>
      <c r="HYF15" s="2550"/>
      <c r="HYG15" s="2550"/>
      <c r="HYH15" s="2550"/>
      <c r="HYI15" s="2550"/>
      <c r="HYJ15" s="2550"/>
      <c r="HYK15" s="2550"/>
      <c r="HYL15" s="2550"/>
      <c r="HYM15" s="2550"/>
      <c r="HYN15" s="2550"/>
      <c r="HYO15" s="2550"/>
      <c r="HYP15" s="2550"/>
      <c r="HYQ15" s="2550"/>
      <c r="HYR15" s="2550"/>
      <c r="HYS15" s="2550"/>
      <c r="HYT15" s="2550"/>
      <c r="HYU15" s="2550"/>
      <c r="HYV15" s="2550"/>
      <c r="HYW15" s="2550"/>
      <c r="HYX15" s="2550"/>
      <c r="HYY15" s="2550"/>
      <c r="HYZ15" s="2550"/>
      <c r="HZA15" s="2550"/>
      <c r="HZB15" s="2550"/>
      <c r="HZC15" s="2550"/>
      <c r="HZD15" s="2550"/>
      <c r="HZE15" s="2550"/>
      <c r="HZF15" s="2550"/>
      <c r="HZG15" s="2550"/>
      <c r="HZH15" s="2550"/>
      <c r="HZI15" s="2550"/>
      <c r="HZJ15" s="2550"/>
      <c r="HZK15" s="2550"/>
      <c r="HZL15" s="2550"/>
      <c r="HZM15" s="2550"/>
      <c r="HZN15" s="2550"/>
      <c r="HZO15" s="2550"/>
      <c r="HZP15" s="2550"/>
      <c r="HZQ15" s="2550"/>
      <c r="HZR15" s="2550"/>
      <c r="HZS15" s="2550"/>
      <c r="HZT15" s="2550"/>
      <c r="HZU15" s="2550"/>
      <c r="HZV15" s="2550"/>
      <c r="HZW15" s="2550"/>
      <c r="HZX15" s="2550"/>
      <c r="HZY15" s="2550"/>
      <c r="HZZ15" s="2550"/>
      <c r="IAA15" s="2550"/>
      <c r="IAB15" s="2550"/>
      <c r="IAC15" s="2550"/>
      <c r="IAD15" s="2550"/>
      <c r="IAE15" s="2550"/>
      <c r="IAF15" s="2550"/>
      <c r="IAG15" s="2550"/>
      <c r="IAH15" s="2550"/>
      <c r="IAI15" s="2550"/>
      <c r="IAJ15" s="2550"/>
      <c r="IAK15" s="2550"/>
      <c r="IAL15" s="2550"/>
      <c r="IAM15" s="2550"/>
      <c r="IAN15" s="2550"/>
      <c r="IAO15" s="2550"/>
      <c r="IAP15" s="2550"/>
      <c r="IAQ15" s="2550"/>
      <c r="IAR15" s="2550"/>
      <c r="IAS15" s="2550"/>
      <c r="IAT15" s="2550"/>
      <c r="IAU15" s="2550"/>
      <c r="IAV15" s="2550"/>
      <c r="IAW15" s="2550"/>
      <c r="IAX15" s="2550"/>
      <c r="IAY15" s="2550"/>
      <c r="IAZ15" s="2550"/>
      <c r="IBA15" s="2550"/>
      <c r="IBB15" s="2550"/>
      <c r="IBC15" s="2550"/>
      <c r="IBD15" s="2550"/>
      <c r="IBE15" s="2550"/>
      <c r="IBF15" s="2550"/>
      <c r="IBG15" s="2550"/>
      <c r="IBH15" s="2550"/>
      <c r="IBI15" s="2550"/>
      <c r="IBJ15" s="2550"/>
      <c r="IBK15" s="2550"/>
      <c r="IBL15" s="2550"/>
      <c r="IBM15" s="2550"/>
      <c r="IBN15" s="2550"/>
      <c r="IBO15" s="2550"/>
      <c r="IBP15" s="2550"/>
      <c r="IBQ15" s="2550"/>
      <c r="IBR15" s="2550"/>
      <c r="IBS15" s="2550"/>
      <c r="IBT15" s="2550"/>
      <c r="IBU15" s="2550"/>
      <c r="IBV15" s="2550"/>
      <c r="IBW15" s="2550"/>
      <c r="IBX15" s="2550"/>
      <c r="IBY15" s="2550"/>
      <c r="IBZ15" s="2550"/>
      <c r="ICA15" s="2550"/>
      <c r="ICB15" s="2550"/>
      <c r="ICC15" s="2550"/>
      <c r="ICD15" s="2550"/>
      <c r="ICE15" s="2550"/>
      <c r="ICF15" s="2550"/>
      <c r="ICG15" s="2550"/>
      <c r="ICH15" s="2550"/>
      <c r="ICI15" s="2550"/>
      <c r="ICJ15" s="2550"/>
      <c r="ICK15" s="2550"/>
      <c r="ICL15" s="2550"/>
      <c r="ICM15" s="2550"/>
      <c r="ICN15" s="2550"/>
      <c r="ICO15" s="2550"/>
      <c r="ICP15" s="2550"/>
      <c r="ICQ15" s="2550"/>
      <c r="ICR15" s="2550"/>
      <c r="ICS15" s="2550"/>
      <c r="ICT15" s="2550"/>
      <c r="ICU15" s="2550"/>
      <c r="ICV15" s="2550"/>
      <c r="ICW15" s="2550"/>
      <c r="ICX15" s="2550"/>
      <c r="ICY15" s="2550"/>
      <c r="ICZ15" s="2550"/>
      <c r="IDA15" s="2550"/>
      <c r="IDB15" s="2550"/>
      <c r="IDC15" s="2550"/>
      <c r="IDD15" s="2550"/>
      <c r="IDE15" s="2550"/>
      <c r="IDF15" s="2550"/>
      <c r="IDG15" s="2550"/>
      <c r="IDH15" s="2550"/>
      <c r="IDI15" s="2550"/>
      <c r="IDJ15" s="2550"/>
      <c r="IDK15" s="2550"/>
      <c r="IDL15" s="2550"/>
      <c r="IDM15" s="2550"/>
      <c r="IDN15" s="2550"/>
      <c r="IDO15" s="2550"/>
      <c r="IDP15" s="2550"/>
      <c r="IDQ15" s="2550"/>
      <c r="IDR15" s="2550"/>
      <c r="IDS15" s="2550"/>
      <c r="IDT15" s="2550"/>
      <c r="IDU15" s="2550"/>
      <c r="IDV15" s="2550"/>
      <c r="IDW15" s="2550"/>
      <c r="IDX15" s="2550"/>
      <c r="IDY15" s="2550"/>
      <c r="IDZ15" s="2550"/>
      <c r="IEA15" s="2550"/>
      <c r="IEB15" s="2550"/>
      <c r="IEC15" s="2550"/>
      <c r="IED15" s="2550"/>
      <c r="IEE15" s="2550"/>
      <c r="IEF15" s="2550"/>
      <c r="IEG15" s="2550"/>
      <c r="IEH15" s="2550"/>
      <c r="IEI15" s="2550"/>
      <c r="IEJ15" s="2550"/>
      <c r="IEK15" s="2550"/>
      <c r="IEL15" s="2550"/>
      <c r="IEM15" s="2550"/>
      <c r="IEN15" s="2550"/>
      <c r="IEO15" s="2550"/>
      <c r="IEP15" s="2550"/>
      <c r="IEQ15" s="2550"/>
      <c r="IER15" s="2550"/>
      <c r="IES15" s="2550"/>
      <c r="IET15" s="2550"/>
      <c r="IEU15" s="2550"/>
      <c r="IEV15" s="2550"/>
      <c r="IEW15" s="2550"/>
      <c r="IEX15" s="2550"/>
      <c r="IEY15" s="2550"/>
      <c r="IEZ15" s="2550"/>
      <c r="IFA15" s="2550"/>
      <c r="IFB15" s="2550"/>
      <c r="IFC15" s="2550"/>
      <c r="IFD15" s="2550"/>
      <c r="IFE15" s="2550"/>
      <c r="IFF15" s="2550"/>
      <c r="IFG15" s="2550"/>
      <c r="IFH15" s="2550"/>
      <c r="IFI15" s="2550"/>
      <c r="IFJ15" s="2550"/>
      <c r="IFK15" s="2550"/>
      <c r="IFL15" s="2550"/>
      <c r="IFM15" s="2550"/>
      <c r="IFN15" s="2550"/>
      <c r="IFO15" s="2550"/>
      <c r="IFP15" s="2550"/>
      <c r="IFQ15" s="2550"/>
      <c r="IFR15" s="2550"/>
      <c r="IFS15" s="2550"/>
      <c r="IFT15" s="2550"/>
      <c r="IFU15" s="2550"/>
      <c r="IFV15" s="2550"/>
      <c r="IFW15" s="2550"/>
      <c r="IFX15" s="2550"/>
      <c r="IFY15" s="2550"/>
      <c r="IFZ15" s="2550"/>
      <c r="IGA15" s="2550"/>
      <c r="IGB15" s="2550"/>
      <c r="IGC15" s="2550"/>
      <c r="IGD15" s="2550"/>
      <c r="IGE15" s="2550"/>
      <c r="IGF15" s="2550"/>
      <c r="IGG15" s="2550"/>
      <c r="IGH15" s="2550"/>
      <c r="IGI15" s="2550"/>
      <c r="IGJ15" s="2550"/>
      <c r="IGK15" s="2550"/>
      <c r="IGL15" s="2550"/>
      <c r="IGM15" s="2550"/>
      <c r="IGN15" s="2550"/>
      <c r="IGO15" s="2550"/>
      <c r="IGP15" s="2550"/>
      <c r="IGQ15" s="2550"/>
      <c r="IGR15" s="2550"/>
      <c r="IGS15" s="2550"/>
      <c r="IGT15" s="2550"/>
      <c r="IGU15" s="2550"/>
      <c r="IGV15" s="2550"/>
      <c r="IGW15" s="2550"/>
      <c r="IGX15" s="2550"/>
      <c r="IGY15" s="2550"/>
      <c r="IGZ15" s="2550"/>
      <c r="IHA15" s="2550"/>
      <c r="IHB15" s="2550"/>
      <c r="IHC15" s="2550"/>
      <c r="IHD15" s="2550"/>
      <c r="IHE15" s="2550"/>
      <c r="IHF15" s="2550"/>
      <c r="IHG15" s="2550"/>
      <c r="IHH15" s="2550"/>
      <c r="IHI15" s="2550"/>
      <c r="IHJ15" s="2550"/>
      <c r="IHK15" s="2550"/>
      <c r="IHL15" s="2550"/>
      <c r="IHM15" s="2550"/>
      <c r="IHN15" s="2550"/>
      <c r="IHO15" s="2550"/>
      <c r="IHP15" s="2550"/>
      <c r="IHQ15" s="2550"/>
      <c r="IHR15" s="2550"/>
      <c r="IHS15" s="2550"/>
      <c r="IHT15" s="2550"/>
      <c r="IHU15" s="2550"/>
      <c r="IHV15" s="2550"/>
      <c r="IHW15" s="2550"/>
      <c r="IHX15" s="2550"/>
      <c r="IHY15" s="2550"/>
      <c r="IHZ15" s="2550"/>
      <c r="IIA15" s="2550"/>
      <c r="IIB15" s="2550"/>
      <c r="IIC15" s="2550"/>
      <c r="IID15" s="2550"/>
      <c r="IIE15" s="2550"/>
      <c r="IIF15" s="2550"/>
      <c r="IIG15" s="2550"/>
      <c r="IIH15" s="2550"/>
      <c r="III15" s="2550"/>
      <c r="IIJ15" s="2550"/>
      <c r="IIK15" s="2550"/>
      <c r="IIL15" s="2550"/>
      <c r="IIM15" s="2550"/>
      <c r="IIN15" s="2550"/>
      <c r="IIO15" s="2550"/>
      <c r="IIP15" s="2550"/>
      <c r="IIQ15" s="2550"/>
      <c r="IIR15" s="2550"/>
      <c r="IIS15" s="2550"/>
      <c r="IIT15" s="2550"/>
      <c r="IIU15" s="2550"/>
      <c r="IIV15" s="2550"/>
      <c r="IIW15" s="2550"/>
      <c r="IIX15" s="2550"/>
      <c r="IIY15" s="2550"/>
      <c r="IIZ15" s="2550"/>
      <c r="IJA15" s="2550"/>
      <c r="IJB15" s="2550"/>
      <c r="IJC15" s="2550"/>
      <c r="IJD15" s="2550"/>
      <c r="IJE15" s="2550"/>
      <c r="IJF15" s="2550"/>
      <c r="IJG15" s="2550"/>
      <c r="IJH15" s="2550"/>
      <c r="IJI15" s="2550"/>
      <c r="IJJ15" s="2550"/>
      <c r="IJK15" s="2550"/>
      <c r="IJL15" s="2550"/>
      <c r="IJM15" s="2550"/>
      <c r="IJN15" s="2550"/>
      <c r="IJO15" s="2550"/>
      <c r="IJP15" s="2550"/>
      <c r="IJQ15" s="2550"/>
      <c r="IJR15" s="2550"/>
      <c r="IJS15" s="2550"/>
      <c r="IJT15" s="2550"/>
      <c r="IJU15" s="2550"/>
      <c r="IJV15" s="2550"/>
      <c r="IJW15" s="2550"/>
      <c r="IJX15" s="2550"/>
      <c r="IJY15" s="2550"/>
      <c r="IJZ15" s="2550"/>
      <c r="IKA15" s="2550"/>
      <c r="IKB15" s="2550"/>
      <c r="IKC15" s="2550"/>
      <c r="IKD15" s="2550"/>
      <c r="IKE15" s="2550"/>
      <c r="IKF15" s="2550"/>
      <c r="IKG15" s="2550"/>
      <c r="IKH15" s="2550"/>
      <c r="IKI15" s="2550"/>
      <c r="IKJ15" s="2550"/>
      <c r="IKK15" s="2550"/>
      <c r="IKL15" s="2550"/>
      <c r="IKM15" s="2550"/>
      <c r="IKN15" s="2550"/>
      <c r="IKO15" s="2550"/>
      <c r="IKP15" s="2550"/>
      <c r="IKQ15" s="2550"/>
      <c r="IKR15" s="2550"/>
      <c r="IKS15" s="2550"/>
      <c r="IKT15" s="2550"/>
      <c r="IKU15" s="2550"/>
      <c r="IKV15" s="2550"/>
      <c r="IKW15" s="2550"/>
      <c r="IKX15" s="2550"/>
      <c r="IKY15" s="2550"/>
      <c r="IKZ15" s="2550"/>
      <c r="ILA15" s="2550"/>
      <c r="ILB15" s="2550"/>
      <c r="ILC15" s="2550"/>
      <c r="ILD15" s="2550"/>
      <c r="ILE15" s="2550"/>
      <c r="ILF15" s="2550"/>
      <c r="ILG15" s="2550"/>
      <c r="ILH15" s="2550"/>
      <c r="ILI15" s="2550"/>
      <c r="ILJ15" s="2550"/>
      <c r="ILK15" s="2550"/>
      <c r="ILL15" s="2550"/>
      <c r="ILM15" s="2550"/>
      <c r="ILN15" s="2550"/>
      <c r="ILO15" s="2550"/>
      <c r="ILP15" s="2550"/>
      <c r="ILQ15" s="2550"/>
      <c r="ILR15" s="2550"/>
      <c r="ILS15" s="2550"/>
      <c r="ILT15" s="2550"/>
      <c r="ILU15" s="2550"/>
      <c r="ILV15" s="2550"/>
      <c r="ILW15" s="2550"/>
      <c r="ILX15" s="2550"/>
      <c r="ILY15" s="2550"/>
      <c r="ILZ15" s="2550"/>
      <c r="IMA15" s="2550"/>
      <c r="IMB15" s="2550"/>
      <c r="IMC15" s="2550"/>
      <c r="IMD15" s="2550"/>
      <c r="IME15" s="2550"/>
      <c r="IMF15" s="2550"/>
      <c r="IMG15" s="2550"/>
      <c r="IMH15" s="2550"/>
      <c r="IMI15" s="2550"/>
      <c r="IMJ15" s="2550"/>
      <c r="IMK15" s="2550"/>
      <c r="IML15" s="2550"/>
      <c r="IMM15" s="2550"/>
      <c r="IMN15" s="2550"/>
      <c r="IMO15" s="2550"/>
      <c r="IMP15" s="2550"/>
      <c r="IMQ15" s="2550"/>
      <c r="IMR15" s="2550"/>
      <c r="IMS15" s="2550"/>
      <c r="IMT15" s="2550"/>
      <c r="IMU15" s="2550"/>
      <c r="IMV15" s="2550"/>
      <c r="IMW15" s="2550"/>
      <c r="IMX15" s="2550"/>
      <c r="IMY15" s="2550"/>
      <c r="IMZ15" s="2550"/>
      <c r="INA15" s="2550"/>
      <c r="INB15" s="2550"/>
      <c r="INC15" s="2550"/>
      <c r="IND15" s="2550"/>
      <c r="INE15" s="2550"/>
      <c r="INF15" s="2550"/>
      <c r="ING15" s="2550"/>
      <c r="INH15" s="2550"/>
      <c r="INI15" s="2550"/>
      <c r="INJ15" s="2550"/>
      <c r="INK15" s="2550"/>
      <c r="INL15" s="2550"/>
      <c r="INM15" s="2550"/>
      <c r="INN15" s="2550"/>
      <c r="INO15" s="2550"/>
      <c r="INP15" s="2550"/>
      <c r="INQ15" s="2550"/>
      <c r="INR15" s="2550"/>
      <c r="INS15" s="2550"/>
      <c r="INT15" s="2550"/>
      <c r="INU15" s="2550"/>
      <c r="INV15" s="2550"/>
      <c r="INW15" s="2550"/>
      <c r="INX15" s="2550"/>
      <c r="INY15" s="2550"/>
      <c r="INZ15" s="2550"/>
      <c r="IOA15" s="2550"/>
      <c r="IOB15" s="2550"/>
      <c r="IOC15" s="2550"/>
      <c r="IOD15" s="2550"/>
      <c r="IOE15" s="2550"/>
      <c r="IOF15" s="2550"/>
      <c r="IOG15" s="2550"/>
      <c r="IOH15" s="2550"/>
      <c r="IOI15" s="2550"/>
      <c r="IOJ15" s="2550"/>
      <c r="IOK15" s="2550"/>
      <c r="IOL15" s="2550"/>
      <c r="IOM15" s="2550"/>
      <c r="ION15" s="2550"/>
      <c r="IOO15" s="2550"/>
      <c r="IOP15" s="2550"/>
      <c r="IOQ15" s="2550"/>
      <c r="IOR15" s="2550"/>
      <c r="IOS15" s="2550"/>
      <c r="IOT15" s="2550"/>
      <c r="IOU15" s="2550"/>
      <c r="IOV15" s="2550"/>
      <c r="IOW15" s="2550"/>
      <c r="IOX15" s="2550"/>
      <c r="IOY15" s="2550"/>
      <c r="IOZ15" s="2550"/>
      <c r="IPA15" s="2550"/>
      <c r="IPB15" s="2550"/>
      <c r="IPC15" s="2550"/>
      <c r="IPD15" s="2550"/>
      <c r="IPE15" s="2550"/>
      <c r="IPF15" s="2550"/>
      <c r="IPG15" s="2550"/>
      <c r="IPH15" s="2550"/>
      <c r="IPI15" s="2550"/>
      <c r="IPJ15" s="2550"/>
      <c r="IPK15" s="2550"/>
      <c r="IPL15" s="2550"/>
      <c r="IPM15" s="2550"/>
      <c r="IPN15" s="2550"/>
      <c r="IPO15" s="2550"/>
      <c r="IPP15" s="2550"/>
      <c r="IPQ15" s="2550"/>
      <c r="IPR15" s="2550"/>
      <c r="IPS15" s="2550"/>
      <c r="IPT15" s="2550"/>
      <c r="IPU15" s="2550"/>
      <c r="IPV15" s="2550"/>
      <c r="IPW15" s="2550"/>
      <c r="IPX15" s="2550"/>
      <c r="IPY15" s="2550"/>
      <c r="IPZ15" s="2550"/>
      <c r="IQA15" s="2550"/>
      <c r="IQB15" s="2550"/>
      <c r="IQC15" s="2550"/>
      <c r="IQD15" s="2550"/>
      <c r="IQE15" s="2550"/>
      <c r="IQF15" s="2550"/>
      <c r="IQG15" s="2550"/>
      <c r="IQH15" s="2550"/>
      <c r="IQI15" s="2550"/>
      <c r="IQJ15" s="2550"/>
      <c r="IQK15" s="2550"/>
      <c r="IQL15" s="2550"/>
      <c r="IQM15" s="2550"/>
      <c r="IQN15" s="2550"/>
      <c r="IQO15" s="2550"/>
      <c r="IQP15" s="2550"/>
      <c r="IQQ15" s="2550"/>
      <c r="IQR15" s="2550"/>
      <c r="IQS15" s="2550"/>
      <c r="IQT15" s="2550"/>
      <c r="IQU15" s="2550"/>
      <c r="IQV15" s="2550"/>
      <c r="IQW15" s="2550"/>
      <c r="IQX15" s="2550"/>
      <c r="IQY15" s="2550"/>
      <c r="IQZ15" s="2550"/>
      <c r="IRA15" s="2550"/>
      <c r="IRB15" s="2550"/>
      <c r="IRC15" s="2550"/>
      <c r="IRD15" s="2550"/>
      <c r="IRE15" s="2550"/>
      <c r="IRF15" s="2550"/>
      <c r="IRG15" s="2550"/>
      <c r="IRH15" s="2550"/>
      <c r="IRI15" s="2550"/>
      <c r="IRJ15" s="2550"/>
      <c r="IRK15" s="2550"/>
      <c r="IRL15" s="2550"/>
      <c r="IRM15" s="2550"/>
      <c r="IRN15" s="2550"/>
      <c r="IRO15" s="2550"/>
      <c r="IRP15" s="2550"/>
      <c r="IRQ15" s="2550"/>
      <c r="IRR15" s="2550"/>
      <c r="IRS15" s="2550"/>
      <c r="IRT15" s="2550"/>
      <c r="IRU15" s="2550"/>
      <c r="IRV15" s="2550"/>
      <c r="IRW15" s="2550"/>
      <c r="IRX15" s="2550"/>
      <c r="IRY15" s="2550"/>
      <c r="IRZ15" s="2550"/>
      <c r="ISA15" s="2550"/>
      <c r="ISB15" s="2550"/>
      <c r="ISC15" s="2550"/>
      <c r="ISD15" s="2550"/>
      <c r="ISE15" s="2550"/>
      <c r="ISF15" s="2550"/>
      <c r="ISG15" s="2550"/>
      <c r="ISH15" s="2550"/>
      <c r="ISI15" s="2550"/>
      <c r="ISJ15" s="2550"/>
      <c r="ISK15" s="2550"/>
      <c r="ISL15" s="2550"/>
      <c r="ISM15" s="2550"/>
      <c r="ISN15" s="2550"/>
      <c r="ISO15" s="2550"/>
      <c r="ISP15" s="2550"/>
      <c r="ISQ15" s="2550"/>
      <c r="ISR15" s="2550"/>
      <c r="ISS15" s="2550"/>
      <c r="IST15" s="2550"/>
      <c r="ISU15" s="2550"/>
      <c r="ISV15" s="2550"/>
      <c r="ISW15" s="2550"/>
      <c r="ISX15" s="2550"/>
      <c r="ISY15" s="2550"/>
      <c r="ISZ15" s="2550"/>
      <c r="ITA15" s="2550"/>
      <c r="ITB15" s="2550"/>
      <c r="ITC15" s="2550"/>
      <c r="ITD15" s="2550"/>
      <c r="ITE15" s="2550"/>
      <c r="ITF15" s="2550"/>
      <c r="ITG15" s="2550"/>
      <c r="ITH15" s="2550"/>
      <c r="ITI15" s="2550"/>
      <c r="ITJ15" s="2550"/>
      <c r="ITK15" s="2550"/>
      <c r="ITL15" s="2550"/>
      <c r="ITM15" s="2550"/>
      <c r="ITN15" s="2550"/>
      <c r="ITO15" s="2550"/>
      <c r="ITP15" s="2550"/>
      <c r="ITQ15" s="2550"/>
      <c r="ITR15" s="2550"/>
      <c r="ITS15" s="2550"/>
      <c r="ITT15" s="2550"/>
      <c r="ITU15" s="2550"/>
      <c r="ITV15" s="2550"/>
      <c r="ITW15" s="2550"/>
      <c r="ITX15" s="2550"/>
      <c r="ITY15" s="2550"/>
      <c r="ITZ15" s="2550"/>
      <c r="IUA15" s="2550"/>
      <c r="IUB15" s="2550"/>
      <c r="IUC15" s="2550"/>
      <c r="IUD15" s="2550"/>
      <c r="IUE15" s="2550"/>
      <c r="IUF15" s="2550"/>
      <c r="IUG15" s="2550"/>
      <c r="IUH15" s="2550"/>
      <c r="IUI15" s="2550"/>
      <c r="IUJ15" s="2550"/>
      <c r="IUK15" s="2550"/>
      <c r="IUL15" s="2550"/>
      <c r="IUM15" s="2550"/>
      <c r="IUN15" s="2550"/>
      <c r="IUO15" s="2550"/>
      <c r="IUP15" s="2550"/>
      <c r="IUQ15" s="2550"/>
      <c r="IUR15" s="2550"/>
      <c r="IUS15" s="2550"/>
      <c r="IUT15" s="2550"/>
      <c r="IUU15" s="2550"/>
      <c r="IUV15" s="2550"/>
      <c r="IUW15" s="2550"/>
      <c r="IUX15" s="2550"/>
      <c r="IUY15" s="2550"/>
      <c r="IUZ15" s="2550"/>
      <c r="IVA15" s="2550"/>
      <c r="IVB15" s="2550"/>
      <c r="IVC15" s="2550"/>
      <c r="IVD15" s="2550"/>
      <c r="IVE15" s="2550"/>
      <c r="IVF15" s="2550"/>
      <c r="IVG15" s="2550"/>
      <c r="IVH15" s="2550"/>
      <c r="IVI15" s="2550"/>
      <c r="IVJ15" s="2550"/>
      <c r="IVK15" s="2550"/>
      <c r="IVL15" s="2550"/>
      <c r="IVM15" s="2550"/>
      <c r="IVN15" s="2550"/>
      <c r="IVO15" s="2550"/>
      <c r="IVP15" s="2550"/>
      <c r="IVQ15" s="2550"/>
      <c r="IVR15" s="2550"/>
      <c r="IVS15" s="2550"/>
      <c r="IVT15" s="2550"/>
      <c r="IVU15" s="2550"/>
      <c r="IVV15" s="2550"/>
      <c r="IVW15" s="2550"/>
      <c r="IVX15" s="2550"/>
      <c r="IVY15" s="2550"/>
      <c r="IVZ15" s="2550"/>
      <c r="IWA15" s="2550"/>
      <c r="IWB15" s="2550"/>
      <c r="IWC15" s="2550"/>
      <c r="IWD15" s="2550"/>
      <c r="IWE15" s="2550"/>
      <c r="IWF15" s="2550"/>
      <c r="IWG15" s="2550"/>
      <c r="IWH15" s="2550"/>
      <c r="IWI15" s="2550"/>
      <c r="IWJ15" s="2550"/>
      <c r="IWK15" s="2550"/>
      <c r="IWL15" s="2550"/>
      <c r="IWM15" s="2550"/>
      <c r="IWN15" s="2550"/>
      <c r="IWO15" s="2550"/>
      <c r="IWP15" s="2550"/>
      <c r="IWQ15" s="2550"/>
      <c r="IWR15" s="2550"/>
      <c r="IWS15" s="2550"/>
      <c r="IWT15" s="2550"/>
      <c r="IWU15" s="2550"/>
      <c r="IWV15" s="2550"/>
      <c r="IWW15" s="2550"/>
      <c r="IWX15" s="2550"/>
      <c r="IWY15" s="2550"/>
      <c r="IWZ15" s="2550"/>
      <c r="IXA15" s="2550"/>
      <c r="IXB15" s="2550"/>
      <c r="IXC15" s="2550"/>
      <c r="IXD15" s="2550"/>
      <c r="IXE15" s="2550"/>
      <c r="IXF15" s="2550"/>
      <c r="IXG15" s="2550"/>
      <c r="IXH15" s="2550"/>
      <c r="IXI15" s="2550"/>
      <c r="IXJ15" s="2550"/>
      <c r="IXK15" s="2550"/>
      <c r="IXL15" s="2550"/>
      <c r="IXM15" s="2550"/>
      <c r="IXN15" s="2550"/>
      <c r="IXO15" s="2550"/>
      <c r="IXP15" s="2550"/>
      <c r="IXQ15" s="2550"/>
      <c r="IXR15" s="2550"/>
      <c r="IXS15" s="2550"/>
      <c r="IXT15" s="2550"/>
      <c r="IXU15" s="2550"/>
      <c r="IXV15" s="2550"/>
      <c r="IXW15" s="2550"/>
      <c r="IXX15" s="2550"/>
      <c r="IXY15" s="2550"/>
      <c r="IXZ15" s="2550"/>
      <c r="IYA15" s="2550"/>
      <c r="IYB15" s="2550"/>
      <c r="IYC15" s="2550"/>
      <c r="IYD15" s="2550"/>
      <c r="IYE15" s="2550"/>
      <c r="IYF15" s="2550"/>
      <c r="IYG15" s="2550"/>
      <c r="IYH15" s="2550"/>
      <c r="IYI15" s="2550"/>
      <c r="IYJ15" s="2550"/>
      <c r="IYK15" s="2550"/>
      <c r="IYL15" s="2550"/>
      <c r="IYM15" s="2550"/>
      <c r="IYN15" s="2550"/>
      <c r="IYO15" s="2550"/>
      <c r="IYP15" s="2550"/>
      <c r="IYQ15" s="2550"/>
      <c r="IYR15" s="2550"/>
      <c r="IYS15" s="2550"/>
      <c r="IYT15" s="2550"/>
      <c r="IYU15" s="2550"/>
      <c r="IYV15" s="2550"/>
      <c r="IYW15" s="2550"/>
      <c r="IYX15" s="2550"/>
      <c r="IYY15" s="2550"/>
      <c r="IYZ15" s="2550"/>
      <c r="IZA15" s="2550"/>
      <c r="IZB15" s="2550"/>
      <c r="IZC15" s="2550"/>
      <c r="IZD15" s="2550"/>
      <c r="IZE15" s="2550"/>
      <c r="IZF15" s="2550"/>
      <c r="IZG15" s="2550"/>
      <c r="IZH15" s="2550"/>
      <c r="IZI15" s="2550"/>
      <c r="IZJ15" s="2550"/>
      <c r="IZK15" s="2550"/>
      <c r="IZL15" s="2550"/>
      <c r="IZM15" s="2550"/>
      <c r="IZN15" s="2550"/>
      <c r="IZO15" s="2550"/>
      <c r="IZP15" s="2550"/>
      <c r="IZQ15" s="2550"/>
      <c r="IZR15" s="2550"/>
      <c r="IZS15" s="2550"/>
      <c r="IZT15" s="2550"/>
      <c r="IZU15" s="2550"/>
      <c r="IZV15" s="2550"/>
      <c r="IZW15" s="2550"/>
      <c r="IZX15" s="2550"/>
      <c r="IZY15" s="2550"/>
      <c r="IZZ15" s="2550"/>
      <c r="JAA15" s="2550"/>
      <c r="JAB15" s="2550"/>
      <c r="JAC15" s="2550"/>
      <c r="JAD15" s="2550"/>
      <c r="JAE15" s="2550"/>
      <c r="JAF15" s="2550"/>
      <c r="JAG15" s="2550"/>
      <c r="JAH15" s="2550"/>
      <c r="JAI15" s="2550"/>
      <c r="JAJ15" s="2550"/>
      <c r="JAK15" s="2550"/>
      <c r="JAL15" s="2550"/>
      <c r="JAM15" s="2550"/>
      <c r="JAN15" s="2550"/>
      <c r="JAO15" s="2550"/>
      <c r="JAP15" s="2550"/>
      <c r="JAQ15" s="2550"/>
      <c r="JAR15" s="2550"/>
      <c r="JAS15" s="2550"/>
      <c r="JAT15" s="2550"/>
      <c r="JAU15" s="2550"/>
      <c r="JAV15" s="2550"/>
      <c r="JAW15" s="2550"/>
      <c r="JAX15" s="2550"/>
      <c r="JAY15" s="2550"/>
      <c r="JAZ15" s="2550"/>
      <c r="JBA15" s="2550"/>
      <c r="JBB15" s="2550"/>
      <c r="JBC15" s="2550"/>
      <c r="JBD15" s="2550"/>
      <c r="JBE15" s="2550"/>
      <c r="JBF15" s="2550"/>
      <c r="JBG15" s="2550"/>
      <c r="JBH15" s="2550"/>
      <c r="JBI15" s="2550"/>
      <c r="JBJ15" s="2550"/>
      <c r="JBK15" s="2550"/>
      <c r="JBL15" s="2550"/>
      <c r="JBM15" s="2550"/>
      <c r="JBN15" s="2550"/>
      <c r="JBO15" s="2550"/>
      <c r="JBP15" s="2550"/>
      <c r="JBQ15" s="2550"/>
      <c r="JBR15" s="2550"/>
      <c r="JBS15" s="2550"/>
      <c r="JBT15" s="2550"/>
      <c r="JBU15" s="2550"/>
      <c r="JBV15" s="2550"/>
      <c r="JBW15" s="2550"/>
      <c r="JBX15" s="2550"/>
      <c r="JBY15" s="2550"/>
      <c r="JBZ15" s="2550"/>
      <c r="JCA15" s="2550"/>
      <c r="JCB15" s="2550"/>
      <c r="JCC15" s="2550"/>
      <c r="JCD15" s="2550"/>
      <c r="JCE15" s="2550"/>
      <c r="JCF15" s="2550"/>
      <c r="JCG15" s="2550"/>
      <c r="JCH15" s="2550"/>
      <c r="JCI15" s="2550"/>
      <c r="JCJ15" s="2550"/>
      <c r="JCK15" s="2550"/>
      <c r="JCL15" s="2550"/>
      <c r="JCM15" s="2550"/>
      <c r="JCN15" s="2550"/>
      <c r="JCO15" s="2550"/>
      <c r="JCP15" s="2550"/>
      <c r="JCQ15" s="2550"/>
      <c r="JCR15" s="2550"/>
      <c r="JCS15" s="2550"/>
      <c r="JCT15" s="2550"/>
      <c r="JCU15" s="2550"/>
      <c r="JCV15" s="2550"/>
      <c r="JCW15" s="2550"/>
      <c r="JCX15" s="2550"/>
      <c r="JCY15" s="2550"/>
      <c r="JCZ15" s="2550"/>
      <c r="JDA15" s="2550"/>
      <c r="JDB15" s="2550"/>
      <c r="JDC15" s="2550"/>
      <c r="JDD15" s="2550"/>
      <c r="JDE15" s="2550"/>
      <c r="JDF15" s="2550"/>
      <c r="JDG15" s="2550"/>
      <c r="JDH15" s="2550"/>
      <c r="JDI15" s="2550"/>
      <c r="JDJ15" s="2550"/>
      <c r="JDK15" s="2550"/>
      <c r="JDL15" s="2550"/>
      <c r="JDM15" s="2550"/>
      <c r="JDN15" s="2550"/>
      <c r="JDO15" s="2550"/>
      <c r="JDP15" s="2550"/>
      <c r="JDQ15" s="2550"/>
      <c r="JDR15" s="2550"/>
      <c r="JDS15" s="2550"/>
      <c r="JDT15" s="2550"/>
      <c r="JDU15" s="2550"/>
      <c r="JDV15" s="2550"/>
      <c r="JDW15" s="2550"/>
      <c r="JDX15" s="2550"/>
      <c r="JDY15" s="2550"/>
      <c r="JDZ15" s="2550"/>
      <c r="JEA15" s="2550"/>
      <c r="JEB15" s="2550"/>
      <c r="JEC15" s="2550"/>
      <c r="JED15" s="2550"/>
      <c r="JEE15" s="2550"/>
      <c r="JEF15" s="2550"/>
      <c r="JEG15" s="2550"/>
      <c r="JEH15" s="2550"/>
      <c r="JEI15" s="2550"/>
      <c r="JEJ15" s="2550"/>
      <c r="JEK15" s="2550"/>
      <c r="JEL15" s="2550"/>
      <c r="JEM15" s="2550"/>
      <c r="JEN15" s="2550"/>
      <c r="JEO15" s="2550"/>
      <c r="JEP15" s="2550"/>
      <c r="JEQ15" s="2550"/>
      <c r="JER15" s="2550"/>
      <c r="JES15" s="2550"/>
      <c r="JET15" s="2550"/>
      <c r="JEU15" s="2550"/>
      <c r="JEV15" s="2550"/>
      <c r="JEW15" s="2550"/>
      <c r="JEX15" s="2550"/>
      <c r="JEY15" s="2550"/>
      <c r="JEZ15" s="2550"/>
      <c r="JFA15" s="2550"/>
      <c r="JFB15" s="2550"/>
      <c r="JFC15" s="2550"/>
      <c r="JFD15" s="2550"/>
      <c r="JFE15" s="2550"/>
      <c r="JFF15" s="2550"/>
      <c r="JFG15" s="2550"/>
      <c r="JFH15" s="2550"/>
      <c r="JFI15" s="2550"/>
      <c r="JFJ15" s="2550"/>
      <c r="JFK15" s="2550"/>
      <c r="JFL15" s="2550"/>
      <c r="JFM15" s="2550"/>
      <c r="JFN15" s="2550"/>
      <c r="JFO15" s="2550"/>
      <c r="JFP15" s="2550"/>
      <c r="JFQ15" s="2550"/>
      <c r="JFR15" s="2550"/>
      <c r="JFS15" s="2550"/>
      <c r="JFT15" s="2550"/>
      <c r="JFU15" s="2550"/>
      <c r="JFV15" s="2550"/>
      <c r="JFW15" s="2550"/>
      <c r="JFX15" s="2550"/>
      <c r="JFY15" s="2550"/>
      <c r="JFZ15" s="2550"/>
      <c r="JGA15" s="2550"/>
      <c r="JGB15" s="2550"/>
      <c r="JGC15" s="2550"/>
      <c r="JGD15" s="2550"/>
      <c r="JGE15" s="2550"/>
      <c r="JGF15" s="2550"/>
      <c r="JGG15" s="2550"/>
      <c r="JGH15" s="2550"/>
      <c r="JGI15" s="2550"/>
      <c r="JGJ15" s="2550"/>
      <c r="JGK15" s="2550"/>
      <c r="JGL15" s="2550"/>
      <c r="JGM15" s="2550"/>
      <c r="JGN15" s="2550"/>
      <c r="JGO15" s="2550"/>
      <c r="JGP15" s="2550"/>
      <c r="JGQ15" s="2550"/>
      <c r="JGR15" s="2550"/>
      <c r="JGS15" s="2550"/>
      <c r="JGT15" s="2550"/>
      <c r="JGU15" s="2550"/>
      <c r="JGV15" s="2550"/>
      <c r="JGW15" s="2550"/>
      <c r="JGX15" s="2550"/>
      <c r="JGY15" s="2550"/>
      <c r="JGZ15" s="2550"/>
      <c r="JHA15" s="2550"/>
      <c r="JHB15" s="2550"/>
      <c r="JHC15" s="2550"/>
      <c r="JHD15" s="2550"/>
      <c r="JHE15" s="2550"/>
      <c r="JHF15" s="2550"/>
      <c r="JHG15" s="2550"/>
      <c r="JHH15" s="2550"/>
      <c r="JHI15" s="2550"/>
      <c r="JHJ15" s="2550"/>
      <c r="JHK15" s="2550"/>
      <c r="JHL15" s="2550"/>
      <c r="JHM15" s="2550"/>
      <c r="JHN15" s="2550"/>
      <c r="JHO15" s="2550"/>
      <c r="JHP15" s="2550"/>
      <c r="JHQ15" s="2550"/>
      <c r="JHR15" s="2550"/>
      <c r="JHS15" s="2550"/>
      <c r="JHT15" s="2550"/>
      <c r="JHU15" s="2550"/>
      <c r="JHV15" s="2550"/>
      <c r="JHW15" s="2550"/>
      <c r="JHX15" s="2550"/>
      <c r="JHY15" s="2550"/>
      <c r="JHZ15" s="2550"/>
      <c r="JIA15" s="2550"/>
      <c r="JIB15" s="2550"/>
      <c r="JIC15" s="2550"/>
      <c r="JID15" s="2550"/>
      <c r="JIE15" s="2550"/>
      <c r="JIF15" s="2550"/>
      <c r="JIG15" s="2550"/>
      <c r="JIH15" s="2550"/>
      <c r="JII15" s="2550"/>
      <c r="JIJ15" s="2550"/>
      <c r="JIK15" s="2550"/>
      <c r="JIL15" s="2550"/>
      <c r="JIM15" s="2550"/>
      <c r="JIN15" s="2550"/>
      <c r="JIO15" s="2550"/>
      <c r="JIP15" s="2550"/>
      <c r="JIQ15" s="2550"/>
      <c r="JIR15" s="2550"/>
      <c r="JIS15" s="2550"/>
      <c r="JIT15" s="2550"/>
      <c r="JIU15" s="2550"/>
      <c r="JIV15" s="2550"/>
      <c r="JIW15" s="2550"/>
      <c r="JIX15" s="2550"/>
      <c r="JIY15" s="2550"/>
      <c r="JIZ15" s="2550"/>
      <c r="JJA15" s="2550"/>
      <c r="JJB15" s="2550"/>
      <c r="JJC15" s="2550"/>
      <c r="JJD15" s="2550"/>
      <c r="JJE15" s="2550"/>
      <c r="JJF15" s="2550"/>
      <c r="JJG15" s="2550"/>
      <c r="JJH15" s="2550"/>
      <c r="JJI15" s="2550"/>
      <c r="JJJ15" s="2550"/>
      <c r="JJK15" s="2550"/>
      <c r="JJL15" s="2550"/>
      <c r="JJM15" s="2550"/>
      <c r="JJN15" s="2550"/>
      <c r="JJO15" s="2550"/>
      <c r="JJP15" s="2550"/>
      <c r="JJQ15" s="2550"/>
      <c r="JJR15" s="2550"/>
      <c r="JJS15" s="2550"/>
      <c r="JJT15" s="2550"/>
      <c r="JJU15" s="2550"/>
      <c r="JJV15" s="2550"/>
      <c r="JJW15" s="2550"/>
      <c r="JJX15" s="2550"/>
      <c r="JJY15" s="2550"/>
      <c r="JJZ15" s="2550"/>
      <c r="JKA15" s="2550"/>
      <c r="JKB15" s="2550"/>
      <c r="JKC15" s="2550"/>
      <c r="JKD15" s="2550"/>
      <c r="JKE15" s="2550"/>
      <c r="JKF15" s="2550"/>
      <c r="JKG15" s="2550"/>
      <c r="JKH15" s="2550"/>
      <c r="JKI15" s="2550"/>
      <c r="JKJ15" s="2550"/>
      <c r="JKK15" s="2550"/>
      <c r="JKL15" s="2550"/>
      <c r="JKM15" s="2550"/>
      <c r="JKN15" s="2550"/>
      <c r="JKO15" s="2550"/>
      <c r="JKP15" s="2550"/>
      <c r="JKQ15" s="2550"/>
      <c r="JKR15" s="2550"/>
      <c r="JKS15" s="2550"/>
      <c r="JKT15" s="2550"/>
      <c r="JKU15" s="2550"/>
      <c r="JKV15" s="2550"/>
      <c r="JKW15" s="2550"/>
      <c r="JKX15" s="2550"/>
      <c r="JKY15" s="2550"/>
      <c r="JKZ15" s="2550"/>
      <c r="JLA15" s="2550"/>
      <c r="JLB15" s="2550"/>
      <c r="JLC15" s="2550"/>
      <c r="JLD15" s="2550"/>
      <c r="JLE15" s="2550"/>
      <c r="JLF15" s="2550"/>
      <c r="JLG15" s="2550"/>
      <c r="JLH15" s="2550"/>
      <c r="JLI15" s="2550"/>
      <c r="JLJ15" s="2550"/>
      <c r="JLK15" s="2550"/>
      <c r="JLL15" s="2550"/>
      <c r="JLM15" s="2550"/>
      <c r="JLN15" s="2550"/>
      <c r="JLO15" s="2550"/>
      <c r="JLP15" s="2550"/>
      <c r="JLQ15" s="2550"/>
      <c r="JLR15" s="2550"/>
      <c r="JLS15" s="2550"/>
      <c r="JLT15" s="2550"/>
      <c r="JLU15" s="2550"/>
      <c r="JLV15" s="2550"/>
      <c r="JLW15" s="2550"/>
      <c r="JLX15" s="2550"/>
      <c r="JLY15" s="2550"/>
      <c r="JLZ15" s="2550"/>
      <c r="JMA15" s="2550"/>
      <c r="JMB15" s="2550"/>
      <c r="JMC15" s="2550"/>
      <c r="JMD15" s="2550"/>
      <c r="JME15" s="2550"/>
      <c r="JMF15" s="2550"/>
      <c r="JMG15" s="2550"/>
      <c r="JMH15" s="2550"/>
      <c r="JMI15" s="2550"/>
      <c r="JMJ15" s="2550"/>
      <c r="JMK15" s="2550"/>
      <c r="JML15" s="2550"/>
      <c r="JMM15" s="2550"/>
      <c r="JMN15" s="2550"/>
      <c r="JMO15" s="2550"/>
      <c r="JMP15" s="2550"/>
      <c r="JMQ15" s="2550"/>
      <c r="JMR15" s="2550"/>
      <c r="JMS15" s="2550"/>
      <c r="JMT15" s="2550"/>
      <c r="JMU15" s="2550"/>
      <c r="JMV15" s="2550"/>
      <c r="JMW15" s="2550"/>
      <c r="JMX15" s="2550"/>
      <c r="JMY15" s="2550"/>
      <c r="JMZ15" s="2550"/>
      <c r="JNA15" s="2550"/>
      <c r="JNB15" s="2550"/>
      <c r="JNC15" s="2550"/>
      <c r="JND15" s="2550"/>
      <c r="JNE15" s="2550"/>
      <c r="JNF15" s="2550"/>
      <c r="JNG15" s="2550"/>
      <c r="JNH15" s="2550"/>
      <c r="JNI15" s="2550"/>
      <c r="JNJ15" s="2550"/>
      <c r="JNK15" s="2550"/>
      <c r="JNL15" s="2550"/>
      <c r="JNM15" s="2550"/>
      <c r="JNN15" s="2550"/>
      <c r="JNO15" s="2550"/>
      <c r="JNP15" s="2550"/>
      <c r="JNQ15" s="2550"/>
      <c r="JNR15" s="2550"/>
      <c r="JNS15" s="2550"/>
      <c r="JNT15" s="2550"/>
      <c r="JNU15" s="2550"/>
      <c r="JNV15" s="2550"/>
      <c r="JNW15" s="2550"/>
      <c r="JNX15" s="2550"/>
      <c r="JNY15" s="2550"/>
      <c r="JNZ15" s="2550"/>
      <c r="JOA15" s="2550"/>
      <c r="JOB15" s="2550"/>
      <c r="JOC15" s="2550"/>
      <c r="JOD15" s="2550"/>
      <c r="JOE15" s="2550"/>
      <c r="JOF15" s="2550"/>
      <c r="JOG15" s="2550"/>
      <c r="JOH15" s="2550"/>
      <c r="JOI15" s="2550"/>
      <c r="JOJ15" s="2550"/>
      <c r="JOK15" s="2550"/>
      <c r="JOL15" s="2550"/>
      <c r="JOM15" s="2550"/>
      <c r="JON15" s="2550"/>
      <c r="JOO15" s="2550"/>
      <c r="JOP15" s="2550"/>
      <c r="JOQ15" s="2550"/>
      <c r="JOR15" s="2550"/>
      <c r="JOS15" s="2550"/>
      <c r="JOT15" s="2550"/>
      <c r="JOU15" s="2550"/>
      <c r="JOV15" s="2550"/>
      <c r="JOW15" s="2550"/>
      <c r="JOX15" s="2550"/>
      <c r="JOY15" s="2550"/>
      <c r="JOZ15" s="2550"/>
      <c r="JPA15" s="2550"/>
      <c r="JPB15" s="2550"/>
      <c r="JPC15" s="2550"/>
      <c r="JPD15" s="2550"/>
      <c r="JPE15" s="2550"/>
      <c r="JPF15" s="2550"/>
      <c r="JPG15" s="2550"/>
      <c r="JPH15" s="2550"/>
      <c r="JPI15" s="2550"/>
      <c r="JPJ15" s="2550"/>
      <c r="JPK15" s="2550"/>
      <c r="JPL15" s="2550"/>
      <c r="JPM15" s="2550"/>
      <c r="JPN15" s="2550"/>
      <c r="JPO15" s="2550"/>
      <c r="JPP15" s="2550"/>
      <c r="JPQ15" s="2550"/>
      <c r="JPR15" s="2550"/>
      <c r="JPS15" s="2550"/>
      <c r="JPT15" s="2550"/>
      <c r="JPU15" s="2550"/>
      <c r="JPV15" s="2550"/>
      <c r="JPW15" s="2550"/>
      <c r="JPX15" s="2550"/>
      <c r="JPY15" s="2550"/>
      <c r="JPZ15" s="2550"/>
      <c r="JQA15" s="2550"/>
      <c r="JQB15" s="2550"/>
      <c r="JQC15" s="2550"/>
      <c r="JQD15" s="2550"/>
      <c r="JQE15" s="2550"/>
      <c r="JQF15" s="2550"/>
      <c r="JQG15" s="2550"/>
      <c r="JQH15" s="2550"/>
      <c r="JQI15" s="2550"/>
      <c r="JQJ15" s="2550"/>
      <c r="JQK15" s="2550"/>
      <c r="JQL15" s="2550"/>
      <c r="JQM15" s="2550"/>
      <c r="JQN15" s="2550"/>
      <c r="JQO15" s="2550"/>
      <c r="JQP15" s="2550"/>
      <c r="JQQ15" s="2550"/>
      <c r="JQR15" s="2550"/>
      <c r="JQS15" s="2550"/>
      <c r="JQT15" s="2550"/>
      <c r="JQU15" s="2550"/>
      <c r="JQV15" s="2550"/>
      <c r="JQW15" s="2550"/>
      <c r="JQX15" s="2550"/>
      <c r="JQY15" s="2550"/>
      <c r="JQZ15" s="2550"/>
      <c r="JRA15" s="2550"/>
      <c r="JRB15" s="2550"/>
      <c r="JRC15" s="2550"/>
      <c r="JRD15" s="2550"/>
      <c r="JRE15" s="2550"/>
      <c r="JRF15" s="2550"/>
      <c r="JRG15" s="2550"/>
      <c r="JRH15" s="2550"/>
      <c r="JRI15" s="2550"/>
      <c r="JRJ15" s="2550"/>
      <c r="JRK15" s="2550"/>
      <c r="JRL15" s="2550"/>
      <c r="JRM15" s="2550"/>
      <c r="JRN15" s="2550"/>
      <c r="JRO15" s="2550"/>
      <c r="JRP15" s="2550"/>
      <c r="JRQ15" s="2550"/>
      <c r="JRR15" s="2550"/>
      <c r="JRS15" s="2550"/>
      <c r="JRT15" s="2550"/>
      <c r="JRU15" s="2550"/>
      <c r="JRV15" s="2550"/>
      <c r="JRW15" s="2550"/>
      <c r="JRX15" s="2550"/>
      <c r="JRY15" s="2550"/>
      <c r="JRZ15" s="2550"/>
      <c r="JSA15" s="2550"/>
      <c r="JSB15" s="2550"/>
      <c r="JSC15" s="2550"/>
      <c r="JSD15" s="2550"/>
      <c r="JSE15" s="2550"/>
      <c r="JSF15" s="2550"/>
      <c r="JSG15" s="2550"/>
      <c r="JSH15" s="2550"/>
      <c r="JSI15" s="2550"/>
      <c r="JSJ15" s="2550"/>
      <c r="JSK15" s="2550"/>
      <c r="JSL15" s="2550"/>
      <c r="JSM15" s="2550"/>
      <c r="JSN15" s="2550"/>
      <c r="JSO15" s="2550"/>
      <c r="JSP15" s="2550"/>
      <c r="JSQ15" s="2550"/>
      <c r="JSR15" s="2550"/>
      <c r="JSS15" s="2550"/>
      <c r="JST15" s="2550"/>
      <c r="JSU15" s="2550"/>
      <c r="JSV15" s="2550"/>
      <c r="JSW15" s="2550"/>
      <c r="JSX15" s="2550"/>
      <c r="JSY15" s="2550"/>
      <c r="JSZ15" s="2550"/>
      <c r="JTA15" s="2550"/>
      <c r="JTB15" s="2550"/>
      <c r="JTC15" s="2550"/>
      <c r="JTD15" s="2550"/>
      <c r="JTE15" s="2550"/>
      <c r="JTF15" s="2550"/>
      <c r="JTG15" s="2550"/>
      <c r="JTH15" s="2550"/>
      <c r="JTI15" s="2550"/>
      <c r="JTJ15" s="2550"/>
      <c r="JTK15" s="2550"/>
      <c r="JTL15" s="2550"/>
      <c r="JTM15" s="2550"/>
      <c r="JTN15" s="2550"/>
      <c r="JTO15" s="2550"/>
      <c r="JTP15" s="2550"/>
      <c r="JTQ15" s="2550"/>
      <c r="JTR15" s="2550"/>
      <c r="JTS15" s="2550"/>
      <c r="JTT15" s="2550"/>
      <c r="JTU15" s="2550"/>
      <c r="JTV15" s="2550"/>
      <c r="JTW15" s="2550"/>
      <c r="JTX15" s="2550"/>
      <c r="JTY15" s="2550"/>
      <c r="JTZ15" s="2550"/>
      <c r="JUA15" s="2550"/>
      <c r="JUB15" s="2550"/>
      <c r="JUC15" s="2550"/>
      <c r="JUD15" s="2550"/>
      <c r="JUE15" s="2550"/>
      <c r="JUF15" s="2550"/>
      <c r="JUG15" s="2550"/>
      <c r="JUH15" s="2550"/>
      <c r="JUI15" s="2550"/>
      <c r="JUJ15" s="2550"/>
      <c r="JUK15" s="2550"/>
      <c r="JUL15" s="2550"/>
      <c r="JUM15" s="2550"/>
      <c r="JUN15" s="2550"/>
      <c r="JUO15" s="2550"/>
      <c r="JUP15" s="2550"/>
      <c r="JUQ15" s="2550"/>
      <c r="JUR15" s="2550"/>
      <c r="JUS15" s="2550"/>
      <c r="JUT15" s="2550"/>
      <c r="JUU15" s="2550"/>
      <c r="JUV15" s="2550"/>
      <c r="JUW15" s="2550"/>
      <c r="JUX15" s="2550"/>
      <c r="JUY15" s="2550"/>
      <c r="JUZ15" s="2550"/>
      <c r="JVA15" s="2550"/>
      <c r="JVB15" s="2550"/>
      <c r="JVC15" s="2550"/>
      <c r="JVD15" s="2550"/>
      <c r="JVE15" s="2550"/>
      <c r="JVF15" s="2550"/>
      <c r="JVG15" s="2550"/>
      <c r="JVH15" s="2550"/>
      <c r="JVI15" s="2550"/>
      <c r="JVJ15" s="2550"/>
      <c r="JVK15" s="2550"/>
      <c r="JVL15" s="2550"/>
      <c r="JVM15" s="2550"/>
      <c r="JVN15" s="2550"/>
      <c r="JVO15" s="2550"/>
      <c r="JVP15" s="2550"/>
      <c r="JVQ15" s="2550"/>
      <c r="JVR15" s="2550"/>
      <c r="JVS15" s="2550"/>
      <c r="JVT15" s="2550"/>
      <c r="JVU15" s="2550"/>
      <c r="JVV15" s="2550"/>
      <c r="JVW15" s="2550"/>
      <c r="JVX15" s="2550"/>
      <c r="JVY15" s="2550"/>
      <c r="JVZ15" s="2550"/>
      <c r="JWA15" s="2550"/>
      <c r="JWB15" s="2550"/>
      <c r="JWC15" s="2550"/>
      <c r="JWD15" s="2550"/>
      <c r="JWE15" s="2550"/>
      <c r="JWF15" s="2550"/>
      <c r="JWG15" s="2550"/>
      <c r="JWH15" s="2550"/>
      <c r="JWI15" s="2550"/>
      <c r="JWJ15" s="2550"/>
      <c r="JWK15" s="2550"/>
      <c r="JWL15" s="2550"/>
      <c r="JWM15" s="2550"/>
      <c r="JWN15" s="2550"/>
      <c r="JWO15" s="2550"/>
      <c r="JWP15" s="2550"/>
      <c r="JWQ15" s="2550"/>
      <c r="JWR15" s="2550"/>
      <c r="JWS15" s="2550"/>
      <c r="JWT15" s="2550"/>
      <c r="JWU15" s="2550"/>
      <c r="JWV15" s="2550"/>
      <c r="JWW15" s="2550"/>
      <c r="JWX15" s="2550"/>
      <c r="JWY15" s="2550"/>
      <c r="JWZ15" s="2550"/>
      <c r="JXA15" s="2550"/>
      <c r="JXB15" s="2550"/>
      <c r="JXC15" s="2550"/>
      <c r="JXD15" s="2550"/>
      <c r="JXE15" s="2550"/>
      <c r="JXF15" s="2550"/>
      <c r="JXG15" s="2550"/>
      <c r="JXH15" s="2550"/>
      <c r="JXI15" s="2550"/>
      <c r="JXJ15" s="2550"/>
      <c r="JXK15" s="2550"/>
      <c r="JXL15" s="2550"/>
      <c r="JXM15" s="2550"/>
      <c r="JXN15" s="2550"/>
      <c r="JXO15" s="2550"/>
      <c r="JXP15" s="2550"/>
      <c r="JXQ15" s="2550"/>
      <c r="JXR15" s="2550"/>
      <c r="JXS15" s="2550"/>
      <c r="JXT15" s="2550"/>
      <c r="JXU15" s="2550"/>
      <c r="JXV15" s="2550"/>
      <c r="JXW15" s="2550"/>
      <c r="JXX15" s="2550"/>
      <c r="JXY15" s="2550"/>
      <c r="JXZ15" s="2550"/>
      <c r="JYA15" s="2550"/>
      <c r="JYB15" s="2550"/>
      <c r="JYC15" s="2550"/>
      <c r="JYD15" s="2550"/>
      <c r="JYE15" s="2550"/>
      <c r="JYF15" s="2550"/>
      <c r="JYG15" s="2550"/>
      <c r="JYH15" s="2550"/>
      <c r="JYI15" s="2550"/>
      <c r="JYJ15" s="2550"/>
      <c r="JYK15" s="2550"/>
      <c r="JYL15" s="2550"/>
      <c r="JYM15" s="2550"/>
      <c r="JYN15" s="2550"/>
      <c r="JYO15" s="2550"/>
      <c r="JYP15" s="2550"/>
      <c r="JYQ15" s="2550"/>
      <c r="JYR15" s="2550"/>
      <c r="JYS15" s="2550"/>
      <c r="JYT15" s="2550"/>
      <c r="JYU15" s="2550"/>
      <c r="JYV15" s="2550"/>
      <c r="JYW15" s="2550"/>
      <c r="JYX15" s="2550"/>
      <c r="JYY15" s="2550"/>
      <c r="JYZ15" s="2550"/>
      <c r="JZA15" s="2550"/>
      <c r="JZB15" s="2550"/>
      <c r="JZC15" s="2550"/>
      <c r="JZD15" s="2550"/>
      <c r="JZE15" s="2550"/>
      <c r="JZF15" s="2550"/>
      <c r="JZG15" s="2550"/>
      <c r="JZH15" s="2550"/>
      <c r="JZI15" s="2550"/>
      <c r="JZJ15" s="2550"/>
      <c r="JZK15" s="2550"/>
      <c r="JZL15" s="2550"/>
      <c r="JZM15" s="2550"/>
      <c r="JZN15" s="2550"/>
      <c r="JZO15" s="2550"/>
      <c r="JZP15" s="2550"/>
      <c r="JZQ15" s="2550"/>
      <c r="JZR15" s="2550"/>
      <c r="JZS15" s="2550"/>
      <c r="JZT15" s="2550"/>
      <c r="JZU15" s="2550"/>
      <c r="JZV15" s="2550"/>
      <c r="JZW15" s="2550"/>
      <c r="JZX15" s="2550"/>
      <c r="JZY15" s="2550"/>
      <c r="JZZ15" s="2550"/>
      <c r="KAA15" s="2550"/>
      <c r="KAB15" s="2550"/>
      <c r="KAC15" s="2550"/>
      <c r="KAD15" s="2550"/>
      <c r="KAE15" s="2550"/>
      <c r="KAF15" s="2550"/>
      <c r="KAG15" s="2550"/>
      <c r="KAH15" s="2550"/>
      <c r="KAI15" s="2550"/>
      <c r="KAJ15" s="2550"/>
      <c r="KAK15" s="2550"/>
      <c r="KAL15" s="2550"/>
      <c r="KAM15" s="2550"/>
      <c r="KAN15" s="2550"/>
      <c r="KAO15" s="2550"/>
      <c r="KAP15" s="2550"/>
      <c r="KAQ15" s="2550"/>
      <c r="KAR15" s="2550"/>
      <c r="KAS15" s="2550"/>
      <c r="KAT15" s="2550"/>
      <c r="KAU15" s="2550"/>
      <c r="KAV15" s="2550"/>
      <c r="KAW15" s="2550"/>
      <c r="KAX15" s="2550"/>
      <c r="KAY15" s="2550"/>
      <c r="KAZ15" s="2550"/>
      <c r="KBA15" s="2550"/>
      <c r="KBB15" s="2550"/>
      <c r="KBC15" s="2550"/>
      <c r="KBD15" s="2550"/>
      <c r="KBE15" s="2550"/>
      <c r="KBF15" s="2550"/>
      <c r="KBG15" s="2550"/>
      <c r="KBH15" s="2550"/>
      <c r="KBI15" s="2550"/>
      <c r="KBJ15" s="2550"/>
      <c r="KBK15" s="2550"/>
      <c r="KBL15" s="2550"/>
      <c r="KBM15" s="2550"/>
      <c r="KBN15" s="2550"/>
      <c r="KBO15" s="2550"/>
      <c r="KBP15" s="2550"/>
      <c r="KBQ15" s="2550"/>
      <c r="KBR15" s="2550"/>
      <c r="KBS15" s="2550"/>
      <c r="KBT15" s="2550"/>
      <c r="KBU15" s="2550"/>
      <c r="KBV15" s="2550"/>
      <c r="KBW15" s="2550"/>
      <c r="KBX15" s="2550"/>
      <c r="KBY15" s="2550"/>
      <c r="KBZ15" s="2550"/>
      <c r="KCA15" s="2550"/>
      <c r="KCB15" s="2550"/>
      <c r="KCC15" s="2550"/>
      <c r="KCD15" s="2550"/>
      <c r="KCE15" s="2550"/>
      <c r="KCF15" s="2550"/>
      <c r="KCG15" s="2550"/>
      <c r="KCH15" s="2550"/>
      <c r="KCI15" s="2550"/>
      <c r="KCJ15" s="2550"/>
      <c r="KCK15" s="2550"/>
      <c r="KCL15" s="2550"/>
      <c r="KCM15" s="2550"/>
      <c r="KCN15" s="2550"/>
      <c r="KCO15" s="2550"/>
      <c r="KCP15" s="2550"/>
      <c r="KCQ15" s="2550"/>
      <c r="KCR15" s="2550"/>
      <c r="KCS15" s="2550"/>
      <c r="KCT15" s="2550"/>
      <c r="KCU15" s="2550"/>
      <c r="KCV15" s="2550"/>
      <c r="KCW15" s="2550"/>
      <c r="KCX15" s="2550"/>
      <c r="KCY15" s="2550"/>
      <c r="KCZ15" s="2550"/>
      <c r="KDA15" s="2550"/>
      <c r="KDB15" s="2550"/>
      <c r="KDC15" s="2550"/>
      <c r="KDD15" s="2550"/>
      <c r="KDE15" s="2550"/>
      <c r="KDF15" s="2550"/>
      <c r="KDG15" s="2550"/>
      <c r="KDH15" s="2550"/>
      <c r="KDI15" s="2550"/>
      <c r="KDJ15" s="2550"/>
      <c r="KDK15" s="2550"/>
      <c r="KDL15" s="2550"/>
      <c r="KDM15" s="2550"/>
      <c r="KDN15" s="2550"/>
      <c r="KDO15" s="2550"/>
      <c r="KDP15" s="2550"/>
      <c r="KDQ15" s="2550"/>
      <c r="KDR15" s="2550"/>
      <c r="KDS15" s="2550"/>
      <c r="KDT15" s="2550"/>
      <c r="KDU15" s="2550"/>
      <c r="KDV15" s="2550"/>
      <c r="KDW15" s="2550"/>
      <c r="KDX15" s="2550"/>
      <c r="KDY15" s="2550"/>
      <c r="KDZ15" s="2550"/>
      <c r="KEA15" s="2550"/>
      <c r="KEB15" s="2550"/>
      <c r="KEC15" s="2550"/>
      <c r="KED15" s="2550"/>
      <c r="KEE15" s="2550"/>
      <c r="KEF15" s="2550"/>
      <c r="KEG15" s="2550"/>
      <c r="KEH15" s="2550"/>
      <c r="KEI15" s="2550"/>
      <c r="KEJ15" s="2550"/>
      <c r="KEK15" s="2550"/>
      <c r="KEL15" s="2550"/>
      <c r="KEM15" s="2550"/>
      <c r="KEN15" s="2550"/>
      <c r="KEO15" s="2550"/>
      <c r="KEP15" s="2550"/>
      <c r="KEQ15" s="2550"/>
      <c r="KER15" s="2550"/>
      <c r="KES15" s="2550"/>
      <c r="KET15" s="2550"/>
      <c r="KEU15" s="2550"/>
      <c r="KEV15" s="2550"/>
      <c r="KEW15" s="2550"/>
      <c r="KEX15" s="2550"/>
      <c r="KEY15" s="2550"/>
      <c r="KEZ15" s="2550"/>
      <c r="KFA15" s="2550"/>
      <c r="KFB15" s="2550"/>
      <c r="KFC15" s="2550"/>
      <c r="KFD15" s="2550"/>
      <c r="KFE15" s="2550"/>
      <c r="KFF15" s="2550"/>
      <c r="KFG15" s="2550"/>
      <c r="KFH15" s="2550"/>
      <c r="KFI15" s="2550"/>
      <c r="KFJ15" s="2550"/>
      <c r="KFK15" s="2550"/>
      <c r="KFL15" s="2550"/>
      <c r="KFM15" s="2550"/>
      <c r="KFN15" s="2550"/>
      <c r="KFO15" s="2550"/>
      <c r="KFP15" s="2550"/>
      <c r="KFQ15" s="2550"/>
      <c r="KFR15" s="2550"/>
      <c r="KFS15" s="2550"/>
      <c r="KFT15" s="2550"/>
      <c r="KFU15" s="2550"/>
      <c r="KFV15" s="2550"/>
      <c r="KFW15" s="2550"/>
      <c r="KFX15" s="2550"/>
      <c r="KFY15" s="2550"/>
      <c r="KFZ15" s="2550"/>
      <c r="KGA15" s="2550"/>
      <c r="KGB15" s="2550"/>
      <c r="KGC15" s="2550"/>
      <c r="KGD15" s="2550"/>
      <c r="KGE15" s="2550"/>
      <c r="KGF15" s="2550"/>
      <c r="KGG15" s="2550"/>
      <c r="KGH15" s="2550"/>
      <c r="KGI15" s="2550"/>
      <c r="KGJ15" s="2550"/>
      <c r="KGK15" s="2550"/>
      <c r="KGL15" s="2550"/>
      <c r="KGM15" s="2550"/>
      <c r="KGN15" s="2550"/>
      <c r="KGO15" s="2550"/>
      <c r="KGP15" s="2550"/>
      <c r="KGQ15" s="2550"/>
      <c r="KGR15" s="2550"/>
      <c r="KGS15" s="2550"/>
      <c r="KGT15" s="2550"/>
      <c r="KGU15" s="2550"/>
      <c r="KGV15" s="2550"/>
      <c r="KGW15" s="2550"/>
      <c r="KGX15" s="2550"/>
      <c r="KGY15" s="2550"/>
      <c r="KGZ15" s="2550"/>
      <c r="KHA15" s="2550"/>
      <c r="KHB15" s="2550"/>
      <c r="KHC15" s="2550"/>
      <c r="KHD15" s="2550"/>
      <c r="KHE15" s="2550"/>
      <c r="KHF15" s="2550"/>
      <c r="KHG15" s="2550"/>
      <c r="KHH15" s="2550"/>
      <c r="KHI15" s="2550"/>
      <c r="KHJ15" s="2550"/>
      <c r="KHK15" s="2550"/>
      <c r="KHL15" s="2550"/>
      <c r="KHM15" s="2550"/>
      <c r="KHN15" s="2550"/>
      <c r="KHO15" s="2550"/>
      <c r="KHP15" s="2550"/>
      <c r="KHQ15" s="2550"/>
      <c r="KHR15" s="2550"/>
      <c r="KHS15" s="2550"/>
      <c r="KHT15" s="2550"/>
      <c r="KHU15" s="2550"/>
      <c r="KHV15" s="2550"/>
      <c r="KHW15" s="2550"/>
      <c r="KHX15" s="2550"/>
      <c r="KHY15" s="2550"/>
      <c r="KHZ15" s="2550"/>
      <c r="KIA15" s="2550"/>
      <c r="KIB15" s="2550"/>
      <c r="KIC15" s="2550"/>
      <c r="KID15" s="2550"/>
      <c r="KIE15" s="2550"/>
      <c r="KIF15" s="2550"/>
      <c r="KIG15" s="2550"/>
      <c r="KIH15" s="2550"/>
      <c r="KII15" s="2550"/>
      <c r="KIJ15" s="2550"/>
      <c r="KIK15" s="2550"/>
      <c r="KIL15" s="2550"/>
      <c r="KIM15" s="2550"/>
      <c r="KIN15" s="2550"/>
      <c r="KIO15" s="2550"/>
      <c r="KIP15" s="2550"/>
      <c r="KIQ15" s="2550"/>
      <c r="KIR15" s="2550"/>
      <c r="KIS15" s="2550"/>
      <c r="KIT15" s="2550"/>
      <c r="KIU15" s="2550"/>
      <c r="KIV15" s="2550"/>
      <c r="KIW15" s="2550"/>
      <c r="KIX15" s="2550"/>
      <c r="KIY15" s="2550"/>
      <c r="KIZ15" s="2550"/>
      <c r="KJA15" s="2550"/>
      <c r="KJB15" s="2550"/>
      <c r="KJC15" s="2550"/>
      <c r="KJD15" s="2550"/>
      <c r="KJE15" s="2550"/>
      <c r="KJF15" s="2550"/>
      <c r="KJG15" s="2550"/>
      <c r="KJH15" s="2550"/>
      <c r="KJI15" s="2550"/>
      <c r="KJJ15" s="2550"/>
      <c r="KJK15" s="2550"/>
      <c r="KJL15" s="2550"/>
      <c r="KJM15" s="2550"/>
      <c r="KJN15" s="2550"/>
      <c r="KJO15" s="2550"/>
      <c r="KJP15" s="2550"/>
      <c r="KJQ15" s="2550"/>
      <c r="KJR15" s="2550"/>
      <c r="KJS15" s="2550"/>
      <c r="KJT15" s="2550"/>
      <c r="KJU15" s="2550"/>
      <c r="KJV15" s="2550"/>
      <c r="KJW15" s="2550"/>
      <c r="KJX15" s="2550"/>
      <c r="KJY15" s="2550"/>
      <c r="KJZ15" s="2550"/>
      <c r="KKA15" s="2550"/>
      <c r="KKB15" s="2550"/>
      <c r="KKC15" s="2550"/>
      <c r="KKD15" s="2550"/>
      <c r="KKE15" s="2550"/>
      <c r="KKF15" s="2550"/>
      <c r="KKG15" s="2550"/>
      <c r="KKH15" s="2550"/>
      <c r="KKI15" s="2550"/>
      <c r="KKJ15" s="2550"/>
      <c r="KKK15" s="2550"/>
      <c r="KKL15" s="2550"/>
      <c r="KKM15" s="2550"/>
      <c r="KKN15" s="2550"/>
      <c r="KKO15" s="2550"/>
      <c r="KKP15" s="2550"/>
      <c r="KKQ15" s="2550"/>
      <c r="KKR15" s="2550"/>
      <c r="KKS15" s="2550"/>
      <c r="KKT15" s="2550"/>
      <c r="KKU15" s="2550"/>
      <c r="KKV15" s="2550"/>
      <c r="KKW15" s="2550"/>
      <c r="KKX15" s="2550"/>
      <c r="KKY15" s="2550"/>
      <c r="KKZ15" s="2550"/>
      <c r="KLA15" s="2550"/>
      <c r="KLB15" s="2550"/>
      <c r="KLC15" s="2550"/>
      <c r="KLD15" s="2550"/>
      <c r="KLE15" s="2550"/>
      <c r="KLF15" s="2550"/>
      <c r="KLG15" s="2550"/>
      <c r="KLH15" s="2550"/>
      <c r="KLI15" s="2550"/>
      <c r="KLJ15" s="2550"/>
      <c r="KLK15" s="2550"/>
      <c r="KLL15" s="2550"/>
      <c r="KLM15" s="2550"/>
      <c r="KLN15" s="2550"/>
      <c r="KLO15" s="2550"/>
      <c r="KLP15" s="2550"/>
      <c r="KLQ15" s="2550"/>
      <c r="KLR15" s="2550"/>
      <c r="KLS15" s="2550"/>
      <c r="KLT15" s="2550"/>
      <c r="KLU15" s="2550"/>
      <c r="KLV15" s="2550"/>
      <c r="KLW15" s="2550"/>
      <c r="KLX15" s="2550"/>
      <c r="KLY15" s="2550"/>
      <c r="KLZ15" s="2550"/>
      <c r="KMA15" s="2550"/>
      <c r="KMB15" s="2550"/>
      <c r="KMC15" s="2550"/>
      <c r="KMD15" s="2550"/>
      <c r="KME15" s="2550"/>
      <c r="KMF15" s="2550"/>
      <c r="KMG15" s="2550"/>
      <c r="KMH15" s="2550"/>
      <c r="KMI15" s="2550"/>
      <c r="KMJ15" s="2550"/>
      <c r="KMK15" s="2550"/>
      <c r="KML15" s="2550"/>
      <c r="KMM15" s="2550"/>
      <c r="KMN15" s="2550"/>
      <c r="KMO15" s="2550"/>
      <c r="KMP15" s="2550"/>
      <c r="KMQ15" s="2550"/>
      <c r="KMR15" s="2550"/>
      <c r="KMS15" s="2550"/>
      <c r="KMT15" s="2550"/>
      <c r="KMU15" s="2550"/>
      <c r="KMV15" s="2550"/>
      <c r="KMW15" s="2550"/>
      <c r="KMX15" s="2550"/>
      <c r="KMY15" s="2550"/>
      <c r="KMZ15" s="2550"/>
      <c r="KNA15" s="2550"/>
      <c r="KNB15" s="2550"/>
      <c r="KNC15" s="2550"/>
      <c r="KND15" s="2550"/>
      <c r="KNE15" s="2550"/>
      <c r="KNF15" s="2550"/>
      <c r="KNG15" s="2550"/>
      <c r="KNH15" s="2550"/>
      <c r="KNI15" s="2550"/>
      <c r="KNJ15" s="2550"/>
      <c r="KNK15" s="2550"/>
      <c r="KNL15" s="2550"/>
      <c r="KNM15" s="2550"/>
      <c r="KNN15" s="2550"/>
      <c r="KNO15" s="2550"/>
      <c r="KNP15" s="2550"/>
      <c r="KNQ15" s="2550"/>
      <c r="KNR15" s="2550"/>
      <c r="KNS15" s="2550"/>
      <c r="KNT15" s="2550"/>
      <c r="KNU15" s="2550"/>
      <c r="KNV15" s="2550"/>
      <c r="KNW15" s="2550"/>
      <c r="KNX15" s="2550"/>
      <c r="KNY15" s="2550"/>
      <c r="KNZ15" s="2550"/>
      <c r="KOA15" s="2550"/>
      <c r="KOB15" s="2550"/>
      <c r="KOC15" s="2550"/>
      <c r="KOD15" s="2550"/>
      <c r="KOE15" s="2550"/>
      <c r="KOF15" s="2550"/>
      <c r="KOG15" s="2550"/>
      <c r="KOH15" s="2550"/>
      <c r="KOI15" s="2550"/>
      <c r="KOJ15" s="2550"/>
      <c r="KOK15" s="2550"/>
      <c r="KOL15" s="2550"/>
      <c r="KOM15" s="2550"/>
      <c r="KON15" s="2550"/>
      <c r="KOO15" s="2550"/>
      <c r="KOP15" s="2550"/>
      <c r="KOQ15" s="2550"/>
      <c r="KOR15" s="2550"/>
      <c r="KOS15" s="2550"/>
      <c r="KOT15" s="2550"/>
      <c r="KOU15" s="2550"/>
      <c r="KOV15" s="2550"/>
      <c r="KOW15" s="2550"/>
      <c r="KOX15" s="2550"/>
      <c r="KOY15" s="2550"/>
      <c r="KOZ15" s="2550"/>
      <c r="KPA15" s="2550"/>
      <c r="KPB15" s="2550"/>
      <c r="KPC15" s="2550"/>
      <c r="KPD15" s="2550"/>
      <c r="KPE15" s="2550"/>
      <c r="KPF15" s="2550"/>
      <c r="KPG15" s="2550"/>
      <c r="KPH15" s="2550"/>
      <c r="KPI15" s="2550"/>
      <c r="KPJ15" s="2550"/>
      <c r="KPK15" s="2550"/>
      <c r="KPL15" s="2550"/>
      <c r="KPM15" s="2550"/>
      <c r="KPN15" s="2550"/>
      <c r="KPO15" s="2550"/>
      <c r="KPP15" s="2550"/>
      <c r="KPQ15" s="2550"/>
      <c r="KPR15" s="2550"/>
      <c r="KPS15" s="2550"/>
      <c r="KPT15" s="2550"/>
      <c r="KPU15" s="2550"/>
      <c r="KPV15" s="2550"/>
      <c r="KPW15" s="2550"/>
      <c r="KPX15" s="2550"/>
      <c r="KPY15" s="2550"/>
      <c r="KPZ15" s="2550"/>
      <c r="KQA15" s="2550"/>
      <c r="KQB15" s="2550"/>
      <c r="KQC15" s="2550"/>
      <c r="KQD15" s="2550"/>
      <c r="KQE15" s="2550"/>
      <c r="KQF15" s="2550"/>
      <c r="KQG15" s="2550"/>
      <c r="KQH15" s="2550"/>
      <c r="KQI15" s="2550"/>
      <c r="KQJ15" s="2550"/>
      <c r="KQK15" s="2550"/>
      <c r="KQL15" s="2550"/>
      <c r="KQM15" s="2550"/>
      <c r="KQN15" s="2550"/>
      <c r="KQO15" s="2550"/>
      <c r="KQP15" s="2550"/>
      <c r="KQQ15" s="2550"/>
      <c r="KQR15" s="2550"/>
      <c r="KQS15" s="2550"/>
      <c r="KQT15" s="2550"/>
      <c r="KQU15" s="2550"/>
      <c r="KQV15" s="2550"/>
      <c r="KQW15" s="2550"/>
      <c r="KQX15" s="2550"/>
      <c r="KQY15" s="2550"/>
      <c r="KQZ15" s="2550"/>
      <c r="KRA15" s="2550"/>
      <c r="KRB15" s="2550"/>
      <c r="KRC15" s="2550"/>
      <c r="KRD15" s="2550"/>
      <c r="KRE15" s="2550"/>
      <c r="KRF15" s="2550"/>
      <c r="KRG15" s="2550"/>
      <c r="KRH15" s="2550"/>
      <c r="KRI15" s="2550"/>
      <c r="KRJ15" s="2550"/>
      <c r="KRK15" s="2550"/>
      <c r="KRL15" s="2550"/>
      <c r="KRM15" s="2550"/>
      <c r="KRN15" s="2550"/>
      <c r="KRO15" s="2550"/>
      <c r="KRP15" s="2550"/>
      <c r="KRQ15" s="2550"/>
      <c r="KRR15" s="2550"/>
      <c r="KRS15" s="2550"/>
      <c r="KRT15" s="2550"/>
      <c r="KRU15" s="2550"/>
      <c r="KRV15" s="2550"/>
      <c r="KRW15" s="2550"/>
      <c r="KRX15" s="2550"/>
      <c r="KRY15" s="2550"/>
      <c r="KRZ15" s="2550"/>
      <c r="KSA15" s="2550"/>
      <c r="KSB15" s="2550"/>
      <c r="KSC15" s="2550"/>
      <c r="KSD15" s="2550"/>
      <c r="KSE15" s="2550"/>
      <c r="KSF15" s="2550"/>
      <c r="KSG15" s="2550"/>
      <c r="KSH15" s="2550"/>
      <c r="KSI15" s="2550"/>
      <c r="KSJ15" s="2550"/>
      <c r="KSK15" s="2550"/>
      <c r="KSL15" s="2550"/>
      <c r="KSM15" s="2550"/>
      <c r="KSN15" s="2550"/>
      <c r="KSO15" s="2550"/>
      <c r="KSP15" s="2550"/>
      <c r="KSQ15" s="2550"/>
      <c r="KSR15" s="2550"/>
      <c r="KSS15" s="2550"/>
      <c r="KST15" s="2550"/>
      <c r="KSU15" s="2550"/>
      <c r="KSV15" s="2550"/>
      <c r="KSW15" s="2550"/>
      <c r="KSX15" s="2550"/>
      <c r="KSY15" s="2550"/>
      <c r="KSZ15" s="2550"/>
      <c r="KTA15" s="2550"/>
      <c r="KTB15" s="2550"/>
      <c r="KTC15" s="2550"/>
      <c r="KTD15" s="2550"/>
      <c r="KTE15" s="2550"/>
      <c r="KTF15" s="2550"/>
      <c r="KTG15" s="2550"/>
      <c r="KTH15" s="2550"/>
      <c r="KTI15" s="2550"/>
      <c r="KTJ15" s="2550"/>
      <c r="KTK15" s="2550"/>
      <c r="KTL15" s="2550"/>
      <c r="KTM15" s="2550"/>
      <c r="KTN15" s="2550"/>
      <c r="KTO15" s="2550"/>
      <c r="KTP15" s="2550"/>
      <c r="KTQ15" s="2550"/>
      <c r="KTR15" s="2550"/>
      <c r="KTS15" s="2550"/>
      <c r="KTT15" s="2550"/>
      <c r="KTU15" s="2550"/>
      <c r="KTV15" s="2550"/>
      <c r="KTW15" s="2550"/>
      <c r="KTX15" s="2550"/>
      <c r="KTY15" s="2550"/>
      <c r="KTZ15" s="2550"/>
      <c r="KUA15" s="2550"/>
      <c r="KUB15" s="2550"/>
      <c r="KUC15" s="2550"/>
      <c r="KUD15" s="2550"/>
      <c r="KUE15" s="2550"/>
      <c r="KUF15" s="2550"/>
      <c r="KUG15" s="2550"/>
      <c r="KUH15" s="2550"/>
      <c r="KUI15" s="2550"/>
      <c r="KUJ15" s="2550"/>
      <c r="KUK15" s="2550"/>
      <c r="KUL15" s="2550"/>
      <c r="KUM15" s="2550"/>
      <c r="KUN15" s="2550"/>
      <c r="KUO15" s="2550"/>
      <c r="KUP15" s="2550"/>
      <c r="KUQ15" s="2550"/>
      <c r="KUR15" s="2550"/>
      <c r="KUS15" s="2550"/>
      <c r="KUT15" s="2550"/>
      <c r="KUU15" s="2550"/>
      <c r="KUV15" s="2550"/>
      <c r="KUW15" s="2550"/>
      <c r="KUX15" s="2550"/>
      <c r="KUY15" s="2550"/>
      <c r="KUZ15" s="2550"/>
      <c r="KVA15" s="2550"/>
      <c r="KVB15" s="2550"/>
      <c r="KVC15" s="2550"/>
      <c r="KVD15" s="2550"/>
      <c r="KVE15" s="2550"/>
      <c r="KVF15" s="2550"/>
      <c r="KVG15" s="2550"/>
      <c r="KVH15" s="2550"/>
      <c r="KVI15" s="2550"/>
      <c r="KVJ15" s="2550"/>
      <c r="KVK15" s="2550"/>
      <c r="KVL15" s="2550"/>
      <c r="KVM15" s="2550"/>
      <c r="KVN15" s="2550"/>
      <c r="KVO15" s="2550"/>
      <c r="KVP15" s="2550"/>
      <c r="KVQ15" s="2550"/>
      <c r="KVR15" s="2550"/>
      <c r="KVS15" s="2550"/>
      <c r="KVT15" s="2550"/>
      <c r="KVU15" s="2550"/>
      <c r="KVV15" s="2550"/>
      <c r="KVW15" s="2550"/>
      <c r="KVX15" s="2550"/>
      <c r="KVY15" s="2550"/>
      <c r="KVZ15" s="2550"/>
      <c r="KWA15" s="2550"/>
      <c r="KWB15" s="2550"/>
      <c r="KWC15" s="2550"/>
      <c r="KWD15" s="2550"/>
      <c r="KWE15" s="2550"/>
      <c r="KWF15" s="2550"/>
      <c r="KWG15" s="2550"/>
      <c r="KWH15" s="2550"/>
      <c r="KWI15" s="2550"/>
      <c r="KWJ15" s="2550"/>
      <c r="KWK15" s="2550"/>
      <c r="KWL15" s="2550"/>
      <c r="KWM15" s="2550"/>
      <c r="KWN15" s="2550"/>
      <c r="KWO15" s="2550"/>
      <c r="KWP15" s="2550"/>
      <c r="KWQ15" s="2550"/>
      <c r="KWR15" s="2550"/>
      <c r="KWS15" s="2550"/>
      <c r="KWT15" s="2550"/>
      <c r="KWU15" s="2550"/>
      <c r="KWV15" s="2550"/>
      <c r="KWW15" s="2550"/>
      <c r="KWX15" s="2550"/>
      <c r="KWY15" s="2550"/>
      <c r="KWZ15" s="2550"/>
      <c r="KXA15" s="2550"/>
      <c r="KXB15" s="2550"/>
      <c r="KXC15" s="2550"/>
      <c r="KXD15" s="2550"/>
      <c r="KXE15" s="2550"/>
      <c r="KXF15" s="2550"/>
      <c r="KXG15" s="2550"/>
      <c r="KXH15" s="2550"/>
      <c r="KXI15" s="2550"/>
      <c r="KXJ15" s="2550"/>
      <c r="KXK15" s="2550"/>
      <c r="KXL15" s="2550"/>
      <c r="KXM15" s="2550"/>
      <c r="KXN15" s="2550"/>
      <c r="KXO15" s="2550"/>
      <c r="KXP15" s="2550"/>
      <c r="KXQ15" s="2550"/>
      <c r="KXR15" s="2550"/>
      <c r="KXS15" s="2550"/>
      <c r="KXT15" s="2550"/>
      <c r="KXU15" s="2550"/>
      <c r="KXV15" s="2550"/>
      <c r="KXW15" s="2550"/>
      <c r="KXX15" s="2550"/>
      <c r="KXY15" s="2550"/>
      <c r="KXZ15" s="2550"/>
      <c r="KYA15" s="2550"/>
      <c r="KYB15" s="2550"/>
      <c r="KYC15" s="2550"/>
      <c r="KYD15" s="2550"/>
      <c r="KYE15" s="2550"/>
      <c r="KYF15" s="2550"/>
      <c r="KYG15" s="2550"/>
      <c r="KYH15" s="2550"/>
      <c r="KYI15" s="2550"/>
      <c r="KYJ15" s="2550"/>
      <c r="KYK15" s="2550"/>
      <c r="KYL15" s="2550"/>
      <c r="KYM15" s="2550"/>
      <c r="KYN15" s="2550"/>
      <c r="KYO15" s="2550"/>
      <c r="KYP15" s="2550"/>
      <c r="KYQ15" s="2550"/>
      <c r="KYR15" s="2550"/>
      <c r="KYS15" s="2550"/>
      <c r="KYT15" s="2550"/>
      <c r="KYU15" s="2550"/>
      <c r="KYV15" s="2550"/>
      <c r="KYW15" s="2550"/>
      <c r="KYX15" s="2550"/>
      <c r="KYY15" s="2550"/>
      <c r="KYZ15" s="2550"/>
      <c r="KZA15" s="2550"/>
      <c r="KZB15" s="2550"/>
      <c r="KZC15" s="2550"/>
      <c r="KZD15" s="2550"/>
      <c r="KZE15" s="2550"/>
      <c r="KZF15" s="2550"/>
      <c r="KZG15" s="2550"/>
      <c r="KZH15" s="2550"/>
      <c r="KZI15" s="2550"/>
      <c r="KZJ15" s="2550"/>
      <c r="KZK15" s="2550"/>
      <c r="KZL15" s="2550"/>
      <c r="KZM15" s="2550"/>
      <c r="KZN15" s="2550"/>
      <c r="KZO15" s="2550"/>
      <c r="KZP15" s="2550"/>
      <c r="KZQ15" s="2550"/>
      <c r="KZR15" s="2550"/>
      <c r="KZS15" s="2550"/>
      <c r="KZT15" s="2550"/>
      <c r="KZU15" s="2550"/>
      <c r="KZV15" s="2550"/>
      <c r="KZW15" s="2550"/>
      <c r="KZX15" s="2550"/>
      <c r="KZY15" s="2550"/>
      <c r="KZZ15" s="2550"/>
      <c r="LAA15" s="2550"/>
      <c r="LAB15" s="2550"/>
      <c r="LAC15" s="2550"/>
      <c r="LAD15" s="2550"/>
      <c r="LAE15" s="2550"/>
      <c r="LAF15" s="2550"/>
      <c r="LAG15" s="2550"/>
      <c r="LAH15" s="2550"/>
      <c r="LAI15" s="2550"/>
      <c r="LAJ15" s="2550"/>
      <c r="LAK15" s="2550"/>
      <c r="LAL15" s="2550"/>
      <c r="LAM15" s="2550"/>
      <c r="LAN15" s="2550"/>
      <c r="LAO15" s="2550"/>
      <c r="LAP15" s="2550"/>
      <c r="LAQ15" s="2550"/>
      <c r="LAR15" s="2550"/>
      <c r="LAS15" s="2550"/>
      <c r="LAT15" s="2550"/>
      <c r="LAU15" s="2550"/>
      <c r="LAV15" s="2550"/>
      <c r="LAW15" s="2550"/>
      <c r="LAX15" s="2550"/>
      <c r="LAY15" s="2550"/>
      <c r="LAZ15" s="2550"/>
      <c r="LBA15" s="2550"/>
      <c r="LBB15" s="2550"/>
      <c r="LBC15" s="2550"/>
      <c r="LBD15" s="2550"/>
      <c r="LBE15" s="2550"/>
      <c r="LBF15" s="2550"/>
      <c r="LBG15" s="2550"/>
      <c r="LBH15" s="2550"/>
      <c r="LBI15" s="2550"/>
      <c r="LBJ15" s="2550"/>
      <c r="LBK15" s="2550"/>
      <c r="LBL15" s="2550"/>
      <c r="LBM15" s="2550"/>
      <c r="LBN15" s="2550"/>
      <c r="LBO15" s="2550"/>
      <c r="LBP15" s="2550"/>
      <c r="LBQ15" s="2550"/>
      <c r="LBR15" s="2550"/>
      <c r="LBS15" s="2550"/>
      <c r="LBT15" s="2550"/>
      <c r="LBU15" s="2550"/>
      <c r="LBV15" s="2550"/>
      <c r="LBW15" s="2550"/>
      <c r="LBX15" s="2550"/>
      <c r="LBY15" s="2550"/>
      <c r="LBZ15" s="2550"/>
      <c r="LCA15" s="2550"/>
      <c r="LCB15" s="2550"/>
      <c r="LCC15" s="2550"/>
      <c r="LCD15" s="2550"/>
      <c r="LCE15" s="2550"/>
      <c r="LCF15" s="2550"/>
      <c r="LCG15" s="2550"/>
      <c r="LCH15" s="2550"/>
      <c r="LCI15" s="2550"/>
      <c r="LCJ15" s="2550"/>
      <c r="LCK15" s="2550"/>
      <c r="LCL15" s="2550"/>
      <c r="LCM15" s="2550"/>
      <c r="LCN15" s="2550"/>
      <c r="LCO15" s="2550"/>
      <c r="LCP15" s="2550"/>
      <c r="LCQ15" s="2550"/>
      <c r="LCR15" s="2550"/>
      <c r="LCS15" s="2550"/>
      <c r="LCT15" s="2550"/>
      <c r="LCU15" s="2550"/>
      <c r="LCV15" s="2550"/>
      <c r="LCW15" s="2550"/>
      <c r="LCX15" s="2550"/>
      <c r="LCY15" s="2550"/>
      <c r="LCZ15" s="2550"/>
      <c r="LDA15" s="2550"/>
      <c r="LDB15" s="2550"/>
      <c r="LDC15" s="2550"/>
      <c r="LDD15" s="2550"/>
      <c r="LDE15" s="2550"/>
      <c r="LDF15" s="2550"/>
      <c r="LDG15" s="2550"/>
      <c r="LDH15" s="2550"/>
      <c r="LDI15" s="2550"/>
      <c r="LDJ15" s="2550"/>
      <c r="LDK15" s="2550"/>
      <c r="LDL15" s="2550"/>
      <c r="LDM15" s="2550"/>
      <c r="LDN15" s="2550"/>
      <c r="LDO15" s="2550"/>
      <c r="LDP15" s="2550"/>
      <c r="LDQ15" s="2550"/>
      <c r="LDR15" s="2550"/>
      <c r="LDS15" s="2550"/>
      <c r="LDT15" s="2550"/>
      <c r="LDU15" s="2550"/>
      <c r="LDV15" s="2550"/>
      <c r="LDW15" s="2550"/>
      <c r="LDX15" s="2550"/>
      <c r="LDY15" s="2550"/>
      <c r="LDZ15" s="2550"/>
      <c r="LEA15" s="2550"/>
      <c r="LEB15" s="2550"/>
      <c r="LEC15" s="2550"/>
      <c r="LED15" s="2550"/>
      <c r="LEE15" s="2550"/>
      <c r="LEF15" s="2550"/>
      <c r="LEG15" s="2550"/>
      <c r="LEH15" s="2550"/>
      <c r="LEI15" s="2550"/>
      <c r="LEJ15" s="2550"/>
      <c r="LEK15" s="2550"/>
      <c r="LEL15" s="2550"/>
      <c r="LEM15" s="2550"/>
      <c r="LEN15" s="2550"/>
      <c r="LEO15" s="2550"/>
      <c r="LEP15" s="2550"/>
      <c r="LEQ15" s="2550"/>
      <c r="LER15" s="2550"/>
      <c r="LES15" s="2550"/>
      <c r="LET15" s="2550"/>
      <c r="LEU15" s="2550"/>
      <c r="LEV15" s="2550"/>
      <c r="LEW15" s="2550"/>
      <c r="LEX15" s="2550"/>
      <c r="LEY15" s="2550"/>
      <c r="LEZ15" s="2550"/>
      <c r="LFA15" s="2550"/>
      <c r="LFB15" s="2550"/>
      <c r="LFC15" s="2550"/>
      <c r="LFD15" s="2550"/>
      <c r="LFE15" s="2550"/>
      <c r="LFF15" s="2550"/>
      <c r="LFG15" s="2550"/>
      <c r="LFH15" s="2550"/>
      <c r="LFI15" s="2550"/>
      <c r="LFJ15" s="2550"/>
      <c r="LFK15" s="2550"/>
      <c r="LFL15" s="2550"/>
      <c r="LFM15" s="2550"/>
      <c r="LFN15" s="2550"/>
      <c r="LFO15" s="2550"/>
      <c r="LFP15" s="2550"/>
      <c r="LFQ15" s="2550"/>
      <c r="LFR15" s="2550"/>
      <c r="LFS15" s="2550"/>
      <c r="LFT15" s="2550"/>
      <c r="LFU15" s="2550"/>
      <c r="LFV15" s="2550"/>
      <c r="LFW15" s="2550"/>
      <c r="LFX15" s="2550"/>
      <c r="LFY15" s="2550"/>
      <c r="LFZ15" s="2550"/>
      <c r="LGA15" s="2550"/>
      <c r="LGB15" s="2550"/>
      <c r="LGC15" s="2550"/>
      <c r="LGD15" s="2550"/>
      <c r="LGE15" s="2550"/>
      <c r="LGF15" s="2550"/>
      <c r="LGG15" s="2550"/>
      <c r="LGH15" s="2550"/>
      <c r="LGI15" s="2550"/>
      <c r="LGJ15" s="2550"/>
      <c r="LGK15" s="2550"/>
      <c r="LGL15" s="2550"/>
      <c r="LGM15" s="2550"/>
      <c r="LGN15" s="2550"/>
      <c r="LGO15" s="2550"/>
      <c r="LGP15" s="2550"/>
      <c r="LGQ15" s="2550"/>
      <c r="LGR15" s="2550"/>
      <c r="LGS15" s="2550"/>
      <c r="LGT15" s="2550"/>
      <c r="LGU15" s="2550"/>
      <c r="LGV15" s="2550"/>
      <c r="LGW15" s="2550"/>
      <c r="LGX15" s="2550"/>
      <c r="LGY15" s="2550"/>
      <c r="LGZ15" s="2550"/>
      <c r="LHA15" s="2550"/>
      <c r="LHB15" s="2550"/>
      <c r="LHC15" s="2550"/>
      <c r="LHD15" s="2550"/>
      <c r="LHE15" s="2550"/>
      <c r="LHF15" s="2550"/>
      <c r="LHG15" s="2550"/>
      <c r="LHH15" s="2550"/>
      <c r="LHI15" s="2550"/>
      <c r="LHJ15" s="2550"/>
      <c r="LHK15" s="2550"/>
      <c r="LHL15" s="2550"/>
      <c r="LHM15" s="2550"/>
      <c r="LHN15" s="2550"/>
      <c r="LHO15" s="2550"/>
      <c r="LHP15" s="2550"/>
      <c r="LHQ15" s="2550"/>
      <c r="LHR15" s="2550"/>
      <c r="LHS15" s="2550"/>
      <c r="LHT15" s="2550"/>
      <c r="LHU15" s="2550"/>
      <c r="LHV15" s="2550"/>
      <c r="LHW15" s="2550"/>
      <c r="LHX15" s="2550"/>
      <c r="LHY15" s="2550"/>
      <c r="LHZ15" s="2550"/>
      <c r="LIA15" s="2550"/>
      <c r="LIB15" s="2550"/>
      <c r="LIC15" s="2550"/>
      <c r="LID15" s="2550"/>
      <c r="LIE15" s="2550"/>
      <c r="LIF15" s="2550"/>
      <c r="LIG15" s="2550"/>
      <c r="LIH15" s="2550"/>
      <c r="LII15" s="2550"/>
      <c r="LIJ15" s="2550"/>
      <c r="LIK15" s="2550"/>
      <c r="LIL15" s="2550"/>
      <c r="LIM15" s="2550"/>
      <c r="LIN15" s="2550"/>
      <c r="LIO15" s="2550"/>
      <c r="LIP15" s="2550"/>
      <c r="LIQ15" s="2550"/>
      <c r="LIR15" s="2550"/>
      <c r="LIS15" s="2550"/>
      <c r="LIT15" s="2550"/>
      <c r="LIU15" s="2550"/>
      <c r="LIV15" s="2550"/>
      <c r="LIW15" s="2550"/>
      <c r="LIX15" s="2550"/>
      <c r="LIY15" s="2550"/>
      <c r="LIZ15" s="2550"/>
      <c r="LJA15" s="2550"/>
      <c r="LJB15" s="2550"/>
      <c r="LJC15" s="2550"/>
      <c r="LJD15" s="2550"/>
      <c r="LJE15" s="2550"/>
      <c r="LJF15" s="2550"/>
      <c r="LJG15" s="2550"/>
      <c r="LJH15" s="2550"/>
      <c r="LJI15" s="2550"/>
      <c r="LJJ15" s="2550"/>
      <c r="LJK15" s="2550"/>
      <c r="LJL15" s="2550"/>
      <c r="LJM15" s="2550"/>
      <c r="LJN15" s="2550"/>
      <c r="LJO15" s="2550"/>
      <c r="LJP15" s="2550"/>
      <c r="LJQ15" s="2550"/>
      <c r="LJR15" s="2550"/>
      <c r="LJS15" s="2550"/>
      <c r="LJT15" s="2550"/>
      <c r="LJU15" s="2550"/>
      <c r="LJV15" s="2550"/>
      <c r="LJW15" s="2550"/>
      <c r="LJX15" s="2550"/>
      <c r="LJY15" s="2550"/>
      <c r="LJZ15" s="2550"/>
      <c r="LKA15" s="2550"/>
      <c r="LKB15" s="2550"/>
      <c r="LKC15" s="2550"/>
      <c r="LKD15" s="2550"/>
      <c r="LKE15" s="2550"/>
      <c r="LKF15" s="2550"/>
      <c r="LKG15" s="2550"/>
      <c r="LKH15" s="2550"/>
      <c r="LKI15" s="2550"/>
      <c r="LKJ15" s="2550"/>
      <c r="LKK15" s="2550"/>
      <c r="LKL15" s="2550"/>
      <c r="LKM15" s="2550"/>
      <c r="LKN15" s="2550"/>
      <c r="LKO15" s="2550"/>
      <c r="LKP15" s="2550"/>
      <c r="LKQ15" s="2550"/>
      <c r="LKR15" s="2550"/>
      <c r="LKS15" s="2550"/>
      <c r="LKT15" s="2550"/>
      <c r="LKU15" s="2550"/>
      <c r="LKV15" s="2550"/>
      <c r="LKW15" s="2550"/>
      <c r="LKX15" s="2550"/>
      <c r="LKY15" s="2550"/>
      <c r="LKZ15" s="2550"/>
      <c r="LLA15" s="2550"/>
      <c r="LLB15" s="2550"/>
      <c r="LLC15" s="2550"/>
      <c r="LLD15" s="2550"/>
      <c r="LLE15" s="2550"/>
      <c r="LLF15" s="2550"/>
      <c r="LLG15" s="2550"/>
      <c r="LLH15" s="2550"/>
      <c r="LLI15" s="2550"/>
      <c r="LLJ15" s="2550"/>
      <c r="LLK15" s="2550"/>
      <c r="LLL15" s="2550"/>
      <c r="LLM15" s="2550"/>
      <c r="LLN15" s="2550"/>
      <c r="LLO15" s="2550"/>
      <c r="LLP15" s="2550"/>
      <c r="LLQ15" s="2550"/>
      <c r="LLR15" s="2550"/>
      <c r="LLS15" s="2550"/>
      <c r="LLT15" s="2550"/>
      <c r="LLU15" s="2550"/>
      <c r="LLV15" s="2550"/>
      <c r="LLW15" s="2550"/>
      <c r="LLX15" s="2550"/>
      <c r="LLY15" s="2550"/>
      <c r="LLZ15" s="2550"/>
      <c r="LMA15" s="2550"/>
      <c r="LMB15" s="2550"/>
      <c r="LMC15" s="2550"/>
      <c r="LMD15" s="2550"/>
      <c r="LME15" s="2550"/>
      <c r="LMF15" s="2550"/>
      <c r="LMG15" s="2550"/>
      <c r="LMH15" s="2550"/>
      <c r="LMI15" s="2550"/>
      <c r="LMJ15" s="2550"/>
      <c r="LMK15" s="2550"/>
      <c r="LML15" s="2550"/>
      <c r="LMM15" s="2550"/>
      <c r="LMN15" s="2550"/>
      <c r="LMO15" s="2550"/>
      <c r="LMP15" s="2550"/>
      <c r="LMQ15" s="2550"/>
      <c r="LMR15" s="2550"/>
      <c r="LMS15" s="2550"/>
      <c r="LMT15" s="2550"/>
      <c r="LMU15" s="2550"/>
      <c r="LMV15" s="2550"/>
      <c r="LMW15" s="2550"/>
      <c r="LMX15" s="2550"/>
      <c r="LMY15" s="2550"/>
      <c r="LMZ15" s="2550"/>
      <c r="LNA15" s="2550"/>
      <c r="LNB15" s="2550"/>
      <c r="LNC15" s="2550"/>
      <c r="LND15" s="2550"/>
      <c r="LNE15" s="2550"/>
      <c r="LNF15" s="2550"/>
      <c r="LNG15" s="2550"/>
      <c r="LNH15" s="2550"/>
      <c r="LNI15" s="2550"/>
      <c r="LNJ15" s="2550"/>
      <c r="LNK15" s="2550"/>
      <c r="LNL15" s="2550"/>
      <c r="LNM15" s="2550"/>
      <c r="LNN15" s="2550"/>
      <c r="LNO15" s="2550"/>
      <c r="LNP15" s="2550"/>
      <c r="LNQ15" s="2550"/>
      <c r="LNR15" s="2550"/>
      <c r="LNS15" s="2550"/>
      <c r="LNT15" s="2550"/>
      <c r="LNU15" s="2550"/>
      <c r="LNV15" s="2550"/>
      <c r="LNW15" s="2550"/>
      <c r="LNX15" s="2550"/>
      <c r="LNY15" s="2550"/>
      <c r="LNZ15" s="2550"/>
      <c r="LOA15" s="2550"/>
      <c r="LOB15" s="2550"/>
      <c r="LOC15" s="2550"/>
      <c r="LOD15" s="2550"/>
      <c r="LOE15" s="2550"/>
      <c r="LOF15" s="2550"/>
      <c r="LOG15" s="2550"/>
      <c r="LOH15" s="2550"/>
      <c r="LOI15" s="2550"/>
      <c r="LOJ15" s="2550"/>
      <c r="LOK15" s="2550"/>
      <c r="LOL15" s="2550"/>
      <c r="LOM15" s="2550"/>
      <c r="LON15" s="2550"/>
      <c r="LOO15" s="2550"/>
      <c r="LOP15" s="2550"/>
      <c r="LOQ15" s="2550"/>
      <c r="LOR15" s="2550"/>
      <c r="LOS15" s="2550"/>
      <c r="LOT15" s="2550"/>
      <c r="LOU15" s="2550"/>
      <c r="LOV15" s="2550"/>
      <c r="LOW15" s="2550"/>
      <c r="LOX15" s="2550"/>
      <c r="LOY15" s="2550"/>
      <c r="LOZ15" s="2550"/>
      <c r="LPA15" s="2550"/>
      <c r="LPB15" s="2550"/>
      <c r="LPC15" s="2550"/>
      <c r="LPD15" s="2550"/>
      <c r="LPE15" s="2550"/>
      <c r="LPF15" s="2550"/>
      <c r="LPG15" s="2550"/>
      <c r="LPH15" s="2550"/>
      <c r="LPI15" s="2550"/>
      <c r="LPJ15" s="2550"/>
      <c r="LPK15" s="2550"/>
      <c r="LPL15" s="2550"/>
      <c r="LPM15" s="2550"/>
      <c r="LPN15" s="2550"/>
      <c r="LPO15" s="2550"/>
      <c r="LPP15" s="2550"/>
      <c r="LPQ15" s="2550"/>
      <c r="LPR15" s="2550"/>
      <c r="LPS15" s="2550"/>
      <c r="LPT15" s="2550"/>
      <c r="LPU15" s="2550"/>
      <c r="LPV15" s="2550"/>
      <c r="LPW15" s="2550"/>
      <c r="LPX15" s="2550"/>
      <c r="LPY15" s="2550"/>
      <c r="LPZ15" s="2550"/>
      <c r="LQA15" s="2550"/>
      <c r="LQB15" s="2550"/>
      <c r="LQC15" s="2550"/>
      <c r="LQD15" s="2550"/>
      <c r="LQE15" s="2550"/>
      <c r="LQF15" s="2550"/>
      <c r="LQG15" s="2550"/>
      <c r="LQH15" s="2550"/>
      <c r="LQI15" s="2550"/>
      <c r="LQJ15" s="2550"/>
      <c r="LQK15" s="2550"/>
      <c r="LQL15" s="2550"/>
      <c r="LQM15" s="2550"/>
      <c r="LQN15" s="2550"/>
      <c r="LQO15" s="2550"/>
      <c r="LQP15" s="2550"/>
      <c r="LQQ15" s="2550"/>
      <c r="LQR15" s="2550"/>
      <c r="LQS15" s="2550"/>
      <c r="LQT15" s="2550"/>
      <c r="LQU15" s="2550"/>
      <c r="LQV15" s="2550"/>
      <c r="LQW15" s="2550"/>
      <c r="LQX15" s="2550"/>
      <c r="LQY15" s="2550"/>
      <c r="LQZ15" s="2550"/>
      <c r="LRA15" s="2550"/>
      <c r="LRB15" s="2550"/>
      <c r="LRC15" s="2550"/>
      <c r="LRD15" s="2550"/>
      <c r="LRE15" s="2550"/>
      <c r="LRF15" s="2550"/>
      <c r="LRG15" s="2550"/>
      <c r="LRH15" s="2550"/>
      <c r="LRI15" s="2550"/>
      <c r="LRJ15" s="2550"/>
      <c r="LRK15" s="2550"/>
      <c r="LRL15" s="2550"/>
      <c r="LRM15" s="2550"/>
      <c r="LRN15" s="2550"/>
      <c r="LRO15" s="2550"/>
      <c r="LRP15" s="2550"/>
      <c r="LRQ15" s="2550"/>
      <c r="LRR15" s="2550"/>
      <c r="LRS15" s="2550"/>
      <c r="LRT15" s="2550"/>
      <c r="LRU15" s="2550"/>
      <c r="LRV15" s="2550"/>
      <c r="LRW15" s="2550"/>
      <c r="LRX15" s="2550"/>
      <c r="LRY15" s="2550"/>
      <c r="LRZ15" s="2550"/>
      <c r="LSA15" s="2550"/>
      <c r="LSB15" s="2550"/>
      <c r="LSC15" s="2550"/>
      <c r="LSD15" s="2550"/>
      <c r="LSE15" s="2550"/>
      <c r="LSF15" s="2550"/>
      <c r="LSG15" s="2550"/>
      <c r="LSH15" s="2550"/>
      <c r="LSI15" s="2550"/>
      <c r="LSJ15" s="2550"/>
      <c r="LSK15" s="2550"/>
      <c r="LSL15" s="2550"/>
      <c r="LSM15" s="2550"/>
      <c r="LSN15" s="2550"/>
      <c r="LSO15" s="2550"/>
      <c r="LSP15" s="2550"/>
      <c r="LSQ15" s="2550"/>
      <c r="LSR15" s="2550"/>
      <c r="LSS15" s="2550"/>
      <c r="LST15" s="2550"/>
      <c r="LSU15" s="2550"/>
      <c r="LSV15" s="2550"/>
      <c r="LSW15" s="2550"/>
      <c r="LSX15" s="2550"/>
      <c r="LSY15" s="2550"/>
      <c r="LSZ15" s="2550"/>
      <c r="LTA15" s="2550"/>
      <c r="LTB15" s="2550"/>
      <c r="LTC15" s="2550"/>
      <c r="LTD15" s="2550"/>
      <c r="LTE15" s="2550"/>
      <c r="LTF15" s="2550"/>
      <c r="LTG15" s="2550"/>
      <c r="LTH15" s="2550"/>
      <c r="LTI15" s="2550"/>
      <c r="LTJ15" s="2550"/>
      <c r="LTK15" s="2550"/>
      <c r="LTL15" s="2550"/>
      <c r="LTM15" s="2550"/>
      <c r="LTN15" s="2550"/>
      <c r="LTO15" s="2550"/>
      <c r="LTP15" s="2550"/>
      <c r="LTQ15" s="2550"/>
      <c r="LTR15" s="2550"/>
      <c r="LTS15" s="2550"/>
      <c r="LTT15" s="2550"/>
      <c r="LTU15" s="2550"/>
      <c r="LTV15" s="2550"/>
      <c r="LTW15" s="2550"/>
      <c r="LTX15" s="2550"/>
      <c r="LTY15" s="2550"/>
      <c r="LTZ15" s="2550"/>
      <c r="LUA15" s="2550"/>
      <c r="LUB15" s="2550"/>
      <c r="LUC15" s="2550"/>
      <c r="LUD15" s="2550"/>
      <c r="LUE15" s="2550"/>
      <c r="LUF15" s="2550"/>
      <c r="LUG15" s="2550"/>
      <c r="LUH15" s="2550"/>
      <c r="LUI15" s="2550"/>
      <c r="LUJ15" s="2550"/>
      <c r="LUK15" s="2550"/>
      <c r="LUL15" s="2550"/>
      <c r="LUM15" s="2550"/>
      <c r="LUN15" s="2550"/>
      <c r="LUO15" s="2550"/>
      <c r="LUP15" s="2550"/>
      <c r="LUQ15" s="2550"/>
      <c r="LUR15" s="2550"/>
      <c r="LUS15" s="2550"/>
      <c r="LUT15" s="2550"/>
      <c r="LUU15" s="2550"/>
      <c r="LUV15" s="2550"/>
      <c r="LUW15" s="2550"/>
      <c r="LUX15" s="2550"/>
      <c r="LUY15" s="2550"/>
      <c r="LUZ15" s="2550"/>
      <c r="LVA15" s="2550"/>
      <c r="LVB15" s="2550"/>
      <c r="LVC15" s="2550"/>
      <c r="LVD15" s="2550"/>
      <c r="LVE15" s="2550"/>
      <c r="LVF15" s="2550"/>
      <c r="LVG15" s="2550"/>
      <c r="LVH15" s="2550"/>
      <c r="LVI15" s="2550"/>
      <c r="LVJ15" s="2550"/>
      <c r="LVK15" s="2550"/>
      <c r="LVL15" s="2550"/>
      <c r="LVM15" s="2550"/>
      <c r="LVN15" s="2550"/>
      <c r="LVO15" s="2550"/>
      <c r="LVP15" s="2550"/>
      <c r="LVQ15" s="2550"/>
      <c r="LVR15" s="2550"/>
      <c r="LVS15" s="2550"/>
      <c r="LVT15" s="2550"/>
      <c r="LVU15" s="2550"/>
      <c r="LVV15" s="2550"/>
      <c r="LVW15" s="2550"/>
      <c r="LVX15" s="2550"/>
      <c r="LVY15" s="2550"/>
      <c r="LVZ15" s="2550"/>
      <c r="LWA15" s="2550"/>
      <c r="LWB15" s="2550"/>
      <c r="LWC15" s="2550"/>
      <c r="LWD15" s="2550"/>
      <c r="LWE15" s="2550"/>
      <c r="LWF15" s="2550"/>
      <c r="LWG15" s="2550"/>
      <c r="LWH15" s="2550"/>
      <c r="LWI15" s="2550"/>
      <c r="LWJ15" s="2550"/>
      <c r="LWK15" s="2550"/>
      <c r="LWL15" s="2550"/>
      <c r="LWM15" s="2550"/>
      <c r="LWN15" s="2550"/>
      <c r="LWO15" s="2550"/>
      <c r="LWP15" s="2550"/>
      <c r="LWQ15" s="2550"/>
      <c r="LWR15" s="2550"/>
      <c r="LWS15" s="2550"/>
      <c r="LWT15" s="2550"/>
      <c r="LWU15" s="2550"/>
      <c r="LWV15" s="2550"/>
      <c r="LWW15" s="2550"/>
      <c r="LWX15" s="2550"/>
      <c r="LWY15" s="2550"/>
      <c r="LWZ15" s="2550"/>
      <c r="LXA15" s="2550"/>
      <c r="LXB15" s="2550"/>
      <c r="LXC15" s="2550"/>
      <c r="LXD15" s="2550"/>
      <c r="LXE15" s="2550"/>
      <c r="LXF15" s="2550"/>
      <c r="LXG15" s="2550"/>
      <c r="LXH15" s="2550"/>
      <c r="LXI15" s="2550"/>
      <c r="LXJ15" s="2550"/>
      <c r="LXK15" s="2550"/>
      <c r="LXL15" s="2550"/>
      <c r="LXM15" s="2550"/>
      <c r="LXN15" s="2550"/>
      <c r="LXO15" s="2550"/>
      <c r="LXP15" s="2550"/>
      <c r="LXQ15" s="2550"/>
      <c r="LXR15" s="2550"/>
      <c r="LXS15" s="2550"/>
      <c r="LXT15" s="2550"/>
      <c r="LXU15" s="2550"/>
      <c r="LXV15" s="2550"/>
      <c r="LXW15" s="2550"/>
      <c r="LXX15" s="2550"/>
      <c r="LXY15" s="2550"/>
      <c r="LXZ15" s="2550"/>
      <c r="LYA15" s="2550"/>
      <c r="LYB15" s="2550"/>
      <c r="LYC15" s="2550"/>
      <c r="LYD15" s="2550"/>
      <c r="LYE15" s="2550"/>
      <c r="LYF15" s="2550"/>
      <c r="LYG15" s="2550"/>
      <c r="LYH15" s="2550"/>
      <c r="LYI15" s="2550"/>
      <c r="LYJ15" s="2550"/>
      <c r="LYK15" s="2550"/>
      <c r="LYL15" s="2550"/>
      <c r="LYM15" s="2550"/>
      <c r="LYN15" s="2550"/>
      <c r="LYO15" s="2550"/>
      <c r="LYP15" s="2550"/>
      <c r="LYQ15" s="2550"/>
      <c r="LYR15" s="2550"/>
      <c r="LYS15" s="2550"/>
      <c r="LYT15" s="2550"/>
      <c r="LYU15" s="2550"/>
      <c r="LYV15" s="2550"/>
      <c r="LYW15" s="2550"/>
      <c r="LYX15" s="2550"/>
      <c r="LYY15" s="2550"/>
      <c r="LYZ15" s="2550"/>
      <c r="LZA15" s="2550"/>
      <c r="LZB15" s="2550"/>
      <c r="LZC15" s="2550"/>
      <c r="LZD15" s="2550"/>
      <c r="LZE15" s="2550"/>
      <c r="LZF15" s="2550"/>
      <c r="LZG15" s="2550"/>
      <c r="LZH15" s="2550"/>
      <c r="LZI15" s="2550"/>
      <c r="LZJ15" s="2550"/>
      <c r="LZK15" s="2550"/>
      <c r="LZL15" s="2550"/>
      <c r="LZM15" s="2550"/>
      <c r="LZN15" s="2550"/>
      <c r="LZO15" s="2550"/>
      <c r="LZP15" s="2550"/>
      <c r="LZQ15" s="2550"/>
      <c r="LZR15" s="2550"/>
      <c r="LZS15" s="2550"/>
      <c r="LZT15" s="2550"/>
      <c r="LZU15" s="2550"/>
      <c r="LZV15" s="2550"/>
      <c r="LZW15" s="2550"/>
      <c r="LZX15" s="2550"/>
      <c r="LZY15" s="2550"/>
      <c r="LZZ15" s="2550"/>
      <c r="MAA15" s="2550"/>
      <c r="MAB15" s="2550"/>
      <c r="MAC15" s="2550"/>
      <c r="MAD15" s="2550"/>
      <c r="MAE15" s="2550"/>
      <c r="MAF15" s="2550"/>
      <c r="MAG15" s="2550"/>
      <c r="MAH15" s="2550"/>
      <c r="MAI15" s="2550"/>
      <c r="MAJ15" s="2550"/>
      <c r="MAK15" s="2550"/>
      <c r="MAL15" s="2550"/>
      <c r="MAM15" s="2550"/>
      <c r="MAN15" s="2550"/>
      <c r="MAO15" s="2550"/>
      <c r="MAP15" s="2550"/>
      <c r="MAQ15" s="2550"/>
      <c r="MAR15" s="2550"/>
      <c r="MAS15" s="2550"/>
      <c r="MAT15" s="2550"/>
      <c r="MAU15" s="2550"/>
      <c r="MAV15" s="2550"/>
      <c r="MAW15" s="2550"/>
      <c r="MAX15" s="2550"/>
      <c r="MAY15" s="2550"/>
      <c r="MAZ15" s="2550"/>
      <c r="MBA15" s="2550"/>
      <c r="MBB15" s="2550"/>
      <c r="MBC15" s="2550"/>
      <c r="MBD15" s="2550"/>
      <c r="MBE15" s="2550"/>
      <c r="MBF15" s="2550"/>
      <c r="MBG15" s="2550"/>
      <c r="MBH15" s="2550"/>
      <c r="MBI15" s="2550"/>
      <c r="MBJ15" s="2550"/>
      <c r="MBK15" s="2550"/>
      <c r="MBL15" s="2550"/>
      <c r="MBM15" s="2550"/>
      <c r="MBN15" s="2550"/>
      <c r="MBO15" s="2550"/>
      <c r="MBP15" s="2550"/>
      <c r="MBQ15" s="2550"/>
      <c r="MBR15" s="2550"/>
      <c r="MBS15" s="2550"/>
      <c r="MBT15" s="2550"/>
      <c r="MBU15" s="2550"/>
      <c r="MBV15" s="2550"/>
      <c r="MBW15" s="2550"/>
      <c r="MBX15" s="2550"/>
      <c r="MBY15" s="2550"/>
      <c r="MBZ15" s="2550"/>
      <c r="MCA15" s="2550"/>
      <c r="MCB15" s="2550"/>
      <c r="MCC15" s="2550"/>
      <c r="MCD15" s="2550"/>
      <c r="MCE15" s="2550"/>
      <c r="MCF15" s="2550"/>
      <c r="MCG15" s="2550"/>
      <c r="MCH15" s="2550"/>
      <c r="MCI15" s="2550"/>
      <c r="MCJ15" s="2550"/>
      <c r="MCK15" s="2550"/>
      <c r="MCL15" s="2550"/>
      <c r="MCM15" s="2550"/>
      <c r="MCN15" s="2550"/>
      <c r="MCO15" s="2550"/>
      <c r="MCP15" s="2550"/>
      <c r="MCQ15" s="2550"/>
      <c r="MCR15" s="2550"/>
      <c r="MCS15" s="2550"/>
      <c r="MCT15" s="2550"/>
      <c r="MCU15" s="2550"/>
      <c r="MCV15" s="2550"/>
      <c r="MCW15" s="2550"/>
      <c r="MCX15" s="2550"/>
      <c r="MCY15" s="2550"/>
      <c r="MCZ15" s="2550"/>
      <c r="MDA15" s="2550"/>
      <c r="MDB15" s="2550"/>
      <c r="MDC15" s="2550"/>
      <c r="MDD15" s="2550"/>
      <c r="MDE15" s="2550"/>
      <c r="MDF15" s="2550"/>
      <c r="MDG15" s="2550"/>
      <c r="MDH15" s="2550"/>
      <c r="MDI15" s="2550"/>
      <c r="MDJ15" s="2550"/>
      <c r="MDK15" s="2550"/>
      <c r="MDL15" s="2550"/>
      <c r="MDM15" s="2550"/>
      <c r="MDN15" s="2550"/>
      <c r="MDO15" s="2550"/>
      <c r="MDP15" s="2550"/>
      <c r="MDQ15" s="2550"/>
      <c r="MDR15" s="2550"/>
      <c r="MDS15" s="2550"/>
      <c r="MDT15" s="2550"/>
      <c r="MDU15" s="2550"/>
      <c r="MDV15" s="2550"/>
      <c r="MDW15" s="2550"/>
      <c r="MDX15" s="2550"/>
      <c r="MDY15" s="2550"/>
      <c r="MDZ15" s="2550"/>
      <c r="MEA15" s="2550"/>
      <c r="MEB15" s="2550"/>
      <c r="MEC15" s="2550"/>
      <c r="MED15" s="2550"/>
      <c r="MEE15" s="2550"/>
      <c r="MEF15" s="2550"/>
      <c r="MEG15" s="2550"/>
      <c r="MEH15" s="2550"/>
      <c r="MEI15" s="2550"/>
      <c r="MEJ15" s="2550"/>
      <c r="MEK15" s="2550"/>
      <c r="MEL15" s="2550"/>
      <c r="MEM15" s="2550"/>
      <c r="MEN15" s="2550"/>
      <c r="MEO15" s="2550"/>
      <c r="MEP15" s="2550"/>
      <c r="MEQ15" s="2550"/>
      <c r="MER15" s="2550"/>
      <c r="MES15" s="2550"/>
      <c r="MET15" s="2550"/>
      <c r="MEU15" s="2550"/>
      <c r="MEV15" s="2550"/>
      <c r="MEW15" s="2550"/>
      <c r="MEX15" s="2550"/>
      <c r="MEY15" s="2550"/>
      <c r="MEZ15" s="2550"/>
      <c r="MFA15" s="2550"/>
      <c r="MFB15" s="2550"/>
      <c r="MFC15" s="2550"/>
      <c r="MFD15" s="2550"/>
      <c r="MFE15" s="2550"/>
      <c r="MFF15" s="2550"/>
      <c r="MFG15" s="2550"/>
      <c r="MFH15" s="2550"/>
      <c r="MFI15" s="2550"/>
      <c r="MFJ15" s="2550"/>
      <c r="MFK15" s="2550"/>
      <c r="MFL15" s="2550"/>
      <c r="MFM15" s="2550"/>
      <c r="MFN15" s="2550"/>
      <c r="MFO15" s="2550"/>
      <c r="MFP15" s="2550"/>
      <c r="MFQ15" s="2550"/>
      <c r="MFR15" s="2550"/>
      <c r="MFS15" s="2550"/>
      <c r="MFT15" s="2550"/>
      <c r="MFU15" s="2550"/>
      <c r="MFV15" s="2550"/>
      <c r="MFW15" s="2550"/>
      <c r="MFX15" s="2550"/>
      <c r="MFY15" s="2550"/>
      <c r="MFZ15" s="2550"/>
      <c r="MGA15" s="2550"/>
      <c r="MGB15" s="2550"/>
      <c r="MGC15" s="2550"/>
      <c r="MGD15" s="2550"/>
      <c r="MGE15" s="2550"/>
      <c r="MGF15" s="2550"/>
      <c r="MGG15" s="2550"/>
      <c r="MGH15" s="2550"/>
      <c r="MGI15" s="2550"/>
      <c r="MGJ15" s="2550"/>
      <c r="MGK15" s="2550"/>
      <c r="MGL15" s="2550"/>
      <c r="MGM15" s="2550"/>
      <c r="MGN15" s="2550"/>
      <c r="MGO15" s="2550"/>
      <c r="MGP15" s="2550"/>
      <c r="MGQ15" s="2550"/>
      <c r="MGR15" s="2550"/>
      <c r="MGS15" s="2550"/>
      <c r="MGT15" s="2550"/>
      <c r="MGU15" s="2550"/>
      <c r="MGV15" s="2550"/>
      <c r="MGW15" s="2550"/>
      <c r="MGX15" s="2550"/>
      <c r="MGY15" s="2550"/>
      <c r="MGZ15" s="2550"/>
      <c r="MHA15" s="2550"/>
      <c r="MHB15" s="2550"/>
      <c r="MHC15" s="2550"/>
      <c r="MHD15" s="2550"/>
      <c r="MHE15" s="2550"/>
      <c r="MHF15" s="2550"/>
      <c r="MHG15" s="2550"/>
      <c r="MHH15" s="2550"/>
      <c r="MHI15" s="2550"/>
      <c r="MHJ15" s="2550"/>
      <c r="MHK15" s="2550"/>
      <c r="MHL15" s="2550"/>
      <c r="MHM15" s="2550"/>
      <c r="MHN15" s="2550"/>
      <c r="MHO15" s="2550"/>
      <c r="MHP15" s="2550"/>
      <c r="MHQ15" s="2550"/>
      <c r="MHR15" s="2550"/>
      <c r="MHS15" s="2550"/>
      <c r="MHT15" s="2550"/>
      <c r="MHU15" s="2550"/>
      <c r="MHV15" s="2550"/>
      <c r="MHW15" s="2550"/>
      <c r="MHX15" s="2550"/>
      <c r="MHY15" s="2550"/>
      <c r="MHZ15" s="2550"/>
      <c r="MIA15" s="2550"/>
      <c r="MIB15" s="2550"/>
      <c r="MIC15" s="2550"/>
      <c r="MID15" s="2550"/>
      <c r="MIE15" s="2550"/>
      <c r="MIF15" s="2550"/>
      <c r="MIG15" s="2550"/>
      <c r="MIH15" s="2550"/>
      <c r="MII15" s="2550"/>
      <c r="MIJ15" s="2550"/>
      <c r="MIK15" s="2550"/>
      <c r="MIL15" s="2550"/>
      <c r="MIM15" s="2550"/>
      <c r="MIN15" s="2550"/>
      <c r="MIO15" s="2550"/>
      <c r="MIP15" s="2550"/>
      <c r="MIQ15" s="2550"/>
      <c r="MIR15" s="2550"/>
      <c r="MIS15" s="2550"/>
      <c r="MIT15" s="2550"/>
      <c r="MIU15" s="2550"/>
      <c r="MIV15" s="2550"/>
      <c r="MIW15" s="2550"/>
      <c r="MIX15" s="2550"/>
      <c r="MIY15" s="2550"/>
      <c r="MIZ15" s="2550"/>
      <c r="MJA15" s="2550"/>
      <c r="MJB15" s="2550"/>
      <c r="MJC15" s="2550"/>
      <c r="MJD15" s="2550"/>
      <c r="MJE15" s="2550"/>
      <c r="MJF15" s="2550"/>
      <c r="MJG15" s="2550"/>
      <c r="MJH15" s="2550"/>
      <c r="MJI15" s="2550"/>
      <c r="MJJ15" s="2550"/>
      <c r="MJK15" s="2550"/>
      <c r="MJL15" s="2550"/>
      <c r="MJM15" s="2550"/>
      <c r="MJN15" s="2550"/>
      <c r="MJO15" s="2550"/>
      <c r="MJP15" s="2550"/>
      <c r="MJQ15" s="2550"/>
      <c r="MJR15" s="2550"/>
      <c r="MJS15" s="2550"/>
      <c r="MJT15" s="2550"/>
      <c r="MJU15" s="2550"/>
      <c r="MJV15" s="2550"/>
      <c r="MJW15" s="2550"/>
      <c r="MJX15" s="2550"/>
      <c r="MJY15" s="2550"/>
      <c r="MJZ15" s="2550"/>
      <c r="MKA15" s="2550"/>
      <c r="MKB15" s="2550"/>
      <c r="MKC15" s="2550"/>
      <c r="MKD15" s="2550"/>
      <c r="MKE15" s="2550"/>
      <c r="MKF15" s="2550"/>
      <c r="MKG15" s="2550"/>
      <c r="MKH15" s="2550"/>
      <c r="MKI15" s="2550"/>
      <c r="MKJ15" s="2550"/>
      <c r="MKK15" s="2550"/>
      <c r="MKL15" s="2550"/>
      <c r="MKM15" s="2550"/>
      <c r="MKN15" s="2550"/>
      <c r="MKO15" s="2550"/>
      <c r="MKP15" s="2550"/>
      <c r="MKQ15" s="2550"/>
      <c r="MKR15" s="2550"/>
      <c r="MKS15" s="2550"/>
      <c r="MKT15" s="2550"/>
      <c r="MKU15" s="2550"/>
      <c r="MKV15" s="2550"/>
      <c r="MKW15" s="2550"/>
      <c r="MKX15" s="2550"/>
      <c r="MKY15" s="2550"/>
      <c r="MKZ15" s="2550"/>
      <c r="MLA15" s="2550"/>
      <c r="MLB15" s="2550"/>
      <c r="MLC15" s="2550"/>
      <c r="MLD15" s="2550"/>
      <c r="MLE15" s="2550"/>
      <c r="MLF15" s="2550"/>
      <c r="MLG15" s="2550"/>
      <c r="MLH15" s="2550"/>
      <c r="MLI15" s="2550"/>
      <c r="MLJ15" s="2550"/>
      <c r="MLK15" s="2550"/>
      <c r="MLL15" s="2550"/>
      <c r="MLM15" s="2550"/>
      <c r="MLN15" s="2550"/>
      <c r="MLO15" s="2550"/>
      <c r="MLP15" s="2550"/>
      <c r="MLQ15" s="2550"/>
      <c r="MLR15" s="2550"/>
      <c r="MLS15" s="2550"/>
      <c r="MLT15" s="2550"/>
      <c r="MLU15" s="2550"/>
      <c r="MLV15" s="2550"/>
      <c r="MLW15" s="2550"/>
      <c r="MLX15" s="2550"/>
      <c r="MLY15" s="2550"/>
      <c r="MLZ15" s="2550"/>
      <c r="MMA15" s="2550"/>
      <c r="MMB15" s="2550"/>
      <c r="MMC15" s="2550"/>
      <c r="MMD15" s="2550"/>
      <c r="MME15" s="2550"/>
      <c r="MMF15" s="2550"/>
      <c r="MMG15" s="2550"/>
      <c r="MMH15" s="2550"/>
      <c r="MMI15" s="2550"/>
      <c r="MMJ15" s="2550"/>
      <c r="MMK15" s="2550"/>
      <c r="MML15" s="2550"/>
      <c r="MMM15" s="2550"/>
      <c r="MMN15" s="2550"/>
      <c r="MMO15" s="2550"/>
      <c r="MMP15" s="2550"/>
      <c r="MMQ15" s="2550"/>
      <c r="MMR15" s="2550"/>
      <c r="MMS15" s="2550"/>
      <c r="MMT15" s="2550"/>
      <c r="MMU15" s="2550"/>
      <c r="MMV15" s="2550"/>
      <c r="MMW15" s="2550"/>
      <c r="MMX15" s="2550"/>
      <c r="MMY15" s="2550"/>
      <c r="MMZ15" s="2550"/>
      <c r="MNA15" s="2550"/>
      <c r="MNB15" s="2550"/>
      <c r="MNC15" s="2550"/>
      <c r="MND15" s="2550"/>
      <c r="MNE15" s="2550"/>
      <c r="MNF15" s="2550"/>
      <c r="MNG15" s="2550"/>
      <c r="MNH15" s="2550"/>
      <c r="MNI15" s="2550"/>
      <c r="MNJ15" s="2550"/>
      <c r="MNK15" s="2550"/>
      <c r="MNL15" s="2550"/>
      <c r="MNM15" s="2550"/>
      <c r="MNN15" s="2550"/>
      <c r="MNO15" s="2550"/>
      <c r="MNP15" s="2550"/>
      <c r="MNQ15" s="2550"/>
      <c r="MNR15" s="2550"/>
      <c r="MNS15" s="2550"/>
      <c r="MNT15" s="2550"/>
      <c r="MNU15" s="2550"/>
      <c r="MNV15" s="2550"/>
      <c r="MNW15" s="2550"/>
      <c r="MNX15" s="2550"/>
      <c r="MNY15" s="2550"/>
      <c r="MNZ15" s="2550"/>
      <c r="MOA15" s="2550"/>
      <c r="MOB15" s="2550"/>
      <c r="MOC15" s="2550"/>
      <c r="MOD15" s="2550"/>
      <c r="MOE15" s="2550"/>
      <c r="MOF15" s="2550"/>
      <c r="MOG15" s="2550"/>
      <c r="MOH15" s="2550"/>
      <c r="MOI15" s="2550"/>
      <c r="MOJ15" s="2550"/>
      <c r="MOK15" s="2550"/>
      <c r="MOL15" s="2550"/>
      <c r="MOM15" s="2550"/>
      <c r="MON15" s="2550"/>
      <c r="MOO15" s="2550"/>
      <c r="MOP15" s="2550"/>
      <c r="MOQ15" s="2550"/>
      <c r="MOR15" s="2550"/>
      <c r="MOS15" s="2550"/>
      <c r="MOT15" s="2550"/>
      <c r="MOU15" s="2550"/>
      <c r="MOV15" s="2550"/>
      <c r="MOW15" s="2550"/>
      <c r="MOX15" s="2550"/>
      <c r="MOY15" s="2550"/>
      <c r="MOZ15" s="2550"/>
      <c r="MPA15" s="2550"/>
      <c r="MPB15" s="2550"/>
      <c r="MPC15" s="2550"/>
      <c r="MPD15" s="2550"/>
      <c r="MPE15" s="2550"/>
      <c r="MPF15" s="2550"/>
      <c r="MPG15" s="2550"/>
      <c r="MPH15" s="2550"/>
      <c r="MPI15" s="2550"/>
      <c r="MPJ15" s="2550"/>
      <c r="MPK15" s="2550"/>
      <c r="MPL15" s="2550"/>
      <c r="MPM15" s="2550"/>
      <c r="MPN15" s="2550"/>
      <c r="MPO15" s="2550"/>
      <c r="MPP15" s="2550"/>
      <c r="MPQ15" s="2550"/>
      <c r="MPR15" s="2550"/>
      <c r="MPS15" s="2550"/>
      <c r="MPT15" s="2550"/>
      <c r="MPU15" s="2550"/>
      <c r="MPV15" s="2550"/>
      <c r="MPW15" s="2550"/>
      <c r="MPX15" s="2550"/>
      <c r="MPY15" s="2550"/>
      <c r="MPZ15" s="2550"/>
      <c r="MQA15" s="2550"/>
      <c r="MQB15" s="2550"/>
      <c r="MQC15" s="2550"/>
      <c r="MQD15" s="2550"/>
      <c r="MQE15" s="2550"/>
      <c r="MQF15" s="2550"/>
      <c r="MQG15" s="2550"/>
      <c r="MQH15" s="2550"/>
      <c r="MQI15" s="2550"/>
      <c r="MQJ15" s="2550"/>
      <c r="MQK15" s="2550"/>
      <c r="MQL15" s="2550"/>
      <c r="MQM15" s="2550"/>
      <c r="MQN15" s="2550"/>
      <c r="MQO15" s="2550"/>
      <c r="MQP15" s="2550"/>
      <c r="MQQ15" s="2550"/>
      <c r="MQR15" s="2550"/>
      <c r="MQS15" s="2550"/>
      <c r="MQT15" s="2550"/>
      <c r="MQU15" s="2550"/>
      <c r="MQV15" s="2550"/>
      <c r="MQW15" s="2550"/>
      <c r="MQX15" s="2550"/>
      <c r="MQY15" s="2550"/>
      <c r="MQZ15" s="2550"/>
      <c r="MRA15" s="2550"/>
      <c r="MRB15" s="2550"/>
      <c r="MRC15" s="2550"/>
      <c r="MRD15" s="2550"/>
      <c r="MRE15" s="2550"/>
      <c r="MRF15" s="2550"/>
      <c r="MRG15" s="2550"/>
      <c r="MRH15" s="2550"/>
      <c r="MRI15" s="2550"/>
      <c r="MRJ15" s="2550"/>
      <c r="MRK15" s="2550"/>
      <c r="MRL15" s="2550"/>
      <c r="MRM15" s="2550"/>
      <c r="MRN15" s="2550"/>
      <c r="MRO15" s="2550"/>
      <c r="MRP15" s="2550"/>
      <c r="MRQ15" s="2550"/>
      <c r="MRR15" s="2550"/>
      <c r="MRS15" s="2550"/>
      <c r="MRT15" s="2550"/>
      <c r="MRU15" s="2550"/>
      <c r="MRV15" s="2550"/>
      <c r="MRW15" s="2550"/>
      <c r="MRX15" s="2550"/>
      <c r="MRY15" s="2550"/>
      <c r="MRZ15" s="2550"/>
      <c r="MSA15" s="2550"/>
      <c r="MSB15" s="2550"/>
      <c r="MSC15" s="2550"/>
      <c r="MSD15" s="2550"/>
      <c r="MSE15" s="2550"/>
      <c r="MSF15" s="2550"/>
      <c r="MSG15" s="2550"/>
      <c r="MSH15" s="2550"/>
      <c r="MSI15" s="2550"/>
      <c r="MSJ15" s="2550"/>
      <c r="MSK15" s="2550"/>
      <c r="MSL15" s="2550"/>
      <c r="MSM15" s="2550"/>
      <c r="MSN15" s="2550"/>
      <c r="MSO15" s="2550"/>
      <c r="MSP15" s="2550"/>
      <c r="MSQ15" s="2550"/>
      <c r="MSR15" s="2550"/>
      <c r="MSS15" s="2550"/>
      <c r="MST15" s="2550"/>
      <c r="MSU15" s="2550"/>
      <c r="MSV15" s="2550"/>
      <c r="MSW15" s="2550"/>
      <c r="MSX15" s="2550"/>
      <c r="MSY15" s="2550"/>
      <c r="MSZ15" s="2550"/>
      <c r="MTA15" s="2550"/>
      <c r="MTB15" s="2550"/>
      <c r="MTC15" s="2550"/>
      <c r="MTD15" s="2550"/>
      <c r="MTE15" s="2550"/>
      <c r="MTF15" s="2550"/>
      <c r="MTG15" s="2550"/>
      <c r="MTH15" s="2550"/>
      <c r="MTI15" s="2550"/>
      <c r="MTJ15" s="2550"/>
      <c r="MTK15" s="2550"/>
      <c r="MTL15" s="2550"/>
      <c r="MTM15" s="2550"/>
      <c r="MTN15" s="2550"/>
      <c r="MTO15" s="2550"/>
      <c r="MTP15" s="2550"/>
      <c r="MTQ15" s="2550"/>
      <c r="MTR15" s="2550"/>
      <c r="MTS15" s="2550"/>
      <c r="MTT15" s="2550"/>
      <c r="MTU15" s="2550"/>
      <c r="MTV15" s="2550"/>
      <c r="MTW15" s="2550"/>
      <c r="MTX15" s="2550"/>
      <c r="MTY15" s="2550"/>
      <c r="MTZ15" s="2550"/>
      <c r="MUA15" s="2550"/>
      <c r="MUB15" s="2550"/>
      <c r="MUC15" s="2550"/>
      <c r="MUD15" s="2550"/>
      <c r="MUE15" s="2550"/>
      <c r="MUF15" s="2550"/>
      <c r="MUG15" s="2550"/>
      <c r="MUH15" s="2550"/>
      <c r="MUI15" s="2550"/>
      <c r="MUJ15" s="2550"/>
      <c r="MUK15" s="2550"/>
      <c r="MUL15" s="2550"/>
      <c r="MUM15" s="2550"/>
      <c r="MUN15" s="2550"/>
      <c r="MUO15" s="2550"/>
      <c r="MUP15" s="2550"/>
      <c r="MUQ15" s="2550"/>
      <c r="MUR15" s="2550"/>
      <c r="MUS15" s="2550"/>
      <c r="MUT15" s="2550"/>
      <c r="MUU15" s="2550"/>
      <c r="MUV15" s="2550"/>
      <c r="MUW15" s="2550"/>
      <c r="MUX15" s="2550"/>
      <c r="MUY15" s="2550"/>
      <c r="MUZ15" s="2550"/>
      <c r="MVA15" s="2550"/>
      <c r="MVB15" s="2550"/>
      <c r="MVC15" s="2550"/>
      <c r="MVD15" s="2550"/>
      <c r="MVE15" s="2550"/>
      <c r="MVF15" s="2550"/>
      <c r="MVG15" s="2550"/>
      <c r="MVH15" s="2550"/>
      <c r="MVI15" s="2550"/>
      <c r="MVJ15" s="2550"/>
      <c r="MVK15" s="2550"/>
      <c r="MVL15" s="2550"/>
      <c r="MVM15" s="2550"/>
      <c r="MVN15" s="2550"/>
      <c r="MVO15" s="2550"/>
      <c r="MVP15" s="2550"/>
      <c r="MVQ15" s="2550"/>
      <c r="MVR15" s="2550"/>
      <c r="MVS15" s="2550"/>
      <c r="MVT15" s="2550"/>
      <c r="MVU15" s="2550"/>
      <c r="MVV15" s="2550"/>
      <c r="MVW15" s="2550"/>
      <c r="MVX15" s="2550"/>
      <c r="MVY15" s="2550"/>
      <c r="MVZ15" s="2550"/>
      <c r="MWA15" s="2550"/>
      <c r="MWB15" s="2550"/>
      <c r="MWC15" s="2550"/>
      <c r="MWD15" s="2550"/>
      <c r="MWE15" s="2550"/>
      <c r="MWF15" s="2550"/>
      <c r="MWG15" s="2550"/>
      <c r="MWH15" s="2550"/>
      <c r="MWI15" s="2550"/>
      <c r="MWJ15" s="2550"/>
      <c r="MWK15" s="2550"/>
      <c r="MWL15" s="2550"/>
      <c r="MWM15" s="2550"/>
      <c r="MWN15" s="2550"/>
      <c r="MWO15" s="2550"/>
      <c r="MWP15" s="2550"/>
      <c r="MWQ15" s="2550"/>
      <c r="MWR15" s="2550"/>
      <c r="MWS15" s="2550"/>
      <c r="MWT15" s="2550"/>
      <c r="MWU15" s="2550"/>
      <c r="MWV15" s="2550"/>
      <c r="MWW15" s="2550"/>
      <c r="MWX15" s="2550"/>
      <c r="MWY15" s="2550"/>
      <c r="MWZ15" s="2550"/>
      <c r="MXA15" s="2550"/>
      <c r="MXB15" s="2550"/>
      <c r="MXC15" s="2550"/>
      <c r="MXD15" s="2550"/>
      <c r="MXE15" s="2550"/>
      <c r="MXF15" s="2550"/>
      <c r="MXG15" s="2550"/>
      <c r="MXH15" s="2550"/>
      <c r="MXI15" s="2550"/>
      <c r="MXJ15" s="2550"/>
      <c r="MXK15" s="2550"/>
      <c r="MXL15" s="2550"/>
      <c r="MXM15" s="2550"/>
      <c r="MXN15" s="2550"/>
      <c r="MXO15" s="2550"/>
      <c r="MXP15" s="2550"/>
      <c r="MXQ15" s="2550"/>
      <c r="MXR15" s="2550"/>
      <c r="MXS15" s="2550"/>
      <c r="MXT15" s="2550"/>
      <c r="MXU15" s="2550"/>
      <c r="MXV15" s="2550"/>
      <c r="MXW15" s="2550"/>
      <c r="MXX15" s="2550"/>
      <c r="MXY15" s="2550"/>
      <c r="MXZ15" s="2550"/>
      <c r="MYA15" s="2550"/>
      <c r="MYB15" s="2550"/>
      <c r="MYC15" s="2550"/>
      <c r="MYD15" s="2550"/>
      <c r="MYE15" s="2550"/>
      <c r="MYF15" s="2550"/>
      <c r="MYG15" s="2550"/>
      <c r="MYH15" s="2550"/>
      <c r="MYI15" s="2550"/>
      <c r="MYJ15" s="2550"/>
      <c r="MYK15" s="2550"/>
      <c r="MYL15" s="2550"/>
      <c r="MYM15" s="2550"/>
      <c r="MYN15" s="2550"/>
      <c r="MYO15" s="2550"/>
      <c r="MYP15" s="2550"/>
      <c r="MYQ15" s="2550"/>
      <c r="MYR15" s="2550"/>
      <c r="MYS15" s="2550"/>
      <c r="MYT15" s="2550"/>
      <c r="MYU15" s="2550"/>
      <c r="MYV15" s="2550"/>
      <c r="MYW15" s="2550"/>
      <c r="MYX15" s="2550"/>
      <c r="MYY15" s="2550"/>
      <c r="MYZ15" s="2550"/>
      <c r="MZA15" s="2550"/>
      <c r="MZB15" s="2550"/>
      <c r="MZC15" s="2550"/>
      <c r="MZD15" s="2550"/>
      <c r="MZE15" s="2550"/>
      <c r="MZF15" s="2550"/>
      <c r="MZG15" s="2550"/>
      <c r="MZH15" s="2550"/>
      <c r="MZI15" s="2550"/>
      <c r="MZJ15" s="2550"/>
      <c r="MZK15" s="2550"/>
      <c r="MZL15" s="2550"/>
      <c r="MZM15" s="2550"/>
      <c r="MZN15" s="2550"/>
      <c r="MZO15" s="2550"/>
      <c r="MZP15" s="2550"/>
      <c r="MZQ15" s="2550"/>
      <c r="MZR15" s="2550"/>
      <c r="MZS15" s="2550"/>
      <c r="MZT15" s="2550"/>
      <c r="MZU15" s="2550"/>
      <c r="MZV15" s="2550"/>
      <c r="MZW15" s="2550"/>
      <c r="MZX15" s="2550"/>
      <c r="MZY15" s="2550"/>
      <c r="MZZ15" s="2550"/>
      <c r="NAA15" s="2550"/>
      <c r="NAB15" s="2550"/>
      <c r="NAC15" s="2550"/>
      <c r="NAD15" s="2550"/>
      <c r="NAE15" s="2550"/>
      <c r="NAF15" s="2550"/>
      <c r="NAG15" s="2550"/>
      <c r="NAH15" s="2550"/>
      <c r="NAI15" s="2550"/>
      <c r="NAJ15" s="2550"/>
      <c r="NAK15" s="2550"/>
      <c r="NAL15" s="2550"/>
      <c r="NAM15" s="2550"/>
      <c r="NAN15" s="2550"/>
      <c r="NAO15" s="2550"/>
      <c r="NAP15" s="2550"/>
      <c r="NAQ15" s="2550"/>
      <c r="NAR15" s="2550"/>
      <c r="NAS15" s="2550"/>
      <c r="NAT15" s="2550"/>
      <c r="NAU15" s="2550"/>
      <c r="NAV15" s="2550"/>
      <c r="NAW15" s="2550"/>
      <c r="NAX15" s="2550"/>
      <c r="NAY15" s="2550"/>
      <c r="NAZ15" s="2550"/>
      <c r="NBA15" s="2550"/>
      <c r="NBB15" s="2550"/>
      <c r="NBC15" s="2550"/>
      <c r="NBD15" s="2550"/>
      <c r="NBE15" s="2550"/>
      <c r="NBF15" s="2550"/>
      <c r="NBG15" s="2550"/>
      <c r="NBH15" s="2550"/>
      <c r="NBI15" s="2550"/>
      <c r="NBJ15" s="2550"/>
      <c r="NBK15" s="2550"/>
      <c r="NBL15" s="2550"/>
      <c r="NBM15" s="2550"/>
      <c r="NBN15" s="2550"/>
      <c r="NBO15" s="2550"/>
      <c r="NBP15" s="2550"/>
      <c r="NBQ15" s="2550"/>
      <c r="NBR15" s="2550"/>
      <c r="NBS15" s="2550"/>
      <c r="NBT15" s="2550"/>
      <c r="NBU15" s="2550"/>
      <c r="NBV15" s="2550"/>
      <c r="NBW15" s="2550"/>
      <c r="NBX15" s="2550"/>
      <c r="NBY15" s="2550"/>
      <c r="NBZ15" s="2550"/>
      <c r="NCA15" s="2550"/>
      <c r="NCB15" s="2550"/>
      <c r="NCC15" s="2550"/>
      <c r="NCD15" s="2550"/>
      <c r="NCE15" s="2550"/>
      <c r="NCF15" s="2550"/>
      <c r="NCG15" s="2550"/>
      <c r="NCH15" s="2550"/>
      <c r="NCI15" s="2550"/>
      <c r="NCJ15" s="2550"/>
      <c r="NCK15" s="2550"/>
      <c r="NCL15" s="2550"/>
      <c r="NCM15" s="2550"/>
      <c r="NCN15" s="2550"/>
      <c r="NCO15" s="2550"/>
      <c r="NCP15" s="2550"/>
      <c r="NCQ15" s="2550"/>
      <c r="NCR15" s="2550"/>
      <c r="NCS15" s="2550"/>
      <c r="NCT15" s="2550"/>
      <c r="NCU15" s="2550"/>
      <c r="NCV15" s="2550"/>
      <c r="NCW15" s="2550"/>
      <c r="NCX15" s="2550"/>
      <c r="NCY15" s="2550"/>
      <c r="NCZ15" s="2550"/>
      <c r="NDA15" s="2550"/>
      <c r="NDB15" s="2550"/>
      <c r="NDC15" s="2550"/>
      <c r="NDD15" s="2550"/>
      <c r="NDE15" s="2550"/>
      <c r="NDF15" s="2550"/>
      <c r="NDG15" s="2550"/>
      <c r="NDH15" s="2550"/>
      <c r="NDI15" s="2550"/>
      <c r="NDJ15" s="2550"/>
      <c r="NDK15" s="2550"/>
      <c r="NDL15" s="2550"/>
      <c r="NDM15" s="2550"/>
      <c r="NDN15" s="2550"/>
      <c r="NDO15" s="2550"/>
      <c r="NDP15" s="2550"/>
      <c r="NDQ15" s="2550"/>
      <c r="NDR15" s="2550"/>
      <c r="NDS15" s="2550"/>
      <c r="NDT15" s="2550"/>
      <c r="NDU15" s="2550"/>
      <c r="NDV15" s="2550"/>
      <c r="NDW15" s="2550"/>
      <c r="NDX15" s="2550"/>
      <c r="NDY15" s="2550"/>
      <c r="NDZ15" s="2550"/>
      <c r="NEA15" s="2550"/>
      <c r="NEB15" s="2550"/>
      <c r="NEC15" s="2550"/>
      <c r="NED15" s="2550"/>
      <c r="NEE15" s="2550"/>
      <c r="NEF15" s="2550"/>
      <c r="NEG15" s="2550"/>
      <c r="NEH15" s="2550"/>
      <c r="NEI15" s="2550"/>
      <c r="NEJ15" s="2550"/>
      <c r="NEK15" s="2550"/>
      <c r="NEL15" s="2550"/>
      <c r="NEM15" s="2550"/>
      <c r="NEN15" s="2550"/>
      <c r="NEO15" s="2550"/>
      <c r="NEP15" s="2550"/>
      <c r="NEQ15" s="2550"/>
      <c r="NER15" s="2550"/>
      <c r="NES15" s="2550"/>
      <c r="NET15" s="2550"/>
      <c r="NEU15" s="2550"/>
      <c r="NEV15" s="2550"/>
      <c r="NEW15" s="2550"/>
      <c r="NEX15" s="2550"/>
      <c r="NEY15" s="2550"/>
      <c r="NEZ15" s="2550"/>
      <c r="NFA15" s="2550"/>
      <c r="NFB15" s="2550"/>
      <c r="NFC15" s="2550"/>
      <c r="NFD15" s="2550"/>
      <c r="NFE15" s="2550"/>
      <c r="NFF15" s="2550"/>
      <c r="NFG15" s="2550"/>
      <c r="NFH15" s="2550"/>
      <c r="NFI15" s="2550"/>
      <c r="NFJ15" s="2550"/>
      <c r="NFK15" s="2550"/>
      <c r="NFL15" s="2550"/>
      <c r="NFM15" s="2550"/>
      <c r="NFN15" s="2550"/>
      <c r="NFO15" s="2550"/>
      <c r="NFP15" s="2550"/>
      <c r="NFQ15" s="2550"/>
      <c r="NFR15" s="2550"/>
      <c r="NFS15" s="2550"/>
      <c r="NFT15" s="2550"/>
      <c r="NFU15" s="2550"/>
      <c r="NFV15" s="2550"/>
      <c r="NFW15" s="2550"/>
      <c r="NFX15" s="2550"/>
      <c r="NFY15" s="2550"/>
      <c r="NFZ15" s="2550"/>
      <c r="NGA15" s="2550"/>
      <c r="NGB15" s="2550"/>
      <c r="NGC15" s="2550"/>
      <c r="NGD15" s="2550"/>
      <c r="NGE15" s="2550"/>
      <c r="NGF15" s="2550"/>
      <c r="NGG15" s="2550"/>
      <c r="NGH15" s="2550"/>
      <c r="NGI15" s="2550"/>
      <c r="NGJ15" s="2550"/>
      <c r="NGK15" s="2550"/>
      <c r="NGL15" s="2550"/>
      <c r="NGM15" s="2550"/>
      <c r="NGN15" s="2550"/>
      <c r="NGO15" s="2550"/>
      <c r="NGP15" s="2550"/>
      <c r="NGQ15" s="2550"/>
      <c r="NGR15" s="2550"/>
      <c r="NGS15" s="2550"/>
      <c r="NGT15" s="2550"/>
      <c r="NGU15" s="2550"/>
      <c r="NGV15" s="2550"/>
      <c r="NGW15" s="2550"/>
      <c r="NGX15" s="2550"/>
      <c r="NGY15" s="2550"/>
      <c r="NGZ15" s="2550"/>
      <c r="NHA15" s="2550"/>
      <c r="NHB15" s="2550"/>
      <c r="NHC15" s="2550"/>
      <c r="NHD15" s="2550"/>
      <c r="NHE15" s="2550"/>
      <c r="NHF15" s="2550"/>
      <c r="NHG15" s="2550"/>
      <c r="NHH15" s="2550"/>
      <c r="NHI15" s="2550"/>
      <c r="NHJ15" s="2550"/>
      <c r="NHK15" s="2550"/>
      <c r="NHL15" s="2550"/>
      <c r="NHM15" s="2550"/>
      <c r="NHN15" s="2550"/>
      <c r="NHO15" s="2550"/>
      <c r="NHP15" s="2550"/>
      <c r="NHQ15" s="2550"/>
      <c r="NHR15" s="2550"/>
      <c r="NHS15" s="2550"/>
      <c r="NHT15" s="2550"/>
      <c r="NHU15" s="2550"/>
      <c r="NHV15" s="2550"/>
      <c r="NHW15" s="2550"/>
      <c r="NHX15" s="2550"/>
      <c r="NHY15" s="2550"/>
      <c r="NHZ15" s="2550"/>
      <c r="NIA15" s="2550"/>
      <c r="NIB15" s="2550"/>
      <c r="NIC15" s="2550"/>
      <c r="NID15" s="2550"/>
      <c r="NIE15" s="2550"/>
      <c r="NIF15" s="2550"/>
      <c r="NIG15" s="2550"/>
      <c r="NIH15" s="2550"/>
      <c r="NII15" s="2550"/>
      <c r="NIJ15" s="2550"/>
      <c r="NIK15" s="2550"/>
      <c r="NIL15" s="2550"/>
      <c r="NIM15" s="2550"/>
      <c r="NIN15" s="2550"/>
      <c r="NIO15" s="2550"/>
      <c r="NIP15" s="2550"/>
      <c r="NIQ15" s="2550"/>
      <c r="NIR15" s="2550"/>
      <c r="NIS15" s="2550"/>
      <c r="NIT15" s="2550"/>
      <c r="NIU15" s="2550"/>
      <c r="NIV15" s="2550"/>
      <c r="NIW15" s="2550"/>
      <c r="NIX15" s="2550"/>
      <c r="NIY15" s="2550"/>
      <c r="NIZ15" s="2550"/>
      <c r="NJA15" s="2550"/>
      <c r="NJB15" s="2550"/>
      <c r="NJC15" s="2550"/>
      <c r="NJD15" s="2550"/>
      <c r="NJE15" s="2550"/>
      <c r="NJF15" s="2550"/>
      <c r="NJG15" s="2550"/>
      <c r="NJH15" s="2550"/>
      <c r="NJI15" s="2550"/>
      <c r="NJJ15" s="2550"/>
      <c r="NJK15" s="2550"/>
      <c r="NJL15" s="2550"/>
      <c r="NJM15" s="2550"/>
      <c r="NJN15" s="2550"/>
      <c r="NJO15" s="2550"/>
      <c r="NJP15" s="2550"/>
      <c r="NJQ15" s="2550"/>
      <c r="NJR15" s="2550"/>
      <c r="NJS15" s="2550"/>
      <c r="NJT15" s="2550"/>
      <c r="NJU15" s="2550"/>
      <c r="NJV15" s="2550"/>
      <c r="NJW15" s="2550"/>
      <c r="NJX15" s="2550"/>
      <c r="NJY15" s="2550"/>
      <c r="NJZ15" s="2550"/>
      <c r="NKA15" s="2550"/>
      <c r="NKB15" s="2550"/>
      <c r="NKC15" s="2550"/>
      <c r="NKD15" s="2550"/>
      <c r="NKE15" s="2550"/>
      <c r="NKF15" s="2550"/>
      <c r="NKG15" s="2550"/>
      <c r="NKH15" s="2550"/>
      <c r="NKI15" s="2550"/>
      <c r="NKJ15" s="2550"/>
      <c r="NKK15" s="2550"/>
      <c r="NKL15" s="2550"/>
      <c r="NKM15" s="2550"/>
      <c r="NKN15" s="2550"/>
      <c r="NKO15" s="2550"/>
      <c r="NKP15" s="2550"/>
      <c r="NKQ15" s="2550"/>
      <c r="NKR15" s="2550"/>
      <c r="NKS15" s="2550"/>
      <c r="NKT15" s="2550"/>
      <c r="NKU15" s="2550"/>
      <c r="NKV15" s="2550"/>
      <c r="NKW15" s="2550"/>
      <c r="NKX15" s="2550"/>
      <c r="NKY15" s="2550"/>
      <c r="NKZ15" s="2550"/>
      <c r="NLA15" s="2550"/>
      <c r="NLB15" s="2550"/>
      <c r="NLC15" s="2550"/>
      <c r="NLD15" s="2550"/>
      <c r="NLE15" s="2550"/>
      <c r="NLF15" s="2550"/>
      <c r="NLG15" s="2550"/>
      <c r="NLH15" s="2550"/>
      <c r="NLI15" s="2550"/>
      <c r="NLJ15" s="2550"/>
      <c r="NLK15" s="2550"/>
      <c r="NLL15" s="2550"/>
      <c r="NLM15" s="2550"/>
      <c r="NLN15" s="2550"/>
      <c r="NLO15" s="2550"/>
      <c r="NLP15" s="2550"/>
      <c r="NLQ15" s="2550"/>
      <c r="NLR15" s="2550"/>
      <c r="NLS15" s="2550"/>
      <c r="NLT15" s="2550"/>
      <c r="NLU15" s="2550"/>
      <c r="NLV15" s="2550"/>
      <c r="NLW15" s="2550"/>
      <c r="NLX15" s="2550"/>
      <c r="NLY15" s="2550"/>
      <c r="NLZ15" s="2550"/>
      <c r="NMA15" s="2550"/>
      <c r="NMB15" s="2550"/>
      <c r="NMC15" s="2550"/>
      <c r="NMD15" s="2550"/>
      <c r="NME15" s="2550"/>
      <c r="NMF15" s="2550"/>
      <c r="NMG15" s="2550"/>
      <c r="NMH15" s="2550"/>
      <c r="NMI15" s="2550"/>
      <c r="NMJ15" s="2550"/>
      <c r="NMK15" s="2550"/>
      <c r="NML15" s="2550"/>
      <c r="NMM15" s="2550"/>
      <c r="NMN15" s="2550"/>
      <c r="NMO15" s="2550"/>
      <c r="NMP15" s="2550"/>
      <c r="NMQ15" s="2550"/>
      <c r="NMR15" s="2550"/>
      <c r="NMS15" s="2550"/>
      <c r="NMT15" s="2550"/>
      <c r="NMU15" s="2550"/>
      <c r="NMV15" s="2550"/>
      <c r="NMW15" s="2550"/>
      <c r="NMX15" s="2550"/>
      <c r="NMY15" s="2550"/>
      <c r="NMZ15" s="2550"/>
      <c r="NNA15" s="2550"/>
      <c r="NNB15" s="2550"/>
      <c r="NNC15" s="2550"/>
      <c r="NND15" s="2550"/>
      <c r="NNE15" s="2550"/>
      <c r="NNF15" s="2550"/>
      <c r="NNG15" s="2550"/>
      <c r="NNH15" s="2550"/>
      <c r="NNI15" s="2550"/>
      <c r="NNJ15" s="2550"/>
      <c r="NNK15" s="2550"/>
      <c r="NNL15" s="2550"/>
      <c r="NNM15" s="2550"/>
      <c r="NNN15" s="2550"/>
      <c r="NNO15" s="2550"/>
      <c r="NNP15" s="2550"/>
      <c r="NNQ15" s="2550"/>
      <c r="NNR15" s="2550"/>
      <c r="NNS15" s="2550"/>
      <c r="NNT15" s="2550"/>
      <c r="NNU15" s="2550"/>
      <c r="NNV15" s="2550"/>
      <c r="NNW15" s="2550"/>
      <c r="NNX15" s="2550"/>
      <c r="NNY15" s="2550"/>
      <c r="NNZ15" s="2550"/>
      <c r="NOA15" s="2550"/>
      <c r="NOB15" s="2550"/>
      <c r="NOC15" s="2550"/>
      <c r="NOD15" s="2550"/>
      <c r="NOE15" s="2550"/>
      <c r="NOF15" s="2550"/>
      <c r="NOG15" s="2550"/>
      <c r="NOH15" s="2550"/>
      <c r="NOI15" s="2550"/>
      <c r="NOJ15" s="2550"/>
      <c r="NOK15" s="2550"/>
      <c r="NOL15" s="2550"/>
      <c r="NOM15" s="2550"/>
      <c r="NON15" s="2550"/>
      <c r="NOO15" s="2550"/>
      <c r="NOP15" s="2550"/>
      <c r="NOQ15" s="2550"/>
      <c r="NOR15" s="2550"/>
      <c r="NOS15" s="2550"/>
      <c r="NOT15" s="2550"/>
      <c r="NOU15" s="2550"/>
      <c r="NOV15" s="2550"/>
      <c r="NOW15" s="2550"/>
      <c r="NOX15" s="2550"/>
      <c r="NOY15" s="2550"/>
      <c r="NOZ15" s="2550"/>
      <c r="NPA15" s="2550"/>
      <c r="NPB15" s="2550"/>
      <c r="NPC15" s="2550"/>
      <c r="NPD15" s="2550"/>
      <c r="NPE15" s="2550"/>
      <c r="NPF15" s="2550"/>
      <c r="NPG15" s="2550"/>
      <c r="NPH15" s="2550"/>
      <c r="NPI15" s="2550"/>
      <c r="NPJ15" s="2550"/>
      <c r="NPK15" s="2550"/>
      <c r="NPL15" s="2550"/>
      <c r="NPM15" s="2550"/>
      <c r="NPN15" s="2550"/>
      <c r="NPO15" s="2550"/>
      <c r="NPP15" s="2550"/>
      <c r="NPQ15" s="2550"/>
      <c r="NPR15" s="2550"/>
      <c r="NPS15" s="2550"/>
      <c r="NPT15" s="2550"/>
      <c r="NPU15" s="2550"/>
      <c r="NPV15" s="2550"/>
      <c r="NPW15" s="2550"/>
      <c r="NPX15" s="2550"/>
      <c r="NPY15" s="2550"/>
      <c r="NPZ15" s="2550"/>
      <c r="NQA15" s="2550"/>
      <c r="NQB15" s="2550"/>
      <c r="NQC15" s="2550"/>
      <c r="NQD15" s="2550"/>
      <c r="NQE15" s="2550"/>
      <c r="NQF15" s="2550"/>
      <c r="NQG15" s="2550"/>
      <c r="NQH15" s="2550"/>
      <c r="NQI15" s="2550"/>
      <c r="NQJ15" s="2550"/>
      <c r="NQK15" s="2550"/>
      <c r="NQL15" s="2550"/>
      <c r="NQM15" s="2550"/>
      <c r="NQN15" s="2550"/>
      <c r="NQO15" s="2550"/>
      <c r="NQP15" s="2550"/>
      <c r="NQQ15" s="2550"/>
      <c r="NQR15" s="2550"/>
      <c r="NQS15" s="2550"/>
      <c r="NQT15" s="2550"/>
      <c r="NQU15" s="2550"/>
      <c r="NQV15" s="2550"/>
      <c r="NQW15" s="2550"/>
      <c r="NQX15" s="2550"/>
      <c r="NQY15" s="2550"/>
      <c r="NQZ15" s="2550"/>
      <c r="NRA15" s="2550"/>
      <c r="NRB15" s="2550"/>
      <c r="NRC15" s="2550"/>
      <c r="NRD15" s="2550"/>
      <c r="NRE15" s="2550"/>
      <c r="NRF15" s="2550"/>
      <c r="NRG15" s="2550"/>
      <c r="NRH15" s="2550"/>
      <c r="NRI15" s="2550"/>
      <c r="NRJ15" s="2550"/>
      <c r="NRK15" s="2550"/>
      <c r="NRL15" s="2550"/>
      <c r="NRM15" s="2550"/>
      <c r="NRN15" s="2550"/>
      <c r="NRO15" s="2550"/>
      <c r="NRP15" s="2550"/>
      <c r="NRQ15" s="2550"/>
      <c r="NRR15" s="2550"/>
      <c r="NRS15" s="2550"/>
      <c r="NRT15" s="2550"/>
      <c r="NRU15" s="2550"/>
      <c r="NRV15" s="2550"/>
      <c r="NRW15" s="2550"/>
      <c r="NRX15" s="2550"/>
      <c r="NRY15" s="2550"/>
      <c r="NRZ15" s="2550"/>
      <c r="NSA15" s="2550"/>
      <c r="NSB15" s="2550"/>
      <c r="NSC15" s="2550"/>
      <c r="NSD15" s="2550"/>
      <c r="NSE15" s="2550"/>
      <c r="NSF15" s="2550"/>
      <c r="NSG15" s="2550"/>
      <c r="NSH15" s="2550"/>
      <c r="NSI15" s="2550"/>
      <c r="NSJ15" s="2550"/>
      <c r="NSK15" s="2550"/>
      <c r="NSL15" s="2550"/>
      <c r="NSM15" s="2550"/>
      <c r="NSN15" s="2550"/>
      <c r="NSO15" s="2550"/>
      <c r="NSP15" s="2550"/>
      <c r="NSQ15" s="2550"/>
      <c r="NSR15" s="2550"/>
      <c r="NSS15" s="2550"/>
      <c r="NST15" s="2550"/>
      <c r="NSU15" s="2550"/>
      <c r="NSV15" s="2550"/>
      <c r="NSW15" s="2550"/>
      <c r="NSX15" s="2550"/>
      <c r="NSY15" s="2550"/>
      <c r="NSZ15" s="2550"/>
      <c r="NTA15" s="2550"/>
      <c r="NTB15" s="2550"/>
      <c r="NTC15" s="2550"/>
      <c r="NTD15" s="2550"/>
      <c r="NTE15" s="2550"/>
      <c r="NTF15" s="2550"/>
      <c r="NTG15" s="2550"/>
      <c r="NTH15" s="2550"/>
      <c r="NTI15" s="2550"/>
      <c r="NTJ15" s="2550"/>
      <c r="NTK15" s="2550"/>
      <c r="NTL15" s="2550"/>
      <c r="NTM15" s="2550"/>
      <c r="NTN15" s="2550"/>
      <c r="NTO15" s="2550"/>
      <c r="NTP15" s="2550"/>
      <c r="NTQ15" s="2550"/>
      <c r="NTR15" s="2550"/>
      <c r="NTS15" s="2550"/>
      <c r="NTT15" s="2550"/>
      <c r="NTU15" s="2550"/>
      <c r="NTV15" s="2550"/>
      <c r="NTW15" s="2550"/>
      <c r="NTX15" s="2550"/>
      <c r="NTY15" s="2550"/>
      <c r="NTZ15" s="2550"/>
      <c r="NUA15" s="2550"/>
      <c r="NUB15" s="2550"/>
      <c r="NUC15" s="2550"/>
      <c r="NUD15" s="2550"/>
      <c r="NUE15" s="2550"/>
      <c r="NUF15" s="2550"/>
      <c r="NUG15" s="2550"/>
      <c r="NUH15" s="2550"/>
      <c r="NUI15" s="2550"/>
      <c r="NUJ15" s="2550"/>
      <c r="NUK15" s="2550"/>
      <c r="NUL15" s="2550"/>
      <c r="NUM15" s="2550"/>
      <c r="NUN15" s="2550"/>
      <c r="NUO15" s="2550"/>
      <c r="NUP15" s="2550"/>
      <c r="NUQ15" s="2550"/>
      <c r="NUR15" s="2550"/>
      <c r="NUS15" s="2550"/>
      <c r="NUT15" s="2550"/>
      <c r="NUU15" s="2550"/>
      <c r="NUV15" s="2550"/>
      <c r="NUW15" s="2550"/>
      <c r="NUX15" s="2550"/>
      <c r="NUY15" s="2550"/>
      <c r="NUZ15" s="2550"/>
      <c r="NVA15" s="2550"/>
      <c r="NVB15" s="2550"/>
      <c r="NVC15" s="2550"/>
      <c r="NVD15" s="2550"/>
      <c r="NVE15" s="2550"/>
      <c r="NVF15" s="2550"/>
      <c r="NVG15" s="2550"/>
      <c r="NVH15" s="2550"/>
      <c r="NVI15" s="2550"/>
      <c r="NVJ15" s="2550"/>
      <c r="NVK15" s="2550"/>
      <c r="NVL15" s="2550"/>
      <c r="NVM15" s="2550"/>
      <c r="NVN15" s="2550"/>
      <c r="NVO15" s="2550"/>
      <c r="NVP15" s="2550"/>
      <c r="NVQ15" s="2550"/>
      <c r="NVR15" s="2550"/>
      <c r="NVS15" s="2550"/>
      <c r="NVT15" s="2550"/>
      <c r="NVU15" s="2550"/>
      <c r="NVV15" s="2550"/>
      <c r="NVW15" s="2550"/>
      <c r="NVX15" s="2550"/>
      <c r="NVY15" s="2550"/>
      <c r="NVZ15" s="2550"/>
      <c r="NWA15" s="2550"/>
      <c r="NWB15" s="2550"/>
      <c r="NWC15" s="2550"/>
      <c r="NWD15" s="2550"/>
      <c r="NWE15" s="2550"/>
      <c r="NWF15" s="2550"/>
      <c r="NWG15" s="2550"/>
      <c r="NWH15" s="2550"/>
      <c r="NWI15" s="2550"/>
      <c r="NWJ15" s="2550"/>
      <c r="NWK15" s="2550"/>
      <c r="NWL15" s="2550"/>
      <c r="NWM15" s="2550"/>
      <c r="NWN15" s="2550"/>
      <c r="NWO15" s="2550"/>
      <c r="NWP15" s="2550"/>
      <c r="NWQ15" s="2550"/>
      <c r="NWR15" s="2550"/>
      <c r="NWS15" s="2550"/>
      <c r="NWT15" s="2550"/>
      <c r="NWU15" s="2550"/>
      <c r="NWV15" s="2550"/>
      <c r="NWW15" s="2550"/>
      <c r="NWX15" s="2550"/>
      <c r="NWY15" s="2550"/>
      <c r="NWZ15" s="2550"/>
      <c r="NXA15" s="2550"/>
      <c r="NXB15" s="2550"/>
      <c r="NXC15" s="2550"/>
      <c r="NXD15" s="2550"/>
      <c r="NXE15" s="2550"/>
      <c r="NXF15" s="2550"/>
      <c r="NXG15" s="2550"/>
      <c r="NXH15" s="2550"/>
      <c r="NXI15" s="2550"/>
      <c r="NXJ15" s="2550"/>
      <c r="NXK15" s="2550"/>
      <c r="NXL15" s="2550"/>
      <c r="NXM15" s="2550"/>
      <c r="NXN15" s="2550"/>
      <c r="NXO15" s="2550"/>
      <c r="NXP15" s="2550"/>
      <c r="NXQ15" s="2550"/>
      <c r="NXR15" s="2550"/>
      <c r="NXS15" s="2550"/>
      <c r="NXT15" s="2550"/>
      <c r="NXU15" s="2550"/>
      <c r="NXV15" s="2550"/>
      <c r="NXW15" s="2550"/>
      <c r="NXX15" s="2550"/>
      <c r="NXY15" s="2550"/>
      <c r="NXZ15" s="2550"/>
      <c r="NYA15" s="2550"/>
      <c r="NYB15" s="2550"/>
      <c r="NYC15" s="2550"/>
      <c r="NYD15" s="2550"/>
      <c r="NYE15" s="2550"/>
      <c r="NYF15" s="2550"/>
      <c r="NYG15" s="2550"/>
      <c r="NYH15" s="2550"/>
      <c r="NYI15" s="2550"/>
      <c r="NYJ15" s="2550"/>
      <c r="NYK15" s="2550"/>
      <c r="NYL15" s="2550"/>
      <c r="NYM15" s="2550"/>
      <c r="NYN15" s="2550"/>
      <c r="NYO15" s="2550"/>
      <c r="NYP15" s="2550"/>
      <c r="NYQ15" s="2550"/>
      <c r="NYR15" s="2550"/>
      <c r="NYS15" s="2550"/>
      <c r="NYT15" s="2550"/>
      <c r="NYU15" s="2550"/>
      <c r="NYV15" s="2550"/>
      <c r="NYW15" s="2550"/>
      <c r="NYX15" s="2550"/>
      <c r="NYY15" s="2550"/>
      <c r="NYZ15" s="2550"/>
      <c r="NZA15" s="2550"/>
      <c r="NZB15" s="2550"/>
      <c r="NZC15" s="2550"/>
      <c r="NZD15" s="2550"/>
      <c r="NZE15" s="2550"/>
      <c r="NZF15" s="2550"/>
      <c r="NZG15" s="2550"/>
      <c r="NZH15" s="2550"/>
      <c r="NZI15" s="2550"/>
      <c r="NZJ15" s="2550"/>
      <c r="NZK15" s="2550"/>
      <c r="NZL15" s="2550"/>
      <c r="NZM15" s="2550"/>
      <c r="NZN15" s="2550"/>
      <c r="NZO15" s="2550"/>
      <c r="NZP15" s="2550"/>
      <c r="NZQ15" s="2550"/>
      <c r="NZR15" s="2550"/>
      <c r="NZS15" s="2550"/>
      <c r="NZT15" s="2550"/>
      <c r="NZU15" s="2550"/>
      <c r="NZV15" s="2550"/>
      <c r="NZW15" s="2550"/>
      <c r="NZX15" s="2550"/>
      <c r="NZY15" s="2550"/>
      <c r="NZZ15" s="2550"/>
      <c r="OAA15" s="2550"/>
      <c r="OAB15" s="2550"/>
      <c r="OAC15" s="2550"/>
      <c r="OAD15" s="2550"/>
      <c r="OAE15" s="2550"/>
      <c r="OAF15" s="2550"/>
      <c r="OAG15" s="2550"/>
      <c r="OAH15" s="2550"/>
      <c r="OAI15" s="2550"/>
      <c r="OAJ15" s="2550"/>
      <c r="OAK15" s="2550"/>
      <c r="OAL15" s="2550"/>
      <c r="OAM15" s="2550"/>
      <c r="OAN15" s="2550"/>
      <c r="OAO15" s="2550"/>
      <c r="OAP15" s="2550"/>
      <c r="OAQ15" s="2550"/>
      <c r="OAR15" s="2550"/>
      <c r="OAS15" s="2550"/>
      <c r="OAT15" s="2550"/>
      <c r="OAU15" s="2550"/>
      <c r="OAV15" s="2550"/>
      <c r="OAW15" s="2550"/>
      <c r="OAX15" s="2550"/>
      <c r="OAY15" s="2550"/>
      <c r="OAZ15" s="2550"/>
      <c r="OBA15" s="2550"/>
      <c r="OBB15" s="2550"/>
      <c r="OBC15" s="2550"/>
      <c r="OBD15" s="2550"/>
      <c r="OBE15" s="2550"/>
      <c r="OBF15" s="2550"/>
      <c r="OBG15" s="2550"/>
      <c r="OBH15" s="2550"/>
      <c r="OBI15" s="2550"/>
      <c r="OBJ15" s="2550"/>
      <c r="OBK15" s="2550"/>
      <c r="OBL15" s="2550"/>
      <c r="OBM15" s="2550"/>
      <c r="OBN15" s="2550"/>
      <c r="OBO15" s="2550"/>
      <c r="OBP15" s="2550"/>
      <c r="OBQ15" s="2550"/>
      <c r="OBR15" s="2550"/>
      <c r="OBS15" s="2550"/>
      <c r="OBT15" s="2550"/>
      <c r="OBU15" s="2550"/>
      <c r="OBV15" s="2550"/>
      <c r="OBW15" s="2550"/>
      <c r="OBX15" s="2550"/>
      <c r="OBY15" s="2550"/>
      <c r="OBZ15" s="2550"/>
      <c r="OCA15" s="2550"/>
      <c r="OCB15" s="2550"/>
      <c r="OCC15" s="2550"/>
      <c r="OCD15" s="2550"/>
      <c r="OCE15" s="2550"/>
      <c r="OCF15" s="2550"/>
      <c r="OCG15" s="2550"/>
      <c r="OCH15" s="2550"/>
      <c r="OCI15" s="2550"/>
      <c r="OCJ15" s="2550"/>
      <c r="OCK15" s="2550"/>
      <c r="OCL15" s="2550"/>
      <c r="OCM15" s="2550"/>
      <c r="OCN15" s="2550"/>
      <c r="OCO15" s="2550"/>
      <c r="OCP15" s="2550"/>
      <c r="OCQ15" s="2550"/>
      <c r="OCR15" s="2550"/>
      <c r="OCS15" s="2550"/>
      <c r="OCT15" s="2550"/>
      <c r="OCU15" s="2550"/>
      <c r="OCV15" s="2550"/>
      <c r="OCW15" s="2550"/>
      <c r="OCX15" s="2550"/>
      <c r="OCY15" s="2550"/>
      <c r="OCZ15" s="2550"/>
      <c r="ODA15" s="2550"/>
      <c r="ODB15" s="2550"/>
      <c r="ODC15" s="2550"/>
      <c r="ODD15" s="2550"/>
      <c r="ODE15" s="2550"/>
      <c r="ODF15" s="2550"/>
      <c r="ODG15" s="2550"/>
      <c r="ODH15" s="2550"/>
      <c r="ODI15" s="2550"/>
      <c r="ODJ15" s="2550"/>
      <c r="ODK15" s="2550"/>
      <c r="ODL15" s="2550"/>
      <c r="ODM15" s="2550"/>
      <c r="ODN15" s="2550"/>
      <c r="ODO15" s="2550"/>
      <c r="ODP15" s="2550"/>
      <c r="ODQ15" s="2550"/>
      <c r="ODR15" s="2550"/>
      <c r="ODS15" s="2550"/>
      <c r="ODT15" s="2550"/>
      <c r="ODU15" s="2550"/>
      <c r="ODV15" s="2550"/>
      <c r="ODW15" s="2550"/>
      <c r="ODX15" s="2550"/>
      <c r="ODY15" s="2550"/>
      <c r="ODZ15" s="2550"/>
      <c r="OEA15" s="2550"/>
      <c r="OEB15" s="2550"/>
      <c r="OEC15" s="2550"/>
      <c r="OED15" s="2550"/>
      <c r="OEE15" s="2550"/>
      <c r="OEF15" s="2550"/>
      <c r="OEG15" s="2550"/>
      <c r="OEH15" s="2550"/>
      <c r="OEI15" s="2550"/>
      <c r="OEJ15" s="2550"/>
      <c r="OEK15" s="2550"/>
      <c r="OEL15" s="2550"/>
      <c r="OEM15" s="2550"/>
      <c r="OEN15" s="2550"/>
      <c r="OEO15" s="2550"/>
      <c r="OEP15" s="2550"/>
      <c r="OEQ15" s="2550"/>
      <c r="OER15" s="2550"/>
      <c r="OES15" s="2550"/>
      <c r="OET15" s="2550"/>
      <c r="OEU15" s="2550"/>
      <c r="OEV15" s="2550"/>
      <c r="OEW15" s="2550"/>
      <c r="OEX15" s="2550"/>
      <c r="OEY15" s="2550"/>
      <c r="OEZ15" s="2550"/>
      <c r="OFA15" s="2550"/>
      <c r="OFB15" s="2550"/>
      <c r="OFC15" s="2550"/>
      <c r="OFD15" s="2550"/>
      <c r="OFE15" s="2550"/>
      <c r="OFF15" s="2550"/>
      <c r="OFG15" s="2550"/>
      <c r="OFH15" s="2550"/>
      <c r="OFI15" s="2550"/>
      <c r="OFJ15" s="2550"/>
      <c r="OFK15" s="2550"/>
      <c r="OFL15" s="2550"/>
      <c r="OFM15" s="2550"/>
      <c r="OFN15" s="2550"/>
      <c r="OFO15" s="2550"/>
      <c r="OFP15" s="2550"/>
      <c r="OFQ15" s="2550"/>
      <c r="OFR15" s="2550"/>
      <c r="OFS15" s="2550"/>
      <c r="OFT15" s="2550"/>
      <c r="OFU15" s="2550"/>
      <c r="OFV15" s="2550"/>
      <c r="OFW15" s="2550"/>
      <c r="OFX15" s="2550"/>
      <c r="OFY15" s="2550"/>
      <c r="OFZ15" s="2550"/>
      <c r="OGA15" s="2550"/>
      <c r="OGB15" s="2550"/>
      <c r="OGC15" s="2550"/>
      <c r="OGD15" s="2550"/>
      <c r="OGE15" s="2550"/>
      <c r="OGF15" s="2550"/>
      <c r="OGG15" s="2550"/>
      <c r="OGH15" s="2550"/>
      <c r="OGI15" s="2550"/>
      <c r="OGJ15" s="2550"/>
      <c r="OGK15" s="2550"/>
      <c r="OGL15" s="2550"/>
      <c r="OGM15" s="2550"/>
      <c r="OGN15" s="2550"/>
      <c r="OGO15" s="2550"/>
      <c r="OGP15" s="2550"/>
      <c r="OGQ15" s="2550"/>
      <c r="OGR15" s="2550"/>
      <c r="OGS15" s="2550"/>
      <c r="OGT15" s="2550"/>
      <c r="OGU15" s="2550"/>
      <c r="OGV15" s="2550"/>
      <c r="OGW15" s="2550"/>
      <c r="OGX15" s="2550"/>
      <c r="OGY15" s="2550"/>
      <c r="OGZ15" s="2550"/>
      <c r="OHA15" s="2550"/>
      <c r="OHB15" s="2550"/>
      <c r="OHC15" s="2550"/>
      <c r="OHD15" s="2550"/>
      <c r="OHE15" s="2550"/>
      <c r="OHF15" s="2550"/>
      <c r="OHG15" s="2550"/>
      <c r="OHH15" s="2550"/>
      <c r="OHI15" s="2550"/>
      <c r="OHJ15" s="2550"/>
      <c r="OHK15" s="2550"/>
      <c r="OHL15" s="2550"/>
      <c r="OHM15" s="2550"/>
      <c r="OHN15" s="2550"/>
      <c r="OHO15" s="2550"/>
      <c r="OHP15" s="2550"/>
      <c r="OHQ15" s="2550"/>
      <c r="OHR15" s="2550"/>
      <c r="OHS15" s="2550"/>
      <c r="OHT15" s="2550"/>
      <c r="OHU15" s="2550"/>
      <c r="OHV15" s="2550"/>
      <c r="OHW15" s="2550"/>
      <c r="OHX15" s="2550"/>
      <c r="OHY15" s="2550"/>
      <c r="OHZ15" s="2550"/>
      <c r="OIA15" s="2550"/>
      <c r="OIB15" s="2550"/>
      <c r="OIC15" s="2550"/>
      <c r="OID15" s="2550"/>
      <c r="OIE15" s="2550"/>
      <c r="OIF15" s="2550"/>
      <c r="OIG15" s="2550"/>
      <c r="OIH15" s="2550"/>
      <c r="OII15" s="2550"/>
      <c r="OIJ15" s="2550"/>
      <c r="OIK15" s="2550"/>
      <c r="OIL15" s="2550"/>
      <c r="OIM15" s="2550"/>
      <c r="OIN15" s="2550"/>
      <c r="OIO15" s="2550"/>
      <c r="OIP15" s="2550"/>
      <c r="OIQ15" s="2550"/>
      <c r="OIR15" s="2550"/>
      <c r="OIS15" s="2550"/>
      <c r="OIT15" s="2550"/>
      <c r="OIU15" s="2550"/>
      <c r="OIV15" s="2550"/>
      <c r="OIW15" s="2550"/>
      <c r="OIX15" s="2550"/>
      <c r="OIY15" s="2550"/>
      <c r="OIZ15" s="2550"/>
      <c r="OJA15" s="2550"/>
      <c r="OJB15" s="2550"/>
      <c r="OJC15" s="2550"/>
      <c r="OJD15" s="2550"/>
      <c r="OJE15" s="2550"/>
      <c r="OJF15" s="2550"/>
      <c r="OJG15" s="2550"/>
      <c r="OJH15" s="2550"/>
      <c r="OJI15" s="2550"/>
      <c r="OJJ15" s="2550"/>
      <c r="OJK15" s="2550"/>
      <c r="OJL15" s="2550"/>
      <c r="OJM15" s="2550"/>
      <c r="OJN15" s="2550"/>
      <c r="OJO15" s="2550"/>
      <c r="OJP15" s="2550"/>
      <c r="OJQ15" s="2550"/>
      <c r="OJR15" s="2550"/>
      <c r="OJS15" s="2550"/>
      <c r="OJT15" s="2550"/>
      <c r="OJU15" s="2550"/>
      <c r="OJV15" s="2550"/>
      <c r="OJW15" s="2550"/>
      <c r="OJX15" s="2550"/>
      <c r="OJY15" s="2550"/>
      <c r="OJZ15" s="2550"/>
      <c r="OKA15" s="2550"/>
      <c r="OKB15" s="2550"/>
      <c r="OKC15" s="2550"/>
      <c r="OKD15" s="2550"/>
      <c r="OKE15" s="2550"/>
      <c r="OKF15" s="2550"/>
      <c r="OKG15" s="2550"/>
      <c r="OKH15" s="2550"/>
      <c r="OKI15" s="2550"/>
      <c r="OKJ15" s="2550"/>
      <c r="OKK15" s="2550"/>
      <c r="OKL15" s="2550"/>
      <c r="OKM15" s="2550"/>
      <c r="OKN15" s="2550"/>
      <c r="OKO15" s="2550"/>
      <c r="OKP15" s="2550"/>
      <c r="OKQ15" s="2550"/>
      <c r="OKR15" s="2550"/>
      <c r="OKS15" s="2550"/>
      <c r="OKT15" s="2550"/>
      <c r="OKU15" s="2550"/>
      <c r="OKV15" s="2550"/>
      <c r="OKW15" s="2550"/>
      <c r="OKX15" s="2550"/>
      <c r="OKY15" s="2550"/>
      <c r="OKZ15" s="2550"/>
      <c r="OLA15" s="2550"/>
      <c r="OLB15" s="2550"/>
      <c r="OLC15" s="2550"/>
      <c r="OLD15" s="2550"/>
      <c r="OLE15" s="2550"/>
      <c r="OLF15" s="2550"/>
      <c r="OLG15" s="2550"/>
      <c r="OLH15" s="2550"/>
      <c r="OLI15" s="2550"/>
      <c r="OLJ15" s="2550"/>
      <c r="OLK15" s="2550"/>
      <c r="OLL15" s="2550"/>
      <c r="OLM15" s="2550"/>
      <c r="OLN15" s="2550"/>
      <c r="OLO15" s="2550"/>
      <c r="OLP15" s="2550"/>
      <c r="OLQ15" s="2550"/>
      <c r="OLR15" s="2550"/>
      <c r="OLS15" s="2550"/>
      <c r="OLT15" s="2550"/>
      <c r="OLU15" s="2550"/>
      <c r="OLV15" s="2550"/>
      <c r="OLW15" s="2550"/>
      <c r="OLX15" s="2550"/>
      <c r="OLY15" s="2550"/>
      <c r="OLZ15" s="2550"/>
      <c r="OMA15" s="2550"/>
      <c r="OMB15" s="2550"/>
      <c r="OMC15" s="2550"/>
      <c r="OMD15" s="2550"/>
      <c r="OME15" s="2550"/>
      <c r="OMF15" s="2550"/>
      <c r="OMG15" s="2550"/>
      <c r="OMH15" s="2550"/>
      <c r="OMI15" s="2550"/>
      <c r="OMJ15" s="2550"/>
      <c r="OMK15" s="2550"/>
      <c r="OML15" s="2550"/>
      <c r="OMM15" s="2550"/>
      <c r="OMN15" s="2550"/>
      <c r="OMO15" s="2550"/>
      <c r="OMP15" s="2550"/>
      <c r="OMQ15" s="2550"/>
      <c r="OMR15" s="2550"/>
      <c r="OMS15" s="2550"/>
      <c r="OMT15" s="2550"/>
      <c r="OMU15" s="2550"/>
      <c r="OMV15" s="2550"/>
      <c r="OMW15" s="2550"/>
      <c r="OMX15" s="2550"/>
      <c r="OMY15" s="2550"/>
      <c r="OMZ15" s="2550"/>
      <c r="ONA15" s="2550"/>
      <c r="ONB15" s="2550"/>
      <c r="ONC15" s="2550"/>
      <c r="OND15" s="2550"/>
      <c r="ONE15" s="2550"/>
      <c r="ONF15" s="2550"/>
      <c r="ONG15" s="2550"/>
      <c r="ONH15" s="2550"/>
      <c r="ONI15" s="2550"/>
      <c r="ONJ15" s="2550"/>
      <c r="ONK15" s="2550"/>
      <c r="ONL15" s="2550"/>
      <c r="ONM15" s="2550"/>
      <c r="ONN15" s="2550"/>
      <c r="ONO15" s="2550"/>
      <c r="ONP15" s="2550"/>
      <c r="ONQ15" s="2550"/>
      <c r="ONR15" s="2550"/>
      <c r="ONS15" s="2550"/>
      <c r="ONT15" s="2550"/>
      <c r="ONU15" s="2550"/>
      <c r="ONV15" s="2550"/>
      <c r="ONW15" s="2550"/>
      <c r="ONX15" s="2550"/>
      <c r="ONY15" s="2550"/>
      <c r="ONZ15" s="2550"/>
      <c r="OOA15" s="2550"/>
      <c r="OOB15" s="2550"/>
      <c r="OOC15" s="2550"/>
      <c r="OOD15" s="2550"/>
      <c r="OOE15" s="2550"/>
      <c r="OOF15" s="2550"/>
      <c r="OOG15" s="2550"/>
      <c r="OOH15" s="2550"/>
      <c r="OOI15" s="2550"/>
      <c r="OOJ15" s="2550"/>
      <c r="OOK15" s="2550"/>
      <c r="OOL15" s="2550"/>
      <c r="OOM15" s="2550"/>
      <c r="OON15" s="2550"/>
      <c r="OOO15" s="2550"/>
      <c r="OOP15" s="2550"/>
      <c r="OOQ15" s="2550"/>
      <c r="OOR15" s="2550"/>
      <c r="OOS15" s="2550"/>
      <c r="OOT15" s="2550"/>
      <c r="OOU15" s="2550"/>
      <c r="OOV15" s="2550"/>
      <c r="OOW15" s="2550"/>
      <c r="OOX15" s="2550"/>
      <c r="OOY15" s="2550"/>
      <c r="OOZ15" s="2550"/>
      <c r="OPA15" s="2550"/>
      <c r="OPB15" s="2550"/>
      <c r="OPC15" s="2550"/>
      <c r="OPD15" s="2550"/>
      <c r="OPE15" s="2550"/>
      <c r="OPF15" s="2550"/>
      <c r="OPG15" s="2550"/>
      <c r="OPH15" s="2550"/>
      <c r="OPI15" s="2550"/>
      <c r="OPJ15" s="2550"/>
      <c r="OPK15" s="2550"/>
      <c r="OPL15" s="2550"/>
      <c r="OPM15" s="2550"/>
      <c r="OPN15" s="2550"/>
      <c r="OPO15" s="2550"/>
      <c r="OPP15" s="2550"/>
      <c r="OPQ15" s="2550"/>
      <c r="OPR15" s="2550"/>
      <c r="OPS15" s="2550"/>
      <c r="OPT15" s="2550"/>
      <c r="OPU15" s="2550"/>
      <c r="OPV15" s="2550"/>
      <c r="OPW15" s="2550"/>
      <c r="OPX15" s="2550"/>
      <c r="OPY15" s="2550"/>
      <c r="OPZ15" s="2550"/>
      <c r="OQA15" s="2550"/>
      <c r="OQB15" s="2550"/>
      <c r="OQC15" s="2550"/>
      <c r="OQD15" s="2550"/>
      <c r="OQE15" s="2550"/>
      <c r="OQF15" s="2550"/>
      <c r="OQG15" s="2550"/>
      <c r="OQH15" s="2550"/>
      <c r="OQI15" s="2550"/>
      <c r="OQJ15" s="2550"/>
      <c r="OQK15" s="2550"/>
      <c r="OQL15" s="2550"/>
      <c r="OQM15" s="2550"/>
      <c r="OQN15" s="2550"/>
      <c r="OQO15" s="2550"/>
      <c r="OQP15" s="2550"/>
      <c r="OQQ15" s="2550"/>
      <c r="OQR15" s="2550"/>
      <c r="OQS15" s="2550"/>
      <c r="OQT15" s="2550"/>
      <c r="OQU15" s="2550"/>
      <c r="OQV15" s="2550"/>
      <c r="OQW15" s="2550"/>
      <c r="OQX15" s="2550"/>
      <c r="OQY15" s="2550"/>
      <c r="OQZ15" s="2550"/>
      <c r="ORA15" s="2550"/>
      <c r="ORB15" s="2550"/>
      <c r="ORC15" s="2550"/>
      <c r="ORD15" s="2550"/>
      <c r="ORE15" s="2550"/>
      <c r="ORF15" s="2550"/>
      <c r="ORG15" s="2550"/>
      <c r="ORH15" s="2550"/>
      <c r="ORI15" s="2550"/>
      <c r="ORJ15" s="2550"/>
      <c r="ORK15" s="2550"/>
      <c r="ORL15" s="2550"/>
      <c r="ORM15" s="2550"/>
      <c r="ORN15" s="2550"/>
      <c r="ORO15" s="2550"/>
      <c r="ORP15" s="2550"/>
      <c r="ORQ15" s="2550"/>
      <c r="ORR15" s="2550"/>
      <c r="ORS15" s="2550"/>
      <c r="ORT15" s="2550"/>
      <c r="ORU15" s="2550"/>
      <c r="ORV15" s="2550"/>
      <c r="ORW15" s="2550"/>
      <c r="ORX15" s="2550"/>
      <c r="ORY15" s="2550"/>
      <c r="ORZ15" s="2550"/>
      <c r="OSA15" s="2550"/>
      <c r="OSB15" s="2550"/>
      <c r="OSC15" s="2550"/>
      <c r="OSD15" s="2550"/>
      <c r="OSE15" s="2550"/>
      <c r="OSF15" s="2550"/>
      <c r="OSG15" s="2550"/>
      <c r="OSH15" s="2550"/>
      <c r="OSI15" s="2550"/>
      <c r="OSJ15" s="2550"/>
      <c r="OSK15" s="2550"/>
      <c r="OSL15" s="2550"/>
      <c r="OSM15" s="2550"/>
      <c r="OSN15" s="2550"/>
      <c r="OSO15" s="2550"/>
      <c r="OSP15" s="2550"/>
      <c r="OSQ15" s="2550"/>
      <c r="OSR15" s="2550"/>
      <c r="OSS15" s="2550"/>
      <c r="OST15" s="2550"/>
      <c r="OSU15" s="2550"/>
      <c r="OSV15" s="2550"/>
      <c r="OSW15" s="2550"/>
      <c r="OSX15" s="2550"/>
      <c r="OSY15" s="2550"/>
      <c r="OSZ15" s="2550"/>
      <c r="OTA15" s="2550"/>
      <c r="OTB15" s="2550"/>
      <c r="OTC15" s="2550"/>
      <c r="OTD15" s="2550"/>
      <c r="OTE15" s="2550"/>
      <c r="OTF15" s="2550"/>
      <c r="OTG15" s="2550"/>
      <c r="OTH15" s="2550"/>
      <c r="OTI15" s="2550"/>
      <c r="OTJ15" s="2550"/>
      <c r="OTK15" s="2550"/>
      <c r="OTL15" s="2550"/>
      <c r="OTM15" s="2550"/>
      <c r="OTN15" s="2550"/>
      <c r="OTO15" s="2550"/>
      <c r="OTP15" s="2550"/>
      <c r="OTQ15" s="2550"/>
      <c r="OTR15" s="2550"/>
      <c r="OTS15" s="2550"/>
      <c r="OTT15" s="2550"/>
      <c r="OTU15" s="2550"/>
      <c r="OTV15" s="2550"/>
      <c r="OTW15" s="2550"/>
      <c r="OTX15" s="2550"/>
      <c r="OTY15" s="2550"/>
      <c r="OTZ15" s="2550"/>
      <c r="OUA15" s="2550"/>
      <c r="OUB15" s="2550"/>
      <c r="OUC15" s="2550"/>
      <c r="OUD15" s="2550"/>
      <c r="OUE15" s="2550"/>
      <c r="OUF15" s="2550"/>
      <c r="OUG15" s="2550"/>
      <c r="OUH15" s="2550"/>
      <c r="OUI15" s="2550"/>
      <c r="OUJ15" s="2550"/>
      <c r="OUK15" s="2550"/>
      <c r="OUL15" s="2550"/>
      <c r="OUM15" s="2550"/>
      <c r="OUN15" s="2550"/>
      <c r="OUO15" s="2550"/>
      <c r="OUP15" s="2550"/>
      <c r="OUQ15" s="2550"/>
      <c r="OUR15" s="2550"/>
      <c r="OUS15" s="2550"/>
      <c r="OUT15" s="2550"/>
      <c r="OUU15" s="2550"/>
      <c r="OUV15" s="2550"/>
      <c r="OUW15" s="2550"/>
      <c r="OUX15" s="2550"/>
      <c r="OUY15" s="2550"/>
      <c r="OUZ15" s="2550"/>
      <c r="OVA15" s="2550"/>
      <c r="OVB15" s="2550"/>
      <c r="OVC15" s="2550"/>
      <c r="OVD15" s="2550"/>
      <c r="OVE15" s="2550"/>
      <c r="OVF15" s="2550"/>
      <c r="OVG15" s="2550"/>
      <c r="OVH15" s="2550"/>
      <c r="OVI15" s="2550"/>
      <c r="OVJ15" s="2550"/>
      <c r="OVK15" s="2550"/>
      <c r="OVL15" s="2550"/>
      <c r="OVM15" s="2550"/>
      <c r="OVN15" s="2550"/>
      <c r="OVO15" s="2550"/>
      <c r="OVP15" s="2550"/>
      <c r="OVQ15" s="2550"/>
      <c r="OVR15" s="2550"/>
      <c r="OVS15" s="2550"/>
      <c r="OVT15" s="2550"/>
      <c r="OVU15" s="2550"/>
      <c r="OVV15" s="2550"/>
      <c r="OVW15" s="2550"/>
      <c r="OVX15" s="2550"/>
      <c r="OVY15" s="2550"/>
      <c r="OVZ15" s="2550"/>
      <c r="OWA15" s="2550"/>
      <c r="OWB15" s="2550"/>
      <c r="OWC15" s="2550"/>
      <c r="OWD15" s="2550"/>
      <c r="OWE15" s="2550"/>
      <c r="OWF15" s="2550"/>
      <c r="OWG15" s="2550"/>
      <c r="OWH15" s="2550"/>
      <c r="OWI15" s="2550"/>
      <c r="OWJ15" s="2550"/>
      <c r="OWK15" s="2550"/>
      <c r="OWL15" s="2550"/>
      <c r="OWM15" s="2550"/>
      <c r="OWN15" s="2550"/>
      <c r="OWO15" s="2550"/>
      <c r="OWP15" s="2550"/>
      <c r="OWQ15" s="2550"/>
      <c r="OWR15" s="2550"/>
      <c r="OWS15" s="2550"/>
      <c r="OWT15" s="2550"/>
      <c r="OWU15" s="2550"/>
      <c r="OWV15" s="2550"/>
      <c r="OWW15" s="2550"/>
      <c r="OWX15" s="2550"/>
      <c r="OWY15" s="2550"/>
      <c r="OWZ15" s="2550"/>
      <c r="OXA15" s="2550"/>
      <c r="OXB15" s="2550"/>
      <c r="OXC15" s="2550"/>
      <c r="OXD15" s="2550"/>
      <c r="OXE15" s="2550"/>
      <c r="OXF15" s="2550"/>
      <c r="OXG15" s="2550"/>
      <c r="OXH15" s="2550"/>
      <c r="OXI15" s="2550"/>
      <c r="OXJ15" s="2550"/>
      <c r="OXK15" s="2550"/>
      <c r="OXL15" s="2550"/>
      <c r="OXM15" s="2550"/>
      <c r="OXN15" s="2550"/>
      <c r="OXO15" s="2550"/>
      <c r="OXP15" s="2550"/>
      <c r="OXQ15" s="2550"/>
      <c r="OXR15" s="2550"/>
      <c r="OXS15" s="2550"/>
      <c r="OXT15" s="2550"/>
      <c r="OXU15" s="2550"/>
      <c r="OXV15" s="2550"/>
      <c r="OXW15" s="2550"/>
      <c r="OXX15" s="2550"/>
      <c r="OXY15" s="2550"/>
      <c r="OXZ15" s="2550"/>
      <c r="OYA15" s="2550"/>
      <c r="OYB15" s="2550"/>
      <c r="OYC15" s="2550"/>
      <c r="OYD15" s="2550"/>
      <c r="OYE15" s="2550"/>
      <c r="OYF15" s="2550"/>
      <c r="OYG15" s="2550"/>
      <c r="OYH15" s="2550"/>
      <c r="OYI15" s="2550"/>
      <c r="OYJ15" s="2550"/>
      <c r="OYK15" s="2550"/>
      <c r="OYL15" s="2550"/>
      <c r="OYM15" s="2550"/>
      <c r="OYN15" s="2550"/>
      <c r="OYO15" s="2550"/>
      <c r="OYP15" s="2550"/>
      <c r="OYQ15" s="2550"/>
      <c r="OYR15" s="2550"/>
      <c r="OYS15" s="2550"/>
      <c r="OYT15" s="2550"/>
      <c r="OYU15" s="2550"/>
      <c r="OYV15" s="2550"/>
      <c r="OYW15" s="2550"/>
      <c r="OYX15" s="2550"/>
      <c r="OYY15" s="2550"/>
      <c r="OYZ15" s="2550"/>
      <c r="OZA15" s="2550"/>
      <c r="OZB15" s="2550"/>
      <c r="OZC15" s="2550"/>
      <c r="OZD15" s="2550"/>
      <c r="OZE15" s="2550"/>
      <c r="OZF15" s="2550"/>
      <c r="OZG15" s="2550"/>
      <c r="OZH15" s="2550"/>
      <c r="OZI15" s="2550"/>
      <c r="OZJ15" s="2550"/>
      <c r="OZK15" s="2550"/>
      <c r="OZL15" s="2550"/>
      <c r="OZM15" s="2550"/>
      <c r="OZN15" s="2550"/>
      <c r="OZO15" s="2550"/>
      <c r="OZP15" s="2550"/>
      <c r="OZQ15" s="2550"/>
      <c r="OZR15" s="2550"/>
      <c r="OZS15" s="2550"/>
      <c r="OZT15" s="2550"/>
      <c r="OZU15" s="2550"/>
      <c r="OZV15" s="2550"/>
      <c r="OZW15" s="2550"/>
      <c r="OZX15" s="2550"/>
      <c r="OZY15" s="2550"/>
      <c r="OZZ15" s="2550"/>
      <c r="PAA15" s="2550"/>
      <c r="PAB15" s="2550"/>
      <c r="PAC15" s="2550"/>
      <c r="PAD15" s="2550"/>
      <c r="PAE15" s="2550"/>
      <c r="PAF15" s="2550"/>
      <c r="PAG15" s="2550"/>
      <c r="PAH15" s="2550"/>
      <c r="PAI15" s="2550"/>
      <c r="PAJ15" s="2550"/>
      <c r="PAK15" s="2550"/>
      <c r="PAL15" s="2550"/>
      <c r="PAM15" s="2550"/>
      <c r="PAN15" s="2550"/>
      <c r="PAO15" s="2550"/>
      <c r="PAP15" s="2550"/>
      <c r="PAQ15" s="2550"/>
      <c r="PAR15" s="2550"/>
      <c r="PAS15" s="2550"/>
      <c r="PAT15" s="2550"/>
      <c r="PAU15" s="2550"/>
      <c r="PAV15" s="2550"/>
      <c r="PAW15" s="2550"/>
      <c r="PAX15" s="2550"/>
      <c r="PAY15" s="2550"/>
      <c r="PAZ15" s="2550"/>
      <c r="PBA15" s="2550"/>
      <c r="PBB15" s="2550"/>
      <c r="PBC15" s="2550"/>
      <c r="PBD15" s="2550"/>
      <c r="PBE15" s="2550"/>
      <c r="PBF15" s="2550"/>
      <c r="PBG15" s="2550"/>
      <c r="PBH15" s="2550"/>
      <c r="PBI15" s="2550"/>
      <c r="PBJ15" s="2550"/>
      <c r="PBK15" s="2550"/>
      <c r="PBL15" s="2550"/>
      <c r="PBM15" s="2550"/>
      <c r="PBN15" s="2550"/>
      <c r="PBO15" s="2550"/>
      <c r="PBP15" s="2550"/>
      <c r="PBQ15" s="2550"/>
      <c r="PBR15" s="2550"/>
      <c r="PBS15" s="2550"/>
      <c r="PBT15" s="2550"/>
      <c r="PBU15" s="2550"/>
      <c r="PBV15" s="2550"/>
      <c r="PBW15" s="2550"/>
      <c r="PBX15" s="2550"/>
      <c r="PBY15" s="2550"/>
      <c r="PBZ15" s="2550"/>
      <c r="PCA15" s="2550"/>
      <c r="PCB15" s="2550"/>
      <c r="PCC15" s="2550"/>
      <c r="PCD15" s="2550"/>
      <c r="PCE15" s="2550"/>
      <c r="PCF15" s="2550"/>
      <c r="PCG15" s="2550"/>
      <c r="PCH15" s="2550"/>
      <c r="PCI15" s="2550"/>
      <c r="PCJ15" s="2550"/>
      <c r="PCK15" s="2550"/>
      <c r="PCL15" s="2550"/>
      <c r="PCM15" s="2550"/>
      <c r="PCN15" s="2550"/>
      <c r="PCO15" s="2550"/>
      <c r="PCP15" s="2550"/>
      <c r="PCQ15" s="2550"/>
      <c r="PCR15" s="2550"/>
      <c r="PCS15" s="2550"/>
      <c r="PCT15" s="2550"/>
      <c r="PCU15" s="2550"/>
      <c r="PCV15" s="2550"/>
      <c r="PCW15" s="2550"/>
      <c r="PCX15" s="2550"/>
      <c r="PCY15" s="2550"/>
      <c r="PCZ15" s="2550"/>
      <c r="PDA15" s="2550"/>
      <c r="PDB15" s="2550"/>
      <c r="PDC15" s="2550"/>
      <c r="PDD15" s="2550"/>
      <c r="PDE15" s="2550"/>
      <c r="PDF15" s="2550"/>
      <c r="PDG15" s="2550"/>
      <c r="PDH15" s="2550"/>
      <c r="PDI15" s="2550"/>
      <c r="PDJ15" s="2550"/>
      <c r="PDK15" s="2550"/>
      <c r="PDL15" s="2550"/>
      <c r="PDM15" s="2550"/>
      <c r="PDN15" s="2550"/>
      <c r="PDO15" s="2550"/>
      <c r="PDP15" s="2550"/>
      <c r="PDQ15" s="2550"/>
      <c r="PDR15" s="2550"/>
      <c r="PDS15" s="2550"/>
      <c r="PDT15" s="2550"/>
      <c r="PDU15" s="2550"/>
      <c r="PDV15" s="2550"/>
      <c r="PDW15" s="2550"/>
      <c r="PDX15" s="2550"/>
      <c r="PDY15" s="2550"/>
      <c r="PDZ15" s="2550"/>
      <c r="PEA15" s="2550"/>
      <c r="PEB15" s="2550"/>
      <c r="PEC15" s="2550"/>
      <c r="PED15" s="2550"/>
      <c r="PEE15" s="2550"/>
      <c r="PEF15" s="2550"/>
      <c r="PEG15" s="2550"/>
      <c r="PEH15" s="2550"/>
      <c r="PEI15" s="2550"/>
      <c r="PEJ15" s="2550"/>
      <c r="PEK15" s="2550"/>
      <c r="PEL15" s="2550"/>
      <c r="PEM15" s="2550"/>
      <c r="PEN15" s="2550"/>
      <c r="PEO15" s="2550"/>
      <c r="PEP15" s="2550"/>
      <c r="PEQ15" s="2550"/>
      <c r="PER15" s="2550"/>
      <c r="PES15" s="2550"/>
      <c r="PET15" s="2550"/>
      <c r="PEU15" s="2550"/>
      <c r="PEV15" s="2550"/>
      <c r="PEW15" s="2550"/>
      <c r="PEX15" s="2550"/>
      <c r="PEY15" s="2550"/>
      <c r="PEZ15" s="2550"/>
      <c r="PFA15" s="2550"/>
      <c r="PFB15" s="2550"/>
      <c r="PFC15" s="2550"/>
      <c r="PFD15" s="2550"/>
      <c r="PFE15" s="2550"/>
      <c r="PFF15" s="2550"/>
      <c r="PFG15" s="2550"/>
      <c r="PFH15" s="2550"/>
      <c r="PFI15" s="2550"/>
      <c r="PFJ15" s="2550"/>
      <c r="PFK15" s="2550"/>
      <c r="PFL15" s="2550"/>
      <c r="PFM15" s="2550"/>
      <c r="PFN15" s="2550"/>
      <c r="PFO15" s="2550"/>
      <c r="PFP15" s="2550"/>
      <c r="PFQ15" s="2550"/>
      <c r="PFR15" s="2550"/>
      <c r="PFS15" s="2550"/>
      <c r="PFT15" s="2550"/>
      <c r="PFU15" s="2550"/>
      <c r="PFV15" s="2550"/>
      <c r="PFW15" s="2550"/>
      <c r="PFX15" s="2550"/>
      <c r="PFY15" s="2550"/>
      <c r="PFZ15" s="2550"/>
      <c r="PGA15" s="2550"/>
      <c r="PGB15" s="2550"/>
      <c r="PGC15" s="2550"/>
      <c r="PGD15" s="2550"/>
      <c r="PGE15" s="2550"/>
      <c r="PGF15" s="2550"/>
      <c r="PGG15" s="2550"/>
      <c r="PGH15" s="2550"/>
      <c r="PGI15" s="2550"/>
      <c r="PGJ15" s="2550"/>
      <c r="PGK15" s="2550"/>
      <c r="PGL15" s="2550"/>
      <c r="PGM15" s="2550"/>
      <c r="PGN15" s="2550"/>
      <c r="PGO15" s="2550"/>
      <c r="PGP15" s="2550"/>
      <c r="PGQ15" s="2550"/>
      <c r="PGR15" s="2550"/>
      <c r="PGS15" s="2550"/>
      <c r="PGT15" s="2550"/>
      <c r="PGU15" s="2550"/>
      <c r="PGV15" s="2550"/>
      <c r="PGW15" s="2550"/>
      <c r="PGX15" s="2550"/>
      <c r="PGY15" s="2550"/>
      <c r="PGZ15" s="2550"/>
      <c r="PHA15" s="2550"/>
      <c r="PHB15" s="2550"/>
      <c r="PHC15" s="2550"/>
      <c r="PHD15" s="2550"/>
      <c r="PHE15" s="2550"/>
      <c r="PHF15" s="2550"/>
      <c r="PHG15" s="2550"/>
      <c r="PHH15" s="2550"/>
      <c r="PHI15" s="2550"/>
      <c r="PHJ15" s="2550"/>
      <c r="PHK15" s="2550"/>
      <c r="PHL15" s="2550"/>
      <c r="PHM15" s="2550"/>
      <c r="PHN15" s="2550"/>
      <c r="PHO15" s="2550"/>
      <c r="PHP15" s="2550"/>
      <c r="PHQ15" s="2550"/>
      <c r="PHR15" s="2550"/>
      <c r="PHS15" s="2550"/>
      <c r="PHT15" s="2550"/>
      <c r="PHU15" s="2550"/>
      <c r="PHV15" s="2550"/>
      <c r="PHW15" s="2550"/>
      <c r="PHX15" s="2550"/>
      <c r="PHY15" s="2550"/>
      <c r="PHZ15" s="2550"/>
      <c r="PIA15" s="2550"/>
      <c r="PIB15" s="2550"/>
      <c r="PIC15" s="2550"/>
      <c r="PID15" s="2550"/>
      <c r="PIE15" s="2550"/>
      <c r="PIF15" s="2550"/>
      <c r="PIG15" s="2550"/>
      <c r="PIH15" s="2550"/>
      <c r="PII15" s="2550"/>
      <c r="PIJ15" s="2550"/>
      <c r="PIK15" s="2550"/>
      <c r="PIL15" s="2550"/>
      <c r="PIM15" s="2550"/>
      <c r="PIN15" s="2550"/>
      <c r="PIO15" s="2550"/>
      <c r="PIP15" s="2550"/>
      <c r="PIQ15" s="2550"/>
      <c r="PIR15" s="2550"/>
      <c r="PIS15" s="2550"/>
      <c r="PIT15" s="2550"/>
      <c r="PIU15" s="2550"/>
      <c r="PIV15" s="2550"/>
      <c r="PIW15" s="2550"/>
      <c r="PIX15" s="2550"/>
      <c r="PIY15" s="2550"/>
      <c r="PIZ15" s="2550"/>
      <c r="PJA15" s="2550"/>
      <c r="PJB15" s="2550"/>
      <c r="PJC15" s="2550"/>
      <c r="PJD15" s="2550"/>
      <c r="PJE15" s="2550"/>
      <c r="PJF15" s="2550"/>
      <c r="PJG15" s="2550"/>
      <c r="PJH15" s="2550"/>
      <c r="PJI15" s="2550"/>
      <c r="PJJ15" s="2550"/>
      <c r="PJK15" s="2550"/>
      <c r="PJL15" s="2550"/>
      <c r="PJM15" s="2550"/>
      <c r="PJN15" s="2550"/>
      <c r="PJO15" s="2550"/>
      <c r="PJP15" s="2550"/>
      <c r="PJQ15" s="2550"/>
      <c r="PJR15" s="2550"/>
      <c r="PJS15" s="2550"/>
      <c r="PJT15" s="2550"/>
      <c r="PJU15" s="2550"/>
      <c r="PJV15" s="2550"/>
      <c r="PJW15" s="2550"/>
      <c r="PJX15" s="2550"/>
      <c r="PJY15" s="2550"/>
      <c r="PJZ15" s="2550"/>
      <c r="PKA15" s="2550"/>
      <c r="PKB15" s="2550"/>
      <c r="PKC15" s="2550"/>
      <c r="PKD15" s="2550"/>
      <c r="PKE15" s="2550"/>
      <c r="PKF15" s="2550"/>
      <c r="PKG15" s="2550"/>
      <c r="PKH15" s="2550"/>
      <c r="PKI15" s="2550"/>
      <c r="PKJ15" s="2550"/>
      <c r="PKK15" s="2550"/>
      <c r="PKL15" s="2550"/>
      <c r="PKM15" s="2550"/>
      <c r="PKN15" s="2550"/>
      <c r="PKO15" s="2550"/>
      <c r="PKP15" s="2550"/>
      <c r="PKQ15" s="2550"/>
      <c r="PKR15" s="2550"/>
      <c r="PKS15" s="2550"/>
      <c r="PKT15" s="2550"/>
      <c r="PKU15" s="2550"/>
      <c r="PKV15" s="2550"/>
      <c r="PKW15" s="2550"/>
      <c r="PKX15" s="2550"/>
      <c r="PKY15" s="2550"/>
      <c r="PKZ15" s="2550"/>
      <c r="PLA15" s="2550"/>
      <c r="PLB15" s="2550"/>
      <c r="PLC15" s="2550"/>
      <c r="PLD15" s="2550"/>
      <c r="PLE15" s="2550"/>
      <c r="PLF15" s="2550"/>
      <c r="PLG15" s="2550"/>
      <c r="PLH15" s="2550"/>
      <c r="PLI15" s="2550"/>
      <c r="PLJ15" s="2550"/>
      <c r="PLK15" s="2550"/>
      <c r="PLL15" s="2550"/>
      <c r="PLM15" s="2550"/>
      <c r="PLN15" s="2550"/>
      <c r="PLO15" s="2550"/>
      <c r="PLP15" s="2550"/>
      <c r="PLQ15" s="2550"/>
      <c r="PLR15" s="2550"/>
      <c r="PLS15" s="2550"/>
      <c r="PLT15" s="2550"/>
      <c r="PLU15" s="2550"/>
      <c r="PLV15" s="2550"/>
      <c r="PLW15" s="2550"/>
      <c r="PLX15" s="2550"/>
      <c r="PLY15" s="2550"/>
      <c r="PLZ15" s="2550"/>
      <c r="PMA15" s="2550"/>
      <c r="PMB15" s="2550"/>
      <c r="PMC15" s="2550"/>
      <c r="PMD15" s="2550"/>
      <c r="PME15" s="2550"/>
      <c r="PMF15" s="2550"/>
      <c r="PMG15" s="2550"/>
      <c r="PMH15" s="2550"/>
      <c r="PMI15" s="2550"/>
      <c r="PMJ15" s="2550"/>
      <c r="PMK15" s="2550"/>
      <c r="PML15" s="2550"/>
      <c r="PMM15" s="2550"/>
      <c r="PMN15" s="2550"/>
      <c r="PMO15" s="2550"/>
      <c r="PMP15" s="2550"/>
      <c r="PMQ15" s="2550"/>
      <c r="PMR15" s="2550"/>
      <c r="PMS15" s="2550"/>
      <c r="PMT15" s="2550"/>
      <c r="PMU15" s="2550"/>
      <c r="PMV15" s="2550"/>
      <c r="PMW15" s="2550"/>
      <c r="PMX15" s="2550"/>
      <c r="PMY15" s="2550"/>
      <c r="PMZ15" s="2550"/>
      <c r="PNA15" s="2550"/>
      <c r="PNB15" s="2550"/>
      <c r="PNC15" s="2550"/>
      <c r="PND15" s="2550"/>
      <c r="PNE15" s="2550"/>
      <c r="PNF15" s="2550"/>
      <c r="PNG15" s="2550"/>
      <c r="PNH15" s="2550"/>
      <c r="PNI15" s="2550"/>
      <c r="PNJ15" s="2550"/>
      <c r="PNK15" s="2550"/>
      <c r="PNL15" s="2550"/>
      <c r="PNM15" s="2550"/>
      <c r="PNN15" s="2550"/>
      <c r="PNO15" s="2550"/>
      <c r="PNP15" s="2550"/>
      <c r="PNQ15" s="2550"/>
      <c r="PNR15" s="2550"/>
      <c r="PNS15" s="2550"/>
      <c r="PNT15" s="2550"/>
      <c r="PNU15" s="2550"/>
      <c r="PNV15" s="2550"/>
      <c r="PNW15" s="2550"/>
      <c r="PNX15" s="2550"/>
      <c r="PNY15" s="2550"/>
      <c r="PNZ15" s="2550"/>
      <c r="POA15" s="2550"/>
      <c r="POB15" s="2550"/>
      <c r="POC15" s="2550"/>
      <c r="POD15" s="2550"/>
      <c r="POE15" s="2550"/>
      <c r="POF15" s="2550"/>
      <c r="POG15" s="2550"/>
      <c r="POH15" s="2550"/>
      <c r="POI15" s="2550"/>
      <c r="POJ15" s="2550"/>
      <c r="POK15" s="2550"/>
      <c r="POL15" s="2550"/>
      <c r="POM15" s="2550"/>
      <c r="PON15" s="2550"/>
      <c r="POO15" s="2550"/>
      <c r="POP15" s="2550"/>
      <c r="POQ15" s="2550"/>
      <c r="POR15" s="2550"/>
      <c r="POS15" s="2550"/>
      <c r="POT15" s="2550"/>
      <c r="POU15" s="2550"/>
      <c r="POV15" s="2550"/>
      <c r="POW15" s="2550"/>
      <c r="POX15" s="2550"/>
      <c r="POY15" s="2550"/>
      <c r="POZ15" s="2550"/>
      <c r="PPA15" s="2550"/>
      <c r="PPB15" s="2550"/>
      <c r="PPC15" s="2550"/>
      <c r="PPD15" s="2550"/>
      <c r="PPE15" s="2550"/>
      <c r="PPF15" s="2550"/>
      <c r="PPG15" s="2550"/>
      <c r="PPH15" s="2550"/>
      <c r="PPI15" s="2550"/>
      <c r="PPJ15" s="2550"/>
      <c r="PPK15" s="2550"/>
      <c r="PPL15" s="2550"/>
      <c r="PPM15" s="2550"/>
      <c r="PPN15" s="2550"/>
      <c r="PPO15" s="2550"/>
      <c r="PPP15" s="2550"/>
      <c r="PPQ15" s="2550"/>
      <c r="PPR15" s="2550"/>
      <c r="PPS15" s="2550"/>
      <c r="PPT15" s="2550"/>
      <c r="PPU15" s="2550"/>
      <c r="PPV15" s="2550"/>
      <c r="PPW15" s="2550"/>
      <c r="PPX15" s="2550"/>
      <c r="PPY15" s="2550"/>
      <c r="PPZ15" s="2550"/>
      <c r="PQA15" s="2550"/>
      <c r="PQB15" s="2550"/>
      <c r="PQC15" s="2550"/>
      <c r="PQD15" s="2550"/>
      <c r="PQE15" s="2550"/>
      <c r="PQF15" s="2550"/>
      <c r="PQG15" s="2550"/>
      <c r="PQH15" s="2550"/>
      <c r="PQI15" s="2550"/>
      <c r="PQJ15" s="2550"/>
      <c r="PQK15" s="2550"/>
      <c r="PQL15" s="2550"/>
      <c r="PQM15" s="2550"/>
      <c r="PQN15" s="2550"/>
      <c r="PQO15" s="2550"/>
      <c r="PQP15" s="2550"/>
      <c r="PQQ15" s="2550"/>
      <c r="PQR15" s="2550"/>
      <c r="PQS15" s="2550"/>
      <c r="PQT15" s="2550"/>
      <c r="PQU15" s="2550"/>
      <c r="PQV15" s="2550"/>
      <c r="PQW15" s="2550"/>
      <c r="PQX15" s="2550"/>
      <c r="PQY15" s="2550"/>
      <c r="PQZ15" s="2550"/>
      <c r="PRA15" s="2550"/>
      <c r="PRB15" s="2550"/>
      <c r="PRC15" s="2550"/>
      <c r="PRD15" s="2550"/>
      <c r="PRE15" s="2550"/>
      <c r="PRF15" s="2550"/>
      <c r="PRG15" s="2550"/>
      <c r="PRH15" s="2550"/>
      <c r="PRI15" s="2550"/>
      <c r="PRJ15" s="2550"/>
      <c r="PRK15" s="2550"/>
      <c r="PRL15" s="2550"/>
      <c r="PRM15" s="2550"/>
      <c r="PRN15" s="2550"/>
      <c r="PRO15" s="2550"/>
      <c r="PRP15" s="2550"/>
      <c r="PRQ15" s="2550"/>
      <c r="PRR15" s="2550"/>
      <c r="PRS15" s="2550"/>
      <c r="PRT15" s="2550"/>
      <c r="PRU15" s="2550"/>
      <c r="PRV15" s="2550"/>
      <c r="PRW15" s="2550"/>
      <c r="PRX15" s="2550"/>
      <c r="PRY15" s="2550"/>
      <c r="PRZ15" s="2550"/>
      <c r="PSA15" s="2550"/>
      <c r="PSB15" s="2550"/>
      <c r="PSC15" s="2550"/>
      <c r="PSD15" s="2550"/>
      <c r="PSE15" s="2550"/>
      <c r="PSF15" s="2550"/>
      <c r="PSG15" s="2550"/>
      <c r="PSH15" s="2550"/>
      <c r="PSI15" s="2550"/>
      <c r="PSJ15" s="2550"/>
      <c r="PSK15" s="2550"/>
      <c r="PSL15" s="2550"/>
      <c r="PSM15" s="2550"/>
      <c r="PSN15" s="2550"/>
      <c r="PSO15" s="2550"/>
      <c r="PSP15" s="2550"/>
      <c r="PSQ15" s="2550"/>
      <c r="PSR15" s="2550"/>
      <c r="PSS15" s="2550"/>
      <c r="PST15" s="2550"/>
      <c r="PSU15" s="2550"/>
      <c r="PSV15" s="2550"/>
      <c r="PSW15" s="2550"/>
      <c r="PSX15" s="2550"/>
      <c r="PSY15" s="2550"/>
      <c r="PSZ15" s="2550"/>
      <c r="PTA15" s="2550"/>
      <c r="PTB15" s="2550"/>
      <c r="PTC15" s="2550"/>
      <c r="PTD15" s="2550"/>
      <c r="PTE15" s="2550"/>
      <c r="PTF15" s="2550"/>
      <c r="PTG15" s="2550"/>
      <c r="PTH15" s="2550"/>
      <c r="PTI15" s="2550"/>
      <c r="PTJ15" s="2550"/>
      <c r="PTK15" s="2550"/>
      <c r="PTL15" s="2550"/>
      <c r="PTM15" s="2550"/>
      <c r="PTN15" s="2550"/>
      <c r="PTO15" s="2550"/>
      <c r="PTP15" s="2550"/>
      <c r="PTQ15" s="2550"/>
      <c r="PTR15" s="2550"/>
      <c r="PTS15" s="2550"/>
      <c r="PTT15" s="2550"/>
      <c r="PTU15" s="2550"/>
      <c r="PTV15" s="2550"/>
      <c r="PTW15" s="2550"/>
      <c r="PTX15" s="2550"/>
      <c r="PTY15" s="2550"/>
      <c r="PTZ15" s="2550"/>
      <c r="PUA15" s="2550"/>
      <c r="PUB15" s="2550"/>
      <c r="PUC15" s="2550"/>
      <c r="PUD15" s="2550"/>
      <c r="PUE15" s="2550"/>
      <c r="PUF15" s="2550"/>
      <c r="PUG15" s="2550"/>
      <c r="PUH15" s="2550"/>
      <c r="PUI15" s="2550"/>
      <c r="PUJ15" s="2550"/>
      <c r="PUK15" s="2550"/>
      <c r="PUL15" s="2550"/>
      <c r="PUM15" s="2550"/>
      <c r="PUN15" s="2550"/>
      <c r="PUO15" s="2550"/>
      <c r="PUP15" s="2550"/>
      <c r="PUQ15" s="2550"/>
      <c r="PUR15" s="2550"/>
      <c r="PUS15" s="2550"/>
      <c r="PUT15" s="2550"/>
      <c r="PUU15" s="2550"/>
      <c r="PUV15" s="2550"/>
      <c r="PUW15" s="2550"/>
      <c r="PUX15" s="2550"/>
      <c r="PUY15" s="2550"/>
      <c r="PUZ15" s="2550"/>
      <c r="PVA15" s="2550"/>
      <c r="PVB15" s="2550"/>
      <c r="PVC15" s="2550"/>
      <c r="PVD15" s="2550"/>
      <c r="PVE15" s="2550"/>
      <c r="PVF15" s="2550"/>
      <c r="PVG15" s="2550"/>
      <c r="PVH15" s="2550"/>
      <c r="PVI15" s="2550"/>
      <c r="PVJ15" s="2550"/>
      <c r="PVK15" s="2550"/>
      <c r="PVL15" s="2550"/>
      <c r="PVM15" s="2550"/>
      <c r="PVN15" s="2550"/>
      <c r="PVO15" s="2550"/>
      <c r="PVP15" s="2550"/>
      <c r="PVQ15" s="2550"/>
      <c r="PVR15" s="2550"/>
      <c r="PVS15" s="2550"/>
      <c r="PVT15" s="2550"/>
      <c r="PVU15" s="2550"/>
      <c r="PVV15" s="2550"/>
      <c r="PVW15" s="2550"/>
      <c r="PVX15" s="2550"/>
      <c r="PVY15" s="2550"/>
      <c r="PVZ15" s="2550"/>
      <c r="PWA15" s="2550"/>
      <c r="PWB15" s="2550"/>
      <c r="PWC15" s="2550"/>
      <c r="PWD15" s="2550"/>
      <c r="PWE15" s="2550"/>
      <c r="PWF15" s="2550"/>
      <c r="PWG15" s="2550"/>
      <c r="PWH15" s="2550"/>
      <c r="PWI15" s="2550"/>
      <c r="PWJ15" s="2550"/>
      <c r="PWK15" s="2550"/>
      <c r="PWL15" s="2550"/>
      <c r="PWM15" s="2550"/>
      <c r="PWN15" s="2550"/>
      <c r="PWO15" s="2550"/>
      <c r="PWP15" s="2550"/>
      <c r="PWQ15" s="2550"/>
      <c r="PWR15" s="2550"/>
      <c r="PWS15" s="2550"/>
      <c r="PWT15" s="2550"/>
      <c r="PWU15" s="2550"/>
      <c r="PWV15" s="2550"/>
      <c r="PWW15" s="2550"/>
      <c r="PWX15" s="2550"/>
      <c r="PWY15" s="2550"/>
      <c r="PWZ15" s="2550"/>
      <c r="PXA15" s="2550"/>
      <c r="PXB15" s="2550"/>
      <c r="PXC15" s="2550"/>
      <c r="PXD15" s="2550"/>
      <c r="PXE15" s="2550"/>
      <c r="PXF15" s="2550"/>
      <c r="PXG15" s="2550"/>
      <c r="PXH15" s="2550"/>
      <c r="PXI15" s="2550"/>
      <c r="PXJ15" s="2550"/>
      <c r="PXK15" s="2550"/>
      <c r="PXL15" s="2550"/>
      <c r="PXM15" s="2550"/>
      <c r="PXN15" s="2550"/>
      <c r="PXO15" s="2550"/>
      <c r="PXP15" s="2550"/>
      <c r="PXQ15" s="2550"/>
      <c r="PXR15" s="2550"/>
      <c r="PXS15" s="2550"/>
      <c r="PXT15" s="2550"/>
      <c r="PXU15" s="2550"/>
      <c r="PXV15" s="2550"/>
      <c r="PXW15" s="2550"/>
      <c r="PXX15" s="2550"/>
      <c r="PXY15" s="2550"/>
      <c r="PXZ15" s="2550"/>
      <c r="PYA15" s="2550"/>
      <c r="PYB15" s="2550"/>
      <c r="PYC15" s="2550"/>
      <c r="PYD15" s="2550"/>
      <c r="PYE15" s="2550"/>
      <c r="PYF15" s="2550"/>
      <c r="PYG15" s="2550"/>
      <c r="PYH15" s="2550"/>
      <c r="PYI15" s="2550"/>
      <c r="PYJ15" s="2550"/>
      <c r="PYK15" s="2550"/>
      <c r="PYL15" s="2550"/>
      <c r="PYM15" s="2550"/>
      <c r="PYN15" s="2550"/>
      <c r="PYO15" s="2550"/>
      <c r="PYP15" s="2550"/>
      <c r="PYQ15" s="2550"/>
      <c r="PYR15" s="2550"/>
      <c r="PYS15" s="2550"/>
      <c r="PYT15" s="2550"/>
      <c r="PYU15" s="2550"/>
      <c r="PYV15" s="2550"/>
      <c r="PYW15" s="2550"/>
      <c r="PYX15" s="2550"/>
      <c r="PYY15" s="2550"/>
      <c r="PYZ15" s="2550"/>
      <c r="PZA15" s="2550"/>
      <c r="PZB15" s="2550"/>
      <c r="PZC15" s="2550"/>
      <c r="PZD15" s="2550"/>
      <c r="PZE15" s="2550"/>
      <c r="PZF15" s="2550"/>
      <c r="PZG15" s="2550"/>
      <c r="PZH15" s="2550"/>
      <c r="PZI15" s="2550"/>
      <c r="PZJ15" s="2550"/>
      <c r="PZK15" s="2550"/>
      <c r="PZL15" s="2550"/>
      <c r="PZM15" s="2550"/>
      <c r="PZN15" s="2550"/>
      <c r="PZO15" s="2550"/>
      <c r="PZP15" s="2550"/>
      <c r="PZQ15" s="2550"/>
      <c r="PZR15" s="2550"/>
      <c r="PZS15" s="2550"/>
      <c r="PZT15" s="2550"/>
      <c r="PZU15" s="2550"/>
      <c r="PZV15" s="2550"/>
      <c r="PZW15" s="2550"/>
      <c r="PZX15" s="2550"/>
      <c r="PZY15" s="2550"/>
      <c r="PZZ15" s="2550"/>
      <c r="QAA15" s="2550"/>
      <c r="QAB15" s="2550"/>
      <c r="QAC15" s="2550"/>
      <c r="QAD15" s="2550"/>
      <c r="QAE15" s="2550"/>
      <c r="QAF15" s="2550"/>
      <c r="QAG15" s="2550"/>
      <c r="QAH15" s="2550"/>
      <c r="QAI15" s="2550"/>
      <c r="QAJ15" s="2550"/>
      <c r="QAK15" s="2550"/>
      <c r="QAL15" s="2550"/>
      <c r="QAM15" s="2550"/>
      <c r="QAN15" s="2550"/>
      <c r="QAO15" s="2550"/>
      <c r="QAP15" s="2550"/>
      <c r="QAQ15" s="2550"/>
      <c r="QAR15" s="2550"/>
      <c r="QAS15" s="2550"/>
      <c r="QAT15" s="2550"/>
      <c r="QAU15" s="2550"/>
      <c r="QAV15" s="2550"/>
      <c r="QAW15" s="2550"/>
      <c r="QAX15" s="2550"/>
      <c r="QAY15" s="2550"/>
      <c r="QAZ15" s="2550"/>
      <c r="QBA15" s="2550"/>
      <c r="QBB15" s="2550"/>
      <c r="QBC15" s="2550"/>
      <c r="QBD15" s="2550"/>
      <c r="QBE15" s="2550"/>
      <c r="QBF15" s="2550"/>
      <c r="QBG15" s="2550"/>
      <c r="QBH15" s="2550"/>
      <c r="QBI15" s="2550"/>
      <c r="QBJ15" s="2550"/>
      <c r="QBK15" s="2550"/>
      <c r="QBL15" s="2550"/>
      <c r="QBM15" s="2550"/>
      <c r="QBN15" s="2550"/>
      <c r="QBO15" s="2550"/>
      <c r="QBP15" s="2550"/>
      <c r="QBQ15" s="2550"/>
      <c r="QBR15" s="2550"/>
      <c r="QBS15" s="2550"/>
      <c r="QBT15" s="2550"/>
      <c r="QBU15" s="2550"/>
      <c r="QBV15" s="2550"/>
      <c r="QBW15" s="2550"/>
      <c r="QBX15" s="2550"/>
      <c r="QBY15" s="2550"/>
      <c r="QBZ15" s="2550"/>
      <c r="QCA15" s="2550"/>
      <c r="QCB15" s="2550"/>
      <c r="QCC15" s="2550"/>
      <c r="QCD15" s="2550"/>
      <c r="QCE15" s="2550"/>
      <c r="QCF15" s="2550"/>
      <c r="QCG15" s="2550"/>
      <c r="QCH15" s="2550"/>
      <c r="QCI15" s="2550"/>
      <c r="QCJ15" s="2550"/>
      <c r="QCK15" s="2550"/>
      <c r="QCL15" s="2550"/>
      <c r="QCM15" s="2550"/>
      <c r="QCN15" s="2550"/>
      <c r="QCO15" s="2550"/>
      <c r="QCP15" s="2550"/>
      <c r="QCQ15" s="2550"/>
      <c r="QCR15" s="2550"/>
      <c r="QCS15" s="2550"/>
      <c r="QCT15" s="2550"/>
      <c r="QCU15" s="2550"/>
      <c r="QCV15" s="2550"/>
      <c r="QCW15" s="2550"/>
      <c r="QCX15" s="2550"/>
      <c r="QCY15" s="2550"/>
      <c r="QCZ15" s="2550"/>
      <c r="QDA15" s="2550"/>
      <c r="QDB15" s="2550"/>
      <c r="QDC15" s="2550"/>
      <c r="QDD15" s="2550"/>
      <c r="QDE15" s="2550"/>
      <c r="QDF15" s="2550"/>
      <c r="QDG15" s="2550"/>
      <c r="QDH15" s="2550"/>
      <c r="QDI15" s="2550"/>
      <c r="QDJ15" s="2550"/>
      <c r="QDK15" s="2550"/>
      <c r="QDL15" s="2550"/>
      <c r="QDM15" s="2550"/>
      <c r="QDN15" s="2550"/>
      <c r="QDO15" s="2550"/>
      <c r="QDP15" s="2550"/>
      <c r="QDQ15" s="2550"/>
      <c r="QDR15" s="2550"/>
      <c r="QDS15" s="2550"/>
      <c r="QDT15" s="2550"/>
      <c r="QDU15" s="2550"/>
      <c r="QDV15" s="2550"/>
      <c r="QDW15" s="2550"/>
      <c r="QDX15" s="2550"/>
      <c r="QDY15" s="2550"/>
      <c r="QDZ15" s="2550"/>
      <c r="QEA15" s="2550"/>
      <c r="QEB15" s="2550"/>
      <c r="QEC15" s="2550"/>
      <c r="QED15" s="2550"/>
      <c r="QEE15" s="2550"/>
      <c r="QEF15" s="2550"/>
      <c r="QEG15" s="2550"/>
      <c r="QEH15" s="2550"/>
      <c r="QEI15" s="2550"/>
      <c r="QEJ15" s="2550"/>
      <c r="QEK15" s="2550"/>
      <c r="QEL15" s="2550"/>
      <c r="QEM15" s="2550"/>
      <c r="QEN15" s="2550"/>
      <c r="QEO15" s="2550"/>
      <c r="QEP15" s="2550"/>
      <c r="QEQ15" s="2550"/>
      <c r="QER15" s="2550"/>
      <c r="QES15" s="2550"/>
      <c r="QET15" s="2550"/>
      <c r="QEU15" s="2550"/>
      <c r="QEV15" s="2550"/>
      <c r="QEW15" s="2550"/>
      <c r="QEX15" s="2550"/>
      <c r="QEY15" s="2550"/>
      <c r="QEZ15" s="2550"/>
      <c r="QFA15" s="2550"/>
      <c r="QFB15" s="2550"/>
      <c r="QFC15" s="2550"/>
      <c r="QFD15" s="2550"/>
      <c r="QFE15" s="2550"/>
      <c r="QFF15" s="2550"/>
      <c r="QFG15" s="2550"/>
      <c r="QFH15" s="2550"/>
      <c r="QFI15" s="2550"/>
      <c r="QFJ15" s="2550"/>
      <c r="QFK15" s="2550"/>
      <c r="QFL15" s="2550"/>
      <c r="QFM15" s="2550"/>
      <c r="QFN15" s="2550"/>
      <c r="QFO15" s="2550"/>
      <c r="QFP15" s="2550"/>
      <c r="QFQ15" s="2550"/>
      <c r="QFR15" s="2550"/>
      <c r="QFS15" s="2550"/>
      <c r="QFT15" s="2550"/>
      <c r="QFU15" s="2550"/>
      <c r="QFV15" s="2550"/>
      <c r="QFW15" s="2550"/>
      <c r="QFX15" s="2550"/>
      <c r="QFY15" s="2550"/>
      <c r="QFZ15" s="2550"/>
      <c r="QGA15" s="2550"/>
      <c r="QGB15" s="2550"/>
      <c r="QGC15" s="2550"/>
      <c r="QGD15" s="2550"/>
      <c r="QGE15" s="2550"/>
      <c r="QGF15" s="2550"/>
      <c r="QGG15" s="2550"/>
      <c r="QGH15" s="2550"/>
      <c r="QGI15" s="2550"/>
      <c r="QGJ15" s="2550"/>
      <c r="QGK15" s="2550"/>
      <c r="QGL15" s="2550"/>
      <c r="QGM15" s="2550"/>
      <c r="QGN15" s="2550"/>
      <c r="QGO15" s="2550"/>
      <c r="QGP15" s="2550"/>
      <c r="QGQ15" s="2550"/>
      <c r="QGR15" s="2550"/>
      <c r="QGS15" s="2550"/>
      <c r="QGT15" s="2550"/>
      <c r="QGU15" s="2550"/>
      <c r="QGV15" s="2550"/>
      <c r="QGW15" s="2550"/>
      <c r="QGX15" s="2550"/>
      <c r="QGY15" s="2550"/>
      <c r="QGZ15" s="2550"/>
      <c r="QHA15" s="2550"/>
      <c r="QHB15" s="2550"/>
      <c r="QHC15" s="2550"/>
      <c r="QHD15" s="2550"/>
      <c r="QHE15" s="2550"/>
      <c r="QHF15" s="2550"/>
      <c r="QHG15" s="2550"/>
      <c r="QHH15" s="2550"/>
      <c r="QHI15" s="2550"/>
      <c r="QHJ15" s="2550"/>
      <c r="QHK15" s="2550"/>
      <c r="QHL15" s="2550"/>
      <c r="QHM15" s="2550"/>
      <c r="QHN15" s="2550"/>
      <c r="QHO15" s="2550"/>
      <c r="QHP15" s="2550"/>
      <c r="QHQ15" s="2550"/>
      <c r="QHR15" s="2550"/>
      <c r="QHS15" s="2550"/>
      <c r="QHT15" s="2550"/>
      <c r="QHU15" s="2550"/>
      <c r="QHV15" s="2550"/>
      <c r="QHW15" s="2550"/>
      <c r="QHX15" s="2550"/>
      <c r="QHY15" s="2550"/>
      <c r="QHZ15" s="2550"/>
      <c r="QIA15" s="2550"/>
      <c r="QIB15" s="2550"/>
      <c r="QIC15" s="2550"/>
      <c r="QID15" s="2550"/>
      <c r="QIE15" s="2550"/>
      <c r="QIF15" s="2550"/>
      <c r="QIG15" s="2550"/>
      <c r="QIH15" s="2550"/>
      <c r="QII15" s="2550"/>
      <c r="QIJ15" s="2550"/>
      <c r="QIK15" s="2550"/>
      <c r="QIL15" s="2550"/>
      <c r="QIM15" s="2550"/>
      <c r="QIN15" s="2550"/>
      <c r="QIO15" s="2550"/>
      <c r="QIP15" s="2550"/>
      <c r="QIQ15" s="2550"/>
      <c r="QIR15" s="2550"/>
      <c r="QIS15" s="2550"/>
      <c r="QIT15" s="2550"/>
      <c r="QIU15" s="2550"/>
      <c r="QIV15" s="2550"/>
      <c r="QIW15" s="2550"/>
      <c r="QIX15" s="2550"/>
      <c r="QIY15" s="2550"/>
      <c r="QIZ15" s="2550"/>
      <c r="QJA15" s="2550"/>
      <c r="QJB15" s="2550"/>
      <c r="QJC15" s="2550"/>
      <c r="QJD15" s="2550"/>
      <c r="QJE15" s="2550"/>
      <c r="QJF15" s="2550"/>
      <c r="QJG15" s="2550"/>
      <c r="QJH15" s="2550"/>
      <c r="QJI15" s="2550"/>
      <c r="QJJ15" s="2550"/>
      <c r="QJK15" s="2550"/>
      <c r="QJL15" s="2550"/>
      <c r="QJM15" s="2550"/>
      <c r="QJN15" s="2550"/>
      <c r="QJO15" s="2550"/>
      <c r="QJP15" s="2550"/>
      <c r="QJQ15" s="2550"/>
      <c r="QJR15" s="2550"/>
      <c r="QJS15" s="2550"/>
      <c r="QJT15" s="2550"/>
      <c r="QJU15" s="2550"/>
      <c r="QJV15" s="2550"/>
      <c r="QJW15" s="2550"/>
      <c r="QJX15" s="2550"/>
      <c r="QJY15" s="2550"/>
      <c r="QJZ15" s="2550"/>
      <c r="QKA15" s="2550"/>
      <c r="QKB15" s="2550"/>
      <c r="QKC15" s="2550"/>
      <c r="QKD15" s="2550"/>
      <c r="QKE15" s="2550"/>
      <c r="QKF15" s="2550"/>
      <c r="QKG15" s="2550"/>
      <c r="QKH15" s="2550"/>
      <c r="QKI15" s="2550"/>
      <c r="QKJ15" s="2550"/>
      <c r="QKK15" s="2550"/>
      <c r="QKL15" s="2550"/>
      <c r="QKM15" s="2550"/>
      <c r="QKN15" s="2550"/>
      <c r="QKO15" s="2550"/>
      <c r="QKP15" s="2550"/>
      <c r="QKQ15" s="2550"/>
      <c r="QKR15" s="2550"/>
      <c r="QKS15" s="2550"/>
      <c r="QKT15" s="2550"/>
      <c r="QKU15" s="2550"/>
      <c r="QKV15" s="2550"/>
      <c r="QKW15" s="2550"/>
      <c r="QKX15" s="2550"/>
      <c r="QKY15" s="2550"/>
      <c r="QKZ15" s="2550"/>
      <c r="QLA15" s="2550"/>
      <c r="QLB15" s="2550"/>
      <c r="QLC15" s="2550"/>
      <c r="QLD15" s="2550"/>
      <c r="QLE15" s="2550"/>
      <c r="QLF15" s="2550"/>
      <c r="QLG15" s="2550"/>
      <c r="QLH15" s="2550"/>
      <c r="QLI15" s="2550"/>
      <c r="QLJ15" s="2550"/>
      <c r="QLK15" s="2550"/>
      <c r="QLL15" s="2550"/>
      <c r="QLM15" s="2550"/>
      <c r="QLN15" s="2550"/>
      <c r="QLO15" s="2550"/>
      <c r="QLP15" s="2550"/>
      <c r="QLQ15" s="2550"/>
      <c r="QLR15" s="2550"/>
      <c r="QLS15" s="2550"/>
      <c r="QLT15" s="2550"/>
      <c r="QLU15" s="2550"/>
      <c r="QLV15" s="2550"/>
      <c r="QLW15" s="2550"/>
      <c r="QLX15" s="2550"/>
      <c r="QLY15" s="2550"/>
      <c r="QLZ15" s="2550"/>
      <c r="QMA15" s="2550"/>
      <c r="QMB15" s="2550"/>
      <c r="QMC15" s="2550"/>
      <c r="QMD15" s="2550"/>
      <c r="QME15" s="2550"/>
      <c r="QMF15" s="2550"/>
      <c r="QMG15" s="2550"/>
      <c r="QMH15" s="2550"/>
      <c r="QMI15" s="2550"/>
      <c r="QMJ15" s="2550"/>
      <c r="QMK15" s="2550"/>
      <c r="QML15" s="2550"/>
      <c r="QMM15" s="2550"/>
      <c r="QMN15" s="2550"/>
      <c r="QMO15" s="2550"/>
      <c r="QMP15" s="2550"/>
      <c r="QMQ15" s="2550"/>
      <c r="QMR15" s="2550"/>
      <c r="QMS15" s="2550"/>
      <c r="QMT15" s="2550"/>
      <c r="QMU15" s="2550"/>
      <c r="QMV15" s="2550"/>
      <c r="QMW15" s="2550"/>
      <c r="QMX15" s="2550"/>
      <c r="QMY15" s="2550"/>
      <c r="QMZ15" s="2550"/>
      <c r="QNA15" s="2550"/>
      <c r="QNB15" s="2550"/>
      <c r="QNC15" s="2550"/>
      <c r="QND15" s="2550"/>
      <c r="QNE15" s="2550"/>
      <c r="QNF15" s="2550"/>
      <c r="QNG15" s="2550"/>
      <c r="QNH15" s="2550"/>
      <c r="QNI15" s="2550"/>
      <c r="QNJ15" s="2550"/>
      <c r="QNK15" s="2550"/>
      <c r="QNL15" s="2550"/>
      <c r="QNM15" s="2550"/>
      <c r="QNN15" s="2550"/>
      <c r="QNO15" s="2550"/>
      <c r="QNP15" s="2550"/>
      <c r="QNQ15" s="2550"/>
      <c r="QNR15" s="2550"/>
      <c r="QNS15" s="2550"/>
      <c r="QNT15" s="2550"/>
      <c r="QNU15" s="2550"/>
      <c r="QNV15" s="2550"/>
      <c r="QNW15" s="2550"/>
      <c r="QNX15" s="2550"/>
      <c r="QNY15" s="2550"/>
      <c r="QNZ15" s="2550"/>
      <c r="QOA15" s="2550"/>
      <c r="QOB15" s="2550"/>
      <c r="QOC15" s="2550"/>
      <c r="QOD15" s="2550"/>
      <c r="QOE15" s="2550"/>
      <c r="QOF15" s="2550"/>
      <c r="QOG15" s="2550"/>
      <c r="QOH15" s="2550"/>
      <c r="QOI15" s="2550"/>
      <c r="QOJ15" s="2550"/>
      <c r="QOK15" s="2550"/>
      <c r="QOL15" s="2550"/>
      <c r="QOM15" s="2550"/>
      <c r="QON15" s="2550"/>
      <c r="QOO15" s="2550"/>
      <c r="QOP15" s="2550"/>
      <c r="QOQ15" s="2550"/>
      <c r="QOR15" s="2550"/>
      <c r="QOS15" s="2550"/>
      <c r="QOT15" s="2550"/>
      <c r="QOU15" s="2550"/>
      <c r="QOV15" s="2550"/>
      <c r="QOW15" s="2550"/>
      <c r="QOX15" s="2550"/>
      <c r="QOY15" s="2550"/>
      <c r="QOZ15" s="2550"/>
      <c r="QPA15" s="2550"/>
      <c r="QPB15" s="2550"/>
      <c r="QPC15" s="2550"/>
      <c r="QPD15" s="2550"/>
      <c r="QPE15" s="2550"/>
      <c r="QPF15" s="2550"/>
      <c r="QPG15" s="2550"/>
      <c r="QPH15" s="2550"/>
      <c r="QPI15" s="2550"/>
      <c r="QPJ15" s="2550"/>
      <c r="QPK15" s="2550"/>
      <c r="QPL15" s="2550"/>
      <c r="QPM15" s="2550"/>
      <c r="QPN15" s="2550"/>
      <c r="QPO15" s="2550"/>
      <c r="QPP15" s="2550"/>
      <c r="QPQ15" s="2550"/>
      <c r="QPR15" s="2550"/>
      <c r="QPS15" s="2550"/>
      <c r="QPT15" s="2550"/>
      <c r="QPU15" s="2550"/>
      <c r="QPV15" s="2550"/>
      <c r="QPW15" s="2550"/>
      <c r="QPX15" s="2550"/>
      <c r="QPY15" s="2550"/>
      <c r="QPZ15" s="2550"/>
      <c r="QQA15" s="2550"/>
      <c r="QQB15" s="2550"/>
      <c r="QQC15" s="2550"/>
      <c r="QQD15" s="2550"/>
      <c r="QQE15" s="2550"/>
      <c r="QQF15" s="2550"/>
      <c r="QQG15" s="2550"/>
      <c r="QQH15" s="2550"/>
      <c r="QQI15" s="2550"/>
      <c r="QQJ15" s="2550"/>
      <c r="QQK15" s="2550"/>
      <c r="QQL15" s="2550"/>
      <c r="QQM15" s="2550"/>
      <c r="QQN15" s="2550"/>
      <c r="QQO15" s="2550"/>
      <c r="QQP15" s="2550"/>
      <c r="QQQ15" s="2550"/>
      <c r="QQR15" s="2550"/>
      <c r="QQS15" s="2550"/>
      <c r="QQT15" s="2550"/>
      <c r="QQU15" s="2550"/>
      <c r="QQV15" s="2550"/>
      <c r="QQW15" s="2550"/>
      <c r="QQX15" s="2550"/>
      <c r="QQY15" s="2550"/>
      <c r="QQZ15" s="2550"/>
      <c r="QRA15" s="2550"/>
      <c r="QRB15" s="2550"/>
      <c r="QRC15" s="2550"/>
      <c r="QRD15" s="2550"/>
      <c r="QRE15" s="2550"/>
      <c r="QRF15" s="2550"/>
      <c r="QRG15" s="2550"/>
      <c r="QRH15" s="2550"/>
      <c r="QRI15" s="2550"/>
      <c r="QRJ15" s="2550"/>
      <c r="QRK15" s="2550"/>
      <c r="QRL15" s="2550"/>
      <c r="QRM15" s="2550"/>
      <c r="QRN15" s="2550"/>
      <c r="QRO15" s="2550"/>
      <c r="QRP15" s="2550"/>
      <c r="QRQ15" s="2550"/>
      <c r="QRR15" s="2550"/>
      <c r="QRS15" s="2550"/>
      <c r="QRT15" s="2550"/>
      <c r="QRU15" s="2550"/>
      <c r="QRV15" s="2550"/>
      <c r="QRW15" s="2550"/>
      <c r="QRX15" s="2550"/>
      <c r="QRY15" s="2550"/>
      <c r="QRZ15" s="2550"/>
      <c r="QSA15" s="2550"/>
      <c r="QSB15" s="2550"/>
      <c r="QSC15" s="2550"/>
      <c r="QSD15" s="2550"/>
      <c r="QSE15" s="2550"/>
      <c r="QSF15" s="2550"/>
      <c r="QSG15" s="2550"/>
      <c r="QSH15" s="2550"/>
      <c r="QSI15" s="2550"/>
      <c r="QSJ15" s="2550"/>
      <c r="QSK15" s="2550"/>
      <c r="QSL15" s="2550"/>
      <c r="QSM15" s="2550"/>
      <c r="QSN15" s="2550"/>
      <c r="QSO15" s="2550"/>
      <c r="QSP15" s="2550"/>
      <c r="QSQ15" s="2550"/>
      <c r="QSR15" s="2550"/>
      <c r="QSS15" s="2550"/>
      <c r="QST15" s="2550"/>
      <c r="QSU15" s="2550"/>
      <c r="QSV15" s="2550"/>
      <c r="QSW15" s="2550"/>
      <c r="QSX15" s="2550"/>
      <c r="QSY15" s="2550"/>
      <c r="QSZ15" s="2550"/>
      <c r="QTA15" s="2550"/>
      <c r="QTB15" s="2550"/>
      <c r="QTC15" s="2550"/>
      <c r="QTD15" s="2550"/>
      <c r="QTE15" s="2550"/>
      <c r="QTF15" s="2550"/>
      <c r="QTG15" s="2550"/>
      <c r="QTH15" s="2550"/>
      <c r="QTI15" s="2550"/>
      <c r="QTJ15" s="2550"/>
      <c r="QTK15" s="2550"/>
      <c r="QTL15" s="2550"/>
      <c r="QTM15" s="2550"/>
      <c r="QTN15" s="2550"/>
      <c r="QTO15" s="2550"/>
      <c r="QTP15" s="2550"/>
      <c r="QTQ15" s="2550"/>
      <c r="QTR15" s="2550"/>
      <c r="QTS15" s="2550"/>
      <c r="QTT15" s="2550"/>
      <c r="QTU15" s="2550"/>
      <c r="QTV15" s="2550"/>
      <c r="QTW15" s="2550"/>
      <c r="QTX15" s="2550"/>
      <c r="QTY15" s="2550"/>
      <c r="QTZ15" s="2550"/>
      <c r="QUA15" s="2550"/>
      <c r="QUB15" s="2550"/>
      <c r="QUC15" s="2550"/>
      <c r="QUD15" s="2550"/>
      <c r="QUE15" s="2550"/>
      <c r="QUF15" s="2550"/>
      <c r="QUG15" s="2550"/>
      <c r="QUH15" s="2550"/>
      <c r="QUI15" s="2550"/>
      <c r="QUJ15" s="2550"/>
      <c r="QUK15" s="2550"/>
      <c r="QUL15" s="2550"/>
      <c r="QUM15" s="2550"/>
      <c r="QUN15" s="2550"/>
      <c r="QUO15" s="2550"/>
      <c r="QUP15" s="2550"/>
      <c r="QUQ15" s="2550"/>
      <c r="QUR15" s="2550"/>
      <c r="QUS15" s="2550"/>
      <c r="QUT15" s="2550"/>
      <c r="QUU15" s="2550"/>
      <c r="QUV15" s="2550"/>
      <c r="QUW15" s="2550"/>
      <c r="QUX15" s="2550"/>
      <c r="QUY15" s="2550"/>
      <c r="QUZ15" s="2550"/>
      <c r="QVA15" s="2550"/>
      <c r="QVB15" s="2550"/>
      <c r="QVC15" s="2550"/>
      <c r="QVD15" s="2550"/>
      <c r="QVE15" s="2550"/>
      <c r="QVF15" s="2550"/>
      <c r="QVG15" s="2550"/>
      <c r="QVH15" s="2550"/>
      <c r="QVI15" s="2550"/>
      <c r="QVJ15" s="2550"/>
      <c r="QVK15" s="2550"/>
      <c r="QVL15" s="2550"/>
      <c r="QVM15" s="2550"/>
      <c r="QVN15" s="2550"/>
      <c r="QVO15" s="2550"/>
      <c r="QVP15" s="2550"/>
      <c r="QVQ15" s="2550"/>
      <c r="QVR15" s="2550"/>
      <c r="QVS15" s="2550"/>
      <c r="QVT15" s="2550"/>
      <c r="QVU15" s="2550"/>
      <c r="QVV15" s="2550"/>
      <c r="QVW15" s="2550"/>
      <c r="QVX15" s="2550"/>
      <c r="QVY15" s="2550"/>
      <c r="QVZ15" s="2550"/>
      <c r="QWA15" s="2550"/>
      <c r="QWB15" s="2550"/>
      <c r="QWC15" s="2550"/>
      <c r="QWD15" s="2550"/>
      <c r="QWE15" s="2550"/>
      <c r="QWF15" s="2550"/>
      <c r="QWG15" s="2550"/>
      <c r="QWH15" s="2550"/>
      <c r="QWI15" s="2550"/>
      <c r="QWJ15" s="2550"/>
      <c r="QWK15" s="2550"/>
      <c r="QWL15" s="2550"/>
      <c r="QWM15" s="2550"/>
      <c r="QWN15" s="2550"/>
      <c r="QWO15" s="2550"/>
      <c r="QWP15" s="2550"/>
      <c r="QWQ15" s="2550"/>
      <c r="QWR15" s="2550"/>
      <c r="QWS15" s="2550"/>
      <c r="QWT15" s="2550"/>
      <c r="QWU15" s="2550"/>
      <c r="QWV15" s="2550"/>
      <c r="QWW15" s="2550"/>
      <c r="QWX15" s="2550"/>
      <c r="QWY15" s="2550"/>
      <c r="QWZ15" s="2550"/>
      <c r="QXA15" s="2550"/>
      <c r="QXB15" s="2550"/>
      <c r="QXC15" s="2550"/>
      <c r="QXD15" s="2550"/>
      <c r="QXE15" s="2550"/>
      <c r="QXF15" s="2550"/>
      <c r="QXG15" s="2550"/>
      <c r="QXH15" s="2550"/>
      <c r="QXI15" s="2550"/>
      <c r="QXJ15" s="2550"/>
      <c r="QXK15" s="2550"/>
      <c r="QXL15" s="2550"/>
      <c r="QXM15" s="2550"/>
      <c r="QXN15" s="2550"/>
      <c r="QXO15" s="2550"/>
      <c r="QXP15" s="2550"/>
      <c r="QXQ15" s="2550"/>
      <c r="QXR15" s="2550"/>
      <c r="QXS15" s="2550"/>
      <c r="QXT15" s="2550"/>
      <c r="QXU15" s="2550"/>
      <c r="QXV15" s="2550"/>
      <c r="QXW15" s="2550"/>
      <c r="QXX15" s="2550"/>
      <c r="QXY15" s="2550"/>
      <c r="QXZ15" s="2550"/>
      <c r="QYA15" s="2550"/>
      <c r="QYB15" s="2550"/>
      <c r="QYC15" s="2550"/>
      <c r="QYD15" s="2550"/>
      <c r="QYE15" s="2550"/>
      <c r="QYF15" s="2550"/>
      <c r="QYG15" s="2550"/>
      <c r="QYH15" s="2550"/>
      <c r="QYI15" s="2550"/>
      <c r="QYJ15" s="2550"/>
      <c r="QYK15" s="2550"/>
      <c r="QYL15" s="2550"/>
      <c r="QYM15" s="2550"/>
      <c r="QYN15" s="2550"/>
      <c r="QYO15" s="2550"/>
      <c r="QYP15" s="2550"/>
      <c r="QYQ15" s="2550"/>
      <c r="QYR15" s="2550"/>
      <c r="QYS15" s="2550"/>
      <c r="QYT15" s="2550"/>
      <c r="QYU15" s="2550"/>
      <c r="QYV15" s="2550"/>
      <c r="QYW15" s="2550"/>
      <c r="QYX15" s="2550"/>
      <c r="QYY15" s="2550"/>
      <c r="QYZ15" s="2550"/>
      <c r="QZA15" s="2550"/>
      <c r="QZB15" s="2550"/>
      <c r="QZC15" s="2550"/>
      <c r="QZD15" s="2550"/>
      <c r="QZE15" s="2550"/>
      <c r="QZF15" s="2550"/>
      <c r="QZG15" s="2550"/>
      <c r="QZH15" s="2550"/>
      <c r="QZI15" s="2550"/>
      <c r="QZJ15" s="2550"/>
      <c r="QZK15" s="2550"/>
      <c r="QZL15" s="2550"/>
      <c r="QZM15" s="2550"/>
      <c r="QZN15" s="2550"/>
      <c r="QZO15" s="2550"/>
      <c r="QZP15" s="2550"/>
      <c r="QZQ15" s="2550"/>
      <c r="QZR15" s="2550"/>
      <c r="QZS15" s="2550"/>
      <c r="QZT15" s="2550"/>
      <c r="QZU15" s="2550"/>
      <c r="QZV15" s="2550"/>
      <c r="QZW15" s="2550"/>
      <c r="QZX15" s="2550"/>
      <c r="QZY15" s="2550"/>
      <c r="QZZ15" s="2550"/>
      <c r="RAA15" s="2550"/>
      <c r="RAB15" s="2550"/>
      <c r="RAC15" s="2550"/>
      <c r="RAD15" s="2550"/>
      <c r="RAE15" s="2550"/>
      <c r="RAF15" s="2550"/>
      <c r="RAG15" s="2550"/>
      <c r="RAH15" s="2550"/>
      <c r="RAI15" s="2550"/>
      <c r="RAJ15" s="2550"/>
      <c r="RAK15" s="2550"/>
      <c r="RAL15" s="2550"/>
      <c r="RAM15" s="2550"/>
      <c r="RAN15" s="2550"/>
      <c r="RAO15" s="2550"/>
      <c r="RAP15" s="2550"/>
      <c r="RAQ15" s="2550"/>
      <c r="RAR15" s="2550"/>
      <c r="RAS15" s="2550"/>
      <c r="RAT15" s="2550"/>
      <c r="RAU15" s="2550"/>
      <c r="RAV15" s="2550"/>
      <c r="RAW15" s="2550"/>
      <c r="RAX15" s="2550"/>
      <c r="RAY15" s="2550"/>
      <c r="RAZ15" s="2550"/>
      <c r="RBA15" s="2550"/>
      <c r="RBB15" s="2550"/>
      <c r="RBC15" s="2550"/>
      <c r="RBD15" s="2550"/>
      <c r="RBE15" s="2550"/>
      <c r="RBF15" s="2550"/>
      <c r="RBG15" s="2550"/>
      <c r="RBH15" s="2550"/>
      <c r="RBI15" s="2550"/>
      <c r="RBJ15" s="2550"/>
      <c r="RBK15" s="2550"/>
      <c r="RBL15" s="2550"/>
      <c r="RBM15" s="2550"/>
      <c r="RBN15" s="2550"/>
      <c r="RBO15" s="2550"/>
      <c r="RBP15" s="2550"/>
      <c r="RBQ15" s="2550"/>
      <c r="RBR15" s="2550"/>
      <c r="RBS15" s="2550"/>
      <c r="RBT15" s="2550"/>
      <c r="RBU15" s="2550"/>
      <c r="RBV15" s="2550"/>
      <c r="RBW15" s="2550"/>
      <c r="RBX15" s="2550"/>
      <c r="RBY15" s="2550"/>
      <c r="RBZ15" s="2550"/>
      <c r="RCA15" s="2550"/>
      <c r="RCB15" s="2550"/>
      <c r="RCC15" s="2550"/>
      <c r="RCD15" s="2550"/>
      <c r="RCE15" s="2550"/>
      <c r="RCF15" s="2550"/>
      <c r="RCG15" s="2550"/>
      <c r="RCH15" s="2550"/>
      <c r="RCI15" s="2550"/>
      <c r="RCJ15" s="2550"/>
      <c r="RCK15" s="2550"/>
      <c r="RCL15" s="2550"/>
      <c r="RCM15" s="2550"/>
      <c r="RCN15" s="2550"/>
      <c r="RCO15" s="2550"/>
      <c r="RCP15" s="2550"/>
      <c r="RCQ15" s="2550"/>
      <c r="RCR15" s="2550"/>
      <c r="RCS15" s="2550"/>
      <c r="RCT15" s="2550"/>
      <c r="RCU15" s="2550"/>
      <c r="RCV15" s="2550"/>
      <c r="RCW15" s="2550"/>
      <c r="RCX15" s="2550"/>
      <c r="RCY15" s="2550"/>
      <c r="RCZ15" s="2550"/>
      <c r="RDA15" s="2550"/>
      <c r="RDB15" s="2550"/>
      <c r="RDC15" s="2550"/>
      <c r="RDD15" s="2550"/>
      <c r="RDE15" s="2550"/>
      <c r="RDF15" s="2550"/>
      <c r="RDG15" s="2550"/>
      <c r="RDH15" s="2550"/>
      <c r="RDI15" s="2550"/>
      <c r="RDJ15" s="2550"/>
      <c r="RDK15" s="2550"/>
      <c r="RDL15" s="2550"/>
      <c r="RDM15" s="2550"/>
      <c r="RDN15" s="2550"/>
      <c r="RDO15" s="2550"/>
      <c r="RDP15" s="2550"/>
      <c r="RDQ15" s="2550"/>
      <c r="RDR15" s="2550"/>
      <c r="RDS15" s="2550"/>
      <c r="RDT15" s="2550"/>
      <c r="RDU15" s="2550"/>
      <c r="RDV15" s="2550"/>
      <c r="RDW15" s="2550"/>
      <c r="RDX15" s="2550"/>
      <c r="RDY15" s="2550"/>
      <c r="RDZ15" s="2550"/>
      <c r="REA15" s="2550"/>
      <c r="REB15" s="2550"/>
      <c r="REC15" s="2550"/>
      <c r="RED15" s="2550"/>
      <c r="REE15" s="2550"/>
      <c r="REF15" s="2550"/>
      <c r="REG15" s="2550"/>
      <c r="REH15" s="2550"/>
      <c r="REI15" s="2550"/>
      <c r="REJ15" s="2550"/>
      <c r="REK15" s="2550"/>
      <c r="REL15" s="2550"/>
      <c r="REM15" s="2550"/>
      <c r="REN15" s="2550"/>
      <c r="REO15" s="2550"/>
      <c r="REP15" s="2550"/>
      <c r="REQ15" s="2550"/>
      <c r="RER15" s="2550"/>
      <c r="RES15" s="2550"/>
      <c r="RET15" s="2550"/>
      <c r="REU15" s="2550"/>
      <c r="REV15" s="2550"/>
      <c r="REW15" s="2550"/>
      <c r="REX15" s="2550"/>
      <c r="REY15" s="2550"/>
      <c r="REZ15" s="2550"/>
      <c r="RFA15" s="2550"/>
      <c r="RFB15" s="2550"/>
      <c r="RFC15" s="2550"/>
      <c r="RFD15" s="2550"/>
      <c r="RFE15" s="2550"/>
      <c r="RFF15" s="2550"/>
      <c r="RFG15" s="2550"/>
      <c r="RFH15" s="2550"/>
      <c r="RFI15" s="2550"/>
      <c r="RFJ15" s="2550"/>
      <c r="RFK15" s="2550"/>
      <c r="RFL15" s="2550"/>
      <c r="RFM15" s="2550"/>
      <c r="RFN15" s="2550"/>
      <c r="RFO15" s="2550"/>
      <c r="RFP15" s="2550"/>
      <c r="RFQ15" s="2550"/>
      <c r="RFR15" s="2550"/>
      <c r="RFS15" s="2550"/>
      <c r="RFT15" s="2550"/>
      <c r="RFU15" s="2550"/>
      <c r="RFV15" s="2550"/>
      <c r="RFW15" s="2550"/>
      <c r="RFX15" s="2550"/>
      <c r="RFY15" s="2550"/>
      <c r="RFZ15" s="2550"/>
      <c r="RGA15" s="2550"/>
      <c r="RGB15" s="2550"/>
      <c r="RGC15" s="2550"/>
      <c r="RGD15" s="2550"/>
      <c r="RGE15" s="2550"/>
      <c r="RGF15" s="2550"/>
      <c r="RGG15" s="2550"/>
      <c r="RGH15" s="2550"/>
      <c r="RGI15" s="2550"/>
      <c r="RGJ15" s="2550"/>
      <c r="RGK15" s="2550"/>
      <c r="RGL15" s="2550"/>
      <c r="RGM15" s="2550"/>
      <c r="RGN15" s="2550"/>
      <c r="RGO15" s="2550"/>
      <c r="RGP15" s="2550"/>
      <c r="RGQ15" s="2550"/>
      <c r="RGR15" s="2550"/>
      <c r="RGS15" s="2550"/>
      <c r="RGT15" s="2550"/>
      <c r="RGU15" s="2550"/>
      <c r="RGV15" s="2550"/>
      <c r="RGW15" s="2550"/>
      <c r="RGX15" s="2550"/>
      <c r="RGY15" s="2550"/>
      <c r="RGZ15" s="2550"/>
      <c r="RHA15" s="2550"/>
      <c r="RHB15" s="2550"/>
      <c r="RHC15" s="2550"/>
      <c r="RHD15" s="2550"/>
      <c r="RHE15" s="2550"/>
      <c r="RHF15" s="2550"/>
      <c r="RHG15" s="2550"/>
      <c r="RHH15" s="2550"/>
      <c r="RHI15" s="2550"/>
      <c r="RHJ15" s="2550"/>
      <c r="RHK15" s="2550"/>
      <c r="RHL15" s="2550"/>
      <c r="RHM15" s="2550"/>
      <c r="RHN15" s="2550"/>
      <c r="RHO15" s="2550"/>
      <c r="RHP15" s="2550"/>
      <c r="RHQ15" s="2550"/>
      <c r="RHR15" s="2550"/>
      <c r="RHS15" s="2550"/>
      <c r="RHT15" s="2550"/>
      <c r="RHU15" s="2550"/>
      <c r="RHV15" s="2550"/>
      <c r="RHW15" s="2550"/>
      <c r="RHX15" s="2550"/>
      <c r="RHY15" s="2550"/>
      <c r="RHZ15" s="2550"/>
      <c r="RIA15" s="2550"/>
      <c r="RIB15" s="2550"/>
      <c r="RIC15" s="2550"/>
      <c r="RID15" s="2550"/>
      <c r="RIE15" s="2550"/>
      <c r="RIF15" s="2550"/>
      <c r="RIG15" s="2550"/>
      <c r="RIH15" s="2550"/>
      <c r="RII15" s="2550"/>
      <c r="RIJ15" s="2550"/>
      <c r="RIK15" s="2550"/>
      <c r="RIL15" s="2550"/>
      <c r="RIM15" s="2550"/>
      <c r="RIN15" s="2550"/>
      <c r="RIO15" s="2550"/>
      <c r="RIP15" s="2550"/>
      <c r="RIQ15" s="2550"/>
      <c r="RIR15" s="2550"/>
      <c r="RIS15" s="2550"/>
      <c r="RIT15" s="2550"/>
      <c r="RIU15" s="2550"/>
      <c r="RIV15" s="2550"/>
      <c r="RIW15" s="2550"/>
      <c r="RIX15" s="2550"/>
      <c r="RIY15" s="2550"/>
      <c r="RIZ15" s="2550"/>
      <c r="RJA15" s="2550"/>
      <c r="RJB15" s="2550"/>
      <c r="RJC15" s="2550"/>
      <c r="RJD15" s="2550"/>
      <c r="RJE15" s="2550"/>
      <c r="RJF15" s="2550"/>
      <c r="RJG15" s="2550"/>
      <c r="RJH15" s="2550"/>
      <c r="RJI15" s="2550"/>
      <c r="RJJ15" s="2550"/>
      <c r="RJK15" s="2550"/>
      <c r="RJL15" s="2550"/>
      <c r="RJM15" s="2550"/>
      <c r="RJN15" s="2550"/>
      <c r="RJO15" s="2550"/>
      <c r="RJP15" s="2550"/>
      <c r="RJQ15" s="2550"/>
      <c r="RJR15" s="2550"/>
      <c r="RJS15" s="2550"/>
      <c r="RJT15" s="2550"/>
      <c r="RJU15" s="2550"/>
      <c r="RJV15" s="2550"/>
      <c r="RJW15" s="2550"/>
      <c r="RJX15" s="2550"/>
      <c r="RJY15" s="2550"/>
      <c r="RJZ15" s="2550"/>
      <c r="RKA15" s="2550"/>
      <c r="RKB15" s="2550"/>
      <c r="RKC15" s="2550"/>
      <c r="RKD15" s="2550"/>
      <c r="RKE15" s="2550"/>
      <c r="RKF15" s="2550"/>
      <c r="RKG15" s="2550"/>
      <c r="RKH15" s="2550"/>
      <c r="RKI15" s="2550"/>
      <c r="RKJ15" s="2550"/>
      <c r="RKK15" s="2550"/>
      <c r="RKL15" s="2550"/>
      <c r="RKM15" s="2550"/>
      <c r="RKN15" s="2550"/>
      <c r="RKO15" s="2550"/>
      <c r="RKP15" s="2550"/>
      <c r="RKQ15" s="2550"/>
      <c r="RKR15" s="2550"/>
      <c r="RKS15" s="2550"/>
      <c r="RKT15" s="2550"/>
      <c r="RKU15" s="2550"/>
      <c r="RKV15" s="2550"/>
      <c r="RKW15" s="2550"/>
      <c r="RKX15" s="2550"/>
      <c r="RKY15" s="2550"/>
      <c r="RKZ15" s="2550"/>
      <c r="RLA15" s="2550"/>
      <c r="RLB15" s="2550"/>
      <c r="RLC15" s="2550"/>
      <c r="RLD15" s="2550"/>
      <c r="RLE15" s="2550"/>
      <c r="RLF15" s="2550"/>
      <c r="RLG15" s="2550"/>
      <c r="RLH15" s="2550"/>
      <c r="RLI15" s="2550"/>
      <c r="RLJ15" s="2550"/>
      <c r="RLK15" s="2550"/>
      <c r="RLL15" s="2550"/>
      <c r="RLM15" s="2550"/>
      <c r="RLN15" s="2550"/>
      <c r="RLO15" s="2550"/>
      <c r="RLP15" s="2550"/>
      <c r="RLQ15" s="2550"/>
      <c r="RLR15" s="2550"/>
      <c r="RLS15" s="2550"/>
      <c r="RLT15" s="2550"/>
      <c r="RLU15" s="2550"/>
      <c r="RLV15" s="2550"/>
      <c r="RLW15" s="2550"/>
      <c r="RLX15" s="2550"/>
      <c r="RLY15" s="2550"/>
      <c r="RLZ15" s="2550"/>
      <c r="RMA15" s="2550"/>
      <c r="RMB15" s="2550"/>
      <c r="RMC15" s="2550"/>
      <c r="RMD15" s="2550"/>
      <c r="RME15" s="2550"/>
      <c r="RMF15" s="2550"/>
      <c r="RMG15" s="2550"/>
      <c r="RMH15" s="2550"/>
      <c r="RMI15" s="2550"/>
      <c r="RMJ15" s="2550"/>
      <c r="RMK15" s="2550"/>
      <c r="RML15" s="2550"/>
      <c r="RMM15" s="2550"/>
      <c r="RMN15" s="2550"/>
      <c r="RMO15" s="2550"/>
      <c r="RMP15" s="2550"/>
      <c r="RMQ15" s="2550"/>
      <c r="RMR15" s="2550"/>
      <c r="RMS15" s="2550"/>
      <c r="RMT15" s="2550"/>
      <c r="RMU15" s="2550"/>
      <c r="RMV15" s="2550"/>
      <c r="RMW15" s="2550"/>
      <c r="RMX15" s="2550"/>
      <c r="RMY15" s="2550"/>
      <c r="RMZ15" s="2550"/>
      <c r="RNA15" s="2550"/>
      <c r="RNB15" s="2550"/>
      <c r="RNC15" s="2550"/>
      <c r="RND15" s="2550"/>
      <c r="RNE15" s="2550"/>
      <c r="RNF15" s="2550"/>
      <c r="RNG15" s="2550"/>
      <c r="RNH15" s="2550"/>
      <c r="RNI15" s="2550"/>
      <c r="RNJ15" s="2550"/>
      <c r="RNK15" s="2550"/>
      <c r="RNL15" s="2550"/>
      <c r="RNM15" s="2550"/>
      <c r="RNN15" s="2550"/>
      <c r="RNO15" s="2550"/>
      <c r="RNP15" s="2550"/>
      <c r="RNQ15" s="2550"/>
      <c r="RNR15" s="2550"/>
      <c r="RNS15" s="2550"/>
      <c r="RNT15" s="2550"/>
      <c r="RNU15" s="2550"/>
      <c r="RNV15" s="2550"/>
      <c r="RNW15" s="2550"/>
      <c r="RNX15" s="2550"/>
      <c r="RNY15" s="2550"/>
      <c r="RNZ15" s="2550"/>
      <c r="ROA15" s="2550"/>
      <c r="ROB15" s="2550"/>
      <c r="ROC15" s="2550"/>
      <c r="ROD15" s="2550"/>
      <c r="ROE15" s="2550"/>
      <c r="ROF15" s="2550"/>
      <c r="ROG15" s="2550"/>
      <c r="ROH15" s="2550"/>
      <c r="ROI15" s="2550"/>
      <c r="ROJ15" s="2550"/>
      <c r="ROK15" s="2550"/>
      <c r="ROL15" s="2550"/>
      <c r="ROM15" s="2550"/>
      <c r="RON15" s="2550"/>
      <c r="ROO15" s="2550"/>
      <c r="ROP15" s="2550"/>
      <c r="ROQ15" s="2550"/>
      <c r="ROR15" s="2550"/>
      <c r="ROS15" s="2550"/>
      <c r="ROT15" s="2550"/>
      <c r="ROU15" s="2550"/>
      <c r="ROV15" s="2550"/>
      <c r="ROW15" s="2550"/>
      <c r="ROX15" s="2550"/>
      <c r="ROY15" s="2550"/>
      <c r="ROZ15" s="2550"/>
      <c r="RPA15" s="2550"/>
      <c r="RPB15" s="2550"/>
      <c r="RPC15" s="2550"/>
      <c r="RPD15" s="2550"/>
      <c r="RPE15" s="2550"/>
      <c r="RPF15" s="2550"/>
      <c r="RPG15" s="2550"/>
      <c r="RPH15" s="2550"/>
      <c r="RPI15" s="2550"/>
      <c r="RPJ15" s="2550"/>
      <c r="RPK15" s="2550"/>
      <c r="RPL15" s="2550"/>
      <c r="RPM15" s="2550"/>
      <c r="RPN15" s="2550"/>
      <c r="RPO15" s="2550"/>
      <c r="RPP15" s="2550"/>
      <c r="RPQ15" s="2550"/>
      <c r="RPR15" s="2550"/>
      <c r="RPS15" s="2550"/>
      <c r="RPT15" s="2550"/>
      <c r="RPU15" s="2550"/>
      <c r="RPV15" s="2550"/>
      <c r="RPW15" s="2550"/>
      <c r="RPX15" s="2550"/>
      <c r="RPY15" s="2550"/>
      <c r="RPZ15" s="2550"/>
      <c r="RQA15" s="2550"/>
      <c r="RQB15" s="2550"/>
      <c r="RQC15" s="2550"/>
      <c r="RQD15" s="2550"/>
      <c r="RQE15" s="2550"/>
      <c r="RQF15" s="2550"/>
      <c r="RQG15" s="2550"/>
      <c r="RQH15" s="2550"/>
      <c r="RQI15" s="2550"/>
      <c r="RQJ15" s="2550"/>
      <c r="RQK15" s="2550"/>
      <c r="RQL15" s="2550"/>
      <c r="RQM15" s="2550"/>
      <c r="RQN15" s="2550"/>
      <c r="RQO15" s="2550"/>
      <c r="RQP15" s="2550"/>
      <c r="RQQ15" s="2550"/>
      <c r="RQR15" s="2550"/>
      <c r="RQS15" s="2550"/>
      <c r="RQT15" s="2550"/>
      <c r="RQU15" s="2550"/>
      <c r="RQV15" s="2550"/>
      <c r="RQW15" s="2550"/>
      <c r="RQX15" s="2550"/>
      <c r="RQY15" s="2550"/>
      <c r="RQZ15" s="2550"/>
      <c r="RRA15" s="2550"/>
      <c r="RRB15" s="2550"/>
      <c r="RRC15" s="2550"/>
      <c r="RRD15" s="2550"/>
      <c r="RRE15" s="2550"/>
      <c r="RRF15" s="2550"/>
      <c r="RRG15" s="2550"/>
      <c r="RRH15" s="2550"/>
      <c r="RRI15" s="2550"/>
      <c r="RRJ15" s="2550"/>
      <c r="RRK15" s="2550"/>
      <c r="RRL15" s="2550"/>
      <c r="RRM15" s="2550"/>
      <c r="RRN15" s="2550"/>
      <c r="RRO15" s="2550"/>
      <c r="RRP15" s="2550"/>
      <c r="RRQ15" s="2550"/>
      <c r="RRR15" s="2550"/>
      <c r="RRS15" s="2550"/>
      <c r="RRT15" s="2550"/>
      <c r="RRU15" s="2550"/>
      <c r="RRV15" s="2550"/>
      <c r="RRW15" s="2550"/>
      <c r="RRX15" s="2550"/>
      <c r="RRY15" s="2550"/>
      <c r="RRZ15" s="2550"/>
      <c r="RSA15" s="2550"/>
      <c r="RSB15" s="2550"/>
      <c r="RSC15" s="2550"/>
      <c r="RSD15" s="2550"/>
      <c r="RSE15" s="2550"/>
      <c r="RSF15" s="2550"/>
      <c r="RSG15" s="2550"/>
      <c r="RSH15" s="2550"/>
      <c r="RSI15" s="2550"/>
      <c r="RSJ15" s="2550"/>
      <c r="RSK15" s="2550"/>
      <c r="RSL15" s="2550"/>
      <c r="RSM15" s="2550"/>
      <c r="RSN15" s="2550"/>
      <c r="RSO15" s="2550"/>
      <c r="RSP15" s="2550"/>
      <c r="RSQ15" s="2550"/>
      <c r="RSR15" s="2550"/>
      <c r="RSS15" s="2550"/>
      <c r="RST15" s="2550"/>
      <c r="RSU15" s="2550"/>
      <c r="RSV15" s="2550"/>
      <c r="RSW15" s="2550"/>
      <c r="RSX15" s="2550"/>
      <c r="RSY15" s="2550"/>
      <c r="RSZ15" s="2550"/>
      <c r="RTA15" s="2550"/>
      <c r="RTB15" s="2550"/>
      <c r="RTC15" s="2550"/>
      <c r="RTD15" s="2550"/>
      <c r="RTE15" s="2550"/>
      <c r="RTF15" s="2550"/>
      <c r="RTG15" s="2550"/>
      <c r="RTH15" s="2550"/>
      <c r="RTI15" s="2550"/>
      <c r="RTJ15" s="2550"/>
      <c r="RTK15" s="2550"/>
      <c r="RTL15" s="2550"/>
      <c r="RTM15" s="2550"/>
      <c r="RTN15" s="2550"/>
      <c r="RTO15" s="2550"/>
      <c r="RTP15" s="2550"/>
      <c r="RTQ15" s="2550"/>
      <c r="RTR15" s="2550"/>
      <c r="RTS15" s="2550"/>
      <c r="RTT15" s="2550"/>
      <c r="RTU15" s="2550"/>
      <c r="RTV15" s="2550"/>
      <c r="RTW15" s="2550"/>
      <c r="RTX15" s="2550"/>
      <c r="RTY15" s="2550"/>
      <c r="RTZ15" s="2550"/>
      <c r="RUA15" s="2550"/>
      <c r="RUB15" s="2550"/>
      <c r="RUC15" s="2550"/>
      <c r="RUD15" s="2550"/>
      <c r="RUE15" s="2550"/>
      <c r="RUF15" s="2550"/>
      <c r="RUG15" s="2550"/>
      <c r="RUH15" s="2550"/>
      <c r="RUI15" s="2550"/>
      <c r="RUJ15" s="2550"/>
      <c r="RUK15" s="2550"/>
      <c r="RUL15" s="2550"/>
      <c r="RUM15" s="2550"/>
      <c r="RUN15" s="2550"/>
      <c r="RUO15" s="2550"/>
      <c r="RUP15" s="2550"/>
      <c r="RUQ15" s="2550"/>
      <c r="RUR15" s="2550"/>
      <c r="RUS15" s="2550"/>
      <c r="RUT15" s="2550"/>
      <c r="RUU15" s="2550"/>
      <c r="RUV15" s="2550"/>
      <c r="RUW15" s="2550"/>
      <c r="RUX15" s="2550"/>
      <c r="RUY15" s="2550"/>
      <c r="RUZ15" s="2550"/>
      <c r="RVA15" s="2550"/>
      <c r="RVB15" s="2550"/>
      <c r="RVC15" s="2550"/>
      <c r="RVD15" s="2550"/>
      <c r="RVE15" s="2550"/>
      <c r="RVF15" s="2550"/>
      <c r="RVG15" s="2550"/>
      <c r="RVH15" s="2550"/>
      <c r="RVI15" s="2550"/>
      <c r="RVJ15" s="2550"/>
      <c r="RVK15" s="2550"/>
      <c r="RVL15" s="2550"/>
      <c r="RVM15" s="2550"/>
      <c r="RVN15" s="2550"/>
      <c r="RVO15" s="2550"/>
      <c r="RVP15" s="2550"/>
      <c r="RVQ15" s="2550"/>
      <c r="RVR15" s="2550"/>
      <c r="RVS15" s="2550"/>
      <c r="RVT15" s="2550"/>
      <c r="RVU15" s="2550"/>
      <c r="RVV15" s="2550"/>
      <c r="RVW15" s="2550"/>
      <c r="RVX15" s="2550"/>
      <c r="RVY15" s="2550"/>
      <c r="RVZ15" s="2550"/>
      <c r="RWA15" s="2550"/>
      <c r="RWB15" s="2550"/>
      <c r="RWC15" s="2550"/>
      <c r="RWD15" s="2550"/>
      <c r="RWE15" s="2550"/>
      <c r="RWF15" s="2550"/>
      <c r="RWG15" s="2550"/>
      <c r="RWH15" s="2550"/>
      <c r="RWI15" s="2550"/>
      <c r="RWJ15" s="2550"/>
      <c r="RWK15" s="2550"/>
      <c r="RWL15" s="2550"/>
      <c r="RWM15" s="2550"/>
      <c r="RWN15" s="2550"/>
      <c r="RWO15" s="2550"/>
      <c r="RWP15" s="2550"/>
      <c r="RWQ15" s="2550"/>
      <c r="RWR15" s="2550"/>
      <c r="RWS15" s="2550"/>
      <c r="RWT15" s="2550"/>
      <c r="RWU15" s="2550"/>
      <c r="RWV15" s="2550"/>
      <c r="RWW15" s="2550"/>
      <c r="RWX15" s="2550"/>
      <c r="RWY15" s="2550"/>
      <c r="RWZ15" s="2550"/>
      <c r="RXA15" s="2550"/>
      <c r="RXB15" s="2550"/>
      <c r="RXC15" s="2550"/>
      <c r="RXD15" s="2550"/>
      <c r="RXE15" s="2550"/>
      <c r="RXF15" s="2550"/>
      <c r="RXG15" s="2550"/>
      <c r="RXH15" s="2550"/>
      <c r="RXI15" s="2550"/>
      <c r="RXJ15" s="2550"/>
      <c r="RXK15" s="2550"/>
      <c r="RXL15" s="2550"/>
      <c r="RXM15" s="2550"/>
      <c r="RXN15" s="2550"/>
      <c r="RXO15" s="2550"/>
      <c r="RXP15" s="2550"/>
      <c r="RXQ15" s="2550"/>
      <c r="RXR15" s="2550"/>
      <c r="RXS15" s="2550"/>
      <c r="RXT15" s="2550"/>
      <c r="RXU15" s="2550"/>
      <c r="RXV15" s="2550"/>
      <c r="RXW15" s="2550"/>
      <c r="RXX15" s="2550"/>
      <c r="RXY15" s="2550"/>
      <c r="RXZ15" s="2550"/>
      <c r="RYA15" s="2550"/>
      <c r="RYB15" s="2550"/>
      <c r="RYC15" s="2550"/>
      <c r="RYD15" s="2550"/>
      <c r="RYE15" s="2550"/>
      <c r="RYF15" s="2550"/>
      <c r="RYG15" s="2550"/>
      <c r="RYH15" s="2550"/>
      <c r="RYI15" s="2550"/>
      <c r="RYJ15" s="2550"/>
      <c r="RYK15" s="2550"/>
      <c r="RYL15" s="2550"/>
      <c r="RYM15" s="2550"/>
      <c r="RYN15" s="2550"/>
      <c r="RYO15" s="2550"/>
      <c r="RYP15" s="2550"/>
      <c r="RYQ15" s="2550"/>
      <c r="RYR15" s="2550"/>
      <c r="RYS15" s="2550"/>
      <c r="RYT15" s="2550"/>
      <c r="RYU15" s="2550"/>
      <c r="RYV15" s="2550"/>
      <c r="RYW15" s="2550"/>
      <c r="RYX15" s="2550"/>
      <c r="RYY15" s="2550"/>
      <c r="RYZ15" s="2550"/>
      <c r="RZA15" s="2550"/>
      <c r="RZB15" s="2550"/>
      <c r="RZC15" s="2550"/>
      <c r="RZD15" s="2550"/>
      <c r="RZE15" s="2550"/>
      <c r="RZF15" s="2550"/>
      <c r="RZG15" s="2550"/>
      <c r="RZH15" s="2550"/>
      <c r="RZI15" s="2550"/>
      <c r="RZJ15" s="2550"/>
      <c r="RZK15" s="2550"/>
      <c r="RZL15" s="2550"/>
      <c r="RZM15" s="2550"/>
      <c r="RZN15" s="2550"/>
      <c r="RZO15" s="2550"/>
      <c r="RZP15" s="2550"/>
      <c r="RZQ15" s="2550"/>
      <c r="RZR15" s="2550"/>
      <c r="RZS15" s="2550"/>
      <c r="RZT15" s="2550"/>
      <c r="RZU15" s="2550"/>
      <c r="RZV15" s="2550"/>
      <c r="RZW15" s="2550"/>
      <c r="RZX15" s="2550"/>
      <c r="RZY15" s="2550"/>
      <c r="RZZ15" s="2550"/>
      <c r="SAA15" s="2550"/>
      <c r="SAB15" s="2550"/>
      <c r="SAC15" s="2550"/>
      <c r="SAD15" s="2550"/>
      <c r="SAE15" s="2550"/>
      <c r="SAF15" s="2550"/>
      <c r="SAG15" s="2550"/>
      <c r="SAH15" s="2550"/>
      <c r="SAI15" s="2550"/>
      <c r="SAJ15" s="2550"/>
      <c r="SAK15" s="2550"/>
      <c r="SAL15" s="2550"/>
      <c r="SAM15" s="2550"/>
      <c r="SAN15" s="2550"/>
      <c r="SAO15" s="2550"/>
      <c r="SAP15" s="2550"/>
      <c r="SAQ15" s="2550"/>
      <c r="SAR15" s="2550"/>
      <c r="SAS15" s="2550"/>
      <c r="SAT15" s="2550"/>
      <c r="SAU15" s="2550"/>
      <c r="SAV15" s="2550"/>
      <c r="SAW15" s="2550"/>
      <c r="SAX15" s="2550"/>
      <c r="SAY15" s="2550"/>
      <c r="SAZ15" s="2550"/>
      <c r="SBA15" s="2550"/>
      <c r="SBB15" s="2550"/>
      <c r="SBC15" s="2550"/>
      <c r="SBD15" s="2550"/>
      <c r="SBE15" s="2550"/>
      <c r="SBF15" s="2550"/>
      <c r="SBG15" s="2550"/>
      <c r="SBH15" s="2550"/>
      <c r="SBI15" s="2550"/>
      <c r="SBJ15" s="2550"/>
      <c r="SBK15" s="2550"/>
      <c r="SBL15" s="2550"/>
      <c r="SBM15" s="2550"/>
      <c r="SBN15" s="2550"/>
      <c r="SBO15" s="2550"/>
      <c r="SBP15" s="2550"/>
      <c r="SBQ15" s="2550"/>
      <c r="SBR15" s="2550"/>
      <c r="SBS15" s="2550"/>
      <c r="SBT15" s="2550"/>
      <c r="SBU15" s="2550"/>
      <c r="SBV15" s="2550"/>
      <c r="SBW15" s="2550"/>
      <c r="SBX15" s="2550"/>
      <c r="SBY15" s="2550"/>
      <c r="SBZ15" s="2550"/>
      <c r="SCA15" s="2550"/>
      <c r="SCB15" s="2550"/>
      <c r="SCC15" s="2550"/>
      <c r="SCD15" s="2550"/>
      <c r="SCE15" s="2550"/>
      <c r="SCF15" s="2550"/>
      <c r="SCG15" s="2550"/>
      <c r="SCH15" s="2550"/>
      <c r="SCI15" s="2550"/>
      <c r="SCJ15" s="2550"/>
      <c r="SCK15" s="2550"/>
      <c r="SCL15" s="2550"/>
      <c r="SCM15" s="2550"/>
      <c r="SCN15" s="2550"/>
      <c r="SCO15" s="2550"/>
      <c r="SCP15" s="2550"/>
      <c r="SCQ15" s="2550"/>
      <c r="SCR15" s="2550"/>
      <c r="SCS15" s="2550"/>
      <c r="SCT15" s="2550"/>
      <c r="SCU15" s="2550"/>
      <c r="SCV15" s="2550"/>
      <c r="SCW15" s="2550"/>
      <c r="SCX15" s="2550"/>
      <c r="SCY15" s="2550"/>
      <c r="SCZ15" s="2550"/>
      <c r="SDA15" s="2550"/>
      <c r="SDB15" s="2550"/>
      <c r="SDC15" s="2550"/>
      <c r="SDD15" s="2550"/>
      <c r="SDE15" s="2550"/>
      <c r="SDF15" s="2550"/>
      <c r="SDG15" s="2550"/>
      <c r="SDH15" s="2550"/>
      <c r="SDI15" s="2550"/>
      <c r="SDJ15" s="2550"/>
      <c r="SDK15" s="2550"/>
      <c r="SDL15" s="2550"/>
      <c r="SDM15" s="2550"/>
      <c r="SDN15" s="2550"/>
      <c r="SDO15" s="2550"/>
      <c r="SDP15" s="2550"/>
      <c r="SDQ15" s="2550"/>
      <c r="SDR15" s="2550"/>
      <c r="SDS15" s="2550"/>
      <c r="SDT15" s="2550"/>
      <c r="SDU15" s="2550"/>
      <c r="SDV15" s="2550"/>
      <c r="SDW15" s="2550"/>
      <c r="SDX15" s="2550"/>
      <c r="SDY15" s="2550"/>
      <c r="SDZ15" s="2550"/>
      <c r="SEA15" s="2550"/>
      <c r="SEB15" s="2550"/>
      <c r="SEC15" s="2550"/>
      <c r="SED15" s="2550"/>
      <c r="SEE15" s="2550"/>
      <c r="SEF15" s="2550"/>
      <c r="SEG15" s="2550"/>
      <c r="SEH15" s="2550"/>
      <c r="SEI15" s="2550"/>
      <c r="SEJ15" s="2550"/>
      <c r="SEK15" s="2550"/>
      <c r="SEL15" s="2550"/>
      <c r="SEM15" s="2550"/>
      <c r="SEN15" s="2550"/>
      <c r="SEO15" s="2550"/>
      <c r="SEP15" s="2550"/>
      <c r="SEQ15" s="2550"/>
      <c r="SER15" s="2550"/>
      <c r="SES15" s="2550"/>
      <c r="SET15" s="2550"/>
      <c r="SEU15" s="2550"/>
      <c r="SEV15" s="2550"/>
      <c r="SEW15" s="2550"/>
      <c r="SEX15" s="2550"/>
      <c r="SEY15" s="2550"/>
      <c r="SEZ15" s="2550"/>
      <c r="SFA15" s="2550"/>
      <c r="SFB15" s="2550"/>
      <c r="SFC15" s="2550"/>
      <c r="SFD15" s="2550"/>
      <c r="SFE15" s="2550"/>
      <c r="SFF15" s="2550"/>
      <c r="SFG15" s="2550"/>
      <c r="SFH15" s="2550"/>
      <c r="SFI15" s="2550"/>
      <c r="SFJ15" s="2550"/>
      <c r="SFK15" s="2550"/>
      <c r="SFL15" s="2550"/>
      <c r="SFM15" s="2550"/>
      <c r="SFN15" s="2550"/>
      <c r="SFO15" s="2550"/>
      <c r="SFP15" s="2550"/>
      <c r="SFQ15" s="2550"/>
      <c r="SFR15" s="2550"/>
      <c r="SFS15" s="2550"/>
      <c r="SFT15" s="2550"/>
      <c r="SFU15" s="2550"/>
      <c r="SFV15" s="2550"/>
      <c r="SFW15" s="2550"/>
      <c r="SFX15" s="2550"/>
      <c r="SFY15" s="2550"/>
      <c r="SFZ15" s="2550"/>
      <c r="SGA15" s="2550"/>
      <c r="SGB15" s="2550"/>
      <c r="SGC15" s="2550"/>
      <c r="SGD15" s="2550"/>
      <c r="SGE15" s="2550"/>
      <c r="SGF15" s="2550"/>
      <c r="SGG15" s="2550"/>
      <c r="SGH15" s="2550"/>
      <c r="SGI15" s="2550"/>
      <c r="SGJ15" s="2550"/>
      <c r="SGK15" s="2550"/>
      <c r="SGL15" s="2550"/>
      <c r="SGM15" s="2550"/>
      <c r="SGN15" s="2550"/>
      <c r="SGO15" s="2550"/>
      <c r="SGP15" s="2550"/>
      <c r="SGQ15" s="2550"/>
      <c r="SGR15" s="2550"/>
      <c r="SGS15" s="2550"/>
      <c r="SGT15" s="2550"/>
      <c r="SGU15" s="2550"/>
      <c r="SGV15" s="2550"/>
      <c r="SGW15" s="2550"/>
      <c r="SGX15" s="2550"/>
      <c r="SGY15" s="2550"/>
      <c r="SGZ15" s="2550"/>
      <c r="SHA15" s="2550"/>
      <c r="SHB15" s="2550"/>
      <c r="SHC15" s="2550"/>
      <c r="SHD15" s="2550"/>
      <c r="SHE15" s="2550"/>
      <c r="SHF15" s="2550"/>
      <c r="SHG15" s="2550"/>
      <c r="SHH15" s="2550"/>
      <c r="SHI15" s="2550"/>
      <c r="SHJ15" s="2550"/>
      <c r="SHK15" s="2550"/>
      <c r="SHL15" s="2550"/>
      <c r="SHM15" s="2550"/>
      <c r="SHN15" s="2550"/>
      <c r="SHO15" s="2550"/>
      <c r="SHP15" s="2550"/>
      <c r="SHQ15" s="2550"/>
      <c r="SHR15" s="2550"/>
      <c r="SHS15" s="2550"/>
      <c r="SHT15" s="2550"/>
      <c r="SHU15" s="2550"/>
      <c r="SHV15" s="2550"/>
      <c r="SHW15" s="2550"/>
      <c r="SHX15" s="2550"/>
      <c r="SHY15" s="2550"/>
      <c r="SHZ15" s="2550"/>
      <c r="SIA15" s="2550"/>
      <c r="SIB15" s="2550"/>
      <c r="SIC15" s="2550"/>
      <c r="SID15" s="2550"/>
      <c r="SIE15" s="2550"/>
      <c r="SIF15" s="2550"/>
      <c r="SIG15" s="2550"/>
      <c r="SIH15" s="2550"/>
      <c r="SII15" s="2550"/>
      <c r="SIJ15" s="2550"/>
      <c r="SIK15" s="2550"/>
      <c r="SIL15" s="2550"/>
      <c r="SIM15" s="2550"/>
      <c r="SIN15" s="2550"/>
      <c r="SIO15" s="2550"/>
      <c r="SIP15" s="2550"/>
      <c r="SIQ15" s="2550"/>
      <c r="SIR15" s="2550"/>
      <c r="SIS15" s="2550"/>
      <c r="SIT15" s="2550"/>
      <c r="SIU15" s="2550"/>
      <c r="SIV15" s="2550"/>
      <c r="SIW15" s="2550"/>
      <c r="SIX15" s="2550"/>
      <c r="SIY15" s="2550"/>
      <c r="SIZ15" s="2550"/>
      <c r="SJA15" s="2550"/>
      <c r="SJB15" s="2550"/>
      <c r="SJC15" s="2550"/>
      <c r="SJD15" s="2550"/>
      <c r="SJE15" s="2550"/>
      <c r="SJF15" s="2550"/>
      <c r="SJG15" s="2550"/>
      <c r="SJH15" s="2550"/>
      <c r="SJI15" s="2550"/>
      <c r="SJJ15" s="2550"/>
      <c r="SJK15" s="2550"/>
      <c r="SJL15" s="2550"/>
      <c r="SJM15" s="2550"/>
      <c r="SJN15" s="2550"/>
      <c r="SJO15" s="2550"/>
      <c r="SJP15" s="2550"/>
      <c r="SJQ15" s="2550"/>
      <c r="SJR15" s="2550"/>
      <c r="SJS15" s="2550"/>
      <c r="SJT15" s="2550"/>
      <c r="SJU15" s="2550"/>
      <c r="SJV15" s="2550"/>
      <c r="SJW15" s="2550"/>
      <c r="SJX15" s="2550"/>
      <c r="SJY15" s="2550"/>
      <c r="SJZ15" s="2550"/>
      <c r="SKA15" s="2550"/>
      <c r="SKB15" s="2550"/>
      <c r="SKC15" s="2550"/>
      <c r="SKD15" s="2550"/>
      <c r="SKE15" s="2550"/>
      <c r="SKF15" s="2550"/>
      <c r="SKG15" s="2550"/>
      <c r="SKH15" s="2550"/>
      <c r="SKI15" s="2550"/>
      <c r="SKJ15" s="2550"/>
      <c r="SKK15" s="2550"/>
      <c r="SKL15" s="2550"/>
      <c r="SKM15" s="2550"/>
      <c r="SKN15" s="2550"/>
      <c r="SKO15" s="2550"/>
      <c r="SKP15" s="2550"/>
      <c r="SKQ15" s="2550"/>
      <c r="SKR15" s="2550"/>
      <c r="SKS15" s="2550"/>
      <c r="SKT15" s="2550"/>
      <c r="SKU15" s="2550"/>
      <c r="SKV15" s="2550"/>
      <c r="SKW15" s="2550"/>
      <c r="SKX15" s="2550"/>
      <c r="SKY15" s="2550"/>
      <c r="SKZ15" s="2550"/>
      <c r="SLA15" s="2550"/>
      <c r="SLB15" s="2550"/>
      <c r="SLC15" s="2550"/>
      <c r="SLD15" s="2550"/>
      <c r="SLE15" s="2550"/>
      <c r="SLF15" s="2550"/>
      <c r="SLG15" s="2550"/>
      <c r="SLH15" s="2550"/>
      <c r="SLI15" s="2550"/>
      <c r="SLJ15" s="2550"/>
      <c r="SLK15" s="2550"/>
      <c r="SLL15" s="2550"/>
      <c r="SLM15" s="2550"/>
      <c r="SLN15" s="2550"/>
      <c r="SLO15" s="2550"/>
      <c r="SLP15" s="2550"/>
      <c r="SLQ15" s="2550"/>
      <c r="SLR15" s="2550"/>
      <c r="SLS15" s="2550"/>
      <c r="SLT15" s="2550"/>
      <c r="SLU15" s="2550"/>
      <c r="SLV15" s="2550"/>
      <c r="SLW15" s="2550"/>
      <c r="SLX15" s="2550"/>
      <c r="SLY15" s="2550"/>
      <c r="SLZ15" s="2550"/>
      <c r="SMA15" s="2550"/>
      <c r="SMB15" s="2550"/>
      <c r="SMC15" s="2550"/>
      <c r="SMD15" s="2550"/>
      <c r="SME15" s="2550"/>
      <c r="SMF15" s="2550"/>
      <c r="SMG15" s="2550"/>
      <c r="SMH15" s="2550"/>
      <c r="SMI15" s="2550"/>
      <c r="SMJ15" s="2550"/>
      <c r="SMK15" s="2550"/>
      <c r="SML15" s="2550"/>
      <c r="SMM15" s="2550"/>
      <c r="SMN15" s="2550"/>
      <c r="SMO15" s="2550"/>
      <c r="SMP15" s="2550"/>
      <c r="SMQ15" s="2550"/>
      <c r="SMR15" s="2550"/>
      <c r="SMS15" s="2550"/>
      <c r="SMT15" s="2550"/>
      <c r="SMU15" s="2550"/>
      <c r="SMV15" s="2550"/>
      <c r="SMW15" s="2550"/>
      <c r="SMX15" s="2550"/>
      <c r="SMY15" s="2550"/>
      <c r="SMZ15" s="2550"/>
      <c r="SNA15" s="2550"/>
      <c r="SNB15" s="2550"/>
      <c r="SNC15" s="2550"/>
      <c r="SND15" s="2550"/>
      <c r="SNE15" s="2550"/>
      <c r="SNF15" s="2550"/>
      <c r="SNG15" s="2550"/>
      <c r="SNH15" s="2550"/>
      <c r="SNI15" s="2550"/>
      <c r="SNJ15" s="2550"/>
      <c r="SNK15" s="2550"/>
      <c r="SNL15" s="2550"/>
      <c r="SNM15" s="2550"/>
      <c r="SNN15" s="2550"/>
      <c r="SNO15" s="2550"/>
      <c r="SNP15" s="2550"/>
      <c r="SNQ15" s="2550"/>
      <c r="SNR15" s="2550"/>
      <c r="SNS15" s="2550"/>
      <c r="SNT15" s="2550"/>
      <c r="SNU15" s="2550"/>
      <c r="SNV15" s="2550"/>
      <c r="SNW15" s="2550"/>
      <c r="SNX15" s="2550"/>
      <c r="SNY15" s="2550"/>
      <c r="SNZ15" s="2550"/>
      <c r="SOA15" s="2550"/>
      <c r="SOB15" s="2550"/>
      <c r="SOC15" s="2550"/>
      <c r="SOD15" s="2550"/>
      <c r="SOE15" s="2550"/>
      <c r="SOF15" s="2550"/>
      <c r="SOG15" s="2550"/>
      <c r="SOH15" s="2550"/>
      <c r="SOI15" s="2550"/>
      <c r="SOJ15" s="2550"/>
      <c r="SOK15" s="2550"/>
      <c r="SOL15" s="2550"/>
      <c r="SOM15" s="2550"/>
      <c r="SON15" s="2550"/>
      <c r="SOO15" s="2550"/>
      <c r="SOP15" s="2550"/>
      <c r="SOQ15" s="2550"/>
      <c r="SOR15" s="2550"/>
      <c r="SOS15" s="2550"/>
      <c r="SOT15" s="2550"/>
      <c r="SOU15" s="2550"/>
      <c r="SOV15" s="2550"/>
      <c r="SOW15" s="2550"/>
      <c r="SOX15" s="2550"/>
      <c r="SOY15" s="2550"/>
      <c r="SOZ15" s="2550"/>
      <c r="SPA15" s="2550"/>
      <c r="SPB15" s="2550"/>
      <c r="SPC15" s="2550"/>
      <c r="SPD15" s="2550"/>
      <c r="SPE15" s="2550"/>
      <c r="SPF15" s="2550"/>
      <c r="SPG15" s="2550"/>
      <c r="SPH15" s="2550"/>
      <c r="SPI15" s="2550"/>
      <c r="SPJ15" s="2550"/>
      <c r="SPK15" s="2550"/>
      <c r="SPL15" s="2550"/>
      <c r="SPM15" s="2550"/>
      <c r="SPN15" s="2550"/>
      <c r="SPO15" s="2550"/>
      <c r="SPP15" s="2550"/>
      <c r="SPQ15" s="2550"/>
      <c r="SPR15" s="2550"/>
      <c r="SPS15" s="2550"/>
      <c r="SPT15" s="2550"/>
      <c r="SPU15" s="2550"/>
      <c r="SPV15" s="2550"/>
      <c r="SPW15" s="2550"/>
      <c r="SPX15" s="2550"/>
      <c r="SPY15" s="2550"/>
      <c r="SPZ15" s="2550"/>
      <c r="SQA15" s="2550"/>
      <c r="SQB15" s="2550"/>
      <c r="SQC15" s="2550"/>
      <c r="SQD15" s="2550"/>
      <c r="SQE15" s="2550"/>
      <c r="SQF15" s="2550"/>
      <c r="SQG15" s="2550"/>
      <c r="SQH15" s="2550"/>
      <c r="SQI15" s="2550"/>
      <c r="SQJ15" s="2550"/>
      <c r="SQK15" s="2550"/>
      <c r="SQL15" s="2550"/>
      <c r="SQM15" s="2550"/>
      <c r="SQN15" s="2550"/>
      <c r="SQO15" s="2550"/>
      <c r="SQP15" s="2550"/>
      <c r="SQQ15" s="2550"/>
      <c r="SQR15" s="2550"/>
      <c r="SQS15" s="2550"/>
      <c r="SQT15" s="2550"/>
      <c r="SQU15" s="2550"/>
      <c r="SQV15" s="2550"/>
      <c r="SQW15" s="2550"/>
      <c r="SQX15" s="2550"/>
      <c r="SQY15" s="2550"/>
      <c r="SQZ15" s="2550"/>
      <c r="SRA15" s="2550"/>
      <c r="SRB15" s="2550"/>
      <c r="SRC15" s="2550"/>
      <c r="SRD15" s="2550"/>
      <c r="SRE15" s="2550"/>
      <c r="SRF15" s="2550"/>
      <c r="SRG15" s="2550"/>
      <c r="SRH15" s="2550"/>
      <c r="SRI15" s="2550"/>
      <c r="SRJ15" s="2550"/>
      <c r="SRK15" s="2550"/>
      <c r="SRL15" s="2550"/>
      <c r="SRM15" s="2550"/>
      <c r="SRN15" s="2550"/>
      <c r="SRO15" s="2550"/>
      <c r="SRP15" s="2550"/>
      <c r="SRQ15" s="2550"/>
      <c r="SRR15" s="2550"/>
      <c r="SRS15" s="2550"/>
      <c r="SRT15" s="2550"/>
      <c r="SRU15" s="2550"/>
      <c r="SRV15" s="2550"/>
      <c r="SRW15" s="2550"/>
      <c r="SRX15" s="2550"/>
      <c r="SRY15" s="2550"/>
      <c r="SRZ15" s="2550"/>
      <c r="SSA15" s="2550"/>
      <c r="SSB15" s="2550"/>
      <c r="SSC15" s="2550"/>
      <c r="SSD15" s="2550"/>
      <c r="SSE15" s="2550"/>
      <c r="SSF15" s="2550"/>
      <c r="SSG15" s="2550"/>
      <c r="SSH15" s="2550"/>
      <c r="SSI15" s="2550"/>
      <c r="SSJ15" s="2550"/>
      <c r="SSK15" s="2550"/>
      <c r="SSL15" s="2550"/>
      <c r="SSM15" s="2550"/>
      <c r="SSN15" s="2550"/>
      <c r="SSO15" s="2550"/>
      <c r="SSP15" s="2550"/>
      <c r="SSQ15" s="2550"/>
      <c r="SSR15" s="2550"/>
      <c r="SSS15" s="2550"/>
      <c r="SST15" s="2550"/>
      <c r="SSU15" s="2550"/>
      <c r="SSV15" s="2550"/>
      <c r="SSW15" s="2550"/>
      <c r="SSX15" s="2550"/>
      <c r="SSY15" s="2550"/>
      <c r="SSZ15" s="2550"/>
      <c r="STA15" s="2550"/>
      <c r="STB15" s="2550"/>
      <c r="STC15" s="2550"/>
      <c r="STD15" s="2550"/>
      <c r="STE15" s="2550"/>
      <c r="STF15" s="2550"/>
      <c r="STG15" s="2550"/>
      <c r="STH15" s="2550"/>
      <c r="STI15" s="2550"/>
      <c r="STJ15" s="2550"/>
      <c r="STK15" s="2550"/>
      <c r="STL15" s="2550"/>
      <c r="STM15" s="2550"/>
      <c r="STN15" s="2550"/>
      <c r="STO15" s="2550"/>
      <c r="STP15" s="2550"/>
      <c r="STQ15" s="2550"/>
      <c r="STR15" s="2550"/>
      <c r="STS15" s="2550"/>
      <c r="STT15" s="2550"/>
      <c r="STU15" s="2550"/>
      <c r="STV15" s="2550"/>
      <c r="STW15" s="2550"/>
      <c r="STX15" s="2550"/>
      <c r="STY15" s="2550"/>
      <c r="STZ15" s="2550"/>
      <c r="SUA15" s="2550"/>
      <c r="SUB15" s="2550"/>
      <c r="SUC15" s="2550"/>
      <c r="SUD15" s="2550"/>
      <c r="SUE15" s="2550"/>
      <c r="SUF15" s="2550"/>
      <c r="SUG15" s="2550"/>
      <c r="SUH15" s="2550"/>
      <c r="SUI15" s="2550"/>
      <c r="SUJ15" s="2550"/>
      <c r="SUK15" s="2550"/>
      <c r="SUL15" s="2550"/>
      <c r="SUM15" s="2550"/>
      <c r="SUN15" s="2550"/>
      <c r="SUO15" s="2550"/>
      <c r="SUP15" s="2550"/>
      <c r="SUQ15" s="2550"/>
      <c r="SUR15" s="2550"/>
      <c r="SUS15" s="2550"/>
      <c r="SUT15" s="2550"/>
      <c r="SUU15" s="2550"/>
      <c r="SUV15" s="2550"/>
      <c r="SUW15" s="2550"/>
      <c r="SUX15" s="2550"/>
      <c r="SUY15" s="2550"/>
      <c r="SUZ15" s="2550"/>
      <c r="SVA15" s="2550"/>
      <c r="SVB15" s="2550"/>
      <c r="SVC15" s="2550"/>
      <c r="SVD15" s="2550"/>
      <c r="SVE15" s="2550"/>
      <c r="SVF15" s="2550"/>
      <c r="SVG15" s="2550"/>
      <c r="SVH15" s="2550"/>
      <c r="SVI15" s="2550"/>
      <c r="SVJ15" s="2550"/>
      <c r="SVK15" s="2550"/>
      <c r="SVL15" s="2550"/>
      <c r="SVM15" s="2550"/>
      <c r="SVN15" s="2550"/>
      <c r="SVO15" s="2550"/>
      <c r="SVP15" s="2550"/>
      <c r="SVQ15" s="2550"/>
      <c r="SVR15" s="2550"/>
      <c r="SVS15" s="2550"/>
      <c r="SVT15" s="2550"/>
      <c r="SVU15" s="2550"/>
      <c r="SVV15" s="2550"/>
      <c r="SVW15" s="2550"/>
      <c r="SVX15" s="2550"/>
      <c r="SVY15" s="2550"/>
      <c r="SVZ15" s="2550"/>
      <c r="SWA15" s="2550"/>
      <c r="SWB15" s="2550"/>
      <c r="SWC15" s="2550"/>
      <c r="SWD15" s="2550"/>
      <c r="SWE15" s="2550"/>
      <c r="SWF15" s="2550"/>
      <c r="SWG15" s="2550"/>
      <c r="SWH15" s="2550"/>
      <c r="SWI15" s="2550"/>
      <c r="SWJ15" s="2550"/>
      <c r="SWK15" s="2550"/>
      <c r="SWL15" s="2550"/>
      <c r="SWM15" s="2550"/>
      <c r="SWN15" s="2550"/>
      <c r="SWO15" s="2550"/>
      <c r="SWP15" s="2550"/>
      <c r="SWQ15" s="2550"/>
      <c r="SWR15" s="2550"/>
      <c r="SWS15" s="2550"/>
      <c r="SWT15" s="2550"/>
      <c r="SWU15" s="2550"/>
      <c r="SWV15" s="2550"/>
      <c r="SWW15" s="2550"/>
      <c r="SWX15" s="2550"/>
      <c r="SWY15" s="2550"/>
      <c r="SWZ15" s="2550"/>
      <c r="SXA15" s="2550"/>
      <c r="SXB15" s="2550"/>
      <c r="SXC15" s="2550"/>
      <c r="SXD15" s="2550"/>
      <c r="SXE15" s="2550"/>
      <c r="SXF15" s="2550"/>
      <c r="SXG15" s="2550"/>
      <c r="SXH15" s="2550"/>
      <c r="SXI15" s="2550"/>
      <c r="SXJ15" s="2550"/>
      <c r="SXK15" s="2550"/>
      <c r="SXL15" s="2550"/>
      <c r="SXM15" s="2550"/>
      <c r="SXN15" s="2550"/>
      <c r="SXO15" s="2550"/>
      <c r="SXP15" s="2550"/>
      <c r="SXQ15" s="2550"/>
      <c r="SXR15" s="2550"/>
      <c r="SXS15" s="2550"/>
      <c r="SXT15" s="2550"/>
      <c r="SXU15" s="2550"/>
      <c r="SXV15" s="2550"/>
      <c r="SXW15" s="2550"/>
      <c r="SXX15" s="2550"/>
      <c r="SXY15" s="2550"/>
      <c r="SXZ15" s="2550"/>
      <c r="SYA15" s="2550"/>
      <c r="SYB15" s="2550"/>
      <c r="SYC15" s="2550"/>
      <c r="SYD15" s="2550"/>
      <c r="SYE15" s="2550"/>
      <c r="SYF15" s="2550"/>
      <c r="SYG15" s="2550"/>
      <c r="SYH15" s="2550"/>
      <c r="SYI15" s="2550"/>
      <c r="SYJ15" s="2550"/>
      <c r="SYK15" s="2550"/>
      <c r="SYL15" s="2550"/>
      <c r="SYM15" s="2550"/>
      <c r="SYN15" s="2550"/>
      <c r="SYO15" s="2550"/>
      <c r="SYP15" s="2550"/>
      <c r="SYQ15" s="2550"/>
      <c r="SYR15" s="2550"/>
      <c r="SYS15" s="2550"/>
      <c r="SYT15" s="2550"/>
      <c r="SYU15" s="2550"/>
      <c r="SYV15" s="2550"/>
      <c r="SYW15" s="2550"/>
      <c r="SYX15" s="2550"/>
      <c r="SYY15" s="2550"/>
      <c r="SYZ15" s="2550"/>
      <c r="SZA15" s="2550"/>
      <c r="SZB15" s="2550"/>
      <c r="SZC15" s="2550"/>
      <c r="SZD15" s="2550"/>
      <c r="SZE15" s="2550"/>
      <c r="SZF15" s="2550"/>
      <c r="SZG15" s="2550"/>
      <c r="SZH15" s="2550"/>
      <c r="SZI15" s="2550"/>
      <c r="SZJ15" s="2550"/>
      <c r="SZK15" s="2550"/>
      <c r="SZL15" s="2550"/>
      <c r="SZM15" s="2550"/>
      <c r="SZN15" s="2550"/>
      <c r="SZO15" s="2550"/>
      <c r="SZP15" s="2550"/>
      <c r="SZQ15" s="2550"/>
      <c r="SZR15" s="2550"/>
      <c r="SZS15" s="2550"/>
      <c r="SZT15" s="2550"/>
      <c r="SZU15" s="2550"/>
      <c r="SZV15" s="2550"/>
      <c r="SZW15" s="2550"/>
      <c r="SZX15" s="2550"/>
      <c r="SZY15" s="2550"/>
      <c r="SZZ15" s="2550"/>
      <c r="TAA15" s="2550"/>
      <c r="TAB15" s="2550"/>
      <c r="TAC15" s="2550"/>
      <c r="TAD15" s="2550"/>
      <c r="TAE15" s="2550"/>
      <c r="TAF15" s="2550"/>
      <c r="TAG15" s="2550"/>
      <c r="TAH15" s="2550"/>
      <c r="TAI15" s="2550"/>
      <c r="TAJ15" s="2550"/>
      <c r="TAK15" s="2550"/>
      <c r="TAL15" s="2550"/>
      <c r="TAM15" s="2550"/>
      <c r="TAN15" s="2550"/>
      <c r="TAO15" s="2550"/>
      <c r="TAP15" s="2550"/>
      <c r="TAQ15" s="2550"/>
      <c r="TAR15" s="2550"/>
      <c r="TAS15" s="2550"/>
      <c r="TAT15" s="2550"/>
      <c r="TAU15" s="2550"/>
      <c r="TAV15" s="2550"/>
      <c r="TAW15" s="2550"/>
      <c r="TAX15" s="2550"/>
      <c r="TAY15" s="2550"/>
      <c r="TAZ15" s="2550"/>
      <c r="TBA15" s="2550"/>
      <c r="TBB15" s="2550"/>
      <c r="TBC15" s="2550"/>
      <c r="TBD15" s="2550"/>
      <c r="TBE15" s="2550"/>
      <c r="TBF15" s="2550"/>
      <c r="TBG15" s="2550"/>
      <c r="TBH15" s="2550"/>
      <c r="TBI15" s="2550"/>
      <c r="TBJ15" s="2550"/>
      <c r="TBK15" s="2550"/>
      <c r="TBL15" s="2550"/>
      <c r="TBM15" s="2550"/>
      <c r="TBN15" s="2550"/>
      <c r="TBO15" s="2550"/>
      <c r="TBP15" s="2550"/>
      <c r="TBQ15" s="2550"/>
      <c r="TBR15" s="2550"/>
      <c r="TBS15" s="2550"/>
      <c r="TBT15" s="2550"/>
      <c r="TBU15" s="2550"/>
      <c r="TBV15" s="2550"/>
      <c r="TBW15" s="2550"/>
      <c r="TBX15" s="2550"/>
      <c r="TBY15" s="2550"/>
      <c r="TBZ15" s="2550"/>
      <c r="TCA15" s="2550"/>
      <c r="TCB15" s="2550"/>
      <c r="TCC15" s="2550"/>
      <c r="TCD15" s="2550"/>
      <c r="TCE15" s="2550"/>
      <c r="TCF15" s="2550"/>
      <c r="TCG15" s="2550"/>
      <c r="TCH15" s="2550"/>
      <c r="TCI15" s="2550"/>
      <c r="TCJ15" s="2550"/>
      <c r="TCK15" s="2550"/>
      <c r="TCL15" s="2550"/>
      <c r="TCM15" s="2550"/>
      <c r="TCN15" s="2550"/>
      <c r="TCO15" s="2550"/>
      <c r="TCP15" s="2550"/>
      <c r="TCQ15" s="2550"/>
      <c r="TCR15" s="2550"/>
      <c r="TCS15" s="2550"/>
      <c r="TCT15" s="2550"/>
      <c r="TCU15" s="2550"/>
      <c r="TCV15" s="2550"/>
      <c r="TCW15" s="2550"/>
      <c r="TCX15" s="2550"/>
      <c r="TCY15" s="2550"/>
      <c r="TCZ15" s="2550"/>
      <c r="TDA15" s="2550"/>
      <c r="TDB15" s="2550"/>
      <c r="TDC15" s="2550"/>
      <c r="TDD15" s="2550"/>
      <c r="TDE15" s="2550"/>
      <c r="TDF15" s="2550"/>
      <c r="TDG15" s="2550"/>
      <c r="TDH15" s="2550"/>
      <c r="TDI15" s="2550"/>
      <c r="TDJ15" s="2550"/>
      <c r="TDK15" s="2550"/>
      <c r="TDL15" s="2550"/>
      <c r="TDM15" s="2550"/>
      <c r="TDN15" s="2550"/>
      <c r="TDO15" s="2550"/>
      <c r="TDP15" s="2550"/>
      <c r="TDQ15" s="2550"/>
      <c r="TDR15" s="2550"/>
      <c r="TDS15" s="2550"/>
      <c r="TDT15" s="2550"/>
      <c r="TDU15" s="2550"/>
      <c r="TDV15" s="2550"/>
      <c r="TDW15" s="2550"/>
      <c r="TDX15" s="2550"/>
      <c r="TDY15" s="2550"/>
      <c r="TDZ15" s="2550"/>
      <c r="TEA15" s="2550"/>
      <c r="TEB15" s="2550"/>
      <c r="TEC15" s="2550"/>
      <c r="TED15" s="2550"/>
      <c r="TEE15" s="2550"/>
      <c r="TEF15" s="2550"/>
      <c r="TEG15" s="2550"/>
      <c r="TEH15" s="2550"/>
      <c r="TEI15" s="2550"/>
      <c r="TEJ15" s="2550"/>
      <c r="TEK15" s="2550"/>
      <c r="TEL15" s="2550"/>
      <c r="TEM15" s="2550"/>
      <c r="TEN15" s="2550"/>
      <c r="TEO15" s="2550"/>
      <c r="TEP15" s="2550"/>
      <c r="TEQ15" s="2550"/>
      <c r="TER15" s="2550"/>
      <c r="TES15" s="2550"/>
      <c r="TET15" s="2550"/>
      <c r="TEU15" s="2550"/>
      <c r="TEV15" s="2550"/>
      <c r="TEW15" s="2550"/>
      <c r="TEX15" s="2550"/>
      <c r="TEY15" s="2550"/>
      <c r="TEZ15" s="2550"/>
      <c r="TFA15" s="2550"/>
      <c r="TFB15" s="2550"/>
      <c r="TFC15" s="2550"/>
      <c r="TFD15" s="2550"/>
      <c r="TFE15" s="2550"/>
      <c r="TFF15" s="2550"/>
      <c r="TFG15" s="2550"/>
      <c r="TFH15" s="2550"/>
      <c r="TFI15" s="2550"/>
      <c r="TFJ15" s="2550"/>
      <c r="TFK15" s="2550"/>
      <c r="TFL15" s="2550"/>
      <c r="TFM15" s="2550"/>
      <c r="TFN15" s="2550"/>
      <c r="TFO15" s="2550"/>
      <c r="TFP15" s="2550"/>
      <c r="TFQ15" s="2550"/>
      <c r="TFR15" s="2550"/>
      <c r="TFS15" s="2550"/>
      <c r="TFT15" s="2550"/>
      <c r="TFU15" s="2550"/>
      <c r="TFV15" s="2550"/>
      <c r="TFW15" s="2550"/>
      <c r="TFX15" s="2550"/>
      <c r="TFY15" s="2550"/>
      <c r="TFZ15" s="2550"/>
      <c r="TGA15" s="2550"/>
      <c r="TGB15" s="2550"/>
      <c r="TGC15" s="2550"/>
      <c r="TGD15" s="2550"/>
      <c r="TGE15" s="2550"/>
      <c r="TGF15" s="2550"/>
      <c r="TGG15" s="2550"/>
      <c r="TGH15" s="2550"/>
      <c r="TGI15" s="2550"/>
      <c r="TGJ15" s="2550"/>
      <c r="TGK15" s="2550"/>
      <c r="TGL15" s="2550"/>
      <c r="TGM15" s="2550"/>
      <c r="TGN15" s="2550"/>
      <c r="TGO15" s="2550"/>
      <c r="TGP15" s="2550"/>
      <c r="TGQ15" s="2550"/>
      <c r="TGR15" s="2550"/>
      <c r="TGS15" s="2550"/>
      <c r="TGT15" s="2550"/>
      <c r="TGU15" s="2550"/>
      <c r="TGV15" s="2550"/>
      <c r="TGW15" s="2550"/>
      <c r="TGX15" s="2550"/>
      <c r="TGY15" s="2550"/>
      <c r="TGZ15" s="2550"/>
      <c r="THA15" s="2550"/>
      <c r="THB15" s="2550"/>
      <c r="THC15" s="2550"/>
      <c r="THD15" s="2550"/>
      <c r="THE15" s="2550"/>
      <c r="THF15" s="2550"/>
      <c r="THG15" s="2550"/>
      <c r="THH15" s="2550"/>
      <c r="THI15" s="2550"/>
      <c r="THJ15" s="2550"/>
      <c r="THK15" s="2550"/>
      <c r="THL15" s="2550"/>
      <c r="THM15" s="2550"/>
      <c r="THN15" s="2550"/>
      <c r="THO15" s="2550"/>
      <c r="THP15" s="2550"/>
      <c r="THQ15" s="2550"/>
      <c r="THR15" s="2550"/>
      <c r="THS15" s="2550"/>
      <c r="THT15" s="2550"/>
      <c r="THU15" s="2550"/>
      <c r="THV15" s="2550"/>
      <c r="THW15" s="2550"/>
      <c r="THX15" s="2550"/>
      <c r="THY15" s="2550"/>
      <c r="THZ15" s="2550"/>
      <c r="TIA15" s="2550"/>
      <c r="TIB15" s="2550"/>
      <c r="TIC15" s="2550"/>
      <c r="TID15" s="2550"/>
      <c r="TIE15" s="2550"/>
      <c r="TIF15" s="2550"/>
      <c r="TIG15" s="2550"/>
      <c r="TIH15" s="2550"/>
      <c r="TII15" s="2550"/>
      <c r="TIJ15" s="2550"/>
      <c r="TIK15" s="2550"/>
      <c r="TIL15" s="2550"/>
      <c r="TIM15" s="2550"/>
      <c r="TIN15" s="2550"/>
      <c r="TIO15" s="2550"/>
      <c r="TIP15" s="2550"/>
      <c r="TIQ15" s="2550"/>
      <c r="TIR15" s="2550"/>
      <c r="TIS15" s="2550"/>
      <c r="TIT15" s="2550"/>
      <c r="TIU15" s="2550"/>
      <c r="TIV15" s="2550"/>
      <c r="TIW15" s="2550"/>
      <c r="TIX15" s="2550"/>
      <c r="TIY15" s="2550"/>
      <c r="TIZ15" s="2550"/>
      <c r="TJA15" s="2550"/>
      <c r="TJB15" s="2550"/>
      <c r="TJC15" s="2550"/>
      <c r="TJD15" s="2550"/>
      <c r="TJE15" s="2550"/>
      <c r="TJF15" s="2550"/>
      <c r="TJG15" s="2550"/>
      <c r="TJH15" s="2550"/>
      <c r="TJI15" s="2550"/>
      <c r="TJJ15" s="2550"/>
      <c r="TJK15" s="2550"/>
      <c r="TJL15" s="2550"/>
      <c r="TJM15" s="2550"/>
      <c r="TJN15" s="2550"/>
      <c r="TJO15" s="2550"/>
      <c r="TJP15" s="2550"/>
      <c r="TJQ15" s="2550"/>
      <c r="TJR15" s="2550"/>
      <c r="TJS15" s="2550"/>
      <c r="TJT15" s="2550"/>
      <c r="TJU15" s="2550"/>
      <c r="TJV15" s="2550"/>
      <c r="TJW15" s="2550"/>
      <c r="TJX15" s="2550"/>
      <c r="TJY15" s="2550"/>
      <c r="TJZ15" s="2550"/>
      <c r="TKA15" s="2550"/>
      <c r="TKB15" s="2550"/>
      <c r="TKC15" s="2550"/>
      <c r="TKD15" s="2550"/>
      <c r="TKE15" s="2550"/>
      <c r="TKF15" s="2550"/>
      <c r="TKG15" s="2550"/>
      <c r="TKH15" s="2550"/>
      <c r="TKI15" s="2550"/>
      <c r="TKJ15" s="2550"/>
      <c r="TKK15" s="2550"/>
      <c r="TKL15" s="2550"/>
      <c r="TKM15" s="2550"/>
      <c r="TKN15" s="2550"/>
      <c r="TKO15" s="2550"/>
      <c r="TKP15" s="2550"/>
      <c r="TKQ15" s="2550"/>
      <c r="TKR15" s="2550"/>
      <c r="TKS15" s="2550"/>
      <c r="TKT15" s="2550"/>
      <c r="TKU15" s="2550"/>
      <c r="TKV15" s="2550"/>
      <c r="TKW15" s="2550"/>
      <c r="TKX15" s="2550"/>
      <c r="TKY15" s="2550"/>
      <c r="TKZ15" s="2550"/>
      <c r="TLA15" s="2550"/>
      <c r="TLB15" s="2550"/>
      <c r="TLC15" s="2550"/>
      <c r="TLD15" s="2550"/>
      <c r="TLE15" s="2550"/>
      <c r="TLF15" s="2550"/>
      <c r="TLG15" s="2550"/>
      <c r="TLH15" s="2550"/>
      <c r="TLI15" s="2550"/>
      <c r="TLJ15" s="2550"/>
      <c r="TLK15" s="2550"/>
      <c r="TLL15" s="2550"/>
      <c r="TLM15" s="2550"/>
      <c r="TLN15" s="2550"/>
      <c r="TLO15" s="2550"/>
      <c r="TLP15" s="2550"/>
      <c r="TLQ15" s="2550"/>
      <c r="TLR15" s="2550"/>
      <c r="TLS15" s="2550"/>
      <c r="TLT15" s="2550"/>
      <c r="TLU15" s="2550"/>
      <c r="TLV15" s="2550"/>
      <c r="TLW15" s="2550"/>
      <c r="TLX15" s="2550"/>
      <c r="TLY15" s="2550"/>
      <c r="TLZ15" s="2550"/>
      <c r="TMA15" s="2550"/>
      <c r="TMB15" s="2550"/>
      <c r="TMC15" s="2550"/>
      <c r="TMD15" s="2550"/>
      <c r="TME15" s="2550"/>
      <c r="TMF15" s="2550"/>
      <c r="TMG15" s="2550"/>
      <c r="TMH15" s="2550"/>
      <c r="TMI15" s="2550"/>
      <c r="TMJ15" s="2550"/>
      <c r="TMK15" s="2550"/>
      <c r="TML15" s="2550"/>
      <c r="TMM15" s="2550"/>
      <c r="TMN15" s="2550"/>
      <c r="TMO15" s="2550"/>
      <c r="TMP15" s="2550"/>
      <c r="TMQ15" s="2550"/>
      <c r="TMR15" s="2550"/>
      <c r="TMS15" s="2550"/>
      <c r="TMT15" s="2550"/>
      <c r="TMU15" s="2550"/>
      <c r="TMV15" s="2550"/>
      <c r="TMW15" s="2550"/>
      <c r="TMX15" s="2550"/>
      <c r="TMY15" s="2550"/>
      <c r="TMZ15" s="2550"/>
      <c r="TNA15" s="2550"/>
      <c r="TNB15" s="2550"/>
      <c r="TNC15" s="2550"/>
      <c r="TND15" s="2550"/>
      <c r="TNE15" s="2550"/>
      <c r="TNF15" s="2550"/>
      <c r="TNG15" s="2550"/>
      <c r="TNH15" s="2550"/>
      <c r="TNI15" s="2550"/>
      <c r="TNJ15" s="2550"/>
      <c r="TNK15" s="2550"/>
      <c r="TNL15" s="2550"/>
      <c r="TNM15" s="2550"/>
      <c r="TNN15" s="2550"/>
      <c r="TNO15" s="2550"/>
      <c r="TNP15" s="2550"/>
      <c r="TNQ15" s="2550"/>
      <c r="TNR15" s="2550"/>
      <c r="TNS15" s="2550"/>
      <c r="TNT15" s="2550"/>
      <c r="TNU15" s="2550"/>
      <c r="TNV15" s="2550"/>
      <c r="TNW15" s="2550"/>
      <c r="TNX15" s="2550"/>
      <c r="TNY15" s="2550"/>
      <c r="TNZ15" s="2550"/>
      <c r="TOA15" s="2550"/>
      <c r="TOB15" s="2550"/>
      <c r="TOC15" s="2550"/>
      <c r="TOD15" s="2550"/>
      <c r="TOE15" s="2550"/>
      <c r="TOF15" s="2550"/>
      <c r="TOG15" s="2550"/>
      <c r="TOH15" s="2550"/>
      <c r="TOI15" s="2550"/>
      <c r="TOJ15" s="2550"/>
      <c r="TOK15" s="2550"/>
      <c r="TOL15" s="2550"/>
      <c r="TOM15" s="2550"/>
      <c r="TON15" s="2550"/>
      <c r="TOO15" s="2550"/>
      <c r="TOP15" s="2550"/>
      <c r="TOQ15" s="2550"/>
      <c r="TOR15" s="2550"/>
      <c r="TOS15" s="2550"/>
      <c r="TOT15" s="2550"/>
      <c r="TOU15" s="2550"/>
      <c r="TOV15" s="2550"/>
      <c r="TOW15" s="2550"/>
      <c r="TOX15" s="2550"/>
      <c r="TOY15" s="2550"/>
      <c r="TOZ15" s="2550"/>
      <c r="TPA15" s="2550"/>
      <c r="TPB15" s="2550"/>
      <c r="TPC15" s="2550"/>
      <c r="TPD15" s="2550"/>
      <c r="TPE15" s="2550"/>
      <c r="TPF15" s="2550"/>
      <c r="TPG15" s="2550"/>
      <c r="TPH15" s="2550"/>
      <c r="TPI15" s="2550"/>
      <c r="TPJ15" s="2550"/>
      <c r="TPK15" s="2550"/>
      <c r="TPL15" s="2550"/>
      <c r="TPM15" s="2550"/>
      <c r="TPN15" s="2550"/>
      <c r="TPO15" s="2550"/>
      <c r="TPP15" s="2550"/>
      <c r="TPQ15" s="2550"/>
      <c r="TPR15" s="2550"/>
      <c r="TPS15" s="2550"/>
      <c r="TPT15" s="2550"/>
      <c r="TPU15" s="2550"/>
      <c r="TPV15" s="2550"/>
      <c r="TPW15" s="2550"/>
      <c r="TPX15" s="2550"/>
      <c r="TPY15" s="2550"/>
      <c r="TPZ15" s="2550"/>
      <c r="TQA15" s="2550"/>
      <c r="TQB15" s="2550"/>
      <c r="TQC15" s="2550"/>
      <c r="TQD15" s="2550"/>
      <c r="TQE15" s="2550"/>
      <c r="TQF15" s="2550"/>
      <c r="TQG15" s="2550"/>
      <c r="TQH15" s="2550"/>
      <c r="TQI15" s="2550"/>
      <c r="TQJ15" s="2550"/>
      <c r="TQK15" s="2550"/>
      <c r="TQL15" s="2550"/>
      <c r="TQM15" s="2550"/>
      <c r="TQN15" s="2550"/>
      <c r="TQO15" s="2550"/>
      <c r="TQP15" s="2550"/>
      <c r="TQQ15" s="2550"/>
      <c r="TQR15" s="2550"/>
      <c r="TQS15" s="2550"/>
      <c r="TQT15" s="2550"/>
      <c r="TQU15" s="2550"/>
      <c r="TQV15" s="2550"/>
      <c r="TQW15" s="2550"/>
      <c r="TQX15" s="2550"/>
      <c r="TQY15" s="2550"/>
      <c r="TQZ15" s="2550"/>
      <c r="TRA15" s="2550"/>
      <c r="TRB15" s="2550"/>
      <c r="TRC15" s="2550"/>
      <c r="TRD15" s="2550"/>
      <c r="TRE15" s="2550"/>
      <c r="TRF15" s="2550"/>
      <c r="TRG15" s="2550"/>
      <c r="TRH15" s="2550"/>
      <c r="TRI15" s="2550"/>
      <c r="TRJ15" s="2550"/>
      <c r="TRK15" s="2550"/>
      <c r="TRL15" s="2550"/>
      <c r="TRM15" s="2550"/>
      <c r="TRN15" s="2550"/>
      <c r="TRO15" s="2550"/>
      <c r="TRP15" s="2550"/>
      <c r="TRQ15" s="2550"/>
      <c r="TRR15" s="2550"/>
      <c r="TRS15" s="2550"/>
      <c r="TRT15" s="2550"/>
      <c r="TRU15" s="2550"/>
      <c r="TRV15" s="2550"/>
      <c r="TRW15" s="2550"/>
      <c r="TRX15" s="2550"/>
      <c r="TRY15" s="2550"/>
      <c r="TRZ15" s="2550"/>
      <c r="TSA15" s="2550"/>
      <c r="TSB15" s="2550"/>
      <c r="TSC15" s="2550"/>
      <c r="TSD15" s="2550"/>
      <c r="TSE15" s="2550"/>
      <c r="TSF15" s="2550"/>
      <c r="TSG15" s="2550"/>
      <c r="TSH15" s="2550"/>
      <c r="TSI15" s="2550"/>
      <c r="TSJ15" s="2550"/>
      <c r="TSK15" s="2550"/>
      <c r="TSL15" s="2550"/>
      <c r="TSM15" s="2550"/>
      <c r="TSN15" s="2550"/>
      <c r="TSO15" s="2550"/>
      <c r="TSP15" s="2550"/>
      <c r="TSQ15" s="2550"/>
      <c r="TSR15" s="2550"/>
      <c r="TSS15" s="2550"/>
      <c r="TST15" s="2550"/>
      <c r="TSU15" s="2550"/>
      <c r="TSV15" s="2550"/>
      <c r="TSW15" s="2550"/>
      <c r="TSX15" s="2550"/>
      <c r="TSY15" s="2550"/>
      <c r="TSZ15" s="2550"/>
      <c r="TTA15" s="2550"/>
      <c r="TTB15" s="2550"/>
      <c r="TTC15" s="2550"/>
      <c r="TTD15" s="2550"/>
      <c r="TTE15" s="2550"/>
      <c r="TTF15" s="2550"/>
      <c r="TTG15" s="2550"/>
      <c r="TTH15" s="2550"/>
      <c r="TTI15" s="2550"/>
      <c r="TTJ15" s="2550"/>
      <c r="TTK15" s="2550"/>
      <c r="TTL15" s="2550"/>
      <c r="TTM15" s="2550"/>
      <c r="TTN15" s="2550"/>
      <c r="TTO15" s="2550"/>
      <c r="TTP15" s="2550"/>
      <c r="TTQ15" s="2550"/>
      <c r="TTR15" s="2550"/>
      <c r="TTS15" s="2550"/>
      <c r="TTT15" s="2550"/>
      <c r="TTU15" s="2550"/>
      <c r="TTV15" s="2550"/>
      <c r="TTW15" s="2550"/>
      <c r="TTX15" s="2550"/>
      <c r="TTY15" s="2550"/>
      <c r="TTZ15" s="2550"/>
      <c r="TUA15" s="2550"/>
      <c r="TUB15" s="2550"/>
      <c r="TUC15" s="2550"/>
      <c r="TUD15" s="2550"/>
      <c r="TUE15" s="2550"/>
      <c r="TUF15" s="2550"/>
      <c r="TUG15" s="2550"/>
      <c r="TUH15" s="2550"/>
      <c r="TUI15" s="2550"/>
      <c r="TUJ15" s="2550"/>
      <c r="TUK15" s="2550"/>
      <c r="TUL15" s="2550"/>
      <c r="TUM15" s="2550"/>
      <c r="TUN15" s="2550"/>
      <c r="TUO15" s="2550"/>
      <c r="TUP15" s="2550"/>
      <c r="TUQ15" s="2550"/>
      <c r="TUR15" s="2550"/>
      <c r="TUS15" s="2550"/>
      <c r="TUT15" s="2550"/>
      <c r="TUU15" s="2550"/>
      <c r="TUV15" s="2550"/>
      <c r="TUW15" s="2550"/>
      <c r="TUX15" s="2550"/>
      <c r="TUY15" s="2550"/>
      <c r="TUZ15" s="2550"/>
      <c r="TVA15" s="2550"/>
      <c r="TVB15" s="2550"/>
      <c r="TVC15" s="2550"/>
      <c r="TVD15" s="2550"/>
      <c r="TVE15" s="2550"/>
      <c r="TVF15" s="2550"/>
      <c r="TVG15" s="2550"/>
      <c r="TVH15" s="2550"/>
      <c r="TVI15" s="2550"/>
      <c r="TVJ15" s="2550"/>
      <c r="TVK15" s="2550"/>
      <c r="TVL15" s="2550"/>
      <c r="TVM15" s="2550"/>
      <c r="TVN15" s="2550"/>
      <c r="TVO15" s="2550"/>
      <c r="TVP15" s="2550"/>
      <c r="TVQ15" s="2550"/>
      <c r="TVR15" s="2550"/>
      <c r="TVS15" s="2550"/>
      <c r="TVT15" s="2550"/>
      <c r="TVU15" s="2550"/>
      <c r="TVV15" s="2550"/>
      <c r="TVW15" s="2550"/>
      <c r="TVX15" s="2550"/>
      <c r="TVY15" s="2550"/>
      <c r="TVZ15" s="2550"/>
      <c r="TWA15" s="2550"/>
      <c r="TWB15" s="2550"/>
      <c r="TWC15" s="2550"/>
      <c r="TWD15" s="2550"/>
      <c r="TWE15" s="2550"/>
      <c r="TWF15" s="2550"/>
      <c r="TWG15" s="2550"/>
      <c r="TWH15" s="2550"/>
      <c r="TWI15" s="2550"/>
      <c r="TWJ15" s="2550"/>
      <c r="TWK15" s="2550"/>
      <c r="TWL15" s="2550"/>
      <c r="TWM15" s="2550"/>
      <c r="TWN15" s="2550"/>
      <c r="TWO15" s="2550"/>
      <c r="TWP15" s="2550"/>
      <c r="TWQ15" s="2550"/>
      <c r="TWR15" s="2550"/>
      <c r="TWS15" s="2550"/>
      <c r="TWT15" s="2550"/>
      <c r="TWU15" s="2550"/>
      <c r="TWV15" s="2550"/>
      <c r="TWW15" s="2550"/>
      <c r="TWX15" s="2550"/>
      <c r="TWY15" s="2550"/>
      <c r="TWZ15" s="2550"/>
      <c r="TXA15" s="2550"/>
      <c r="TXB15" s="2550"/>
      <c r="TXC15" s="2550"/>
      <c r="TXD15" s="2550"/>
      <c r="TXE15" s="2550"/>
      <c r="TXF15" s="2550"/>
      <c r="TXG15" s="2550"/>
      <c r="TXH15" s="2550"/>
      <c r="TXI15" s="2550"/>
      <c r="TXJ15" s="2550"/>
      <c r="TXK15" s="2550"/>
      <c r="TXL15" s="2550"/>
      <c r="TXM15" s="2550"/>
      <c r="TXN15" s="2550"/>
      <c r="TXO15" s="2550"/>
      <c r="TXP15" s="2550"/>
      <c r="TXQ15" s="2550"/>
      <c r="TXR15" s="2550"/>
      <c r="TXS15" s="2550"/>
      <c r="TXT15" s="2550"/>
      <c r="TXU15" s="2550"/>
      <c r="TXV15" s="2550"/>
      <c r="TXW15" s="2550"/>
      <c r="TXX15" s="2550"/>
      <c r="TXY15" s="2550"/>
      <c r="TXZ15" s="2550"/>
      <c r="TYA15" s="2550"/>
      <c r="TYB15" s="2550"/>
      <c r="TYC15" s="2550"/>
      <c r="TYD15" s="2550"/>
      <c r="TYE15" s="2550"/>
      <c r="TYF15" s="2550"/>
      <c r="TYG15" s="2550"/>
      <c r="TYH15" s="2550"/>
      <c r="TYI15" s="2550"/>
      <c r="TYJ15" s="2550"/>
      <c r="TYK15" s="2550"/>
      <c r="TYL15" s="2550"/>
      <c r="TYM15" s="2550"/>
      <c r="TYN15" s="2550"/>
      <c r="TYO15" s="2550"/>
      <c r="TYP15" s="2550"/>
      <c r="TYQ15" s="2550"/>
      <c r="TYR15" s="2550"/>
      <c r="TYS15" s="2550"/>
      <c r="TYT15" s="2550"/>
      <c r="TYU15" s="2550"/>
      <c r="TYV15" s="2550"/>
      <c r="TYW15" s="2550"/>
      <c r="TYX15" s="2550"/>
      <c r="TYY15" s="2550"/>
      <c r="TYZ15" s="2550"/>
      <c r="TZA15" s="2550"/>
      <c r="TZB15" s="2550"/>
      <c r="TZC15" s="2550"/>
      <c r="TZD15" s="2550"/>
      <c r="TZE15" s="2550"/>
      <c r="TZF15" s="2550"/>
      <c r="TZG15" s="2550"/>
      <c r="TZH15" s="2550"/>
      <c r="TZI15" s="2550"/>
      <c r="TZJ15" s="2550"/>
      <c r="TZK15" s="2550"/>
      <c r="TZL15" s="2550"/>
      <c r="TZM15" s="2550"/>
      <c r="TZN15" s="2550"/>
      <c r="TZO15" s="2550"/>
      <c r="TZP15" s="2550"/>
      <c r="TZQ15" s="2550"/>
      <c r="TZR15" s="2550"/>
      <c r="TZS15" s="2550"/>
      <c r="TZT15" s="2550"/>
      <c r="TZU15" s="2550"/>
      <c r="TZV15" s="2550"/>
      <c r="TZW15" s="2550"/>
      <c r="TZX15" s="2550"/>
      <c r="TZY15" s="2550"/>
      <c r="TZZ15" s="2550"/>
      <c r="UAA15" s="2550"/>
      <c r="UAB15" s="2550"/>
      <c r="UAC15" s="2550"/>
      <c r="UAD15" s="2550"/>
      <c r="UAE15" s="2550"/>
      <c r="UAF15" s="2550"/>
      <c r="UAG15" s="2550"/>
      <c r="UAH15" s="2550"/>
      <c r="UAI15" s="2550"/>
      <c r="UAJ15" s="2550"/>
      <c r="UAK15" s="2550"/>
      <c r="UAL15" s="2550"/>
      <c r="UAM15" s="2550"/>
      <c r="UAN15" s="2550"/>
      <c r="UAO15" s="2550"/>
      <c r="UAP15" s="2550"/>
      <c r="UAQ15" s="2550"/>
      <c r="UAR15" s="2550"/>
      <c r="UAS15" s="2550"/>
      <c r="UAT15" s="2550"/>
      <c r="UAU15" s="2550"/>
      <c r="UAV15" s="2550"/>
      <c r="UAW15" s="2550"/>
      <c r="UAX15" s="2550"/>
      <c r="UAY15" s="2550"/>
      <c r="UAZ15" s="2550"/>
      <c r="UBA15" s="2550"/>
      <c r="UBB15" s="2550"/>
      <c r="UBC15" s="2550"/>
      <c r="UBD15" s="2550"/>
      <c r="UBE15" s="2550"/>
      <c r="UBF15" s="2550"/>
      <c r="UBG15" s="2550"/>
      <c r="UBH15" s="2550"/>
      <c r="UBI15" s="2550"/>
      <c r="UBJ15" s="2550"/>
      <c r="UBK15" s="2550"/>
      <c r="UBL15" s="2550"/>
      <c r="UBM15" s="2550"/>
      <c r="UBN15" s="2550"/>
      <c r="UBO15" s="2550"/>
      <c r="UBP15" s="2550"/>
      <c r="UBQ15" s="2550"/>
      <c r="UBR15" s="2550"/>
      <c r="UBS15" s="2550"/>
      <c r="UBT15" s="2550"/>
      <c r="UBU15" s="2550"/>
      <c r="UBV15" s="2550"/>
      <c r="UBW15" s="2550"/>
      <c r="UBX15" s="2550"/>
      <c r="UBY15" s="2550"/>
      <c r="UBZ15" s="2550"/>
      <c r="UCA15" s="2550"/>
      <c r="UCB15" s="2550"/>
      <c r="UCC15" s="2550"/>
      <c r="UCD15" s="2550"/>
      <c r="UCE15" s="2550"/>
      <c r="UCF15" s="2550"/>
      <c r="UCG15" s="2550"/>
      <c r="UCH15" s="2550"/>
      <c r="UCI15" s="2550"/>
      <c r="UCJ15" s="2550"/>
      <c r="UCK15" s="2550"/>
      <c r="UCL15" s="2550"/>
      <c r="UCM15" s="2550"/>
      <c r="UCN15" s="2550"/>
      <c r="UCO15" s="2550"/>
      <c r="UCP15" s="2550"/>
      <c r="UCQ15" s="2550"/>
      <c r="UCR15" s="2550"/>
      <c r="UCS15" s="2550"/>
      <c r="UCT15" s="2550"/>
      <c r="UCU15" s="2550"/>
      <c r="UCV15" s="2550"/>
      <c r="UCW15" s="2550"/>
      <c r="UCX15" s="2550"/>
      <c r="UCY15" s="2550"/>
      <c r="UCZ15" s="2550"/>
      <c r="UDA15" s="2550"/>
      <c r="UDB15" s="2550"/>
      <c r="UDC15" s="2550"/>
      <c r="UDD15" s="2550"/>
      <c r="UDE15" s="2550"/>
      <c r="UDF15" s="2550"/>
      <c r="UDG15" s="2550"/>
      <c r="UDH15" s="2550"/>
      <c r="UDI15" s="2550"/>
      <c r="UDJ15" s="2550"/>
      <c r="UDK15" s="2550"/>
      <c r="UDL15" s="2550"/>
      <c r="UDM15" s="2550"/>
      <c r="UDN15" s="2550"/>
      <c r="UDO15" s="2550"/>
      <c r="UDP15" s="2550"/>
      <c r="UDQ15" s="2550"/>
      <c r="UDR15" s="2550"/>
      <c r="UDS15" s="2550"/>
      <c r="UDT15" s="2550"/>
      <c r="UDU15" s="2550"/>
      <c r="UDV15" s="2550"/>
      <c r="UDW15" s="2550"/>
      <c r="UDX15" s="2550"/>
      <c r="UDY15" s="2550"/>
      <c r="UDZ15" s="2550"/>
      <c r="UEA15" s="2550"/>
      <c r="UEB15" s="2550"/>
      <c r="UEC15" s="2550"/>
      <c r="UED15" s="2550"/>
      <c r="UEE15" s="2550"/>
      <c r="UEF15" s="2550"/>
      <c r="UEG15" s="2550"/>
      <c r="UEH15" s="2550"/>
      <c r="UEI15" s="2550"/>
      <c r="UEJ15" s="2550"/>
      <c r="UEK15" s="2550"/>
      <c r="UEL15" s="2550"/>
      <c r="UEM15" s="2550"/>
      <c r="UEN15" s="2550"/>
      <c r="UEO15" s="2550"/>
      <c r="UEP15" s="2550"/>
      <c r="UEQ15" s="2550"/>
      <c r="UER15" s="2550"/>
      <c r="UES15" s="2550"/>
      <c r="UET15" s="2550"/>
      <c r="UEU15" s="2550"/>
      <c r="UEV15" s="2550"/>
      <c r="UEW15" s="2550"/>
      <c r="UEX15" s="2550"/>
      <c r="UEY15" s="2550"/>
      <c r="UEZ15" s="2550"/>
      <c r="UFA15" s="2550"/>
      <c r="UFB15" s="2550"/>
      <c r="UFC15" s="2550"/>
      <c r="UFD15" s="2550"/>
      <c r="UFE15" s="2550"/>
      <c r="UFF15" s="2550"/>
      <c r="UFG15" s="2550"/>
      <c r="UFH15" s="2550"/>
      <c r="UFI15" s="2550"/>
      <c r="UFJ15" s="2550"/>
      <c r="UFK15" s="2550"/>
      <c r="UFL15" s="2550"/>
      <c r="UFM15" s="2550"/>
      <c r="UFN15" s="2550"/>
      <c r="UFO15" s="2550"/>
      <c r="UFP15" s="2550"/>
      <c r="UFQ15" s="2550"/>
      <c r="UFR15" s="2550"/>
      <c r="UFS15" s="2550"/>
      <c r="UFT15" s="2550"/>
      <c r="UFU15" s="2550"/>
      <c r="UFV15" s="2550"/>
      <c r="UFW15" s="2550"/>
      <c r="UFX15" s="2550"/>
      <c r="UFY15" s="2550"/>
      <c r="UFZ15" s="2550"/>
      <c r="UGA15" s="2550"/>
      <c r="UGB15" s="2550"/>
      <c r="UGC15" s="2550"/>
      <c r="UGD15" s="2550"/>
      <c r="UGE15" s="2550"/>
      <c r="UGF15" s="2550"/>
      <c r="UGG15" s="2550"/>
      <c r="UGH15" s="2550"/>
      <c r="UGI15" s="2550"/>
      <c r="UGJ15" s="2550"/>
      <c r="UGK15" s="2550"/>
      <c r="UGL15" s="2550"/>
      <c r="UGM15" s="2550"/>
      <c r="UGN15" s="2550"/>
      <c r="UGO15" s="2550"/>
      <c r="UGP15" s="2550"/>
      <c r="UGQ15" s="2550"/>
      <c r="UGR15" s="2550"/>
      <c r="UGS15" s="2550"/>
      <c r="UGT15" s="2550"/>
      <c r="UGU15" s="2550"/>
      <c r="UGV15" s="2550"/>
      <c r="UGW15" s="2550"/>
      <c r="UGX15" s="2550"/>
      <c r="UGY15" s="2550"/>
      <c r="UGZ15" s="2550"/>
      <c r="UHA15" s="2550"/>
      <c r="UHB15" s="2550"/>
      <c r="UHC15" s="2550"/>
      <c r="UHD15" s="2550"/>
      <c r="UHE15" s="2550"/>
      <c r="UHF15" s="2550"/>
      <c r="UHG15" s="2550"/>
      <c r="UHH15" s="2550"/>
      <c r="UHI15" s="2550"/>
      <c r="UHJ15" s="2550"/>
      <c r="UHK15" s="2550"/>
      <c r="UHL15" s="2550"/>
      <c r="UHM15" s="2550"/>
      <c r="UHN15" s="2550"/>
      <c r="UHO15" s="2550"/>
      <c r="UHP15" s="2550"/>
      <c r="UHQ15" s="2550"/>
      <c r="UHR15" s="2550"/>
      <c r="UHS15" s="2550"/>
      <c r="UHT15" s="2550"/>
      <c r="UHU15" s="2550"/>
      <c r="UHV15" s="2550"/>
      <c r="UHW15" s="2550"/>
      <c r="UHX15" s="2550"/>
      <c r="UHY15" s="2550"/>
      <c r="UHZ15" s="2550"/>
      <c r="UIA15" s="2550"/>
      <c r="UIB15" s="2550"/>
      <c r="UIC15" s="2550"/>
      <c r="UID15" s="2550"/>
      <c r="UIE15" s="2550"/>
      <c r="UIF15" s="2550"/>
      <c r="UIG15" s="2550"/>
      <c r="UIH15" s="2550"/>
      <c r="UII15" s="2550"/>
      <c r="UIJ15" s="2550"/>
      <c r="UIK15" s="2550"/>
      <c r="UIL15" s="2550"/>
      <c r="UIM15" s="2550"/>
      <c r="UIN15" s="2550"/>
      <c r="UIO15" s="2550"/>
      <c r="UIP15" s="2550"/>
      <c r="UIQ15" s="2550"/>
      <c r="UIR15" s="2550"/>
      <c r="UIS15" s="2550"/>
      <c r="UIT15" s="2550"/>
      <c r="UIU15" s="2550"/>
      <c r="UIV15" s="2550"/>
      <c r="UIW15" s="2550"/>
      <c r="UIX15" s="2550"/>
      <c r="UIY15" s="2550"/>
      <c r="UIZ15" s="2550"/>
      <c r="UJA15" s="2550"/>
      <c r="UJB15" s="2550"/>
      <c r="UJC15" s="2550"/>
      <c r="UJD15" s="2550"/>
      <c r="UJE15" s="2550"/>
      <c r="UJF15" s="2550"/>
      <c r="UJG15" s="2550"/>
      <c r="UJH15" s="2550"/>
      <c r="UJI15" s="2550"/>
      <c r="UJJ15" s="2550"/>
      <c r="UJK15" s="2550"/>
      <c r="UJL15" s="2550"/>
      <c r="UJM15" s="2550"/>
      <c r="UJN15" s="2550"/>
      <c r="UJO15" s="2550"/>
      <c r="UJP15" s="2550"/>
      <c r="UJQ15" s="2550"/>
      <c r="UJR15" s="2550"/>
      <c r="UJS15" s="2550"/>
      <c r="UJT15" s="2550"/>
      <c r="UJU15" s="2550"/>
      <c r="UJV15" s="2550"/>
      <c r="UJW15" s="2550"/>
      <c r="UJX15" s="2550"/>
      <c r="UJY15" s="2550"/>
      <c r="UJZ15" s="2550"/>
      <c r="UKA15" s="2550"/>
      <c r="UKB15" s="2550"/>
      <c r="UKC15" s="2550"/>
      <c r="UKD15" s="2550"/>
      <c r="UKE15" s="2550"/>
      <c r="UKF15" s="2550"/>
      <c r="UKG15" s="2550"/>
      <c r="UKH15" s="2550"/>
      <c r="UKI15" s="2550"/>
      <c r="UKJ15" s="2550"/>
      <c r="UKK15" s="2550"/>
      <c r="UKL15" s="2550"/>
      <c r="UKM15" s="2550"/>
      <c r="UKN15" s="2550"/>
      <c r="UKO15" s="2550"/>
      <c r="UKP15" s="2550"/>
      <c r="UKQ15" s="2550"/>
      <c r="UKR15" s="2550"/>
      <c r="UKS15" s="2550"/>
      <c r="UKT15" s="2550"/>
      <c r="UKU15" s="2550"/>
      <c r="UKV15" s="2550"/>
      <c r="UKW15" s="2550"/>
      <c r="UKX15" s="2550"/>
      <c r="UKY15" s="2550"/>
      <c r="UKZ15" s="2550"/>
      <c r="ULA15" s="2550"/>
      <c r="ULB15" s="2550"/>
      <c r="ULC15" s="2550"/>
      <c r="ULD15" s="2550"/>
      <c r="ULE15" s="2550"/>
      <c r="ULF15" s="2550"/>
      <c r="ULG15" s="2550"/>
      <c r="ULH15" s="2550"/>
      <c r="ULI15" s="2550"/>
      <c r="ULJ15" s="2550"/>
      <c r="ULK15" s="2550"/>
      <c r="ULL15" s="2550"/>
      <c r="ULM15" s="2550"/>
      <c r="ULN15" s="2550"/>
      <c r="ULO15" s="2550"/>
      <c r="ULP15" s="2550"/>
      <c r="ULQ15" s="2550"/>
      <c r="ULR15" s="2550"/>
      <c r="ULS15" s="2550"/>
      <c r="ULT15" s="2550"/>
      <c r="ULU15" s="2550"/>
      <c r="ULV15" s="2550"/>
      <c r="ULW15" s="2550"/>
      <c r="ULX15" s="2550"/>
      <c r="ULY15" s="2550"/>
      <c r="ULZ15" s="2550"/>
      <c r="UMA15" s="2550"/>
      <c r="UMB15" s="2550"/>
      <c r="UMC15" s="2550"/>
      <c r="UMD15" s="2550"/>
      <c r="UME15" s="2550"/>
      <c r="UMF15" s="2550"/>
      <c r="UMG15" s="2550"/>
      <c r="UMH15" s="2550"/>
      <c r="UMI15" s="2550"/>
      <c r="UMJ15" s="2550"/>
      <c r="UMK15" s="2550"/>
      <c r="UML15" s="2550"/>
      <c r="UMM15" s="2550"/>
      <c r="UMN15" s="2550"/>
      <c r="UMO15" s="2550"/>
      <c r="UMP15" s="2550"/>
      <c r="UMQ15" s="2550"/>
      <c r="UMR15" s="2550"/>
      <c r="UMS15" s="2550"/>
      <c r="UMT15" s="2550"/>
      <c r="UMU15" s="2550"/>
      <c r="UMV15" s="2550"/>
      <c r="UMW15" s="2550"/>
      <c r="UMX15" s="2550"/>
      <c r="UMY15" s="2550"/>
      <c r="UMZ15" s="2550"/>
      <c r="UNA15" s="2550"/>
      <c r="UNB15" s="2550"/>
      <c r="UNC15" s="2550"/>
      <c r="UND15" s="2550"/>
      <c r="UNE15" s="2550"/>
      <c r="UNF15" s="2550"/>
      <c r="UNG15" s="2550"/>
      <c r="UNH15" s="2550"/>
      <c r="UNI15" s="2550"/>
      <c r="UNJ15" s="2550"/>
      <c r="UNK15" s="2550"/>
      <c r="UNL15" s="2550"/>
      <c r="UNM15" s="2550"/>
      <c r="UNN15" s="2550"/>
      <c r="UNO15" s="2550"/>
      <c r="UNP15" s="2550"/>
      <c r="UNQ15" s="2550"/>
      <c r="UNR15" s="2550"/>
      <c r="UNS15" s="2550"/>
      <c r="UNT15" s="2550"/>
      <c r="UNU15" s="2550"/>
      <c r="UNV15" s="2550"/>
      <c r="UNW15" s="2550"/>
      <c r="UNX15" s="2550"/>
      <c r="UNY15" s="2550"/>
      <c r="UNZ15" s="2550"/>
      <c r="UOA15" s="2550"/>
      <c r="UOB15" s="2550"/>
      <c r="UOC15" s="2550"/>
      <c r="UOD15" s="2550"/>
      <c r="UOE15" s="2550"/>
      <c r="UOF15" s="2550"/>
      <c r="UOG15" s="2550"/>
      <c r="UOH15" s="2550"/>
      <c r="UOI15" s="2550"/>
      <c r="UOJ15" s="2550"/>
      <c r="UOK15" s="2550"/>
      <c r="UOL15" s="2550"/>
      <c r="UOM15" s="2550"/>
      <c r="UON15" s="2550"/>
      <c r="UOO15" s="2550"/>
      <c r="UOP15" s="2550"/>
      <c r="UOQ15" s="2550"/>
      <c r="UOR15" s="2550"/>
      <c r="UOS15" s="2550"/>
      <c r="UOT15" s="2550"/>
      <c r="UOU15" s="2550"/>
      <c r="UOV15" s="2550"/>
      <c r="UOW15" s="2550"/>
      <c r="UOX15" s="2550"/>
      <c r="UOY15" s="2550"/>
      <c r="UOZ15" s="2550"/>
      <c r="UPA15" s="2550"/>
      <c r="UPB15" s="2550"/>
      <c r="UPC15" s="2550"/>
      <c r="UPD15" s="2550"/>
      <c r="UPE15" s="2550"/>
      <c r="UPF15" s="2550"/>
      <c r="UPG15" s="2550"/>
      <c r="UPH15" s="2550"/>
      <c r="UPI15" s="2550"/>
      <c r="UPJ15" s="2550"/>
      <c r="UPK15" s="2550"/>
      <c r="UPL15" s="2550"/>
      <c r="UPM15" s="2550"/>
      <c r="UPN15" s="2550"/>
      <c r="UPO15" s="2550"/>
      <c r="UPP15" s="2550"/>
      <c r="UPQ15" s="2550"/>
      <c r="UPR15" s="2550"/>
      <c r="UPS15" s="2550"/>
      <c r="UPT15" s="2550"/>
      <c r="UPU15" s="2550"/>
      <c r="UPV15" s="2550"/>
      <c r="UPW15" s="2550"/>
      <c r="UPX15" s="2550"/>
      <c r="UPY15" s="2550"/>
      <c r="UPZ15" s="2550"/>
      <c r="UQA15" s="2550"/>
      <c r="UQB15" s="2550"/>
      <c r="UQC15" s="2550"/>
      <c r="UQD15" s="2550"/>
      <c r="UQE15" s="2550"/>
      <c r="UQF15" s="2550"/>
      <c r="UQG15" s="2550"/>
      <c r="UQH15" s="2550"/>
      <c r="UQI15" s="2550"/>
      <c r="UQJ15" s="2550"/>
      <c r="UQK15" s="2550"/>
      <c r="UQL15" s="2550"/>
      <c r="UQM15" s="2550"/>
      <c r="UQN15" s="2550"/>
      <c r="UQO15" s="2550"/>
      <c r="UQP15" s="2550"/>
      <c r="UQQ15" s="2550"/>
      <c r="UQR15" s="2550"/>
      <c r="UQS15" s="2550"/>
      <c r="UQT15" s="2550"/>
      <c r="UQU15" s="2550"/>
      <c r="UQV15" s="2550"/>
      <c r="UQW15" s="2550"/>
      <c r="UQX15" s="2550"/>
      <c r="UQY15" s="2550"/>
      <c r="UQZ15" s="2550"/>
      <c r="URA15" s="2550"/>
      <c r="URB15" s="2550"/>
      <c r="URC15" s="2550"/>
      <c r="URD15" s="2550"/>
      <c r="URE15" s="2550"/>
      <c r="URF15" s="2550"/>
      <c r="URG15" s="2550"/>
      <c r="URH15" s="2550"/>
      <c r="URI15" s="2550"/>
      <c r="URJ15" s="2550"/>
      <c r="URK15" s="2550"/>
      <c r="URL15" s="2550"/>
      <c r="URM15" s="2550"/>
      <c r="URN15" s="2550"/>
      <c r="URO15" s="2550"/>
      <c r="URP15" s="2550"/>
      <c r="URQ15" s="2550"/>
      <c r="URR15" s="2550"/>
      <c r="URS15" s="2550"/>
      <c r="URT15" s="2550"/>
      <c r="URU15" s="2550"/>
      <c r="URV15" s="2550"/>
      <c r="URW15" s="2550"/>
      <c r="URX15" s="2550"/>
      <c r="URY15" s="2550"/>
      <c r="URZ15" s="2550"/>
      <c r="USA15" s="2550"/>
      <c r="USB15" s="2550"/>
      <c r="USC15" s="2550"/>
      <c r="USD15" s="2550"/>
      <c r="USE15" s="2550"/>
      <c r="USF15" s="2550"/>
      <c r="USG15" s="2550"/>
      <c r="USH15" s="2550"/>
      <c r="USI15" s="2550"/>
      <c r="USJ15" s="2550"/>
      <c r="USK15" s="2550"/>
      <c r="USL15" s="2550"/>
      <c r="USM15" s="2550"/>
      <c r="USN15" s="2550"/>
      <c r="USO15" s="2550"/>
      <c r="USP15" s="2550"/>
      <c r="USQ15" s="2550"/>
      <c r="USR15" s="2550"/>
      <c r="USS15" s="2550"/>
      <c r="UST15" s="2550"/>
      <c r="USU15" s="2550"/>
      <c r="USV15" s="2550"/>
      <c r="USW15" s="2550"/>
      <c r="USX15" s="2550"/>
      <c r="USY15" s="2550"/>
      <c r="USZ15" s="2550"/>
      <c r="UTA15" s="2550"/>
      <c r="UTB15" s="2550"/>
      <c r="UTC15" s="2550"/>
      <c r="UTD15" s="2550"/>
      <c r="UTE15" s="2550"/>
      <c r="UTF15" s="2550"/>
      <c r="UTG15" s="2550"/>
      <c r="UTH15" s="2550"/>
      <c r="UTI15" s="2550"/>
      <c r="UTJ15" s="2550"/>
      <c r="UTK15" s="2550"/>
      <c r="UTL15" s="2550"/>
      <c r="UTM15" s="2550"/>
      <c r="UTN15" s="2550"/>
      <c r="UTO15" s="2550"/>
      <c r="UTP15" s="2550"/>
      <c r="UTQ15" s="2550"/>
      <c r="UTR15" s="2550"/>
      <c r="UTS15" s="2550"/>
      <c r="UTT15" s="2550"/>
      <c r="UTU15" s="2550"/>
      <c r="UTV15" s="2550"/>
      <c r="UTW15" s="2550"/>
      <c r="UTX15" s="2550"/>
      <c r="UTY15" s="2550"/>
      <c r="UTZ15" s="2550"/>
      <c r="UUA15" s="2550"/>
      <c r="UUB15" s="2550"/>
      <c r="UUC15" s="2550"/>
      <c r="UUD15" s="2550"/>
      <c r="UUE15" s="2550"/>
      <c r="UUF15" s="2550"/>
      <c r="UUG15" s="2550"/>
      <c r="UUH15" s="2550"/>
      <c r="UUI15" s="2550"/>
      <c r="UUJ15" s="2550"/>
      <c r="UUK15" s="2550"/>
      <c r="UUL15" s="2550"/>
      <c r="UUM15" s="2550"/>
      <c r="UUN15" s="2550"/>
      <c r="UUO15" s="2550"/>
      <c r="UUP15" s="2550"/>
      <c r="UUQ15" s="2550"/>
      <c r="UUR15" s="2550"/>
      <c r="UUS15" s="2550"/>
      <c r="UUT15" s="2550"/>
      <c r="UUU15" s="2550"/>
      <c r="UUV15" s="2550"/>
      <c r="UUW15" s="2550"/>
      <c r="UUX15" s="2550"/>
      <c r="UUY15" s="2550"/>
      <c r="UUZ15" s="2550"/>
      <c r="UVA15" s="2550"/>
      <c r="UVB15" s="2550"/>
      <c r="UVC15" s="2550"/>
      <c r="UVD15" s="2550"/>
      <c r="UVE15" s="2550"/>
      <c r="UVF15" s="2550"/>
      <c r="UVG15" s="2550"/>
      <c r="UVH15" s="2550"/>
      <c r="UVI15" s="2550"/>
      <c r="UVJ15" s="2550"/>
      <c r="UVK15" s="2550"/>
      <c r="UVL15" s="2550"/>
      <c r="UVM15" s="2550"/>
      <c r="UVN15" s="2550"/>
      <c r="UVO15" s="2550"/>
      <c r="UVP15" s="2550"/>
      <c r="UVQ15" s="2550"/>
      <c r="UVR15" s="2550"/>
      <c r="UVS15" s="2550"/>
      <c r="UVT15" s="2550"/>
      <c r="UVU15" s="2550"/>
      <c r="UVV15" s="2550"/>
      <c r="UVW15" s="2550"/>
      <c r="UVX15" s="2550"/>
      <c r="UVY15" s="2550"/>
      <c r="UVZ15" s="2550"/>
      <c r="UWA15" s="2550"/>
      <c r="UWB15" s="2550"/>
      <c r="UWC15" s="2550"/>
      <c r="UWD15" s="2550"/>
      <c r="UWE15" s="2550"/>
      <c r="UWF15" s="2550"/>
      <c r="UWG15" s="2550"/>
      <c r="UWH15" s="2550"/>
      <c r="UWI15" s="2550"/>
      <c r="UWJ15" s="2550"/>
      <c r="UWK15" s="2550"/>
      <c r="UWL15" s="2550"/>
      <c r="UWM15" s="2550"/>
      <c r="UWN15" s="2550"/>
      <c r="UWO15" s="2550"/>
      <c r="UWP15" s="2550"/>
      <c r="UWQ15" s="2550"/>
      <c r="UWR15" s="2550"/>
      <c r="UWS15" s="2550"/>
      <c r="UWT15" s="2550"/>
      <c r="UWU15" s="2550"/>
      <c r="UWV15" s="2550"/>
      <c r="UWW15" s="2550"/>
      <c r="UWX15" s="2550"/>
      <c r="UWY15" s="2550"/>
      <c r="UWZ15" s="2550"/>
      <c r="UXA15" s="2550"/>
      <c r="UXB15" s="2550"/>
      <c r="UXC15" s="2550"/>
      <c r="UXD15" s="2550"/>
      <c r="UXE15" s="2550"/>
      <c r="UXF15" s="2550"/>
      <c r="UXG15" s="2550"/>
      <c r="UXH15" s="2550"/>
      <c r="UXI15" s="2550"/>
      <c r="UXJ15" s="2550"/>
      <c r="UXK15" s="2550"/>
      <c r="UXL15" s="2550"/>
      <c r="UXM15" s="2550"/>
      <c r="UXN15" s="2550"/>
      <c r="UXO15" s="2550"/>
      <c r="UXP15" s="2550"/>
      <c r="UXQ15" s="2550"/>
      <c r="UXR15" s="2550"/>
      <c r="UXS15" s="2550"/>
      <c r="UXT15" s="2550"/>
      <c r="UXU15" s="2550"/>
      <c r="UXV15" s="2550"/>
      <c r="UXW15" s="2550"/>
      <c r="UXX15" s="2550"/>
      <c r="UXY15" s="2550"/>
      <c r="UXZ15" s="2550"/>
      <c r="UYA15" s="2550"/>
      <c r="UYB15" s="2550"/>
      <c r="UYC15" s="2550"/>
      <c r="UYD15" s="2550"/>
      <c r="UYE15" s="2550"/>
      <c r="UYF15" s="2550"/>
      <c r="UYG15" s="2550"/>
      <c r="UYH15" s="2550"/>
      <c r="UYI15" s="2550"/>
      <c r="UYJ15" s="2550"/>
      <c r="UYK15" s="2550"/>
      <c r="UYL15" s="2550"/>
      <c r="UYM15" s="2550"/>
      <c r="UYN15" s="2550"/>
      <c r="UYO15" s="2550"/>
      <c r="UYP15" s="2550"/>
      <c r="UYQ15" s="2550"/>
      <c r="UYR15" s="2550"/>
      <c r="UYS15" s="2550"/>
      <c r="UYT15" s="2550"/>
      <c r="UYU15" s="2550"/>
      <c r="UYV15" s="2550"/>
      <c r="UYW15" s="2550"/>
      <c r="UYX15" s="2550"/>
      <c r="UYY15" s="2550"/>
      <c r="UYZ15" s="2550"/>
      <c r="UZA15" s="2550"/>
      <c r="UZB15" s="2550"/>
      <c r="UZC15" s="2550"/>
      <c r="UZD15" s="2550"/>
      <c r="UZE15" s="2550"/>
      <c r="UZF15" s="2550"/>
      <c r="UZG15" s="2550"/>
      <c r="UZH15" s="2550"/>
      <c r="UZI15" s="2550"/>
      <c r="UZJ15" s="2550"/>
      <c r="UZK15" s="2550"/>
      <c r="UZL15" s="2550"/>
      <c r="UZM15" s="2550"/>
      <c r="UZN15" s="2550"/>
      <c r="UZO15" s="2550"/>
      <c r="UZP15" s="2550"/>
      <c r="UZQ15" s="2550"/>
      <c r="UZR15" s="2550"/>
      <c r="UZS15" s="2550"/>
      <c r="UZT15" s="2550"/>
      <c r="UZU15" s="2550"/>
      <c r="UZV15" s="2550"/>
      <c r="UZW15" s="2550"/>
      <c r="UZX15" s="2550"/>
      <c r="UZY15" s="2550"/>
      <c r="UZZ15" s="2550"/>
      <c r="VAA15" s="2550"/>
      <c r="VAB15" s="2550"/>
      <c r="VAC15" s="2550"/>
      <c r="VAD15" s="2550"/>
      <c r="VAE15" s="2550"/>
      <c r="VAF15" s="2550"/>
      <c r="VAG15" s="2550"/>
      <c r="VAH15" s="2550"/>
      <c r="VAI15" s="2550"/>
      <c r="VAJ15" s="2550"/>
      <c r="VAK15" s="2550"/>
      <c r="VAL15" s="2550"/>
      <c r="VAM15" s="2550"/>
      <c r="VAN15" s="2550"/>
      <c r="VAO15" s="2550"/>
      <c r="VAP15" s="2550"/>
      <c r="VAQ15" s="2550"/>
      <c r="VAR15" s="2550"/>
      <c r="VAS15" s="2550"/>
      <c r="VAT15" s="2550"/>
      <c r="VAU15" s="2550"/>
      <c r="VAV15" s="2550"/>
      <c r="VAW15" s="2550"/>
      <c r="VAX15" s="2550"/>
      <c r="VAY15" s="2550"/>
      <c r="VAZ15" s="2550"/>
      <c r="VBA15" s="2550"/>
      <c r="VBB15" s="2550"/>
      <c r="VBC15" s="2550"/>
      <c r="VBD15" s="2550"/>
      <c r="VBE15" s="2550"/>
      <c r="VBF15" s="2550"/>
      <c r="VBG15" s="2550"/>
      <c r="VBH15" s="2550"/>
      <c r="VBI15" s="2550"/>
      <c r="VBJ15" s="2550"/>
      <c r="VBK15" s="2550"/>
      <c r="VBL15" s="2550"/>
      <c r="VBM15" s="2550"/>
      <c r="VBN15" s="2550"/>
      <c r="VBO15" s="2550"/>
      <c r="VBP15" s="2550"/>
      <c r="VBQ15" s="2550"/>
      <c r="VBR15" s="2550"/>
      <c r="VBS15" s="2550"/>
      <c r="VBT15" s="2550"/>
      <c r="VBU15" s="2550"/>
      <c r="VBV15" s="2550"/>
      <c r="VBW15" s="2550"/>
      <c r="VBX15" s="2550"/>
      <c r="VBY15" s="2550"/>
      <c r="VBZ15" s="2550"/>
      <c r="VCA15" s="2550"/>
      <c r="VCB15" s="2550"/>
      <c r="VCC15" s="2550"/>
      <c r="VCD15" s="2550"/>
      <c r="VCE15" s="2550"/>
      <c r="VCF15" s="2550"/>
      <c r="VCG15" s="2550"/>
      <c r="VCH15" s="2550"/>
      <c r="VCI15" s="2550"/>
      <c r="VCJ15" s="2550"/>
      <c r="VCK15" s="2550"/>
      <c r="VCL15" s="2550"/>
      <c r="VCM15" s="2550"/>
      <c r="VCN15" s="2550"/>
      <c r="VCO15" s="2550"/>
      <c r="VCP15" s="2550"/>
      <c r="VCQ15" s="2550"/>
      <c r="VCR15" s="2550"/>
      <c r="VCS15" s="2550"/>
      <c r="VCT15" s="2550"/>
      <c r="VCU15" s="2550"/>
      <c r="VCV15" s="2550"/>
      <c r="VCW15" s="2550"/>
      <c r="VCX15" s="2550"/>
      <c r="VCY15" s="2550"/>
      <c r="VCZ15" s="2550"/>
      <c r="VDA15" s="2550"/>
      <c r="VDB15" s="2550"/>
      <c r="VDC15" s="2550"/>
      <c r="VDD15" s="2550"/>
      <c r="VDE15" s="2550"/>
      <c r="VDF15" s="2550"/>
      <c r="VDG15" s="2550"/>
      <c r="VDH15" s="2550"/>
      <c r="VDI15" s="2550"/>
      <c r="VDJ15" s="2550"/>
      <c r="VDK15" s="2550"/>
      <c r="VDL15" s="2550"/>
      <c r="VDM15" s="2550"/>
      <c r="VDN15" s="2550"/>
      <c r="VDO15" s="2550"/>
      <c r="VDP15" s="2550"/>
      <c r="VDQ15" s="2550"/>
      <c r="VDR15" s="2550"/>
      <c r="VDS15" s="2550"/>
      <c r="VDT15" s="2550"/>
      <c r="VDU15" s="2550"/>
      <c r="VDV15" s="2550"/>
      <c r="VDW15" s="2550"/>
      <c r="VDX15" s="2550"/>
      <c r="VDY15" s="2550"/>
      <c r="VDZ15" s="2550"/>
      <c r="VEA15" s="2550"/>
      <c r="VEB15" s="2550"/>
      <c r="VEC15" s="2550"/>
      <c r="VED15" s="2550"/>
      <c r="VEE15" s="2550"/>
      <c r="VEF15" s="2550"/>
      <c r="VEG15" s="2550"/>
      <c r="VEH15" s="2550"/>
      <c r="VEI15" s="2550"/>
      <c r="VEJ15" s="2550"/>
      <c r="VEK15" s="2550"/>
      <c r="VEL15" s="2550"/>
      <c r="VEM15" s="2550"/>
      <c r="VEN15" s="2550"/>
      <c r="VEO15" s="2550"/>
      <c r="VEP15" s="2550"/>
      <c r="VEQ15" s="2550"/>
      <c r="VER15" s="2550"/>
      <c r="VES15" s="2550"/>
      <c r="VET15" s="2550"/>
      <c r="VEU15" s="2550"/>
      <c r="VEV15" s="2550"/>
      <c r="VEW15" s="2550"/>
      <c r="VEX15" s="2550"/>
      <c r="VEY15" s="2550"/>
      <c r="VEZ15" s="2550"/>
      <c r="VFA15" s="2550"/>
      <c r="VFB15" s="2550"/>
      <c r="VFC15" s="2550"/>
      <c r="VFD15" s="2550"/>
      <c r="VFE15" s="2550"/>
      <c r="VFF15" s="2550"/>
      <c r="VFG15" s="2550"/>
      <c r="VFH15" s="2550"/>
      <c r="VFI15" s="2550"/>
      <c r="VFJ15" s="2550"/>
      <c r="VFK15" s="2550"/>
      <c r="VFL15" s="2550"/>
      <c r="VFM15" s="2550"/>
      <c r="VFN15" s="2550"/>
      <c r="VFO15" s="2550"/>
      <c r="VFP15" s="2550"/>
      <c r="VFQ15" s="2550"/>
      <c r="VFR15" s="2550"/>
      <c r="VFS15" s="2550"/>
      <c r="VFT15" s="2550"/>
      <c r="VFU15" s="2550"/>
      <c r="VFV15" s="2550"/>
      <c r="VFW15" s="2550"/>
      <c r="VFX15" s="2550"/>
      <c r="VFY15" s="2550"/>
      <c r="VFZ15" s="2550"/>
      <c r="VGA15" s="2550"/>
      <c r="VGB15" s="2550"/>
      <c r="VGC15" s="2550"/>
      <c r="VGD15" s="2550"/>
      <c r="VGE15" s="2550"/>
      <c r="VGF15" s="2550"/>
      <c r="VGG15" s="2550"/>
      <c r="VGH15" s="2550"/>
      <c r="VGI15" s="2550"/>
      <c r="VGJ15" s="2550"/>
      <c r="VGK15" s="2550"/>
      <c r="VGL15" s="2550"/>
      <c r="VGM15" s="2550"/>
      <c r="VGN15" s="2550"/>
      <c r="VGO15" s="2550"/>
      <c r="VGP15" s="2550"/>
      <c r="VGQ15" s="2550"/>
      <c r="VGR15" s="2550"/>
      <c r="VGS15" s="2550"/>
      <c r="VGT15" s="2550"/>
      <c r="VGU15" s="2550"/>
      <c r="VGV15" s="2550"/>
      <c r="VGW15" s="2550"/>
      <c r="VGX15" s="2550"/>
      <c r="VGY15" s="2550"/>
      <c r="VGZ15" s="2550"/>
      <c r="VHA15" s="2550"/>
      <c r="VHB15" s="2550"/>
      <c r="VHC15" s="2550"/>
      <c r="VHD15" s="2550"/>
      <c r="VHE15" s="2550"/>
      <c r="VHF15" s="2550"/>
      <c r="VHG15" s="2550"/>
      <c r="VHH15" s="2550"/>
      <c r="VHI15" s="2550"/>
      <c r="VHJ15" s="2550"/>
      <c r="VHK15" s="2550"/>
      <c r="VHL15" s="2550"/>
      <c r="VHM15" s="2550"/>
      <c r="VHN15" s="2550"/>
      <c r="VHO15" s="2550"/>
      <c r="VHP15" s="2550"/>
      <c r="VHQ15" s="2550"/>
      <c r="VHR15" s="2550"/>
      <c r="VHS15" s="2550"/>
      <c r="VHT15" s="2550"/>
      <c r="VHU15" s="2550"/>
      <c r="VHV15" s="2550"/>
      <c r="VHW15" s="2550"/>
      <c r="VHX15" s="2550"/>
      <c r="VHY15" s="2550"/>
      <c r="VHZ15" s="2550"/>
      <c r="VIA15" s="2550"/>
      <c r="VIB15" s="2550"/>
      <c r="VIC15" s="2550"/>
      <c r="VID15" s="2550"/>
      <c r="VIE15" s="2550"/>
      <c r="VIF15" s="2550"/>
      <c r="VIG15" s="2550"/>
      <c r="VIH15" s="2550"/>
      <c r="VII15" s="2550"/>
      <c r="VIJ15" s="2550"/>
      <c r="VIK15" s="2550"/>
      <c r="VIL15" s="2550"/>
      <c r="VIM15" s="2550"/>
      <c r="VIN15" s="2550"/>
      <c r="VIO15" s="2550"/>
      <c r="VIP15" s="2550"/>
      <c r="VIQ15" s="2550"/>
      <c r="VIR15" s="2550"/>
      <c r="VIS15" s="2550"/>
      <c r="VIT15" s="2550"/>
      <c r="VIU15" s="2550"/>
      <c r="VIV15" s="2550"/>
      <c r="VIW15" s="2550"/>
      <c r="VIX15" s="2550"/>
      <c r="VIY15" s="2550"/>
      <c r="VIZ15" s="2550"/>
      <c r="VJA15" s="2550"/>
      <c r="VJB15" s="2550"/>
      <c r="VJC15" s="2550"/>
      <c r="VJD15" s="2550"/>
      <c r="VJE15" s="2550"/>
      <c r="VJF15" s="2550"/>
      <c r="VJG15" s="2550"/>
      <c r="VJH15" s="2550"/>
      <c r="VJI15" s="2550"/>
      <c r="VJJ15" s="2550"/>
      <c r="VJK15" s="2550"/>
      <c r="VJL15" s="2550"/>
      <c r="VJM15" s="2550"/>
      <c r="VJN15" s="2550"/>
      <c r="VJO15" s="2550"/>
      <c r="VJP15" s="2550"/>
      <c r="VJQ15" s="2550"/>
      <c r="VJR15" s="2550"/>
      <c r="VJS15" s="2550"/>
      <c r="VJT15" s="2550"/>
      <c r="VJU15" s="2550"/>
      <c r="VJV15" s="2550"/>
      <c r="VJW15" s="2550"/>
      <c r="VJX15" s="2550"/>
      <c r="VJY15" s="2550"/>
      <c r="VJZ15" s="2550"/>
      <c r="VKA15" s="2550"/>
      <c r="VKB15" s="2550"/>
      <c r="VKC15" s="2550"/>
      <c r="VKD15" s="2550"/>
      <c r="VKE15" s="2550"/>
      <c r="VKF15" s="2550"/>
      <c r="VKG15" s="2550"/>
      <c r="VKH15" s="2550"/>
      <c r="VKI15" s="2550"/>
      <c r="VKJ15" s="2550"/>
      <c r="VKK15" s="2550"/>
      <c r="VKL15" s="2550"/>
      <c r="VKM15" s="2550"/>
      <c r="VKN15" s="2550"/>
      <c r="VKO15" s="2550"/>
      <c r="VKP15" s="2550"/>
      <c r="VKQ15" s="2550"/>
      <c r="VKR15" s="2550"/>
      <c r="VKS15" s="2550"/>
      <c r="VKT15" s="2550"/>
      <c r="VKU15" s="2550"/>
      <c r="VKV15" s="2550"/>
      <c r="VKW15" s="2550"/>
      <c r="VKX15" s="2550"/>
      <c r="VKY15" s="2550"/>
      <c r="VKZ15" s="2550"/>
      <c r="VLA15" s="2550"/>
      <c r="VLB15" s="2550"/>
      <c r="VLC15" s="2550"/>
      <c r="VLD15" s="2550"/>
      <c r="VLE15" s="2550"/>
      <c r="VLF15" s="2550"/>
      <c r="VLG15" s="2550"/>
      <c r="VLH15" s="2550"/>
      <c r="VLI15" s="2550"/>
      <c r="VLJ15" s="2550"/>
      <c r="VLK15" s="2550"/>
      <c r="VLL15" s="2550"/>
      <c r="VLM15" s="2550"/>
      <c r="VLN15" s="2550"/>
      <c r="VLO15" s="2550"/>
      <c r="VLP15" s="2550"/>
      <c r="VLQ15" s="2550"/>
      <c r="VLR15" s="2550"/>
      <c r="VLS15" s="2550"/>
      <c r="VLT15" s="2550"/>
      <c r="VLU15" s="2550"/>
      <c r="VLV15" s="2550"/>
      <c r="VLW15" s="2550"/>
      <c r="VLX15" s="2550"/>
      <c r="VLY15" s="2550"/>
      <c r="VLZ15" s="2550"/>
      <c r="VMA15" s="2550"/>
      <c r="VMB15" s="2550"/>
      <c r="VMC15" s="2550"/>
      <c r="VMD15" s="2550"/>
      <c r="VME15" s="2550"/>
      <c r="VMF15" s="2550"/>
      <c r="VMG15" s="2550"/>
      <c r="VMH15" s="2550"/>
      <c r="VMI15" s="2550"/>
      <c r="VMJ15" s="2550"/>
      <c r="VMK15" s="2550"/>
      <c r="VML15" s="2550"/>
      <c r="VMM15" s="2550"/>
      <c r="VMN15" s="2550"/>
      <c r="VMO15" s="2550"/>
      <c r="VMP15" s="2550"/>
      <c r="VMQ15" s="2550"/>
      <c r="VMR15" s="2550"/>
      <c r="VMS15" s="2550"/>
      <c r="VMT15" s="2550"/>
      <c r="VMU15" s="2550"/>
      <c r="VMV15" s="2550"/>
      <c r="VMW15" s="2550"/>
      <c r="VMX15" s="2550"/>
      <c r="VMY15" s="2550"/>
      <c r="VMZ15" s="2550"/>
      <c r="VNA15" s="2550"/>
      <c r="VNB15" s="2550"/>
      <c r="VNC15" s="2550"/>
      <c r="VND15" s="2550"/>
      <c r="VNE15" s="2550"/>
      <c r="VNF15" s="2550"/>
      <c r="VNG15" s="2550"/>
      <c r="VNH15" s="2550"/>
      <c r="VNI15" s="2550"/>
      <c r="VNJ15" s="2550"/>
      <c r="VNK15" s="2550"/>
      <c r="VNL15" s="2550"/>
      <c r="VNM15" s="2550"/>
      <c r="VNN15" s="2550"/>
      <c r="VNO15" s="2550"/>
      <c r="VNP15" s="2550"/>
      <c r="VNQ15" s="2550"/>
      <c r="VNR15" s="2550"/>
      <c r="VNS15" s="2550"/>
      <c r="VNT15" s="2550"/>
      <c r="VNU15" s="2550"/>
      <c r="VNV15" s="2550"/>
      <c r="VNW15" s="2550"/>
      <c r="VNX15" s="2550"/>
      <c r="VNY15" s="2550"/>
      <c r="VNZ15" s="2550"/>
      <c r="VOA15" s="2550"/>
      <c r="VOB15" s="2550"/>
      <c r="VOC15" s="2550"/>
      <c r="VOD15" s="2550"/>
      <c r="VOE15" s="2550"/>
      <c r="VOF15" s="2550"/>
      <c r="VOG15" s="2550"/>
      <c r="VOH15" s="2550"/>
      <c r="VOI15" s="2550"/>
      <c r="VOJ15" s="2550"/>
      <c r="VOK15" s="2550"/>
      <c r="VOL15" s="2550"/>
      <c r="VOM15" s="2550"/>
      <c r="VON15" s="2550"/>
      <c r="VOO15" s="2550"/>
      <c r="VOP15" s="2550"/>
      <c r="VOQ15" s="2550"/>
      <c r="VOR15" s="2550"/>
      <c r="VOS15" s="2550"/>
      <c r="VOT15" s="2550"/>
      <c r="VOU15" s="2550"/>
      <c r="VOV15" s="2550"/>
      <c r="VOW15" s="2550"/>
      <c r="VOX15" s="2550"/>
      <c r="VOY15" s="2550"/>
      <c r="VOZ15" s="2550"/>
      <c r="VPA15" s="2550"/>
      <c r="VPB15" s="2550"/>
      <c r="VPC15" s="2550"/>
      <c r="VPD15" s="2550"/>
      <c r="VPE15" s="2550"/>
      <c r="VPF15" s="2550"/>
      <c r="VPG15" s="2550"/>
      <c r="VPH15" s="2550"/>
      <c r="VPI15" s="2550"/>
      <c r="VPJ15" s="2550"/>
      <c r="VPK15" s="2550"/>
      <c r="VPL15" s="2550"/>
      <c r="VPM15" s="2550"/>
      <c r="VPN15" s="2550"/>
      <c r="VPO15" s="2550"/>
      <c r="VPP15" s="2550"/>
      <c r="VPQ15" s="2550"/>
      <c r="VPR15" s="2550"/>
      <c r="VPS15" s="2550"/>
      <c r="VPT15" s="2550"/>
      <c r="VPU15" s="2550"/>
      <c r="VPV15" s="2550"/>
      <c r="VPW15" s="2550"/>
      <c r="VPX15" s="2550"/>
      <c r="VPY15" s="2550"/>
      <c r="VPZ15" s="2550"/>
      <c r="VQA15" s="2550"/>
      <c r="VQB15" s="2550"/>
      <c r="VQC15" s="2550"/>
      <c r="VQD15" s="2550"/>
      <c r="VQE15" s="2550"/>
      <c r="VQF15" s="2550"/>
      <c r="VQG15" s="2550"/>
      <c r="VQH15" s="2550"/>
      <c r="VQI15" s="2550"/>
      <c r="VQJ15" s="2550"/>
      <c r="VQK15" s="2550"/>
      <c r="VQL15" s="2550"/>
      <c r="VQM15" s="2550"/>
      <c r="VQN15" s="2550"/>
      <c r="VQO15" s="2550"/>
      <c r="VQP15" s="2550"/>
      <c r="VQQ15" s="2550"/>
      <c r="VQR15" s="2550"/>
      <c r="VQS15" s="2550"/>
      <c r="VQT15" s="2550"/>
      <c r="VQU15" s="2550"/>
      <c r="VQV15" s="2550"/>
      <c r="VQW15" s="2550"/>
      <c r="VQX15" s="2550"/>
      <c r="VQY15" s="2550"/>
      <c r="VQZ15" s="2550"/>
      <c r="VRA15" s="2550"/>
      <c r="VRB15" s="2550"/>
      <c r="VRC15" s="2550"/>
      <c r="VRD15" s="2550"/>
      <c r="VRE15" s="2550"/>
      <c r="VRF15" s="2550"/>
      <c r="VRG15" s="2550"/>
      <c r="VRH15" s="2550"/>
      <c r="VRI15" s="2550"/>
      <c r="VRJ15" s="2550"/>
      <c r="VRK15" s="2550"/>
      <c r="VRL15" s="2550"/>
      <c r="VRM15" s="2550"/>
      <c r="VRN15" s="2550"/>
      <c r="VRO15" s="2550"/>
      <c r="VRP15" s="2550"/>
      <c r="VRQ15" s="2550"/>
      <c r="VRR15" s="2550"/>
      <c r="VRS15" s="2550"/>
      <c r="VRT15" s="2550"/>
      <c r="VRU15" s="2550"/>
      <c r="VRV15" s="2550"/>
      <c r="VRW15" s="2550"/>
      <c r="VRX15" s="2550"/>
      <c r="VRY15" s="2550"/>
      <c r="VRZ15" s="2550"/>
      <c r="VSA15" s="2550"/>
      <c r="VSB15" s="2550"/>
      <c r="VSC15" s="2550"/>
      <c r="VSD15" s="2550"/>
      <c r="VSE15" s="2550"/>
      <c r="VSF15" s="2550"/>
      <c r="VSG15" s="2550"/>
      <c r="VSH15" s="2550"/>
      <c r="VSI15" s="2550"/>
      <c r="VSJ15" s="2550"/>
      <c r="VSK15" s="2550"/>
      <c r="VSL15" s="2550"/>
      <c r="VSM15" s="2550"/>
      <c r="VSN15" s="2550"/>
      <c r="VSO15" s="2550"/>
      <c r="VSP15" s="2550"/>
      <c r="VSQ15" s="2550"/>
      <c r="VSR15" s="2550"/>
      <c r="VSS15" s="2550"/>
      <c r="VST15" s="2550"/>
      <c r="VSU15" s="2550"/>
      <c r="VSV15" s="2550"/>
      <c r="VSW15" s="2550"/>
      <c r="VSX15" s="2550"/>
      <c r="VSY15" s="2550"/>
      <c r="VSZ15" s="2550"/>
      <c r="VTA15" s="2550"/>
      <c r="VTB15" s="2550"/>
      <c r="VTC15" s="2550"/>
      <c r="VTD15" s="2550"/>
      <c r="VTE15" s="2550"/>
      <c r="VTF15" s="2550"/>
      <c r="VTG15" s="2550"/>
      <c r="VTH15" s="2550"/>
      <c r="VTI15" s="2550"/>
      <c r="VTJ15" s="2550"/>
      <c r="VTK15" s="2550"/>
      <c r="VTL15" s="2550"/>
      <c r="VTM15" s="2550"/>
      <c r="VTN15" s="2550"/>
      <c r="VTO15" s="2550"/>
      <c r="VTP15" s="2550"/>
      <c r="VTQ15" s="2550"/>
      <c r="VTR15" s="2550"/>
      <c r="VTS15" s="2550"/>
      <c r="VTT15" s="2550"/>
      <c r="VTU15" s="2550"/>
      <c r="VTV15" s="2550"/>
      <c r="VTW15" s="2550"/>
      <c r="VTX15" s="2550"/>
      <c r="VTY15" s="2550"/>
      <c r="VTZ15" s="2550"/>
      <c r="VUA15" s="2550"/>
      <c r="VUB15" s="2550"/>
      <c r="VUC15" s="2550"/>
      <c r="VUD15" s="2550"/>
      <c r="VUE15" s="2550"/>
      <c r="VUF15" s="2550"/>
      <c r="VUG15" s="2550"/>
      <c r="VUH15" s="2550"/>
      <c r="VUI15" s="2550"/>
      <c r="VUJ15" s="2550"/>
      <c r="VUK15" s="2550"/>
      <c r="VUL15" s="2550"/>
      <c r="VUM15" s="2550"/>
      <c r="VUN15" s="2550"/>
      <c r="VUO15" s="2550"/>
      <c r="VUP15" s="2550"/>
      <c r="VUQ15" s="2550"/>
      <c r="VUR15" s="2550"/>
      <c r="VUS15" s="2550"/>
      <c r="VUT15" s="2550"/>
      <c r="VUU15" s="2550"/>
      <c r="VUV15" s="2550"/>
      <c r="VUW15" s="2550"/>
      <c r="VUX15" s="2550"/>
      <c r="VUY15" s="2550"/>
      <c r="VUZ15" s="2550"/>
      <c r="VVA15" s="2550"/>
      <c r="VVB15" s="2550"/>
      <c r="VVC15" s="2550"/>
      <c r="VVD15" s="2550"/>
      <c r="VVE15" s="2550"/>
      <c r="VVF15" s="2550"/>
      <c r="VVG15" s="2550"/>
      <c r="VVH15" s="2550"/>
      <c r="VVI15" s="2550"/>
      <c r="VVJ15" s="2550"/>
      <c r="VVK15" s="2550"/>
      <c r="VVL15" s="2550"/>
      <c r="VVM15" s="2550"/>
      <c r="VVN15" s="2550"/>
      <c r="VVO15" s="2550"/>
      <c r="VVP15" s="2550"/>
      <c r="VVQ15" s="2550"/>
      <c r="VVR15" s="2550"/>
      <c r="VVS15" s="2550"/>
      <c r="VVT15" s="2550"/>
      <c r="VVU15" s="2550"/>
      <c r="VVV15" s="2550"/>
      <c r="VVW15" s="2550"/>
      <c r="VVX15" s="2550"/>
      <c r="VVY15" s="2550"/>
      <c r="VVZ15" s="2550"/>
      <c r="VWA15" s="2550"/>
      <c r="VWB15" s="2550"/>
      <c r="VWC15" s="2550"/>
      <c r="VWD15" s="2550"/>
      <c r="VWE15" s="2550"/>
      <c r="VWF15" s="2550"/>
      <c r="VWG15" s="2550"/>
      <c r="VWH15" s="2550"/>
      <c r="VWI15" s="2550"/>
      <c r="VWJ15" s="2550"/>
      <c r="VWK15" s="2550"/>
      <c r="VWL15" s="2550"/>
      <c r="VWM15" s="2550"/>
      <c r="VWN15" s="2550"/>
      <c r="VWO15" s="2550"/>
      <c r="VWP15" s="2550"/>
      <c r="VWQ15" s="2550"/>
      <c r="VWR15" s="2550"/>
      <c r="VWS15" s="2550"/>
      <c r="VWT15" s="2550"/>
      <c r="VWU15" s="2550"/>
      <c r="VWV15" s="2550"/>
      <c r="VWW15" s="2550"/>
      <c r="VWX15" s="2550"/>
      <c r="VWY15" s="2550"/>
      <c r="VWZ15" s="2550"/>
      <c r="VXA15" s="2550"/>
      <c r="VXB15" s="2550"/>
      <c r="VXC15" s="2550"/>
      <c r="VXD15" s="2550"/>
      <c r="VXE15" s="2550"/>
      <c r="VXF15" s="2550"/>
      <c r="VXG15" s="2550"/>
      <c r="VXH15" s="2550"/>
      <c r="VXI15" s="2550"/>
      <c r="VXJ15" s="2550"/>
      <c r="VXK15" s="2550"/>
      <c r="VXL15" s="2550"/>
      <c r="VXM15" s="2550"/>
      <c r="VXN15" s="2550"/>
      <c r="VXO15" s="2550"/>
      <c r="VXP15" s="2550"/>
      <c r="VXQ15" s="2550"/>
      <c r="VXR15" s="2550"/>
      <c r="VXS15" s="2550"/>
      <c r="VXT15" s="2550"/>
      <c r="VXU15" s="2550"/>
      <c r="VXV15" s="2550"/>
      <c r="VXW15" s="2550"/>
      <c r="VXX15" s="2550"/>
      <c r="VXY15" s="2550"/>
      <c r="VXZ15" s="2550"/>
      <c r="VYA15" s="2550"/>
      <c r="VYB15" s="2550"/>
      <c r="VYC15" s="2550"/>
      <c r="VYD15" s="2550"/>
      <c r="VYE15" s="2550"/>
      <c r="VYF15" s="2550"/>
      <c r="VYG15" s="2550"/>
      <c r="VYH15" s="2550"/>
      <c r="VYI15" s="2550"/>
      <c r="VYJ15" s="2550"/>
      <c r="VYK15" s="2550"/>
      <c r="VYL15" s="2550"/>
      <c r="VYM15" s="2550"/>
      <c r="VYN15" s="2550"/>
      <c r="VYO15" s="2550"/>
      <c r="VYP15" s="2550"/>
      <c r="VYQ15" s="2550"/>
      <c r="VYR15" s="2550"/>
      <c r="VYS15" s="2550"/>
      <c r="VYT15" s="2550"/>
      <c r="VYU15" s="2550"/>
      <c r="VYV15" s="2550"/>
      <c r="VYW15" s="2550"/>
      <c r="VYX15" s="2550"/>
      <c r="VYY15" s="2550"/>
      <c r="VYZ15" s="2550"/>
      <c r="VZA15" s="2550"/>
      <c r="VZB15" s="2550"/>
      <c r="VZC15" s="2550"/>
      <c r="VZD15" s="2550"/>
      <c r="VZE15" s="2550"/>
      <c r="VZF15" s="2550"/>
      <c r="VZG15" s="2550"/>
      <c r="VZH15" s="2550"/>
      <c r="VZI15" s="2550"/>
      <c r="VZJ15" s="2550"/>
      <c r="VZK15" s="2550"/>
      <c r="VZL15" s="2550"/>
      <c r="VZM15" s="2550"/>
      <c r="VZN15" s="2550"/>
      <c r="VZO15" s="2550"/>
      <c r="VZP15" s="2550"/>
      <c r="VZQ15" s="2550"/>
      <c r="VZR15" s="2550"/>
      <c r="VZS15" s="2550"/>
      <c r="VZT15" s="2550"/>
      <c r="VZU15" s="2550"/>
      <c r="VZV15" s="2550"/>
      <c r="VZW15" s="2550"/>
      <c r="VZX15" s="2550"/>
      <c r="VZY15" s="2550"/>
      <c r="VZZ15" s="2550"/>
      <c r="WAA15" s="2550"/>
      <c r="WAB15" s="2550"/>
      <c r="WAC15" s="2550"/>
      <c r="WAD15" s="2550"/>
      <c r="WAE15" s="2550"/>
      <c r="WAF15" s="2550"/>
      <c r="WAG15" s="2550"/>
      <c r="WAH15" s="2550"/>
      <c r="WAI15" s="2550"/>
      <c r="WAJ15" s="2550"/>
      <c r="WAK15" s="2550"/>
      <c r="WAL15" s="2550"/>
      <c r="WAM15" s="2550"/>
      <c r="WAN15" s="2550"/>
      <c r="WAO15" s="2550"/>
      <c r="WAP15" s="2550"/>
      <c r="WAQ15" s="2550"/>
      <c r="WAR15" s="2550"/>
      <c r="WAS15" s="2550"/>
      <c r="WAT15" s="2550"/>
      <c r="WAU15" s="2550"/>
      <c r="WAV15" s="2550"/>
      <c r="WAW15" s="2550"/>
      <c r="WAX15" s="2550"/>
      <c r="WAY15" s="2550"/>
      <c r="WAZ15" s="2550"/>
      <c r="WBA15" s="2550"/>
      <c r="WBB15" s="2550"/>
      <c r="WBC15" s="2550"/>
      <c r="WBD15" s="2550"/>
      <c r="WBE15" s="2550"/>
      <c r="WBF15" s="2550"/>
      <c r="WBG15" s="2550"/>
      <c r="WBH15" s="2550"/>
      <c r="WBI15" s="2550"/>
      <c r="WBJ15" s="2550"/>
      <c r="WBK15" s="2550"/>
      <c r="WBL15" s="2550"/>
      <c r="WBM15" s="2550"/>
      <c r="WBN15" s="2550"/>
      <c r="WBO15" s="2550"/>
      <c r="WBP15" s="2550"/>
      <c r="WBQ15" s="2550"/>
      <c r="WBR15" s="2550"/>
      <c r="WBS15" s="2550"/>
      <c r="WBT15" s="2550"/>
      <c r="WBU15" s="2550"/>
      <c r="WBV15" s="2550"/>
      <c r="WBW15" s="2550"/>
      <c r="WBX15" s="2550"/>
      <c r="WBY15" s="2550"/>
      <c r="WBZ15" s="2550"/>
      <c r="WCA15" s="2550"/>
      <c r="WCB15" s="2550"/>
      <c r="WCC15" s="2550"/>
      <c r="WCD15" s="2550"/>
      <c r="WCE15" s="2550"/>
      <c r="WCF15" s="2550"/>
      <c r="WCG15" s="2550"/>
      <c r="WCH15" s="2550"/>
      <c r="WCI15" s="2550"/>
      <c r="WCJ15" s="2550"/>
      <c r="WCK15" s="2550"/>
      <c r="WCL15" s="2550"/>
      <c r="WCM15" s="2550"/>
      <c r="WCN15" s="2550"/>
      <c r="WCO15" s="2550"/>
      <c r="WCP15" s="2550"/>
      <c r="WCQ15" s="2550"/>
      <c r="WCR15" s="2550"/>
      <c r="WCS15" s="2550"/>
      <c r="WCT15" s="2550"/>
      <c r="WCU15" s="2550"/>
      <c r="WCV15" s="2550"/>
      <c r="WCW15" s="2550"/>
      <c r="WCX15" s="2550"/>
      <c r="WCY15" s="2550"/>
      <c r="WCZ15" s="2550"/>
      <c r="WDA15" s="2550"/>
      <c r="WDB15" s="2550"/>
      <c r="WDC15" s="2550"/>
      <c r="WDD15" s="2550"/>
      <c r="WDE15" s="2550"/>
      <c r="WDF15" s="2550"/>
      <c r="WDG15" s="2550"/>
      <c r="WDH15" s="2550"/>
      <c r="WDI15" s="2550"/>
      <c r="WDJ15" s="2550"/>
      <c r="WDK15" s="2550"/>
      <c r="WDL15" s="2550"/>
      <c r="WDM15" s="2550"/>
      <c r="WDN15" s="2550"/>
      <c r="WDO15" s="2550"/>
      <c r="WDP15" s="2550"/>
      <c r="WDQ15" s="2550"/>
      <c r="WDR15" s="2550"/>
      <c r="WDS15" s="2550"/>
      <c r="WDT15" s="2550"/>
      <c r="WDU15" s="2550"/>
      <c r="WDV15" s="2550"/>
      <c r="WDW15" s="2550"/>
      <c r="WDX15" s="2550"/>
      <c r="WDY15" s="2550"/>
      <c r="WDZ15" s="2550"/>
      <c r="WEA15" s="2550"/>
      <c r="WEB15" s="2550"/>
      <c r="WEC15" s="2550"/>
      <c r="WED15" s="2550"/>
      <c r="WEE15" s="2550"/>
      <c r="WEF15" s="2550"/>
      <c r="WEG15" s="2550"/>
      <c r="WEH15" s="2550"/>
      <c r="WEI15" s="2550"/>
      <c r="WEJ15" s="2550"/>
      <c r="WEK15" s="2550"/>
      <c r="WEL15" s="2550"/>
      <c r="WEM15" s="2550"/>
      <c r="WEN15" s="2550"/>
      <c r="WEO15" s="2550"/>
      <c r="WEP15" s="2550"/>
      <c r="WEQ15" s="2550"/>
      <c r="WER15" s="2550"/>
      <c r="WES15" s="2550"/>
      <c r="WET15" s="2550"/>
      <c r="WEU15" s="2550"/>
      <c r="WEV15" s="2550"/>
      <c r="WEW15" s="2550"/>
      <c r="WEX15" s="2550"/>
      <c r="WEY15" s="2550"/>
      <c r="WEZ15" s="2550"/>
      <c r="WFA15" s="2550"/>
      <c r="WFB15" s="2550"/>
      <c r="WFC15" s="2550"/>
      <c r="WFD15" s="2550"/>
      <c r="WFE15" s="2550"/>
      <c r="WFF15" s="2550"/>
      <c r="WFG15" s="2550"/>
      <c r="WFH15" s="2550"/>
      <c r="WFI15" s="2550"/>
      <c r="WFJ15" s="2550"/>
      <c r="WFK15" s="2550"/>
      <c r="WFL15" s="2550"/>
      <c r="WFM15" s="2550"/>
      <c r="WFN15" s="2550"/>
      <c r="WFO15" s="2550"/>
      <c r="WFP15" s="2550"/>
      <c r="WFQ15" s="2550"/>
      <c r="WFR15" s="2550"/>
      <c r="WFS15" s="2550"/>
      <c r="WFT15" s="2550"/>
      <c r="WFU15" s="2550"/>
      <c r="WFV15" s="2550"/>
      <c r="WFW15" s="2550"/>
      <c r="WFX15" s="2550"/>
      <c r="WFY15" s="2550"/>
      <c r="WFZ15" s="2550"/>
      <c r="WGA15" s="2550"/>
      <c r="WGB15" s="2550"/>
      <c r="WGC15" s="2550"/>
      <c r="WGD15" s="2550"/>
      <c r="WGE15" s="2550"/>
      <c r="WGF15" s="2550"/>
      <c r="WGG15" s="2550"/>
      <c r="WGH15" s="2550"/>
      <c r="WGI15" s="2550"/>
      <c r="WGJ15" s="2550"/>
      <c r="WGK15" s="2550"/>
      <c r="WGL15" s="2550"/>
      <c r="WGM15" s="2550"/>
      <c r="WGN15" s="2550"/>
      <c r="WGO15" s="2550"/>
      <c r="WGP15" s="2550"/>
      <c r="WGQ15" s="2550"/>
      <c r="WGR15" s="2550"/>
      <c r="WGS15" s="2550"/>
      <c r="WGT15" s="2550"/>
      <c r="WGU15" s="2550"/>
      <c r="WGV15" s="2550"/>
      <c r="WGW15" s="2550"/>
      <c r="WGX15" s="2550"/>
      <c r="WGY15" s="2550"/>
      <c r="WGZ15" s="2550"/>
      <c r="WHA15" s="2550"/>
      <c r="WHB15" s="2550"/>
      <c r="WHC15" s="2550"/>
      <c r="WHD15" s="2550"/>
      <c r="WHE15" s="2550"/>
      <c r="WHF15" s="2550"/>
      <c r="WHG15" s="2550"/>
      <c r="WHH15" s="2550"/>
      <c r="WHI15" s="2550"/>
      <c r="WHJ15" s="2550"/>
      <c r="WHK15" s="2550"/>
      <c r="WHL15" s="2550"/>
      <c r="WHM15" s="2550"/>
      <c r="WHN15" s="2550"/>
      <c r="WHO15" s="2550"/>
      <c r="WHP15" s="2550"/>
      <c r="WHQ15" s="2550"/>
      <c r="WHR15" s="2550"/>
      <c r="WHS15" s="2550"/>
      <c r="WHT15" s="2550"/>
      <c r="WHU15" s="2550"/>
      <c r="WHV15" s="2550"/>
      <c r="WHW15" s="2550"/>
      <c r="WHX15" s="2550"/>
      <c r="WHY15" s="2550"/>
      <c r="WHZ15" s="2550"/>
      <c r="WIA15" s="2550"/>
      <c r="WIB15" s="2550"/>
      <c r="WIC15" s="2550"/>
      <c r="WID15" s="2550"/>
      <c r="WIE15" s="2550"/>
      <c r="WIF15" s="2550"/>
      <c r="WIG15" s="2550"/>
      <c r="WIH15" s="2550"/>
      <c r="WII15" s="2550"/>
      <c r="WIJ15" s="2550"/>
      <c r="WIK15" s="2550"/>
      <c r="WIL15" s="2550"/>
      <c r="WIM15" s="2550"/>
      <c r="WIN15" s="2550"/>
      <c r="WIO15" s="2550"/>
      <c r="WIP15" s="2550"/>
      <c r="WIQ15" s="2550"/>
      <c r="WIR15" s="2550"/>
      <c r="WIS15" s="2550"/>
      <c r="WIT15" s="2550"/>
      <c r="WIU15" s="2550"/>
      <c r="WIV15" s="2550"/>
      <c r="WIW15" s="2550"/>
      <c r="WIX15" s="2550"/>
      <c r="WIY15" s="2550"/>
      <c r="WIZ15" s="2550"/>
      <c r="WJA15" s="2550"/>
      <c r="WJB15" s="2550"/>
      <c r="WJC15" s="2550"/>
      <c r="WJD15" s="2550"/>
      <c r="WJE15" s="2550"/>
      <c r="WJF15" s="2550"/>
      <c r="WJG15" s="2550"/>
      <c r="WJH15" s="2550"/>
      <c r="WJI15" s="2550"/>
      <c r="WJJ15" s="2550"/>
      <c r="WJK15" s="2550"/>
      <c r="WJL15" s="2550"/>
      <c r="WJM15" s="2550"/>
      <c r="WJN15" s="2550"/>
      <c r="WJO15" s="2550"/>
      <c r="WJP15" s="2550"/>
      <c r="WJQ15" s="2550"/>
      <c r="WJR15" s="2550"/>
      <c r="WJS15" s="2550"/>
      <c r="WJT15" s="2550"/>
      <c r="WJU15" s="2550"/>
      <c r="WJV15" s="2550"/>
      <c r="WJW15" s="2550"/>
      <c r="WJX15" s="2550"/>
      <c r="WJY15" s="2550"/>
      <c r="WJZ15" s="2550"/>
      <c r="WKA15" s="2550"/>
      <c r="WKB15" s="2550"/>
      <c r="WKC15" s="2550"/>
      <c r="WKD15" s="2550"/>
      <c r="WKE15" s="2550"/>
      <c r="WKF15" s="2550"/>
      <c r="WKG15" s="2550"/>
      <c r="WKH15" s="2550"/>
      <c r="WKI15" s="2550"/>
      <c r="WKJ15" s="2550"/>
      <c r="WKK15" s="2550"/>
      <c r="WKL15" s="2550"/>
      <c r="WKM15" s="2550"/>
      <c r="WKN15" s="2550"/>
      <c r="WKO15" s="2550"/>
      <c r="WKP15" s="2550"/>
      <c r="WKQ15" s="2550"/>
      <c r="WKR15" s="2550"/>
      <c r="WKS15" s="2550"/>
      <c r="WKT15" s="2550"/>
      <c r="WKU15" s="2550"/>
      <c r="WKV15" s="2550"/>
      <c r="WKW15" s="2550"/>
      <c r="WKX15" s="2550"/>
      <c r="WKY15" s="2550"/>
      <c r="WKZ15" s="2550"/>
      <c r="WLA15" s="2550"/>
      <c r="WLB15" s="2550"/>
      <c r="WLC15" s="2550"/>
      <c r="WLD15" s="2550"/>
      <c r="WLE15" s="2550"/>
      <c r="WLF15" s="2550"/>
      <c r="WLG15" s="2550"/>
      <c r="WLH15" s="2550"/>
      <c r="WLI15" s="2550"/>
      <c r="WLJ15" s="2550"/>
      <c r="WLK15" s="2550"/>
      <c r="WLL15" s="2550"/>
      <c r="WLM15" s="2550"/>
      <c r="WLN15" s="2550"/>
      <c r="WLO15" s="2550"/>
      <c r="WLP15" s="2550"/>
      <c r="WLQ15" s="2550"/>
      <c r="WLR15" s="2550"/>
      <c r="WLS15" s="2550"/>
      <c r="WLT15" s="2550"/>
      <c r="WLU15" s="2550"/>
      <c r="WLV15" s="2550"/>
      <c r="WLW15" s="2550"/>
      <c r="WLX15" s="2550"/>
      <c r="WLY15" s="2550"/>
      <c r="WLZ15" s="2550"/>
      <c r="WMA15" s="2550"/>
      <c r="WMB15" s="2550"/>
      <c r="WMC15" s="2550"/>
      <c r="WMD15" s="2550"/>
      <c r="WME15" s="2550"/>
      <c r="WMF15" s="2550"/>
      <c r="WMG15" s="2550"/>
      <c r="WMH15" s="2550"/>
      <c r="WMI15" s="2550"/>
      <c r="WMJ15" s="2550"/>
      <c r="WMK15" s="2550"/>
      <c r="WML15" s="2550"/>
      <c r="WMM15" s="2550"/>
      <c r="WMN15" s="2550"/>
      <c r="WMO15" s="2550"/>
      <c r="WMP15" s="2550"/>
      <c r="WMQ15" s="2550"/>
      <c r="WMR15" s="2550"/>
      <c r="WMS15" s="2550"/>
      <c r="WMT15" s="2550"/>
      <c r="WMU15" s="2550"/>
      <c r="WMV15" s="2550"/>
      <c r="WMW15" s="2550"/>
      <c r="WMX15" s="2550"/>
      <c r="WMY15" s="2550"/>
      <c r="WMZ15" s="2550"/>
      <c r="WNA15" s="2550"/>
      <c r="WNB15" s="2550"/>
      <c r="WNC15" s="2550"/>
      <c r="WND15" s="2550"/>
      <c r="WNE15" s="2550"/>
      <c r="WNF15" s="2550"/>
      <c r="WNG15" s="2550"/>
      <c r="WNH15" s="2550"/>
      <c r="WNI15" s="2550"/>
      <c r="WNJ15" s="2550"/>
      <c r="WNK15" s="2550"/>
      <c r="WNL15" s="2550"/>
      <c r="WNM15" s="2550"/>
      <c r="WNN15" s="2550"/>
      <c r="WNO15" s="2550"/>
      <c r="WNP15" s="2550"/>
      <c r="WNQ15" s="2550"/>
      <c r="WNR15" s="2550"/>
      <c r="WNS15" s="2550"/>
      <c r="WNT15" s="2550"/>
      <c r="WNU15" s="2550"/>
      <c r="WNV15" s="2550"/>
      <c r="WNW15" s="2550"/>
      <c r="WNX15" s="2550"/>
      <c r="WNY15" s="2550"/>
      <c r="WNZ15" s="2550"/>
      <c r="WOA15" s="2550"/>
      <c r="WOB15" s="2550"/>
      <c r="WOC15" s="2550"/>
      <c r="WOD15" s="2550"/>
      <c r="WOE15" s="2550"/>
      <c r="WOF15" s="2550"/>
      <c r="WOG15" s="2550"/>
      <c r="WOH15" s="2550"/>
      <c r="WOI15" s="2550"/>
      <c r="WOJ15" s="2550"/>
      <c r="WOK15" s="2550"/>
      <c r="WOL15" s="2550"/>
      <c r="WOM15" s="2550"/>
      <c r="WON15" s="2550"/>
      <c r="WOO15" s="2550"/>
      <c r="WOP15" s="2550"/>
      <c r="WOQ15" s="2550"/>
      <c r="WOR15" s="2550"/>
      <c r="WOS15" s="2550"/>
      <c r="WOT15" s="2550"/>
      <c r="WOU15" s="2550"/>
      <c r="WOV15" s="2550"/>
      <c r="WOW15" s="2550"/>
      <c r="WOX15" s="2550"/>
      <c r="WOY15" s="2550"/>
      <c r="WOZ15" s="2550"/>
      <c r="WPA15" s="2550"/>
      <c r="WPB15" s="2550"/>
      <c r="WPC15" s="2550"/>
      <c r="WPD15" s="2550"/>
      <c r="WPE15" s="2550"/>
      <c r="WPF15" s="2550"/>
      <c r="WPG15" s="2550"/>
      <c r="WPH15" s="2550"/>
      <c r="WPI15" s="2550"/>
      <c r="WPJ15" s="2550"/>
      <c r="WPK15" s="2550"/>
      <c r="WPL15" s="2550"/>
      <c r="WPM15" s="2550"/>
      <c r="WPN15" s="2550"/>
      <c r="WPO15" s="2550"/>
      <c r="WPP15" s="2550"/>
      <c r="WPQ15" s="2550"/>
      <c r="WPR15" s="2550"/>
      <c r="WPS15" s="2550"/>
      <c r="WPT15" s="2550"/>
      <c r="WPU15" s="2550"/>
      <c r="WPV15" s="2550"/>
      <c r="WPW15" s="2550"/>
      <c r="WPX15" s="2550"/>
      <c r="WPY15" s="2550"/>
      <c r="WPZ15" s="2550"/>
      <c r="WQA15" s="2550"/>
      <c r="WQB15" s="2550"/>
      <c r="WQC15" s="2550"/>
      <c r="WQD15" s="2550"/>
      <c r="WQE15" s="2550"/>
      <c r="WQF15" s="2550"/>
      <c r="WQG15" s="2550"/>
      <c r="WQH15" s="2550"/>
      <c r="WQI15" s="2550"/>
      <c r="WQJ15" s="2550"/>
      <c r="WQK15" s="2550"/>
      <c r="WQL15" s="2550"/>
      <c r="WQM15" s="2550"/>
      <c r="WQN15" s="2550"/>
      <c r="WQO15" s="2550"/>
      <c r="WQP15" s="2550"/>
      <c r="WQQ15" s="2550"/>
      <c r="WQR15" s="2550"/>
      <c r="WQS15" s="2550"/>
      <c r="WQT15" s="2550"/>
      <c r="WQU15" s="2550"/>
      <c r="WQV15" s="2550"/>
      <c r="WQW15" s="2550"/>
      <c r="WQX15" s="2550"/>
      <c r="WQY15" s="2550"/>
      <c r="WQZ15" s="2550"/>
      <c r="WRA15" s="2550"/>
      <c r="WRB15" s="2550"/>
      <c r="WRC15" s="2550"/>
      <c r="WRD15" s="2550"/>
      <c r="WRE15" s="2550"/>
      <c r="WRF15" s="2550"/>
      <c r="WRG15" s="2550"/>
      <c r="WRH15" s="2550"/>
      <c r="WRI15" s="2550"/>
      <c r="WRJ15" s="2550"/>
      <c r="WRK15" s="2550"/>
      <c r="WRL15" s="2550"/>
      <c r="WRM15" s="2550"/>
      <c r="WRN15" s="2550"/>
      <c r="WRO15" s="2550"/>
      <c r="WRP15" s="2550"/>
      <c r="WRQ15" s="2550"/>
      <c r="WRR15" s="2550"/>
      <c r="WRS15" s="2550"/>
      <c r="WRT15" s="2550"/>
      <c r="WRU15" s="2550"/>
      <c r="WRV15" s="2550"/>
      <c r="WRW15" s="2550"/>
      <c r="WRX15" s="2550"/>
      <c r="WRY15" s="2550"/>
      <c r="WRZ15" s="2550"/>
      <c r="WSA15" s="2550"/>
      <c r="WSB15" s="2550"/>
      <c r="WSC15" s="2550"/>
      <c r="WSD15" s="2550"/>
      <c r="WSE15" s="2550"/>
      <c r="WSF15" s="2550"/>
      <c r="WSG15" s="2550"/>
      <c r="WSH15" s="2550"/>
      <c r="WSI15" s="2550"/>
      <c r="WSJ15" s="2550"/>
      <c r="WSK15" s="2550"/>
      <c r="WSL15" s="2550"/>
      <c r="WSM15" s="2550"/>
      <c r="WSN15" s="2550"/>
      <c r="WSO15" s="2550"/>
      <c r="WSP15" s="2550"/>
      <c r="WSQ15" s="2550"/>
      <c r="WSR15" s="2550"/>
      <c r="WSS15" s="2550"/>
      <c r="WST15" s="2550"/>
      <c r="WSU15" s="2550"/>
      <c r="WSV15" s="2550"/>
      <c r="WSW15" s="2550"/>
      <c r="WSX15" s="2550"/>
      <c r="WSY15" s="2550"/>
      <c r="WSZ15" s="2550"/>
      <c r="WTA15" s="2550"/>
      <c r="WTB15" s="2550"/>
      <c r="WTC15" s="2550"/>
      <c r="WTD15" s="2550"/>
      <c r="WTE15" s="2550"/>
      <c r="WTF15" s="2550"/>
      <c r="WTG15" s="2550"/>
      <c r="WTH15" s="2550"/>
      <c r="WTI15" s="2550"/>
      <c r="WTJ15" s="2550"/>
      <c r="WTK15" s="2550"/>
      <c r="WTL15" s="2550"/>
      <c r="WTM15" s="2550"/>
      <c r="WTN15" s="2550"/>
      <c r="WTO15" s="2550"/>
      <c r="WTP15" s="2550"/>
      <c r="WTQ15" s="2550"/>
      <c r="WTR15" s="2550"/>
      <c r="WTS15" s="2550"/>
      <c r="WTT15" s="2550"/>
      <c r="WTU15" s="2550"/>
      <c r="WTV15" s="2550"/>
      <c r="WTW15" s="2550"/>
      <c r="WTX15" s="2550"/>
      <c r="WTY15" s="2550"/>
      <c r="WTZ15" s="2550"/>
      <c r="WUA15" s="2550"/>
      <c r="WUB15" s="2550"/>
      <c r="WUC15" s="2550"/>
      <c r="WUD15" s="2550"/>
      <c r="WUE15" s="2550"/>
      <c r="WUF15" s="2550"/>
      <c r="WUG15" s="2550"/>
      <c r="WUH15" s="2550"/>
      <c r="WUI15" s="2550"/>
      <c r="WUJ15" s="2550"/>
      <c r="WUK15" s="2550"/>
      <c r="WUL15" s="2550"/>
      <c r="WUM15" s="2550"/>
      <c r="WUN15" s="2550"/>
      <c r="WUO15" s="2550"/>
      <c r="WUP15" s="2550"/>
      <c r="WUQ15" s="2550"/>
      <c r="WUR15" s="2550"/>
      <c r="WUS15" s="2550"/>
      <c r="WUT15" s="2550"/>
      <c r="WUU15" s="2550"/>
      <c r="WUV15" s="2550"/>
      <c r="WUW15" s="2550"/>
      <c r="WUX15" s="2550"/>
      <c r="WUY15" s="2550"/>
      <c r="WUZ15" s="2550"/>
      <c r="WVA15" s="2550"/>
      <c r="WVB15" s="2550"/>
      <c r="WVC15" s="2550"/>
      <c r="WVD15" s="2550"/>
      <c r="WVE15" s="2550"/>
      <c r="WVF15" s="2550"/>
      <c r="WVG15" s="2550"/>
      <c r="WVH15" s="2550"/>
      <c r="WVI15" s="2550"/>
      <c r="WVJ15" s="2550"/>
      <c r="WVK15" s="2550"/>
      <c r="WVL15" s="2550"/>
      <c r="WVM15" s="2550"/>
      <c r="WVN15" s="2550"/>
      <c r="WVO15" s="2550"/>
      <c r="WVP15" s="2550"/>
      <c r="WVQ15" s="2550"/>
      <c r="WVR15" s="2550"/>
      <c r="WVS15" s="2550"/>
      <c r="WVT15" s="2550"/>
      <c r="WVU15" s="2550"/>
      <c r="WVV15" s="2550"/>
      <c r="WVW15" s="2550"/>
      <c r="WVX15" s="2550"/>
      <c r="WVY15" s="2550"/>
      <c r="WVZ15" s="2550"/>
      <c r="WWA15" s="2550"/>
      <c r="WWB15" s="2550"/>
      <c r="WWC15" s="2550"/>
      <c r="WWD15" s="2550"/>
      <c r="WWE15" s="2550"/>
      <c r="WWF15" s="2550"/>
      <c r="WWG15" s="2550"/>
      <c r="WWH15" s="2550"/>
      <c r="WWI15" s="2550"/>
      <c r="WWJ15" s="2550"/>
      <c r="WWK15" s="2550"/>
      <c r="WWL15" s="2550"/>
      <c r="WWM15" s="2550"/>
      <c r="WWN15" s="2550"/>
      <c r="WWO15" s="2550"/>
      <c r="WWP15" s="2550"/>
      <c r="WWQ15" s="2550"/>
      <c r="WWR15" s="2550"/>
      <c r="WWS15" s="2550"/>
      <c r="WWT15" s="2550"/>
      <c r="WWU15" s="2550"/>
      <c r="WWV15" s="2550"/>
      <c r="WWW15" s="2550"/>
      <c r="WWX15" s="2550"/>
      <c r="WWY15" s="2550"/>
      <c r="WWZ15" s="2550"/>
      <c r="WXA15" s="2550"/>
      <c r="WXB15" s="2550"/>
      <c r="WXC15" s="2550"/>
      <c r="WXD15" s="2550"/>
      <c r="WXE15" s="2550"/>
      <c r="WXF15" s="2550"/>
      <c r="WXG15" s="2550"/>
      <c r="WXH15" s="2550"/>
      <c r="WXI15" s="2550"/>
      <c r="WXJ15" s="2550"/>
      <c r="WXK15" s="2550"/>
      <c r="WXL15" s="2550"/>
      <c r="WXM15" s="2550"/>
      <c r="WXN15" s="2550"/>
      <c r="WXO15" s="2550"/>
      <c r="WXP15" s="2550"/>
      <c r="WXQ15" s="2550"/>
      <c r="WXR15" s="2550"/>
      <c r="WXS15" s="2550"/>
      <c r="WXT15" s="2550"/>
      <c r="WXU15" s="2550"/>
      <c r="WXV15" s="2550"/>
      <c r="WXW15" s="2550"/>
      <c r="WXX15" s="2550"/>
      <c r="WXY15" s="2550"/>
      <c r="WXZ15" s="2550"/>
      <c r="WYA15" s="2550"/>
      <c r="WYB15" s="2550"/>
      <c r="WYC15" s="2550"/>
      <c r="WYD15" s="2550"/>
      <c r="WYE15" s="2550"/>
      <c r="WYF15" s="2550"/>
      <c r="WYG15" s="2550"/>
      <c r="WYH15" s="2550"/>
      <c r="WYI15" s="2550"/>
      <c r="WYJ15" s="2550"/>
      <c r="WYK15" s="2550"/>
      <c r="WYL15" s="2550"/>
      <c r="WYM15" s="2550"/>
      <c r="WYN15" s="2550"/>
      <c r="WYO15" s="2550"/>
      <c r="WYP15" s="2550"/>
      <c r="WYQ15" s="2550"/>
      <c r="WYR15" s="2550"/>
      <c r="WYS15" s="2550"/>
      <c r="WYT15" s="2550"/>
      <c r="WYU15" s="2550"/>
      <c r="WYV15" s="2550"/>
      <c r="WYW15" s="2550"/>
      <c r="WYX15" s="2550"/>
      <c r="WYY15" s="2550"/>
      <c r="WYZ15" s="2550"/>
      <c r="WZA15" s="2550"/>
      <c r="WZB15" s="2550"/>
      <c r="WZC15" s="2550"/>
      <c r="WZD15" s="2550"/>
      <c r="WZE15" s="2550"/>
      <c r="WZF15" s="2550"/>
      <c r="WZG15" s="2550"/>
      <c r="WZH15" s="2550"/>
      <c r="WZI15" s="2550"/>
      <c r="WZJ15" s="2550"/>
      <c r="WZK15" s="2550"/>
      <c r="WZL15" s="2550"/>
      <c r="WZM15" s="2550"/>
      <c r="WZN15" s="2550"/>
      <c r="WZO15" s="2550"/>
      <c r="WZP15" s="2550"/>
      <c r="WZQ15" s="2550"/>
      <c r="WZR15" s="2550"/>
      <c r="WZS15" s="2550"/>
      <c r="WZT15" s="2550"/>
      <c r="WZU15" s="2550"/>
      <c r="WZV15" s="2550"/>
      <c r="WZW15" s="2550"/>
      <c r="WZX15" s="2550"/>
      <c r="WZY15" s="2550"/>
      <c r="WZZ15" s="2550"/>
      <c r="XAA15" s="2550"/>
      <c r="XAB15" s="2550"/>
      <c r="XAC15" s="2550"/>
      <c r="XAD15" s="2550"/>
      <c r="XAE15" s="2550"/>
      <c r="XAF15" s="2550"/>
      <c r="XAG15" s="2550"/>
      <c r="XAH15" s="2550"/>
      <c r="XAI15" s="2550"/>
      <c r="XAJ15" s="2550"/>
      <c r="XAK15" s="2550"/>
      <c r="XAL15" s="2550"/>
      <c r="XAM15" s="2550"/>
      <c r="XAN15" s="2550"/>
      <c r="XAO15" s="2550"/>
      <c r="XAP15" s="2550"/>
      <c r="XAQ15" s="2550"/>
      <c r="XAR15" s="2550"/>
      <c r="XAS15" s="2550"/>
      <c r="XAT15" s="2550"/>
      <c r="XAU15" s="2550"/>
      <c r="XAV15" s="2550"/>
      <c r="XAW15" s="2550"/>
      <c r="XAX15" s="2550"/>
      <c r="XAY15" s="2550"/>
      <c r="XAZ15" s="2550"/>
      <c r="XBA15" s="2550"/>
      <c r="XBB15" s="2550"/>
      <c r="XBC15" s="2550"/>
      <c r="XBD15" s="2550"/>
      <c r="XBE15" s="2550"/>
      <c r="XBF15" s="2550"/>
      <c r="XBG15" s="2550"/>
      <c r="XBH15" s="2550"/>
      <c r="XBI15" s="2550"/>
      <c r="XBJ15" s="2550"/>
      <c r="XBK15" s="2550"/>
      <c r="XBL15" s="2550"/>
      <c r="XBM15" s="2550"/>
      <c r="XBN15" s="2550"/>
      <c r="XBO15" s="2550"/>
      <c r="XBP15" s="2550"/>
      <c r="XBQ15" s="2550"/>
      <c r="XBR15" s="2550"/>
      <c r="XBS15" s="2550"/>
      <c r="XBT15" s="2550"/>
      <c r="XBU15" s="2550"/>
      <c r="XBV15" s="2550"/>
      <c r="XBW15" s="2550"/>
      <c r="XBX15" s="2550"/>
      <c r="XBY15" s="2550"/>
      <c r="XBZ15" s="2550"/>
      <c r="XCA15" s="2550"/>
      <c r="XCB15" s="2550"/>
      <c r="XCC15" s="2550"/>
      <c r="XCD15" s="2550"/>
      <c r="XCE15" s="2550"/>
      <c r="XCF15" s="2550"/>
      <c r="XCG15" s="2550"/>
      <c r="XCH15" s="2550"/>
      <c r="XCI15" s="2550"/>
      <c r="XCJ15" s="2550"/>
      <c r="XCK15" s="2550"/>
      <c r="XCL15" s="2550"/>
      <c r="XCM15" s="2550"/>
      <c r="XCN15" s="2550"/>
      <c r="XCO15" s="2550"/>
      <c r="XCP15" s="2550"/>
      <c r="XCQ15" s="2550"/>
      <c r="XCR15" s="2550"/>
      <c r="XCS15" s="2550"/>
      <c r="XCT15" s="2550"/>
      <c r="XCU15" s="2550"/>
      <c r="XCV15" s="2550"/>
      <c r="XCW15" s="2550"/>
      <c r="XCX15" s="2550"/>
      <c r="XCY15" s="2550"/>
      <c r="XCZ15" s="2550"/>
      <c r="XDA15" s="2550"/>
      <c r="XDB15" s="2550"/>
      <c r="XDC15" s="2550"/>
      <c r="XDD15" s="2550"/>
      <c r="XDE15" s="2550"/>
      <c r="XDF15" s="2550"/>
      <c r="XDG15" s="2550"/>
      <c r="XDH15" s="2550"/>
      <c r="XDI15" s="2550"/>
      <c r="XDJ15" s="2550"/>
      <c r="XDK15" s="2550"/>
      <c r="XDL15" s="2550"/>
      <c r="XDM15" s="2550"/>
      <c r="XDN15" s="2550"/>
      <c r="XDO15" s="2550"/>
      <c r="XDP15" s="2550"/>
      <c r="XDQ15" s="2550"/>
      <c r="XDR15" s="2550"/>
      <c r="XDS15" s="2550"/>
      <c r="XDT15" s="2550"/>
      <c r="XDU15" s="2550"/>
      <c r="XDV15" s="2550"/>
      <c r="XDW15" s="2550"/>
      <c r="XDX15" s="2550"/>
      <c r="XDY15" s="2550"/>
      <c r="XDZ15" s="2550"/>
      <c r="XEA15" s="2550"/>
      <c r="XEB15" s="2550"/>
      <c r="XEC15" s="2550"/>
      <c r="XED15" s="2550"/>
      <c r="XEE15" s="2550"/>
      <c r="XEF15" s="2550"/>
      <c r="XEG15" s="2550"/>
      <c r="XEH15" s="2550"/>
      <c r="XEI15" s="2550"/>
      <c r="XEJ15" s="2550"/>
      <c r="XEK15" s="2550"/>
      <c r="XEL15" s="2550"/>
      <c r="XEM15" s="2550"/>
      <c r="XEN15" s="2550"/>
      <c r="XEO15" s="2550"/>
      <c r="XEP15" s="2550"/>
      <c r="XEQ15" s="2550"/>
      <c r="XER15" s="2550"/>
      <c r="XES15" s="2550"/>
      <c r="XET15" s="2550"/>
      <c r="XEU15" s="2550"/>
      <c r="XEV15" s="2550"/>
      <c r="XEW15" s="2550"/>
      <c r="XEX15" s="2550"/>
      <c r="XEY15" s="2550"/>
      <c r="XEZ15" s="2550"/>
      <c r="XFA15" s="2550"/>
      <c r="XFB15" s="2550"/>
      <c r="XFC15" s="2550"/>
      <c r="XFD15" s="2550"/>
    </row>
    <row r="16" spans="1:16384" ht="30" customHeight="1">
      <c r="A16" s="2547" t="s">
        <v>1523</v>
      </c>
      <c r="B16" s="2547"/>
      <c r="C16" s="2547"/>
      <c r="D16" s="2547"/>
      <c r="E16" s="2547"/>
      <c r="F16" s="2547"/>
      <c r="G16" s="2547"/>
      <c r="H16" s="2547"/>
      <c r="I16" s="2547"/>
      <c r="J16" s="1162"/>
      <c r="K16" s="2550"/>
      <c r="L16" s="2550"/>
      <c r="M16" s="2550"/>
      <c r="N16" s="2550"/>
      <c r="O16" s="2550"/>
      <c r="P16" s="2550"/>
      <c r="Q16" s="2550"/>
      <c r="R16" s="2550"/>
      <c r="S16" s="2550"/>
      <c r="T16" s="2550"/>
      <c r="U16" s="2550"/>
      <c r="V16" s="2550"/>
      <c r="W16" s="2550"/>
      <c r="X16" s="2550"/>
      <c r="Y16" s="2550"/>
      <c r="Z16" s="2550"/>
      <c r="AA16" s="2550"/>
      <c r="AB16" s="2550"/>
      <c r="AC16" s="2550"/>
      <c r="AD16" s="2550"/>
      <c r="AE16" s="2550"/>
      <c r="AF16" s="2550"/>
      <c r="AG16" s="2550"/>
      <c r="AH16" s="2550"/>
      <c r="AI16" s="2550"/>
      <c r="AJ16" s="2550"/>
      <c r="AK16" s="2550"/>
      <c r="AL16" s="2550"/>
      <c r="AM16" s="2550"/>
      <c r="AN16" s="2550"/>
      <c r="AO16" s="2550"/>
      <c r="AP16" s="2550"/>
      <c r="AQ16" s="2550"/>
      <c r="AR16" s="2550"/>
      <c r="AS16" s="2550"/>
      <c r="AT16" s="2550"/>
      <c r="AU16" s="2550"/>
      <c r="AV16" s="2550"/>
      <c r="AW16" s="2550"/>
      <c r="AX16" s="2550"/>
      <c r="AY16" s="2550"/>
      <c r="AZ16" s="2550"/>
      <c r="BA16" s="2550"/>
      <c r="BB16" s="2550"/>
      <c r="BC16" s="2550"/>
      <c r="BD16" s="2550"/>
      <c r="BE16" s="2550"/>
      <c r="BF16" s="2550"/>
      <c r="BG16" s="2550"/>
      <c r="BH16" s="2550"/>
      <c r="BI16" s="2550"/>
      <c r="BJ16" s="2550"/>
      <c r="BK16" s="2550"/>
      <c r="BL16" s="2550"/>
      <c r="BM16" s="2550"/>
      <c r="BN16" s="2550"/>
      <c r="BO16" s="2550"/>
      <c r="BP16" s="2550"/>
      <c r="BQ16" s="2550"/>
      <c r="BR16" s="2550"/>
      <c r="BS16" s="2550"/>
      <c r="BT16" s="2550"/>
      <c r="BU16" s="2550"/>
      <c r="BV16" s="2550"/>
      <c r="BW16" s="2550"/>
      <c r="BX16" s="2550"/>
      <c r="BY16" s="2550"/>
      <c r="BZ16" s="2550"/>
      <c r="CA16" s="2550"/>
      <c r="CB16" s="2550"/>
      <c r="CC16" s="2550"/>
      <c r="CD16" s="2550"/>
      <c r="CE16" s="2550"/>
      <c r="CF16" s="2550"/>
      <c r="CG16" s="2550"/>
      <c r="CH16" s="2550"/>
      <c r="CI16" s="2550"/>
      <c r="CJ16" s="2550"/>
      <c r="CK16" s="2550"/>
      <c r="CL16" s="2550"/>
      <c r="CM16" s="2550"/>
      <c r="CN16" s="2550"/>
      <c r="CO16" s="2550"/>
      <c r="CP16" s="2550"/>
      <c r="CQ16" s="2550"/>
      <c r="CR16" s="2550"/>
      <c r="CS16" s="2550"/>
      <c r="CT16" s="2550"/>
      <c r="CU16" s="2550"/>
      <c r="CV16" s="2550"/>
      <c r="CW16" s="2550"/>
      <c r="CX16" s="2550"/>
      <c r="CY16" s="2550"/>
      <c r="CZ16" s="2550"/>
      <c r="DA16" s="2550"/>
      <c r="DB16" s="2550"/>
      <c r="DC16" s="2550"/>
      <c r="DD16" s="2550"/>
      <c r="DE16" s="2550"/>
      <c r="DF16" s="2550"/>
      <c r="DG16" s="2550"/>
      <c r="DH16" s="2550"/>
      <c r="DI16" s="2550"/>
      <c r="DJ16" s="2550"/>
      <c r="DK16" s="2550"/>
      <c r="DL16" s="2550"/>
      <c r="DM16" s="2550"/>
      <c r="DN16" s="2550"/>
      <c r="DO16" s="2550"/>
      <c r="DP16" s="2550"/>
      <c r="DQ16" s="2550"/>
      <c r="DR16" s="2550"/>
      <c r="DS16" s="2550"/>
      <c r="DT16" s="2550"/>
      <c r="DU16" s="2550"/>
      <c r="DV16" s="2550"/>
      <c r="DW16" s="2550"/>
      <c r="DX16" s="2550"/>
      <c r="DY16" s="2550"/>
      <c r="DZ16" s="2550"/>
      <c r="EA16" s="2550"/>
      <c r="EB16" s="2550"/>
      <c r="EC16" s="2550"/>
      <c r="ED16" s="2550"/>
      <c r="EE16" s="2550"/>
      <c r="EF16" s="2550"/>
      <c r="EG16" s="2550"/>
      <c r="EH16" s="2550"/>
      <c r="EI16" s="2550"/>
      <c r="EJ16" s="2550"/>
      <c r="EK16" s="2550"/>
      <c r="EL16" s="2550"/>
      <c r="EM16" s="2550"/>
      <c r="EN16" s="2550"/>
      <c r="EO16" s="2550"/>
      <c r="EP16" s="2550"/>
      <c r="EQ16" s="2550"/>
      <c r="ER16" s="2550"/>
      <c r="ES16" s="2550"/>
      <c r="ET16" s="2550"/>
      <c r="EU16" s="2550"/>
      <c r="EV16" s="2550"/>
      <c r="EW16" s="2550"/>
      <c r="EX16" s="2550"/>
      <c r="EY16" s="2550"/>
      <c r="EZ16" s="2550"/>
      <c r="FA16" s="2550"/>
      <c r="FB16" s="2550"/>
      <c r="FC16" s="2550"/>
      <c r="FD16" s="2550"/>
      <c r="FE16" s="2550"/>
      <c r="FF16" s="2550"/>
      <c r="FG16" s="2550"/>
      <c r="FH16" s="2550"/>
      <c r="FI16" s="2550"/>
      <c r="FJ16" s="2550"/>
      <c r="FK16" s="2550"/>
      <c r="FL16" s="2550"/>
      <c r="FM16" s="2550"/>
      <c r="FN16" s="2550"/>
      <c r="FO16" s="2550"/>
      <c r="FP16" s="2550"/>
      <c r="FQ16" s="2550"/>
      <c r="FR16" s="2550"/>
      <c r="FS16" s="2550"/>
      <c r="FT16" s="2550"/>
      <c r="FU16" s="2550"/>
      <c r="FV16" s="2550"/>
      <c r="FW16" s="2550"/>
      <c r="FX16" s="2550"/>
      <c r="FY16" s="2550"/>
      <c r="FZ16" s="2550"/>
      <c r="GA16" s="2550"/>
      <c r="GB16" s="2550"/>
      <c r="GC16" s="2550"/>
      <c r="GD16" s="2550"/>
      <c r="GE16" s="2550"/>
      <c r="GF16" s="2550"/>
      <c r="GG16" s="2550"/>
      <c r="GH16" s="2550"/>
      <c r="GI16" s="2550"/>
      <c r="GJ16" s="2550"/>
      <c r="GK16" s="2550"/>
      <c r="GL16" s="2550"/>
      <c r="GM16" s="2550"/>
      <c r="GN16" s="2550"/>
      <c r="GO16" s="2550"/>
      <c r="GP16" s="2550"/>
      <c r="GQ16" s="2550"/>
      <c r="GR16" s="2550"/>
      <c r="GS16" s="2550"/>
      <c r="GT16" s="2550"/>
      <c r="GU16" s="2550"/>
      <c r="GV16" s="2550"/>
      <c r="GW16" s="2550"/>
      <c r="GX16" s="2550"/>
      <c r="GY16" s="2550"/>
      <c r="GZ16" s="2550"/>
      <c r="HA16" s="2550"/>
      <c r="HB16" s="2550"/>
      <c r="HC16" s="2550"/>
      <c r="HD16" s="2550"/>
      <c r="HE16" s="2550"/>
      <c r="HF16" s="2550"/>
      <c r="HG16" s="2550"/>
      <c r="HH16" s="2550"/>
      <c r="HI16" s="2550"/>
      <c r="HJ16" s="2550"/>
      <c r="HK16" s="2550"/>
      <c r="HL16" s="2550"/>
      <c r="HM16" s="2550"/>
      <c r="HN16" s="2550"/>
      <c r="HO16" s="2550"/>
      <c r="HP16" s="2550"/>
      <c r="HQ16" s="2550"/>
      <c r="HR16" s="2550"/>
      <c r="HS16" s="2550"/>
      <c r="HT16" s="2550"/>
      <c r="HU16" s="2550"/>
      <c r="HV16" s="2550"/>
      <c r="HW16" s="2550"/>
      <c r="HX16" s="2550"/>
      <c r="HY16" s="2550"/>
      <c r="HZ16" s="2550"/>
      <c r="IA16" s="2550"/>
      <c r="IB16" s="2550"/>
      <c r="IC16" s="2550"/>
      <c r="ID16" s="2550"/>
      <c r="IE16" s="2550"/>
      <c r="IF16" s="2550"/>
      <c r="IG16" s="2550"/>
      <c r="IH16" s="2550"/>
      <c r="II16" s="2550"/>
      <c r="IJ16" s="2550"/>
      <c r="IK16" s="2550"/>
      <c r="IL16" s="2550"/>
      <c r="IM16" s="2550"/>
      <c r="IN16" s="2550"/>
      <c r="IO16" s="2550"/>
      <c r="IP16" s="2550"/>
      <c r="IQ16" s="2550"/>
      <c r="IR16" s="2550"/>
      <c r="IS16" s="2550"/>
      <c r="IT16" s="2550"/>
      <c r="IU16" s="2550"/>
      <c r="IV16" s="2550"/>
      <c r="IW16" s="2550"/>
      <c r="IX16" s="2550"/>
      <c r="IY16" s="2550"/>
      <c r="IZ16" s="2550"/>
      <c r="JA16" s="2550"/>
      <c r="JB16" s="2550"/>
      <c r="JC16" s="2550"/>
      <c r="JD16" s="2550"/>
      <c r="JE16" s="2550"/>
      <c r="JF16" s="2550"/>
      <c r="JG16" s="2550"/>
      <c r="JH16" s="2550"/>
      <c r="JI16" s="2550"/>
      <c r="JJ16" s="2550"/>
      <c r="JK16" s="2550"/>
      <c r="JL16" s="2550"/>
      <c r="JM16" s="2550"/>
      <c r="JN16" s="2550"/>
      <c r="JO16" s="2550"/>
      <c r="JP16" s="2550"/>
      <c r="JQ16" s="2550"/>
      <c r="JR16" s="2550"/>
      <c r="JS16" s="2550"/>
      <c r="JT16" s="2550"/>
      <c r="JU16" s="2550"/>
      <c r="JV16" s="2550"/>
      <c r="JW16" s="2550"/>
      <c r="JX16" s="2550"/>
      <c r="JY16" s="2550"/>
      <c r="JZ16" s="2550"/>
      <c r="KA16" s="2550"/>
      <c r="KB16" s="2550"/>
      <c r="KC16" s="2550"/>
      <c r="KD16" s="2550"/>
      <c r="KE16" s="2550"/>
      <c r="KF16" s="2550"/>
      <c r="KG16" s="2550"/>
      <c r="KH16" s="2550"/>
      <c r="KI16" s="2550"/>
      <c r="KJ16" s="2550"/>
      <c r="KK16" s="2550"/>
      <c r="KL16" s="2550"/>
      <c r="KM16" s="2550"/>
      <c r="KN16" s="2550"/>
      <c r="KO16" s="2550"/>
      <c r="KP16" s="2550"/>
      <c r="KQ16" s="2550"/>
      <c r="KR16" s="2550"/>
      <c r="KS16" s="2550"/>
      <c r="KT16" s="2550"/>
      <c r="KU16" s="2550"/>
      <c r="KV16" s="2550"/>
      <c r="KW16" s="2550"/>
      <c r="KX16" s="2550"/>
      <c r="KY16" s="2550"/>
      <c r="KZ16" s="2550"/>
      <c r="LA16" s="2550"/>
      <c r="LB16" s="2550"/>
      <c r="LC16" s="2550"/>
      <c r="LD16" s="2550"/>
      <c r="LE16" s="2550"/>
      <c r="LF16" s="2550"/>
      <c r="LG16" s="2550"/>
      <c r="LH16" s="2550"/>
      <c r="LI16" s="2550"/>
      <c r="LJ16" s="2550"/>
      <c r="LK16" s="2550"/>
      <c r="LL16" s="2550"/>
      <c r="LM16" s="2550"/>
      <c r="LN16" s="2550"/>
      <c r="LO16" s="2550"/>
      <c r="LP16" s="2550"/>
      <c r="LQ16" s="2550"/>
      <c r="LR16" s="2550"/>
      <c r="LS16" s="2550"/>
      <c r="LT16" s="2550"/>
      <c r="LU16" s="2550"/>
      <c r="LV16" s="2550"/>
      <c r="LW16" s="2550"/>
      <c r="LX16" s="2550"/>
      <c r="LY16" s="2550"/>
      <c r="LZ16" s="2550"/>
      <c r="MA16" s="2550"/>
      <c r="MB16" s="2550"/>
      <c r="MC16" s="2550"/>
      <c r="MD16" s="2550"/>
      <c r="ME16" s="2550"/>
      <c r="MF16" s="2550"/>
      <c r="MG16" s="2550"/>
      <c r="MH16" s="2550"/>
      <c r="MI16" s="2550"/>
      <c r="MJ16" s="2550"/>
      <c r="MK16" s="2550"/>
      <c r="ML16" s="2550"/>
      <c r="MM16" s="2550"/>
      <c r="MN16" s="2550"/>
      <c r="MO16" s="2550"/>
      <c r="MP16" s="2550"/>
      <c r="MQ16" s="2550"/>
      <c r="MR16" s="2550"/>
      <c r="MS16" s="2550"/>
      <c r="MT16" s="2550"/>
      <c r="MU16" s="2550"/>
      <c r="MV16" s="2550"/>
      <c r="MW16" s="2550"/>
      <c r="MX16" s="2550"/>
      <c r="MY16" s="2550"/>
      <c r="MZ16" s="2550"/>
      <c r="NA16" s="2550"/>
      <c r="NB16" s="2550"/>
      <c r="NC16" s="2550"/>
      <c r="ND16" s="2550"/>
      <c r="NE16" s="2550"/>
      <c r="NF16" s="2550"/>
      <c r="NG16" s="2550"/>
      <c r="NH16" s="2550"/>
      <c r="NI16" s="2550"/>
      <c r="NJ16" s="2550"/>
      <c r="NK16" s="2550"/>
      <c r="NL16" s="2550"/>
      <c r="NM16" s="2550"/>
      <c r="NN16" s="2550"/>
      <c r="NO16" s="2550"/>
      <c r="NP16" s="2550"/>
      <c r="NQ16" s="2550"/>
      <c r="NR16" s="2550"/>
      <c r="NS16" s="2550"/>
      <c r="NT16" s="2550"/>
      <c r="NU16" s="2550"/>
      <c r="NV16" s="2550"/>
      <c r="NW16" s="2550"/>
      <c r="NX16" s="2550"/>
      <c r="NY16" s="2550"/>
      <c r="NZ16" s="2550"/>
      <c r="OA16" s="2550"/>
      <c r="OB16" s="2550"/>
      <c r="OC16" s="2550"/>
      <c r="OD16" s="2550"/>
      <c r="OE16" s="2550"/>
      <c r="OF16" s="2550"/>
      <c r="OG16" s="2550"/>
      <c r="OH16" s="2550"/>
      <c r="OI16" s="2550"/>
      <c r="OJ16" s="2550"/>
      <c r="OK16" s="2550"/>
      <c r="OL16" s="2550"/>
      <c r="OM16" s="2550"/>
      <c r="ON16" s="2550"/>
      <c r="OO16" s="2550"/>
      <c r="OP16" s="2550"/>
      <c r="OQ16" s="2550"/>
      <c r="OR16" s="2550"/>
      <c r="OS16" s="2550"/>
      <c r="OT16" s="2550"/>
      <c r="OU16" s="2550"/>
      <c r="OV16" s="2550"/>
      <c r="OW16" s="2550"/>
      <c r="OX16" s="2550"/>
      <c r="OY16" s="2550"/>
      <c r="OZ16" s="2550"/>
      <c r="PA16" s="2550"/>
      <c r="PB16" s="2550"/>
      <c r="PC16" s="2550"/>
      <c r="PD16" s="2550"/>
      <c r="PE16" s="2550"/>
      <c r="PF16" s="2550"/>
      <c r="PG16" s="2550"/>
      <c r="PH16" s="2550"/>
      <c r="PI16" s="2550"/>
      <c r="PJ16" s="2550"/>
      <c r="PK16" s="2550"/>
      <c r="PL16" s="2550"/>
      <c r="PM16" s="2550"/>
      <c r="PN16" s="2550"/>
      <c r="PO16" s="2550"/>
      <c r="PP16" s="2550"/>
      <c r="PQ16" s="2550"/>
      <c r="PR16" s="2550"/>
      <c r="PS16" s="2550"/>
      <c r="PT16" s="2550"/>
      <c r="PU16" s="2550"/>
      <c r="PV16" s="2550"/>
      <c r="PW16" s="2550"/>
      <c r="PX16" s="2550"/>
      <c r="PY16" s="2550"/>
      <c r="PZ16" s="2550"/>
      <c r="QA16" s="2550"/>
      <c r="QB16" s="2550"/>
      <c r="QC16" s="2550"/>
      <c r="QD16" s="2550"/>
      <c r="QE16" s="2550"/>
      <c r="QF16" s="2550"/>
      <c r="QG16" s="2550"/>
      <c r="QH16" s="2550"/>
      <c r="QI16" s="2550"/>
      <c r="QJ16" s="2550"/>
      <c r="QK16" s="2550"/>
      <c r="QL16" s="2550"/>
      <c r="QM16" s="2550"/>
      <c r="QN16" s="2550"/>
      <c r="QO16" s="2550"/>
      <c r="QP16" s="2550"/>
      <c r="QQ16" s="2550"/>
      <c r="QR16" s="2550"/>
      <c r="QS16" s="2550"/>
      <c r="QT16" s="2550"/>
      <c r="QU16" s="2550"/>
      <c r="QV16" s="2550"/>
      <c r="QW16" s="2550"/>
      <c r="QX16" s="2550"/>
      <c r="QY16" s="2550"/>
      <c r="QZ16" s="2550"/>
      <c r="RA16" s="2550"/>
      <c r="RB16" s="2550"/>
      <c r="RC16" s="2550"/>
      <c r="RD16" s="2550"/>
      <c r="RE16" s="2550"/>
      <c r="RF16" s="2550"/>
      <c r="RG16" s="2550"/>
      <c r="RH16" s="2550"/>
      <c r="RI16" s="2550"/>
      <c r="RJ16" s="2550"/>
      <c r="RK16" s="2550"/>
      <c r="RL16" s="2550"/>
      <c r="RM16" s="2550"/>
      <c r="RN16" s="2550"/>
      <c r="RO16" s="2550"/>
      <c r="RP16" s="2550"/>
      <c r="RQ16" s="2550"/>
      <c r="RR16" s="2550"/>
      <c r="RS16" s="2550"/>
      <c r="RT16" s="2550"/>
      <c r="RU16" s="2550"/>
      <c r="RV16" s="2550"/>
      <c r="RW16" s="2550"/>
      <c r="RX16" s="2550"/>
      <c r="RY16" s="2550"/>
      <c r="RZ16" s="2550"/>
      <c r="SA16" s="2550"/>
      <c r="SB16" s="2550"/>
      <c r="SC16" s="2550"/>
      <c r="SD16" s="2550"/>
      <c r="SE16" s="2550"/>
      <c r="SF16" s="2550"/>
      <c r="SG16" s="2550"/>
      <c r="SH16" s="2550"/>
      <c r="SI16" s="2550"/>
      <c r="SJ16" s="2550"/>
      <c r="SK16" s="2550"/>
      <c r="SL16" s="2550"/>
      <c r="SM16" s="2550"/>
      <c r="SN16" s="2550"/>
      <c r="SO16" s="2550"/>
      <c r="SP16" s="2550"/>
      <c r="SQ16" s="2550"/>
      <c r="SR16" s="2550"/>
      <c r="SS16" s="2550"/>
      <c r="ST16" s="2550"/>
      <c r="SU16" s="2550"/>
      <c r="SV16" s="2550"/>
      <c r="SW16" s="2550"/>
      <c r="SX16" s="2550"/>
      <c r="SY16" s="2550"/>
      <c r="SZ16" s="2550"/>
      <c r="TA16" s="2550"/>
      <c r="TB16" s="2550"/>
      <c r="TC16" s="2550"/>
      <c r="TD16" s="2550"/>
      <c r="TE16" s="2550"/>
      <c r="TF16" s="2550"/>
      <c r="TG16" s="2550"/>
      <c r="TH16" s="2550"/>
      <c r="TI16" s="2550"/>
      <c r="TJ16" s="2550"/>
      <c r="TK16" s="2550"/>
      <c r="TL16" s="2550"/>
      <c r="TM16" s="2550"/>
      <c r="TN16" s="2550"/>
      <c r="TO16" s="2550"/>
      <c r="TP16" s="2550"/>
      <c r="TQ16" s="2550"/>
      <c r="TR16" s="2550"/>
      <c r="TS16" s="2550"/>
      <c r="TT16" s="2550"/>
      <c r="TU16" s="2550"/>
      <c r="TV16" s="2550"/>
      <c r="TW16" s="2550"/>
      <c r="TX16" s="2550"/>
      <c r="TY16" s="2550"/>
      <c r="TZ16" s="2550"/>
      <c r="UA16" s="2550"/>
      <c r="UB16" s="2550"/>
      <c r="UC16" s="2550"/>
      <c r="UD16" s="2550"/>
      <c r="UE16" s="2550"/>
      <c r="UF16" s="2550"/>
      <c r="UG16" s="2550"/>
      <c r="UH16" s="2550"/>
      <c r="UI16" s="2550"/>
      <c r="UJ16" s="2550"/>
      <c r="UK16" s="2550"/>
      <c r="UL16" s="2550"/>
      <c r="UM16" s="2550"/>
      <c r="UN16" s="2550"/>
      <c r="UO16" s="2550"/>
      <c r="UP16" s="2550"/>
      <c r="UQ16" s="2550"/>
      <c r="UR16" s="2550"/>
      <c r="US16" s="2550"/>
      <c r="UT16" s="2550"/>
      <c r="UU16" s="2550"/>
      <c r="UV16" s="2550"/>
      <c r="UW16" s="2550"/>
      <c r="UX16" s="2550"/>
      <c r="UY16" s="2550"/>
      <c r="UZ16" s="2550"/>
      <c r="VA16" s="2550"/>
      <c r="VB16" s="2550"/>
      <c r="VC16" s="2550"/>
      <c r="VD16" s="2550"/>
      <c r="VE16" s="2550"/>
      <c r="VF16" s="2550"/>
      <c r="VG16" s="2550"/>
      <c r="VH16" s="2550"/>
      <c r="VI16" s="2550"/>
      <c r="VJ16" s="2550"/>
      <c r="VK16" s="2550"/>
      <c r="VL16" s="2550"/>
      <c r="VM16" s="2550"/>
      <c r="VN16" s="2550"/>
      <c r="VO16" s="2550"/>
      <c r="VP16" s="2550"/>
      <c r="VQ16" s="2550"/>
      <c r="VR16" s="2550"/>
      <c r="VS16" s="2550"/>
      <c r="VT16" s="2550"/>
      <c r="VU16" s="2550"/>
      <c r="VV16" s="2550"/>
      <c r="VW16" s="2550"/>
      <c r="VX16" s="2550"/>
      <c r="VY16" s="2550"/>
      <c r="VZ16" s="2550"/>
      <c r="WA16" s="2550"/>
      <c r="WB16" s="2550"/>
      <c r="WC16" s="2550"/>
      <c r="WD16" s="2550"/>
      <c r="WE16" s="2550"/>
      <c r="WF16" s="2550"/>
      <c r="WG16" s="2550"/>
      <c r="WH16" s="2550"/>
      <c r="WI16" s="2550"/>
      <c r="WJ16" s="2550"/>
      <c r="WK16" s="2550"/>
      <c r="WL16" s="2550"/>
      <c r="WM16" s="2550"/>
      <c r="WN16" s="2550"/>
      <c r="WO16" s="2550"/>
      <c r="WP16" s="2550"/>
      <c r="WQ16" s="2550"/>
      <c r="WR16" s="2550"/>
      <c r="WS16" s="2550"/>
      <c r="WT16" s="2550"/>
      <c r="WU16" s="2550"/>
      <c r="WV16" s="2550"/>
      <c r="WW16" s="2550"/>
      <c r="WX16" s="2550"/>
      <c r="WY16" s="2550"/>
      <c r="WZ16" s="2550"/>
      <c r="XA16" s="2550"/>
      <c r="XB16" s="2550"/>
      <c r="XC16" s="2550"/>
      <c r="XD16" s="2550"/>
      <c r="XE16" s="2550"/>
      <c r="XF16" s="2550"/>
      <c r="XG16" s="2550"/>
      <c r="XH16" s="2550"/>
      <c r="XI16" s="2550"/>
      <c r="XJ16" s="2550"/>
      <c r="XK16" s="2550"/>
      <c r="XL16" s="2550"/>
      <c r="XM16" s="2550"/>
      <c r="XN16" s="2550"/>
      <c r="XO16" s="2550"/>
      <c r="XP16" s="2550"/>
      <c r="XQ16" s="2550"/>
      <c r="XR16" s="2550"/>
      <c r="XS16" s="2550"/>
      <c r="XT16" s="2550"/>
      <c r="XU16" s="2550"/>
      <c r="XV16" s="2550"/>
      <c r="XW16" s="2550"/>
      <c r="XX16" s="2550"/>
      <c r="XY16" s="2550"/>
      <c r="XZ16" s="2550"/>
      <c r="YA16" s="2550"/>
      <c r="YB16" s="2550"/>
      <c r="YC16" s="2550"/>
      <c r="YD16" s="2550"/>
      <c r="YE16" s="2550"/>
      <c r="YF16" s="2550"/>
      <c r="YG16" s="2550"/>
      <c r="YH16" s="2550"/>
      <c r="YI16" s="2550"/>
      <c r="YJ16" s="2550"/>
      <c r="YK16" s="2550"/>
      <c r="YL16" s="2550"/>
      <c r="YM16" s="2550"/>
      <c r="YN16" s="2550"/>
      <c r="YO16" s="2550"/>
      <c r="YP16" s="2550"/>
      <c r="YQ16" s="2550"/>
      <c r="YR16" s="2550"/>
      <c r="YS16" s="2550"/>
      <c r="YT16" s="2550"/>
      <c r="YU16" s="2550"/>
      <c r="YV16" s="2550"/>
      <c r="YW16" s="2550"/>
      <c r="YX16" s="2550"/>
      <c r="YY16" s="2550"/>
      <c r="YZ16" s="2550"/>
      <c r="ZA16" s="2550"/>
      <c r="ZB16" s="2550"/>
      <c r="ZC16" s="2550"/>
      <c r="ZD16" s="2550"/>
      <c r="ZE16" s="2550"/>
      <c r="ZF16" s="2550"/>
      <c r="ZG16" s="2550"/>
      <c r="ZH16" s="2550"/>
      <c r="ZI16" s="2550"/>
      <c r="ZJ16" s="2550"/>
      <c r="ZK16" s="2550"/>
      <c r="ZL16" s="2550"/>
      <c r="ZM16" s="2550"/>
      <c r="ZN16" s="2550"/>
      <c r="ZO16" s="2550"/>
      <c r="ZP16" s="2550"/>
      <c r="ZQ16" s="2550"/>
      <c r="ZR16" s="2550"/>
      <c r="ZS16" s="2550"/>
      <c r="ZT16" s="2550"/>
      <c r="ZU16" s="2550"/>
      <c r="ZV16" s="2550"/>
      <c r="ZW16" s="2550"/>
      <c r="ZX16" s="2550"/>
      <c r="ZY16" s="2550"/>
      <c r="ZZ16" s="2550"/>
      <c r="AAA16" s="2550"/>
      <c r="AAB16" s="2550"/>
      <c r="AAC16" s="2550"/>
      <c r="AAD16" s="2550"/>
      <c r="AAE16" s="2550"/>
      <c r="AAF16" s="2550"/>
      <c r="AAG16" s="2550"/>
      <c r="AAH16" s="2550"/>
      <c r="AAI16" s="2550"/>
      <c r="AAJ16" s="2550"/>
      <c r="AAK16" s="2550"/>
      <c r="AAL16" s="2550"/>
      <c r="AAM16" s="2550"/>
      <c r="AAN16" s="2550"/>
      <c r="AAO16" s="2550"/>
      <c r="AAP16" s="2550"/>
      <c r="AAQ16" s="2550"/>
      <c r="AAR16" s="2550"/>
      <c r="AAS16" s="2550"/>
      <c r="AAT16" s="2550"/>
      <c r="AAU16" s="2550"/>
      <c r="AAV16" s="2550"/>
      <c r="AAW16" s="2550"/>
      <c r="AAX16" s="2550"/>
      <c r="AAY16" s="2550"/>
      <c r="AAZ16" s="2550"/>
      <c r="ABA16" s="2550"/>
      <c r="ABB16" s="2550"/>
      <c r="ABC16" s="2550"/>
      <c r="ABD16" s="2550"/>
      <c r="ABE16" s="2550"/>
      <c r="ABF16" s="2550"/>
      <c r="ABG16" s="2550"/>
      <c r="ABH16" s="2550"/>
      <c r="ABI16" s="2550"/>
      <c r="ABJ16" s="2550"/>
      <c r="ABK16" s="2550"/>
      <c r="ABL16" s="2550"/>
      <c r="ABM16" s="2550"/>
      <c r="ABN16" s="2550"/>
      <c r="ABO16" s="2550"/>
      <c r="ABP16" s="2550"/>
      <c r="ABQ16" s="2550"/>
      <c r="ABR16" s="2550"/>
      <c r="ABS16" s="2550"/>
      <c r="ABT16" s="2550"/>
      <c r="ABU16" s="2550"/>
      <c r="ABV16" s="2550"/>
      <c r="ABW16" s="2550"/>
      <c r="ABX16" s="2550"/>
      <c r="ABY16" s="2550"/>
      <c r="ABZ16" s="2550"/>
      <c r="ACA16" s="2550"/>
      <c r="ACB16" s="2550"/>
      <c r="ACC16" s="2550"/>
      <c r="ACD16" s="2550"/>
      <c r="ACE16" s="2550"/>
      <c r="ACF16" s="2550"/>
      <c r="ACG16" s="2550"/>
      <c r="ACH16" s="2550"/>
      <c r="ACI16" s="2550"/>
      <c r="ACJ16" s="2550"/>
      <c r="ACK16" s="2550"/>
      <c r="ACL16" s="2550"/>
      <c r="ACM16" s="2550"/>
      <c r="ACN16" s="2550"/>
      <c r="ACO16" s="2550"/>
      <c r="ACP16" s="2550"/>
      <c r="ACQ16" s="2550"/>
      <c r="ACR16" s="2550"/>
      <c r="ACS16" s="2550"/>
      <c r="ACT16" s="2550"/>
      <c r="ACU16" s="2550"/>
      <c r="ACV16" s="2550"/>
      <c r="ACW16" s="2550"/>
      <c r="ACX16" s="2550"/>
      <c r="ACY16" s="2550"/>
      <c r="ACZ16" s="2550"/>
      <c r="ADA16" s="2550"/>
      <c r="ADB16" s="2550"/>
      <c r="ADC16" s="2550"/>
      <c r="ADD16" s="2550"/>
      <c r="ADE16" s="2550"/>
      <c r="ADF16" s="2550"/>
      <c r="ADG16" s="2550"/>
      <c r="ADH16" s="2550"/>
      <c r="ADI16" s="2550"/>
      <c r="ADJ16" s="2550"/>
      <c r="ADK16" s="2550"/>
      <c r="ADL16" s="2550"/>
      <c r="ADM16" s="2550"/>
      <c r="ADN16" s="2550"/>
      <c r="ADO16" s="2550"/>
      <c r="ADP16" s="2550"/>
      <c r="ADQ16" s="2550"/>
      <c r="ADR16" s="2550"/>
      <c r="ADS16" s="2550"/>
      <c r="ADT16" s="2550"/>
      <c r="ADU16" s="2550"/>
      <c r="ADV16" s="2550"/>
      <c r="ADW16" s="2550"/>
      <c r="ADX16" s="2550"/>
      <c r="ADY16" s="2550"/>
      <c r="ADZ16" s="2550"/>
      <c r="AEA16" s="2550"/>
      <c r="AEB16" s="2550"/>
      <c r="AEC16" s="2550"/>
      <c r="AED16" s="2550"/>
      <c r="AEE16" s="2550"/>
      <c r="AEF16" s="2550"/>
      <c r="AEG16" s="2550"/>
      <c r="AEH16" s="2550"/>
      <c r="AEI16" s="2550"/>
      <c r="AEJ16" s="2550"/>
      <c r="AEK16" s="2550"/>
      <c r="AEL16" s="2550"/>
      <c r="AEM16" s="2550"/>
      <c r="AEN16" s="2550"/>
      <c r="AEO16" s="2550"/>
      <c r="AEP16" s="2550"/>
      <c r="AEQ16" s="2550"/>
      <c r="AER16" s="2550"/>
      <c r="AES16" s="2550"/>
      <c r="AET16" s="2550"/>
      <c r="AEU16" s="2550"/>
      <c r="AEV16" s="2550"/>
      <c r="AEW16" s="2550"/>
      <c r="AEX16" s="2550"/>
      <c r="AEY16" s="2550"/>
      <c r="AEZ16" s="2550"/>
      <c r="AFA16" s="2550"/>
      <c r="AFB16" s="2550"/>
      <c r="AFC16" s="2550"/>
      <c r="AFD16" s="2550"/>
      <c r="AFE16" s="2550"/>
      <c r="AFF16" s="2550"/>
      <c r="AFG16" s="2550"/>
      <c r="AFH16" s="2550"/>
      <c r="AFI16" s="2550"/>
      <c r="AFJ16" s="2550"/>
      <c r="AFK16" s="2550"/>
      <c r="AFL16" s="2550"/>
      <c r="AFM16" s="2550"/>
      <c r="AFN16" s="2550"/>
      <c r="AFO16" s="2550"/>
      <c r="AFP16" s="2550"/>
      <c r="AFQ16" s="2550"/>
      <c r="AFR16" s="2550"/>
      <c r="AFS16" s="2550"/>
      <c r="AFT16" s="2550"/>
      <c r="AFU16" s="2550"/>
      <c r="AFV16" s="2550"/>
      <c r="AFW16" s="2550"/>
      <c r="AFX16" s="2550"/>
      <c r="AFY16" s="2550"/>
      <c r="AFZ16" s="2550"/>
      <c r="AGA16" s="2550"/>
      <c r="AGB16" s="2550"/>
      <c r="AGC16" s="2550"/>
      <c r="AGD16" s="2550"/>
      <c r="AGE16" s="2550"/>
      <c r="AGF16" s="2550"/>
      <c r="AGG16" s="2550"/>
      <c r="AGH16" s="2550"/>
      <c r="AGI16" s="2550"/>
      <c r="AGJ16" s="2550"/>
      <c r="AGK16" s="2550"/>
      <c r="AGL16" s="2550"/>
      <c r="AGM16" s="2550"/>
      <c r="AGN16" s="2550"/>
      <c r="AGO16" s="2550"/>
      <c r="AGP16" s="2550"/>
      <c r="AGQ16" s="2550"/>
      <c r="AGR16" s="2550"/>
      <c r="AGS16" s="2550"/>
      <c r="AGT16" s="2550"/>
      <c r="AGU16" s="2550"/>
      <c r="AGV16" s="2550"/>
      <c r="AGW16" s="2550"/>
      <c r="AGX16" s="2550"/>
      <c r="AGY16" s="2550"/>
      <c r="AGZ16" s="2550"/>
      <c r="AHA16" s="2550"/>
      <c r="AHB16" s="2550"/>
      <c r="AHC16" s="2550"/>
      <c r="AHD16" s="2550"/>
      <c r="AHE16" s="2550"/>
      <c r="AHF16" s="2550"/>
      <c r="AHG16" s="2550"/>
      <c r="AHH16" s="2550"/>
      <c r="AHI16" s="2550"/>
      <c r="AHJ16" s="2550"/>
      <c r="AHK16" s="2550"/>
      <c r="AHL16" s="2550"/>
      <c r="AHM16" s="2550"/>
      <c r="AHN16" s="2550"/>
      <c r="AHO16" s="2550"/>
      <c r="AHP16" s="2550"/>
      <c r="AHQ16" s="2550"/>
      <c r="AHR16" s="2550"/>
      <c r="AHS16" s="2550"/>
      <c r="AHT16" s="2550"/>
      <c r="AHU16" s="2550"/>
      <c r="AHV16" s="2550"/>
      <c r="AHW16" s="2550"/>
      <c r="AHX16" s="2550"/>
      <c r="AHY16" s="2550"/>
      <c r="AHZ16" s="2550"/>
      <c r="AIA16" s="2550"/>
      <c r="AIB16" s="2550"/>
      <c r="AIC16" s="2550"/>
      <c r="AID16" s="2550"/>
      <c r="AIE16" s="2550"/>
      <c r="AIF16" s="2550"/>
      <c r="AIG16" s="2550"/>
      <c r="AIH16" s="2550"/>
      <c r="AII16" s="2550"/>
      <c r="AIJ16" s="2550"/>
      <c r="AIK16" s="2550"/>
      <c r="AIL16" s="2550"/>
      <c r="AIM16" s="2550"/>
      <c r="AIN16" s="2550"/>
      <c r="AIO16" s="2550"/>
      <c r="AIP16" s="2550"/>
      <c r="AIQ16" s="2550"/>
      <c r="AIR16" s="2550"/>
      <c r="AIS16" s="2550"/>
      <c r="AIT16" s="2550"/>
      <c r="AIU16" s="2550"/>
      <c r="AIV16" s="2550"/>
      <c r="AIW16" s="2550"/>
      <c r="AIX16" s="2550"/>
      <c r="AIY16" s="2550"/>
      <c r="AIZ16" s="2550"/>
      <c r="AJA16" s="2550"/>
      <c r="AJB16" s="2550"/>
      <c r="AJC16" s="2550"/>
      <c r="AJD16" s="2550"/>
      <c r="AJE16" s="2550"/>
      <c r="AJF16" s="2550"/>
      <c r="AJG16" s="2550"/>
      <c r="AJH16" s="2550"/>
      <c r="AJI16" s="2550"/>
      <c r="AJJ16" s="2550"/>
      <c r="AJK16" s="2550"/>
      <c r="AJL16" s="2550"/>
      <c r="AJM16" s="2550"/>
      <c r="AJN16" s="2550"/>
      <c r="AJO16" s="2550"/>
      <c r="AJP16" s="2550"/>
      <c r="AJQ16" s="2550"/>
      <c r="AJR16" s="2550"/>
      <c r="AJS16" s="2550"/>
      <c r="AJT16" s="2550"/>
      <c r="AJU16" s="2550"/>
      <c r="AJV16" s="2550"/>
      <c r="AJW16" s="2550"/>
      <c r="AJX16" s="2550"/>
      <c r="AJY16" s="2550"/>
      <c r="AJZ16" s="2550"/>
      <c r="AKA16" s="2550"/>
      <c r="AKB16" s="2550"/>
      <c r="AKC16" s="2550"/>
      <c r="AKD16" s="2550"/>
      <c r="AKE16" s="2550"/>
      <c r="AKF16" s="2550"/>
      <c r="AKG16" s="2550"/>
      <c r="AKH16" s="2550"/>
      <c r="AKI16" s="2550"/>
      <c r="AKJ16" s="2550"/>
      <c r="AKK16" s="2550"/>
      <c r="AKL16" s="2550"/>
      <c r="AKM16" s="2550"/>
      <c r="AKN16" s="2550"/>
      <c r="AKO16" s="2550"/>
      <c r="AKP16" s="2550"/>
      <c r="AKQ16" s="2550"/>
      <c r="AKR16" s="2550"/>
      <c r="AKS16" s="2550"/>
      <c r="AKT16" s="2550"/>
      <c r="AKU16" s="2550"/>
      <c r="AKV16" s="2550"/>
      <c r="AKW16" s="2550"/>
      <c r="AKX16" s="2550"/>
      <c r="AKY16" s="2550"/>
      <c r="AKZ16" s="2550"/>
      <c r="ALA16" s="2550"/>
      <c r="ALB16" s="2550"/>
      <c r="ALC16" s="2550"/>
      <c r="ALD16" s="2550"/>
      <c r="ALE16" s="2550"/>
      <c r="ALF16" s="2550"/>
      <c r="ALG16" s="2550"/>
      <c r="ALH16" s="2550"/>
      <c r="ALI16" s="2550"/>
      <c r="ALJ16" s="2550"/>
      <c r="ALK16" s="2550"/>
      <c r="ALL16" s="2550"/>
      <c r="ALM16" s="2550"/>
      <c r="ALN16" s="2550"/>
      <c r="ALO16" s="2550"/>
      <c r="ALP16" s="2550"/>
      <c r="ALQ16" s="2550"/>
      <c r="ALR16" s="2550"/>
      <c r="ALS16" s="2550"/>
      <c r="ALT16" s="2550"/>
      <c r="ALU16" s="2550"/>
      <c r="ALV16" s="2550"/>
      <c r="ALW16" s="2550"/>
      <c r="ALX16" s="2550"/>
      <c r="ALY16" s="2550"/>
      <c r="ALZ16" s="2550"/>
      <c r="AMA16" s="2550"/>
      <c r="AMB16" s="2550"/>
      <c r="AMC16" s="2550"/>
      <c r="AMD16" s="2550"/>
      <c r="AME16" s="2550"/>
      <c r="AMF16" s="2550"/>
      <c r="AMG16" s="2550"/>
      <c r="AMH16" s="2550"/>
      <c r="AMI16" s="2550"/>
      <c r="AMJ16" s="2550"/>
      <c r="AMK16" s="2550"/>
      <c r="AML16" s="2550"/>
      <c r="AMM16" s="2550"/>
      <c r="AMN16" s="2550"/>
      <c r="AMO16" s="2550"/>
      <c r="AMP16" s="2550"/>
      <c r="AMQ16" s="2550"/>
      <c r="AMR16" s="2550"/>
      <c r="AMS16" s="2550"/>
      <c r="AMT16" s="2550"/>
      <c r="AMU16" s="2550"/>
      <c r="AMV16" s="2550"/>
      <c r="AMW16" s="2550"/>
      <c r="AMX16" s="2550"/>
      <c r="AMY16" s="2550"/>
      <c r="AMZ16" s="2550"/>
      <c r="ANA16" s="2550"/>
      <c r="ANB16" s="2550"/>
      <c r="ANC16" s="2550"/>
      <c r="AND16" s="2550"/>
      <c r="ANE16" s="2550"/>
      <c r="ANF16" s="2550"/>
      <c r="ANG16" s="2550"/>
      <c r="ANH16" s="2550"/>
      <c r="ANI16" s="2550"/>
      <c r="ANJ16" s="2550"/>
      <c r="ANK16" s="2550"/>
      <c r="ANL16" s="2550"/>
      <c r="ANM16" s="2550"/>
      <c r="ANN16" s="2550"/>
      <c r="ANO16" s="2550"/>
      <c r="ANP16" s="2550"/>
      <c r="ANQ16" s="2550"/>
      <c r="ANR16" s="2550"/>
      <c r="ANS16" s="2550"/>
      <c r="ANT16" s="2550"/>
      <c r="ANU16" s="2550"/>
      <c r="ANV16" s="2550"/>
      <c r="ANW16" s="2550"/>
      <c r="ANX16" s="2550"/>
      <c r="ANY16" s="2550"/>
      <c r="ANZ16" s="2550"/>
      <c r="AOA16" s="2550"/>
      <c r="AOB16" s="2550"/>
      <c r="AOC16" s="2550"/>
      <c r="AOD16" s="2550"/>
      <c r="AOE16" s="2550"/>
      <c r="AOF16" s="2550"/>
      <c r="AOG16" s="2550"/>
      <c r="AOH16" s="2550"/>
      <c r="AOI16" s="2550"/>
      <c r="AOJ16" s="2550"/>
      <c r="AOK16" s="2550"/>
      <c r="AOL16" s="2550"/>
      <c r="AOM16" s="2550"/>
      <c r="AON16" s="2550"/>
      <c r="AOO16" s="2550"/>
      <c r="AOP16" s="2550"/>
      <c r="AOQ16" s="2550"/>
      <c r="AOR16" s="2550"/>
      <c r="AOS16" s="2550"/>
      <c r="AOT16" s="2550"/>
      <c r="AOU16" s="2550"/>
      <c r="AOV16" s="2550"/>
      <c r="AOW16" s="2550"/>
      <c r="AOX16" s="2550"/>
      <c r="AOY16" s="2550"/>
      <c r="AOZ16" s="2550"/>
      <c r="APA16" s="2550"/>
      <c r="APB16" s="2550"/>
      <c r="APC16" s="2550"/>
      <c r="APD16" s="2550"/>
      <c r="APE16" s="2550"/>
      <c r="APF16" s="2550"/>
      <c r="APG16" s="2550"/>
      <c r="APH16" s="2550"/>
      <c r="API16" s="2550"/>
      <c r="APJ16" s="2550"/>
      <c r="APK16" s="2550"/>
      <c r="APL16" s="2550"/>
      <c r="APM16" s="2550"/>
      <c r="APN16" s="2550"/>
      <c r="APO16" s="2550"/>
      <c r="APP16" s="2550"/>
      <c r="APQ16" s="2550"/>
      <c r="APR16" s="2550"/>
      <c r="APS16" s="2550"/>
      <c r="APT16" s="2550"/>
      <c r="APU16" s="2550"/>
      <c r="APV16" s="2550"/>
      <c r="APW16" s="2550"/>
      <c r="APX16" s="2550"/>
      <c r="APY16" s="2550"/>
      <c r="APZ16" s="2550"/>
      <c r="AQA16" s="2550"/>
      <c r="AQB16" s="2550"/>
      <c r="AQC16" s="2550"/>
      <c r="AQD16" s="2550"/>
      <c r="AQE16" s="2550"/>
      <c r="AQF16" s="2550"/>
      <c r="AQG16" s="2550"/>
      <c r="AQH16" s="2550"/>
      <c r="AQI16" s="2550"/>
      <c r="AQJ16" s="2550"/>
      <c r="AQK16" s="2550"/>
      <c r="AQL16" s="2550"/>
      <c r="AQM16" s="2550"/>
      <c r="AQN16" s="2550"/>
      <c r="AQO16" s="2550"/>
      <c r="AQP16" s="2550"/>
      <c r="AQQ16" s="2550"/>
      <c r="AQR16" s="2550"/>
      <c r="AQS16" s="2550"/>
      <c r="AQT16" s="2550"/>
      <c r="AQU16" s="2550"/>
      <c r="AQV16" s="2550"/>
      <c r="AQW16" s="2550"/>
      <c r="AQX16" s="2550"/>
      <c r="AQY16" s="2550"/>
      <c r="AQZ16" s="2550"/>
      <c r="ARA16" s="2550"/>
      <c r="ARB16" s="2550"/>
      <c r="ARC16" s="2550"/>
      <c r="ARD16" s="2550"/>
      <c r="ARE16" s="2550"/>
      <c r="ARF16" s="2550"/>
      <c r="ARG16" s="2550"/>
      <c r="ARH16" s="2550"/>
      <c r="ARI16" s="2550"/>
      <c r="ARJ16" s="2550"/>
      <c r="ARK16" s="2550"/>
      <c r="ARL16" s="2550"/>
      <c r="ARM16" s="2550"/>
      <c r="ARN16" s="2550"/>
      <c r="ARO16" s="2550"/>
      <c r="ARP16" s="2550"/>
      <c r="ARQ16" s="2550"/>
      <c r="ARR16" s="2550"/>
      <c r="ARS16" s="2550"/>
      <c r="ART16" s="2550"/>
      <c r="ARU16" s="2550"/>
      <c r="ARV16" s="2550"/>
      <c r="ARW16" s="2550"/>
      <c r="ARX16" s="2550"/>
      <c r="ARY16" s="2550"/>
      <c r="ARZ16" s="2550"/>
      <c r="ASA16" s="2550"/>
      <c r="ASB16" s="2550"/>
      <c r="ASC16" s="2550"/>
      <c r="ASD16" s="2550"/>
      <c r="ASE16" s="2550"/>
      <c r="ASF16" s="2550"/>
      <c r="ASG16" s="2550"/>
      <c r="ASH16" s="2550"/>
      <c r="ASI16" s="2550"/>
      <c r="ASJ16" s="2550"/>
      <c r="ASK16" s="2550"/>
      <c r="ASL16" s="2550"/>
      <c r="ASM16" s="2550"/>
      <c r="ASN16" s="2550"/>
      <c r="ASO16" s="2550"/>
      <c r="ASP16" s="2550"/>
      <c r="ASQ16" s="2550"/>
      <c r="ASR16" s="2550"/>
      <c r="ASS16" s="2550"/>
      <c r="AST16" s="2550"/>
      <c r="ASU16" s="2550"/>
      <c r="ASV16" s="2550"/>
      <c r="ASW16" s="2550"/>
      <c r="ASX16" s="2550"/>
      <c r="ASY16" s="2550"/>
      <c r="ASZ16" s="2550"/>
      <c r="ATA16" s="2550"/>
      <c r="ATB16" s="2550"/>
      <c r="ATC16" s="2550"/>
      <c r="ATD16" s="2550"/>
      <c r="ATE16" s="2550"/>
      <c r="ATF16" s="2550"/>
      <c r="ATG16" s="2550"/>
      <c r="ATH16" s="2550"/>
      <c r="ATI16" s="2550"/>
      <c r="ATJ16" s="2550"/>
      <c r="ATK16" s="2550"/>
      <c r="ATL16" s="2550"/>
      <c r="ATM16" s="2550"/>
      <c r="ATN16" s="2550"/>
      <c r="ATO16" s="2550"/>
      <c r="ATP16" s="2550"/>
      <c r="ATQ16" s="2550"/>
      <c r="ATR16" s="2550"/>
      <c r="ATS16" s="2550"/>
      <c r="ATT16" s="2550"/>
      <c r="ATU16" s="2550"/>
      <c r="ATV16" s="2550"/>
      <c r="ATW16" s="2550"/>
      <c r="ATX16" s="2550"/>
      <c r="ATY16" s="2550"/>
      <c r="ATZ16" s="2550"/>
      <c r="AUA16" s="2550"/>
      <c r="AUB16" s="2550"/>
      <c r="AUC16" s="2550"/>
      <c r="AUD16" s="2550"/>
      <c r="AUE16" s="2550"/>
      <c r="AUF16" s="2550"/>
      <c r="AUG16" s="2550"/>
      <c r="AUH16" s="2550"/>
      <c r="AUI16" s="2550"/>
      <c r="AUJ16" s="2550"/>
      <c r="AUK16" s="2550"/>
      <c r="AUL16" s="2550"/>
      <c r="AUM16" s="2550"/>
      <c r="AUN16" s="2550"/>
      <c r="AUO16" s="2550"/>
      <c r="AUP16" s="2550"/>
      <c r="AUQ16" s="2550"/>
      <c r="AUR16" s="2550"/>
      <c r="AUS16" s="2550"/>
      <c r="AUT16" s="2550"/>
      <c r="AUU16" s="2550"/>
      <c r="AUV16" s="2550"/>
      <c r="AUW16" s="2550"/>
      <c r="AUX16" s="2550"/>
      <c r="AUY16" s="2550"/>
      <c r="AUZ16" s="2550"/>
      <c r="AVA16" s="2550"/>
      <c r="AVB16" s="2550"/>
      <c r="AVC16" s="2550"/>
      <c r="AVD16" s="2550"/>
      <c r="AVE16" s="2550"/>
      <c r="AVF16" s="2550"/>
      <c r="AVG16" s="2550"/>
      <c r="AVH16" s="2550"/>
      <c r="AVI16" s="2550"/>
      <c r="AVJ16" s="2550"/>
      <c r="AVK16" s="2550"/>
      <c r="AVL16" s="2550"/>
      <c r="AVM16" s="2550"/>
      <c r="AVN16" s="2550"/>
      <c r="AVO16" s="2550"/>
      <c r="AVP16" s="2550"/>
      <c r="AVQ16" s="2550"/>
      <c r="AVR16" s="2550"/>
      <c r="AVS16" s="2550"/>
      <c r="AVT16" s="2550"/>
      <c r="AVU16" s="2550"/>
      <c r="AVV16" s="2550"/>
      <c r="AVW16" s="2550"/>
      <c r="AVX16" s="2550"/>
      <c r="AVY16" s="2550"/>
      <c r="AVZ16" s="2550"/>
      <c r="AWA16" s="2550"/>
      <c r="AWB16" s="2550"/>
      <c r="AWC16" s="2550"/>
      <c r="AWD16" s="2550"/>
      <c r="AWE16" s="2550"/>
      <c r="AWF16" s="2550"/>
      <c r="AWG16" s="2550"/>
      <c r="AWH16" s="2550"/>
      <c r="AWI16" s="2550"/>
      <c r="AWJ16" s="2550"/>
      <c r="AWK16" s="2550"/>
      <c r="AWL16" s="2550"/>
      <c r="AWM16" s="2550"/>
      <c r="AWN16" s="2550"/>
      <c r="AWO16" s="2550"/>
      <c r="AWP16" s="2550"/>
      <c r="AWQ16" s="2550"/>
      <c r="AWR16" s="2550"/>
      <c r="AWS16" s="2550"/>
      <c r="AWT16" s="2550"/>
      <c r="AWU16" s="2550"/>
      <c r="AWV16" s="2550"/>
      <c r="AWW16" s="2550"/>
      <c r="AWX16" s="2550"/>
      <c r="AWY16" s="2550"/>
      <c r="AWZ16" s="2550"/>
      <c r="AXA16" s="2550"/>
      <c r="AXB16" s="2550"/>
      <c r="AXC16" s="2550"/>
      <c r="AXD16" s="2550"/>
      <c r="AXE16" s="2550"/>
      <c r="AXF16" s="2550"/>
      <c r="AXG16" s="2550"/>
      <c r="AXH16" s="2550"/>
      <c r="AXI16" s="2550"/>
      <c r="AXJ16" s="2550"/>
      <c r="AXK16" s="2550"/>
      <c r="AXL16" s="2550"/>
      <c r="AXM16" s="2550"/>
      <c r="AXN16" s="2550"/>
      <c r="AXO16" s="2550"/>
      <c r="AXP16" s="2550"/>
      <c r="AXQ16" s="2550"/>
      <c r="AXR16" s="2550"/>
      <c r="AXS16" s="2550"/>
      <c r="AXT16" s="2550"/>
      <c r="AXU16" s="2550"/>
      <c r="AXV16" s="2550"/>
      <c r="AXW16" s="2550"/>
      <c r="AXX16" s="2550"/>
      <c r="AXY16" s="2550"/>
      <c r="AXZ16" s="2550"/>
      <c r="AYA16" s="2550"/>
      <c r="AYB16" s="2550"/>
      <c r="AYC16" s="2550"/>
      <c r="AYD16" s="2550"/>
      <c r="AYE16" s="2550"/>
      <c r="AYF16" s="2550"/>
      <c r="AYG16" s="2550"/>
      <c r="AYH16" s="2550"/>
      <c r="AYI16" s="2550"/>
      <c r="AYJ16" s="2550"/>
      <c r="AYK16" s="2550"/>
      <c r="AYL16" s="2550"/>
      <c r="AYM16" s="2550"/>
      <c r="AYN16" s="2550"/>
      <c r="AYO16" s="2550"/>
      <c r="AYP16" s="2550"/>
      <c r="AYQ16" s="2550"/>
      <c r="AYR16" s="2550"/>
      <c r="AYS16" s="2550"/>
      <c r="AYT16" s="2550"/>
      <c r="AYU16" s="2550"/>
      <c r="AYV16" s="2550"/>
      <c r="AYW16" s="2550"/>
      <c r="AYX16" s="2550"/>
      <c r="AYY16" s="2550"/>
      <c r="AYZ16" s="2550"/>
      <c r="AZA16" s="2550"/>
      <c r="AZB16" s="2550"/>
      <c r="AZC16" s="2550"/>
      <c r="AZD16" s="2550"/>
      <c r="AZE16" s="2550"/>
      <c r="AZF16" s="2550"/>
      <c r="AZG16" s="2550"/>
      <c r="AZH16" s="2550"/>
      <c r="AZI16" s="2550"/>
      <c r="AZJ16" s="2550"/>
      <c r="AZK16" s="2550"/>
      <c r="AZL16" s="2550"/>
      <c r="AZM16" s="2550"/>
      <c r="AZN16" s="2550"/>
      <c r="AZO16" s="2550"/>
      <c r="AZP16" s="2550"/>
      <c r="AZQ16" s="2550"/>
      <c r="AZR16" s="2550"/>
      <c r="AZS16" s="2550"/>
      <c r="AZT16" s="2550"/>
      <c r="AZU16" s="2550"/>
      <c r="AZV16" s="2550"/>
      <c r="AZW16" s="2550"/>
      <c r="AZX16" s="2550"/>
      <c r="AZY16" s="2550"/>
      <c r="AZZ16" s="2550"/>
      <c r="BAA16" s="2550"/>
      <c r="BAB16" s="2550"/>
      <c r="BAC16" s="2550"/>
      <c r="BAD16" s="2550"/>
      <c r="BAE16" s="2550"/>
      <c r="BAF16" s="2550"/>
      <c r="BAG16" s="2550"/>
      <c r="BAH16" s="2550"/>
      <c r="BAI16" s="2550"/>
      <c r="BAJ16" s="2550"/>
      <c r="BAK16" s="2550"/>
      <c r="BAL16" s="2550"/>
      <c r="BAM16" s="2550"/>
      <c r="BAN16" s="2550"/>
      <c r="BAO16" s="2550"/>
      <c r="BAP16" s="2550"/>
      <c r="BAQ16" s="2550"/>
      <c r="BAR16" s="2550"/>
      <c r="BAS16" s="2550"/>
      <c r="BAT16" s="2550"/>
      <c r="BAU16" s="2550"/>
      <c r="BAV16" s="2550"/>
      <c r="BAW16" s="2550"/>
      <c r="BAX16" s="2550"/>
      <c r="BAY16" s="2550"/>
      <c r="BAZ16" s="2550"/>
      <c r="BBA16" s="2550"/>
      <c r="BBB16" s="2550"/>
      <c r="BBC16" s="2550"/>
      <c r="BBD16" s="2550"/>
      <c r="BBE16" s="2550"/>
      <c r="BBF16" s="2550"/>
      <c r="BBG16" s="2550"/>
      <c r="BBH16" s="2550"/>
      <c r="BBI16" s="2550"/>
      <c r="BBJ16" s="2550"/>
      <c r="BBK16" s="2550"/>
      <c r="BBL16" s="2550"/>
      <c r="BBM16" s="2550"/>
      <c r="BBN16" s="2550"/>
      <c r="BBO16" s="2550"/>
      <c r="BBP16" s="2550"/>
      <c r="BBQ16" s="2550"/>
      <c r="BBR16" s="2550"/>
      <c r="BBS16" s="2550"/>
      <c r="BBT16" s="2550"/>
      <c r="BBU16" s="2550"/>
      <c r="BBV16" s="2550"/>
      <c r="BBW16" s="2550"/>
      <c r="BBX16" s="2550"/>
      <c r="BBY16" s="2550"/>
      <c r="BBZ16" s="2550"/>
      <c r="BCA16" s="2550"/>
      <c r="BCB16" s="2550"/>
      <c r="BCC16" s="2550"/>
      <c r="BCD16" s="2550"/>
      <c r="BCE16" s="2550"/>
      <c r="BCF16" s="2550"/>
      <c r="BCG16" s="2550"/>
      <c r="BCH16" s="2550"/>
      <c r="BCI16" s="2550"/>
      <c r="BCJ16" s="2550"/>
      <c r="BCK16" s="2550"/>
      <c r="BCL16" s="2550"/>
      <c r="BCM16" s="2550"/>
      <c r="BCN16" s="2550"/>
      <c r="BCO16" s="2550"/>
      <c r="BCP16" s="2550"/>
      <c r="BCQ16" s="2550"/>
      <c r="BCR16" s="2550"/>
      <c r="BCS16" s="2550"/>
      <c r="BCT16" s="2550"/>
      <c r="BCU16" s="2550"/>
      <c r="BCV16" s="2550"/>
      <c r="BCW16" s="2550"/>
      <c r="BCX16" s="2550"/>
      <c r="BCY16" s="2550"/>
      <c r="BCZ16" s="2550"/>
      <c r="BDA16" s="2550"/>
      <c r="BDB16" s="2550"/>
      <c r="BDC16" s="2550"/>
      <c r="BDD16" s="2550"/>
      <c r="BDE16" s="2550"/>
      <c r="BDF16" s="2550"/>
      <c r="BDG16" s="2550"/>
      <c r="BDH16" s="2550"/>
      <c r="BDI16" s="2550"/>
      <c r="BDJ16" s="2550"/>
      <c r="BDK16" s="2550"/>
      <c r="BDL16" s="2550"/>
      <c r="BDM16" s="2550"/>
      <c r="BDN16" s="2550"/>
      <c r="BDO16" s="2550"/>
      <c r="BDP16" s="2550"/>
      <c r="BDQ16" s="2550"/>
      <c r="BDR16" s="2550"/>
      <c r="BDS16" s="2550"/>
      <c r="BDT16" s="2550"/>
      <c r="BDU16" s="2550"/>
      <c r="BDV16" s="2550"/>
      <c r="BDW16" s="2550"/>
      <c r="BDX16" s="2550"/>
      <c r="BDY16" s="2550"/>
      <c r="BDZ16" s="2550"/>
      <c r="BEA16" s="2550"/>
      <c r="BEB16" s="2550"/>
      <c r="BEC16" s="2550"/>
      <c r="BED16" s="2550"/>
      <c r="BEE16" s="2550"/>
      <c r="BEF16" s="2550"/>
      <c r="BEG16" s="2550"/>
      <c r="BEH16" s="2550"/>
      <c r="BEI16" s="2550"/>
      <c r="BEJ16" s="2550"/>
      <c r="BEK16" s="2550"/>
      <c r="BEL16" s="2550"/>
      <c r="BEM16" s="2550"/>
      <c r="BEN16" s="2550"/>
      <c r="BEO16" s="2550"/>
      <c r="BEP16" s="2550"/>
      <c r="BEQ16" s="2550"/>
      <c r="BER16" s="2550"/>
      <c r="BES16" s="2550"/>
      <c r="BET16" s="2550"/>
      <c r="BEU16" s="2550"/>
      <c r="BEV16" s="2550"/>
      <c r="BEW16" s="2550"/>
      <c r="BEX16" s="2550"/>
      <c r="BEY16" s="2550"/>
      <c r="BEZ16" s="2550"/>
      <c r="BFA16" s="2550"/>
      <c r="BFB16" s="2550"/>
      <c r="BFC16" s="2550"/>
      <c r="BFD16" s="2550"/>
      <c r="BFE16" s="2550"/>
      <c r="BFF16" s="2550"/>
      <c r="BFG16" s="2550"/>
      <c r="BFH16" s="2550"/>
      <c r="BFI16" s="2550"/>
      <c r="BFJ16" s="2550"/>
      <c r="BFK16" s="2550"/>
      <c r="BFL16" s="2550"/>
      <c r="BFM16" s="2550"/>
      <c r="BFN16" s="2550"/>
      <c r="BFO16" s="2550"/>
      <c r="BFP16" s="2550"/>
      <c r="BFQ16" s="2550"/>
      <c r="BFR16" s="2550"/>
      <c r="BFS16" s="2550"/>
      <c r="BFT16" s="2550"/>
      <c r="BFU16" s="2550"/>
      <c r="BFV16" s="2550"/>
      <c r="BFW16" s="2550"/>
      <c r="BFX16" s="2550"/>
      <c r="BFY16" s="2550"/>
      <c r="BFZ16" s="2550"/>
      <c r="BGA16" s="2550"/>
      <c r="BGB16" s="2550"/>
      <c r="BGC16" s="2550"/>
      <c r="BGD16" s="2550"/>
      <c r="BGE16" s="2550"/>
      <c r="BGF16" s="2550"/>
      <c r="BGG16" s="2550"/>
      <c r="BGH16" s="2550"/>
      <c r="BGI16" s="2550"/>
      <c r="BGJ16" s="2550"/>
      <c r="BGK16" s="2550"/>
      <c r="BGL16" s="2550"/>
      <c r="BGM16" s="2550"/>
      <c r="BGN16" s="2550"/>
      <c r="BGO16" s="2550"/>
      <c r="BGP16" s="2550"/>
      <c r="BGQ16" s="2550"/>
      <c r="BGR16" s="2550"/>
      <c r="BGS16" s="2550"/>
      <c r="BGT16" s="2550"/>
      <c r="BGU16" s="2550"/>
      <c r="BGV16" s="2550"/>
      <c r="BGW16" s="2550"/>
      <c r="BGX16" s="2550"/>
      <c r="BGY16" s="2550"/>
      <c r="BGZ16" s="2550"/>
      <c r="BHA16" s="2550"/>
      <c r="BHB16" s="2550"/>
      <c r="BHC16" s="2550"/>
      <c r="BHD16" s="2550"/>
      <c r="BHE16" s="2550"/>
      <c r="BHF16" s="2550"/>
      <c r="BHG16" s="2550"/>
      <c r="BHH16" s="2550"/>
      <c r="BHI16" s="2550"/>
      <c r="BHJ16" s="2550"/>
      <c r="BHK16" s="2550"/>
      <c r="BHL16" s="2550"/>
      <c r="BHM16" s="2550"/>
      <c r="BHN16" s="2550"/>
      <c r="BHO16" s="2550"/>
      <c r="BHP16" s="2550"/>
      <c r="BHQ16" s="2550"/>
      <c r="BHR16" s="2550"/>
      <c r="BHS16" s="2550"/>
      <c r="BHT16" s="2550"/>
      <c r="BHU16" s="2550"/>
      <c r="BHV16" s="2550"/>
      <c r="BHW16" s="2550"/>
      <c r="BHX16" s="2550"/>
      <c r="BHY16" s="2550"/>
      <c r="BHZ16" s="2550"/>
      <c r="BIA16" s="2550"/>
      <c r="BIB16" s="2550"/>
      <c r="BIC16" s="2550"/>
      <c r="BID16" s="2550"/>
      <c r="BIE16" s="2550"/>
      <c r="BIF16" s="2550"/>
      <c r="BIG16" s="2550"/>
      <c r="BIH16" s="2550"/>
      <c r="BII16" s="2550"/>
      <c r="BIJ16" s="2550"/>
      <c r="BIK16" s="2550"/>
      <c r="BIL16" s="2550"/>
      <c r="BIM16" s="2550"/>
      <c r="BIN16" s="2550"/>
      <c r="BIO16" s="2550"/>
      <c r="BIP16" s="2550"/>
      <c r="BIQ16" s="2550"/>
      <c r="BIR16" s="2550"/>
      <c r="BIS16" s="2550"/>
      <c r="BIT16" s="2550"/>
      <c r="BIU16" s="2550"/>
      <c r="BIV16" s="2550"/>
      <c r="BIW16" s="2550"/>
      <c r="BIX16" s="2550"/>
      <c r="BIY16" s="2550"/>
      <c r="BIZ16" s="2550"/>
      <c r="BJA16" s="2550"/>
      <c r="BJB16" s="2550"/>
      <c r="BJC16" s="2550"/>
      <c r="BJD16" s="2550"/>
      <c r="BJE16" s="2550"/>
      <c r="BJF16" s="2550"/>
      <c r="BJG16" s="2550"/>
      <c r="BJH16" s="2550"/>
      <c r="BJI16" s="2550"/>
      <c r="BJJ16" s="2550"/>
      <c r="BJK16" s="2550"/>
      <c r="BJL16" s="2550"/>
      <c r="BJM16" s="2550"/>
      <c r="BJN16" s="2550"/>
      <c r="BJO16" s="2550"/>
      <c r="BJP16" s="2550"/>
      <c r="BJQ16" s="2550"/>
      <c r="BJR16" s="2550"/>
      <c r="BJS16" s="2550"/>
      <c r="BJT16" s="2550"/>
      <c r="BJU16" s="2550"/>
      <c r="BJV16" s="2550"/>
      <c r="BJW16" s="2550"/>
      <c r="BJX16" s="2550"/>
      <c r="BJY16" s="2550"/>
      <c r="BJZ16" s="2550"/>
      <c r="BKA16" s="2550"/>
      <c r="BKB16" s="2550"/>
      <c r="BKC16" s="2550"/>
      <c r="BKD16" s="2550"/>
      <c r="BKE16" s="2550"/>
      <c r="BKF16" s="2550"/>
      <c r="BKG16" s="2550"/>
      <c r="BKH16" s="2550"/>
      <c r="BKI16" s="2550"/>
      <c r="BKJ16" s="2550"/>
      <c r="BKK16" s="2550"/>
      <c r="BKL16" s="2550"/>
      <c r="BKM16" s="2550"/>
      <c r="BKN16" s="2550"/>
      <c r="BKO16" s="2550"/>
      <c r="BKP16" s="2550"/>
      <c r="BKQ16" s="2550"/>
      <c r="BKR16" s="2550"/>
      <c r="BKS16" s="2550"/>
      <c r="BKT16" s="2550"/>
      <c r="BKU16" s="2550"/>
      <c r="BKV16" s="2550"/>
      <c r="BKW16" s="2550"/>
      <c r="BKX16" s="2550"/>
      <c r="BKY16" s="2550"/>
      <c r="BKZ16" s="2550"/>
      <c r="BLA16" s="2550"/>
      <c r="BLB16" s="2550"/>
      <c r="BLC16" s="2550"/>
      <c r="BLD16" s="2550"/>
      <c r="BLE16" s="2550"/>
      <c r="BLF16" s="2550"/>
      <c r="BLG16" s="2550"/>
      <c r="BLH16" s="2550"/>
      <c r="BLI16" s="2550"/>
      <c r="BLJ16" s="2550"/>
      <c r="BLK16" s="2550"/>
      <c r="BLL16" s="2550"/>
      <c r="BLM16" s="2550"/>
      <c r="BLN16" s="2550"/>
      <c r="BLO16" s="2550"/>
      <c r="BLP16" s="2550"/>
      <c r="BLQ16" s="2550"/>
      <c r="BLR16" s="2550"/>
      <c r="BLS16" s="2550"/>
      <c r="BLT16" s="2550"/>
      <c r="BLU16" s="2550"/>
      <c r="BLV16" s="2550"/>
      <c r="BLW16" s="2550"/>
      <c r="BLX16" s="2550"/>
      <c r="BLY16" s="2550"/>
      <c r="BLZ16" s="2550"/>
      <c r="BMA16" s="2550"/>
      <c r="BMB16" s="2550"/>
      <c r="BMC16" s="2550"/>
      <c r="BMD16" s="2550"/>
      <c r="BME16" s="2550"/>
      <c r="BMF16" s="2550"/>
      <c r="BMG16" s="2550"/>
      <c r="BMH16" s="2550"/>
      <c r="BMI16" s="2550"/>
      <c r="BMJ16" s="2550"/>
      <c r="BMK16" s="2550"/>
      <c r="BML16" s="2550"/>
      <c r="BMM16" s="2550"/>
      <c r="BMN16" s="2550"/>
      <c r="BMO16" s="2550"/>
      <c r="BMP16" s="2550"/>
      <c r="BMQ16" s="2550"/>
      <c r="BMR16" s="2550"/>
      <c r="BMS16" s="2550"/>
      <c r="BMT16" s="2550"/>
      <c r="BMU16" s="2550"/>
      <c r="BMV16" s="2550"/>
      <c r="BMW16" s="2550"/>
      <c r="BMX16" s="2550"/>
      <c r="BMY16" s="2550"/>
      <c r="BMZ16" s="2550"/>
      <c r="BNA16" s="2550"/>
      <c r="BNB16" s="2550"/>
      <c r="BNC16" s="2550"/>
      <c r="BND16" s="2550"/>
      <c r="BNE16" s="2550"/>
      <c r="BNF16" s="2550"/>
      <c r="BNG16" s="2550"/>
      <c r="BNH16" s="2550"/>
      <c r="BNI16" s="2550"/>
      <c r="BNJ16" s="2550"/>
      <c r="BNK16" s="2550"/>
      <c r="BNL16" s="2550"/>
      <c r="BNM16" s="2550"/>
      <c r="BNN16" s="2550"/>
      <c r="BNO16" s="2550"/>
      <c r="BNP16" s="2550"/>
      <c r="BNQ16" s="2550"/>
      <c r="BNR16" s="2550"/>
      <c r="BNS16" s="2550"/>
      <c r="BNT16" s="2550"/>
      <c r="BNU16" s="2550"/>
      <c r="BNV16" s="2550"/>
      <c r="BNW16" s="2550"/>
      <c r="BNX16" s="2550"/>
      <c r="BNY16" s="2550"/>
      <c r="BNZ16" s="2550"/>
      <c r="BOA16" s="2550"/>
      <c r="BOB16" s="2550"/>
      <c r="BOC16" s="2550"/>
      <c r="BOD16" s="2550"/>
      <c r="BOE16" s="2550"/>
      <c r="BOF16" s="2550"/>
      <c r="BOG16" s="2550"/>
      <c r="BOH16" s="2550"/>
      <c r="BOI16" s="2550"/>
      <c r="BOJ16" s="2550"/>
      <c r="BOK16" s="2550"/>
      <c r="BOL16" s="2550"/>
      <c r="BOM16" s="2550"/>
      <c r="BON16" s="2550"/>
      <c r="BOO16" s="2550"/>
      <c r="BOP16" s="2550"/>
      <c r="BOQ16" s="2550"/>
      <c r="BOR16" s="2550"/>
      <c r="BOS16" s="2550"/>
      <c r="BOT16" s="2550"/>
      <c r="BOU16" s="2550"/>
      <c r="BOV16" s="2550"/>
      <c r="BOW16" s="2550"/>
      <c r="BOX16" s="2550"/>
      <c r="BOY16" s="2550"/>
      <c r="BOZ16" s="2550"/>
      <c r="BPA16" s="2550"/>
      <c r="BPB16" s="2550"/>
      <c r="BPC16" s="2550"/>
      <c r="BPD16" s="2550"/>
      <c r="BPE16" s="2550"/>
      <c r="BPF16" s="2550"/>
      <c r="BPG16" s="2550"/>
      <c r="BPH16" s="2550"/>
      <c r="BPI16" s="2550"/>
      <c r="BPJ16" s="2550"/>
      <c r="BPK16" s="2550"/>
      <c r="BPL16" s="2550"/>
      <c r="BPM16" s="2550"/>
      <c r="BPN16" s="2550"/>
      <c r="BPO16" s="2550"/>
      <c r="BPP16" s="2550"/>
      <c r="BPQ16" s="2550"/>
      <c r="BPR16" s="2550"/>
      <c r="BPS16" s="2550"/>
      <c r="BPT16" s="2550"/>
      <c r="BPU16" s="2550"/>
      <c r="BPV16" s="2550"/>
      <c r="BPW16" s="2550"/>
      <c r="BPX16" s="2550"/>
      <c r="BPY16" s="2550"/>
      <c r="BPZ16" s="2550"/>
      <c r="BQA16" s="2550"/>
      <c r="BQB16" s="2550"/>
      <c r="BQC16" s="2550"/>
      <c r="BQD16" s="2550"/>
      <c r="BQE16" s="2550"/>
      <c r="BQF16" s="2550"/>
      <c r="BQG16" s="2550"/>
      <c r="BQH16" s="2550"/>
      <c r="BQI16" s="2550"/>
      <c r="BQJ16" s="2550"/>
      <c r="BQK16" s="2550"/>
      <c r="BQL16" s="2550"/>
      <c r="BQM16" s="2550"/>
      <c r="BQN16" s="2550"/>
      <c r="BQO16" s="2550"/>
      <c r="BQP16" s="2550"/>
      <c r="BQQ16" s="2550"/>
      <c r="BQR16" s="2550"/>
      <c r="BQS16" s="2550"/>
      <c r="BQT16" s="2550"/>
      <c r="BQU16" s="2550"/>
      <c r="BQV16" s="2550"/>
      <c r="BQW16" s="2550"/>
      <c r="BQX16" s="2550"/>
      <c r="BQY16" s="2550"/>
      <c r="BQZ16" s="2550"/>
      <c r="BRA16" s="2550"/>
      <c r="BRB16" s="2550"/>
      <c r="BRC16" s="2550"/>
      <c r="BRD16" s="2550"/>
      <c r="BRE16" s="2550"/>
      <c r="BRF16" s="2550"/>
      <c r="BRG16" s="2550"/>
      <c r="BRH16" s="2550"/>
      <c r="BRI16" s="2550"/>
      <c r="BRJ16" s="2550"/>
      <c r="BRK16" s="2550"/>
      <c r="BRL16" s="2550"/>
      <c r="BRM16" s="2550"/>
      <c r="BRN16" s="2550"/>
      <c r="BRO16" s="2550"/>
      <c r="BRP16" s="2550"/>
      <c r="BRQ16" s="2550"/>
      <c r="BRR16" s="2550"/>
      <c r="BRS16" s="2550"/>
      <c r="BRT16" s="2550"/>
      <c r="BRU16" s="2550"/>
      <c r="BRV16" s="2550"/>
      <c r="BRW16" s="2550"/>
      <c r="BRX16" s="2550"/>
      <c r="BRY16" s="2550"/>
      <c r="BRZ16" s="2550"/>
      <c r="BSA16" s="2550"/>
      <c r="BSB16" s="2550"/>
      <c r="BSC16" s="2550"/>
      <c r="BSD16" s="2550"/>
      <c r="BSE16" s="2550"/>
      <c r="BSF16" s="2550"/>
      <c r="BSG16" s="2550"/>
      <c r="BSH16" s="2550"/>
      <c r="BSI16" s="2550"/>
      <c r="BSJ16" s="2550"/>
      <c r="BSK16" s="2550"/>
      <c r="BSL16" s="2550"/>
      <c r="BSM16" s="2550"/>
      <c r="BSN16" s="2550"/>
      <c r="BSO16" s="2550"/>
      <c r="BSP16" s="2550"/>
      <c r="BSQ16" s="2550"/>
      <c r="BSR16" s="2550"/>
      <c r="BSS16" s="2550"/>
      <c r="BST16" s="2550"/>
      <c r="BSU16" s="2550"/>
      <c r="BSV16" s="2550"/>
      <c r="BSW16" s="2550"/>
      <c r="BSX16" s="2550"/>
      <c r="BSY16" s="2550"/>
      <c r="BSZ16" s="2550"/>
      <c r="BTA16" s="2550"/>
      <c r="BTB16" s="2550"/>
      <c r="BTC16" s="2550"/>
      <c r="BTD16" s="2550"/>
      <c r="BTE16" s="2550"/>
      <c r="BTF16" s="2550"/>
      <c r="BTG16" s="2550"/>
      <c r="BTH16" s="2550"/>
      <c r="BTI16" s="2550"/>
      <c r="BTJ16" s="2550"/>
      <c r="BTK16" s="2550"/>
      <c r="BTL16" s="2550"/>
      <c r="BTM16" s="2550"/>
      <c r="BTN16" s="2550"/>
      <c r="BTO16" s="2550"/>
      <c r="BTP16" s="2550"/>
      <c r="BTQ16" s="2550"/>
      <c r="BTR16" s="2550"/>
      <c r="BTS16" s="2550"/>
      <c r="BTT16" s="2550"/>
      <c r="BTU16" s="2550"/>
      <c r="BTV16" s="2550"/>
      <c r="BTW16" s="2550"/>
      <c r="BTX16" s="2550"/>
      <c r="BTY16" s="2550"/>
      <c r="BTZ16" s="2550"/>
      <c r="BUA16" s="2550"/>
      <c r="BUB16" s="2550"/>
      <c r="BUC16" s="2550"/>
      <c r="BUD16" s="2550"/>
      <c r="BUE16" s="2550"/>
      <c r="BUF16" s="2550"/>
      <c r="BUG16" s="2550"/>
      <c r="BUH16" s="2550"/>
      <c r="BUI16" s="2550"/>
      <c r="BUJ16" s="2550"/>
      <c r="BUK16" s="2550"/>
      <c r="BUL16" s="2550"/>
      <c r="BUM16" s="2550"/>
      <c r="BUN16" s="2550"/>
      <c r="BUO16" s="2550"/>
      <c r="BUP16" s="2550"/>
      <c r="BUQ16" s="2550"/>
      <c r="BUR16" s="2550"/>
      <c r="BUS16" s="2550"/>
      <c r="BUT16" s="2550"/>
      <c r="BUU16" s="2550"/>
      <c r="BUV16" s="2550"/>
      <c r="BUW16" s="2550"/>
      <c r="BUX16" s="2550"/>
      <c r="BUY16" s="2550"/>
      <c r="BUZ16" s="2550"/>
      <c r="BVA16" s="2550"/>
      <c r="BVB16" s="2550"/>
      <c r="BVC16" s="2550"/>
      <c r="BVD16" s="2550"/>
      <c r="BVE16" s="2550"/>
      <c r="BVF16" s="2550"/>
      <c r="BVG16" s="2550"/>
      <c r="BVH16" s="2550"/>
      <c r="BVI16" s="2550"/>
      <c r="BVJ16" s="2550"/>
      <c r="BVK16" s="2550"/>
      <c r="BVL16" s="2550"/>
      <c r="BVM16" s="2550"/>
      <c r="BVN16" s="2550"/>
      <c r="BVO16" s="2550"/>
      <c r="BVP16" s="2550"/>
      <c r="BVQ16" s="2550"/>
      <c r="BVR16" s="2550"/>
      <c r="BVS16" s="2550"/>
      <c r="BVT16" s="2550"/>
      <c r="BVU16" s="2550"/>
      <c r="BVV16" s="2550"/>
      <c r="BVW16" s="2550"/>
      <c r="BVX16" s="2550"/>
      <c r="BVY16" s="2550"/>
      <c r="BVZ16" s="2550"/>
      <c r="BWA16" s="2550"/>
      <c r="BWB16" s="2550"/>
      <c r="BWC16" s="2550"/>
      <c r="BWD16" s="2550"/>
      <c r="BWE16" s="2550"/>
      <c r="BWF16" s="2550"/>
      <c r="BWG16" s="2550"/>
      <c r="BWH16" s="2550"/>
      <c r="BWI16" s="2550"/>
      <c r="BWJ16" s="2550"/>
      <c r="BWK16" s="2550"/>
      <c r="BWL16" s="2550"/>
      <c r="BWM16" s="2550"/>
      <c r="BWN16" s="2550"/>
      <c r="BWO16" s="2550"/>
      <c r="BWP16" s="2550"/>
      <c r="BWQ16" s="2550"/>
      <c r="BWR16" s="2550"/>
      <c r="BWS16" s="2550"/>
      <c r="BWT16" s="2550"/>
      <c r="BWU16" s="2550"/>
      <c r="BWV16" s="2550"/>
      <c r="BWW16" s="2550"/>
      <c r="BWX16" s="2550"/>
      <c r="BWY16" s="2550"/>
      <c r="BWZ16" s="2550"/>
      <c r="BXA16" s="2550"/>
      <c r="BXB16" s="2550"/>
      <c r="BXC16" s="2550"/>
      <c r="BXD16" s="2550"/>
      <c r="BXE16" s="2550"/>
      <c r="BXF16" s="2550"/>
      <c r="BXG16" s="2550"/>
      <c r="BXH16" s="2550"/>
      <c r="BXI16" s="2550"/>
      <c r="BXJ16" s="2550"/>
      <c r="BXK16" s="2550"/>
      <c r="BXL16" s="2550"/>
      <c r="BXM16" s="2550"/>
      <c r="BXN16" s="2550"/>
      <c r="BXO16" s="2550"/>
      <c r="BXP16" s="2550"/>
      <c r="BXQ16" s="2550"/>
      <c r="BXR16" s="2550"/>
      <c r="BXS16" s="2550"/>
      <c r="BXT16" s="2550"/>
      <c r="BXU16" s="2550"/>
      <c r="BXV16" s="2550"/>
      <c r="BXW16" s="2550"/>
      <c r="BXX16" s="2550"/>
      <c r="BXY16" s="2550"/>
      <c r="BXZ16" s="2550"/>
      <c r="BYA16" s="2550"/>
      <c r="BYB16" s="2550"/>
      <c r="BYC16" s="2550"/>
      <c r="BYD16" s="2550"/>
      <c r="BYE16" s="2550"/>
      <c r="BYF16" s="2550"/>
      <c r="BYG16" s="2550"/>
      <c r="BYH16" s="2550"/>
      <c r="BYI16" s="2550"/>
      <c r="BYJ16" s="2550"/>
      <c r="BYK16" s="2550"/>
      <c r="BYL16" s="2550"/>
      <c r="BYM16" s="2550"/>
      <c r="BYN16" s="2550"/>
      <c r="BYO16" s="2550"/>
      <c r="BYP16" s="2550"/>
      <c r="BYQ16" s="2550"/>
      <c r="BYR16" s="2550"/>
      <c r="BYS16" s="2550"/>
      <c r="BYT16" s="2550"/>
      <c r="BYU16" s="2550"/>
      <c r="BYV16" s="2550"/>
      <c r="BYW16" s="2550"/>
      <c r="BYX16" s="2550"/>
      <c r="BYY16" s="2550"/>
      <c r="BYZ16" s="2550"/>
      <c r="BZA16" s="2550"/>
      <c r="BZB16" s="2550"/>
      <c r="BZC16" s="2550"/>
      <c r="BZD16" s="2550"/>
      <c r="BZE16" s="2550"/>
      <c r="BZF16" s="2550"/>
      <c r="BZG16" s="2550"/>
      <c r="BZH16" s="2550"/>
      <c r="BZI16" s="2550"/>
      <c r="BZJ16" s="2550"/>
      <c r="BZK16" s="2550"/>
      <c r="BZL16" s="2550"/>
      <c r="BZM16" s="2550"/>
      <c r="BZN16" s="2550"/>
      <c r="BZO16" s="2550"/>
      <c r="BZP16" s="2550"/>
      <c r="BZQ16" s="2550"/>
      <c r="BZR16" s="2550"/>
      <c r="BZS16" s="2550"/>
      <c r="BZT16" s="2550"/>
      <c r="BZU16" s="2550"/>
      <c r="BZV16" s="2550"/>
      <c r="BZW16" s="2550"/>
      <c r="BZX16" s="2550"/>
      <c r="BZY16" s="2550"/>
      <c r="BZZ16" s="2550"/>
      <c r="CAA16" s="2550"/>
      <c r="CAB16" s="2550"/>
      <c r="CAC16" s="2550"/>
      <c r="CAD16" s="2550"/>
      <c r="CAE16" s="2550"/>
      <c r="CAF16" s="2550"/>
      <c r="CAG16" s="2550"/>
      <c r="CAH16" s="2550"/>
      <c r="CAI16" s="2550"/>
      <c r="CAJ16" s="2550"/>
      <c r="CAK16" s="2550"/>
      <c r="CAL16" s="2550"/>
      <c r="CAM16" s="2550"/>
      <c r="CAN16" s="2550"/>
      <c r="CAO16" s="2550"/>
      <c r="CAP16" s="2550"/>
      <c r="CAQ16" s="2550"/>
      <c r="CAR16" s="2550"/>
      <c r="CAS16" s="2550"/>
      <c r="CAT16" s="2550"/>
      <c r="CAU16" s="2550"/>
      <c r="CAV16" s="2550"/>
      <c r="CAW16" s="2550"/>
      <c r="CAX16" s="2550"/>
      <c r="CAY16" s="2550"/>
      <c r="CAZ16" s="2550"/>
      <c r="CBA16" s="2550"/>
      <c r="CBB16" s="2550"/>
      <c r="CBC16" s="2550"/>
      <c r="CBD16" s="2550"/>
      <c r="CBE16" s="2550"/>
      <c r="CBF16" s="2550"/>
      <c r="CBG16" s="2550"/>
      <c r="CBH16" s="2550"/>
      <c r="CBI16" s="2550"/>
      <c r="CBJ16" s="2550"/>
      <c r="CBK16" s="2550"/>
      <c r="CBL16" s="2550"/>
      <c r="CBM16" s="2550"/>
      <c r="CBN16" s="2550"/>
      <c r="CBO16" s="2550"/>
      <c r="CBP16" s="2550"/>
      <c r="CBQ16" s="2550"/>
      <c r="CBR16" s="2550"/>
      <c r="CBS16" s="2550"/>
      <c r="CBT16" s="2550"/>
      <c r="CBU16" s="2550"/>
      <c r="CBV16" s="2550"/>
      <c r="CBW16" s="2550"/>
      <c r="CBX16" s="2550"/>
      <c r="CBY16" s="2550"/>
      <c r="CBZ16" s="2550"/>
      <c r="CCA16" s="2550"/>
      <c r="CCB16" s="2550"/>
      <c r="CCC16" s="2550"/>
      <c r="CCD16" s="2550"/>
      <c r="CCE16" s="2550"/>
      <c r="CCF16" s="2550"/>
      <c r="CCG16" s="2550"/>
      <c r="CCH16" s="2550"/>
      <c r="CCI16" s="2550"/>
      <c r="CCJ16" s="2550"/>
      <c r="CCK16" s="2550"/>
      <c r="CCL16" s="2550"/>
      <c r="CCM16" s="2550"/>
      <c r="CCN16" s="2550"/>
      <c r="CCO16" s="2550"/>
      <c r="CCP16" s="2550"/>
      <c r="CCQ16" s="2550"/>
      <c r="CCR16" s="2550"/>
      <c r="CCS16" s="2550"/>
      <c r="CCT16" s="2550"/>
      <c r="CCU16" s="2550"/>
      <c r="CCV16" s="2550"/>
      <c r="CCW16" s="2550"/>
      <c r="CCX16" s="2550"/>
      <c r="CCY16" s="2550"/>
      <c r="CCZ16" s="2550"/>
      <c r="CDA16" s="2550"/>
      <c r="CDB16" s="2550"/>
      <c r="CDC16" s="2550"/>
      <c r="CDD16" s="2550"/>
      <c r="CDE16" s="2550"/>
      <c r="CDF16" s="2550"/>
      <c r="CDG16" s="2550"/>
      <c r="CDH16" s="2550"/>
      <c r="CDI16" s="2550"/>
      <c r="CDJ16" s="2550"/>
      <c r="CDK16" s="2550"/>
      <c r="CDL16" s="2550"/>
      <c r="CDM16" s="2550"/>
      <c r="CDN16" s="2550"/>
      <c r="CDO16" s="2550"/>
      <c r="CDP16" s="2550"/>
      <c r="CDQ16" s="2550"/>
      <c r="CDR16" s="2550"/>
      <c r="CDS16" s="2550"/>
      <c r="CDT16" s="2550"/>
      <c r="CDU16" s="2550"/>
      <c r="CDV16" s="2550"/>
      <c r="CDW16" s="2550"/>
      <c r="CDX16" s="2550"/>
      <c r="CDY16" s="2550"/>
      <c r="CDZ16" s="2550"/>
      <c r="CEA16" s="2550"/>
      <c r="CEB16" s="2550"/>
      <c r="CEC16" s="2550"/>
      <c r="CED16" s="2550"/>
      <c r="CEE16" s="2550"/>
      <c r="CEF16" s="2550"/>
      <c r="CEG16" s="2550"/>
      <c r="CEH16" s="2550"/>
      <c r="CEI16" s="2550"/>
      <c r="CEJ16" s="2550"/>
      <c r="CEK16" s="2550"/>
      <c r="CEL16" s="2550"/>
      <c r="CEM16" s="2550"/>
      <c r="CEN16" s="2550"/>
      <c r="CEO16" s="2550"/>
      <c r="CEP16" s="2550"/>
      <c r="CEQ16" s="2550"/>
      <c r="CER16" s="2550"/>
      <c r="CES16" s="2550"/>
      <c r="CET16" s="2550"/>
      <c r="CEU16" s="2550"/>
      <c r="CEV16" s="2550"/>
      <c r="CEW16" s="2550"/>
      <c r="CEX16" s="2550"/>
      <c r="CEY16" s="2550"/>
      <c r="CEZ16" s="2550"/>
      <c r="CFA16" s="2550"/>
      <c r="CFB16" s="2550"/>
      <c r="CFC16" s="2550"/>
      <c r="CFD16" s="2550"/>
      <c r="CFE16" s="2550"/>
      <c r="CFF16" s="2550"/>
      <c r="CFG16" s="2550"/>
      <c r="CFH16" s="2550"/>
      <c r="CFI16" s="2550"/>
      <c r="CFJ16" s="2550"/>
      <c r="CFK16" s="2550"/>
      <c r="CFL16" s="2550"/>
      <c r="CFM16" s="2550"/>
      <c r="CFN16" s="2550"/>
      <c r="CFO16" s="2550"/>
      <c r="CFP16" s="2550"/>
      <c r="CFQ16" s="2550"/>
      <c r="CFR16" s="2550"/>
      <c r="CFS16" s="2550"/>
      <c r="CFT16" s="2550"/>
      <c r="CFU16" s="2550"/>
      <c r="CFV16" s="2550"/>
      <c r="CFW16" s="2550"/>
      <c r="CFX16" s="2550"/>
      <c r="CFY16" s="2550"/>
      <c r="CFZ16" s="2550"/>
      <c r="CGA16" s="2550"/>
      <c r="CGB16" s="2550"/>
      <c r="CGC16" s="2550"/>
      <c r="CGD16" s="2550"/>
      <c r="CGE16" s="2550"/>
      <c r="CGF16" s="2550"/>
      <c r="CGG16" s="2550"/>
      <c r="CGH16" s="2550"/>
      <c r="CGI16" s="2550"/>
      <c r="CGJ16" s="2550"/>
      <c r="CGK16" s="2550"/>
      <c r="CGL16" s="2550"/>
      <c r="CGM16" s="2550"/>
      <c r="CGN16" s="2550"/>
      <c r="CGO16" s="2550"/>
      <c r="CGP16" s="2550"/>
      <c r="CGQ16" s="2550"/>
      <c r="CGR16" s="2550"/>
      <c r="CGS16" s="2550"/>
      <c r="CGT16" s="2550"/>
      <c r="CGU16" s="2550"/>
      <c r="CGV16" s="2550"/>
      <c r="CGW16" s="2550"/>
      <c r="CGX16" s="2550"/>
      <c r="CGY16" s="2550"/>
      <c r="CGZ16" s="2550"/>
      <c r="CHA16" s="2550"/>
      <c r="CHB16" s="2550"/>
      <c r="CHC16" s="2550"/>
      <c r="CHD16" s="2550"/>
      <c r="CHE16" s="2550"/>
      <c r="CHF16" s="2550"/>
      <c r="CHG16" s="2550"/>
      <c r="CHH16" s="2550"/>
      <c r="CHI16" s="2550"/>
      <c r="CHJ16" s="2550"/>
      <c r="CHK16" s="2550"/>
      <c r="CHL16" s="2550"/>
      <c r="CHM16" s="2550"/>
      <c r="CHN16" s="2550"/>
      <c r="CHO16" s="2550"/>
      <c r="CHP16" s="2550"/>
      <c r="CHQ16" s="2550"/>
      <c r="CHR16" s="2550"/>
      <c r="CHS16" s="2550"/>
      <c r="CHT16" s="2550"/>
      <c r="CHU16" s="2550"/>
      <c r="CHV16" s="2550"/>
      <c r="CHW16" s="2550"/>
      <c r="CHX16" s="2550"/>
      <c r="CHY16" s="2550"/>
      <c r="CHZ16" s="2550"/>
      <c r="CIA16" s="2550"/>
      <c r="CIB16" s="2550"/>
      <c r="CIC16" s="2550"/>
      <c r="CID16" s="2550"/>
      <c r="CIE16" s="2550"/>
      <c r="CIF16" s="2550"/>
      <c r="CIG16" s="2550"/>
      <c r="CIH16" s="2550"/>
      <c r="CII16" s="2550"/>
      <c r="CIJ16" s="2550"/>
      <c r="CIK16" s="2550"/>
      <c r="CIL16" s="2550"/>
      <c r="CIM16" s="2550"/>
      <c r="CIN16" s="2550"/>
      <c r="CIO16" s="2550"/>
      <c r="CIP16" s="2550"/>
      <c r="CIQ16" s="2550"/>
      <c r="CIR16" s="2550"/>
      <c r="CIS16" s="2550"/>
      <c r="CIT16" s="2550"/>
      <c r="CIU16" s="2550"/>
      <c r="CIV16" s="2550"/>
      <c r="CIW16" s="2550"/>
      <c r="CIX16" s="2550"/>
      <c r="CIY16" s="2550"/>
      <c r="CIZ16" s="2550"/>
      <c r="CJA16" s="2550"/>
      <c r="CJB16" s="2550"/>
      <c r="CJC16" s="2550"/>
      <c r="CJD16" s="2550"/>
      <c r="CJE16" s="2550"/>
      <c r="CJF16" s="2550"/>
      <c r="CJG16" s="2550"/>
      <c r="CJH16" s="2550"/>
      <c r="CJI16" s="2550"/>
      <c r="CJJ16" s="2550"/>
      <c r="CJK16" s="2550"/>
      <c r="CJL16" s="2550"/>
      <c r="CJM16" s="2550"/>
      <c r="CJN16" s="2550"/>
      <c r="CJO16" s="2550"/>
      <c r="CJP16" s="2550"/>
      <c r="CJQ16" s="2550"/>
      <c r="CJR16" s="2550"/>
      <c r="CJS16" s="2550"/>
      <c r="CJT16" s="2550"/>
      <c r="CJU16" s="2550"/>
      <c r="CJV16" s="2550"/>
      <c r="CJW16" s="2550"/>
      <c r="CJX16" s="2550"/>
      <c r="CJY16" s="2550"/>
      <c r="CJZ16" s="2550"/>
      <c r="CKA16" s="2550"/>
      <c r="CKB16" s="2550"/>
      <c r="CKC16" s="2550"/>
      <c r="CKD16" s="2550"/>
      <c r="CKE16" s="2550"/>
      <c r="CKF16" s="2550"/>
      <c r="CKG16" s="2550"/>
      <c r="CKH16" s="2550"/>
      <c r="CKI16" s="2550"/>
      <c r="CKJ16" s="2550"/>
      <c r="CKK16" s="2550"/>
      <c r="CKL16" s="2550"/>
      <c r="CKM16" s="2550"/>
      <c r="CKN16" s="2550"/>
      <c r="CKO16" s="2550"/>
      <c r="CKP16" s="2550"/>
      <c r="CKQ16" s="2550"/>
      <c r="CKR16" s="2550"/>
      <c r="CKS16" s="2550"/>
      <c r="CKT16" s="2550"/>
      <c r="CKU16" s="2550"/>
      <c r="CKV16" s="2550"/>
      <c r="CKW16" s="2550"/>
      <c r="CKX16" s="2550"/>
      <c r="CKY16" s="2550"/>
      <c r="CKZ16" s="2550"/>
      <c r="CLA16" s="2550"/>
      <c r="CLB16" s="2550"/>
      <c r="CLC16" s="2550"/>
      <c r="CLD16" s="2550"/>
      <c r="CLE16" s="2550"/>
      <c r="CLF16" s="2550"/>
      <c r="CLG16" s="2550"/>
      <c r="CLH16" s="2550"/>
      <c r="CLI16" s="2550"/>
      <c r="CLJ16" s="2550"/>
      <c r="CLK16" s="2550"/>
      <c r="CLL16" s="2550"/>
      <c r="CLM16" s="2550"/>
      <c r="CLN16" s="2550"/>
      <c r="CLO16" s="2550"/>
      <c r="CLP16" s="2550"/>
      <c r="CLQ16" s="2550"/>
      <c r="CLR16" s="2550"/>
      <c r="CLS16" s="2550"/>
      <c r="CLT16" s="2550"/>
      <c r="CLU16" s="2550"/>
      <c r="CLV16" s="2550"/>
      <c r="CLW16" s="2550"/>
      <c r="CLX16" s="2550"/>
      <c r="CLY16" s="2550"/>
      <c r="CLZ16" s="2550"/>
      <c r="CMA16" s="2550"/>
      <c r="CMB16" s="2550"/>
      <c r="CMC16" s="2550"/>
      <c r="CMD16" s="2550"/>
      <c r="CME16" s="2550"/>
      <c r="CMF16" s="2550"/>
      <c r="CMG16" s="2550"/>
      <c r="CMH16" s="2550"/>
      <c r="CMI16" s="2550"/>
      <c r="CMJ16" s="2550"/>
      <c r="CMK16" s="2550"/>
      <c r="CML16" s="2550"/>
      <c r="CMM16" s="2550"/>
      <c r="CMN16" s="2550"/>
      <c r="CMO16" s="2550"/>
      <c r="CMP16" s="2550"/>
      <c r="CMQ16" s="2550"/>
      <c r="CMR16" s="2550"/>
      <c r="CMS16" s="2550"/>
      <c r="CMT16" s="2550"/>
      <c r="CMU16" s="2550"/>
      <c r="CMV16" s="2550"/>
      <c r="CMW16" s="2550"/>
      <c r="CMX16" s="2550"/>
      <c r="CMY16" s="2550"/>
      <c r="CMZ16" s="2550"/>
      <c r="CNA16" s="2550"/>
      <c r="CNB16" s="2550"/>
      <c r="CNC16" s="2550"/>
      <c r="CND16" s="2550"/>
      <c r="CNE16" s="2550"/>
      <c r="CNF16" s="2550"/>
      <c r="CNG16" s="2550"/>
      <c r="CNH16" s="2550"/>
      <c r="CNI16" s="2550"/>
      <c r="CNJ16" s="2550"/>
      <c r="CNK16" s="2550"/>
      <c r="CNL16" s="2550"/>
      <c r="CNM16" s="2550"/>
      <c r="CNN16" s="2550"/>
      <c r="CNO16" s="2550"/>
      <c r="CNP16" s="2550"/>
      <c r="CNQ16" s="2550"/>
      <c r="CNR16" s="2550"/>
      <c r="CNS16" s="2550"/>
      <c r="CNT16" s="2550"/>
      <c r="CNU16" s="2550"/>
      <c r="CNV16" s="2550"/>
      <c r="CNW16" s="2550"/>
      <c r="CNX16" s="2550"/>
      <c r="CNY16" s="2550"/>
      <c r="CNZ16" s="2550"/>
      <c r="COA16" s="2550"/>
      <c r="COB16" s="2550"/>
      <c r="COC16" s="2550"/>
      <c r="COD16" s="2550"/>
      <c r="COE16" s="2550"/>
      <c r="COF16" s="2550"/>
      <c r="COG16" s="2550"/>
      <c r="COH16" s="2550"/>
      <c r="COI16" s="2550"/>
      <c r="COJ16" s="2550"/>
      <c r="COK16" s="2550"/>
      <c r="COL16" s="2550"/>
      <c r="COM16" s="2550"/>
      <c r="CON16" s="2550"/>
      <c r="COO16" s="2550"/>
      <c r="COP16" s="2550"/>
      <c r="COQ16" s="2550"/>
      <c r="COR16" s="2550"/>
      <c r="COS16" s="2550"/>
      <c r="COT16" s="2550"/>
      <c r="COU16" s="2550"/>
      <c r="COV16" s="2550"/>
      <c r="COW16" s="2550"/>
      <c r="COX16" s="2550"/>
      <c r="COY16" s="2550"/>
      <c r="COZ16" s="2550"/>
      <c r="CPA16" s="2550"/>
      <c r="CPB16" s="2550"/>
      <c r="CPC16" s="2550"/>
      <c r="CPD16" s="2550"/>
      <c r="CPE16" s="2550"/>
      <c r="CPF16" s="2550"/>
      <c r="CPG16" s="2550"/>
      <c r="CPH16" s="2550"/>
      <c r="CPI16" s="2550"/>
      <c r="CPJ16" s="2550"/>
      <c r="CPK16" s="2550"/>
      <c r="CPL16" s="2550"/>
      <c r="CPM16" s="2550"/>
      <c r="CPN16" s="2550"/>
      <c r="CPO16" s="2550"/>
      <c r="CPP16" s="2550"/>
      <c r="CPQ16" s="2550"/>
      <c r="CPR16" s="2550"/>
      <c r="CPS16" s="2550"/>
      <c r="CPT16" s="2550"/>
      <c r="CPU16" s="2550"/>
      <c r="CPV16" s="2550"/>
      <c r="CPW16" s="2550"/>
      <c r="CPX16" s="2550"/>
      <c r="CPY16" s="2550"/>
      <c r="CPZ16" s="2550"/>
      <c r="CQA16" s="2550"/>
      <c r="CQB16" s="2550"/>
      <c r="CQC16" s="2550"/>
      <c r="CQD16" s="2550"/>
      <c r="CQE16" s="2550"/>
      <c r="CQF16" s="2550"/>
      <c r="CQG16" s="2550"/>
      <c r="CQH16" s="2550"/>
      <c r="CQI16" s="2550"/>
      <c r="CQJ16" s="2550"/>
      <c r="CQK16" s="2550"/>
      <c r="CQL16" s="2550"/>
      <c r="CQM16" s="2550"/>
      <c r="CQN16" s="2550"/>
      <c r="CQO16" s="2550"/>
      <c r="CQP16" s="2550"/>
      <c r="CQQ16" s="2550"/>
      <c r="CQR16" s="2550"/>
      <c r="CQS16" s="2550"/>
      <c r="CQT16" s="2550"/>
      <c r="CQU16" s="2550"/>
      <c r="CQV16" s="2550"/>
      <c r="CQW16" s="2550"/>
      <c r="CQX16" s="2550"/>
      <c r="CQY16" s="2550"/>
      <c r="CQZ16" s="2550"/>
      <c r="CRA16" s="2550"/>
      <c r="CRB16" s="2550"/>
      <c r="CRC16" s="2550"/>
      <c r="CRD16" s="2550"/>
      <c r="CRE16" s="2550"/>
      <c r="CRF16" s="2550"/>
      <c r="CRG16" s="2550"/>
      <c r="CRH16" s="2550"/>
      <c r="CRI16" s="2550"/>
      <c r="CRJ16" s="2550"/>
      <c r="CRK16" s="2550"/>
      <c r="CRL16" s="2550"/>
      <c r="CRM16" s="2550"/>
      <c r="CRN16" s="2550"/>
      <c r="CRO16" s="2550"/>
      <c r="CRP16" s="2550"/>
      <c r="CRQ16" s="2550"/>
      <c r="CRR16" s="2550"/>
      <c r="CRS16" s="2550"/>
      <c r="CRT16" s="2550"/>
      <c r="CRU16" s="2550"/>
      <c r="CRV16" s="2550"/>
      <c r="CRW16" s="2550"/>
      <c r="CRX16" s="2550"/>
      <c r="CRY16" s="2550"/>
      <c r="CRZ16" s="2550"/>
      <c r="CSA16" s="2550"/>
      <c r="CSB16" s="2550"/>
      <c r="CSC16" s="2550"/>
      <c r="CSD16" s="2550"/>
      <c r="CSE16" s="2550"/>
      <c r="CSF16" s="2550"/>
      <c r="CSG16" s="2550"/>
      <c r="CSH16" s="2550"/>
      <c r="CSI16" s="2550"/>
      <c r="CSJ16" s="2550"/>
      <c r="CSK16" s="2550"/>
      <c r="CSL16" s="2550"/>
      <c r="CSM16" s="2550"/>
      <c r="CSN16" s="2550"/>
      <c r="CSO16" s="2550"/>
      <c r="CSP16" s="2550"/>
      <c r="CSQ16" s="2550"/>
      <c r="CSR16" s="2550"/>
      <c r="CSS16" s="2550"/>
      <c r="CST16" s="2550"/>
      <c r="CSU16" s="2550"/>
      <c r="CSV16" s="2550"/>
      <c r="CSW16" s="2550"/>
      <c r="CSX16" s="2550"/>
      <c r="CSY16" s="2550"/>
      <c r="CSZ16" s="2550"/>
      <c r="CTA16" s="2550"/>
      <c r="CTB16" s="2550"/>
      <c r="CTC16" s="2550"/>
      <c r="CTD16" s="2550"/>
      <c r="CTE16" s="2550"/>
      <c r="CTF16" s="2550"/>
      <c r="CTG16" s="2550"/>
      <c r="CTH16" s="2550"/>
      <c r="CTI16" s="2550"/>
      <c r="CTJ16" s="2550"/>
      <c r="CTK16" s="2550"/>
      <c r="CTL16" s="2550"/>
      <c r="CTM16" s="2550"/>
      <c r="CTN16" s="2550"/>
      <c r="CTO16" s="2550"/>
      <c r="CTP16" s="2550"/>
      <c r="CTQ16" s="2550"/>
      <c r="CTR16" s="2550"/>
      <c r="CTS16" s="2550"/>
      <c r="CTT16" s="2550"/>
      <c r="CTU16" s="2550"/>
      <c r="CTV16" s="2550"/>
      <c r="CTW16" s="2550"/>
      <c r="CTX16" s="2550"/>
      <c r="CTY16" s="2550"/>
      <c r="CTZ16" s="2550"/>
      <c r="CUA16" s="2550"/>
      <c r="CUB16" s="2550"/>
      <c r="CUC16" s="2550"/>
      <c r="CUD16" s="2550"/>
      <c r="CUE16" s="2550"/>
      <c r="CUF16" s="2550"/>
      <c r="CUG16" s="2550"/>
      <c r="CUH16" s="2550"/>
      <c r="CUI16" s="2550"/>
      <c r="CUJ16" s="2550"/>
      <c r="CUK16" s="2550"/>
      <c r="CUL16" s="2550"/>
      <c r="CUM16" s="2550"/>
      <c r="CUN16" s="2550"/>
      <c r="CUO16" s="2550"/>
      <c r="CUP16" s="2550"/>
      <c r="CUQ16" s="2550"/>
      <c r="CUR16" s="2550"/>
      <c r="CUS16" s="2550"/>
      <c r="CUT16" s="2550"/>
      <c r="CUU16" s="2550"/>
      <c r="CUV16" s="2550"/>
      <c r="CUW16" s="2550"/>
      <c r="CUX16" s="2550"/>
      <c r="CUY16" s="2550"/>
      <c r="CUZ16" s="2550"/>
      <c r="CVA16" s="2550"/>
      <c r="CVB16" s="2550"/>
      <c r="CVC16" s="2550"/>
      <c r="CVD16" s="2550"/>
      <c r="CVE16" s="2550"/>
      <c r="CVF16" s="2550"/>
      <c r="CVG16" s="2550"/>
      <c r="CVH16" s="2550"/>
      <c r="CVI16" s="2550"/>
      <c r="CVJ16" s="2550"/>
      <c r="CVK16" s="2550"/>
      <c r="CVL16" s="2550"/>
      <c r="CVM16" s="2550"/>
      <c r="CVN16" s="2550"/>
      <c r="CVO16" s="2550"/>
      <c r="CVP16" s="2550"/>
      <c r="CVQ16" s="2550"/>
      <c r="CVR16" s="2550"/>
      <c r="CVS16" s="2550"/>
      <c r="CVT16" s="2550"/>
      <c r="CVU16" s="2550"/>
      <c r="CVV16" s="2550"/>
      <c r="CVW16" s="2550"/>
      <c r="CVX16" s="2550"/>
      <c r="CVY16" s="2550"/>
      <c r="CVZ16" s="2550"/>
      <c r="CWA16" s="2550"/>
      <c r="CWB16" s="2550"/>
      <c r="CWC16" s="2550"/>
      <c r="CWD16" s="2550"/>
      <c r="CWE16" s="2550"/>
      <c r="CWF16" s="2550"/>
      <c r="CWG16" s="2550"/>
      <c r="CWH16" s="2550"/>
      <c r="CWI16" s="2550"/>
      <c r="CWJ16" s="2550"/>
      <c r="CWK16" s="2550"/>
      <c r="CWL16" s="2550"/>
      <c r="CWM16" s="2550"/>
      <c r="CWN16" s="2550"/>
      <c r="CWO16" s="2550"/>
      <c r="CWP16" s="2550"/>
      <c r="CWQ16" s="2550"/>
      <c r="CWR16" s="2550"/>
      <c r="CWS16" s="2550"/>
      <c r="CWT16" s="2550"/>
      <c r="CWU16" s="2550"/>
      <c r="CWV16" s="2550"/>
      <c r="CWW16" s="2550"/>
      <c r="CWX16" s="2550"/>
      <c r="CWY16" s="2550"/>
      <c r="CWZ16" s="2550"/>
      <c r="CXA16" s="2550"/>
      <c r="CXB16" s="2550"/>
      <c r="CXC16" s="2550"/>
      <c r="CXD16" s="2550"/>
      <c r="CXE16" s="2550"/>
      <c r="CXF16" s="2550"/>
      <c r="CXG16" s="2550"/>
      <c r="CXH16" s="2550"/>
      <c r="CXI16" s="2550"/>
      <c r="CXJ16" s="2550"/>
      <c r="CXK16" s="2550"/>
      <c r="CXL16" s="2550"/>
      <c r="CXM16" s="2550"/>
      <c r="CXN16" s="2550"/>
      <c r="CXO16" s="2550"/>
      <c r="CXP16" s="2550"/>
      <c r="CXQ16" s="2550"/>
      <c r="CXR16" s="2550"/>
      <c r="CXS16" s="2550"/>
      <c r="CXT16" s="2550"/>
      <c r="CXU16" s="2550"/>
      <c r="CXV16" s="2550"/>
      <c r="CXW16" s="2550"/>
      <c r="CXX16" s="2550"/>
      <c r="CXY16" s="2550"/>
      <c r="CXZ16" s="2550"/>
      <c r="CYA16" s="2550"/>
      <c r="CYB16" s="2550"/>
      <c r="CYC16" s="2550"/>
      <c r="CYD16" s="2550"/>
      <c r="CYE16" s="2550"/>
      <c r="CYF16" s="2550"/>
      <c r="CYG16" s="2550"/>
      <c r="CYH16" s="2550"/>
      <c r="CYI16" s="2550"/>
      <c r="CYJ16" s="2550"/>
      <c r="CYK16" s="2550"/>
      <c r="CYL16" s="2550"/>
      <c r="CYM16" s="2550"/>
      <c r="CYN16" s="2550"/>
      <c r="CYO16" s="2550"/>
      <c r="CYP16" s="2550"/>
      <c r="CYQ16" s="2550"/>
      <c r="CYR16" s="2550"/>
      <c r="CYS16" s="2550"/>
      <c r="CYT16" s="2550"/>
      <c r="CYU16" s="2550"/>
      <c r="CYV16" s="2550"/>
      <c r="CYW16" s="2550"/>
      <c r="CYX16" s="2550"/>
      <c r="CYY16" s="2550"/>
      <c r="CYZ16" s="2550"/>
      <c r="CZA16" s="2550"/>
      <c r="CZB16" s="2550"/>
      <c r="CZC16" s="2550"/>
      <c r="CZD16" s="2550"/>
      <c r="CZE16" s="2550"/>
      <c r="CZF16" s="2550"/>
      <c r="CZG16" s="2550"/>
      <c r="CZH16" s="2550"/>
      <c r="CZI16" s="2550"/>
      <c r="CZJ16" s="2550"/>
      <c r="CZK16" s="2550"/>
      <c r="CZL16" s="2550"/>
      <c r="CZM16" s="2550"/>
      <c r="CZN16" s="2550"/>
      <c r="CZO16" s="2550"/>
      <c r="CZP16" s="2550"/>
      <c r="CZQ16" s="2550"/>
      <c r="CZR16" s="2550"/>
      <c r="CZS16" s="2550"/>
      <c r="CZT16" s="2550"/>
      <c r="CZU16" s="2550"/>
      <c r="CZV16" s="2550"/>
      <c r="CZW16" s="2550"/>
      <c r="CZX16" s="2550"/>
      <c r="CZY16" s="2550"/>
      <c r="CZZ16" s="2550"/>
      <c r="DAA16" s="2550"/>
      <c r="DAB16" s="2550"/>
      <c r="DAC16" s="2550"/>
      <c r="DAD16" s="2550"/>
      <c r="DAE16" s="2550"/>
      <c r="DAF16" s="2550"/>
      <c r="DAG16" s="2550"/>
      <c r="DAH16" s="2550"/>
      <c r="DAI16" s="2550"/>
      <c r="DAJ16" s="2550"/>
      <c r="DAK16" s="2550"/>
      <c r="DAL16" s="2550"/>
      <c r="DAM16" s="2550"/>
      <c r="DAN16" s="2550"/>
      <c r="DAO16" s="2550"/>
      <c r="DAP16" s="2550"/>
      <c r="DAQ16" s="2550"/>
      <c r="DAR16" s="2550"/>
      <c r="DAS16" s="2550"/>
      <c r="DAT16" s="2550"/>
      <c r="DAU16" s="2550"/>
      <c r="DAV16" s="2550"/>
      <c r="DAW16" s="2550"/>
      <c r="DAX16" s="2550"/>
      <c r="DAY16" s="2550"/>
      <c r="DAZ16" s="2550"/>
      <c r="DBA16" s="2550"/>
      <c r="DBB16" s="2550"/>
      <c r="DBC16" s="2550"/>
      <c r="DBD16" s="2550"/>
      <c r="DBE16" s="2550"/>
      <c r="DBF16" s="2550"/>
      <c r="DBG16" s="2550"/>
      <c r="DBH16" s="2550"/>
      <c r="DBI16" s="2550"/>
      <c r="DBJ16" s="2550"/>
      <c r="DBK16" s="2550"/>
      <c r="DBL16" s="2550"/>
      <c r="DBM16" s="2550"/>
      <c r="DBN16" s="2550"/>
      <c r="DBO16" s="2550"/>
      <c r="DBP16" s="2550"/>
      <c r="DBQ16" s="2550"/>
      <c r="DBR16" s="2550"/>
      <c r="DBS16" s="2550"/>
      <c r="DBT16" s="2550"/>
      <c r="DBU16" s="2550"/>
      <c r="DBV16" s="2550"/>
      <c r="DBW16" s="2550"/>
      <c r="DBX16" s="2550"/>
      <c r="DBY16" s="2550"/>
      <c r="DBZ16" s="2550"/>
      <c r="DCA16" s="2550"/>
      <c r="DCB16" s="2550"/>
      <c r="DCC16" s="2550"/>
      <c r="DCD16" s="2550"/>
      <c r="DCE16" s="2550"/>
      <c r="DCF16" s="2550"/>
      <c r="DCG16" s="2550"/>
      <c r="DCH16" s="2550"/>
      <c r="DCI16" s="2550"/>
      <c r="DCJ16" s="2550"/>
      <c r="DCK16" s="2550"/>
      <c r="DCL16" s="2550"/>
      <c r="DCM16" s="2550"/>
      <c r="DCN16" s="2550"/>
      <c r="DCO16" s="2550"/>
      <c r="DCP16" s="2550"/>
      <c r="DCQ16" s="2550"/>
      <c r="DCR16" s="2550"/>
      <c r="DCS16" s="2550"/>
      <c r="DCT16" s="2550"/>
      <c r="DCU16" s="2550"/>
      <c r="DCV16" s="2550"/>
      <c r="DCW16" s="2550"/>
      <c r="DCX16" s="2550"/>
      <c r="DCY16" s="2550"/>
      <c r="DCZ16" s="2550"/>
      <c r="DDA16" s="2550"/>
      <c r="DDB16" s="2550"/>
      <c r="DDC16" s="2550"/>
      <c r="DDD16" s="2550"/>
      <c r="DDE16" s="2550"/>
      <c r="DDF16" s="2550"/>
      <c r="DDG16" s="2550"/>
      <c r="DDH16" s="2550"/>
      <c r="DDI16" s="2550"/>
      <c r="DDJ16" s="2550"/>
      <c r="DDK16" s="2550"/>
      <c r="DDL16" s="2550"/>
      <c r="DDM16" s="2550"/>
      <c r="DDN16" s="2550"/>
      <c r="DDO16" s="2550"/>
      <c r="DDP16" s="2550"/>
      <c r="DDQ16" s="2550"/>
      <c r="DDR16" s="2550"/>
      <c r="DDS16" s="2550"/>
      <c r="DDT16" s="2550"/>
      <c r="DDU16" s="2550"/>
      <c r="DDV16" s="2550"/>
      <c r="DDW16" s="2550"/>
      <c r="DDX16" s="2550"/>
      <c r="DDY16" s="2550"/>
      <c r="DDZ16" s="2550"/>
      <c r="DEA16" s="2550"/>
      <c r="DEB16" s="2550"/>
      <c r="DEC16" s="2550"/>
      <c r="DED16" s="2550"/>
      <c r="DEE16" s="2550"/>
      <c r="DEF16" s="2550"/>
      <c r="DEG16" s="2550"/>
      <c r="DEH16" s="2550"/>
      <c r="DEI16" s="2550"/>
      <c r="DEJ16" s="2550"/>
      <c r="DEK16" s="2550"/>
      <c r="DEL16" s="2550"/>
      <c r="DEM16" s="2550"/>
      <c r="DEN16" s="2550"/>
      <c r="DEO16" s="2550"/>
      <c r="DEP16" s="2550"/>
      <c r="DEQ16" s="2550"/>
      <c r="DER16" s="2550"/>
      <c r="DES16" s="2550"/>
      <c r="DET16" s="2550"/>
      <c r="DEU16" s="2550"/>
      <c r="DEV16" s="2550"/>
      <c r="DEW16" s="2550"/>
      <c r="DEX16" s="2550"/>
      <c r="DEY16" s="2550"/>
      <c r="DEZ16" s="2550"/>
      <c r="DFA16" s="2550"/>
      <c r="DFB16" s="2550"/>
      <c r="DFC16" s="2550"/>
      <c r="DFD16" s="2550"/>
      <c r="DFE16" s="2550"/>
      <c r="DFF16" s="2550"/>
      <c r="DFG16" s="2550"/>
      <c r="DFH16" s="2550"/>
      <c r="DFI16" s="2550"/>
      <c r="DFJ16" s="2550"/>
      <c r="DFK16" s="2550"/>
      <c r="DFL16" s="2550"/>
      <c r="DFM16" s="2550"/>
      <c r="DFN16" s="2550"/>
      <c r="DFO16" s="2550"/>
      <c r="DFP16" s="2550"/>
      <c r="DFQ16" s="2550"/>
      <c r="DFR16" s="2550"/>
      <c r="DFS16" s="2550"/>
      <c r="DFT16" s="2550"/>
      <c r="DFU16" s="2550"/>
      <c r="DFV16" s="2550"/>
      <c r="DFW16" s="2550"/>
      <c r="DFX16" s="2550"/>
      <c r="DFY16" s="2550"/>
      <c r="DFZ16" s="2550"/>
      <c r="DGA16" s="2550"/>
      <c r="DGB16" s="2550"/>
      <c r="DGC16" s="2550"/>
      <c r="DGD16" s="2550"/>
      <c r="DGE16" s="2550"/>
      <c r="DGF16" s="2550"/>
      <c r="DGG16" s="2550"/>
      <c r="DGH16" s="2550"/>
      <c r="DGI16" s="2550"/>
      <c r="DGJ16" s="2550"/>
      <c r="DGK16" s="2550"/>
      <c r="DGL16" s="2550"/>
      <c r="DGM16" s="2550"/>
      <c r="DGN16" s="2550"/>
      <c r="DGO16" s="2550"/>
      <c r="DGP16" s="2550"/>
      <c r="DGQ16" s="2550"/>
      <c r="DGR16" s="2550"/>
      <c r="DGS16" s="2550"/>
      <c r="DGT16" s="2550"/>
      <c r="DGU16" s="2550"/>
      <c r="DGV16" s="2550"/>
      <c r="DGW16" s="2550"/>
      <c r="DGX16" s="2550"/>
      <c r="DGY16" s="2550"/>
      <c r="DGZ16" s="2550"/>
      <c r="DHA16" s="2550"/>
      <c r="DHB16" s="2550"/>
      <c r="DHC16" s="2550"/>
      <c r="DHD16" s="2550"/>
      <c r="DHE16" s="2550"/>
      <c r="DHF16" s="2550"/>
      <c r="DHG16" s="2550"/>
      <c r="DHH16" s="2550"/>
      <c r="DHI16" s="2550"/>
      <c r="DHJ16" s="2550"/>
      <c r="DHK16" s="2550"/>
      <c r="DHL16" s="2550"/>
      <c r="DHM16" s="2550"/>
      <c r="DHN16" s="2550"/>
      <c r="DHO16" s="2550"/>
      <c r="DHP16" s="2550"/>
      <c r="DHQ16" s="2550"/>
      <c r="DHR16" s="2550"/>
      <c r="DHS16" s="2550"/>
      <c r="DHT16" s="2550"/>
      <c r="DHU16" s="2550"/>
      <c r="DHV16" s="2550"/>
      <c r="DHW16" s="2550"/>
      <c r="DHX16" s="2550"/>
      <c r="DHY16" s="2550"/>
      <c r="DHZ16" s="2550"/>
      <c r="DIA16" s="2550"/>
      <c r="DIB16" s="2550"/>
      <c r="DIC16" s="2550"/>
      <c r="DID16" s="2550"/>
      <c r="DIE16" s="2550"/>
      <c r="DIF16" s="2550"/>
      <c r="DIG16" s="2550"/>
      <c r="DIH16" s="2550"/>
      <c r="DII16" s="2550"/>
      <c r="DIJ16" s="2550"/>
      <c r="DIK16" s="2550"/>
      <c r="DIL16" s="2550"/>
      <c r="DIM16" s="2550"/>
      <c r="DIN16" s="2550"/>
      <c r="DIO16" s="2550"/>
      <c r="DIP16" s="2550"/>
      <c r="DIQ16" s="2550"/>
      <c r="DIR16" s="2550"/>
      <c r="DIS16" s="2550"/>
      <c r="DIT16" s="2550"/>
      <c r="DIU16" s="2550"/>
      <c r="DIV16" s="2550"/>
      <c r="DIW16" s="2550"/>
      <c r="DIX16" s="2550"/>
      <c r="DIY16" s="2550"/>
      <c r="DIZ16" s="2550"/>
      <c r="DJA16" s="2550"/>
      <c r="DJB16" s="2550"/>
      <c r="DJC16" s="2550"/>
      <c r="DJD16" s="2550"/>
      <c r="DJE16" s="2550"/>
      <c r="DJF16" s="2550"/>
      <c r="DJG16" s="2550"/>
      <c r="DJH16" s="2550"/>
      <c r="DJI16" s="2550"/>
      <c r="DJJ16" s="2550"/>
      <c r="DJK16" s="2550"/>
      <c r="DJL16" s="2550"/>
      <c r="DJM16" s="2550"/>
      <c r="DJN16" s="2550"/>
      <c r="DJO16" s="2550"/>
      <c r="DJP16" s="2550"/>
      <c r="DJQ16" s="2550"/>
      <c r="DJR16" s="2550"/>
      <c r="DJS16" s="2550"/>
      <c r="DJT16" s="2550"/>
      <c r="DJU16" s="2550"/>
      <c r="DJV16" s="2550"/>
      <c r="DJW16" s="2550"/>
      <c r="DJX16" s="2550"/>
      <c r="DJY16" s="2550"/>
      <c r="DJZ16" s="2550"/>
      <c r="DKA16" s="2550"/>
      <c r="DKB16" s="2550"/>
      <c r="DKC16" s="2550"/>
      <c r="DKD16" s="2550"/>
      <c r="DKE16" s="2550"/>
      <c r="DKF16" s="2550"/>
      <c r="DKG16" s="2550"/>
      <c r="DKH16" s="2550"/>
      <c r="DKI16" s="2550"/>
      <c r="DKJ16" s="2550"/>
      <c r="DKK16" s="2550"/>
      <c r="DKL16" s="2550"/>
      <c r="DKM16" s="2550"/>
      <c r="DKN16" s="2550"/>
      <c r="DKO16" s="2550"/>
      <c r="DKP16" s="2550"/>
      <c r="DKQ16" s="2550"/>
      <c r="DKR16" s="2550"/>
      <c r="DKS16" s="2550"/>
      <c r="DKT16" s="2550"/>
      <c r="DKU16" s="2550"/>
      <c r="DKV16" s="2550"/>
      <c r="DKW16" s="2550"/>
      <c r="DKX16" s="2550"/>
      <c r="DKY16" s="2550"/>
      <c r="DKZ16" s="2550"/>
      <c r="DLA16" s="2550"/>
      <c r="DLB16" s="2550"/>
      <c r="DLC16" s="2550"/>
      <c r="DLD16" s="2550"/>
      <c r="DLE16" s="2550"/>
      <c r="DLF16" s="2550"/>
      <c r="DLG16" s="2550"/>
      <c r="DLH16" s="2550"/>
      <c r="DLI16" s="2550"/>
      <c r="DLJ16" s="2550"/>
      <c r="DLK16" s="2550"/>
      <c r="DLL16" s="2550"/>
      <c r="DLM16" s="2550"/>
      <c r="DLN16" s="2550"/>
      <c r="DLO16" s="2550"/>
      <c r="DLP16" s="2550"/>
      <c r="DLQ16" s="2550"/>
      <c r="DLR16" s="2550"/>
      <c r="DLS16" s="2550"/>
      <c r="DLT16" s="2550"/>
      <c r="DLU16" s="2550"/>
      <c r="DLV16" s="2550"/>
      <c r="DLW16" s="2550"/>
      <c r="DLX16" s="2550"/>
      <c r="DLY16" s="2550"/>
      <c r="DLZ16" s="2550"/>
      <c r="DMA16" s="2550"/>
      <c r="DMB16" s="2550"/>
      <c r="DMC16" s="2550"/>
      <c r="DMD16" s="2550"/>
      <c r="DME16" s="2550"/>
      <c r="DMF16" s="2550"/>
      <c r="DMG16" s="2550"/>
      <c r="DMH16" s="2550"/>
      <c r="DMI16" s="2550"/>
      <c r="DMJ16" s="2550"/>
      <c r="DMK16" s="2550"/>
      <c r="DML16" s="2550"/>
      <c r="DMM16" s="2550"/>
      <c r="DMN16" s="2550"/>
      <c r="DMO16" s="2550"/>
      <c r="DMP16" s="2550"/>
      <c r="DMQ16" s="2550"/>
      <c r="DMR16" s="2550"/>
      <c r="DMS16" s="2550"/>
      <c r="DMT16" s="2550"/>
      <c r="DMU16" s="2550"/>
      <c r="DMV16" s="2550"/>
      <c r="DMW16" s="2550"/>
      <c r="DMX16" s="2550"/>
      <c r="DMY16" s="2550"/>
      <c r="DMZ16" s="2550"/>
      <c r="DNA16" s="2550"/>
      <c r="DNB16" s="2550"/>
      <c r="DNC16" s="2550"/>
      <c r="DND16" s="2550"/>
      <c r="DNE16" s="2550"/>
      <c r="DNF16" s="2550"/>
      <c r="DNG16" s="2550"/>
      <c r="DNH16" s="2550"/>
      <c r="DNI16" s="2550"/>
      <c r="DNJ16" s="2550"/>
      <c r="DNK16" s="2550"/>
      <c r="DNL16" s="2550"/>
      <c r="DNM16" s="2550"/>
      <c r="DNN16" s="2550"/>
      <c r="DNO16" s="2550"/>
      <c r="DNP16" s="2550"/>
      <c r="DNQ16" s="2550"/>
      <c r="DNR16" s="2550"/>
      <c r="DNS16" s="2550"/>
      <c r="DNT16" s="2550"/>
      <c r="DNU16" s="2550"/>
      <c r="DNV16" s="2550"/>
      <c r="DNW16" s="2550"/>
      <c r="DNX16" s="2550"/>
      <c r="DNY16" s="2550"/>
      <c r="DNZ16" s="2550"/>
      <c r="DOA16" s="2550"/>
      <c r="DOB16" s="2550"/>
      <c r="DOC16" s="2550"/>
      <c r="DOD16" s="2550"/>
      <c r="DOE16" s="2550"/>
      <c r="DOF16" s="2550"/>
      <c r="DOG16" s="2550"/>
      <c r="DOH16" s="2550"/>
      <c r="DOI16" s="2550"/>
      <c r="DOJ16" s="2550"/>
      <c r="DOK16" s="2550"/>
      <c r="DOL16" s="2550"/>
      <c r="DOM16" s="2550"/>
      <c r="DON16" s="2550"/>
      <c r="DOO16" s="2550"/>
      <c r="DOP16" s="2550"/>
      <c r="DOQ16" s="2550"/>
      <c r="DOR16" s="2550"/>
      <c r="DOS16" s="2550"/>
      <c r="DOT16" s="2550"/>
      <c r="DOU16" s="2550"/>
      <c r="DOV16" s="2550"/>
      <c r="DOW16" s="2550"/>
      <c r="DOX16" s="2550"/>
      <c r="DOY16" s="2550"/>
      <c r="DOZ16" s="2550"/>
      <c r="DPA16" s="2550"/>
      <c r="DPB16" s="2550"/>
      <c r="DPC16" s="2550"/>
      <c r="DPD16" s="2550"/>
      <c r="DPE16" s="2550"/>
      <c r="DPF16" s="2550"/>
      <c r="DPG16" s="2550"/>
      <c r="DPH16" s="2550"/>
      <c r="DPI16" s="2550"/>
      <c r="DPJ16" s="2550"/>
      <c r="DPK16" s="2550"/>
      <c r="DPL16" s="2550"/>
      <c r="DPM16" s="2550"/>
      <c r="DPN16" s="2550"/>
      <c r="DPO16" s="2550"/>
      <c r="DPP16" s="2550"/>
      <c r="DPQ16" s="2550"/>
      <c r="DPR16" s="2550"/>
      <c r="DPS16" s="2550"/>
      <c r="DPT16" s="2550"/>
      <c r="DPU16" s="2550"/>
      <c r="DPV16" s="2550"/>
      <c r="DPW16" s="2550"/>
      <c r="DPX16" s="2550"/>
      <c r="DPY16" s="2550"/>
      <c r="DPZ16" s="2550"/>
      <c r="DQA16" s="2550"/>
      <c r="DQB16" s="2550"/>
      <c r="DQC16" s="2550"/>
      <c r="DQD16" s="2550"/>
      <c r="DQE16" s="2550"/>
      <c r="DQF16" s="2550"/>
      <c r="DQG16" s="2550"/>
      <c r="DQH16" s="2550"/>
      <c r="DQI16" s="2550"/>
      <c r="DQJ16" s="2550"/>
      <c r="DQK16" s="2550"/>
      <c r="DQL16" s="2550"/>
      <c r="DQM16" s="2550"/>
      <c r="DQN16" s="2550"/>
      <c r="DQO16" s="2550"/>
      <c r="DQP16" s="2550"/>
      <c r="DQQ16" s="2550"/>
      <c r="DQR16" s="2550"/>
      <c r="DQS16" s="2550"/>
      <c r="DQT16" s="2550"/>
      <c r="DQU16" s="2550"/>
      <c r="DQV16" s="2550"/>
      <c r="DQW16" s="2550"/>
      <c r="DQX16" s="2550"/>
      <c r="DQY16" s="2550"/>
      <c r="DQZ16" s="2550"/>
      <c r="DRA16" s="2550"/>
      <c r="DRB16" s="2550"/>
      <c r="DRC16" s="2550"/>
      <c r="DRD16" s="2550"/>
      <c r="DRE16" s="2550"/>
      <c r="DRF16" s="2550"/>
      <c r="DRG16" s="2550"/>
      <c r="DRH16" s="2550"/>
      <c r="DRI16" s="2550"/>
      <c r="DRJ16" s="2550"/>
      <c r="DRK16" s="2550"/>
      <c r="DRL16" s="2550"/>
      <c r="DRM16" s="2550"/>
      <c r="DRN16" s="2550"/>
      <c r="DRO16" s="2550"/>
      <c r="DRP16" s="2550"/>
      <c r="DRQ16" s="2550"/>
      <c r="DRR16" s="2550"/>
      <c r="DRS16" s="2550"/>
      <c r="DRT16" s="2550"/>
      <c r="DRU16" s="2550"/>
      <c r="DRV16" s="2550"/>
      <c r="DRW16" s="2550"/>
      <c r="DRX16" s="2550"/>
      <c r="DRY16" s="2550"/>
      <c r="DRZ16" s="2550"/>
      <c r="DSA16" s="2550"/>
      <c r="DSB16" s="2550"/>
      <c r="DSC16" s="2550"/>
      <c r="DSD16" s="2550"/>
      <c r="DSE16" s="2550"/>
      <c r="DSF16" s="2550"/>
      <c r="DSG16" s="2550"/>
      <c r="DSH16" s="2550"/>
      <c r="DSI16" s="2550"/>
      <c r="DSJ16" s="2550"/>
      <c r="DSK16" s="2550"/>
      <c r="DSL16" s="2550"/>
      <c r="DSM16" s="2550"/>
      <c r="DSN16" s="2550"/>
      <c r="DSO16" s="2550"/>
      <c r="DSP16" s="2550"/>
      <c r="DSQ16" s="2550"/>
      <c r="DSR16" s="2550"/>
      <c r="DSS16" s="2550"/>
      <c r="DST16" s="2550"/>
      <c r="DSU16" s="2550"/>
      <c r="DSV16" s="2550"/>
      <c r="DSW16" s="2550"/>
      <c r="DSX16" s="2550"/>
      <c r="DSY16" s="2550"/>
      <c r="DSZ16" s="2550"/>
      <c r="DTA16" s="2550"/>
      <c r="DTB16" s="2550"/>
      <c r="DTC16" s="2550"/>
      <c r="DTD16" s="2550"/>
      <c r="DTE16" s="2550"/>
      <c r="DTF16" s="2550"/>
      <c r="DTG16" s="2550"/>
      <c r="DTH16" s="2550"/>
      <c r="DTI16" s="2550"/>
      <c r="DTJ16" s="2550"/>
      <c r="DTK16" s="2550"/>
      <c r="DTL16" s="2550"/>
      <c r="DTM16" s="2550"/>
      <c r="DTN16" s="2550"/>
      <c r="DTO16" s="2550"/>
      <c r="DTP16" s="2550"/>
      <c r="DTQ16" s="2550"/>
      <c r="DTR16" s="2550"/>
      <c r="DTS16" s="2550"/>
      <c r="DTT16" s="2550"/>
      <c r="DTU16" s="2550"/>
      <c r="DTV16" s="2550"/>
      <c r="DTW16" s="2550"/>
      <c r="DTX16" s="2550"/>
      <c r="DTY16" s="2550"/>
      <c r="DTZ16" s="2550"/>
      <c r="DUA16" s="2550"/>
      <c r="DUB16" s="2550"/>
      <c r="DUC16" s="2550"/>
      <c r="DUD16" s="2550"/>
      <c r="DUE16" s="2550"/>
      <c r="DUF16" s="2550"/>
      <c r="DUG16" s="2550"/>
      <c r="DUH16" s="2550"/>
      <c r="DUI16" s="2550"/>
      <c r="DUJ16" s="2550"/>
      <c r="DUK16" s="2550"/>
      <c r="DUL16" s="2550"/>
      <c r="DUM16" s="2550"/>
      <c r="DUN16" s="2550"/>
      <c r="DUO16" s="2550"/>
      <c r="DUP16" s="2550"/>
      <c r="DUQ16" s="2550"/>
      <c r="DUR16" s="2550"/>
      <c r="DUS16" s="2550"/>
      <c r="DUT16" s="2550"/>
      <c r="DUU16" s="2550"/>
      <c r="DUV16" s="2550"/>
      <c r="DUW16" s="2550"/>
      <c r="DUX16" s="2550"/>
      <c r="DUY16" s="2550"/>
      <c r="DUZ16" s="2550"/>
      <c r="DVA16" s="2550"/>
      <c r="DVB16" s="2550"/>
      <c r="DVC16" s="2550"/>
      <c r="DVD16" s="2550"/>
      <c r="DVE16" s="2550"/>
      <c r="DVF16" s="2550"/>
      <c r="DVG16" s="2550"/>
      <c r="DVH16" s="2550"/>
      <c r="DVI16" s="2550"/>
      <c r="DVJ16" s="2550"/>
      <c r="DVK16" s="2550"/>
      <c r="DVL16" s="2550"/>
      <c r="DVM16" s="2550"/>
      <c r="DVN16" s="2550"/>
      <c r="DVO16" s="2550"/>
      <c r="DVP16" s="2550"/>
      <c r="DVQ16" s="2550"/>
      <c r="DVR16" s="2550"/>
      <c r="DVS16" s="2550"/>
      <c r="DVT16" s="2550"/>
      <c r="DVU16" s="2550"/>
      <c r="DVV16" s="2550"/>
      <c r="DVW16" s="2550"/>
      <c r="DVX16" s="2550"/>
      <c r="DVY16" s="2550"/>
      <c r="DVZ16" s="2550"/>
      <c r="DWA16" s="2550"/>
      <c r="DWB16" s="2550"/>
      <c r="DWC16" s="2550"/>
      <c r="DWD16" s="2550"/>
      <c r="DWE16" s="2550"/>
      <c r="DWF16" s="2550"/>
      <c r="DWG16" s="2550"/>
      <c r="DWH16" s="2550"/>
      <c r="DWI16" s="2550"/>
      <c r="DWJ16" s="2550"/>
      <c r="DWK16" s="2550"/>
      <c r="DWL16" s="2550"/>
      <c r="DWM16" s="2550"/>
      <c r="DWN16" s="2550"/>
      <c r="DWO16" s="2550"/>
      <c r="DWP16" s="2550"/>
      <c r="DWQ16" s="2550"/>
      <c r="DWR16" s="2550"/>
      <c r="DWS16" s="2550"/>
      <c r="DWT16" s="2550"/>
      <c r="DWU16" s="2550"/>
      <c r="DWV16" s="2550"/>
      <c r="DWW16" s="2550"/>
      <c r="DWX16" s="2550"/>
      <c r="DWY16" s="2550"/>
      <c r="DWZ16" s="2550"/>
      <c r="DXA16" s="2550"/>
      <c r="DXB16" s="2550"/>
      <c r="DXC16" s="2550"/>
      <c r="DXD16" s="2550"/>
      <c r="DXE16" s="2550"/>
      <c r="DXF16" s="2550"/>
      <c r="DXG16" s="2550"/>
      <c r="DXH16" s="2550"/>
      <c r="DXI16" s="2550"/>
      <c r="DXJ16" s="2550"/>
      <c r="DXK16" s="2550"/>
      <c r="DXL16" s="2550"/>
      <c r="DXM16" s="2550"/>
      <c r="DXN16" s="2550"/>
      <c r="DXO16" s="2550"/>
      <c r="DXP16" s="2550"/>
      <c r="DXQ16" s="2550"/>
      <c r="DXR16" s="2550"/>
      <c r="DXS16" s="2550"/>
      <c r="DXT16" s="2550"/>
      <c r="DXU16" s="2550"/>
      <c r="DXV16" s="2550"/>
      <c r="DXW16" s="2550"/>
      <c r="DXX16" s="2550"/>
      <c r="DXY16" s="2550"/>
      <c r="DXZ16" s="2550"/>
      <c r="DYA16" s="2550"/>
      <c r="DYB16" s="2550"/>
      <c r="DYC16" s="2550"/>
      <c r="DYD16" s="2550"/>
      <c r="DYE16" s="2550"/>
      <c r="DYF16" s="2550"/>
      <c r="DYG16" s="2550"/>
      <c r="DYH16" s="2550"/>
      <c r="DYI16" s="2550"/>
      <c r="DYJ16" s="2550"/>
      <c r="DYK16" s="2550"/>
      <c r="DYL16" s="2550"/>
      <c r="DYM16" s="2550"/>
      <c r="DYN16" s="2550"/>
      <c r="DYO16" s="2550"/>
      <c r="DYP16" s="2550"/>
      <c r="DYQ16" s="2550"/>
      <c r="DYR16" s="2550"/>
      <c r="DYS16" s="2550"/>
      <c r="DYT16" s="2550"/>
      <c r="DYU16" s="2550"/>
      <c r="DYV16" s="2550"/>
      <c r="DYW16" s="2550"/>
      <c r="DYX16" s="2550"/>
      <c r="DYY16" s="2550"/>
      <c r="DYZ16" s="2550"/>
      <c r="DZA16" s="2550"/>
      <c r="DZB16" s="2550"/>
      <c r="DZC16" s="2550"/>
      <c r="DZD16" s="2550"/>
      <c r="DZE16" s="2550"/>
      <c r="DZF16" s="2550"/>
      <c r="DZG16" s="2550"/>
      <c r="DZH16" s="2550"/>
      <c r="DZI16" s="2550"/>
      <c r="DZJ16" s="2550"/>
      <c r="DZK16" s="2550"/>
      <c r="DZL16" s="2550"/>
      <c r="DZM16" s="2550"/>
      <c r="DZN16" s="2550"/>
      <c r="DZO16" s="2550"/>
      <c r="DZP16" s="2550"/>
      <c r="DZQ16" s="2550"/>
      <c r="DZR16" s="2550"/>
      <c r="DZS16" s="2550"/>
      <c r="DZT16" s="2550"/>
      <c r="DZU16" s="2550"/>
      <c r="DZV16" s="2550"/>
      <c r="DZW16" s="2550"/>
      <c r="DZX16" s="2550"/>
      <c r="DZY16" s="2550"/>
      <c r="DZZ16" s="2550"/>
      <c r="EAA16" s="2550"/>
      <c r="EAB16" s="2550"/>
      <c r="EAC16" s="2550"/>
      <c r="EAD16" s="2550"/>
      <c r="EAE16" s="2550"/>
      <c r="EAF16" s="2550"/>
      <c r="EAG16" s="2550"/>
      <c r="EAH16" s="2550"/>
      <c r="EAI16" s="2550"/>
      <c r="EAJ16" s="2550"/>
      <c r="EAK16" s="2550"/>
      <c r="EAL16" s="2550"/>
      <c r="EAM16" s="2550"/>
      <c r="EAN16" s="2550"/>
      <c r="EAO16" s="2550"/>
      <c r="EAP16" s="2550"/>
      <c r="EAQ16" s="2550"/>
      <c r="EAR16" s="2550"/>
      <c r="EAS16" s="2550"/>
      <c r="EAT16" s="2550"/>
      <c r="EAU16" s="2550"/>
      <c r="EAV16" s="2550"/>
      <c r="EAW16" s="2550"/>
      <c r="EAX16" s="2550"/>
      <c r="EAY16" s="2550"/>
      <c r="EAZ16" s="2550"/>
      <c r="EBA16" s="2550"/>
      <c r="EBB16" s="2550"/>
      <c r="EBC16" s="2550"/>
      <c r="EBD16" s="2550"/>
      <c r="EBE16" s="2550"/>
      <c r="EBF16" s="2550"/>
      <c r="EBG16" s="2550"/>
      <c r="EBH16" s="2550"/>
      <c r="EBI16" s="2550"/>
      <c r="EBJ16" s="2550"/>
      <c r="EBK16" s="2550"/>
      <c r="EBL16" s="2550"/>
      <c r="EBM16" s="2550"/>
      <c r="EBN16" s="2550"/>
      <c r="EBO16" s="2550"/>
      <c r="EBP16" s="2550"/>
      <c r="EBQ16" s="2550"/>
      <c r="EBR16" s="2550"/>
      <c r="EBS16" s="2550"/>
      <c r="EBT16" s="2550"/>
      <c r="EBU16" s="2550"/>
      <c r="EBV16" s="2550"/>
      <c r="EBW16" s="2550"/>
      <c r="EBX16" s="2550"/>
      <c r="EBY16" s="2550"/>
      <c r="EBZ16" s="2550"/>
      <c r="ECA16" s="2550"/>
      <c r="ECB16" s="2550"/>
      <c r="ECC16" s="2550"/>
      <c r="ECD16" s="2550"/>
      <c r="ECE16" s="2550"/>
      <c r="ECF16" s="2550"/>
      <c r="ECG16" s="2550"/>
      <c r="ECH16" s="2550"/>
      <c r="ECI16" s="2550"/>
      <c r="ECJ16" s="2550"/>
      <c r="ECK16" s="2550"/>
      <c r="ECL16" s="2550"/>
      <c r="ECM16" s="2550"/>
      <c r="ECN16" s="2550"/>
      <c r="ECO16" s="2550"/>
      <c r="ECP16" s="2550"/>
      <c r="ECQ16" s="2550"/>
      <c r="ECR16" s="2550"/>
      <c r="ECS16" s="2550"/>
      <c r="ECT16" s="2550"/>
      <c r="ECU16" s="2550"/>
      <c r="ECV16" s="2550"/>
      <c r="ECW16" s="2550"/>
      <c r="ECX16" s="2550"/>
      <c r="ECY16" s="2550"/>
      <c r="ECZ16" s="2550"/>
      <c r="EDA16" s="2550"/>
      <c r="EDB16" s="2550"/>
      <c r="EDC16" s="2550"/>
      <c r="EDD16" s="2550"/>
      <c r="EDE16" s="2550"/>
      <c r="EDF16" s="2550"/>
      <c r="EDG16" s="2550"/>
      <c r="EDH16" s="2550"/>
      <c r="EDI16" s="2550"/>
      <c r="EDJ16" s="2550"/>
      <c r="EDK16" s="2550"/>
      <c r="EDL16" s="2550"/>
      <c r="EDM16" s="2550"/>
      <c r="EDN16" s="2550"/>
      <c r="EDO16" s="2550"/>
      <c r="EDP16" s="2550"/>
      <c r="EDQ16" s="2550"/>
      <c r="EDR16" s="2550"/>
      <c r="EDS16" s="2550"/>
      <c r="EDT16" s="2550"/>
      <c r="EDU16" s="2550"/>
      <c r="EDV16" s="2550"/>
      <c r="EDW16" s="2550"/>
      <c r="EDX16" s="2550"/>
      <c r="EDY16" s="2550"/>
      <c r="EDZ16" s="2550"/>
      <c r="EEA16" s="2550"/>
      <c r="EEB16" s="2550"/>
      <c r="EEC16" s="2550"/>
      <c r="EED16" s="2550"/>
      <c r="EEE16" s="2550"/>
      <c r="EEF16" s="2550"/>
      <c r="EEG16" s="2550"/>
      <c r="EEH16" s="2550"/>
      <c r="EEI16" s="2550"/>
      <c r="EEJ16" s="2550"/>
      <c r="EEK16" s="2550"/>
      <c r="EEL16" s="2550"/>
      <c r="EEM16" s="2550"/>
      <c r="EEN16" s="2550"/>
      <c r="EEO16" s="2550"/>
      <c r="EEP16" s="2550"/>
      <c r="EEQ16" s="2550"/>
      <c r="EER16" s="2550"/>
      <c r="EES16" s="2550"/>
      <c r="EET16" s="2550"/>
      <c r="EEU16" s="2550"/>
      <c r="EEV16" s="2550"/>
      <c r="EEW16" s="2550"/>
      <c r="EEX16" s="2550"/>
      <c r="EEY16" s="2550"/>
      <c r="EEZ16" s="2550"/>
      <c r="EFA16" s="2550"/>
      <c r="EFB16" s="2550"/>
      <c r="EFC16" s="2550"/>
      <c r="EFD16" s="2550"/>
      <c r="EFE16" s="2550"/>
      <c r="EFF16" s="2550"/>
      <c r="EFG16" s="2550"/>
      <c r="EFH16" s="2550"/>
      <c r="EFI16" s="2550"/>
      <c r="EFJ16" s="2550"/>
      <c r="EFK16" s="2550"/>
      <c r="EFL16" s="2550"/>
      <c r="EFM16" s="2550"/>
      <c r="EFN16" s="2550"/>
      <c r="EFO16" s="2550"/>
      <c r="EFP16" s="2550"/>
      <c r="EFQ16" s="2550"/>
      <c r="EFR16" s="2550"/>
      <c r="EFS16" s="2550"/>
      <c r="EFT16" s="2550"/>
      <c r="EFU16" s="2550"/>
      <c r="EFV16" s="2550"/>
      <c r="EFW16" s="2550"/>
      <c r="EFX16" s="2550"/>
      <c r="EFY16" s="2550"/>
      <c r="EFZ16" s="2550"/>
      <c r="EGA16" s="2550"/>
      <c r="EGB16" s="2550"/>
      <c r="EGC16" s="2550"/>
      <c r="EGD16" s="2550"/>
      <c r="EGE16" s="2550"/>
      <c r="EGF16" s="2550"/>
      <c r="EGG16" s="2550"/>
      <c r="EGH16" s="2550"/>
      <c r="EGI16" s="2550"/>
      <c r="EGJ16" s="2550"/>
      <c r="EGK16" s="2550"/>
      <c r="EGL16" s="2550"/>
      <c r="EGM16" s="2550"/>
      <c r="EGN16" s="2550"/>
      <c r="EGO16" s="2550"/>
      <c r="EGP16" s="2550"/>
      <c r="EGQ16" s="2550"/>
      <c r="EGR16" s="2550"/>
      <c r="EGS16" s="2550"/>
      <c r="EGT16" s="2550"/>
      <c r="EGU16" s="2550"/>
      <c r="EGV16" s="2550"/>
      <c r="EGW16" s="2550"/>
      <c r="EGX16" s="2550"/>
      <c r="EGY16" s="2550"/>
      <c r="EGZ16" s="2550"/>
      <c r="EHA16" s="2550"/>
      <c r="EHB16" s="2550"/>
      <c r="EHC16" s="2550"/>
      <c r="EHD16" s="2550"/>
      <c r="EHE16" s="2550"/>
      <c r="EHF16" s="2550"/>
      <c r="EHG16" s="2550"/>
      <c r="EHH16" s="2550"/>
      <c r="EHI16" s="2550"/>
      <c r="EHJ16" s="2550"/>
      <c r="EHK16" s="2550"/>
      <c r="EHL16" s="2550"/>
      <c r="EHM16" s="2550"/>
      <c r="EHN16" s="2550"/>
      <c r="EHO16" s="2550"/>
      <c r="EHP16" s="2550"/>
      <c r="EHQ16" s="2550"/>
      <c r="EHR16" s="2550"/>
      <c r="EHS16" s="2550"/>
      <c r="EHT16" s="2550"/>
      <c r="EHU16" s="2550"/>
      <c r="EHV16" s="2550"/>
      <c r="EHW16" s="2550"/>
      <c r="EHX16" s="2550"/>
      <c r="EHY16" s="2550"/>
      <c r="EHZ16" s="2550"/>
      <c r="EIA16" s="2550"/>
      <c r="EIB16" s="2550"/>
      <c r="EIC16" s="2550"/>
      <c r="EID16" s="2550"/>
      <c r="EIE16" s="2550"/>
      <c r="EIF16" s="2550"/>
      <c r="EIG16" s="2550"/>
      <c r="EIH16" s="2550"/>
      <c r="EII16" s="2550"/>
      <c r="EIJ16" s="2550"/>
      <c r="EIK16" s="2550"/>
      <c r="EIL16" s="2550"/>
      <c r="EIM16" s="2550"/>
      <c r="EIN16" s="2550"/>
      <c r="EIO16" s="2550"/>
      <c r="EIP16" s="2550"/>
      <c r="EIQ16" s="2550"/>
      <c r="EIR16" s="2550"/>
      <c r="EIS16" s="2550"/>
      <c r="EIT16" s="2550"/>
      <c r="EIU16" s="2550"/>
      <c r="EIV16" s="2550"/>
      <c r="EIW16" s="2550"/>
      <c r="EIX16" s="2550"/>
      <c r="EIY16" s="2550"/>
      <c r="EIZ16" s="2550"/>
      <c r="EJA16" s="2550"/>
      <c r="EJB16" s="2550"/>
      <c r="EJC16" s="2550"/>
      <c r="EJD16" s="2550"/>
      <c r="EJE16" s="2550"/>
      <c r="EJF16" s="2550"/>
      <c r="EJG16" s="2550"/>
      <c r="EJH16" s="2550"/>
      <c r="EJI16" s="2550"/>
      <c r="EJJ16" s="2550"/>
      <c r="EJK16" s="2550"/>
      <c r="EJL16" s="2550"/>
      <c r="EJM16" s="2550"/>
      <c r="EJN16" s="2550"/>
      <c r="EJO16" s="2550"/>
      <c r="EJP16" s="2550"/>
      <c r="EJQ16" s="2550"/>
      <c r="EJR16" s="2550"/>
      <c r="EJS16" s="2550"/>
      <c r="EJT16" s="2550"/>
      <c r="EJU16" s="2550"/>
      <c r="EJV16" s="2550"/>
      <c r="EJW16" s="2550"/>
      <c r="EJX16" s="2550"/>
      <c r="EJY16" s="2550"/>
      <c r="EJZ16" s="2550"/>
      <c r="EKA16" s="2550"/>
      <c r="EKB16" s="2550"/>
      <c r="EKC16" s="2550"/>
      <c r="EKD16" s="2550"/>
      <c r="EKE16" s="2550"/>
      <c r="EKF16" s="2550"/>
      <c r="EKG16" s="2550"/>
      <c r="EKH16" s="2550"/>
      <c r="EKI16" s="2550"/>
      <c r="EKJ16" s="2550"/>
      <c r="EKK16" s="2550"/>
      <c r="EKL16" s="2550"/>
      <c r="EKM16" s="2550"/>
      <c r="EKN16" s="2550"/>
      <c r="EKO16" s="2550"/>
      <c r="EKP16" s="2550"/>
      <c r="EKQ16" s="2550"/>
      <c r="EKR16" s="2550"/>
      <c r="EKS16" s="2550"/>
      <c r="EKT16" s="2550"/>
      <c r="EKU16" s="2550"/>
      <c r="EKV16" s="2550"/>
      <c r="EKW16" s="2550"/>
      <c r="EKX16" s="2550"/>
      <c r="EKY16" s="2550"/>
      <c r="EKZ16" s="2550"/>
      <c r="ELA16" s="2550"/>
      <c r="ELB16" s="2550"/>
      <c r="ELC16" s="2550"/>
      <c r="ELD16" s="2550"/>
      <c r="ELE16" s="2550"/>
      <c r="ELF16" s="2550"/>
      <c r="ELG16" s="2550"/>
      <c r="ELH16" s="2550"/>
      <c r="ELI16" s="2550"/>
      <c r="ELJ16" s="2550"/>
      <c r="ELK16" s="2550"/>
      <c r="ELL16" s="2550"/>
      <c r="ELM16" s="2550"/>
      <c r="ELN16" s="2550"/>
      <c r="ELO16" s="2550"/>
      <c r="ELP16" s="2550"/>
      <c r="ELQ16" s="2550"/>
      <c r="ELR16" s="2550"/>
      <c r="ELS16" s="2550"/>
      <c r="ELT16" s="2550"/>
      <c r="ELU16" s="2550"/>
      <c r="ELV16" s="2550"/>
      <c r="ELW16" s="2550"/>
      <c r="ELX16" s="2550"/>
      <c r="ELY16" s="2550"/>
      <c r="ELZ16" s="2550"/>
      <c r="EMA16" s="2550"/>
      <c r="EMB16" s="2550"/>
      <c r="EMC16" s="2550"/>
      <c r="EMD16" s="2550"/>
      <c r="EME16" s="2550"/>
      <c r="EMF16" s="2550"/>
      <c r="EMG16" s="2550"/>
      <c r="EMH16" s="2550"/>
      <c r="EMI16" s="2550"/>
      <c r="EMJ16" s="2550"/>
      <c r="EMK16" s="2550"/>
      <c r="EML16" s="2550"/>
      <c r="EMM16" s="2550"/>
      <c r="EMN16" s="2550"/>
      <c r="EMO16" s="2550"/>
      <c r="EMP16" s="2550"/>
      <c r="EMQ16" s="2550"/>
      <c r="EMR16" s="2550"/>
      <c r="EMS16" s="2550"/>
      <c r="EMT16" s="2550"/>
      <c r="EMU16" s="2550"/>
      <c r="EMV16" s="2550"/>
      <c r="EMW16" s="2550"/>
      <c r="EMX16" s="2550"/>
      <c r="EMY16" s="2550"/>
      <c r="EMZ16" s="2550"/>
      <c r="ENA16" s="2550"/>
      <c r="ENB16" s="2550"/>
      <c r="ENC16" s="2550"/>
      <c r="END16" s="2550"/>
      <c r="ENE16" s="2550"/>
      <c r="ENF16" s="2550"/>
      <c r="ENG16" s="2550"/>
      <c r="ENH16" s="2550"/>
      <c r="ENI16" s="2550"/>
      <c r="ENJ16" s="2550"/>
      <c r="ENK16" s="2550"/>
      <c r="ENL16" s="2550"/>
      <c r="ENM16" s="2550"/>
      <c r="ENN16" s="2550"/>
      <c r="ENO16" s="2550"/>
      <c r="ENP16" s="2550"/>
      <c r="ENQ16" s="2550"/>
      <c r="ENR16" s="2550"/>
      <c r="ENS16" s="2550"/>
      <c r="ENT16" s="2550"/>
      <c r="ENU16" s="2550"/>
      <c r="ENV16" s="2550"/>
      <c r="ENW16" s="2550"/>
      <c r="ENX16" s="2550"/>
      <c r="ENY16" s="2550"/>
      <c r="ENZ16" s="2550"/>
      <c r="EOA16" s="2550"/>
      <c r="EOB16" s="2550"/>
      <c r="EOC16" s="2550"/>
      <c r="EOD16" s="2550"/>
      <c r="EOE16" s="2550"/>
      <c r="EOF16" s="2550"/>
      <c r="EOG16" s="2550"/>
      <c r="EOH16" s="2550"/>
      <c r="EOI16" s="2550"/>
      <c r="EOJ16" s="2550"/>
      <c r="EOK16" s="2550"/>
      <c r="EOL16" s="2550"/>
      <c r="EOM16" s="2550"/>
      <c r="EON16" s="2550"/>
      <c r="EOO16" s="2550"/>
      <c r="EOP16" s="2550"/>
      <c r="EOQ16" s="2550"/>
      <c r="EOR16" s="2550"/>
      <c r="EOS16" s="2550"/>
      <c r="EOT16" s="2550"/>
      <c r="EOU16" s="2550"/>
      <c r="EOV16" s="2550"/>
      <c r="EOW16" s="2550"/>
      <c r="EOX16" s="2550"/>
      <c r="EOY16" s="2550"/>
      <c r="EOZ16" s="2550"/>
      <c r="EPA16" s="2550"/>
      <c r="EPB16" s="2550"/>
      <c r="EPC16" s="2550"/>
      <c r="EPD16" s="2550"/>
      <c r="EPE16" s="2550"/>
      <c r="EPF16" s="2550"/>
      <c r="EPG16" s="2550"/>
      <c r="EPH16" s="2550"/>
      <c r="EPI16" s="2550"/>
      <c r="EPJ16" s="2550"/>
      <c r="EPK16" s="2550"/>
      <c r="EPL16" s="2550"/>
      <c r="EPM16" s="2550"/>
      <c r="EPN16" s="2550"/>
      <c r="EPO16" s="2550"/>
      <c r="EPP16" s="2550"/>
      <c r="EPQ16" s="2550"/>
      <c r="EPR16" s="2550"/>
      <c r="EPS16" s="2550"/>
      <c r="EPT16" s="2550"/>
      <c r="EPU16" s="2550"/>
      <c r="EPV16" s="2550"/>
      <c r="EPW16" s="2550"/>
      <c r="EPX16" s="2550"/>
      <c r="EPY16" s="2550"/>
      <c r="EPZ16" s="2550"/>
      <c r="EQA16" s="2550"/>
      <c r="EQB16" s="2550"/>
      <c r="EQC16" s="2550"/>
      <c r="EQD16" s="2550"/>
      <c r="EQE16" s="2550"/>
      <c r="EQF16" s="2550"/>
      <c r="EQG16" s="2550"/>
      <c r="EQH16" s="2550"/>
      <c r="EQI16" s="2550"/>
      <c r="EQJ16" s="2550"/>
      <c r="EQK16" s="2550"/>
      <c r="EQL16" s="2550"/>
      <c r="EQM16" s="2550"/>
      <c r="EQN16" s="2550"/>
      <c r="EQO16" s="2550"/>
      <c r="EQP16" s="2550"/>
      <c r="EQQ16" s="2550"/>
      <c r="EQR16" s="2550"/>
      <c r="EQS16" s="2550"/>
      <c r="EQT16" s="2550"/>
      <c r="EQU16" s="2550"/>
      <c r="EQV16" s="2550"/>
      <c r="EQW16" s="2550"/>
      <c r="EQX16" s="2550"/>
      <c r="EQY16" s="2550"/>
      <c r="EQZ16" s="2550"/>
      <c r="ERA16" s="2550"/>
      <c r="ERB16" s="2550"/>
      <c r="ERC16" s="2550"/>
      <c r="ERD16" s="2550"/>
      <c r="ERE16" s="2550"/>
      <c r="ERF16" s="2550"/>
      <c r="ERG16" s="2550"/>
      <c r="ERH16" s="2550"/>
      <c r="ERI16" s="2550"/>
      <c r="ERJ16" s="2550"/>
      <c r="ERK16" s="2550"/>
      <c r="ERL16" s="2550"/>
      <c r="ERM16" s="2550"/>
      <c r="ERN16" s="2550"/>
      <c r="ERO16" s="2550"/>
      <c r="ERP16" s="2550"/>
      <c r="ERQ16" s="2550"/>
      <c r="ERR16" s="2550"/>
      <c r="ERS16" s="2550"/>
      <c r="ERT16" s="2550"/>
      <c r="ERU16" s="2550"/>
      <c r="ERV16" s="2550"/>
      <c r="ERW16" s="2550"/>
      <c r="ERX16" s="2550"/>
      <c r="ERY16" s="2550"/>
      <c r="ERZ16" s="2550"/>
      <c r="ESA16" s="2550"/>
      <c r="ESB16" s="2550"/>
      <c r="ESC16" s="2550"/>
      <c r="ESD16" s="2550"/>
      <c r="ESE16" s="2550"/>
      <c r="ESF16" s="2550"/>
      <c r="ESG16" s="2550"/>
      <c r="ESH16" s="2550"/>
      <c r="ESI16" s="2550"/>
      <c r="ESJ16" s="2550"/>
      <c r="ESK16" s="2550"/>
      <c r="ESL16" s="2550"/>
      <c r="ESM16" s="2550"/>
      <c r="ESN16" s="2550"/>
      <c r="ESO16" s="2550"/>
      <c r="ESP16" s="2550"/>
      <c r="ESQ16" s="2550"/>
      <c r="ESR16" s="2550"/>
      <c r="ESS16" s="2550"/>
      <c r="EST16" s="2550"/>
      <c r="ESU16" s="2550"/>
      <c r="ESV16" s="2550"/>
      <c r="ESW16" s="2550"/>
      <c r="ESX16" s="2550"/>
      <c r="ESY16" s="2550"/>
      <c r="ESZ16" s="2550"/>
      <c r="ETA16" s="2550"/>
      <c r="ETB16" s="2550"/>
      <c r="ETC16" s="2550"/>
      <c r="ETD16" s="2550"/>
      <c r="ETE16" s="2550"/>
      <c r="ETF16" s="2550"/>
      <c r="ETG16" s="2550"/>
      <c r="ETH16" s="2550"/>
      <c r="ETI16" s="2550"/>
      <c r="ETJ16" s="2550"/>
      <c r="ETK16" s="2550"/>
      <c r="ETL16" s="2550"/>
      <c r="ETM16" s="2550"/>
      <c r="ETN16" s="2550"/>
      <c r="ETO16" s="2550"/>
      <c r="ETP16" s="2550"/>
      <c r="ETQ16" s="2550"/>
      <c r="ETR16" s="2550"/>
      <c r="ETS16" s="2550"/>
      <c r="ETT16" s="2550"/>
      <c r="ETU16" s="2550"/>
      <c r="ETV16" s="2550"/>
      <c r="ETW16" s="2550"/>
      <c r="ETX16" s="2550"/>
      <c r="ETY16" s="2550"/>
      <c r="ETZ16" s="2550"/>
      <c r="EUA16" s="2550"/>
      <c r="EUB16" s="2550"/>
      <c r="EUC16" s="2550"/>
      <c r="EUD16" s="2550"/>
      <c r="EUE16" s="2550"/>
      <c r="EUF16" s="2550"/>
      <c r="EUG16" s="2550"/>
      <c r="EUH16" s="2550"/>
      <c r="EUI16" s="2550"/>
      <c r="EUJ16" s="2550"/>
      <c r="EUK16" s="2550"/>
      <c r="EUL16" s="2550"/>
      <c r="EUM16" s="2550"/>
      <c r="EUN16" s="2550"/>
      <c r="EUO16" s="2550"/>
      <c r="EUP16" s="2550"/>
      <c r="EUQ16" s="2550"/>
      <c r="EUR16" s="2550"/>
      <c r="EUS16" s="2550"/>
      <c r="EUT16" s="2550"/>
      <c r="EUU16" s="2550"/>
      <c r="EUV16" s="2550"/>
      <c r="EUW16" s="2550"/>
      <c r="EUX16" s="2550"/>
      <c r="EUY16" s="2550"/>
      <c r="EUZ16" s="2550"/>
      <c r="EVA16" s="2550"/>
      <c r="EVB16" s="2550"/>
      <c r="EVC16" s="2550"/>
      <c r="EVD16" s="2550"/>
      <c r="EVE16" s="2550"/>
      <c r="EVF16" s="2550"/>
      <c r="EVG16" s="2550"/>
      <c r="EVH16" s="2550"/>
      <c r="EVI16" s="2550"/>
      <c r="EVJ16" s="2550"/>
      <c r="EVK16" s="2550"/>
      <c r="EVL16" s="2550"/>
      <c r="EVM16" s="2550"/>
      <c r="EVN16" s="2550"/>
      <c r="EVO16" s="2550"/>
      <c r="EVP16" s="2550"/>
      <c r="EVQ16" s="2550"/>
      <c r="EVR16" s="2550"/>
      <c r="EVS16" s="2550"/>
      <c r="EVT16" s="2550"/>
      <c r="EVU16" s="2550"/>
      <c r="EVV16" s="2550"/>
      <c r="EVW16" s="2550"/>
      <c r="EVX16" s="2550"/>
      <c r="EVY16" s="2550"/>
      <c r="EVZ16" s="2550"/>
      <c r="EWA16" s="2550"/>
      <c r="EWB16" s="2550"/>
      <c r="EWC16" s="2550"/>
      <c r="EWD16" s="2550"/>
      <c r="EWE16" s="2550"/>
      <c r="EWF16" s="2550"/>
      <c r="EWG16" s="2550"/>
      <c r="EWH16" s="2550"/>
      <c r="EWI16" s="2550"/>
      <c r="EWJ16" s="2550"/>
      <c r="EWK16" s="2550"/>
      <c r="EWL16" s="2550"/>
      <c r="EWM16" s="2550"/>
      <c r="EWN16" s="2550"/>
      <c r="EWO16" s="2550"/>
      <c r="EWP16" s="2550"/>
      <c r="EWQ16" s="2550"/>
      <c r="EWR16" s="2550"/>
      <c r="EWS16" s="2550"/>
      <c r="EWT16" s="2550"/>
      <c r="EWU16" s="2550"/>
      <c r="EWV16" s="2550"/>
      <c r="EWW16" s="2550"/>
      <c r="EWX16" s="2550"/>
      <c r="EWY16" s="2550"/>
      <c r="EWZ16" s="2550"/>
      <c r="EXA16" s="2550"/>
      <c r="EXB16" s="2550"/>
      <c r="EXC16" s="2550"/>
      <c r="EXD16" s="2550"/>
      <c r="EXE16" s="2550"/>
      <c r="EXF16" s="2550"/>
      <c r="EXG16" s="2550"/>
      <c r="EXH16" s="2550"/>
      <c r="EXI16" s="2550"/>
      <c r="EXJ16" s="2550"/>
      <c r="EXK16" s="2550"/>
      <c r="EXL16" s="2550"/>
      <c r="EXM16" s="2550"/>
      <c r="EXN16" s="2550"/>
      <c r="EXO16" s="2550"/>
      <c r="EXP16" s="2550"/>
      <c r="EXQ16" s="2550"/>
      <c r="EXR16" s="2550"/>
      <c r="EXS16" s="2550"/>
      <c r="EXT16" s="2550"/>
      <c r="EXU16" s="2550"/>
      <c r="EXV16" s="2550"/>
      <c r="EXW16" s="2550"/>
      <c r="EXX16" s="2550"/>
      <c r="EXY16" s="2550"/>
      <c r="EXZ16" s="2550"/>
      <c r="EYA16" s="2550"/>
      <c r="EYB16" s="2550"/>
      <c r="EYC16" s="2550"/>
      <c r="EYD16" s="2550"/>
      <c r="EYE16" s="2550"/>
      <c r="EYF16" s="2550"/>
      <c r="EYG16" s="2550"/>
      <c r="EYH16" s="2550"/>
      <c r="EYI16" s="2550"/>
      <c r="EYJ16" s="2550"/>
      <c r="EYK16" s="2550"/>
      <c r="EYL16" s="2550"/>
      <c r="EYM16" s="2550"/>
      <c r="EYN16" s="2550"/>
      <c r="EYO16" s="2550"/>
      <c r="EYP16" s="2550"/>
      <c r="EYQ16" s="2550"/>
      <c r="EYR16" s="2550"/>
      <c r="EYS16" s="2550"/>
      <c r="EYT16" s="2550"/>
      <c r="EYU16" s="2550"/>
      <c r="EYV16" s="2550"/>
      <c r="EYW16" s="2550"/>
      <c r="EYX16" s="2550"/>
      <c r="EYY16" s="2550"/>
      <c r="EYZ16" s="2550"/>
      <c r="EZA16" s="2550"/>
      <c r="EZB16" s="2550"/>
      <c r="EZC16" s="2550"/>
      <c r="EZD16" s="2550"/>
      <c r="EZE16" s="2550"/>
      <c r="EZF16" s="2550"/>
      <c r="EZG16" s="2550"/>
      <c r="EZH16" s="2550"/>
      <c r="EZI16" s="2550"/>
      <c r="EZJ16" s="2550"/>
      <c r="EZK16" s="2550"/>
      <c r="EZL16" s="2550"/>
      <c r="EZM16" s="2550"/>
      <c r="EZN16" s="2550"/>
      <c r="EZO16" s="2550"/>
      <c r="EZP16" s="2550"/>
      <c r="EZQ16" s="2550"/>
      <c r="EZR16" s="2550"/>
      <c r="EZS16" s="2550"/>
      <c r="EZT16" s="2550"/>
      <c r="EZU16" s="2550"/>
      <c r="EZV16" s="2550"/>
      <c r="EZW16" s="2550"/>
      <c r="EZX16" s="2550"/>
      <c r="EZY16" s="2550"/>
      <c r="EZZ16" s="2550"/>
      <c r="FAA16" s="2550"/>
      <c r="FAB16" s="2550"/>
      <c r="FAC16" s="2550"/>
      <c r="FAD16" s="2550"/>
      <c r="FAE16" s="2550"/>
      <c r="FAF16" s="2550"/>
      <c r="FAG16" s="2550"/>
      <c r="FAH16" s="2550"/>
      <c r="FAI16" s="2550"/>
      <c r="FAJ16" s="2550"/>
      <c r="FAK16" s="2550"/>
      <c r="FAL16" s="2550"/>
      <c r="FAM16" s="2550"/>
      <c r="FAN16" s="2550"/>
      <c r="FAO16" s="2550"/>
      <c r="FAP16" s="2550"/>
      <c r="FAQ16" s="2550"/>
      <c r="FAR16" s="2550"/>
      <c r="FAS16" s="2550"/>
      <c r="FAT16" s="2550"/>
      <c r="FAU16" s="2550"/>
      <c r="FAV16" s="2550"/>
      <c r="FAW16" s="2550"/>
      <c r="FAX16" s="2550"/>
      <c r="FAY16" s="2550"/>
      <c r="FAZ16" s="2550"/>
      <c r="FBA16" s="2550"/>
      <c r="FBB16" s="2550"/>
      <c r="FBC16" s="2550"/>
      <c r="FBD16" s="2550"/>
      <c r="FBE16" s="2550"/>
      <c r="FBF16" s="2550"/>
      <c r="FBG16" s="2550"/>
      <c r="FBH16" s="2550"/>
      <c r="FBI16" s="2550"/>
      <c r="FBJ16" s="2550"/>
      <c r="FBK16" s="2550"/>
      <c r="FBL16" s="2550"/>
      <c r="FBM16" s="2550"/>
      <c r="FBN16" s="2550"/>
      <c r="FBO16" s="2550"/>
      <c r="FBP16" s="2550"/>
      <c r="FBQ16" s="2550"/>
      <c r="FBR16" s="2550"/>
      <c r="FBS16" s="2550"/>
      <c r="FBT16" s="2550"/>
      <c r="FBU16" s="2550"/>
      <c r="FBV16" s="2550"/>
      <c r="FBW16" s="2550"/>
      <c r="FBX16" s="2550"/>
      <c r="FBY16" s="2550"/>
      <c r="FBZ16" s="2550"/>
      <c r="FCA16" s="2550"/>
      <c r="FCB16" s="2550"/>
      <c r="FCC16" s="2550"/>
      <c r="FCD16" s="2550"/>
      <c r="FCE16" s="2550"/>
      <c r="FCF16" s="2550"/>
      <c r="FCG16" s="2550"/>
      <c r="FCH16" s="2550"/>
      <c r="FCI16" s="2550"/>
      <c r="FCJ16" s="2550"/>
      <c r="FCK16" s="2550"/>
      <c r="FCL16" s="2550"/>
      <c r="FCM16" s="2550"/>
      <c r="FCN16" s="2550"/>
      <c r="FCO16" s="2550"/>
      <c r="FCP16" s="2550"/>
      <c r="FCQ16" s="2550"/>
      <c r="FCR16" s="2550"/>
      <c r="FCS16" s="2550"/>
      <c r="FCT16" s="2550"/>
      <c r="FCU16" s="2550"/>
      <c r="FCV16" s="2550"/>
      <c r="FCW16" s="2550"/>
      <c r="FCX16" s="2550"/>
      <c r="FCY16" s="2550"/>
      <c r="FCZ16" s="2550"/>
      <c r="FDA16" s="2550"/>
      <c r="FDB16" s="2550"/>
      <c r="FDC16" s="2550"/>
      <c r="FDD16" s="2550"/>
      <c r="FDE16" s="2550"/>
      <c r="FDF16" s="2550"/>
      <c r="FDG16" s="2550"/>
      <c r="FDH16" s="2550"/>
      <c r="FDI16" s="2550"/>
      <c r="FDJ16" s="2550"/>
      <c r="FDK16" s="2550"/>
      <c r="FDL16" s="2550"/>
      <c r="FDM16" s="2550"/>
      <c r="FDN16" s="2550"/>
      <c r="FDO16" s="2550"/>
      <c r="FDP16" s="2550"/>
      <c r="FDQ16" s="2550"/>
      <c r="FDR16" s="2550"/>
      <c r="FDS16" s="2550"/>
      <c r="FDT16" s="2550"/>
      <c r="FDU16" s="2550"/>
      <c r="FDV16" s="2550"/>
      <c r="FDW16" s="2550"/>
      <c r="FDX16" s="2550"/>
      <c r="FDY16" s="2550"/>
      <c r="FDZ16" s="2550"/>
      <c r="FEA16" s="2550"/>
      <c r="FEB16" s="2550"/>
      <c r="FEC16" s="2550"/>
      <c r="FED16" s="2550"/>
      <c r="FEE16" s="2550"/>
      <c r="FEF16" s="2550"/>
      <c r="FEG16" s="2550"/>
      <c r="FEH16" s="2550"/>
      <c r="FEI16" s="2550"/>
      <c r="FEJ16" s="2550"/>
      <c r="FEK16" s="2550"/>
      <c r="FEL16" s="2550"/>
      <c r="FEM16" s="2550"/>
      <c r="FEN16" s="2550"/>
      <c r="FEO16" s="2550"/>
      <c r="FEP16" s="2550"/>
      <c r="FEQ16" s="2550"/>
      <c r="FER16" s="2550"/>
      <c r="FES16" s="2550"/>
      <c r="FET16" s="2550"/>
      <c r="FEU16" s="2550"/>
      <c r="FEV16" s="2550"/>
      <c r="FEW16" s="2550"/>
      <c r="FEX16" s="2550"/>
      <c r="FEY16" s="2550"/>
      <c r="FEZ16" s="2550"/>
      <c r="FFA16" s="2550"/>
      <c r="FFB16" s="2550"/>
      <c r="FFC16" s="2550"/>
      <c r="FFD16" s="2550"/>
      <c r="FFE16" s="2550"/>
      <c r="FFF16" s="2550"/>
      <c r="FFG16" s="2550"/>
      <c r="FFH16" s="2550"/>
      <c r="FFI16" s="2550"/>
      <c r="FFJ16" s="2550"/>
      <c r="FFK16" s="2550"/>
      <c r="FFL16" s="2550"/>
      <c r="FFM16" s="2550"/>
      <c r="FFN16" s="2550"/>
      <c r="FFO16" s="2550"/>
      <c r="FFP16" s="2550"/>
      <c r="FFQ16" s="2550"/>
      <c r="FFR16" s="2550"/>
      <c r="FFS16" s="2550"/>
      <c r="FFT16" s="2550"/>
      <c r="FFU16" s="2550"/>
      <c r="FFV16" s="2550"/>
      <c r="FFW16" s="2550"/>
      <c r="FFX16" s="2550"/>
      <c r="FFY16" s="2550"/>
      <c r="FFZ16" s="2550"/>
      <c r="FGA16" s="2550"/>
      <c r="FGB16" s="2550"/>
      <c r="FGC16" s="2550"/>
      <c r="FGD16" s="2550"/>
      <c r="FGE16" s="2550"/>
      <c r="FGF16" s="2550"/>
      <c r="FGG16" s="2550"/>
      <c r="FGH16" s="2550"/>
      <c r="FGI16" s="2550"/>
      <c r="FGJ16" s="2550"/>
      <c r="FGK16" s="2550"/>
      <c r="FGL16" s="2550"/>
      <c r="FGM16" s="2550"/>
      <c r="FGN16" s="2550"/>
      <c r="FGO16" s="2550"/>
      <c r="FGP16" s="2550"/>
      <c r="FGQ16" s="2550"/>
      <c r="FGR16" s="2550"/>
      <c r="FGS16" s="2550"/>
      <c r="FGT16" s="2550"/>
      <c r="FGU16" s="2550"/>
      <c r="FGV16" s="2550"/>
      <c r="FGW16" s="2550"/>
      <c r="FGX16" s="2550"/>
      <c r="FGY16" s="2550"/>
      <c r="FGZ16" s="2550"/>
      <c r="FHA16" s="2550"/>
      <c r="FHB16" s="2550"/>
      <c r="FHC16" s="2550"/>
      <c r="FHD16" s="2550"/>
      <c r="FHE16" s="2550"/>
      <c r="FHF16" s="2550"/>
      <c r="FHG16" s="2550"/>
      <c r="FHH16" s="2550"/>
      <c r="FHI16" s="2550"/>
      <c r="FHJ16" s="2550"/>
      <c r="FHK16" s="2550"/>
      <c r="FHL16" s="2550"/>
      <c r="FHM16" s="2550"/>
      <c r="FHN16" s="2550"/>
      <c r="FHO16" s="2550"/>
      <c r="FHP16" s="2550"/>
      <c r="FHQ16" s="2550"/>
      <c r="FHR16" s="2550"/>
      <c r="FHS16" s="2550"/>
      <c r="FHT16" s="2550"/>
      <c r="FHU16" s="2550"/>
      <c r="FHV16" s="2550"/>
      <c r="FHW16" s="2550"/>
      <c r="FHX16" s="2550"/>
      <c r="FHY16" s="2550"/>
      <c r="FHZ16" s="2550"/>
      <c r="FIA16" s="2550"/>
      <c r="FIB16" s="2550"/>
      <c r="FIC16" s="2550"/>
      <c r="FID16" s="2550"/>
      <c r="FIE16" s="2550"/>
      <c r="FIF16" s="2550"/>
      <c r="FIG16" s="2550"/>
      <c r="FIH16" s="2550"/>
      <c r="FII16" s="2550"/>
      <c r="FIJ16" s="2550"/>
      <c r="FIK16" s="2550"/>
      <c r="FIL16" s="2550"/>
      <c r="FIM16" s="2550"/>
      <c r="FIN16" s="2550"/>
      <c r="FIO16" s="2550"/>
      <c r="FIP16" s="2550"/>
      <c r="FIQ16" s="2550"/>
      <c r="FIR16" s="2550"/>
      <c r="FIS16" s="2550"/>
      <c r="FIT16" s="2550"/>
      <c r="FIU16" s="2550"/>
      <c r="FIV16" s="2550"/>
      <c r="FIW16" s="2550"/>
      <c r="FIX16" s="2550"/>
      <c r="FIY16" s="2550"/>
      <c r="FIZ16" s="2550"/>
      <c r="FJA16" s="2550"/>
      <c r="FJB16" s="2550"/>
      <c r="FJC16" s="2550"/>
      <c r="FJD16" s="2550"/>
      <c r="FJE16" s="2550"/>
      <c r="FJF16" s="2550"/>
      <c r="FJG16" s="2550"/>
      <c r="FJH16" s="2550"/>
      <c r="FJI16" s="2550"/>
      <c r="FJJ16" s="2550"/>
      <c r="FJK16" s="2550"/>
      <c r="FJL16" s="2550"/>
      <c r="FJM16" s="2550"/>
      <c r="FJN16" s="2550"/>
      <c r="FJO16" s="2550"/>
      <c r="FJP16" s="2550"/>
      <c r="FJQ16" s="2550"/>
      <c r="FJR16" s="2550"/>
      <c r="FJS16" s="2550"/>
      <c r="FJT16" s="2550"/>
      <c r="FJU16" s="2550"/>
      <c r="FJV16" s="2550"/>
      <c r="FJW16" s="2550"/>
      <c r="FJX16" s="2550"/>
      <c r="FJY16" s="2550"/>
      <c r="FJZ16" s="2550"/>
      <c r="FKA16" s="2550"/>
      <c r="FKB16" s="2550"/>
      <c r="FKC16" s="2550"/>
      <c r="FKD16" s="2550"/>
      <c r="FKE16" s="2550"/>
      <c r="FKF16" s="2550"/>
      <c r="FKG16" s="2550"/>
      <c r="FKH16" s="2550"/>
      <c r="FKI16" s="2550"/>
      <c r="FKJ16" s="2550"/>
      <c r="FKK16" s="2550"/>
      <c r="FKL16" s="2550"/>
      <c r="FKM16" s="2550"/>
      <c r="FKN16" s="2550"/>
      <c r="FKO16" s="2550"/>
      <c r="FKP16" s="2550"/>
      <c r="FKQ16" s="2550"/>
      <c r="FKR16" s="2550"/>
      <c r="FKS16" s="2550"/>
      <c r="FKT16" s="2550"/>
      <c r="FKU16" s="2550"/>
      <c r="FKV16" s="2550"/>
      <c r="FKW16" s="2550"/>
      <c r="FKX16" s="2550"/>
      <c r="FKY16" s="2550"/>
      <c r="FKZ16" s="2550"/>
      <c r="FLA16" s="2550"/>
      <c r="FLB16" s="2550"/>
      <c r="FLC16" s="2550"/>
      <c r="FLD16" s="2550"/>
      <c r="FLE16" s="2550"/>
      <c r="FLF16" s="2550"/>
      <c r="FLG16" s="2550"/>
      <c r="FLH16" s="2550"/>
      <c r="FLI16" s="2550"/>
      <c r="FLJ16" s="2550"/>
      <c r="FLK16" s="2550"/>
      <c r="FLL16" s="2550"/>
      <c r="FLM16" s="2550"/>
      <c r="FLN16" s="2550"/>
      <c r="FLO16" s="2550"/>
      <c r="FLP16" s="2550"/>
      <c r="FLQ16" s="2550"/>
      <c r="FLR16" s="2550"/>
      <c r="FLS16" s="2550"/>
      <c r="FLT16" s="2550"/>
      <c r="FLU16" s="2550"/>
      <c r="FLV16" s="2550"/>
      <c r="FLW16" s="2550"/>
      <c r="FLX16" s="2550"/>
      <c r="FLY16" s="2550"/>
      <c r="FLZ16" s="2550"/>
      <c r="FMA16" s="2550"/>
      <c r="FMB16" s="2550"/>
      <c r="FMC16" s="2550"/>
      <c r="FMD16" s="2550"/>
      <c r="FME16" s="2550"/>
      <c r="FMF16" s="2550"/>
      <c r="FMG16" s="2550"/>
      <c r="FMH16" s="2550"/>
      <c r="FMI16" s="2550"/>
      <c r="FMJ16" s="2550"/>
      <c r="FMK16" s="2550"/>
      <c r="FML16" s="2550"/>
      <c r="FMM16" s="2550"/>
      <c r="FMN16" s="2550"/>
      <c r="FMO16" s="2550"/>
      <c r="FMP16" s="2550"/>
      <c r="FMQ16" s="2550"/>
      <c r="FMR16" s="2550"/>
      <c r="FMS16" s="2550"/>
      <c r="FMT16" s="2550"/>
      <c r="FMU16" s="2550"/>
      <c r="FMV16" s="2550"/>
      <c r="FMW16" s="2550"/>
      <c r="FMX16" s="2550"/>
      <c r="FMY16" s="2550"/>
      <c r="FMZ16" s="2550"/>
      <c r="FNA16" s="2550"/>
      <c r="FNB16" s="2550"/>
      <c r="FNC16" s="2550"/>
      <c r="FND16" s="2550"/>
      <c r="FNE16" s="2550"/>
      <c r="FNF16" s="2550"/>
      <c r="FNG16" s="2550"/>
      <c r="FNH16" s="2550"/>
      <c r="FNI16" s="2550"/>
      <c r="FNJ16" s="2550"/>
      <c r="FNK16" s="2550"/>
      <c r="FNL16" s="2550"/>
      <c r="FNM16" s="2550"/>
      <c r="FNN16" s="2550"/>
      <c r="FNO16" s="2550"/>
      <c r="FNP16" s="2550"/>
      <c r="FNQ16" s="2550"/>
      <c r="FNR16" s="2550"/>
      <c r="FNS16" s="2550"/>
      <c r="FNT16" s="2550"/>
      <c r="FNU16" s="2550"/>
      <c r="FNV16" s="2550"/>
      <c r="FNW16" s="2550"/>
      <c r="FNX16" s="2550"/>
      <c r="FNY16" s="2550"/>
      <c r="FNZ16" s="2550"/>
      <c r="FOA16" s="2550"/>
      <c r="FOB16" s="2550"/>
      <c r="FOC16" s="2550"/>
      <c r="FOD16" s="2550"/>
      <c r="FOE16" s="2550"/>
      <c r="FOF16" s="2550"/>
      <c r="FOG16" s="2550"/>
      <c r="FOH16" s="2550"/>
      <c r="FOI16" s="2550"/>
      <c r="FOJ16" s="2550"/>
      <c r="FOK16" s="2550"/>
      <c r="FOL16" s="2550"/>
      <c r="FOM16" s="2550"/>
      <c r="FON16" s="2550"/>
      <c r="FOO16" s="2550"/>
      <c r="FOP16" s="2550"/>
      <c r="FOQ16" s="2550"/>
      <c r="FOR16" s="2550"/>
      <c r="FOS16" s="2550"/>
      <c r="FOT16" s="2550"/>
      <c r="FOU16" s="2550"/>
      <c r="FOV16" s="2550"/>
      <c r="FOW16" s="2550"/>
      <c r="FOX16" s="2550"/>
      <c r="FOY16" s="2550"/>
      <c r="FOZ16" s="2550"/>
      <c r="FPA16" s="2550"/>
      <c r="FPB16" s="2550"/>
      <c r="FPC16" s="2550"/>
      <c r="FPD16" s="2550"/>
      <c r="FPE16" s="2550"/>
      <c r="FPF16" s="2550"/>
      <c r="FPG16" s="2550"/>
      <c r="FPH16" s="2550"/>
      <c r="FPI16" s="2550"/>
      <c r="FPJ16" s="2550"/>
      <c r="FPK16" s="2550"/>
      <c r="FPL16" s="2550"/>
      <c r="FPM16" s="2550"/>
      <c r="FPN16" s="2550"/>
      <c r="FPO16" s="2550"/>
      <c r="FPP16" s="2550"/>
      <c r="FPQ16" s="2550"/>
      <c r="FPR16" s="2550"/>
      <c r="FPS16" s="2550"/>
      <c r="FPT16" s="2550"/>
      <c r="FPU16" s="2550"/>
      <c r="FPV16" s="2550"/>
      <c r="FPW16" s="2550"/>
      <c r="FPX16" s="2550"/>
      <c r="FPY16" s="2550"/>
      <c r="FPZ16" s="2550"/>
      <c r="FQA16" s="2550"/>
      <c r="FQB16" s="2550"/>
      <c r="FQC16" s="2550"/>
      <c r="FQD16" s="2550"/>
      <c r="FQE16" s="2550"/>
      <c r="FQF16" s="2550"/>
      <c r="FQG16" s="2550"/>
      <c r="FQH16" s="2550"/>
      <c r="FQI16" s="2550"/>
      <c r="FQJ16" s="2550"/>
      <c r="FQK16" s="2550"/>
      <c r="FQL16" s="2550"/>
      <c r="FQM16" s="2550"/>
      <c r="FQN16" s="2550"/>
      <c r="FQO16" s="2550"/>
      <c r="FQP16" s="2550"/>
      <c r="FQQ16" s="2550"/>
      <c r="FQR16" s="2550"/>
      <c r="FQS16" s="2550"/>
      <c r="FQT16" s="2550"/>
      <c r="FQU16" s="2550"/>
      <c r="FQV16" s="2550"/>
      <c r="FQW16" s="2550"/>
      <c r="FQX16" s="2550"/>
      <c r="FQY16" s="2550"/>
      <c r="FQZ16" s="2550"/>
      <c r="FRA16" s="2550"/>
      <c r="FRB16" s="2550"/>
      <c r="FRC16" s="2550"/>
      <c r="FRD16" s="2550"/>
      <c r="FRE16" s="2550"/>
      <c r="FRF16" s="2550"/>
      <c r="FRG16" s="2550"/>
      <c r="FRH16" s="2550"/>
      <c r="FRI16" s="2550"/>
      <c r="FRJ16" s="2550"/>
      <c r="FRK16" s="2550"/>
      <c r="FRL16" s="2550"/>
      <c r="FRM16" s="2550"/>
      <c r="FRN16" s="2550"/>
      <c r="FRO16" s="2550"/>
      <c r="FRP16" s="2550"/>
      <c r="FRQ16" s="2550"/>
      <c r="FRR16" s="2550"/>
      <c r="FRS16" s="2550"/>
      <c r="FRT16" s="2550"/>
      <c r="FRU16" s="2550"/>
      <c r="FRV16" s="2550"/>
      <c r="FRW16" s="2550"/>
      <c r="FRX16" s="2550"/>
      <c r="FRY16" s="2550"/>
      <c r="FRZ16" s="2550"/>
      <c r="FSA16" s="2550"/>
      <c r="FSB16" s="2550"/>
      <c r="FSC16" s="2550"/>
      <c r="FSD16" s="2550"/>
      <c r="FSE16" s="2550"/>
      <c r="FSF16" s="2550"/>
      <c r="FSG16" s="2550"/>
      <c r="FSH16" s="2550"/>
      <c r="FSI16" s="2550"/>
      <c r="FSJ16" s="2550"/>
      <c r="FSK16" s="2550"/>
      <c r="FSL16" s="2550"/>
      <c r="FSM16" s="2550"/>
      <c r="FSN16" s="2550"/>
      <c r="FSO16" s="2550"/>
      <c r="FSP16" s="2550"/>
      <c r="FSQ16" s="2550"/>
      <c r="FSR16" s="2550"/>
      <c r="FSS16" s="2550"/>
      <c r="FST16" s="2550"/>
      <c r="FSU16" s="2550"/>
      <c r="FSV16" s="2550"/>
      <c r="FSW16" s="2550"/>
      <c r="FSX16" s="2550"/>
      <c r="FSY16" s="2550"/>
      <c r="FSZ16" s="2550"/>
      <c r="FTA16" s="2550"/>
      <c r="FTB16" s="2550"/>
      <c r="FTC16" s="2550"/>
      <c r="FTD16" s="2550"/>
      <c r="FTE16" s="2550"/>
      <c r="FTF16" s="2550"/>
      <c r="FTG16" s="2550"/>
      <c r="FTH16" s="2550"/>
      <c r="FTI16" s="2550"/>
      <c r="FTJ16" s="2550"/>
      <c r="FTK16" s="2550"/>
      <c r="FTL16" s="2550"/>
      <c r="FTM16" s="2550"/>
      <c r="FTN16" s="2550"/>
      <c r="FTO16" s="2550"/>
      <c r="FTP16" s="2550"/>
      <c r="FTQ16" s="2550"/>
      <c r="FTR16" s="2550"/>
      <c r="FTS16" s="2550"/>
      <c r="FTT16" s="2550"/>
      <c r="FTU16" s="2550"/>
      <c r="FTV16" s="2550"/>
      <c r="FTW16" s="2550"/>
      <c r="FTX16" s="2550"/>
      <c r="FTY16" s="2550"/>
      <c r="FTZ16" s="2550"/>
      <c r="FUA16" s="2550"/>
      <c r="FUB16" s="2550"/>
      <c r="FUC16" s="2550"/>
      <c r="FUD16" s="2550"/>
      <c r="FUE16" s="2550"/>
      <c r="FUF16" s="2550"/>
      <c r="FUG16" s="2550"/>
      <c r="FUH16" s="2550"/>
      <c r="FUI16" s="2550"/>
      <c r="FUJ16" s="2550"/>
      <c r="FUK16" s="2550"/>
      <c r="FUL16" s="2550"/>
      <c r="FUM16" s="2550"/>
      <c r="FUN16" s="2550"/>
      <c r="FUO16" s="2550"/>
      <c r="FUP16" s="2550"/>
      <c r="FUQ16" s="2550"/>
      <c r="FUR16" s="2550"/>
      <c r="FUS16" s="2550"/>
      <c r="FUT16" s="2550"/>
      <c r="FUU16" s="2550"/>
      <c r="FUV16" s="2550"/>
      <c r="FUW16" s="2550"/>
      <c r="FUX16" s="2550"/>
      <c r="FUY16" s="2550"/>
      <c r="FUZ16" s="2550"/>
      <c r="FVA16" s="2550"/>
      <c r="FVB16" s="2550"/>
      <c r="FVC16" s="2550"/>
      <c r="FVD16" s="2550"/>
      <c r="FVE16" s="2550"/>
      <c r="FVF16" s="2550"/>
      <c r="FVG16" s="2550"/>
      <c r="FVH16" s="2550"/>
      <c r="FVI16" s="2550"/>
      <c r="FVJ16" s="2550"/>
      <c r="FVK16" s="2550"/>
      <c r="FVL16" s="2550"/>
      <c r="FVM16" s="2550"/>
      <c r="FVN16" s="2550"/>
      <c r="FVO16" s="2550"/>
      <c r="FVP16" s="2550"/>
      <c r="FVQ16" s="2550"/>
      <c r="FVR16" s="2550"/>
      <c r="FVS16" s="2550"/>
      <c r="FVT16" s="2550"/>
      <c r="FVU16" s="2550"/>
      <c r="FVV16" s="2550"/>
      <c r="FVW16" s="2550"/>
      <c r="FVX16" s="2550"/>
      <c r="FVY16" s="2550"/>
      <c r="FVZ16" s="2550"/>
      <c r="FWA16" s="2550"/>
      <c r="FWB16" s="2550"/>
      <c r="FWC16" s="2550"/>
      <c r="FWD16" s="2550"/>
      <c r="FWE16" s="2550"/>
      <c r="FWF16" s="2550"/>
      <c r="FWG16" s="2550"/>
      <c r="FWH16" s="2550"/>
      <c r="FWI16" s="2550"/>
      <c r="FWJ16" s="2550"/>
      <c r="FWK16" s="2550"/>
      <c r="FWL16" s="2550"/>
      <c r="FWM16" s="2550"/>
      <c r="FWN16" s="2550"/>
      <c r="FWO16" s="2550"/>
      <c r="FWP16" s="2550"/>
      <c r="FWQ16" s="2550"/>
      <c r="FWR16" s="2550"/>
      <c r="FWS16" s="2550"/>
      <c r="FWT16" s="2550"/>
      <c r="FWU16" s="2550"/>
      <c r="FWV16" s="2550"/>
      <c r="FWW16" s="2550"/>
      <c r="FWX16" s="2550"/>
      <c r="FWY16" s="2550"/>
      <c r="FWZ16" s="2550"/>
      <c r="FXA16" s="2550"/>
      <c r="FXB16" s="2550"/>
      <c r="FXC16" s="2550"/>
      <c r="FXD16" s="2550"/>
      <c r="FXE16" s="2550"/>
      <c r="FXF16" s="2550"/>
      <c r="FXG16" s="2550"/>
      <c r="FXH16" s="2550"/>
      <c r="FXI16" s="2550"/>
      <c r="FXJ16" s="2550"/>
      <c r="FXK16" s="2550"/>
      <c r="FXL16" s="2550"/>
      <c r="FXM16" s="2550"/>
      <c r="FXN16" s="2550"/>
      <c r="FXO16" s="2550"/>
      <c r="FXP16" s="2550"/>
      <c r="FXQ16" s="2550"/>
      <c r="FXR16" s="2550"/>
      <c r="FXS16" s="2550"/>
      <c r="FXT16" s="2550"/>
      <c r="FXU16" s="2550"/>
      <c r="FXV16" s="2550"/>
      <c r="FXW16" s="2550"/>
      <c r="FXX16" s="2550"/>
      <c r="FXY16" s="2550"/>
      <c r="FXZ16" s="2550"/>
      <c r="FYA16" s="2550"/>
      <c r="FYB16" s="2550"/>
      <c r="FYC16" s="2550"/>
      <c r="FYD16" s="2550"/>
      <c r="FYE16" s="2550"/>
      <c r="FYF16" s="2550"/>
      <c r="FYG16" s="2550"/>
      <c r="FYH16" s="2550"/>
      <c r="FYI16" s="2550"/>
      <c r="FYJ16" s="2550"/>
      <c r="FYK16" s="2550"/>
      <c r="FYL16" s="2550"/>
      <c r="FYM16" s="2550"/>
      <c r="FYN16" s="2550"/>
      <c r="FYO16" s="2550"/>
      <c r="FYP16" s="2550"/>
      <c r="FYQ16" s="2550"/>
      <c r="FYR16" s="2550"/>
      <c r="FYS16" s="2550"/>
      <c r="FYT16" s="2550"/>
      <c r="FYU16" s="2550"/>
      <c r="FYV16" s="2550"/>
      <c r="FYW16" s="2550"/>
      <c r="FYX16" s="2550"/>
      <c r="FYY16" s="2550"/>
      <c r="FYZ16" s="2550"/>
      <c r="FZA16" s="2550"/>
      <c r="FZB16" s="2550"/>
      <c r="FZC16" s="2550"/>
      <c r="FZD16" s="2550"/>
      <c r="FZE16" s="2550"/>
      <c r="FZF16" s="2550"/>
      <c r="FZG16" s="2550"/>
      <c r="FZH16" s="2550"/>
      <c r="FZI16" s="2550"/>
      <c r="FZJ16" s="2550"/>
      <c r="FZK16" s="2550"/>
      <c r="FZL16" s="2550"/>
      <c r="FZM16" s="2550"/>
      <c r="FZN16" s="2550"/>
      <c r="FZO16" s="2550"/>
      <c r="FZP16" s="2550"/>
      <c r="FZQ16" s="2550"/>
      <c r="FZR16" s="2550"/>
      <c r="FZS16" s="2550"/>
      <c r="FZT16" s="2550"/>
      <c r="FZU16" s="2550"/>
      <c r="FZV16" s="2550"/>
      <c r="FZW16" s="2550"/>
      <c r="FZX16" s="2550"/>
      <c r="FZY16" s="2550"/>
      <c r="FZZ16" s="2550"/>
      <c r="GAA16" s="2550"/>
      <c r="GAB16" s="2550"/>
      <c r="GAC16" s="2550"/>
      <c r="GAD16" s="2550"/>
      <c r="GAE16" s="2550"/>
      <c r="GAF16" s="2550"/>
      <c r="GAG16" s="2550"/>
      <c r="GAH16" s="2550"/>
      <c r="GAI16" s="2550"/>
      <c r="GAJ16" s="2550"/>
      <c r="GAK16" s="2550"/>
      <c r="GAL16" s="2550"/>
      <c r="GAM16" s="2550"/>
      <c r="GAN16" s="2550"/>
      <c r="GAO16" s="2550"/>
      <c r="GAP16" s="2550"/>
      <c r="GAQ16" s="2550"/>
      <c r="GAR16" s="2550"/>
      <c r="GAS16" s="2550"/>
      <c r="GAT16" s="2550"/>
      <c r="GAU16" s="2550"/>
      <c r="GAV16" s="2550"/>
      <c r="GAW16" s="2550"/>
      <c r="GAX16" s="2550"/>
      <c r="GAY16" s="2550"/>
      <c r="GAZ16" s="2550"/>
      <c r="GBA16" s="2550"/>
      <c r="GBB16" s="2550"/>
      <c r="GBC16" s="2550"/>
      <c r="GBD16" s="2550"/>
      <c r="GBE16" s="2550"/>
      <c r="GBF16" s="2550"/>
      <c r="GBG16" s="2550"/>
      <c r="GBH16" s="2550"/>
      <c r="GBI16" s="2550"/>
      <c r="GBJ16" s="2550"/>
      <c r="GBK16" s="2550"/>
      <c r="GBL16" s="2550"/>
      <c r="GBM16" s="2550"/>
      <c r="GBN16" s="2550"/>
      <c r="GBO16" s="2550"/>
      <c r="GBP16" s="2550"/>
      <c r="GBQ16" s="2550"/>
      <c r="GBR16" s="2550"/>
      <c r="GBS16" s="2550"/>
      <c r="GBT16" s="2550"/>
      <c r="GBU16" s="2550"/>
      <c r="GBV16" s="2550"/>
      <c r="GBW16" s="2550"/>
      <c r="GBX16" s="2550"/>
      <c r="GBY16" s="2550"/>
      <c r="GBZ16" s="2550"/>
      <c r="GCA16" s="2550"/>
      <c r="GCB16" s="2550"/>
      <c r="GCC16" s="2550"/>
      <c r="GCD16" s="2550"/>
      <c r="GCE16" s="2550"/>
      <c r="GCF16" s="2550"/>
      <c r="GCG16" s="2550"/>
      <c r="GCH16" s="2550"/>
      <c r="GCI16" s="2550"/>
      <c r="GCJ16" s="2550"/>
      <c r="GCK16" s="2550"/>
      <c r="GCL16" s="2550"/>
      <c r="GCM16" s="2550"/>
      <c r="GCN16" s="2550"/>
      <c r="GCO16" s="2550"/>
      <c r="GCP16" s="2550"/>
      <c r="GCQ16" s="2550"/>
      <c r="GCR16" s="2550"/>
      <c r="GCS16" s="2550"/>
      <c r="GCT16" s="2550"/>
      <c r="GCU16" s="2550"/>
      <c r="GCV16" s="2550"/>
      <c r="GCW16" s="2550"/>
      <c r="GCX16" s="2550"/>
      <c r="GCY16" s="2550"/>
      <c r="GCZ16" s="2550"/>
      <c r="GDA16" s="2550"/>
      <c r="GDB16" s="2550"/>
      <c r="GDC16" s="2550"/>
      <c r="GDD16" s="2550"/>
      <c r="GDE16" s="2550"/>
      <c r="GDF16" s="2550"/>
      <c r="GDG16" s="2550"/>
      <c r="GDH16" s="2550"/>
      <c r="GDI16" s="2550"/>
      <c r="GDJ16" s="2550"/>
      <c r="GDK16" s="2550"/>
      <c r="GDL16" s="2550"/>
      <c r="GDM16" s="2550"/>
      <c r="GDN16" s="2550"/>
      <c r="GDO16" s="2550"/>
      <c r="GDP16" s="2550"/>
      <c r="GDQ16" s="2550"/>
      <c r="GDR16" s="2550"/>
      <c r="GDS16" s="2550"/>
      <c r="GDT16" s="2550"/>
      <c r="GDU16" s="2550"/>
      <c r="GDV16" s="2550"/>
      <c r="GDW16" s="2550"/>
      <c r="GDX16" s="2550"/>
      <c r="GDY16" s="2550"/>
      <c r="GDZ16" s="2550"/>
      <c r="GEA16" s="2550"/>
      <c r="GEB16" s="2550"/>
      <c r="GEC16" s="2550"/>
      <c r="GED16" s="2550"/>
      <c r="GEE16" s="2550"/>
      <c r="GEF16" s="2550"/>
      <c r="GEG16" s="2550"/>
      <c r="GEH16" s="2550"/>
      <c r="GEI16" s="2550"/>
      <c r="GEJ16" s="2550"/>
      <c r="GEK16" s="2550"/>
      <c r="GEL16" s="2550"/>
      <c r="GEM16" s="2550"/>
      <c r="GEN16" s="2550"/>
      <c r="GEO16" s="2550"/>
      <c r="GEP16" s="2550"/>
      <c r="GEQ16" s="2550"/>
      <c r="GER16" s="2550"/>
      <c r="GES16" s="2550"/>
      <c r="GET16" s="2550"/>
      <c r="GEU16" s="2550"/>
      <c r="GEV16" s="2550"/>
      <c r="GEW16" s="2550"/>
      <c r="GEX16" s="2550"/>
      <c r="GEY16" s="2550"/>
      <c r="GEZ16" s="2550"/>
      <c r="GFA16" s="2550"/>
      <c r="GFB16" s="2550"/>
      <c r="GFC16" s="2550"/>
      <c r="GFD16" s="2550"/>
      <c r="GFE16" s="2550"/>
      <c r="GFF16" s="2550"/>
      <c r="GFG16" s="2550"/>
      <c r="GFH16" s="2550"/>
      <c r="GFI16" s="2550"/>
      <c r="GFJ16" s="2550"/>
      <c r="GFK16" s="2550"/>
      <c r="GFL16" s="2550"/>
      <c r="GFM16" s="2550"/>
      <c r="GFN16" s="2550"/>
      <c r="GFO16" s="2550"/>
      <c r="GFP16" s="2550"/>
      <c r="GFQ16" s="2550"/>
      <c r="GFR16" s="2550"/>
      <c r="GFS16" s="2550"/>
      <c r="GFT16" s="2550"/>
      <c r="GFU16" s="2550"/>
      <c r="GFV16" s="2550"/>
      <c r="GFW16" s="2550"/>
      <c r="GFX16" s="2550"/>
      <c r="GFY16" s="2550"/>
      <c r="GFZ16" s="2550"/>
      <c r="GGA16" s="2550"/>
      <c r="GGB16" s="2550"/>
      <c r="GGC16" s="2550"/>
      <c r="GGD16" s="2550"/>
      <c r="GGE16" s="2550"/>
      <c r="GGF16" s="2550"/>
      <c r="GGG16" s="2550"/>
      <c r="GGH16" s="2550"/>
      <c r="GGI16" s="2550"/>
      <c r="GGJ16" s="2550"/>
      <c r="GGK16" s="2550"/>
      <c r="GGL16" s="2550"/>
      <c r="GGM16" s="2550"/>
      <c r="GGN16" s="2550"/>
      <c r="GGO16" s="2550"/>
      <c r="GGP16" s="2550"/>
      <c r="GGQ16" s="2550"/>
      <c r="GGR16" s="2550"/>
      <c r="GGS16" s="2550"/>
      <c r="GGT16" s="2550"/>
      <c r="GGU16" s="2550"/>
      <c r="GGV16" s="2550"/>
      <c r="GGW16" s="2550"/>
      <c r="GGX16" s="2550"/>
      <c r="GGY16" s="2550"/>
      <c r="GGZ16" s="2550"/>
      <c r="GHA16" s="2550"/>
      <c r="GHB16" s="2550"/>
      <c r="GHC16" s="2550"/>
      <c r="GHD16" s="2550"/>
      <c r="GHE16" s="2550"/>
      <c r="GHF16" s="2550"/>
      <c r="GHG16" s="2550"/>
      <c r="GHH16" s="2550"/>
      <c r="GHI16" s="2550"/>
      <c r="GHJ16" s="2550"/>
      <c r="GHK16" s="2550"/>
      <c r="GHL16" s="2550"/>
      <c r="GHM16" s="2550"/>
      <c r="GHN16" s="2550"/>
      <c r="GHO16" s="2550"/>
      <c r="GHP16" s="2550"/>
      <c r="GHQ16" s="2550"/>
      <c r="GHR16" s="2550"/>
      <c r="GHS16" s="2550"/>
      <c r="GHT16" s="2550"/>
      <c r="GHU16" s="2550"/>
      <c r="GHV16" s="2550"/>
      <c r="GHW16" s="2550"/>
      <c r="GHX16" s="2550"/>
      <c r="GHY16" s="2550"/>
      <c r="GHZ16" s="2550"/>
      <c r="GIA16" s="2550"/>
      <c r="GIB16" s="2550"/>
      <c r="GIC16" s="2550"/>
      <c r="GID16" s="2550"/>
      <c r="GIE16" s="2550"/>
      <c r="GIF16" s="2550"/>
      <c r="GIG16" s="2550"/>
      <c r="GIH16" s="2550"/>
      <c r="GII16" s="2550"/>
      <c r="GIJ16" s="2550"/>
      <c r="GIK16" s="2550"/>
      <c r="GIL16" s="2550"/>
      <c r="GIM16" s="2550"/>
      <c r="GIN16" s="2550"/>
      <c r="GIO16" s="2550"/>
      <c r="GIP16" s="2550"/>
      <c r="GIQ16" s="2550"/>
      <c r="GIR16" s="2550"/>
      <c r="GIS16" s="2550"/>
      <c r="GIT16" s="2550"/>
      <c r="GIU16" s="2550"/>
      <c r="GIV16" s="2550"/>
      <c r="GIW16" s="2550"/>
      <c r="GIX16" s="2550"/>
      <c r="GIY16" s="2550"/>
      <c r="GIZ16" s="2550"/>
      <c r="GJA16" s="2550"/>
      <c r="GJB16" s="2550"/>
      <c r="GJC16" s="2550"/>
      <c r="GJD16" s="2550"/>
      <c r="GJE16" s="2550"/>
      <c r="GJF16" s="2550"/>
      <c r="GJG16" s="2550"/>
      <c r="GJH16" s="2550"/>
      <c r="GJI16" s="2550"/>
      <c r="GJJ16" s="2550"/>
      <c r="GJK16" s="2550"/>
      <c r="GJL16" s="2550"/>
      <c r="GJM16" s="2550"/>
      <c r="GJN16" s="2550"/>
      <c r="GJO16" s="2550"/>
      <c r="GJP16" s="2550"/>
      <c r="GJQ16" s="2550"/>
      <c r="GJR16" s="2550"/>
      <c r="GJS16" s="2550"/>
      <c r="GJT16" s="2550"/>
      <c r="GJU16" s="2550"/>
      <c r="GJV16" s="2550"/>
      <c r="GJW16" s="2550"/>
      <c r="GJX16" s="2550"/>
      <c r="GJY16" s="2550"/>
      <c r="GJZ16" s="2550"/>
      <c r="GKA16" s="2550"/>
      <c r="GKB16" s="2550"/>
      <c r="GKC16" s="2550"/>
      <c r="GKD16" s="2550"/>
      <c r="GKE16" s="2550"/>
      <c r="GKF16" s="2550"/>
      <c r="GKG16" s="2550"/>
      <c r="GKH16" s="2550"/>
      <c r="GKI16" s="2550"/>
      <c r="GKJ16" s="2550"/>
      <c r="GKK16" s="2550"/>
      <c r="GKL16" s="2550"/>
      <c r="GKM16" s="2550"/>
      <c r="GKN16" s="2550"/>
      <c r="GKO16" s="2550"/>
      <c r="GKP16" s="2550"/>
      <c r="GKQ16" s="2550"/>
      <c r="GKR16" s="2550"/>
      <c r="GKS16" s="2550"/>
      <c r="GKT16" s="2550"/>
      <c r="GKU16" s="2550"/>
      <c r="GKV16" s="2550"/>
      <c r="GKW16" s="2550"/>
      <c r="GKX16" s="2550"/>
      <c r="GKY16" s="2550"/>
      <c r="GKZ16" s="2550"/>
      <c r="GLA16" s="2550"/>
      <c r="GLB16" s="2550"/>
      <c r="GLC16" s="2550"/>
      <c r="GLD16" s="2550"/>
      <c r="GLE16" s="2550"/>
      <c r="GLF16" s="2550"/>
      <c r="GLG16" s="2550"/>
      <c r="GLH16" s="2550"/>
      <c r="GLI16" s="2550"/>
      <c r="GLJ16" s="2550"/>
      <c r="GLK16" s="2550"/>
      <c r="GLL16" s="2550"/>
      <c r="GLM16" s="2550"/>
      <c r="GLN16" s="2550"/>
      <c r="GLO16" s="2550"/>
      <c r="GLP16" s="2550"/>
      <c r="GLQ16" s="2550"/>
      <c r="GLR16" s="2550"/>
      <c r="GLS16" s="2550"/>
      <c r="GLT16" s="2550"/>
      <c r="GLU16" s="2550"/>
      <c r="GLV16" s="2550"/>
      <c r="GLW16" s="2550"/>
      <c r="GLX16" s="2550"/>
      <c r="GLY16" s="2550"/>
      <c r="GLZ16" s="2550"/>
      <c r="GMA16" s="2550"/>
      <c r="GMB16" s="2550"/>
      <c r="GMC16" s="2550"/>
      <c r="GMD16" s="2550"/>
      <c r="GME16" s="2550"/>
      <c r="GMF16" s="2550"/>
      <c r="GMG16" s="2550"/>
      <c r="GMH16" s="2550"/>
      <c r="GMI16" s="2550"/>
      <c r="GMJ16" s="2550"/>
      <c r="GMK16" s="2550"/>
      <c r="GML16" s="2550"/>
      <c r="GMM16" s="2550"/>
      <c r="GMN16" s="2550"/>
      <c r="GMO16" s="2550"/>
      <c r="GMP16" s="2550"/>
      <c r="GMQ16" s="2550"/>
      <c r="GMR16" s="2550"/>
      <c r="GMS16" s="2550"/>
      <c r="GMT16" s="2550"/>
      <c r="GMU16" s="2550"/>
      <c r="GMV16" s="2550"/>
      <c r="GMW16" s="2550"/>
      <c r="GMX16" s="2550"/>
      <c r="GMY16" s="2550"/>
      <c r="GMZ16" s="2550"/>
      <c r="GNA16" s="2550"/>
      <c r="GNB16" s="2550"/>
      <c r="GNC16" s="2550"/>
      <c r="GND16" s="2550"/>
      <c r="GNE16" s="2550"/>
      <c r="GNF16" s="2550"/>
      <c r="GNG16" s="2550"/>
      <c r="GNH16" s="2550"/>
      <c r="GNI16" s="2550"/>
      <c r="GNJ16" s="2550"/>
      <c r="GNK16" s="2550"/>
      <c r="GNL16" s="2550"/>
      <c r="GNM16" s="2550"/>
      <c r="GNN16" s="2550"/>
      <c r="GNO16" s="2550"/>
      <c r="GNP16" s="2550"/>
      <c r="GNQ16" s="2550"/>
      <c r="GNR16" s="2550"/>
      <c r="GNS16" s="2550"/>
      <c r="GNT16" s="2550"/>
      <c r="GNU16" s="2550"/>
      <c r="GNV16" s="2550"/>
      <c r="GNW16" s="2550"/>
      <c r="GNX16" s="2550"/>
      <c r="GNY16" s="2550"/>
      <c r="GNZ16" s="2550"/>
      <c r="GOA16" s="2550"/>
      <c r="GOB16" s="2550"/>
      <c r="GOC16" s="2550"/>
      <c r="GOD16" s="2550"/>
      <c r="GOE16" s="2550"/>
      <c r="GOF16" s="2550"/>
      <c r="GOG16" s="2550"/>
      <c r="GOH16" s="2550"/>
      <c r="GOI16" s="2550"/>
      <c r="GOJ16" s="2550"/>
      <c r="GOK16" s="2550"/>
      <c r="GOL16" s="2550"/>
      <c r="GOM16" s="2550"/>
      <c r="GON16" s="2550"/>
      <c r="GOO16" s="2550"/>
      <c r="GOP16" s="2550"/>
      <c r="GOQ16" s="2550"/>
      <c r="GOR16" s="2550"/>
      <c r="GOS16" s="2550"/>
      <c r="GOT16" s="2550"/>
      <c r="GOU16" s="2550"/>
      <c r="GOV16" s="2550"/>
      <c r="GOW16" s="2550"/>
      <c r="GOX16" s="2550"/>
      <c r="GOY16" s="2550"/>
      <c r="GOZ16" s="2550"/>
      <c r="GPA16" s="2550"/>
      <c r="GPB16" s="2550"/>
      <c r="GPC16" s="2550"/>
      <c r="GPD16" s="2550"/>
      <c r="GPE16" s="2550"/>
      <c r="GPF16" s="2550"/>
      <c r="GPG16" s="2550"/>
      <c r="GPH16" s="2550"/>
      <c r="GPI16" s="2550"/>
      <c r="GPJ16" s="2550"/>
      <c r="GPK16" s="2550"/>
      <c r="GPL16" s="2550"/>
      <c r="GPM16" s="2550"/>
      <c r="GPN16" s="2550"/>
      <c r="GPO16" s="2550"/>
      <c r="GPP16" s="2550"/>
      <c r="GPQ16" s="2550"/>
      <c r="GPR16" s="2550"/>
      <c r="GPS16" s="2550"/>
      <c r="GPT16" s="2550"/>
      <c r="GPU16" s="2550"/>
      <c r="GPV16" s="2550"/>
      <c r="GPW16" s="2550"/>
      <c r="GPX16" s="2550"/>
      <c r="GPY16" s="2550"/>
      <c r="GPZ16" s="2550"/>
      <c r="GQA16" s="2550"/>
      <c r="GQB16" s="2550"/>
      <c r="GQC16" s="2550"/>
      <c r="GQD16" s="2550"/>
      <c r="GQE16" s="2550"/>
      <c r="GQF16" s="2550"/>
      <c r="GQG16" s="2550"/>
      <c r="GQH16" s="2550"/>
      <c r="GQI16" s="2550"/>
      <c r="GQJ16" s="2550"/>
      <c r="GQK16" s="2550"/>
      <c r="GQL16" s="2550"/>
      <c r="GQM16" s="2550"/>
      <c r="GQN16" s="2550"/>
      <c r="GQO16" s="2550"/>
      <c r="GQP16" s="2550"/>
      <c r="GQQ16" s="2550"/>
      <c r="GQR16" s="2550"/>
      <c r="GQS16" s="2550"/>
      <c r="GQT16" s="2550"/>
      <c r="GQU16" s="2550"/>
      <c r="GQV16" s="2550"/>
      <c r="GQW16" s="2550"/>
      <c r="GQX16" s="2550"/>
      <c r="GQY16" s="2550"/>
      <c r="GQZ16" s="2550"/>
      <c r="GRA16" s="2550"/>
      <c r="GRB16" s="2550"/>
      <c r="GRC16" s="2550"/>
      <c r="GRD16" s="2550"/>
      <c r="GRE16" s="2550"/>
      <c r="GRF16" s="2550"/>
      <c r="GRG16" s="2550"/>
      <c r="GRH16" s="2550"/>
      <c r="GRI16" s="2550"/>
      <c r="GRJ16" s="2550"/>
      <c r="GRK16" s="2550"/>
      <c r="GRL16" s="2550"/>
      <c r="GRM16" s="2550"/>
      <c r="GRN16" s="2550"/>
      <c r="GRO16" s="2550"/>
      <c r="GRP16" s="2550"/>
      <c r="GRQ16" s="2550"/>
      <c r="GRR16" s="2550"/>
      <c r="GRS16" s="2550"/>
      <c r="GRT16" s="2550"/>
      <c r="GRU16" s="2550"/>
      <c r="GRV16" s="2550"/>
      <c r="GRW16" s="2550"/>
      <c r="GRX16" s="2550"/>
      <c r="GRY16" s="2550"/>
      <c r="GRZ16" s="2550"/>
      <c r="GSA16" s="2550"/>
      <c r="GSB16" s="2550"/>
      <c r="GSC16" s="2550"/>
      <c r="GSD16" s="2550"/>
      <c r="GSE16" s="2550"/>
      <c r="GSF16" s="2550"/>
      <c r="GSG16" s="2550"/>
      <c r="GSH16" s="2550"/>
      <c r="GSI16" s="2550"/>
      <c r="GSJ16" s="2550"/>
      <c r="GSK16" s="2550"/>
      <c r="GSL16" s="2550"/>
      <c r="GSM16" s="2550"/>
      <c r="GSN16" s="2550"/>
      <c r="GSO16" s="2550"/>
      <c r="GSP16" s="2550"/>
      <c r="GSQ16" s="2550"/>
      <c r="GSR16" s="2550"/>
      <c r="GSS16" s="2550"/>
      <c r="GST16" s="2550"/>
      <c r="GSU16" s="2550"/>
      <c r="GSV16" s="2550"/>
      <c r="GSW16" s="2550"/>
      <c r="GSX16" s="2550"/>
      <c r="GSY16" s="2550"/>
      <c r="GSZ16" s="2550"/>
      <c r="GTA16" s="2550"/>
      <c r="GTB16" s="2550"/>
      <c r="GTC16" s="2550"/>
      <c r="GTD16" s="2550"/>
      <c r="GTE16" s="2550"/>
      <c r="GTF16" s="2550"/>
      <c r="GTG16" s="2550"/>
      <c r="GTH16" s="2550"/>
      <c r="GTI16" s="2550"/>
      <c r="GTJ16" s="2550"/>
      <c r="GTK16" s="2550"/>
      <c r="GTL16" s="2550"/>
      <c r="GTM16" s="2550"/>
      <c r="GTN16" s="2550"/>
      <c r="GTO16" s="2550"/>
      <c r="GTP16" s="2550"/>
      <c r="GTQ16" s="2550"/>
      <c r="GTR16" s="2550"/>
      <c r="GTS16" s="2550"/>
      <c r="GTT16" s="2550"/>
      <c r="GTU16" s="2550"/>
      <c r="GTV16" s="2550"/>
      <c r="GTW16" s="2550"/>
      <c r="GTX16" s="2550"/>
      <c r="GTY16" s="2550"/>
      <c r="GTZ16" s="2550"/>
      <c r="GUA16" s="2550"/>
      <c r="GUB16" s="2550"/>
      <c r="GUC16" s="2550"/>
      <c r="GUD16" s="2550"/>
      <c r="GUE16" s="2550"/>
      <c r="GUF16" s="2550"/>
      <c r="GUG16" s="2550"/>
      <c r="GUH16" s="2550"/>
      <c r="GUI16" s="2550"/>
      <c r="GUJ16" s="2550"/>
      <c r="GUK16" s="2550"/>
      <c r="GUL16" s="2550"/>
      <c r="GUM16" s="2550"/>
      <c r="GUN16" s="2550"/>
      <c r="GUO16" s="2550"/>
      <c r="GUP16" s="2550"/>
      <c r="GUQ16" s="2550"/>
      <c r="GUR16" s="2550"/>
      <c r="GUS16" s="2550"/>
      <c r="GUT16" s="2550"/>
      <c r="GUU16" s="2550"/>
      <c r="GUV16" s="2550"/>
      <c r="GUW16" s="2550"/>
      <c r="GUX16" s="2550"/>
      <c r="GUY16" s="2550"/>
      <c r="GUZ16" s="2550"/>
      <c r="GVA16" s="2550"/>
      <c r="GVB16" s="2550"/>
      <c r="GVC16" s="2550"/>
      <c r="GVD16" s="2550"/>
      <c r="GVE16" s="2550"/>
      <c r="GVF16" s="2550"/>
      <c r="GVG16" s="2550"/>
      <c r="GVH16" s="2550"/>
      <c r="GVI16" s="2550"/>
      <c r="GVJ16" s="2550"/>
      <c r="GVK16" s="2550"/>
      <c r="GVL16" s="2550"/>
      <c r="GVM16" s="2550"/>
      <c r="GVN16" s="2550"/>
      <c r="GVO16" s="2550"/>
      <c r="GVP16" s="2550"/>
      <c r="GVQ16" s="2550"/>
      <c r="GVR16" s="2550"/>
      <c r="GVS16" s="2550"/>
      <c r="GVT16" s="2550"/>
      <c r="GVU16" s="2550"/>
      <c r="GVV16" s="2550"/>
      <c r="GVW16" s="2550"/>
      <c r="GVX16" s="2550"/>
      <c r="GVY16" s="2550"/>
      <c r="GVZ16" s="2550"/>
      <c r="GWA16" s="2550"/>
      <c r="GWB16" s="2550"/>
      <c r="GWC16" s="2550"/>
      <c r="GWD16" s="2550"/>
      <c r="GWE16" s="2550"/>
      <c r="GWF16" s="2550"/>
      <c r="GWG16" s="2550"/>
      <c r="GWH16" s="2550"/>
      <c r="GWI16" s="2550"/>
      <c r="GWJ16" s="2550"/>
      <c r="GWK16" s="2550"/>
      <c r="GWL16" s="2550"/>
      <c r="GWM16" s="2550"/>
      <c r="GWN16" s="2550"/>
      <c r="GWO16" s="2550"/>
      <c r="GWP16" s="2550"/>
      <c r="GWQ16" s="2550"/>
      <c r="GWR16" s="2550"/>
      <c r="GWS16" s="2550"/>
      <c r="GWT16" s="2550"/>
      <c r="GWU16" s="2550"/>
      <c r="GWV16" s="2550"/>
      <c r="GWW16" s="2550"/>
      <c r="GWX16" s="2550"/>
      <c r="GWY16" s="2550"/>
      <c r="GWZ16" s="2550"/>
      <c r="GXA16" s="2550"/>
      <c r="GXB16" s="2550"/>
      <c r="GXC16" s="2550"/>
      <c r="GXD16" s="2550"/>
      <c r="GXE16" s="2550"/>
      <c r="GXF16" s="2550"/>
      <c r="GXG16" s="2550"/>
      <c r="GXH16" s="2550"/>
      <c r="GXI16" s="2550"/>
      <c r="GXJ16" s="2550"/>
      <c r="GXK16" s="2550"/>
      <c r="GXL16" s="2550"/>
      <c r="GXM16" s="2550"/>
      <c r="GXN16" s="2550"/>
      <c r="GXO16" s="2550"/>
      <c r="GXP16" s="2550"/>
      <c r="GXQ16" s="2550"/>
      <c r="GXR16" s="2550"/>
      <c r="GXS16" s="2550"/>
      <c r="GXT16" s="2550"/>
      <c r="GXU16" s="2550"/>
      <c r="GXV16" s="2550"/>
      <c r="GXW16" s="2550"/>
      <c r="GXX16" s="2550"/>
      <c r="GXY16" s="2550"/>
      <c r="GXZ16" s="2550"/>
      <c r="GYA16" s="2550"/>
      <c r="GYB16" s="2550"/>
      <c r="GYC16" s="2550"/>
      <c r="GYD16" s="2550"/>
      <c r="GYE16" s="2550"/>
      <c r="GYF16" s="2550"/>
      <c r="GYG16" s="2550"/>
      <c r="GYH16" s="2550"/>
      <c r="GYI16" s="2550"/>
      <c r="GYJ16" s="2550"/>
      <c r="GYK16" s="2550"/>
      <c r="GYL16" s="2550"/>
      <c r="GYM16" s="2550"/>
      <c r="GYN16" s="2550"/>
      <c r="GYO16" s="2550"/>
      <c r="GYP16" s="2550"/>
      <c r="GYQ16" s="2550"/>
      <c r="GYR16" s="2550"/>
      <c r="GYS16" s="2550"/>
      <c r="GYT16" s="2550"/>
      <c r="GYU16" s="2550"/>
      <c r="GYV16" s="2550"/>
      <c r="GYW16" s="2550"/>
      <c r="GYX16" s="2550"/>
      <c r="GYY16" s="2550"/>
      <c r="GYZ16" s="2550"/>
      <c r="GZA16" s="2550"/>
      <c r="GZB16" s="2550"/>
      <c r="GZC16" s="2550"/>
      <c r="GZD16" s="2550"/>
      <c r="GZE16" s="2550"/>
      <c r="GZF16" s="2550"/>
      <c r="GZG16" s="2550"/>
      <c r="GZH16" s="2550"/>
      <c r="GZI16" s="2550"/>
      <c r="GZJ16" s="2550"/>
      <c r="GZK16" s="2550"/>
      <c r="GZL16" s="2550"/>
      <c r="GZM16" s="2550"/>
      <c r="GZN16" s="2550"/>
      <c r="GZO16" s="2550"/>
      <c r="GZP16" s="2550"/>
      <c r="GZQ16" s="2550"/>
      <c r="GZR16" s="2550"/>
      <c r="GZS16" s="2550"/>
      <c r="GZT16" s="2550"/>
      <c r="GZU16" s="2550"/>
      <c r="GZV16" s="2550"/>
      <c r="GZW16" s="2550"/>
      <c r="GZX16" s="2550"/>
      <c r="GZY16" s="2550"/>
      <c r="GZZ16" s="2550"/>
      <c r="HAA16" s="2550"/>
      <c r="HAB16" s="2550"/>
      <c r="HAC16" s="2550"/>
      <c r="HAD16" s="2550"/>
      <c r="HAE16" s="2550"/>
      <c r="HAF16" s="2550"/>
      <c r="HAG16" s="2550"/>
      <c r="HAH16" s="2550"/>
      <c r="HAI16" s="2550"/>
      <c r="HAJ16" s="2550"/>
      <c r="HAK16" s="2550"/>
      <c r="HAL16" s="2550"/>
      <c r="HAM16" s="2550"/>
      <c r="HAN16" s="2550"/>
      <c r="HAO16" s="2550"/>
      <c r="HAP16" s="2550"/>
      <c r="HAQ16" s="2550"/>
      <c r="HAR16" s="2550"/>
      <c r="HAS16" s="2550"/>
      <c r="HAT16" s="2550"/>
      <c r="HAU16" s="2550"/>
      <c r="HAV16" s="2550"/>
      <c r="HAW16" s="2550"/>
      <c r="HAX16" s="2550"/>
      <c r="HAY16" s="2550"/>
      <c r="HAZ16" s="2550"/>
      <c r="HBA16" s="2550"/>
      <c r="HBB16" s="2550"/>
      <c r="HBC16" s="2550"/>
      <c r="HBD16" s="2550"/>
      <c r="HBE16" s="2550"/>
      <c r="HBF16" s="2550"/>
      <c r="HBG16" s="2550"/>
      <c r="HBH16" s="2550"/>
      <c r="HBI16" s="2550"/>
      <c r="HBJ16" s="2550"/>
      <c r="HBK16" s="2550"/>
      <c r="HBL16" s="2550"/>
      <c r="HBM16" s="2550"/>
      <c r="HBN16" s="2550"/>
      <c r="HBO16" s="2550"/>
      <c r="HBP16" s="2550"/>
      <c r="HBQ16" s="2550"/>
      <c r="HBR16" s="2550"/>
      <c r="HBS16" s="2550"/>
      <c r="HBT16" s="2550"/>
      <c r="HBU16" s="2550"/>
      <c r="HBV16" s="2550"/>
      <c r="HBW16" s="2550"/>
      <c r="HBX16" s="2550"/>
      <c r="HBY16" s="2550"/>
      <c r="HBZ16" s="2550"/>
      <c r="HCA16" s="2550"/>
      <c r="HCB16" s="2550"/>
      <c r="HCC16" s="2550"/>
      <c r="HCD16" s="2550"/>
      <c r="HCE16" s="2550"/>
      <c r="HCF16" s="2550"/>
      <c r="HCG16" s="2550"/>
      <c r="HCH16" s="2550"/>
      <c r="HCI16" s="2550"/>
      <c r="HCJ16" s="2550"/>
      <c r="HCK16" s="2550"/>
      <c r="HCL16" s="2550"/>
      <c r="HCM16" s="2550"/>
      <c r="HCN16" s="2550"/>
      <c r="HCO16" s="2550"/>
      <c r="HCP16" s="2550"/>
      <c r="HCQ16" s="2550"/>
      <c r="HCR16" s="2550"/>
      <c r="HCS16" s="2550"/>
      <c r="HCT16" s="2550"/>
      <c r="HCU16" s="2550"/>
      <c r="HCV16" s="2550"/>
      <c r="HCW16" s="2550"/>
      <c r="HCX16" s="2550"/>
      <c r="HCY16" s="2550"/>
      <c r="HCZ16" s="2550"/>
      <c r="HDA16" s="2550"/>
      <c r="HDB16" s="2550"/>
      <c r="HDC16" s="2550"/>
      <c r="HDD16" s="2550"/>
      <c r="HDE16" s="2550"/>
      <c r="HDF16" s="2550"/>
      <c r="HDG16" s="2550"/>
      <c r="HDH16" s="2550"/>
      <c r="HDI16" s="2550"/>
      <c r="HDJ16" s="2550"/>
      <c r="HDK16" s="2550"/>
      <c r="HDL16" s="2550"/>
      <c r="HDM16" s="2550"/>
      <c r="HDN16" s="2550"/>
      <c r="HDO16" s="2550"/>
      <c r="HDP16" s="2550"/>
      <c r="HDQ16" s="2550"/>
      <c r="HDR16" s="2550"/>
      <c r="HDS16" s="2550"/>
      <c r="HDT16" s="2550"/>
      <c r="HDU16" s="2550"/>
      <c r="HDV16" s="2550"/>
      <c r="HDW16" s="2550"/>
      <c r="HDX16" s="2550"/>
      <c r="HDY16" s="2550"/>
      <c r="HDZ16" s="2550"/>
      <c r="HEA16" s="2550"/>
      <c r="HEB16" s="2550"/>
      <c r="HEC16" s="2550"/>
      <c r="HED16" s="2550"/>
      <c r="HEE16" s="2550"/>
      <c r="HEF16" s="2550"/>
      <c r="HEG16" s="2550"/>
      <c r="HEH16" s="2550"/>
      <c r="HEI16" s="2550"/>
      <c r="HEJ16" s="2550"/>
      <c r="HEK16" s="2550"/>
      <c r="HEL16" s="2550"/>
      <c r="HEM16" s="2550"/>
      <c r="HEN16" s="2550"/>
      <c r="HEO16" s="2550"/>
      <c r="HEP16" s="2550"/>
      <c r="HEQ16" s="2550"/>
      <c r="HER16" s="2550"/>
      <c r="HES16" s="2550"/>
      <c r="HET16" s="2550"/>
      <c r="HEU16" s="2550"/>
      <c r="HEV16" s="2550"/>
      <c r="HEW16" s="2550"/>
      <c r="HEX16" s="2550"/>
      <c r="HEY16" s="2550"/>
      <c r="HEZ16" s="2550"/>
      <c r="HFA16" s="2550"/>
      <c r="HFB16" s="2550"/>
      <c r="HFC16" s="2550"/>
      <c r="HFD16" s="2550"/>
      <c r="HFE16" s="2550"/>
      <c r="HFF16" s="2550"/>
      <c r="HFG16" s="2550"/>
      <c r="HFH16" s="2550"/>
      <c r="HFI16" s="2550"/>
      <c r="HFJ16" s="2550"/>
      <c r="HFK16" s="2550"/>
      <c r="HFL16" s="2550"/>
      <c r="HFM16" s="2550"/>
      <c r="HFN16" s="2550"/>
      <c r="HFO16" s="2550"/>
      <c r="HFP16" s="2550"/>
      <c r="HFQ16" s="2550"/>
      <c r="HFR16" s="2550"/>
      <c r="HFS16" s="2550"/>
      <c r="HFT16" s="2550"/>
      <c r="HFU16" s="2550"/>
      <c r="HFV16" s="2550"/>
      <c r="HFW16" s="2550"/>
      <c r="HFX16" s="2550"/>
      <c r="HFY16" s="2550"/>
      <c r="HFZ16" s="2550"/>
      <c r="HGA16" s="2550"/>
      <c r="HGB16" s="2550"/>
      <c r="HGC16" s="2550"/>
      <c r="HGD16" s="2550"/>
      <c r="HGE16" s="2550"/>
      <c r="HGF16" s="2550"/>
      <c r="HGG16" s="2550"/>
      <c r="HGH16" s="2550"/>
      <c r="HGI16" s="2550"/>
      <c r="HGJ16" s="2550"/>
      <c r="HGK16" s="2550"/>
      <c r="HGL16" s="2550"/>
      <c r="HGM16" s="2550"/>
      <c r="HGN16" s="2550"/>
      <c r="HGO16" s="2550"/>
      <c r="HGP16" s="2550"/>
      <c r="HGQ16" s="2550"/>
      <c r="HGR16" s="2550"/>
      <c r="HGS16" s="2550"/>
      <c r="HGT16" s="2550"/>
      <c r="HGU16" s="2550"/>
      <c r="HGV16" s="2550"/>
      <c r="HGW16" s="2550"/>
      <c r="HGX16" s="2550"/>
      <c r="HGY16" s="2550"/>
      <c r="HGZ16" s="2550"/>
      <c r="HHA16" s="2550"/>
      <c r="HHB16" s="2550"/>
      <c r="HHC16" s="2550"/>
      <c r="HHD16" s="2550"/>
      <c r="HHE16" s="2550"/>
      <c r="HHF16" s="2550"/>
      <c r="HHG16" s="2550"/>
      <c r="HHH16" s="2550"/>
      <c r="HHI16" s="2550"/>
      <c r="HHJ16" s="2550"/>
      <c r="HHK16" s="2550"/>
      <c r="HHL16" s="2550"/>
      <c r="HHM16" s="2550"/>
      <c r="HHN16" s="2550"/>
      <c r="HHO16" s="2550"/>
      <c r="HHP16" s="2550"/>
      <c r="HHQ16" s="2550"/>
      <c r="HHR16" s="2550"/>
      <c r="HHS16" s="2550"/>
      <c r="HHT16" s="2550"/>
      <c r="HHU16" s="2550"/>
      <c r="HHV16" s="2550"/>
      <c r="HHW16" s="2550"/>
      <c r="HHX16" s="2550"/>
      <c r="HHY16" s="2550"/>
      <c r="HHZ16" s="2550"/>
      <c r="HIA16" s="2550"/>
      <c r="HIB16" s="2550"/>
      <c r="HIC16" s="2550"/>
      <c r="HID16" s="2550"/>
      <c r="HIE16" s="2550"/>
      <c r="HIF16" s="2550"/>
      <c r="HIG16" s="2550"/>
      <c r="HIH16" s="2550"/>
      <c r="HII16" s="2550"/>
      <c r="HIJ16" s="2550"/>
      <c r="HIK16" s="2550"/>
      <c r="HIL16" s="2550"/>
      <c r="HIM16" s="2550"/>
      <c r="HIN16" s="2550"/>
      <c r="HIO16" s="2550"/>
      <c r="HIP16" s="2550"/>
      <c r="HIQ16" s="2550"/>
      <c r="HIR16" s="2550"/>
      <c r="HIS16" s="2550"/>
      <c r="HIT16" s="2550"/>
      <c r="HIU16" s="2550"/>
      <c r="HIV16" s="2550"/>
      <c r="HIW16" s="2550"/>
      <c r="HIX16" s="2550"/>
      <c r="HIY16" s="2550"/>
      <c r="HIZ16" s="2550"/>
      <c r="HJA16" s="2550"/>
      <c r="HJB16" s="2550"/>
      <c r="HJC16" s="2550"/>
      <c r="HJD16" s="2550"/>
      <c r="HJE16" s="2550"/>
      <c r="HJF16" s="2550"/>
      <c r="HJG16" s="2550"/>
      <c r="HJH16" s="2550"/>
      <c r="HJI16" s="2550"/>
      <c r="HJJ16" s="2550"/>
      <c r="HJK16" s="2550"/>
      <c r="HJL16" s="2550"/>
      <c r="HJM16" s="2550"/>
      <c r="HJN16" s="2550"/>
      <c r="HJO16" s="2550"/>
      <c r="HJP16" s="2550"/>
      <c r="HJQ16" s="2550"/>
      <c r="HJR16" s="2550"/>
      <c r="HJS16" s="2550"/>
      <c r="HJT16" s="2550"/>
      <c r="HJU16" s="2550"/>
      <c r="HJV16" s="2550"/>
      <c r="HJW16" s="2550"/>
      <c r="HJX16" s="2550"/>
      <c r="HJY16" s="2550"/>
      <c r="HJZ16" s="2550"/>
      <c r="HKA16" s="2550"/>
      <c r="HKB16" s="2550"/>
      <c r="HKC16" s="2550"/>
      <c r="HKD16" s="2550"/>
      <c r="HKE16" s="2550"/>
      <c r="HKF16" s="2550"/>
      <c r="HKG16" s="2550"/>
      <c r="HKH16" s="2550"/>
      <c r="HKI16" s="2550"/>
      <c r="HKJ16" s="2550"/>
      <c r="HKK16" s="2550"/>
      <c r="HKL16" s="2550"/>
      <c r="HKM16" s="2550"/>
      <c r="HKN16" s="2550"/>
      <c r="HKO16" s="2550"/>
      <c r="HKP16" s="2550"/>
      <c r="HKQ16" s="2550"/>
      <c r="HKR16" s="2550"/>
      <c r="HKS16" s="2550"/>
      <c r="HKT16" s="2550"/>
      <c r="HKU16" s="2550"/>
      <c r="HKV16" s="2550"/>
      <c r="HKW16" s="2550"/>
      <c r="HKX16" s="2550"/>
      <c r="HKY16" s="2550"/>
      <c r="HKZ16" s="2550"/>
      <c r="HLA16" s="2550"/>
      <c r="HLB16" s="2550"/>
      <c r="HLC16" s="2550"/>
      <c r="HLD16" s="2550"/>
      <c r="HLE16" s="2550"/>
      <c r="HLF16" s="2550"/>
      <c r="HLG16" s="2550"/>
      <c r="HLH16" s="2550"/>
      <c r="HLI16" s="2550"/>
      <c r="HLJ16" s="2550"/>
      <c r="HLK16" s="2550"/>
      <c r="HLL16" s="2550"/>
      <c r="HLM16" s="2550"/>
      <c r="HLN16" s="2550"/>
      <c r="HLO16" s="2550"/>
      <c r="HLP16" s="2550"/>
      <c r="HLQ16" s="2550"/>
      <c r="HLR16" s="2550"/>
      <c r="HLS16" s="2550"/>
      <c r="HLT16" s="2550"/>
      <c r="HLU16" s="2550"/>
      <c r="HLV16" s="2550"/>
      <c r="HLW16" s="2550"/>
      <c r="HLX16" s="2550"/>
      <c r="HLY16" s="2550"/>
      <c r="HLZ16" s="2550"/>
      <c r="HMA16" s="2550"/>
      <c r="HMB16" s="2550"/>
      <c r="HMC16" s="2550"/>
      <c r="HMD16" s="2550"/>
      <c r="HME16" s="2550"/>
      <c r="HMF16" s="2550"/>
      <c r="HMG16" s="2550"/>
      <c r="HMH16" s="2550"/>
      <c r="HMI16" s="2550"/>
      <c r="HMJ16" s="2550"/>
      <c r="HMK16" s="2550"/>
      <c r="HML16" s="2550"/>
      <c r="HMM16" s="2550"/>
      <c r="HMN16" s="2550"/>
      <c r="HMO16" s="2550"/>
      <c r="HMP16" s="2550"/>
      <c r="HMQ16" s="2550"/>
      <c r="HMR16" s="2550"/>
      <c r="HMS16" s="2550"/>
      <c r="HMT16" s="2550"/>
      <c r="HMU16" s="2550"/>
      <c r="HMV16" s="2550"/>
      <c r="HMW16" s="2550"/>
      <c r="HMX16" s="2550"/>
      <c r="HMY16" s="2550"/>
      <c r="HMZ16" s="2550"/>
      <c r="HNA16" s="2550"/>
      <c r="HNB16" s="2550"/>
      <c r="HNC16" s="2550"/>
      <c r="HND16" s="2550"/>
      <c r="HNE16" s="2550"/>
      <c r="HNF16" s="2550"/>
      <c r="HNG16" s="2550"/>
      <c r="HNH16" s="2550"/>
      <c r="HNI16" s="2550"/>
      <c r="HNJ16" s="2550"/>
      <c r="HNK16" s="2550"/>
      <c r="HNL16" s="2550"/>
      <c r="HNM16" s="2550"/>
      <c r="HNN16" s="2550"/>
      <c r="HNO16" s="2550"/>
      <c r="HNP16" s="2550"/>
      <c r="HNQ16" s="2550"/>
      <c r="HNR16" s="2550"/>
      <c r="HNS16" s="2550"/>
      <c r="HNT16" s="2550"/>
      <c r="HNU16" s="2550"/>
      <c r="HNV16" s="2550"/>
      <c r="HNW16" s="2550"/>
      <c r="HNX16" s="2550"/>
      <c r="HNY16" s="2550"/>
      <c r="HNZ16" s="2550"/>
      <c r="HOA16" s="2550"/>
      <c r="HOB16" s="2550"/>
      <c r="HOC16" s="2550"/>
      <c r="HOD16" s="2550"/>
      <c r="HOE16" s="2550"/>
      <c r="HOF16" s="2550"/>
      <c r="HOG16" s="2550"/>
      <c r="HOH16" s="2550"/>
      <c r="HOI16" s="2550"/>
      <c r="HOJ16" s="2550"/>
      <c r="HOK16" s="2550"/>
      <c r="HOL16" s="2550"/>
      <c r="HOM16" s="2550"/>
      <c r="HON16" s="2550"/>
      <c r="HOO16" s="2550"/>
      <c r="HOP16" s="2550"/>
      <c r="HOQ16" s="2550"/>
      <c r="HOR16" s="2550"/>
      <c r="HOS16" s="2550"/>
      <c r="HOT16" s="2550"/>
      <c r="HOU16" s="2550"/>
      <c r="HOV16" s="2550"/>
      <c r="HOW16" s="2550"/>
      <c r="HOX16" s="2550"/>
      <c r="HOY16" s="2550"/>
      <c r="HOZ16" s="2550"/>
      <c r="HPA16" s="2550"/>
      <c r="HPB16" s="2550"/>
      <c r="HPC16" s="2550"/>
      <c r="HPD16" s="2550"/>
      <c r="HPE16" s="2550"/>
      <c r="HPF16" s="2550"/>
      <c r="HPG16" s="2550"/>
      <c r="HPH16" s="2550"/>
      <c r="HPI16" s="2550"/>
      <c r="HPJ16" s="2550"/>
      <c r="HPK16" s="2550"/>
      <c r="HPL16" s="2550"/>
      <c r="HPM16" s="2550"/>
      <c r="HPN16" s="2550"/>
      <c r="HPO16" s="2550"/>
      <c r="HPP16" s="2550"/>
      <c r="HPQ16" s="2550"/>
      <c r="HPR16" s="2550"/>
      <c r="HPS16" s="2550"/>
      <c r="HPT16" s="2550"/>
      <c r="HPU16" s="2550"/>
      <c r="HPV16" s="2550"/>
      <c r="HPW16" s="2550"/>
      <c r="HPX16" s="2550"/>
      <c r="HPY16" s="2550"/>
      <c r="HPZ16" s="2550"/>
      <c r="HQA16" s="2550"/>
      <c r="HQB16" s="2550"/>
      <c r="HQC16" s="2550"/>
      <c r="HQD16" s="2550"/>
      <c r="HQE16" s="2550"/>
      <c r="HQF16" s="2550"/>
      <c r="HQG16" s="2550"/>
      <c r="HQH16" s="2550"/>
      <c r="HQI16" s="2550"/>
      <c r="HQJ16" s="2550"/>
      <c r="HQK16" s="2550"/>
      <c r="HQL16" s="2550"/>
      <c r="HQM16" s="2550"/>
      <c r="HQN16" s="2550"/>
      <c r="HQO16" s="2550"/>
      <c r="HQP16" s="2550"/>
      <c r="HQQ16" s="2550"/>
      <c r="HQR16" s="2550"/>
      <c r="HQS16" s="2550"/>
      <c r="HQT16" s="2550"/>
      <c r="HQU16" s="2550"/>
      <c r="HQV16" s="2550"/>
      <c r="HQW16" s="2550"/>
      <c r="HQX16" s="2550"/>
      <c r="HQY16" s="2550"/>
      <c r="HQZ16" s="2550"/>
      <c r="HRA16" s="2550"/>
      <c r="HRB16" s="2550"/>
      <c r="HRC16" s="2550"/>
      <c r="HRD16" s="2550"/>
      <c r="HRE16" s="2550"/>
      <c r="HRF16" s="2550"/>
      <c r="HRG16" s="2550"/>
      <c r="HRH16" s="2550"/>
      <c r="HRI16" s="2550"/>
      <c r="HRJ16" s="2550"/>
      <c r="HRK16" s="2550"/>
      <c r="HRL16" s="2550"/>
      <c r="HRM16" s="2550"/>
      <c r="HRN16" s="2550"/>
      <c r="HRO16" s="2550"/>
      <c r="HRP16" s="2550"/>
      <c r="HRQ16" s="2550"/>
      <c r="HRR16" s="2550"/>
      <c r="HRS16" s="2550"/>
      <c r="HRT16" s="2550"/>
      <c r="HRU16" s="2550"/>
      <c r="HRV16" s="2550"/>
      <c r="HRW16" s="2550"/>
      <c r="HRX16" s="2550"/>
      <c r="HRY16" s="2550"/>
      <c r="HRZ16" s="2550"/>
      <c r="HSA16" s="2550"/>
      <c r="HSB16" s="2550"/>
      <c r="HSC16" s="2550"/>
      <c r="HSD16" s="2550"/>
      <c r="HSE16" s="2550"/>
      <c r="HSF16" s="2550"/>
      <c r="HSG16" s="2550"/>
      <c r="HSH16" s="2550"/>
      <c r="HSI16" s="2550"/>
      <c r="HSJ16" s="2550"/>
      <c r="HSK16" s="2550"/>
      <c r="HSL16" s="2550"/>
      <c r="HSM16" s="2550"/>
      <c r="HSN16" s="2550"/>
      <c r="HSO16" s="2550"/>
      <c r="HSP16" s="2550"/>
      <c r="HSQ16" s="2550"/>
      <c r="HSR16" s="2550"/>
      <c r="HSS16" s="2550"/>
      <c r="HST16" s="2550"/>
      <c r="HSU16" s="2550"/>
      <c r="HSV16" s="2550"/>
      <c r="HSW16" s="2550"/>
      <c r="HSX16" s="2550"/>
      <c r="HSY16" s="2550"/>
      <c r="HSZ16" s="2550"/>
      <c r="HTA16" s="2550"/>
      <c r="HTB16" s="2550"/>
      <c r="HTC16" s="2550"/>
      <c r="HTD16" s="2550"/>
      <c r="HTE16" s="2550"/>
      <c r="HTF16" s="2550"/>
      <c r="HTG16" s="2550"/>
      <c r="HTH16" s="2550"/>
      <c r="HTI16" s="2550"/>
      <c r="HTJ16" s="2550"/>
      <c r="HTK16" s="2550"/>
      <c r="HTL16" s="2550"/>
      <c r="HTM16" s="2550"/>
      <c r="HTN16" s="2550"/>
      <c r="HTO16" s="2550"/>
      <c r="HTP16" s="2550"/>
      <c r="HTQ16" s="2550"/>
      <c r="HTR16" s="2550"/>
      <c r="HTS16" s="2550"/>
      <c r="HTT16" s="2550"/>
      <c r="HTU16" s="2550"/>
      <c r="HTV16" s="2550"/>
      <c r="HTW16" s="2550"/>
      <c r="HTX16" s="2550"/>
      <c r="HTY16" s="2550"/>
      <c r="HTZ16" s="2550"/>
      <c r="HUA16" s="2550"/>
      <c r="HUB16" s="2550"/>
      <c r="HUC16" s="2550"/>
      <c r="HUD16" s="2550"/>
      <c r="HUE16" s="2550"/>
      <c r="HUF16" s="2550"/>
      <c r="HUG16" s="2550"/>
      <c r="HUH16" s="2550"/>
      <c r="HUI16" s="2550"/>
      <c r="HUJ16" s="2550"/>
      <c r="HUK16" s="2550"/>
      <c r="HUL16" s="2550"/>
      <c r="HUM16" s="2550"/>
      <c r="HUN16" s="2550"/>
      <c r="HUO16" s="2550"/>
      <c r="HUP16" s="2550"/>
      <c r="HUQ16" s="2550"/>
      <c r="HUR16" s="2550"/>
      <c r="HUS16" s="2550"/>
      <c r="HUT16" s="2550"/>
      <c r="HUU16" s="2550"/>
      <c r="HUV16" s="2550"/>
      <c r="HUW16" s="2550"/>
      <c r="HUX16" s="2550"/>
      <c r="HUY16" s="2550"/>
      <c r="HUZ16" s="2550"/>
      <c r="HVA16" s="2550"/>
      <c r="HVB16" s="2550"/>
      <c r="HVC16" s="2550"/>
      <c r="HVD16" s="2550"/>
      <c r="HVE16" s="2550"/>
      <c r="HVF16" s="2550"/>
      <c r="HVG16" s="2550"/>
      <c r="HVH16" s="2550"/>
      <c r="HVI16" s="2550"/>
      <c r="HVJ16" s="2550"/>
      <c r="HVK16" s="2550"/>
      <c r="HVL16" s="2550"/>
      <c r="HVM16" s="2550"/>
      <c r="HVN16" s="2550"/>
      <c r="HVO16" s="2550"/>
      <c r="HVP16" s="2550"/>
      <c r="HVQ16" s="2550"/>
      <c r="HVR16" s="2550"/>
      <c r="HVS16" s="2550"/>
      <c r="HVT16" s="2550"/>
      <c r="HVU16" s="2550"/>
      <c r="HVV16" s="2550"/>
      <c r="HVW16" s="2550"/>
      <c r="HVX16" s="2550"/>
      <c r="HVY16" s="2550"/>
      <c r="HVZ16" s="2550"/>
      <c r="HWA16" s="2550"/>
      <c r="HWB16" s="2550"/>
      <c r="HWC16" s="2550"/>
      <c r="HWD16" s="2550"/>
      <c r="HWE16" s="2550"/>
      <c r="HWF16" s="2550"/>
      <c r="HWG16" s="2550"/>
      <c r="HWH16" s="2550"/>
      <c r="HWI16" s="2550"/>
      <c r="HWJ16" s="2550"/>
      <c r="HWK16" s="2550"/>
      <c r="HWL16" s="2550"/>
      <c r="HWM16" s="2550"/>
      <c r="HWN16" s="2550"/>
      <c r="HWO16" s="2550"/>
      <c r="HWP16" s="2550"/>
      <c r="HWQ16" s="2550"/>
      <c r="HWR16" s="2550"/>
      <c r="HWS16" s="2550"/>
      <c r="HWT16" s="2550"/>
      <c r="HWU16" s="2550"/>
      <c r="HWV16" s="2550"/>
      <c r="HWW16" s="2550"/>
      <c r="HWX16" s="2550"/>
      <c r="HWY16" s="2550"/>
      <c r="HWZ16" s="2550"/>
      <c r="HXA16" s="2550"/>
      <c r="HXB16" s="2550"/>
      <c r="HXC16" s="2550"/>
      <c r="HXD16" s="2550"/>
      <c r="HXE16" s="2550"/>
      <c r="HXF16" s="2550"/>
      <c r="HXG16" s="2550"/>
      <c r="HXH16" s="2550"/>
      <c r="HXI16" s="2550"/>
      <c r="HXJ16" s="2550"/>
      <c r="HXK16" s="2550"/>
      <c r="HXL16" s="2550"/>
      <c r="HXM16" s="2550"/>
      <c r="HXN16" s="2550"/>
      <c r="HXO16" s="2550"/>
      <c r="HXP16" s="2550"/>
      <c r="HXQ16" s="2550"/>
      <c r="HXR16" s="2550"/>
      <c r="HXS16" s="2550"/>
      <c r="HXT16" s="2550"/>
      <c r="HXU16" s="2550"/>
      <c r="HXV16" s="2550"/>
      <c r="HXW16" s="2550"/>
      <c r="HXX16" s="2550"/>
      <c r="HXY16" s="2550"/>
      <c r="HXZ16" s="2550"/>
      <c r="HYA16" s="2550"/>
      <c r="HYB16" s="2550"/>
      <c r="HYC16" s="2550"/>
      <c r="HYD16" s="2550"/>
      <c r="HYE16" s="2550"/>
      <c r="HYF16" s="2550"/>
      <c r="HYG16" s="2550"/>
      <c r="HYH16" s="2550"/>
      <c r="HYI16" s="2550"/>
      <c r="HYJ16" s="2550"/>
      <c r="HYK16" s="2550"/>
      <c r="HYL16" s="2550"/>
      <c r="HYM16" s="2550"/>
      <c r="HYN16" s="2550"/>
      <c r="HYO16" s="2550"/>
      <c r="HYP16" s="2550"/>
      <c r="HYQ16" s="2550"/>
      <c r="HYR16" s="2550"/>
      <c r="HYS16" s="2550"/>
      <c r="HYT16" s="2550"/>
      <c r="HYU16" s="2550"/>
      <c r="HYV16" s="2550"/>
      <c r="HYW16" s="2550"/>
      <c r="HYX16" s="2550"/>
      <c r="HYY16" s="2550"/>
      <c r="HYZ16" s="2550"/>
      <c r="HZA16" s="2550"/>
      <c r="HZB16" s="2550"/>
      <c r="HZC16" s="2550"/>
      <c r="HZD16" s="2550"/>
      <c r="HZE16" s="2550"/>
      <c r="HZF16" s="2550"/>
      <c r="HZG16" s="2550"/>
      <c r="HZH16" s="2550"/>
      <c r="HZI16" s="2550"/>
      <c r="HZJ16" s="2550"/>
      <c r="HZK16" s="2550"/>
      <c r="HZL16" s="2550"/>
      <c r="HZM16" s="2550"/>
      <c r="HZN16" s="2550"/>
      <c r="HZO16" s="2550"/>
      <c r="HZP16" s="2550"/>
      <c r="HZQ16" s="2550"/>
      <c r="HZR16" s="2550"/>
      <c r="HZS16" s="2550"/>
      <c r="HZT16" s="2550"/>
      <c r="HZU16" s="2550"/>
      <c r="HZV16" s="2550"/>
      <c r="HZW16" s="2550"/>
      <c r="HZX16" s="2550"/>
      <c r="HZY16" s="2550"/>
      <c r="HZZ16" s="2550"/>
      <c r="IAA16" s="2550"/>
      <c r="IAB16" s="2550"/>
      <c r="IAC16" s="2550"/>
      <c r="IAD16" s="2550"/>
      <c r="IAE16" s="2550"/>
      <c r="IAF16" s="2550"/>
      <c r="IAG16" s="2550"/>
      <c r="IAH16" s="2550"/>
      <c r="IAI16" s="2550"/>
      <c r="IAJ16" s="2550"/>
      <c r="IAK16" s="2550"/>
      <c r="IAL16" s="2550"/>
      <c r="IAM16" s="2550"/>
      <c r="IAN16" s="2550"/>
      <c r="IAO16" s="2550"/>
      <c r="IAP16" s="2550"/>
      <c r="IAQ16" s="2550"/>
      <c r="IAR16" s="2550"/>
      <c r="IAS16" s="2550"/>
      <c r="IAT16" s="2550"/>
      <c r="IAU16" s="2550"/>
      <c r="IAV16" s="2550"/>
      <c r="IAW16" s="2550"/>
      <c r="IAX16" s="2550"/>
      <c r="IAY16" s="2550"/>
      <c r="IAZ16" s="2550"/>
      <c r="IBA16" s="2550"/>
      <c r="IBB16" s="2550"/>
      <c r="IBC16" s="2550"/>
      <c r="IBD16" s="2550"/>
      <c r="IBE16" s="2550"/>
      <c r="IBF16" s="2550"/>
      <c r="IBG16" s="2550"/>
      <c r="IBH16" s="2550"/>
      <c r="IBI16" s="2550"/>
      <c r="IBJ16" s="2550"/>
      <c r="IBK16" s="2550"/>
      <c r="IBL16" s="2550"/>
      <c r="IBM16" s="2550"/>
      <c r="IBN16" s="2550"/>
      <c r="IBO16" s="2550"/>
      <c r="IBP16" s="2550"/>
      <c r="IBQ16" s="2550"/>
      <c r="IBR16" s="2550"/>
      <c r="IBS16" s="2550"/>
      <c r="IBT16" s="2550"/>
      <c r="IBU16" s="2550"/>
      <c r="IBV16" s="2550"/>
      <c r="IBW16" s="2550"/>
      <c r="IBX16" s="2550"/>
      <c r="IBY16" s="2550"/>
      <c r="IBZ16" s="2550"/>
      <c r="ICA16" s="2550"/>
      <c r="ICB16" s="2550"/>
      <c r="ICC16" s="2550"/>
      <c r="ICD16" s="2550"/>
      <c r="ICE16" s="2550"/>
      <c r="ICF16" s="2550"/>
      <c r="ICG16" s="2550"/>
      <c r="ICH16" s="2550"/>
      <c r="ICI16" s="2550"/>
      <c r="ICJ16" s="2550"/>
      <c r="ICK16" s="2550"/>
      <c r="ICL16" s="2550"/>
      <c r="ICM16" s="2550"/>
      <c r="ICN16" s="2550"/>
      <c r="ICO16" s="2550"/>
      <c r="ICP16" s="2550"/>
      <c r="ICQ16" s="2550"/>
      <c r="ICR16" s="2550"/>
      <c r="ICS16" s="2550"/>
      <c r="ICT16" s="2550"/>
      <c r="ICU16" s="2550"/>
      <c r="ICV16" s="2550"/>
      <c r="ICW16" s="2550"/>
      <c r="ICX16" s="2550"/>
      <c r="ICY16" s="2550"/>
      <c r="ICZ16" s="2550"/>
      <c r="IDA16" s="2550"/>
      <c r="IDB16" s="2550"/>
      <c r="IDC16" s="2550"/>
      <c r="IDD16" s="2550"/>
      <c r="IDE16" s="2550"/>
      <c r="IDF16" s="2550"/>
      <c r="IDG16" s="2550"/>
      <c r="IDH16" s="2550"/>
      <c r="IDI16" s="2550"/>
      <c r="IDJ16" s="2550"/>
      <c r="IDK16" s="2550"/>
      <c r="IDL16" s="2550"/>
      <c r="IDM16" s="2550"/>
      <c r="IDN16" s="2550"/>
      <c r="IDO16" s="2550"/>
      <c r="IDP16" s="2550"/>
      <c r="IDQ16" s="2550"/>
      <c r="IDR16" s="2550"/>
      <c r="IDS16" s="2550"/>
      <c r="IDT16" s="2550"/>
      <c r="IDU16" s="2550"/>
      <c r="IDV16" s="2550"/>
      <c r="IDW16" s="2550"/>
      <c r="IDX16" s="2550"/>
      <c r="IDY16" s="2550"/>
      <c r="IDZ16" s="2550"/>
      <c r="IEA16" s="2550"/>
      <c r="IEB16" s="2550"/>
      <c r="IEC16" s="2550"/>
      <c r="IED16" s="2550"/>
      <c r="IEE16" s="2550"/>
      <c r="IEF16" s="2550"/>
      <c r="IEG16" s="2550"/>
      <c r="IEH16" s="2550"/>
      <c r="IEI16" s="2550"/>
      <c r="IEJ16" s="2550"/>
      <c r="IEK16" s="2550"/>
      <c r="IEL16" s="2550"/>
      <c r="IEM16" s="2550"/>
      <c r="IEN16" s="2550"/>
      <c r="IEO16" s="2550"/>
      <c r="IEP16" s="2550"/>
      <c r="IEQ16" s="2550"/>
      <c r="IER16" s="2550"/>
      <c r="IES16" s="2550"/>
      <c r="IET16" s="2550"/>
      <c r="IEU16" s="2550"/>
      <c r="IEV16" s="2550"/>
      <c r="IEW16" s="2550"/>
      <c r="IEX16" s="2550"/>
      <c r="IEY16" s="2550"/>
      <c r="IEZ16" s="2550"/>
      <c r="IFA16" s="2550"/>
      <c r="IFB16" s="2550"/>
      <c r="IFC16" s="2550"/>
      <c r="IFD16" s="2550"/>
      <c r="IFE16" s="2550"/>
      <c r="IFF16" s="2550"/>
      <c r="IFG16" s="2550"/>
      <c r="IFH16" s="2550"/>
      <c r="IFI16" s="2550"/>
      <c r="IFJ16" s="2550"/>
      <c r="IFK16" s="2550"/>
      <c r="IFL16" s="2550"/>
      <c r="IFM16" s="2550"/>
      <c r="IFN16" s="2550"/>
      <c r="IFO16" s="2550"/>
      <c r="IFP16" s="2550"/>
      <c r="IFQ16" s="2550"/>
      <c r="IFR16" s="2550"/>
      <c r="IFS16" s="2550"/>
      <c r="IFT16" s="2550"/>
      <c r="IFU16" s="2550"/>
      <c r="IFV16" s="2550"/>
      <c r="IFW16" s="2550"/>
      <c r="IFX16" s="2550"/>
      <c r="IFY16" s="2550"/>
      <c r="IFZ16" s="2550"/>
      <c r="IGA16" s="2550"/>
      <c r="IGB16" s="2550"/>
      <c r="IGC16" s="2550"/>
      <c r="IGD16" s="2550"/>
      <c r="IGE16" s="2550"/>
      <c r="IGF16" s="2550"/>
      <c r="IGG16" s="2550"/>
      <c r="IGH16" s="2550"/>
      <c r="IGI16" s="2550"/>
      <c r="IGJ16" s="2550"/>
      <c r="IGK16" s="2550"/>
      <c r="IGL16" s="2550"/>
      <c r="IGM16" s="2550"/>
      <c r="IGN16" s="2550"/>
      <c r="IGO16" s="2550"/>
      <c r="IGP16" s="2550"/>
      <c r="IGQ16" s="2550"/>
      <c r="IGR16" s="2550"/>
      <c r="IGS16" s="2550"/>
      <c r="IGT16" s="2550"/>
      <c r="IGU16" s="2550"/>
      <c r="IGV16" s="2550"/>
      <c r="IGW16" s="2550"/>
      <c r="IGX16" s="2550"/>
      <c r="IGY16" s="2550"/>
      <c r="IGZ16" s="2550"/>
      <c r="IHA16" s="2550"/>
      <c r="IHB16" s="2550"/>
      <c r="IHC16" s="2550"/>
      <c r="IHD16" s="2550"/>
      <c r="IHE16" s="2550"/>
      <c r="IHF16" s="2550"/>
      <c r="IHG16" s="2550"/>
      <c r="IHH16" s="2550"/>
      <c r="IHI16" s="2550"/>
      <c r="IHJ16" s="2550"/>
      <c r="IHK16" s="2550"/>
      <c r="IHL16" s="2550"/>
      <c r="IHM16" s="2550"/>
      <c r="IHN16" s="2550"/>
      <c r="IHO16" s="2550"/>
      <c r="IHP16" s="2550"/>
      <c r="IHQ16" s="2550"/>
      <c r="IHR16" s="2550"/>
      <c r="IHS16" s="2550"/>
      <c r="IHT16" s="2550"/>
      <c r="IHU16" s="2550"/>
      <c r="IHV16" s="2550"/>
      <c r="IHW16" s="2550"/>
      <c r="IHX16" s="2550"/>
      <c r="IHY16" s="2550"/>
      <c r="IHZ16" s="2550"/>
      <c r="IIA16" s="2550"/>
      <c r="IIB16" s="2550"/>
      <c r="IIC16" s="2550"/>
      <c r="IID16" s="2550"/>
      <c r="IIE16" s="2550"/>
      <c r="IIF16" s="2550"/>
      <c r="IIG16" s="2550"/>
      <c r="IIH16" s="2550"/>
      <c r="III16" s="2550"/>
      <c r="IIJ16" s="2550"/>
      <c r="IIK16" s="2550"/>
      <c r="IIL16" s="2550"/>
      <c r="IIM16" s="2550"/>
      <c r="IIN16" s="2550"/>
      <c r="IIO16" s="2550"/>
      <c r="IIP16" s="2550"/>
      <c r="IIQ16" s="2550"/>
      <c r="IIR16" s="2550"/>
      <c r="IIS16" s="2550"/>
      <c r="IIT16" s="2550"/>
      <c r="IIU16" s="2550"/>
      <c r="IIV16" s="2550"/>
      <c r="IIW16" s="2550"/>
      <c r="IIX16" s="2550"/>
      <c r="IIY16" s="2550"/>
      <c r="IIZ16" s="2550"/>
      <c r="IJA16" s="2550"/>
      <c r="IJB16" s="2550"/>
      <c r="IJC16" s="2550"/>
      <c r="IJD16" s="2550"/>
      <c r="IJE16" s="2550"/>
      <c r="IJF16" s="2550"/>
      <c r="IJG16" s="2550"/>
      <c r="IJH16" s="2550"/>
      <c r="IJI16" s="2550"/>
      <c r="IJJ16" s="2550"/>
      <c r="IJK16" s="2550"/>
      <c r="IJL16" s="2550"/>
      <c r="IJM16" s="2550"/>
      <c r="IJN16" s="2550"/>
      <c r="IJO16" s="2550"/>
      <c r="IJP16" s="2550"/>
      <c r="IJQ16" s="2550"/>
      <c r="IJR16" s="2550"/>
      <c r="IJS16" s="2550"/>
      <c r="IJT16" s="2550"/>
      <c r="IJU16" s="2550"/>
      <c r="IJV16" s="2550"/>
      <c r="IJW16" s="2550"/>
      <c r="IJX16" s="2550"/>
      <c r="IJY16" s="2550"/>
      <c r="IJZ16" s="2550"/>
      <c r="IKA16" s="2550"/>
      <c r="IKB16" s="2550"/>
      <c r="IKC16" s="2550"/>
      <c r="IKD16" s="2550"/>
      <c r="IKE16" s="2550"/>
      <c r="IKF16" s="2550"/>
      <c r="IKG16" s="2550"/>
      <c r="IKH16" s="2550"/>
      <c r="IKI16" s="2550"/>
      <c r="IKJ16" s="2550"/>
      <c r="IKK16" s="2550"/>
      <c r="IKL16" s="2550"/>
      <c r="IKM16" s="2550"/>
      <c r="IKN16" s="2550"/>
      <c r="IKO16" s="2550"/>
      <c r="IKP16" s="2550"/>
      <c r="IKQ16" s="2550"/>
      <c r="IKR16" s="2550"/>
      <c r="IKS16" s="2550"/>
      <c r="IKT16" s="2550"/>
      <c r="IKU16" s="2550"/>
      <c r="IKV16" s="2550"/>
      <c r="IKW16" s="2550"/>
      <c r="IKX16" s="2550"/>
      <c r="IKY16" s="2550"/>
      <c r="IKZ16" s="2550"/>
      <c r="ILA16" s="2550"/>
      <c r="ILB16" s="2550"/>
      <c r="ILC16" s="2550"/>
      <c r="ILD16" s="2550"/>
      <c r="ILE16" s="2550"/>
      <c r="ILF16" s="2550"/>
      <c r="ILG16" s="2550"/>
      <c r="ILH16" s="2550"/>
      <c r="ILI16" s="2550"/>
      <c r="ILJ16" s="2550"/>
      <c r="ILK16" s="2550"/>
      <c r="ILL16" s="2550"/>
      <c r="ILM16" s="2550"/>
      <c r="ILN16" s="2550"/>
      <c r="ILO16" s="2550"/>
      <c r="ILP16" s="2550"/>
      <c r="ILQ16" s="2550"/>
      <c r="ILR16" s="2550"/>
      <c r="ILS16" s="2550"/>
      <c r="ILT16" s="2550"/>
      <c r="ILU16" s="2550"/>
      <c r="ILV16" s="2550"/>
      <c r="ILW16" s="2550"/>
      <c r="ILX16" s="2550"/>
      <c r="ILY16" s="2550"/>
      <c r="ILZ16" s="2550"/>
      <c r="IMA16" s="2550"/>
      <c r="IMB16" s="2550"/>
      <c r="IMC16" s="2550"/>
      <c r="IMD16" s="2550"/>
      <c r="IME16" s="2550"/>
      <c r="IMF16" s="2550"/>
      <c r="IMG16" s="2550"/>
      <c r="IMH16" s="2550"/>
      <c r="IMI16" s="2550"/>
      <c r="IMJ16" s="2550"/>
      <c r="IMK16" s="2550"/>
      <c r="IML16" s="2550"/>
      <c r="IMM16" s="2550"/>
      <c r="IMN16" s="2550"/>
      <c r="IMO16" s="2550"/>
      <c r="IMP16" s="2550"/>
      <c r="IMQ16" s="2550"/>
      <c r="IMR16" s="2550"/>
      <c r="IMS16" s="2550"/>
      <c r="IMT16" s="2550"/>
      <c r="IMU16" s="2550"/>
      <c r="IMV16" s="2550"/>
      <c r="IMW16" s="2550"/>
      <c r="IMX16" s="2550"/>
      <c r="IMY16" s="2550"/>
      <c r="IMZ16" s="2550"/>
      <c r="INA16" s="2550"/>
      <c r="INB16" s="2550"/>
      <c r="INC16" s="2550"/>
      <c r="IND16" s="2550"/>
      <c r="INE16" s="2550"/>
      <c r="INF16" s="2550"/>
      <c r="ING16" s="2550"/>
      <c r="INH16" s="2550"/>
      <c r="INI16" s="2550"/>
      <c r="INJ16" s="2550"/>
      <c r="INK16" s="2550"/>
      <c r="INL16" s="2550"/>
      <c r="INM16" s="2550"/>
      <c r="INN16" s="2550"/>
      <c r="INO16" s="2550"/>
      <c r="INP16" s="2550"/>
      <c r="INQ16" s="2550"/>
      <c r="INR16" s="2550"/>
      <c r="INS16" s="2550"/>
      <c r="INT16" s="2550"/>
      <c r="INU16" s="2550"/>
      <c r="INV16" s="2550"/>
      <c r="INW16" s="2550"/>
      <c r="INX16" s="2550"/>
      <c r="INY16" s="2550"/>
      <c r="INZ16" s="2550"/>
      <c r="IOA16" s="2550"/>
      <c r="IOB16" s="2550"/>
      <c r="IOC16" s="2550"/>
      <c r="IOD16" s="2550"/>
      <c r="IOE16" s="2550"/>
      <c r="IOF16" s="2550"/>
      <c r="IOG16" s="2550"/>
      <c r="IOH16" s="2550"/>
      <c r="IOI16" s="2550"/>
      <c r="IOJ16" s="2550"/>
      <c r="IOK16" s="2550"/>
      <c r="IOL16" s="2550"/>
      <c r="IOM16" s="2550"/>
      <c r="ION16" s="2550"/>
      <c r="IOO16" s="2550"/>
      <c r="IOP16" s="2550"/>
      <c r="IOQ16" s="2550"/>
      <c r="IOR16" s="2550"/>
      <c r="IOS16" s="2550"/>
      <c r="IOT16" s="2550"/>
      <c r="IOU16" s="2550"/>
      <c r="IOV16" s="2550"/>
      <c r="IOW16" s="2550"/>
      <c r="IOX16" s="2550"/>
      <c r="IOY16" s="2550"/>
      <c r="IOZ16" s="2550"/>
      <c r="IPA16" s="2550"/>
      <c r="IPB16" s="2550"/>
      <c r="IPC16" s="2550"/>
      <c r="IPD16" s="2550"/>
      <c r="IPE16" s="2550"/>
      <c r="IPF16" s="2550"/>
      <c r="IPG16" s="2550"/>
      <c r="IPH16" s="2550"/>
      <c r="IPI16" s="2550"/>
      <c r="IPJ16" s="2550"/>
      <c r="IPK16" s="2550"/>
      <c r="IPL16" s="2550"/>
      <c r="IPM16" s="2550"/>
      <c r="IPN16" s="2550"/>
      <c r="IPO16" s="2550"/>
      <c r="IPP16" s="2550"/>
      <c r="IPQ16" s="2550"/>
      <c r="IPR16" s="2550"/>
      <c r="IPS16" s="2550"/>
      <c r="IPT16" s="2550"/>
      <c r="IPU16" s="2550"/>
      <c r="IPV16" s="2550"/>
      <c r="IPW16" s="2550"/>
      <c r="IPX16" s="2550"/>
      <c r="IPY16" s="2550"/>
      <c r="IPZ16" s="2550"/>
      <c r="IQA16" s="2550"/>
      <c r="IQB16" s="2550"/>
      <c r="IQC16" s="2550"/>
      <c r="IQD16" s="2550"/>
      <c r="IQE16" s="2550"/>
      <c r="IQF16" s="2550"/>
      <c r="IQG16" s="2550"/>
      <c r="IQH16" s="2550"/>
      <c r="IQI16" s="2550"/>
      <c r="IQJ16" s="2550"/>
      <c r="IQK16" s="2550"/>
      <c r="IQL16" s="2550"/>
      <c r="IQM16" s="2550"/>
      <c r="IQN16" s="2550"/>
      <c r="IQO16" s="2550"/>
      <c r="IQP16" s="2550"/>
      <c r="IQQ16" s="2550"/>
      <c r="IQR16" s="2550"/>
      <c r="IQS16" s="2550"/>
      <c r="IQT16" s="2550"/>
      <c r="IQU16" s="2550"/>
      <c r="IQV16" s="2550"/>
      <c r="IQW16" s="2550"/>
      <c r="IQX16" s="2550"/>
      <c r="IQY16" s="2550"/>
      <c r="IQZ16" s="2550"/>
      <c r="IRA16" s="2550"/>
      <c r="IRB16" s="2550"/>
      <c r="IRC16" s="2550"/>
      <c r="IRD16" s="2550"/>
      <c r="IRE16" s="2550"/>
      <c r="IRF16" s="2550"/>
      <c r="IRG16" s="2550"/>
      <c r="IRH16" s="2550"/>
      <c r="IRI16" s="2550"/>
      <c r="IRJ16" s="2550"/>
      <c r="IRK16" s="2550"/>
      <c r="IRL16" s="2550"/>
      <c r="IRM16" s="2550"/>
      <c r="IRN16" s="2550"/>
      <c r="IRO16" s="2550"/>
      <c r="IRP16" s="2550"/>
      <c r="IRQ16" s="2550"/>
      <c r="IRR16" s="2550"/>
      <c r="IRS16" s="2550"/>
      <c r="IRT16" s="2550"/>
      <c r="IRU16" s="2550"/>
      <c r="IRV16" s="2550"/>
      <c r="IRW16" s="2550"/>
      <c r="IRX16" s="2550"/>
      <c r="IRY16" s="2550"/>
      <c r="IRZ16" s="2550"/>
      <c r="ISA16" s="2550"/>
      <c r="ISB16" s="2550"/>
      <c r="ISC16" s="2550"/>
      <c r="ISD16" s="2550"/>
      <c r="ISE16" s="2550"/>
      <c r="ISF16" s="2550"/>
      <c r="ISG16" s="2550"/>
      <c r="ISH16" s="2550"/>
      <c r="ISI16" s="2550"/>
      <c r="ISJ16" s="2550"/>
      <c r="ISK16" s="2550"/>
      <c r="ISL16" s="2550"/>
      <c r="ISM16" s="2550"/>
      <c r="ISN16" s="2550"/>
      <c r="ISO16" s="2550"/>
      <c r="ISP16" s="2550"/>
      <c r="ISQ16" s="2550"/>
      <c r="ISR16" s="2550"/>
      <c r="ISS16" s="2550"/>
      <c r="IST16" s="2550"/>
      <c r="ISU16" s="2550"/>
      <c r="ISV16" s="2550"/>
      <c r="ISW16" s="2550"/>
      <c r="ISX16" s="2550"/>
      <c r="ISY16" s="2550"/>
      <c r="ISZ16" s="2550"/>
      <c r="ITA16" s="2550"/>
      <c r="ITB16" s="2550"/>
      <c r="ITC16" s="2550"/>
      <c r="ITD16" s="2550"/>
      <c r="ITE16" s="2550"/>
      <c r="ITF16" s="2550"/>
      <c r="ITG16" s="2550"/>
      <c r="ITH16" s="2550"/>
      <c r="ITI16" s="2550"/>
      <c r="ITJ16" s="2550"/>
      <c r="ITK16" s="2550"/>
      <c r="ITL16" s="2550"/>
      <c r="ITM16" s="2550"/>
      <c r="ITN16" s="2550"/>
      <c r="ITO16" s="2550"/>
      <c r="ITP16" s="2550"/>
      <c r="ITQ16" s="2550"/>
      <c r="ITR16" s="2550"/>
      <c r="ITS16" s="2550"/>
      <c r="ITT16" s="2550"/>
      <c r="ITU16" s="2550"/>
      <c r="ITV16" s="2550"/>
      <c r="ITW16" s="2550"/>
      <c r="ITX16" s="2550"/>
      <c r="ITY16" s="2550"/>
      <c r="ITZ16" s="2550"/>
      <c r="IUA16" s="2550"/>
      <c r="IUB16" s="2550"/>
      <c r="IUC16" s="2550"/>
      <c r="IUD16" s="2550"/>
      <c r="IUE16" s="2550"/>
      <c r="IUF16" s="2550"/>
      <c r="IUG16" s="2550"/>
      <c r="IUH16" s="2550"/>
      <c r="IUI16" s="2550"/>
      <c r="IUJ16" s="2550"/>
      <c r="IUK16" s="2550"/>
      <c r="IUL16" s="2550"/>
      <c r="IUM16" s="2550"/>
      <c r="IUN16" s="2550"/>
      <c r="IUO16" s="2550"/>
      <c r="IUP16" s="2550"/>
      <c r="IUQ16" s="2550"/>
      <c r="IUR16" s="2550"/>
      <c r="IUS16" s="2550"/>
      <c r="IUT16" s="2550"/>
      <c r="IUU16" s="2550"/>
      <c r="IUV16" s="2550"/>
      <c r="IUW16" s="2550"/>
      <c r="IUX16" s="2550"/>
      <c r="IUY16" s="2550"/>
      <c r="IUZ16" s="2550"/>
      <c r="IVA16" s="2550"/>
      <c r="IVB16" s="2550"/>
      <c r="IVC16" s="2550"/>
      <c r="IVD16" s="2550"/>
      <c r="IVE16" s="2550"/>
      <c r="IVF16" s="2550"/>
      <c r="IVG16" s="2550"/>
      <c r="IVH16" s="2550"/>
      <c r="IVI16" s="2550"/>
      <c r="IVJ16" s="2550"/>
      <c r="IVK16" s="2550"/>
      <c r="IVL16" s="2550"/>
      <c r="IVM16" s="2550"/>
      <c r="IVN16" s="2550"/>
      <c r="IVO16" s="2550"/>
      <c r="IVP16" s="2550"/>
      <c r="IVQ16" s="2550"/>
      <c r="IVR16" s="2550"/>
      <c r="IVS16" s="2550"/>
      <c r="IVT16" s="2550"/>
      <c r="IVU16" s="2550"/>
      <c r="IVV16" s="2550"/>
      <c r="IVW16" s="2550"/>
      <c r="IVX16" s="2550"/>
      <c r="IVY16" s="2550"/>
      <c r="IVZ16" s="2550"/>
      <c r="IWA16" s="2550"/>
      <c r="IWB16" s="2550"/>
      <c r="IWC16" s="2550"/>
      <c r="IWD16" s="2550"/>
      <c r="IWE16" s="2550"/>
      <c r="IWF16" s="2550"/>
      <c r="IWG16" s="2550"/>
      <c r="IWH16" s="2550"/>
      <c r="IWI16" s="2550"/>
      <c r="IWJ16" s="2550"/>
      <c r="IWK16" s="2550"/>
      <c r="IWL16" s="2550"/>
      <c r="IWM16" s="2550"/>
      <c r="IWN16" s="2550"/>
      <c r="IWO16" s="2550"/>
      <c r="IWP16" s="2550"/>
      <c r="IWQ16" s="2550"/>
      <c r="IWR16" s="2550"/>
      <c r="IWS16" s="2550"/>
      <c r="IWT16" s="2550"/>
      <c r="IWU16" s="2550"/>
      <c r="IWV16" s="2550"/>
      <c r="IWW16" s="2550"/>
      <c r="IWX16" s="2550"/>
      <c r="IWY16" s="2550"/>
      <c r="IWZ16" s="2550"/>
      <c r="IXA16" s="2550"/>
      <c r="IXB16" s="2550"/>
      <c r="IXC16" s="2550"/>
      <c r="IXD16" s="2550"/>
      <c r="IXE16" s="2550"/>
      <c r="IXF16" s="2550"/>
      <c r="IXG16" s="2550"/>
      <c r="IXH16" s="2550"/>
      <c r="IXI16" s="2550"/>
      <c r="IXJ16" s="2550"/>
      <c r="IXK16" s="2550"/>
      <c r="IXL16" s="2550"/>
      <c r="IXM16" s="2550"/>
      <c r="IXN16" s="2550"/>
      <c r="IXO16" s="2550"/>
      <c r="IXP16" s="2550"/>
      <c r="IXQ16" s="2550"/>
      <c r="IXR16" s="2550"/>
      <c r="IXS16" s="2550"/>
      <c r="IXT16" s="2550"/>
      <c r="IXU16" s="2550"/>
      <c r="IXV16" s="2550"/>
      <c r="IXW16" s="2550"/>
      <c r="IXX16" s="2550"/>
      <c r="IXY16" s="2550"/>
      <c r="IXZ16" s="2550"/>
      <c r="IYA16" s="2550"/>
      <c r="IYB16" s="2550"/>
      <c r="IYC16" s="2550"/>
      <c r="IYD16" s="2550"/>
      <c r="IYE16" s="2550"/>
      <c r="IYF16" s="2550"/>
      <c r="IYG16" s="2550"/>
      <c r="IYH16" s="2550"/>
      <c r="IYI16" s="2550"/>
      <c r="IYJ16" s="2550"/>
      <c r="IYK16" s="2550"/>
      <c r="IYL16" s="2550"/>
      <c r="IYM16" s="2550"/>
      <c r="IYN16" s="2550"/>
      <c r="IYO16" s="2550"/>
      <c r="IYP16" s="2550"/>
      <c r="IYQ16" s="2550"/>
      <c r="IYR16" s="2550"/>
      <c r="IYS16" s="2550"/>
      <c r="IYT16" s="2550"/>
      <c r="IYU16" s="2550"/>
      <c r="IYV16" s="2550"/>
      <c r="IYW16" s="2550"/>
      <c r="IYX16" s="2550"/>
      <c r="IYY16" s="2550"/>
      <c r="IYZ16" s="2550"/>
      <c r="IZA16" s="2550"/>
      <c r="IZB16" s="2550"/>
      <c r="IZC16" s="2550"/>
      <c r="IZD16" s="2550"/>
      <c r="IZE16" s="2550"/>
      <c r="IZF16" s="2550"/>
      <c r="IZG16" s="2550"/>
      <c r="IZH16" s="2550"/>
      <c r="IZI16" s="2550"/>
      <c r="IZJ16" s="2550"/>
      <c r="IZK16" s="2550"/>
      <c r="IZL16" s="2550"/>
      <c r="IZM16" s="2550"/>
      <c r="IZN16" s="2550"/>
      <c r="IZO16" s="2550"/>
      <c r="IZP16" s="2550"/>
      <c r="IZQ16" s="2550"/>
      <c r="IZR16" s="2550"/>
      <c r="IZS16" s="2550"/>
      <c r="IZT16" s="2550"/>
      <c r="IZU16" s="2550"/>
      <c r="IZV16" s="2550"/>
      <c r="IZW16" s="2550"/>
      <c r="IZX16" s="2550"/>
      <c r="IZY16" s="2550"/>
      <c r="IZZ16" s="2550"/>
      <c r="JAA16" s="2550"/>
      <c r="JAB16" s="2550"/>
      <c r="JAC16" s="2550"/>
      <c r="JAD16" s="2550"/>
      <c r="JAE16" s="2550"/>
      <c r="JAF16" s="2550"/>
      <c r="JAG16" s="2550"/>
      <c r="JAH16" s="2550"/>
      <c r="JAI16" s="2550"/>
      <c r="JAJ16" s="2550"/>
      <c r="JAK16" s="2550"/>
      <c r="JAL16" s="2550"/>
      <c r="JAM16" s="2550"/>
      <c r="JAN16" s="2550"/>
      <c r="JAO16" s="2550"/>
      <c r="JAP16" s="2550"/>
      <c r="JAQ16" s="2550"/>
      <c r="JAR16" s="2550"/>
      <c r="JAS16" s="2550"/>
      <c r="JAT16" s="2550"/>
      <c r="JAU16" s="2550"/>
      <c r="JAV16" s="2550"/>
      <c r="JAW16" s="2550"/>
      <c r="JAX16" s="2550"/>
      <c r="JAY16" s="2550"/>
      <c r="JAZ16" s="2550"/>
      <c r="JBA16" s="2550"/>
      <c r="JBB16" s="2550"/>
      <c r="JBC16" s="2550"/>
      <c r="JBD16" s="2550"/>
      <c r="JBE16" s="2550"/>
      <c r="JBF16" s="2550"/>
      <c r="JBG16" s="2550"/>
      <c r="JBH16" s="2550"/>
      <c r="JBI16" s="2550"/>
      <c r="JBJ16" s="2550"/>
      <c r="JBK16" s="2550"/>
      <c r="JBL16" s="2550"/>
      <c r="JBM16" s="2550"/>
      <c r="JBN16" s="2550"/>
      <c r="JBO16" s="2550"/>
      <c r="JBP16" s="2550"/>
      <c r="JBQ16" s="2550"/>
      <c r="JBR16" s="2550"/>
      <c r="JBS16" s="2550"/>
      <c r="JBT16" s="2550"/>
      <c r="JBU16" s="2550"/>
      <c r="JBV16" s="2550"/>
      <c r="JBW16" s="2550"/>
      <c r="JBX16" s="2550"/>
      <c r="JBY16" s="2550"/>
      <c r="JBZ16" s="2550"/>
      <c r="JCA16" s="2550"/>
      <c r="JCB16" s="2550"/>
      <c r="JCC16" s="2550"/>
      <c r="JCD16" s="2550"/>
      <c r="JCE16" s="2550"/>
      <c r="JCF16" s="2550"/>
      <c r="JCG16" s="2550"/>
      <c r="JCH16" s="2550"/>
      <c r="JCI16" s="2550"/>
      <c r="JCJ16" s="2550"/>
      <c r="JCK16" s="2550"/>
      <c r="JCL16" s="2550"/>
      <c r="JCM16" s="2550"/>
      <c r="JCN16" s="2550"/>
      <c r="JCO16" s="2550"/>
      <c r="JCP16" s="2550"/>
      <c r="JCQ16" s="2550"/>
      <c r="JCR16" s="2550"/>
      <c r="JCS16" s="2550"/>
      <c r="JCT16" s="2550"/>
      <c r="JCU16" s="2550"/>
      <c r="JCV16" s="2550"/>
      <c r="JCW16" s="2550"/>
      <c r="JCX16" s="2550"/>
      <c r="JCY16" s="2550"/>
      <c r="JCZ16" s="2550"/>
      <c r="JDA16" s="2550"/>
      <c r="JDB16" s="2550"/>
      <c r="JDC16" s="2550"/>
      <c r="JDD16" s="2550"/>
      <c r="JDE16" s="2550"/>
      <c r="JDF16" s="2550"/>
      <c r="JDG16" s="2550"/>
      <c r="JDH16" s="2550"/>
      <c r="JDI16" s="2550"/>
      <c r="JDJ16" s="2550"/>
      <c r="JDK16" s="2550"/>
      <c r="JDL16" s="2550"/>
      <c r="JDM16" s="2550"/>
      <c r="JDN16" s="2550"/>
      <c r="JDO16" s="2550"/>
      <c r="JDP16" s="2550"/>
      <c r="JDQ16" s="2550"/>
      <c r="JDR16" s="2550"/>
      <c r="JDS16" s="2550"/>
      <c r="JDT16" s="2550"/>
      <c r="JDU16" s="2550"/>
      <c r="JDV16" s="2550"/>
      <c r="JDW16" s="2550"/>
      <c r="JDX16" s="2550"/>
      <c r="JDY16" s="2550"/>
      <c r="JDZ16" s="2550"/>
      <c r="JEA16" s="2550"/>
      <c r="JEB16" s="2550"/>
      <c r="JEC16" s="2550"/>
      <c r="JED16" s="2550"/>
      <c r="JEE16" s="2550"/>
      <c r="JEF16" s="2550"/>
      <c r="JEG16" s="2550"/>
      <c r="JEH16" s="2550"/>
      <c r="JEI16" s="2550"/>
      <c r="JEJ16" s="2550"/>
      <c r="JEK16" s="2550"/>
      <c r="JEL16" s="2550"/>
      <c r="JEM16" s="2550"/>
      <c r="JEN16" s="2550"/>
      <c r="JEO16" s="2550"/>
      <c r="JEP16" s="2550"/>
      <c r="JEQ16" s="2550"/>
      <c r="JER16" s="2550"/>
      <c r="JES16" s="2550"/>
      <c r="JET16" s="2550"/>
      <c r="JEU16" s="2550"/>
      <c r="JEV16" s="2550"/>
      <c r="JEW16" s="2550"/>
      <c r="JEX16" s="2550"/>
      <c r="JEY16" s="2550"/>
      <c r="JEZ16" s="2550"/>
      <c r="JFA16" s="2550"/>
      <c r="JFB16" s="2550"/>
      <c r="JFC16" s="2550"/>
      <c r="JFD16" s="2550"/>
      <c r="JFE16" s="2550"/>
      <c r="JFF16" s="2550"/>
      <c r="JFG16" s="2550"/>
      <c r="JFH16" s="2550"/>
      <c r="JFI16" s="2550"/>
      <c r="JFJ16" s="2550"/>
      <c r="JFK16" s="2550"/>
      <c r="JFL16" s="2550"/>
      <c r="JFM16" s="2550"/>
      <c r="JFN16" s="2550"/>
      <c r="JFO16" s="2550"/>
      <c r="JFP16" s="2550"/>
      <c r="JFQ16" s="2550"/>
      <c r="JFR16" s="2550"/>
      <c r="JFS16" s="2550"/>
      <c r="JFT16" s="2550"/>
      <c r="JFU16" s="2550"/>
      <c r="JFV16" s="2550"/>
      <c r="JFW16" s="2550"/>
      <c r="JFX16" s="2550"/>
      <c r="JFY16" s="2550"/>
      <c r="JFZ16" s="2550"/>
      <c r="JGA16" s="2550"/>
      <c r="JGB16" s="2550"/>
      <c r="JGC16" s="2550"/>
      <c r="JGD16" s="2550"/>
      <c r="JGE16" s="2550"/>
      <c r="JGF16" s="2550"/>
      <c r="JGG16" s="2550"/>
      <c r="JGH16" s="2550"/>
      <c r="JGI16" s="2550"/>
      <c r="JGJ16" s="2550"/>
      <c r="JGK16" s="2550"/>
      <c r="JGL16" s="2550"/>
      <c r="JGM16" s="2550"/>
      <c r="JGN16" s="2550"/>
      <c r="JGO16" s="2550"/>
      <c r="JGP16" s="2550"/>
      <c r="JGQ16" s="2550"/>
      <c r="JGR16" s="2550"/>
      <c r="JGS16" s="2550"/>
      <c r="JGT16" s="2550"/>
      <c r="JGU16" s="2550"/>
      <c r="JGV16" s="2550"/>
      <c r="JGW16" s="2550"/>
      <c r="JGX16" s="2550"/>
      <c r="JGY16" s="2550"/>
      <c r="JGZ16" s="2550"/>
      <c r="JHA16" s="2550"/>
      <c r="JHB16" s="2550"/>
      <c r="JHC16" s="2550"/>
      <c r="JHD16" s="2550"/>
      <c r="JHE16" s="2550"/>
      <c r="JHF16" s="2550"/>
      <c r="JHG16" s="2550"/>
      <c r="JHH16" s="2550"/>
      <c r="JHI16" s="2550"/>
      <c r="JHJ16" s="2550"/>
      <c r="JHK16" s="2550"/>
      <c r="JHL16" s="2550"/>
      <c r="JHM16" s="2550"/>
      <c r="JHN16" s="2550"/>
      <c r="JHO16" s="2550"/>
      <c r="JHP16" s="2550"/>
      <c r="JHQ16" s="2550"/>
      <c r="JHR16" s="2550"/>
      <c r="JHS16" s="2550"/>
      <c r="JHT16" s="2550"/>
      <c r="JHU16" s="2550"/>
      <c r="JHV16" s="2550"/>
      <c r="JHW16" s="2550"/>
      <c r="JHX16" s="2550"/>
      <c r="JHY16" s="2550"/>
      <c r="JHZ16" s="2550"/>
      <c r="JIA16" s="2550"/>
      <c r="JIB16" s="2550"/>
      <c r="JIC16" s="2550"/>
      <c r="JID16" s="2550"/>
      <c r="JIE16" s="2550"/>
      <c r="JIF16" s="2550"/>
      <c r="JIG16" s="2550"/>
      <c r="JIH16" s="2550"/>
      <c r="JII16" s="2550"/>
      <c r="JIJ16" s="2550"/>
      <c r="JIK16" s="2550"/>
      <c r="JIL16" s="2550"/>
      <c r="JIM16" s="2550"/>
      <c r="JIN16" s="2550"/>
      <c r="JIO16" s="2550"/>
      <c r="JIP16" s="2550"/>
      <c r="JIQ16" s="2550"/>
      <c r="JIR16" s="2550"/>
      <c r="JIS16" s="2550"/>
      <c r="JIT16" s="2550"/>
      <c r="JIU16" s="2550"/>
      <c r="JIV16" s="2550"/>
      <c r="JIW16" s="2550"/>
      <c r="JIX16" s="2550"/>
      <c r="JIY16" s="2550"/>
      <c r="JIZ16" s="2550"/>
      <c r="JJA16" s="2550"/>
      <c r="JJB16" s="2550"/>
      <c r="JJC16" s="2550"/>
      <c r="JJD16" s="2550"/>
      <c r="JJE16" s="2550"/>
      <c r="JJF16" s="2550"/>
      <c r="JJG16" s="2550"/>
      <c r="JJH16" s="2550"/>
      <c r="JJI16" s="2550"/>
      <c r="JJJ16" s="2550"/>
      <c r="JJK16" s="2550"/>
      <c r="JJL16" s="2550"/>
      <c r="JJM16" s="2550"/>
      <c r="JJN16" s="2550"/>
      <c r="JJO16" s="2550"/>
      <c r="JJP16" s="2550"/>
      <c r="JJQ16" s="2550"/>
      <c r="JJR16" s="2550"/>
      <c r="JJS16" s="2550"/>
      <c r="JJT16" s="2550"/>
      <c r="JJU16" s="2550"/>
      <c r="JJV16" s="2550"/>
      <c r="JJW16" s="2550"/>
      <c r="JJX16" s="2550"/>
      <c r="JJY16" s="2550"/>
      <c r="JJZ16" s="2550"/>
      <c r="JKA16" s="2550"/>
      <c r="JKB16" s="2550"/>
      <c r="JKC16" s="2550"/>
      <c r="JKD16" s="2550"/>
      <c r="JKE16" s="2550"/>
      <c r="JKF16" s="2550"/>
      <c r="JKG16" s="2550"/>
      <c r="JKH16" s="2550"/>
      <c r="JKI16" s="2550"/>
      <c r="JKJ16" s="2550"/>
      <c r="JKK16" s="2550"/>
      <c r="JKL16" s="2550"/>
      <c r="JKM16" s="2550"/>
      <c r="JKN16" s="2550"/>
      <c r="JKO16" s="2550"/>
      <c r="JKP16" s="2550"/>
      <c r="JKQ16" s="2550"/>
      <c r="JKR16" s="2550"/>
      <c r="JKS16" s="2550"/>
      <c r="JKT16" s="2550"/>
      <c r="JKU16" s="2550"/>
      <c r="JKV16" s="2550"/>
      <c r="JKW16" s="2550"/>
      <c r="JKX16" s="2550"/>
      <c r="JKY16" s="2550"/>
      <c r="JKZ16" s="2550"/>
      <c r="JLA16" s="2550"/>
      <c r="JLB16" s="2550"/>
      <c r="JLC16" s="2550"/>
      <c r="JLD16" s="2550"/>
      <c r="JLE16" s="2550"/>
      <c r="JLF16" s="2550"/>
      <c r="JLG16" s="2550"/>
      <c r="JLH16" s="2550"/>
      <c r="JLI16" s="2550"/>
      <c r="JLJ16" s="2550"/>
      <c r="JLK16" s="2550"/>
      <c r="JLL16" s="2550"/>
      <c r="JLM16" s="2550"/>
      <c r="JLN16" s="2550"/>
      <c r="JLO16" s="2550"/>
      <c r="JLP16" s="2550"/>
      <c r="JLQ16" s="2550"/>
      <c r="JLR16" s="2550"/>
      <c r="JLS16" s="2550"/>
      <c r="JLT16" s="2550"/>
      <c r="JLU16" s="2550"/>
      <c r="JLV16" s="2550"/>
      <c r="JLW16" s="2550"/>
      <c r="JLX16" s="2550"/>
      <c r="JLY16" s="2550"/>
      <c r="JLZ16" s="2550"/>
      <c r="JMA16" s="2550"/>
      <c r="JMB16" s="2550"/>
      <c r="JMC16" s="2550"/>
      <c r="JMD16" s="2550"/>
      <c r="JME16" s="2550"/>
      <c r="JMF16" s="2550"/>
      <c r="JMG16" s="2550"/>
      <c r="JMH16" s="2550"/>
      <c r="JMI16" s="2550"/>
      <c r="JMJ16" s="2550"/>
      <c r="JMK16" s="2550"/>
      <c r="JML16" s="2550"/>
      <c r="JMM16" s="2550"/>
      <c r="JMN16" s="2550"/>
      <c r="JMO16" s="2550"/>
      <c r="JMP16" s="2550"/>
      <c r="JMQ16" s="2550"/>
      <c r="JMR16" s="2550"/>
      <c r="JMS16" s="2550"/>
      <c r="JMT16" s="2550"/>
      <c r="JMU16" s="2550"/>
      <c r="JMV16" s="2550"/>
      <c r="JMW16" s="2550"/>
      <c r="JMX16" s="2550"/>
      <c r="JMY16" s="2550"/>
      <c r="JMZ16" s="2550"/>
      <c r="JNA16" s="2550"/>
      <c r="JNB16" s="2550"/>
      <c r="JNC16" s="2550"/>
      <c r="JND16" s="2550"/>
      <c r="JNE16" s="2550"/>
      <c r="JNF16" s="2550"/>
      <c r="JNG16" s="2550"/>
      <c r="JNH16" s="2550"/>
      <c r="JNI16" s="2550"/>
      <c r="JNJ16" s="2550"/>
      <c r="JNK16" s="2550"/>
      <c r="JNL16" s="2550"/>
      <c r="JNM16" s="2550"/>
      <c r="JNN16" s="2550"/>
      <c r="JNO16" s="2550"/>
      <c r="JNP16" s="2550"/>
      <c r="JNQ16" s="2550"/>
      <c r="JNR16" s="2550"/>
      <c r="JNS16" s="2550"/>
      <c r="JNT16" s="2550"/>
      <c r="JNU16" s="2550"/>
      <c r="JNV16" s="2550"/>
      <c r="JNW16" s="2550"/>
      <c r="JNX16" s="2550"/>
      <c r="JNY16" s="2550"/>
      <c r="JNZ16" s="2550"/>
      <c r="JOA16" s="2550"/>
      <c r="JOB16" s="2550"/>
      <c r="JOC16" s="2550"/>
      <c r="JOD16" s="2550"/>
      <c r="JOE16" s="2550"/>
      <c r="JOF16" s="2550"/>
      <c r="JOG16" s="2550"/>
      <c r="JOH16" s="2550"/>
      <c r="JOI16" s="2550"/>
      <c r="JOJ16" s="2550"/>
      <c r="JOK16" s="2550"/>
      <c r="JOL16" s="2550"/>
      <c r="JOM16" s="2550"/>
      <c r="JON16" s="2550"/>
      <c r="JOO16" s="2550"/>
      <c r="JOP16" s="2550"/>
      <c r="JOQ16" s="2550"/>
      <c r="JOR16" s="2550"/>
      <c r="JOS16" s="2550"/>
      <c r="JOT16" s="2550"/>
      <c r="JOU16" s="2550"/>
      <c r="JOV16" s="2550"/>
      <c r="JOW16" s="2550"/>
      <c r="JOX16" s="2550"/>
      <c r="JOY16" s="2550"/>
      <c r="JOZ16" s="2550"/>
      <c r="JPA16" s="2550"/>
      <c r="JPB16" s="2550"/>
      <c r="JPC16" s="2550"/>
      <c r="JPD16" s="2550"/>
      <c r="JPE16" s="2550"/>
      <c r="JPF16" s="2550"/>
      <c r="JPG16" s="2550"/>
      <c r="JPH16" s="2550"/>
      <c r="JPI16" s="2550"/>
      <c r="JPJ16" s="2550"/>
      <c r="JPK16" s="2550"/>
      <c r="JPL16" s="2550"/>
      <c r="JPM16" s="2550"/>
      <c r="JPN16" s="2550"/>
      <c r="JPO16" s="2550"/>
      <c r="JPP16" s="2550"/>
      <c r="JPQ16" s="2550"/>
      <c r="JPR16" s="2550"/>
      <c r="JPS16" s="2550"/>
      <c r="JPT16" s="2550"/>
      <c r="JPU16" s="2550"/>
      <c r="JPV16" s="2550"/>
      <c r="JPW16" s="2550"/>
      <c r="JPX16" s="2550"/>
      <c r="JPY16" s="2550"/>
      <c r="JPZ16" s="2550"/>
      <c r="JQA16" s="2550"/>
      <c r="JQB16" s="2550"/>
      <c r="JQC16" s="2550"/>
      <c r="JQD16" s="2550"/>
      <c r="JQE16" s="2550"/>
      <c r="JQF16" s="2550"/>
      <c r="JQG16" s="2550"/>
      <c r="JQH16" s="2550"/>
      <c r="JQI16" s="2550"/>
      <c r="JQJ16" s="2550"/>
      <c r="JQK16" s="2550"/>
      <c r="JQL16" s="2550"/>
      <c r="JQM16" s="2550"/>
      <c r="JQN16" s="2550"/>
      <c r="JQO16" s="2550"/>
      <c r="JQP16" s="2550"/>
      <c r="JQQ16" s="2550"/>
      <c r="JQR16" s="2550"/>
      <c r="JQS16" s="2550"/>
      <c r="JQT16" s="2550"/>
      <c r="JQU16" s="2550"/>
      <c r="JQV16" s="2550"/>
      <c r="JQW16" s="2550"/>
      <c r="JQX16" s="2550"/>
      <c r="JQY16" s="2550"/>
      <c r="JQZ16" s="2550"/>
      <c r="JRA16" s="2550"/>
      <c r="JRB16" s="2550"/>
      <c r="JRC16" s="2550"/>
      <c r="JRD16" s="2550"/>
      <c r="JRE16" s="2550"/>
      <c r="JRF16" s="2550"/>
      <c r="JRG16" s="2550"/>
      <c r="JRH16" s="2550"/>
      <c r="JRI16" s="2550"/>
      <c r="JRJ16" s="2550"/>
      <c r="JRK16" s="2550"/>
      <c r="JRL16" s="2550"/>
      <c r="JRM16" s="2550"/>
      <c r="JRN16" s="2550"/>
      <c r="JRO16" s="2550"/>
      <c r="JRP16" s="2550"/>
      <c r="JRQ16" s="2550"/>
      <c r="JRR16" s="2550"/>
      <c r="JRS16" s="2550"/>
      <c r="JRT16" s="2550"/>
      <c r="JRU16" s="2550"/>
      <c r="JRV16" s="2550"/>
      <c r="JRW16" s="2550"/>
      <c r="JRX16" s="2550"/>
      <c r="JRY16" s="2550"/>
      <c r="JRZ16" s="2550"/>
      <c r="JSA16" s="2550"/>
      <c r="JSB16" s="2550"/>
      <c r="JSC16" s="2550"/>
      <c r="JSD16" s="2550"/>
      <c r="JSE16" s="2550"/>
      <c r="JSF16" s="2550"/>
      <c r="JSG16" s="2550"/>
      <c r="JSH16" s="2550"/>
      <c r="JSI16" s="2550"/>
      <c r="JSJ16" s="2550"/>
      <c r="JSK16" s="2550"/>
      <c r="JSL16" s="2550"/>
      <c r="JSM16" s="2550"/>
      <c r="JSN16" s="2550"/>
      <c r="JSO16" s="2550"/>
      <c r="JSP16" s="2550"/>
      <c r="JSQ16" s="2550"/>
      <c r="JSR16" s="2550"/>
      <c r="JSS16" s="2550"/>
      <c r="JST16" s="2550"/>
      <c r="JSU16" s="2550"/>
      <c r="JSV16" s="2550"/>
      <c r="JSW16" s="2550"/>
      <c r="JSX16" s="2550"/>
      <c r="JSY16" s="2550"/>
      <c r="JSZ16" s="2550"/>
      <c r="JTA16" s="2550"/>
      <c r="JTB16" s="2550"/>
      <c r="JTC16" s="2550"/>
      <c r="JTD16" s="2550"/>
      <c r="JTE16" s="2550"/>
      <c r="JTF16" s="2550"/>
      <c r="JTG16" s="2550"/>
      <c r="JTH16" s="2550"/>
      <c r="JTI16" s="2550"/>
      <c r="JTJ16" s="2550"/>
      <c r="JTK16" s="2550"/>
      <c r="JTL16" s="2550"/>
      <c r="JTM16" s="2550"/>
      <c r="JTN16" s="2550"/>
      <c r="JTO16" s="2550"/>
      <c r="JTP16" s="2550"/>
      <c r="JTQ16" s="2550"/>
      <c r="JTR16" s="2550"/>
      <c r="JTS16" s="2550"/>
      <c r="JTT16" s="2550"/>
      <c r="JTU16" s="2550"/>
      <c r="JTV16" s="2550"/>
      <c r="JTW16" s="2550"/>
      <c r="JTX16" s="2550"/>
      <c r="JTY16" s="2550"/>
      <c r="JTZ16" s="2550"/>
      <c r="JUA16" s="2550"/>
      <c r="JUB16" s="2550"/>
      <c r="JUC16" s="2550"/>
      <c r="JUD16" s="2550"/>
      <c r="JUE16" s="2550"/>
      <c r="JUF16" s="2550"/>
      <c r="JUG16" s="2550"/>
      <c r="JUH16" s="2550"/>
      <c r="JUI16" s="2550"/>
      <c r="JUJ16" s="2550"/>
      <c r="JUK16" s="2550"/>
      <c r="JUL16" s="2550"/>
      <c r="JUM16" s="2550"/>
      <c r="JUN16" s="2550"/>
      <c r="JUO16" s="2550"/>
      <c r="JUP16" s="2550"/>
      <c r="JUQ16" s="2550"/>
      <c r="JUR16" s="2550"/>
      <c r="JUS16" s="2550"/>
      <c r="JUT16" s="2550"/>
      <c r="JUU16" s="2550"/>
      <c r="JUV16" s="2550"/>
      <c r="JUW16" s="2550"/>
      <c r="JUX16" s="2550"/>
      <c r="JUY16" s="2550"/>
      <c r="JUZ16" s="2550"/>
      <c r="JVA16" s="2550"/>
      <c r="JVB16" s="2550"/>
      <c r="JVC16" s="2550"/>
      <c r="JVD16" s="2550"/>
      <c r="JVE16" s="2550"/>
      <c r="JVF16" s="2550"/>
      <c r="JVG16" s="2550"/>
      <c r="JVH16" s="2550"/>
      <c r="JVI16" s="2550"/>
      <c r="JVJ16" s="2550"/>
      <c r="JVK16" s="2550"/>
      <c r="JVL16" s="2550"/>
      <c r="JVM16" s="2550"/>
      <c r="JVN16" s="2550"/>
      <c r="JVO16" s="2550"/>
      <c r="JVP16" s="2550"/>
      <c r="JVQ16" s="2550"/>
      <c r="JVR16" s="2550"/>
      <c r="JVS16" s="2550"/>
      <c r="JVT16" s="2550"/>
      <c r="JVU16" s="2550"/>
      <c r="JVV16" s="2550"/>
      <c r="JVW16" s="2550"/>
      <c r="JVX16" s="2550"/>
      <c r="JVY16" s="2550"/>
      <c r="JVZ16" s="2550"/>
      <c r="JWA16" s="2550"/>
      <c r="JWB16" s="2550"/>
      <c r="JWC16" s="2550"/>
      <c r="JWD16" s="2550"/>
      <c r="JWE16" s="2550"/>
      <c r="JWF16" s="2550"/>
      <c r="JWG16" s="2550"/>
      <c r="JWH16" s="2550"/>
      <c r="JWI16" s="2550"/>
      <c r="JWJ16" s="2550"/>
      <c r="JWK16" s="2550"/>
      <c r="JWL16" s="2550"/>
      <c r="JWM16" s="2550"/>
      <c r="JWN16" s="2550"/>
      <c r="JWO16" s="2550"/>
      <c r="JWP16" s="2550"/>
      <c r="JWQ16" s="2550"/>
      <c r="JWR16" s="2550"/>
      <c r="JWS16" s="2550"/>
      <c r="JWT16" s="2550"/>
      <c r="JWU16" s="2550"/>
      <c r="JWV16" s="2550"/>
      <c r="JWW16" s="2550"/>
      <c r="JWX16" s="2550"/>
      <c r="JWY16" s="2550"/>
      <c r="JWZ16" s="2550"/>
      <c r="JXA16" s="2550"/>
      <c r="JXB16" s="2550"/>
      <c r="JXC16" s="2550"/>
      <c r="JXD16" s="2550"/>
      <c r="JXE16" s="2550"/>
      <c r="JXF16" s="2550"/>
      <c r="JXG16" s="2550"/>
      <c r="JXH16" s="2550"/>
      <c r="JXI16" s="2550"/>
      <c r="JXJ16" s="2550"/>
      <c r="JXK16" s="2550"/>
      <c r="JXL16" s="2550"/>
      <c r="JXM16" s="2550"/>
      <c r="JXN16" s="2550"/>
      <c r="JXO16" s="2550"/>
      <c r="JXP16" s="2550"/>
      <c r="JXQ16" s="2550"/>
      <c r="JXR16" s="2550"/>
      <c r="JXS16" s="2550"/>
      <c r="JXT16" s="2550"/>
      <c r="JXU16" s="2550"/>
      <c r="JXV16" s="2550"/>
      <c r="JXW16" s="2550"/>
      <c r="JXX16" s="2550"/>
      <c r="JXY16" s="2550"/>
      <c r="JXZ16" s="2550"/>
      <c r="JYA16" s="2550"/>
      <c r="JYB16" s="2550"/>
      <c r="JYC16" s="2550"/>
      <c r="JYD16" s="2550"/>
      <c r="JYE16" s="2550"/>
      <c r="JYF16" s="2550"/>
      <c r="JYG16" s="2550"/>
      <c r="JYH16" s="2550"/>
      <c r="JYI16" s="2550"/>
      <c r="JYJ16" s="2550"/>
      <c r="JYK16" s="2550"/>
      <c r="JYL16" s="2550"/>
      <c r="JYM16" s="2550"/>
      <c r="JYN16" s="2550"/>
      <c r="JYO16" s="2550"/>
      <c r="JYP16" s="2550"/>
      <c r="JYQ16" s="2550"/>
      <c r="JYR16" s="2550"/>
      <c r="JYS16" s="2550"/>
      <c r="JYT16" s="2550"/>
      <c r="JYU16" s="2550"/>
      <c r="JYV16" s="2550"/>
      <c r="JYW16" s="2550"/>
      <c r="JYX16" s="2550"/>
      <c r="JYY16" s="2550"/>
      <c r="JYZ16" s="2550"/>
      <c r="JZA16" s="2550"/>
      <c r="JZB16" s="2550"/>
      <c r="JZC16" s="2550"/>
      <c r="JZD16" s="2550"/>
      <c r="JZE16" s="2550"/>
      <c r="JZF16" s="2550"/>
      <c r="JZG16" s="2550"/>
      <c r="JZH16" s="2550"/>
      <c r="JZI16" s="2550"/>
      <c r="JZJ16" s="2550"/>
      <c r="JZK16" s="2550"/>
      <c r="JZL16" s="2550"/>
      <c r="JZM16" s="2550"/>
      <c r="JZN16" s="2550"/>
      <c r="JZO16" s="2550"/>
      <c r="JZP16" s="2550"/>
      <c r="JZQ16" s="2550"/>
      <c r="JZR16" s="2550"/>
      <c r="JZS16" s="2550"/>
      <c r="JZT16" s="2550"/>
      <c r="JZU16" s="2550"/>
      <c r="JZV16" s="2550"/>
      <c r="JZW16" s="2550"/>
      <c r="JZX16" s="2550"/>
      <c r="JZY16" s="2550"/>
      <c r="JZZ16" s="2550"/>
      <c r="KAA16" s="2550"/>
      <c r="KAB16" s="2550"/>
      <c r="KAC16" s="2550"/>
      <c r="KAD16" s="2550"/>
      <c r="KAE16" s="2550"/>
      <c r="KAF16" s="2550"/>
      <c r="KAG16" s="2550"/>
      <c r="KAH16" s="2550"/>
      <c r="KAI16" s="2550"/>
      <c r="KAJ16" s="2550"/>
      <c r="KAK16" s="2550"/>
      <c r="KAL16" s="2550"/>
      <c r="KAM16" s="2550"/>
      <c r="KAN16" s="2550"/>
      <c r="KAO16" s="2550"/>
      <c r="KAP16" s="2550"/>
      <c r="KAQ16" s="2550"/>
      <c r="KAR16" s="2550"/>
      <c r="KAS16" s="2550"/>
      <c r="KAT16" s="2550"/>
      <c r="KAU16" s="2550"/>
      <c r="KAV16" s="2550"/>
      <c r="KAW16" s="2550"/>
      <c r="KAX16" s="2550"/>
      <c r="KAY16" s="2550"/>
      <c r="KAZ16" s="2550"/>
      <c r="KBA16" s="2550"/>
      <c r="KBB16" s="2550"/>
      <c r="KBC16" s="2550"/>
      <c r="KBD16" s="2550"/>
      <c r="KBE16" s="2550"/>
      <c r="KBF16" s="2550"/>
      <c r="KBG16" s="2550"/>
      <c r="KBH16" s="2550"/>
      <c r="KBI16" s="2550"/>
      <c r="KBJ16" s="2550"/>
      <c r="KBK16" s="2550"/>
      <c r="KBL16" s="2550"/>
      <c r="KBM16" s="2550"/>
      <c r="KBN16" s="2550"/>
      <c r="KBO16" s="2550"/>
      <c r="KBP16" s="2550"/>
      <c r="KBQ16" s="2550"/>
      <c r="KBR16" s="2550"/>
      <c r="KBS16" s="2550"/>
      <c r="KBT16" s="2550"/>
      <c r="KBU16" s="2550"/>
      <c r="KBV16" s="2550"/>
      <c r="KBW16" s="2550"/>
      <c r="KBX16" s="2550"/>
      <c r="KBY16" s="2550"/>
      <c r="KBZ16" s="2550"/>
      <c r="KCA16" s="2550"/>
      <c r="KCB16" s="2550"/>
      <c r="KCC16" s="2550"/>
      <c r="KCD16" s="2550"/>
      <c r="KCE16" s="2550"/>
      <c r="KCF16" s="2550"/>
      <c r="KCG16" s="2550"/>
      <c r="KCH16" s="2550"/>
      <c r="KCI16" s="2550"/>
      <c r="KCJ16" s="2550"/>
      <c r="KCK16" s="2550"/>
      <c r="KCL16" s="2550"/>
      <c r="KCM16" s="2550"/>
      <c r="KCN16" s="2550"/>
      <c r="KCO16" s="2550"/>
      <c r="KCP16" s="2550"/>
      <c r="KCQ16" s="2550"/>
      <c r="KCR16" s="2550"/>
      <c r="KCS16" s="2550"/>
      <c r="KCT16" s="2550"/>
      <c r="KCU16" s="2550"/>
      <c r="KCV16" s="2550"/>
      <c r="KCW16" s="2550"/>
      <c r="KCX16" s="2550"/>
      <c r="KCY16" s="2550"/>
      <c r="KCZ16" s="2550"/>
      <c r="KDA16" s="2550"/>
      <c r="KDB16" s="2550"/>
      <c r="KDC16" s="2550"/>
      <c r="KDD16" s="2550"/>
      <c r="KDE16" s="2550"/>
      <c r="KDF16" s="2550"/>
      <c r="KDG16" s="2550"/>
      <c r="KDH16" s="2550"/>
      <c r="KDI16" s="2550"/>
      <c r="KDJ16" s="2550"/>
      <c r="KDK16" s="2550"/>
      <c r="KDL16" s="2550"/>
      <c r="KDM16" s="2550"/>
      <c r="KDN16" s="2550"/>
      <c r="KDO16" s="2550"/>
      <c r="KDP16" s="2550"/>
      <c r="KDQ16" s="2550"/>
      <c r="KDR16" s="2550"/>
      <c r="KDS16" s="2550"/>
      <c r="KDT16" s="2550"/>
      <c r="KDU16" s="2550"/>
      <c r="KDV16" s="2550"/>
      <c r="KDW16" s="2550"/>
      <c r="KDX16" s="2550"/>
      <c r="KDY16" s="2550"/>
      <c r="KDZ16" s="2550"/>
      <c r="KEA16" s="2550"/>
      <c r="KEB16" s="2550"/>
      <c r="KEC16" s="2550"/>
      <c r="KED16" s="2550"/>
      <c r="KEE16" s="2550"/>
      <c r="KEF16" s="2550"/>
      <c r="KEG16" s="2550"/>
      <c r="KEH16" s="2550"/>
      <c r="KEI16" s="2550"/>
      <c r="KEJ16" s="2550"/>
      <c r="KEK16" s="2550"/>
      <c r="KEL16" s="2550"/>
      <c r="KEM16" s="2550"/>
      <c r="KEN16" s="2550"/>
      <c r="KEO16" s="2550"/>
      <c r="KEP16" s="2550"/>
      <c r="KEQ16" s="2550"/>
      <c r="KER16" s="2550"/>
      <c r="KES16" s="2550"/>
      <c r="KET16" s="2550"/>
      <c r="KEU16" s="2550"/>
      <c r="KEV16" s="2550"/>
      <c r="KEW16" s="2550"/>
      <c r="KEX16" s="2550"/>
      <c r="KEY16" s="2550"/>
      <c r="KEZ16" s="2550"/>
      <c r="KFA16" s="2550"/>
      <c r="KFB16" s="2550"/>
      <c r="KFC16" s="2550"/>
      <c r="KFD16" s="2550"/>
      <c r="KFE16" s="2550"/>
      <c r="KFF16" s="2550"/>
      <c r="KFG16" s="2550"/>
      <c r="KFH16" s="2550"/>
      <c r="KFI16" s="2550"/>
      <c r="KFJ16" s="2550"/>
      <c r="KFK16" s="2550"/>
      <c r="KFL16" s="2550"/>
      <c r="KFM16" s="2550"/>
      <c r="KFN16" s="2550"/>
      <c r="KFO16" s="2550"/>
      <c r="KFP16" s="2550"/>
      <c r="KFQ16" s="2550"/>
      <c r="KFR16" s="2550"/>
      <c r="KFS16" s="2550"/>
      <c r="KFT16" s="2550"/>
      <c r="KFU16" s="2550"/>
      <c r="KFV16" s="2550"/>
      <c r="KFW16" s="2550"/>
      <c r="KFX16" s="2550"/>
      <c r="KFY16" s="2550"/>
      <c r="KFZ16" s="2550"/>
      <c r="KGA16" s="2550"/>
      <c r="KGB16" s="2550"/>
      <c r="KGC16" s="2550"/>
      <c r="KGD16" s="2550"/>
      <c r="KGE16" s="2550"/>
      <c r="KGF16" s="2550"/>
      <c r="KGG16" s="2550"/>
      <c r="KGH16" s="2550"/>
      <c r="KGI16" s="2550"/>
      <c r="KGJ16" s="2550"/>
      <c r="KGK16" s="2550"/>
      <c r="KGL16" s="2550"/>
      <c r="KGM16" s="2550"/>
      <c r="KGN16" s="2550"/>
      <c r="KGO16" s="2550"/>
      <c r="KGP16" s="2550"/>
      <c r="KGQ16" s="2550"/>
      <c r="KGR16" s="2550"/>
      <c r="KGS16" s="2550"/>
      <c r="KGT16" s="2550"/>
      <c r="KGU16" s="2550"/>
      <c r="KGV16" s="2550"/>
      <c r="KGW16" s="2550"/>
      <c r="KGX16" s="2550"/>
      <c r="KGY16" s="2550"/>
      <c r="KGZ16" s="2550"/>
      <c r="KHA16" s="2550"/>
      <c r="KHB16" s="2550"/>
      <c r="KHC16" s="2550"/>
      <c r="KHD16" s="2550"/>
      <c r="KHE16" s="2550"/>
      <c r="KHF16" s="2550"/>
      <c r="KHG16" s="2550"/>
      <c r="KHH16" s="2550"/>
      <c r="KHI16" s="2550"/>
      <c r="KHJ16" s="2550"/>
      <c r="KHK16" s="2550"/>
      <c r="KHL16" s="2550"/>
      <c r="KHM16" s="2550"/>
      <c r="KHN16" s="2550"/>
      <c r="KHO16" s="2550"/>
      <c r="KHP16" s="2550"/>
      <c r="KHQ16" s="2550"/>
      <c r="KHR16" s="2550"/>
      <c r="KHS16" s="2550"/>
      <c r="KHT16" s="2550"/>
      <c r="KHU16" s="2550"/>
      <c r="KHV16" s="2550"/>
      <c r="KHW16" s="2550"/>
      <c r="KHX16" s="2550"/>
      <c r="KHY16" s="2550"/>
      <c r="KHZ16" s="2550"/>
      <c r="KIA16" s="2550"/>
      <c r="KIB16" s="2550"/>
      <c r="KIC16" s="2550"/>
      <c r="KID16" s="2550"/>
      <c r="KIE16" s="2550"/>
      <c r="KIF16" s="2550"/>
      <c r="KIG16" s="2550"/>
      <c r="KIH16" s="2550"/>
      <c r="KII16" s="2550"/>
      <c r="KIJ16" s="2550"/>
      <c r="KIK16" s="2550"/>
      <c r="KIL16" s="2550"/>
      <c r="KIM16" s="2550"/>
      <c r="KIN16" s="2550"/>
      <c r="KIO16" s="2550"/>
      <c r="KIP16" s="2550"/>
      <c r="KIQ16" s="2550"/>
      <c r="KIR16" s="2550"/>
      <c r="KIS16" s="2550"/>
      <c r="KIT16" s="2550"/>
      <c r="KIU16" s="2550"/>
      <c r="KIV16" s="2550"/>
      <c r="KIW16" s="2550"/>
      <c r="KIX16" s="2550"/>
      <c r="KIY16" s="2550"/>
      <c r="KIZ16" s="2550"/>
      <c r="KJA16" s="2550"/>
      <c r="KJB16" s="2550"/>
      <c r="KJC16" s="2550"/>
      <c r="KJD16" s="2550"/>
      <c r="KJE16" s="2550"/>
      <c r="KJF16" s="2550"/>
      <c r="KJG16" s="2550"/>
      <c r="KJH16" s="2550"/>
      <c r="KJI16" s="2550"/>
      <c r="KJJ16" s="2550"/>
      <c r="KJK16" s="2550"/>
      <c r="KJL16" s="2550"/>
      <c r="KJM16" s="2550"/>
      <c r="KJN16" s="2550"/>
      <c r="KJO16" s="2550"/>
      <c r="KJP16" s="2550"/>
      <c r="KJQ16" s="2550"/>
      <c r="KJR16" s="2550"/>
      <c r="KJS16" s="2550"/>
      <c r="KJT16" s="2550"/>
      <c r="KJU16" s="2550"/>
      <c r="KJV16" s="2550"/>
      <c r="KJW16" s="2550"/>
      <c r="KJX16" s="2550"/>
      <c r="KJY16" s="2550"/>
      <c r="KJZ16" s="2550"/>
      <c r="KKA16" s="2550"/>
      <c r="KKB16" s="2550"/>
      <c r="KKC16" s="2550"/>
      <c r="KKD16" s="2550"/>
      <c r="KKE16" s="2550"/>
      <c r="KKF16" s="2550"/>
      <c r="KKG16" s="2550"/>
      <c r="KKH16" s="2550"/>
      <c r="KKI16" s="2550"/>
      <c r="KKJ16" s="2550"/>
      <c r="KKK16" s="2550"/>
      <c r="KKL16" s="2550"/>
      <c r="KKM16" s="2550"/>
      <c r="KKN16" s="2550"/>
      <c r="KKO16" s="2550"/>
      <c r="KKP16" s="2550"/>
      <c r="KKQ16" s="2550"/>
      <c r="KKR16" s="2550"/>
      <c r="KKS16" s="2550"/>
      <c r="KKT16" s="2550"/>
      <c r="KKU16" s="2550"/>
      <c r="KKV16" s="2550"/>
      <c r="KKW16" s="2550"/>
      <c r="KKX16" s="2550"/>
      <c r="KKY16" s="2550"/>
      <c r="KKZ16" s="2550"/>
      <c r="KLA16" s="2550"/>
      <c r="KLB16" s="2550"/>
      <c r="KLC16" s="2550"/>
      <c r="KLD16" s="2550"/>
      <c r="KLE16" s="2550"/>
      <c r="KLF16" s="2550"/>
      <c r="KLG16" s="2550"/>
      <c r="KLH16" s="2550"/>
      <c r="KLI16" s="2550"/>
      <c r="KLJ16" s="2550"/>
      <c r="KLK16" s="2550"/>
      <c r="KLL16" s="2550"/>
      <c r="KLM16" s="2550"/>
      <c r="KLN16" s="2550"/>
      <c r="KLO16" s="2550"/>
      <c r="KLP16" s="2550"/>
      <c r="KLQ16" s="2550"/>
      <c r="KLR16" s="2550"/>
      <c r="KLS16" s="2550"/>
      <c r="KLT16" s="2550"/>
      <c r="KLU16" s="2550"/>
      <c r="KLV16" s="2550"/>
      <c r="KLW16" s="2550"/>
      <c r="KLX16" s="2550"/>
      <c r="KLY16" s="2550"/>
      <c r="KLZ16" s="2550"/>
      <c r="KMA16" s="2550"/>
      <c r="KMB16" s="2550"/>
      <c r="KMC16" s="2550"/>
      <c r="KMD16" s="2550"/>
      <c r="KME16" s="2550"/>
      <c r="KMF16" s="2550"/>
      <c r="KMG16" s="2550"/>
      <c r="KMH16" s="2550"/>
      <c r="KMI16" s="2550"/>
      <c r="KMJ16" s="2550"/>
      <c r="KMK16" s="2550"/>
      <c r="KML16" s="2550"/>
      <c r="KMM16" s="2550"/>
      <c r="KMN16" s="2550"/>
      <c r="KMO16" s="2550"/>
      <c r="KMP16" s="2550"/>
      <c r="KMQ16" s="2550"/>
      <c r="KMR16" s="2550"/>
      <c r="KMS16" s="2550"/>
      <c r="KMT16" s="2550"/>
      <c r="KMU16" s="2550"/>
      <c r="KMV16" s="2550"/>
      <c r="KMW16" s="2550"/>
      <c r="KMX16" s="2550"/>
      <c r="KMY16" s="2550"/>
      <c r="KMZ16" s="2550"/>
      <c r="KNA16" s="2550"/>
      <c r="KNB16" s="2550"/>
      <c r="KNC16" s="2550"/>
      <c r="KND16" s="2550"/>
      <c r="KNE16" s="2550"/>
      <c r="KNF16" s="2550"/>
      <c r="KNG16" s="2550"/>
      <c r="KNH16" s="2550"/>
      <c r="KNI16" s="2550"/>
      <c r="KNJ16" s="2550"/>
      <c r="KNK16" s="2550"/>
      <c r="KNL16" s="2550"/>
      <c r="KNM16" s="2550"/>
      <c r="KNN16" s="2550"/>
      <c r="KNO16" s="2550"/>
      <c r="KNP16" s="2550"/>
      <c r="KNQ16" s="2550"/>
      <c r="KNR16" s="2550"/>
      <c r="KNS16" s="2550"/>
      <c r="KNT16" s="2550"/>
      <c r="KNU16" s="2550"/>
      <c r="KNV16" s="2550"/>
      <c r="KNW16" s="2550"/>
      <c r="KNX16" s="2550"/>
      <c r="KNY16" s="2550"/>
      <c r="KNZ16" s="2550"/>
      <c r="KOA16" s="2550"/>
      <c r="KOB16" s="2550"/>
      <c r="KOC16" s="2550"/>
      <c r="KOD16" s="2550"/>
      <c r="KOE16" s="2550"/>
      <c r="KOF16" s="2550"/>
      <c r="KOG16" s="2550"/>
      <c r="KOH16" s="2550"/>
      <c r="KOI16" s="2550"/>
      <c r="KOJ16" s="2550"/>
      <c r="KOK16" s="2550"/>
      <c r="KOL16" s="2550"/>
      <c r="KOM16" s="2550"/>
      <c r="KON16" s="2550"/>
      <c r="KOO16" s="2550"/>
      <c r="KOP16" s="2550"/>
      <c r="KOQ16" s="2550"/>
      <c r="KOR16" s="2550"/>
      <c r="KOS16" s="2550"/>
      <c r="KOT16" s="2550"/>
      <c r="KOU16" s="2550"/>
      <c r="KOV16" s="2550"/>
      <c r="KOW16" s="2550"/>
      <c r="KOX16" s="2550"/>
      <c r="KOY16" s="2550"/>
      <c r="KOZ16" s="2550"/>
      <c r="KPA16" s="2550"/>
      <c r="KPB16" s="2550"/>
      <c r="KPC16" s="2550"/>
      <c r="KPD16" s="2550"/>
      <c r="KPE16" s="2550"/>
      <c r="KPF16" s="2550"/>
      <c r="KPG16" s="2550"/>
      <c r="KPH16" s="2550"/>
      <c r="KPI16" s="2550"/>
      <c r="KPJ16" s="2550"/>
      <c r="KPK16" s="2550"/>
      <c r="KPL16" s="2550"/>
      <c r="KPM16" s="2550"/>
      <c r="KPN16" s="2550"/>
      <c r="KPO16" s="2550"/>
      <c r="KPP16" s="2550"/>
      <c r="KPQ16" s="2550"/>
      <c r="KPR16" s="2550"/>
      <c r="KPS16" s="2550"/>
      <c r="KPT16" s="2550"/>
      <c r="KPU16" s="2550"/>
      <c r="KPV16" s="2550"/>
      <c r="KPW16" s="2550"/>
      <c r="KPX16" s="2550"/>
      <c r="KPY16" s="2550"/>
      <c r="KPZ16" s="2550"/>
      <c r="KQA16" s="2550"/>
      <c r="KQB16" s="2550"/>
      <c r="KQC16" s="2550"/>
      <c r="KQD16" s="2550"/>
      <c r="KQE16" s="2550"/>
      <c r="KQF16" s="2550"/>
      <c r="KQG16" s="2550"/>
      <c r="KQH16" s="2550"/>
      <c r="KQI16" s="2550"/>
      <c r="KQJ16" s="2550"/>
      <c r="KQK16" s="2550"/>
      <c r="KQL16" s="2550"/>
      <c r="KQM16" s="2550"/>
      <c r="KQN16" s="2550"/>
      <c r="KQO16" s="2550"/>
      <c r="KQP16" s="2550"/>
      <c r="KQQ16" s="2550"/>
      <c r="KQR16" s="2550"/>
      <c r="KQS16" s="2550"/>
      <c r="KQT16" s="2550"/>
      <c r="KQU16" s="2550"/>
      <c r="KQV16" s="2550"/>
      <c r="KQW16" s="2550"/>
      <c r="KQX16" s="2550"/>
      <c r="KQY16" s="2550"/>
      <c r="KQZ16" s="2550"/>
      <c r="KRA16" s="2550"/>
      <c r="KRB16" s="2550"/>
      <c r="KRC16" s="2550"/>
      <c r="KRD16" s="2550"/>
      <c r="KRE16" s="2550"/>
      <c r="KRF16" s="2550"/>
      <c r="KRG16" s="2550"/>
      <c r="KRH16" s="2550"/>
      <c r="KRI16" s="2550"/>
      <c r="KRJ16" s="2550"/>
      <c r="KRK16" s="2550"/>
      <c r="KRL16" s="2550"/>
      <c r="KRM16" s="2550"/>
      <c r="KRN16" s="2550"/>
      <c r="KRO16" s="2550"/>
      <c r="KRP16" s="2550"/>
      <c r="KRQ16" s="2550"/>
      <c r="KRR16" s="2550"/>
      <c r="KRS16" s="2550"/>
      <c r="KRT16" s="2550"/>
      <c r="KRU16" s="2550"/>
      <c r="KRV16" s="2550"/>
      <c r="KRW16" s="2550"/>
      <c r="KRX16" s="2550"/>
      <c r="KRY16" s="2550"/>
      <c r="KRZ16" s="2550"/>
      <c r="KSA16" s="2550"/>
      <c r="KSB16" s="2550"/>
      <c r="KSC16" s="2550"/>
      <c r="KSD16" s="2550"/>
      <c r="KSE16" s="2550"/>
      <c r="KSF16" s="2550"/>
      <c r="KSG16" s="2550"/>
      <c r="KSH16" s="2550"/>
      <c r="KSI16" s="2550"/>
      <c r="KSJ16" s="2550"/>
      <c r="KSK16" s="2550"/>
      <c r="KSL16" s="2550"/>
      <c r="KSM16" s="2550"/>
      <c r="KSN16" s="2550"/>
      <c r="KSO16" s="2550"/>
      <c r="KSP16" s="2550"/>
      <c r="KSQ16" s="2550"/>
      <c r="KSR16" s="2550"/>
      <c r="KSS16" s="2550"/>
      <c r="KST16" s="2550"/>
      <c r="KSU16" s="2550"/>
      <c r="KSV16" s="2550"/>
      <c r="KSW16" s="2550"/>
      <c r="KSX16" s="2550"/>
      <c r="KSY16" s="2550"/>
      <c r="KSZ16" s="2550"/>
      <c r="KTA16" s="2550"/>
      <c r="KTB16" s="2550"/>
      <c r="KTC16" s="2550"/>
      <c r="KTD16" s="2550"/>
      <c r="KTE16" s="2550"/>
      <c r="KTF16" s="2550"/>
      <c r="KTG16" s="2550"/>
      <c r="KTH16" s="2550"/>
      <c r="KTI16" s="2550"/>
      <c r="KTJ16" s="2550"/>
      <c r="KTK16" s="2550"/>
      <c r="KTL16" s="2550"/>
      <c r="KTM16" s="2550"/>
      <c r="KTN16" s="2550"/>
      <c r="KTO16" s="2550"/>
      <c r="KTP16" s="2550"/>
      <c r="KTQ16" s="2550"/>
      <c r="KTR16" s="2550"/>
      <c r="KTS16" s="2550"/>
      <c r="KTT16" s="2550"/>
      <c r="KTU16" s="2550"/>
      <c r="KTV16" s="2550"/>
      <c r="KTW16" s="2550"/>
      <c r="KTX16" s="2550"/>
      <c r="KTY16" s="2550"/>
      <c r="KTZ16" s="2550"/>
      <c r="KUA16" s="2550"/>
      <c r="KUB16" s="2550"/>
      <c r="KUC16" s="2550"/>
      <c r="KUD16" s="2550"/>
      <c r="KUE16" s="2550"/>
      <c r="KUF16" s="2550"/>
      <c r="KUG16" s="2550"/>
      <c r="KUH16" s="2550"/>
      <c r="KUI16" s="2550"/>
      <c r="KUJ16" s="2550"/>
      <c r="KUK16" s="2550"/>
      <c r="KUL16" s="2550"/>
      <c r="KUM16" s="2550"/>
      <c r="KUN16" s="2550"/>
      <c r="KUO16" s="2550"/>
      <c r="KUP16" s="2550"/>
      <c r="KUQ16" s="2550"/>
      <c r="KUR16" s="2550"/>
      <c r="KUS16" s="2550"/>
      <c r="KUT16" s="2550"/>
      <c r="KUU16" s="2550"/>
      <c r="KUV16" s="2550"/>
      <c r="KUW16" s="2550"/>
      <c r="KUX16" s="2550"/>
      <c r="KUY16" s="2550"/>
      <c r="KUZ16" s="2550"/>
      <c r="KVA16" s="2550"/>
      <c r="KVB16" s="2550"/>
      <c r="KVC16" s="2550"/>
      <c r="KVD16" s="2550"/>
      <c r="KVE16" s="2550"/>
      <c r="KVF16" s="2550"/>
      <c r="KVG16" s="2550"/>
      <c r="KVH16" s="2550"/>
      <c r="KVI16" s="2550"/>
      <c r="KVJ16" s="2550"/>
      <c r="KVK16" s="2550"/>
      <c r="KVL16" s="2550"/>
      <c r="KVM16" s="2550"/>
      <c r="KVN16" s="2550"/>
      <c r="KVO16" s="2550"/>
      <c r="KVP16" s="2550"/>
      <c r="KVQ16" s="2550"/>
      <c r="KVR16" s="2550"/>
      <c r="KVS16" s="2550"/>
      <c r="KVT16" s="2550"/>
      <c r="KVU16" s="2550"/>
      <c r="KVV16" s="2550"/>
      <c r="KVW16" s="2550"/>
      <c r="KVX16" s="2550"/>
      <c r="KVY16" s="2550"/>
      <c r="KVZ16" s="2550"/>
      <c r="KWA16" s="2550"/>
      <c r="KWB16" s="2550"/>
      <c r="KWC16" s="2550"/>
      <c r="KWD16" s="2550"/>
      <c r="KWE16" s="2550"/>
      <c r="KWF16" s="2550"/>
      <c r="KWG16" s="2550"/>
      <c r="KWH16" s="2550"/>
      <c r="KWI16" s="2550"/>
      <c r="KWJ16" s="2550"/>
      <c r="KWK16" s="2550"/>
      <c r="KWL16" s="2550"/>
      <c r="KWM16" s="2550"/>
      <c r="KWN16" s="2550"/>
      <c r="KWO16" s="2550"/>
      <c r="KWP16" s="2550"/>
      <c r="KWQ16" s="2550"/>
      <c r="KWR16" s="2550"/>
      <c r="KWS16" s="2550"/>
      <c r="KWT16" s="2550"/>
      <c r="KWU16" s="2550"/>
      <c r="KWV16" s="2550"/>
      <c r="KWW16" s="2550"/>
      <c r="KWX16" s="2550"/>
      <c r="KWY16" s="2550"/>
      <c r="KWZ16" s="2550"/>
      <c r="KXA16" s="2550"/>
      <c r="KXB16" s="2550"/>
      <c r="KXC16" s="2550"/>
      <c r="KXD16" s="2550"/>
      <c r="KXE16" s="2550"/>
      <c r="KXF16" s="2550"/>
      <c r="KXG16" s="2550"/>
      <c r="KXH16" s="2550"/>
      <c r="KXI16" s="2550"/>
      <c r="KXJ16" s="2550"/>
      <c r="KXK16" s="2550"/>
      <c r="KXL16" s="2550"/>
      <c r="KXM16" s="2550"/>
      <c r="KXN16" s="2550"/>
      <c r="KXO16" s="2550"/>
      <c r="KXP16" s="2550"/>
      <c r="KXQ16" s="2550"/>
      <c r="KXR16" s="2550"/>
      <c r="KXS16" s="2550"/>
      <c r="KXT16" s="2550"/>
      <c r="KXU16" s="2550"/>
      <c r="KXV16" s="2550"/>
      <c r="KXW16" s="2550"/>
      <c r="KXX16" s="2550"/>
      <c r="KXY16" s="2550"/>
      <c r="KXZ16" s="2550"/>
      <c r="KYA16" s="2550"/>
      <c r="KYB16" s="2550"/>
      <c r="KYC16" s="2550"/>
      <c r="KYD16" s="2550"/>
      <c r="KYE16" s="2550"/>
      <c r="KYF16" s="2550"/>
      <c r="KYG16" s="2550"/>
      <c r="KYH16" s="2550"/>
      <c r="KYI16" s="2550"/>
      <c r="KYJ16" s="2550"/>
      <c r="KYK16" s="2550"/>
      <c r="KYL16" s="2550"/>
      <c r="KYM16" s="2550"/>
      <c r="KYN16" s="2550"/>
      <c r="KYO16" s="2550"/>
      <c r="KYP16" s="2550"/>
      <c r="KYQ16" s="2550"/>
      <c r="KYR16" s="2550"/>
      <c r="KYS16" s="2550"/>
      <c r="KYT16" s="2550"/>
      <c r="KYU16" s="2550"/>
      <c r="KYV16" s="2550"/>
      <c r="KYW16" s="2550"/>
      <c r="KYX16" s="2550"/>
      <c r="KYY16" s="2550"/>
      <c r="KYZ16" s="2550"/>
      <c r="KZA16" s="2550"/>
      <c r="KZB16" s="2550"/>
      <c r="KZC16" s="2550"/>
      <c r="KZD16" s="2550"/>
      <c r="KZE16" s="2550"/>
      <c r="KZF16" s="2550"/>
      <c r="KZG16" s="2550"/>
      <c r="KZH16" s="2550"/>
      <c r="KZI16" s="2550"/>
      <c r="KZJ16" s="2550"/>
      <c r="KZK16" s="2550"/>
      <c r="KZL16" s="2550"/>
      <c r="KZM16" s="2550"/>
      <c r="KZN16" s="2550"/>
      <c r="KZO16" s="2550"/>
      <c r="KZP16" s="2550"/>
      <c r="KZQ16" s="2550"/>
      <c r="KZR16" s="2550"/>
      <c r="KZS16" s="2550"/>
      <c r="KZT16" s="2550"/>
      <c r="KZU16" s="2550"/>
      <c r="KZV16" s="2550"/>
      <c r="KZW16" s="2550"/>
      <c r="KZX16" s="2550"/>
      <c r="KZY16" s="2550"/>
      <c r="KZZ16" s="2550"/>
      <c r="LAA16" s="2550"/>
      <c r="LAB16" s="2550"/>
      <c r="LAC16" s="2550"/>
      <c r="LAD16" s="2550"/>
      <c r="LAE16" s="2550"/>
      <c r="LAF16" s="2550"/>
      <c r="LAG16" s="2550"/>
      <c r="LAH16" s="2550"/>
      <c r="LAI16" s="2550"/>
      <c r="LAJ16" s="2550"/>
      <c r="LAK16" s="2550"/>
      <c r="LAL16" s="2550"/>
      <c r="LAM16" s="2550"/>
      <c r="LAN16" s="2550"/>
      <c r="LAO16" s="2550"/>
      <c r="LAP16" s="2550"/>
      <c r="LAQ16" s="2550"/>
      <c r="LAR16" s="2550"/>
      <c r="LAS16" s="2550"/>
      <c r="LAT16" s="2550"/>
      <c r="LAU16" s="2550"/>
      <c r="LAV16" s="2550"/>
      <c r="LAW16" s="2550"/>
      <c r="LAX16" s="2550"/>
      <c r="LAY16" s="2550"/>
      <c r="LAZ16" s="2550"/>
      <c r="LBA16" s="2550"/>
      <c r="LBB16" s="2550"/>
      <c r="LBC16" s="2550"/>
      <c r="LBD16" s="2550"/>
      <c r="LBE16" s="2550"/>
      <c r="LBF16" s="2550"/>
      <c r="LBG16" s="2550"/>
      <c r="LBH16" s="2550"/>
      <c r="LBI16" s="2550"/>
      <c r="LBJ16" s="2550"/>
      <c r="LBK16" s="2550"/>
      <c r="LBL16" s="2550"/>
      <c r="LBM16" s="2550"/>
      <c r="LBN16" s="2550"/>
      <c r="LBO16" s="2550"/>
      <c r="LBP16" s="2550"/>
      <c r="LBQ16" s="2550"/>
      <c r="LBR16" s="2550"/>
      <c r="LBS16" s="2550"/>
      <c r="LBT16" s="2550"/>
      <c r="LBU16" s="2550"/>
      <c r="LBV16" s="2550"/>
      <c r="LBW16" s="2550"/>
      <c r="LBX16" s="2550"/>
      <c r="LBY16" s="2550"/>
      <c r="LBZ16" s="2550"/>
      <c r="LCA16" s="2550"/>
      <c r="LCB16" s="2550"/>
      <c r="LCC16" s="2550"/>
      <c r="LCD16" s="2550"/>
      <c r="LCE16" s="2550"/>
      <c r="LCF16" s="2550"/>
      <c r="LCG16" s="2550"/>
      <c r="LCH16" s="2550"/>
      <c r="LCI16" s="2550"/>
      <c r="LCJ16" s="2550"/>
      <c r="LCK16" s="2550"/>
      <c r="LCL16" s="2550"/>
      <c r="LCM16" s="2550"/>
      <c r="LCN16" s="2550"/>
      <c r="LCO16" s="2550"/>
      <c r="LCP16" s="2550"/>
      <c r="LCQ16" s="2550"/>
      <c r="LCR16" s="2550"/>
      <c r="LCS16" s="2550"/>
      <c r="LCT16" s="2550"/>
      <c r="LCU16" s="2550"/>
      <c r="LCV16" s="2550"/>
      <c r="LCW16" s="2550"/>
      <c r="LCX16" s="2550"/>
      <c r="LCY16" s="2550"/>
      <c r="LCZ16" s="2550"/>
      <c r="LDA16" s="2550"/>
      <c r="LDB16" s="2550"/>
      <c r="LDC16" s="2550"/>
      <c r="LDD16" s="2550"/>
      <c r="LDE16" s="2550"/>
      <c r="LDF16" s="2550"/>
      <c r="LDG16" s="2550"/>
      <c r="LDH16" s="2550"/>
      <c r="LDI16" s="2550"/>
      <c r="LDJ16" s="2550"/>
      <c r="LDK16" s="2550"/>
      <c r="LDL16" s="2550"/>
      <c r="LDM16" s="2550"/>
      <c r="LDN16" s="2550"/>
      <c r="LDO16" s="2550"/>
      <c r="LDP16" s="2550"/>
      <c r="LDQ16" s="2550"/>
      <c r="LDR16" s="2550"/>
      <c r="LDS16" s="2550"/>
      <c r="LDT16" s="2550"/>
      <c r="LDU16" s="2550"/>
      <c r="LDV16" s="2550"/>
      <c r="LDW16" s="2550"/>
      <c r="LDX16" s="2550"/>
      <c r="LDY16" s="2550"/>
      <c r="LDZ16" s="2550"/>
      <c r="LEA16" s="2550"/>
      <c r="LEB16" s="2550"/>
      <c r="LEC16" s="2550"/>
      <c r="LED16" s="2550"/>
      <c r="LEE16" s="2550"/>
      <c r="LEF16" s="2550"/>
      <c r="LEG16" s="2550"/>
      <c r="LEH16" s="2550"/>
      <c r="LEI16" s="2550"/>
      <c r="LEJ16" s="2550"/>
      <c r="LEK16" s="2550"/>
      <c r="LEL16" s="2550"/>
      <c r="LEM16" s="2550"/>
      <c r="LEN16" s="2550"/>
      <c r="LEO16" s="2550"/>
      <c r="LEP16" s="2550"/>
      <c r="LEQ16" s="2550"/>
      <c r="LER16" s="2550"/>
      <c r="LES16" s="2550"/>
      <c r="LET16" s="2550"/>
      <c r="LEU16" s="2550"/>
      <c r="LEV16" s="2550"/>
      <c r="LEW16" s="2550"/>
      <c r="LEX16" s="2550"/>
      <c r="LEY16" s="2550"/>
      <c r="LEZ16" s="2550"/>
      <c r="LFA16" s="2550"/>
      <c r="LFB16" s="2550"/>
      <c r="LFC16" s="2550"/>
      <c r="LFD16" s="2550"/>
      <c r="LFE16" s="2550"/>
      <c r="LFF16" s="2550"/>
      <c r="LFG16" s="2550"/>
      <c r="LFH16" s="2550"/>
      <c r="LFI16" s="2550"/>
      <c r="LFJ16" s="2550"/>
      <c r="LFK16" s="2550"/>
      <c r="LFL16" s="2550"/>
      <c r="LFM16" s="2550"/>
      <c r="LFN16" s="2550"/>
      <c r="LFO16" s="2550"/>
      <c r="LFP16" s="2550"/>
      <c r="LFQ16" s="2550"/>
      <c r="LFR16" s="2550"/>
      <c r="LFS16" s="2550"/>
      <c r="LFT16" s="2550"/>
      <c r="LFU16" s="2550"/>
      <c r="LFV16" s="2550"/>
      <c r="LFW16" s="2550"/>
      <c r="LFX16" s="2550"/>
      <c r="LFY16" s="2550"/>
      <c r="LFZ16" s="2550"/>
      <c r="LGA16" s="2550"/>
      <c r="LGB16" s="2550"/>
      <c r="LGC16" s="2550"/>
      <c r="LGD16" s="2550"/>
      <c r="LGE16" s="2550"/>
      <c r="LGF16" s="2550"/>
      <c r="LGG16" s="2550"/>
      <c r="LGH16" s="2550"/>
      <c r="LGI16" s="2550"/>
      <c r="LGJ16" s="2550"/>
      <c r="LGK16" s="2550"/>
      <c r="LGL16" s="2550"/>
      <c r="LGM16" s="2550"/>
      <c r="LGN16" s="2550"/>
      <c r="LGO16" s="2550"/>
      <c r="LGP16" s="2550"/>
      <c r="LGQ16" s="2550"/>
      <c r="LGR16" s="2550"/>
      <c r="LGS16" s="2550"/>
      <c r="LGT16" s="2550"/>
      <c r="LGU16" s="2550"/>
      <c r="LGV16" s="2550"/>
      <c r="LGW16" s="2550"/>
      <c r="LGX16" s="2550"/>
      <c r="LGY16" s="2550"/>
      <c r="LGZ16" s="2550"/>
      <c r="LHA16" s="2550"/>
      <c r="LHB16" s="2550"/>
      <c r="LHC16" s="2550"/>
      <c r="LHD16" s="2550"/>
      <c r="LHE16" s="2550"/>
      <c r="LHF16" s="2550"/>
      <c r="LHG16" s="2550"/>
      <c r="LHH16" s="2550"/>
      <c r="LHI16" s="2550"/>
      <c r="LHJ16" s="2550"/>
      <c r="LHK16" s="2550"/>
      <c r="LHL16" s="2550"/>
      <c r="LHM16" s="2550"/>
      <c r="LHN16" s="2550"/>
      <c r="LHO16" s="2550"/>
      <c r="LHP16" s="2550"/>
      <c r="LHQ16" s="2550"/>
      <c r="LHR16" s="2550"/>
      <c r="LHS16" s="2550"/>
      <c r="LHT16" s="2550"/>
      <c r="LHU16" s="2550"/>
      <c r="LHV16" s="2550"/>
      <c r="LHW16" s="2550"/>
      <c r="LHX16" s="2550"/>
      <c r="LHY16" s="2550"/>
      <c r="LHZ16" s="2550"/>
      <c r="LIA16" s="2550"/>
      <c r="LIB16" s="2550"/>
      <c r="LIC16" s="2550"/>
      <c r="LID16" s="2550"/>
      <c r="LIE16" s="2550"/>
      <c r="LIF16" s="2550"/>
      <c r="LIG16" s="2550"/>
      <c r="LIH16" s="2550"/>
      <c r="LII16" s="2550"/>
      <c r="LIJ16" s="2550"/>
      <c r="LIK16" s="2550"/>
      <c r="LIL16" s="2550"/>
      <c r="LIM16" s="2550"/>
      <c r="LIN16" s="2550"/>
      <c r="LIO16" s="2550"/>
      <c r="LIP16" s="2550"/>
      <c r="LIQ16" s="2550"/>
      <c r="LIR16" s="2550"/>
      <c r="LIS16" s="2550"/>
      <c r="LIT16" s="2550"/>
      <c r="LIU16" s="2550"/>
      <c r="LIV16" s="2550"/>
      <c r="LIW16" s="2550"/>
      <c r="LIX16" s="2550"/>
      <c r="LIY16" s="2550"/>
      <c r="LIZ16" s="2550"/>
      <c r="LJA16" s="2550"/>
      <c r="LJB16" s="2550"/>
      <c r="LJC16" s="2550"/>
      <c r="LJD16" s="2550"/>
      <c r="LJE16" s="2550"/>
      <c r="LJF16" s="2550"/>
      <c r="LJG16" s="2550"/>
      <c r="LJH16" s="2550"/>
      <c r="LJI16" s="2550"/>
      <c r="LJJ16" s="2550"/>
      <c r="LJK16" s="2550"/>
      <c r="LJL16" s="2550"/>
      <c r="LJM16" s="2550"/>
      <c r="LJN16" s="2550"/>
      <c r="LJO16" s="2550"/>
      <c r="LJP16" s="2550"/>
      <c r="LJQ16" s="2550"/>
      <c r="LJR16" s="2550"/>
      <c r="LJS16" s="2550"/>
      <c r="LJT16" s="2550"/>
      <c r="LJU16" s="2550"/>
      <c r="LJV16" s="2550"/>
      <c r="LJW16" s="2550"/>
      <c r="LJX16" s="2550"/>
      <c r="LJY16" s="2550"/>
      <c r="LJZ16" s="2550"/>
      <c r="LKA16" s="2550"/>
      <c r="LKB16" s="2550"/>
      <c r="LKC16" s="2550"/>
      <c r="LKD16" s="2550"/>
      <c r="LKE16" s="2550"/>
      <c r="LKF16" s="2550"/>
      <c r="LKG16" s="2550"/>
      <c r="LKH16" s="2550"/>
      <c r="LKI16" s="2550"/>
      <c r="LKJ16" s="2550"/>
      <c r="LKK16" s="2550"/>
      <c r="LKL16" s="2550"/>
      <c r="LKM16" s="2550"/>
      <c r="LKN16" s="2550"/>
      <c r="LKO16" s="2550"/>
      <c r="LKP16" s="2550"/>
      <c r="LKQ16" s="2550"/>
      <c r="LKR16" s="2550"/>
      <c r="LKS16" s="2550"/>
      <c r="LKT16" s="2550"/>
      <c r="LKU16" s="2550"/>
      <c r="LKV16" s="2550"/>
      <c r="LKW16" s="2550"/>
      <c r="LKX16" s="2550"/>
      <c r="LKY16" s="2550"/>
      <c r="LKZ16" s="2550"/>
      <c r="LLA16" s="2550"/>
      <c r="LLB16" s="2550"/>
      <c r="LLC16" s="2550"/>
      <c r="LLD16" s="2550"/>
      <c r="LLE16" s="2550"/>
      <c r="LLF16" s="2550"/>
      <c r="LLG16" s="2550"/>
      <c r="LLH16" s="2550"/>
      <c r="LLI16" s="2550"/>
      <c r="LLJ16" s="2550"/>
      <c r="LLK16" s="2550"/>
      <c r="LLL16" s="2550"/>
      <c r="LLM16" s="2550"/>
      <c r="LLN16" s="2550"/>
      <c r="LLO16" s="2550"/>
      <c r="LLP16" s="2550"/>
      <c r="LLQ16" s="2550"/>
      <c r="LLR16" s="2550"/>
      <c r="LLS16" s="2550"/>
      <c r="LLT16" s="2550"/>
      <c r="LLU16" s="2550"/>
      <c r="LLV16" s="2550"/>
      <c r="LLW16" s="2550"/>
      <c r="LLX16" s="2550"/>
      <c r="LLY16" s="2550"/>
      <c r="LLZ16" s="2550"/>
      <c r="LMA16" s="2550"/>
      <c r="LMB16" s="2550"/>
      <c r="LMC16" s="2550"/>
      <c r="LMD16" s="2550"/>
      <c r="LME16" s="2550"/>
      <c r="LMF16" s="2550"/>
      <c r="LMG16" s="2550"/>
      <c r="LMH16" s="2550"/>
      <c r="LMI16" s="2550"/>
      <c r="LMJ16" s="2550"/>
      <c r="LMK16" s="2550"/>
      <c r="LML16" s="2550"/>
      <c r="LMM16" s="2550"/>
      <c r="LMN16" s="2550"/>
      <c r="LMO16" s="2550"/>
      <c r="LMP16" s="2550"/>
      <c r="LMQ16" s="2550"/>
      <c r="LMR16" s="2550"/>
      <c r="LMS16" s="2550"/>
      <c r="LMT16" s="2550"/>
      <c r="LMU16" s="2550"/>
      <c r="LMV16" s="2550"/>
      <c r="LMW16" s="2550"/>
      <c r="LMX16" s="2550"/>
      <c r="LMY16" s="2550"/>
      <c r="LMZ16" s="2550"/>
      <c r="LNA16" s="2550"/>
      <c r="LNB16" s="2550"/>
      <c r="LNC16" s="2550"/>
      <c r="LND16" s="2550"/>
      <c r="LNE16" s="2550"/>
      <c r="LNF16" s="2550"/>
      <c r="LNG16" s="2550"/>
      <c r="LNH16" s="2550"/>
      <c r="LNI16" s="2550"/>
      <c r="LNJ16" s="2550"/>
      <c r="LNK16" s="2550"/>
      <c r="LNL16" s="2550"/>
      <c r="LNM16" s="2550"/>
      <c r="LNN16" s="2550"/>
      <c r="LNO16" s="2550"/>
      <c r="LNP16" s="2550"/>
      <c r="LNQ16" s="2550"/>
      <c r="LNR16" s="2550"/>
      <c r="LNS16" s="2550"/>
      <c r="LNT16" s="2550"/>
      <c r="LNU16" s="2550"/>
      <c r="LNV16" s="2550"/>
      <c r="LNW16" s="2550"/>
      <c r="LNX16" s="2550"/>
      <c r="LNY16" s="2550"/>
      <c r="LNZ16" s="2550"/>
      <c r="LOA16" s="2550"/>
      <c r="LOB16" s="2550"/>
      <c r="LOC16" s="2550"/>
      <c r="LOD16" s="2550"/>
      <c r="LOE16" s="2550"/>
      <c r="LOF16" s="2550"/>
      <c r="LOG16" s="2550"/>
      <c r="LOH16" s="2550"/>
      <c r="LOI16" s="2550"/>
      <c r="LOJ16" s="2550"/>
      <c r="LOK16" s="2550"/>
      <c r="LOL16" s="2550"/>
      <c r="LOM16" s="2550"/>
      <c r="LON16" s="2550"/>
      <c r="LOO16" s="2550"/>
      <c r="LOP16" s="2550"/>
      <c r="LOQ16" s="2550"/>
      <c r="LOR16" s="2550"/>
      <c r="LOS16" s="2550"/>
      <c r="LOT16" s="2550"/>
      <c r="LOU16" s="2550"/>
      <c r="LOV16" s="2550"/>
      <c r="LOW16" s="2550"/>
      <c r="LOX16" s="2550"/>
      <c r="LOY16" s="2550"/>
      <c r="LOZ16" s="2550"/>
      <c r="LPA16" s="2550"/>
      <c r="LPB16" s="2550"/>
      <c r="LPC16" s="2550"/>
      <c r="LPD16" s="2550"/>
      <c r="LPE16" s="2550"/>
      <c r="LPF16" s="2550"/>
      <c r="LPG16" s="2550"/>
      <c r="LPH16" s="2550"/>
      <c r="LPI16" s="2550"/>
      <c r="LPJ16" s="2550"/>
      <c r="LPK16" s="2550"/>
      <c r="LPL16" s="2550"/>
      <c r="LPM16" s="2550"/>
      <c r="LPN16" s="2550"/>
      <c r="LPO16" s="2550"/>
      <c r="LPP16" s="2550"/>
      <c r="LPQ16" s="2550"/>
      <c r="LPR16" s="2550"/>
      <c r="LPS16" s="2550"/>
      <c r="LPT16" s="2550"/>
      <c r="LPU16" s="2550"/>
      <c r="LPV16" s="2550"/>
      <c r="LPW16" s="2550"/>
      <c r="LPX16" s="2550"/>
      <c r="LPY16" s="2550"/>
      <c r="LPZ16" s="2550"/>
      <c r="LQA16" s="2550"/>
      <c r="LQB16" s="2550"/>
      <c r="LQC16" s="2550"/>
      <c r="LQD16" s="2550"/>
      <c r="LQE16" s="2550"/>
      <c r="LQF16" s="2550"/>
      <c r="LQG16" s="2550"/>
      <c r="LQH16" s="2550"/>
      <c r="LQI16" s="2550"/>
      <c r="LQJ16" s="2550"/>
      <c r="LQK16" s="2550"/>
      <c r="LQL16" s="2550"/>
      <c r="LQM16" s="2550"/>
      <c r="LQN16" s="2550"/>
      <c r="LQO16" s="2550"/>
      <c r="LQP16" s="2550"/>
      <c r="LQQ16" s="2550"/>
      <c r="LQR16" s="2550"/>
      <c r="LQS16" s="2550"/>
      <c r="LQT16" s="2550"/>
      <c r="LQU16" s="2550"/>
      <c r="LQV16" s="2550"/>
      <c r="LQW16" s="2550"/>
      <c r="LQX16" s="2550"/>
      <c r="LQY16" s="2550"/>
      <c r="LQZ16" s="2550"/>
      <c r="LRA16" s="2550"/>
      <c r="LRB16" s="2550"/>
      <c r="LRC16" s="2550"/>
      <c r="LRD16" s="2550"/>
      <c r="LRE16" s="2550"/>
      <c r="LRF16" s="2550"/>
      <c r="LRG16" s="2550"/>
      <c r="LRH16" s="2550"/>
      <c r="LRI16" s="2550"/>
      <c r="LRJ16" s="2550"/>
      <c r="LRK16" s="2550"/>
      <c r="LRL16" s="2550"/>
      <c r="LRM16" s="2550"/>
      <c r="LRN16" s="2550"/>
      <c r="LRO16" s="2550"/>
      <c r="LRP16" s="2550"/>
      <c r="LRQ16" s="2550"/>
      <c r="LRR16" s="2550"/>
      <c r="LRS16" s="2550"/>
      <c r="LRT16" s="2550"/>
      <c r="LRU16" s="2550"/>
      <c r="LRV16" s="2550"/>
      <c r="LRW16" s="2550"/>
      <c r="LRX16" s="2550"/>
      <c r="LRY16" s="2550"/>
      <c r="LRZ16" s="2550"/>
      <c r="LSA16" s="2550"/>
      <c r="LSB16" s="2550"/>
      <c r="LSC16" s="2550"/>
      <c r="LSD16" s="2550"/>
      <c r="LSE16" s="2550"/>
      <c r="LSF16" s="2550"/>
      <c r="LSG16" s="2550"/>
      <c r="LSH16" s="2550"/>
      <c r="LSI16" s="2550"/>
      <c r="LSJ16" s="2550"/>
      <c r="LSK16" s="2550"/>
      <c r="LSL16" s="2550"/>
      <c r="LSM16" s="2550"/>
      <c r="LSN16" s="2550"/>
      <c r="LSO16" s="2550"/>
      <c r="LSP16" s="2550"/>
      <c r="LSQ16" s="2550"/>
      <c r="LSR16" s="2550"/>
      <c r="LSS16" s="2550"/>
      <c r="LST16" s="2550"/>
      <c r="LSU16" s="2550"/>
      <c r="LSV16" s="2550"/>
      <c r="LSW16" s="2550"/>
      <c r="LSX16" s="2550"/>
      <c r="LSY16" s="2550"/>
      <c r="LSZ16" s="2550"/>
      <c r="LTA16" s="2550"/>
      <c r="LTB16" s="2550"/>
      <c r="LTC16" s="2550"/>
      <c r="LTD16" s="2550"/>
      <c r="LTE16" s="2550"/>
      <c r="LTF16" s="2550"/>
      <c r="LTG16" s="2550"/>
      <c r="LTH16" s="2550"/>
      <c r="LTI16" s="2550"/>
      <c r="LTJ16" s="2550"/>
      <c r="LTK16" s="2550"/>
      <c r="LTL16" s="2550"/>
      <c r="LTM16" s="2550"/>
      <c r="LTN16" s="2550"/>
      <c r="LTO16" s="2550"/>
      <c r="LTP16" s="2550"/>
      <c r="LTQ16" s="2550"/>
      <c r="LTR16" s="2550"/>
      <c r="LTS16" s="2550"/>
      <c r="LTT16" s="2550"/>
      <c r="LTU16" s="2550"/>
      <c r="LTV16" s="2550"/>
      <c r="LTW16" s="2550"/>
      <c r="LTX16" s="2550"/>
      <c r="LTY16" s="2550"/>
      <c r="LTZ16" s="2550"/>
      <c r="LUA16" s="2550"/>
      <c r="LUB16" s="2550"/>
      <c r="LUC16" s="2550"/>
      <c r="LUD16" s="2550"/>
      <c r="LUE16" s="2550"/>
      <c r="LUF16" s="2550"/>
      <c r="LUG16" s="2550"/>
      <c r="LUH16" s="2550"/>
      <c r="LUI16" s="2550"/>
      <c r="LUJ16" s="2550"/>
      <c r="LUK16" s="2550"/>
      <c r="LUL16" s="2550"/>
      <c r="LUM16" s="2550"/>
      <c r="LUN16" s="2550"/>
      <c r="LUO16" s="2550"/>
      <c r="LUP16" s="2550"/>
      <c r="LUQ16" s="2550"/>
      <c r="LUR16" s="2550"/>
      <c r="LUS16" s="2550"/>
      <c r="LUT16" s="2550"/>
      <c r="LUU16" s="2550"/>
      <c r="LUV16" s="2550"/>
      <c r="LUW16" s="2550"/>
      <c r="LUX16" s="2550"/>
      <c r="LUY16" s="2550"/>
      <c r="LUZ16" s="2550"/>
      <c r="LVA16" s="2550"/>
      <c r="LVB16" s="2550"/>
      <c r="LVC16" s="2550"/>
      <c r="LVD16" s="2550"/>
      <c r="LVE16" s="2550"/>
      <c r="LVF16" s="2550"/>
      <c r="LVG16" s="2550"/>
      <c r="LVH16" s="2550"/>
      <c r="LVI16" s="2550"/>
      <c r="LVJ16" s="2550"/>
      <c r="LVK16" s="2550"/>
      <c r="LVL16" s="2550"/>
      <c r="LVM16" s="2550"/>
      <c r="LVN16" s="2550"/>
      <c r="LVO16" s="2550"/>
      <c r="LVP16" s="2550"/>
      <c r="LVQ16" s="2550"/>
      <c r="LVR16" s="2550"/>
      <c r="LVS16" s="2550"/>
      <c r="LVT16" s="2550"/>
      <c r="LVU16" s="2550"/>
      <c r="LVV16" s="2550"/>
      <c r="LVW16" s="2550"/>
      <c r="LVX16" s="2550"/>
      <c r="LVY16" s="2550"/>
      <c r="LVZ16" s="2550"/>
      <c r="LWA16" s="2550"/>
      <c r="LWB16" s="2550"/>
      <c r="LWC16" s="2550"/>
      <c r="LWD16" s="2550"/>
      <c r="LWE16" s="2550"/>
      <c r="LWF16" s="2550"/>
      <c r="LWG16" s="2550"/>
      <c r="LWH16" s="2550"/>
      <c r="LWI16" s="2550"/>
      <c r="LWJ16" s="2550"/>
      <c r="LWK16" s="2550"/>
      <c r="LWL16" s="2550"/>
      <c r="LWM16" s="2550"/>
      <c r="LWN16" s="2550"/>
      <c r="LWO16" s="2550"/>
      <c r="LWP16" s="2550"/>
      <c r="LWQ16" s="2550"/>
      <c r="LWR16" s="2550"/>
      <c r="LWS16" s="2550"/>
      <c r="LWT16" s="2550"/>
      <c r="LWU16" s="2550"/>
      <c r="LWV16" s="2550"/>
      <c r="LWW16" s="2550"/>
      <c r="LWX16" s="2550"/>
      <c r="LWY16" s="2550"/>
      <c r="LWZ16" s="2550"/>
      <c r="LXA16" s="2550"/>
      <c r="LXB16" s="2550"/>
      <c r="LXC16" s="2550"/>
      <c r="LXD16" s="2550"/>
      <c r="LXE16" s="2550"/>
      <c r="LXF16" s="2550"/>
      <c r="LXG16" s="2550"/>
      <c r="LXH16" s="2550"/>
      <c r="LXI16" s="2550"/>
      <c r="LXJ16" s="2550"/>
      <c r="LXK16" s="2550"/>
      <c r="LXL16" s="2550"/>
      <c r="LXM16" s="2550"/>
      <c r="LXN16" s="2550"/>
      <c r="LXO16" s="2550"/>
      <c r="LXP16" s="2550"/>
      <c r="LXQ16" s="2550"/>
      <c r="LXR16" s="2550"/>
      <c r="LXS16" s="2550"/>
      <c r="LXT16" s="2550"/>
      <c r="LXU16" s="2550"/>
      <c r="LXV16" s="2550"/>
      <c r="LXW16" s="2550"/>
      <c r="LXX16" s="2550"/>
      <c r="LXY16" s="2550"/>
      <c r="LXZ16" s="2550"/>
      <c r="LYA16" s="2550"/>
      <c r="LYB16" s="2550"/>
      <c r="LYC16" s="2550"/>
      <c r="LYD16" s="2550"/>
      <c r="LYE16" s="2550"/>
      <c r="LYF16" s="2550"/>
      <c r="LYG16" s="2550"/>
      <c r="LYH16" s="2550"/>
      <c r="LYI16" s="2550"/>
      <c r="LYJ16" s="2550"/>
      <c r="LYK16" s="2550"/>
      <c r="LYL16" s="2550"/>
      <c r="LYM16" s="2550"/>
      <c r="LYN16" s="2550"/>
      <c r="LYO16" s="2550"/>
      <c r="LYP16" s="2550"/>
      <c r="LYQ16" s="2550"/>
      <c r="LYR16" s="2550"/>
      <c r="LYS16" s="2550"/>
      <c r="LYT16" s="2550"/>
      <c r="LYU16" s="2550"/>
      <c r="LYV16" s="2550"/>
      <c r="LYW16" s="2550"/>
      <c r="LYX16" s="2550"/>
      <c r="LYY16" s="2550"/>
      <c r="LYZ16" s="2550"/>
      <c r="LZA16" s="2550"/>
      <c r="LZB16" s="2550"/>
      <c r="LZC16" s="2550"/>
      <c r="LZD16" s="2550"/>
      <c r="LZE16" s="2550"/>
      <c r="LZF16" s="2550"/>
      <c r="LZG16" s="2550"/>
      <c r="LZH16" s="2550"/>
      <c r="LZI16" s="2550"/>
      <c r="LZJ16" s="2550"/>
      <c r="LZK16" s="2550"/>
      <c r="LZL16" s="2550"/>
      <c r="LZM16" s="2550"/>
      <c r="LZN16" s="2550"/>
      <c r="LZO16" s="2550"/>
      <c r="LZP16" s="2550"/>
      <c r="LZQ16" s="2550"/>
      <c r="LZR16" s="2550"/>
      <c r="LZS16" s="2550"/>
      <c r="LZT16" s="2550"/>
      <c r="LZU16" s="2550"/>
      <c r="LZV16" s="2550"/>
      <c r="LZW16" s="2550"/>
      <c r="LZX16" s="2550"/>
      <c r="LZY16" s="2550"/>
      <c r="LZZ16" s="2550"/>
      <c r="MAA16" s="2550"/>
      <c r="MAB16" s="2550"/>
      <c r="MAC16" s="2550"/>
      <c r="MAD16" s="2550"/>
      <c r="MAE16" s="2550"/>
      <c r="MAF16" s="2550"/>
      <c r="MAG16" s="2550"/>
      <c r="MAH16" s="2550"/>
      <c r="MAI16" s="2550"/>
      <c r="MAJ16" s="2550"/>
      <c r="MAK16" s="2550"/>
      <c r="MAL16" s="2550"/>
      <c r="MAM16" s="2550"/>
      <c r="MAN16" s="2550"/>
      <c r="MAO16" s="2550"/>
      <c r="MAP16" s="2550"/>
      <c r="MAQ16" s="2550"/>
      <c r="MAR16" s="2550"/>
      <c r="MAS16" s="2550"/>
      <c r="MAT16" s="2550"/>
      <c r="MAU16" s="2550"/>
      <c r="MAV16" s="2550"/>
      <c r="MAW16" s="2550"/>
      <c r="MAX16" s="2550"/>
      <c r="MAY16" s="2550"/>
      <c r="MAZ16" s="2550"/>
      <c r="MBA16" s="2550"/>
      <c r="MBB16" s="2550"/>
      <c r="MBC16" s="2550"/>
      <c r="MBD16" s="2550"/>
      <c r="MBE16" s="2550"/>
      <c r="MBF16" s="2550"/>
      <c r="MBG16" s="2550"/>
      <c r="MBH16" s="2550"/>
      <c r="MBI16" s="2550"/>
      <c r="MBJ16" s="2550"/>
      <c r="MBK16" s="2550"/>
      <c r="MBL16" s="2550"/>
      <c r="MBM16" s="2550"/>
      <c r="MBN16" s="2550"/>
      <c r="MBO16" s="2550"/>
      <c r="MBP16" s="2550"/>
      <c r="MBQ16" s="2550"/>
      <c r="MBR16" s="2550"/>
      <c r="MBS16" s="2550"/>
      <c r="MBT16" s="2550"/>
      <c r="MBU16" s="2550"/>
      <c r="MBV16" s="2550"/>
      <c r="MBW16" s="2550"/>
      <c r="MBX16" s="2550"/>
      <c r="MBY16" s="2550"/>
      <c r="MBZ16" s="2550"/>
      <c r="MCA16" s="2550"/>
      <c r="MCB16" s="2550"/>
      <c r="MCC16" s="2550"/>
      <c r="MCD16" s="2550"/>
      <c r="MCE16" s="2550"/>
      <c r="MCF16" s="2550"/>
      <c r="MCG16" s="2550"/>
      <c r="MCH16" s="2550"/>
      <c r="MCI16" s="2550"/>
      <c r="MCJ16" s="2550"/>
      <c r="MCK16" s="2550"/>
      <c r="MCL16" s="2550"/>
      <c r="MCM16" s="2550"/>
      <c r="MCN16" s="2550"/>
      <c r="MCO16" s="2550"/>
      <c r="MCP16" s="2550"/>
      <c r="MCQ16" s="2550"/>
      <c r="MCR16" s="2550"/>
      <c r="MCS16" s="2550"/>
      <c r="MCT16" s="2550"/>
      <c r="MCU16" s="2550"/>
      <c r="MCV16" s="2550"/>
      <c r="MCW16" s="2550"/>
      <c r="MCX16" s="2550"/>
      <c r="MCY16" s="2550"/>
      <c r="MCZ16" s="2550"/>
      <c r="MDA16" s="2550"/>
      <c r="MDB16" s="2550"/>
      <c r="MDC16" s="2550"/>
      <c r="MDD16" s="2550"/>
      <c r="MDE16" s="2550"/>
      <c r="MDF16" s="2550"/>
      <c r="MDG16" s="2550"/>
      <c r="MDH16" s="2550"/>
      <c r="MDI16" s="2550"/>
      <c r="MDJ16" s="2550"/>
      <c r="MDK16" s="2550"/>
      <c r="MDL16" s="2550"/>
      <c r="MDM16" s="2550"/>
      <c r="MDN16" s="2550"/>
      <c r="MDO16" s="2550"/>
      <c r="MDP16" s="2550"/>
      <c r="MDQ16" s="2550"/>
      <c r="MDR16" s="2550"/>
      <c r="MDS16" s="2550"/>
      <c r="MDT16" s="2550"/>
      <c r="MDU16" s="2550"/>
      <c r="MDV16" s="2550"/>
      <c r="MDW16" s="2550"/>
      <c r="MDX16" s="2550"/>
      <c r="MDY16" s="2550"/>
      <c r="MDZ16" s="2550"/>
      <c r="MEA16" s="2550"/>
      <c r="MEB16" s="2550"/>
      <c r="MEC16" s="2550"/>
      <c r="MED16" s="2550"/>
      <c r="MEE16" s="2550"/>
      <c r="MEF16" s="2550"/>
      <c r="MEG16" s="2550"/>
      <c r="MEH16" s="2550"/>
      <c r="MEI16" s="2550"/>
      <c r="MEJ16" s="2550"/>
      <c r="MEK16" s="2550"/>
      <c r="MEL16" s="2550"/>
      <c r="MEM16" s="2550"/>
      <c r="MEN16" s="2550"/>
      <c r="MEO16" s="2550"/>
      <c r="MEP16" s="2550"/>
      <c r="MEQ16" s="2550"/>
      <c r="MER16" s="2550"/>
      <c r="MES16" s="2550"/>
      <c r="MET16" s="2550"/>
      <c r="MEU16" s="2550"/>
      <c r="MEV16" s="2550"/>
      <c r="MEW16" s="2550"/>
      <c r="MEX16" s="2550"/>
      <c r="MEY16" s="2550"/>
      <c r="MEZ16" s="2550"/>
      <c r="MFA16" s="2550"/>
      <c r="MFB16" s="2550"/>
      <c r="MFC16" s="2550"/>
      <c r="MFD16" s="2550"/>
      <c r="MFE16" s="2550"/>
      <c r="MFF16" s="2550"/>
      <c r="MFG16" s="2550"/>
      <c r="MFH16" s="2550"/>
      <c r="MFI16" s="2550"/>
      <c r="MFJ16" s="2550"/>
      <c r="MFK16" s="2550"/>
      <c r="MFL16" s="2550"/>
      <c r="MFM16" s="2550"/>
      <c r="MFN16" s="2550"/>
      <c r="MFO16" s="2550"/>
      <c r="MFP16" s="2550"/>
      <c r="MFQ16" s="2550"/>
      <c r="MFR16" s="2550"/>
      <c r="MFS16" s="2550"/>
      <c r="MFT16" s="2550"/>
      <c r="MFU16" s="2550"/>
      <c r="MFV16" s="2550"/>
      <c r="MFW16" s="2550"/>
      <c r="MFX16" s="2550"/>
      <c r="MFY16" s="2550"/>
      <c r="MFZ16" s="2550"/>
      <c r="MGA16" s="2550"/>
      <c r="MGB16" s="2550"/>
      <c r="MGC16" s="2550"/>
      <c r="MGD16" s="2550"/>
      <c r="MGE16" s="2550"/>
      <c r="MGF16" s="2550"/>
      <c r="MGG16" s="2550"/>
      <c r="MGH16" s="2550"/>
      <c r="MGI16" s="2550"/>
      <c r="MGJ16" s="2550"/>
      <c r="MGK16" s="2550"/>
      <c r="MGL16" s="2550"/>
      <c r="MGM16" s="2550"/>
      <c r="MGN16" s="2550"/>
      <c r="MGO16" s="2550"/>
      <c r="MGP16" s="2550"/>
      <c r="MGQ16" s="2550"/>
      <c r="MGR16" s="2550"/>
      <c r="MGS16" s="2550"/>
      <c r="MGT16" s="2550"/>
      <c r="MGU16" s="2550"/>
      <c r="MGV16" s="2550"/>
      <c r="MGW16" s="2550"/>
      <c r="MGX16" s="2550"/>
      <c r="MGY16" s="2550"/>
      <c r="MGZ16" s="2550"/>
      <c r="MHA16" s="2550"/>
      <c r="MHB16" s="2550"/>
      <c r="MHC16" s="2550"/>
      <c r="MHD16" s="2550"/>
      <c r="MHE16" s="2550"/>
      <c r="MHF16" s="2550"/>
      <c r="MHG16" s="2550"/>
      <c r="MHH16" s="2550"/>
      <c r="MHI16" s="2550"/>
      <c r="MHJ16" s="2550"/>
      <c r="MHK16" s="2550"/>
      <c r="MHL16" s="2550"/>
      <c r="MHM16" s="2550"/>
      <c r="MHN16" s="2550"/>
      <c r="MHO16" s="2550"/>
      <c r="MHP16" s="2550"/>
      <c r="MHQ16" s="2550"/>
      <c r="MHR16" s="2550"/>
      <c r="MHS16" s="2550"/>
      <c r="MHT16" s="2550"/>
      <c r="MHU16" s="2550"/>
      <c r="MHV16" s="2550"/>
      <c r="MHW16" s="2550"/>
      <c r="MHX16" s="2550"/>
      <c r="MHY16" s="2550"/>
      <c r="MHZ16" s="2550"/>
      <c r="MIA16" s="2550"/>
      <c r="MIB16" s="2550"/>
      <c r="MIC16" s="2550"/>
      <c r="MID16" s="2550"/>
      <c r="MIE16" s="2550"/>
      <c r="MIF16" s="2550"/>
      <c r="MIG16" s="2550"/>
      <c r="MIH16" s="2550"/>
      <c r="MII16" s="2550"/>
      <c r="MIJ16" s="2550"/>
      <c r="MIK16" s="2550"/>
      <c r="MIL16" s="2550"/>
      <c r="MIM16" s="2550"/>
      <c r="MIN16" s="2550"/>
      <c r="MIO16" s="2550"/>
      <c r="MIP16" s="2550"/>
      <c r="MIQ16" s="2550"/>
      <c r="MIR16" s="2550"/>
      <c r="MIS16" s="2550"/>
      <c r="MIT16" s="2550"/>
      <c r="MIU16" s="2550"/>
      <c r="MIV16" s="2550"/>
      <c r="MIW16" s="2550"/>
      <c r="MIX16" s="2550"/>
      <c r="MIY16" s="2550"/>
      <c r="MIZ16" s="2550"/>
      <c r="MJA16" s="2550"/>
      <c r="MJB16" s="2550"/>
      <c r="MJC16" s="2550"/>
      <c r="MJD16" s="2550"/>
      <c r="MJE16" s="2550"/>
      <c r="MJF16" s="2550"/>
      <c r="MJG16" s="2550"/>
      <c r="MJH16" s="2550"/>
      <c r="MJI16" s="2550"/>
      <c r="MJJ16" s="2550"/>
      <c r="MJK16" s="2550"/>
      <c r="MJL16" s="2550"/>
      <c r="MJM16" s="2550"/>
      <c r="MJN16" s="2550"/>
      <c r="MJO16" s="2550"/>
      <c r="MJP16" s="2550"/>
      <c r="MJQ16" s="2550"/>
      <c r="MJR16" s="2550"/>
      <c r="MJS16" s="2550"/>
      <c r="MJT16" s="2550"/>
      <c r="MJU16" s="2550"/>
      <c r="MJV16" s="2550"/>
      <c r="MJW16" s="2550"/>
      <c r="MJX16" s="2550"/>
      <c r="MJY16" s="2550"/>
      <c r="MJZ16" s="2550"/>
      <c r="MKA16" s="2550"/>
      <c r="MKB16" s="2550"/>
      <c r="MKC16" s="2550"/>
      <c r="MKD16" s="2550"/>
      <c r="MKE16" s="2550"/>
      <c r="MKF16" s="2550"/>
      <c r="MKG16" s="2550"/>
      <c r="MKH16" s="2550"/>
      <c r="MKI16" s="2550"/>
      <c r="MKJ16" s="2550"/>
      <c r="MKK16" s="2550"/>
      <c r="MKL16" s="2550"/>
      <c r="MKM16" s="2550"/>
      <c r="MKN16" s="2550"/>
      <c r="MKO16" s="2550"/>
      <c r="MKP16" s="2550"/>
      <c r="MKQ16" s="2550"/>
      <c r="MKR16" s="2550"/>
      <c r="MKS16" s="2550"/>
      <c r="MKT16" s="2550"/>
      <c r="MKU16" s="2550"/>
      <c r="MKV16" s="2550"/>
      <c r="MKW16" s="2550"/>
      <c r="MKX16" s="2550"/>
      <c r="MKY16" s="2550"/>
      <c r="MKZ16" s="2550"/>
      <c r="MLA16" s="2550"/>
      <c r="MLB16" s="2550"/>
      <c r="MLC16" s="2550"/>
      <c r="MLD16" s="2550"/>
      <c r="MLE16" s="2550"/>
      <c r="MLF16" s="2550"/>
      <c r="MLG16" s="2550"/>
      <c r="MLH16" s="2550"/>
      <c r="MLI16" s="2550"/>
      <c r="MLJ16" s="2550"/>
      <c r="MLK16" s="2550"/>
      <c r="MLL16" s="2550"/>
      <c r="MLM16" s="2550"/>
      <c r="MLN16" s="2550"/>
      <c r="MLO16" s="2550"/>
      <c r="MLP16" s="2550"/>
      <c r="MLQ16" s="2550"/>
      <c r="MLR16" s="2550"/>
      <c r="MLS16" s="2550"/>
      <c r="MLT16" s="2550"/>
      <c r="MLU16" s="2550"/>
      <c r="MLV16" s="2550"/>
      <c r="MLW16" s="2550"/>
      <c r="MLX16" s="2550"/>
      <c r="MLY16" s="2550"/>
      <c r="MLZ16" s="2550"/>
      <c r="MMA16" s="2550"/>
      <c r="MMB16" s="2550"/>
      <c r="MMC16" s="2550"/>
      <c r="MMD16" s="2550"/>
      <c r="MME16" s="2550"/>
      <c r="MMF16" s="2550"/>
      <c r="MMG16" s="2550"/>
      <c r="MMH16" s="2550"/>
      <c r="MMI16" s="2550"/>
      <c r="MMJ16" s="2550"/>
      <c r="MMK16" s="2550"/>
      <c r="MML16" s="2550"/>
      <c r="MMM16" s="2550"/>
      <c r="MMN16" s="2550"/>
      <c r="MMO16" s="2550"/>
      <c r="MMP16" s="2550"/>
      <c r="MMQ16" s="2550"/>
      <c r="MMR16" s="2550"/>
      <c r="MMS16" s="2550"/>
      <c r="MMT16" s="2550"/>
      <c r="MMU16" s="2550"/>
      <c r="MMV16" s="2550"/>
      <c r="MMW16" s="2550"/>
      <c r="MMX16" s="2550"/>
      <c r="MMY16" s="2550"/>
      <c r="MMZ16" s="2550"/>
      <c r="MNA16" s="2550"/>
      <c r="MNB16" s="2550"/>
      <c r="MNC16" s="2550"/>
      <c r="MND16" s="2550"/>
      <c r="MNE16" s="2550"/>
      <c r="MNF16" s="2550"/>
      <c r="MNG16" s="2550"/>
      <c r="MNH16" s="2550"/>
      <c r="MNI16" s="2550"/>
      <c r="MNJ16" s="2550"/>
      <c r="MNK16" s="2550"/>
      <c r="MNL16" s="2550"/>
      <c r="MNM16" s="2550"/>
      <c r="MNN16" s="2550"/>
      <c r="MNO16" s="2550"/>
      <c r="MNP16" s="2550"/>
      <c r="MNQ16" s="2550"/>
      <c r="MNR16" s="2550"/>
      <c r="MNS16" s="2550"/>
      <c r="MNT16" s="2550"/>
      <c r="MNU16" s="2550"/>
      <c r="MNV16" s="2550"/>
      <c r="MNW16" s="2550"/>
      <c r="MNX16" s="2550"/>
      <c r="MNY16" s="2550"/>
      <c r="MNZ16" s="2550"/>
      <c r="MOA16" s="2550"/>
      <c r="MOB16" s="2550"/>
      <c r="MOC16" s="2550"/>
      <c r="MOD16" s="2550"/>
      <c r="MOE16" s="2550"/>
      <c r="MOF16" s="2550"/>
      <c r="MOG16" s="2550"/>
      <c r="MOH16" s="2550"/>
      <c r="MOI16" s="2550"/>
      <c r="MOJ16" s="2550"/>
      <c r="MOK16" s="2550"/>
      <c r="MOL16" s="2550"/>
      <c r="MOM16" s="2550"/>
      <c r="MON16" s="2550"/>
      <c r="MOO16" s="2550"/>
      <c r="MOP16" s="2550"/>
      <c r="MOQ16" s="2550"/>
      <c r="MOR16" s="2550"/>
      <c r="MOS16" s="2550"/>
      <c r="MOT16" s="2550"/>
      <c r="MOU16" s="2550"/>
      <c r="MOV16" s="2550"/>
      <c r="MOW16" s="2550"/>
      <c r="MOX16" s="2550"/>
      <c r="MOY16" s="2550"/>
      <c r="MOZ16" s="2550"/>
      <c r="MPA16" s="2550"/>
      <c r="MPB16" s="2550"/>
      <c r="MPC16" s="2550"/>
      <c r="MPD16" s="2550"/>
      <c r="MPE16" s="2550"/>
      <c r="MPF16" s="2550"/>
      <c r="MPG16" s="2550"/>
      <c r="MPH16" s="2550"/>
      <c r="MPI16" s="2550"/>
      <c r="MPJ16" s="2550"/>
      <c r="MPK16" s="2550"/>
      <c r="MPL16" s="2550"/>
      <c r="MPM16" s="2550"/>
      <c r="MPN16" s="2550"/>
      <c r="MPO16" s="2550"/>
      <c r="MPP16" s="2550"/>
      <c r="MPQ16" s="2550"/>
      <c r="MPR16" s="2550"/>
      <c r="MPS16" s="2550"/>
      <c r="MPT16" s="2550"/>
      <c r="MPU16" s="2550"/>
      <c r="MPV16" s="2550"/>
      <c r="MPW16" s="2550"/>
      <c r="MPX16" s="2550"/>
      <c r="MPY16" s="2550"/>
      <c r="MPZ16" s="2550"/>
      <c r="MQA16" s="2550"/>
      <c r="MQB16" s="2550"/>
      <c r="MQC16" s="2550"/>
      <c r="MQD16" s="2550"/>
      <c r="MQE16" s="2550"/>
      <c r="MQF16" s="2550"/>
      <c r="MQG16" s="2550"/>
      <c r="MQH16" s="2550"/>
      <c r="MQI16" s="2550"/>
      <c r="MQJ16" s="2550"/>
      <c r="MQK16" s="2550"/>
      <c r="MQL16" s="2550"/>
      <c r="MQM16" s="2550"/>
      <c r="MQN16" s="2550"/>
      <c r="MQO16" s="2550"/>
      <c r="MQP16" s="2550"/>
      <c r="MQQ16" s="2550"/>
      <c r="MQR16" s="2550"/>
      <c r="MQS16" s="2550"/>
      <c r="MQT16" s="2550"/>
      <c r="MQU16" s="2550"/>
      <c r="MQV16" s="2550"/>
      <c r="MQW16" s="2550"/>
      <c r="MQX16" s="2550"/>
      <c r="MQY16" s="2550"/>
      <c r="MQZ16" s="2550"/>
      <c r="MRA16" s="2550"/>
      <c r="MRB16" s="2550"/>
      <c r="MRC16" s="2550"/>
      <c r="MRD16" s="2550"/>
      <c r="MRE16" s="2550"/>
      <c r="MRF16" s="2550"/>
      <c r="MRG16" s="2550"/>
      <c r="MRH16" s="2550"/>
      <c r="MRI16" s="2550"/>
      <c r="MRJ16" s="2550"/>
      <c r="MRK16" s="2550"/>
      <c r="MRL16" s="2550"/>
      <c r="MRM16" s="2550"/>
      <c r="MRN16" s="2550"/>
      <c r="MRO16" s="2550"/>
      <c r="MRP16" s="2550"/>
      <c r="MRQ16" s="2550"/>
      <c r="MRR16" s="2550"/>
      <c r="MRS16" s="2550"/>
      <c r="MRT16" s="2550"/>
      <c r="MRU16" s="2550"/>
      <c r="MRV16" s="2550"/>
      <c r="MRW16" s="2550"/>
      <c r="MRX16" s="2550"/>
      <c r="MRY16" s="2550"/>
      <c r="MRZ16" s="2550"/>
      <c r="MSA16" s="2550"/>
      <c r="MSB16" s="2550"/>
      <c r="MSC16" s="2550"/>
      <c r="MSD16" s="2550"/>
      <c r="MSE16" s="2550"/>
      <c r="MSF16" s="2550"/>
      <c r="MSG16" s="2550"/>
      <c r="MSH16" s="2550"/>
      <c r="MSI16" s="2550"/>
      <c r="MSJ16" s="2550"/>
      <c r="MSK16" s="2550"/>
      <c r="MSL16" s="2550"/>
      <c r="MSM16" s="2550"/>
      <c r="MSN16" s="2550"/>
      <c r="MSO16" s="2550"/>
      <c r="MSP16" s="2550"/>
      <c r="MSQ16" s="2550"/>
      <c r="MSR16" s="2550"/>
      <c r="MSS16" s="2550"/>
      <c r="MST16" s="2550"/>
      <c r="MSU16" s="2550"/>
      <c r="MSV16" s="2550"/>
      <c r="MSW16" s="2550"/>
      <c r="MSX16" s="2550"/>
      <c r="MSY16" s="2550"/>
      <c r="MSZ16" s="2550"/>
      <c r="MTA16" s="2550"/>
      <c r="MTB16" s="2550"/>
      <c r="MTC16" s="2550"/>
      <c r="MTD16" s="2550"/>
      <c r="MTE16" s="2550"/>
      <c r="MTF16" s="2550"/>
      <c r="MTG16" s="2550"/>
      <c r="MTH16" s="2550"/>
      <c r="MTI16" s="2550"/>
      <c r="MTJ16" s="2550"/>
      <c r="MTK16" s="2550"/>
      <c r="MTL16" s="2550"/>
      <c r="MTM16" s="2550"/>
      <c r="MTN16" s="2550"/>
      <c r="MTO16" s="2550"/>
      <c r="MTP16" s="2550"/>
      <c r="MTQ16" s="2550"/>
      <c r="MTR16" s="2550"/>
      <c r="MTS16" s="2550"/>
      <c r="MTT16" s="2550"/>
      <c r="MTU16" s="2550"/>
      <c r="MTV16" s="2550"/>
      <c r="MTW16" s="2550"/>
      <c r="MTX16" s="2550"/>
      <c r="MTY16" s="2550"/>
      <c r="MTZ16" s="2550"/>
      <c r="MUA16" s="2550"/>
      <c r="MUB16" s="2550"/>
      <c r="MUC16" s="2550"/>
      <c r="MUD16" s="2550"/>
      <c r="MUE16" s="2550"/>
      <c r="MUF16" s="2550"/>
      <c r="MUG16" s="2550"/>
      <c r="MUH16" s="2550"/>
      <c r="MUI16" s="2550"/>
      <c r="MUJ16" s="2550"/>
      <c r="MUK16" s="2550"/>
      <c r="MUL16" s="2550"/>
      <c r="MUM16" s="2550"/>
      <c r="MUN16" s="2550"/>
      <c r="MUO16" s="2550"/>
      <c r="MUP16" s="2550"/>
      <c r="MUQ16" s="2550"/>
      <c r="MUR16" s="2550"/>
      <c r="MUS16" s="2550"/>
      <c r="MUT16" s="2550"/>
      <c r="MUU16" s="2550"/>
      <c r="MUV16" s="2550"/>
      <c r="MUW16" s="2550"/>
      <c r="MUX16" s="2550"/>
      <c r="MUY16" s="2550"/>
      <c r="MUZ16" s="2550"/>
      <c r="MVA16" s="2550"/>
      <c r="MVB16" s="2550"/>
      <c r="MVC16" s="2550"/>
      <c r="MVD16" s="2550"/>
      <c r="MVE16" s="2550"/>
      <c r="MVF16" s="2550"/>
      <c r="MVG16" s="2550"/>
      <c r="MVH16" s="2550"/>
      <c r="MVI16" s="2550"/>
      <c r="MVJ16" s="2550"/>
      <c r="MVK16" s="2550"/>
      <c r="MVL16" s="2550"/>
      <c r="MVM16" s="2550"/>
      <c r="MVN16" s="2550"/>
      <c r="MVO16" s="2550"/>
      <c r="MVP16" s="2550"/>
      <c r="MVQ16" s="2550"/>
      <c r="MVR16" s="2550"/>
      <c r="MVS16" s="2550"/>
      <c r="MVT16" s="2550"/>
      <c r="MVU16" s="2550"/>
      <c r="MVV16" s="2550"/>
      <c r="MVW16" s="2550"/>
      <c r="MVX16" s="2550"/>
      <c r="MVY16" s="2550"/>
      <c r="MVZ16" s="2550"/>
      <c r="MWA16" s="2550"/>
      <c r="MWB16" s="2550"/>
      <c r="MWC16" s="2550"/>
      <c r="MWD16" s="2550"/>
      <c r="MWE16" s="2550"/>
      <c r="MWF16" s="2550"/>
      <c r="MWG16" s="2550"/>
      <c r="MWH16" s="2550"/>
      <c r="MWI16" s="2550"/>
      <c r="MWJ16" s="2550"/>
      <c r="MWK16" s="2550"/>
      <c r="MWL16" s="2550"/>
      <c r="MWM16" s="2550"/>
      <c r="MWN16" s="2550"/>
      <c r="MWO16" s="2550"/>
      <c r="MWP16" s="2550"/>
      <c r="MWQ16" s="2550"/>
      <c r="MWR16" s="2550"/>
      <c r="MWS16" s="2550"/>
      <c r="MWT16" s="2550"/>
      <c r="MWU16" s="2550"/>
      <c r="MWV16" s="2550"/>
      <c r="MWW16" s="2550"/>
      <c r="MWX16" s="2550"/>
      <c r="MWY16" s="2550"/>
      <c r="MWZ16" s="2550"/>
      <c r="MXA16" s="2550"/>
      <c r="MXB16" s="2550"/>
      <c r="MXC16" s="2550"/>
      <c r="MXD16" s="2550"/>
      <c r="MXE16" s="2550"/>
      <c r="MXF16" s="2550"/>
      <c r="MXG16" s="2550"/>
      <c r="MXH16" s="2550"/>
      <c r="MXI16" s="2550"/>
      <c r="MXJ16" s="2550"/>
      <c r="MXK16" s="2550"/>
      <c r="MXL16" s="2550"/>
      <c r="MXM16" s="2550"/>
      <c r="MXN16" s="2550"/>
      <c r="MXO16" s="2550"/>
      <c r="MXP16" s="2550"/>
      <c r="MXQ16" s="2550"/>
      <c r="MXR16" s="2550"/>
      <c r="MXS16" s="2550"/>
      <c r="MXT16" s="2550"/>
      <c r="MXU16" s="2550"/>
      <c r="MXV16" s="2550"/>
      <c r="MXW16" s="2550"/>
      <c r="MXX16" s="2550"/>
      <c r="MXY16" s="2550"/>
      <c r="MXZ16" s="2550"/>
      <c r="MYA16" s="2550"/>
      <c r="MYB16" s="2550"/>
      <c r="MYC16" s="2550"/>
      <c r="MYD16" s="2550"/>
      <c r="MYE16" s="2550"/>
      <c r="MYF16" s="2550"/>
      <c r="MYG16" s="2550"/>
      <c r="MYH16" s="2550"/>
      <c r="MYI16" s="2550"/>
      <c r="MYJ16" s="2550"/>
      <c r="MYK16" s="2550"/>
      <c r="MYL16" s="2550"/>
      <c r="MYM16" s="2550"/>
      <c r="MYN16" s="2550"/>
      <c r="MYO16" s="2550"/>
      <c r="MYP16" s="2550"/>
      <c r="MYQ16" s="2550"/>
      <c r="MYR16" s="2550"/>
      <c r="MYS16" s="2550"/>
      <c r="MYT16" s="2550"/>
      <c r="MYU16" s="2550"/>
      <c r="MYV16" s="2550"/>
      <c r="MYW16" s="2550"/>
      <c r="MYX16" s="2550"/>
      <c r="MYY16" s="2550"/>
      <c r="MYZ16" s="2550"/>
      <c r="MZA16" s="2550"/>
      <c r="MZB16" s="2550"/>
      <c r="MZC16" s="2550"/>
      <c r="MZD16" s="2550"/>
      <c r="MZE16" s="2550"/>
      <c r="MZF16" s="2550"/>
      <c r="MZG16" s="2550"/>
      <c r="MZH16" s="2550"/>
      <c r="MZI16" s="2550"/>
      <c r="MZJ16" s="2550"/>
      <c r="MZK16" s="2550"/>
      <c r="MZL16" s="2550"/>
      <c r="MZM16" s="2550"/>
      <c r="MZN16" s="2550"/>
      <c r="MZO16" s="2550"/>
      <c r="MZP16" s="2550"/>
      <c r="MZQ16" s="2550"/>
      <c r="MZR16" s="2550"/>
      <c r="MZS16" s="2550"/>
      <c r="MZT16" s="2550"/>
      <c r="MZU16" s="2550"/>
      <c r="MZV16" s="2550"/>
      <c r="MZW16" s="2550"/>
      <c r="MZX16" s="2550"/>
      <c r="MZY16" s="2550"/>
      <c r="MZZ16" s="2550"/>
      <c r="NAA16" s="2550"/>
      <c r="NAB16" s="2550"/>
      <c r="NAC16" s="2550"/>
      <c r="NAD16" s="2550"/>
      <c r="NAE16" s="2550"/>
      <c r="NAF16" s="2550"/>
      <c r="NAG16" s="2550"/>
      <c r="NAH16" s="2550"/>
      <c r="NAI16" s="2550"/>
      <c r="NAJ16" s="2550"/>
      <c r="NAK16" s="2550"/>
      <c r="NAL16" s="2550"/>
      <c r="NAM16" s="2550"/>
      <c r="NAN16" s="2550"/>
      <c r="NAO16" s="2550"/>
      <c r="NAP16" s="2550"/>
      <c r="NAQ16" s="2550"/>
      <c r="NAR16" s="2550"/>
      <c r="NAS16" s="2550"/>
      <c r="NAT16" s="2550"/>
      <c r="NAU16" s="2550"/>
      <c r="NAV16" s="2550"/>
      <c r="NAW16" s="2550"/>
      <c r="NAX16" s="2550"/>
      <c r="NAY16" s="2550"/>
      <c r="NAZ16" s="2550"/>
      <c r="NBA16" s="2550"/>
      <c r="NBB16" s="2550"/>
      <c r="NBC16" s="2550"/>
      <c r="NBD16" s="2550"/>
      <c r="NBE16" s="2550"/>
      <c r="NBF16" s="2550"/>
      <c r="NBG16" s="2550"/>
      <c r="NBH16" s="2550"/>
      <c r="NBI16" s="2550"/>
      <c r="NBJ16" s="2550"/>
      <c r="NBK16" s="2550"/>
      <c r="NBL16" s="2550"/>
      <c r="NBM16" s="2550"/>
      <c r="NBN16" s="2550"/>
      <c r="NBO16" s="2550"/>
      <c r="NBP16" s="2550"/>
      <c r="NBQ16" s="2550"/>
      <c r="NBR16" s="2550"/>
      <c r="NBS16" s="2550"/>
      <c r="NBT16" s="2550"/>
      <c r="NBU16" s="2550"/>
      <c r="NBV16" s="2550"/>
      <c r="NBW16" s="2550"/>
      <c r="NBX16" s="2550"/>
      <c r="NBY16" s="2550"/>
      <c r="NBZ16" s="2550"/>
      <c r="NCA16" s="2550"/>
      <c r="NCB16" s="2550"/>
      <c r="NCC16" s="2550"/>
      <c r="NCD16" s="2550"/>
      <c r="NCE16" s="2550"/>
      <c r="NCF16" s="2550"/>
      <c r="NCG16" s="2550"/>
      <c r="NCH16" s="2550"/>
      <c r="NCI16" s="2550"/>
      <c r="NCJ16" s="2550"/>
      <c r="NCK16" s="2550"/>
      <c r="NCL16" s="2550"/>
      <c r="NCM16" s="2550"/>
      <c r="NCN16" s="2550"/>
      <c r="NCO16" s="2550"/>
      <c r="NCP16" s="2550"/>
      <c r="NCQ16" s="2550"/>
      <c r="NCR16" s="2550"/>
      <c r="NCS16" s="2550"/>
      <c r="NCT16" s="2550"/>
      <c r="NCU16" s="2550"/>
      <c r="NCV16" s="2550"/>
      <c r="NCW16" s="2550"/>
      <c r="NCX16" s="2550"/>
      <c r="NCY16" s="2550"/>
      <c r="NCZ16" s="2550"/>
      <c r="NDA16" s="2550"/>
      <c r="NDB16" s="2550"/>
      <c r="NDC16" s="2550"/>
      <c r="NDD16" s="2550"/>
      <c r="NDE16" s="2550"/>
      <c r="NDF16" s="2550"/>
      <c r="NDG16" s="2550"/>
      <c r="NDH16" s="2550"/>
      <c r="NDI16" s="2550"/>
      <c r="NDJ16" s="2550"/>
      <c r="NDK16" s="2550"/>
      <c r="NDL16" s="2550"/>
      <c r="NDM16" s="2550"/>
      <c r="NDN16" s="2550"/>
      <c r="NDO16" s="2550"/>
      <c r="NDP16" s="2550"/>
      <c r="NDQ16" s="2550"/>
      <c r="NDR16" s="2550"/>
      <c r="NDS16" s="2550"/>
      <c r="NDT16" s="2550"/>
      <c r="NDU16" s="2550"/>
      <c r="NDV16" s="2550"/>
      <c r="NDW16" s="2550"/>
      <c r="NDX16" s="2550"/>
      <c r="NDY16" s="2550"/>
      <c r="NDZ16" s="2550"/>
      <c r="NEA16" s="2550"/>
      <c r="NEB16" s="2550"/>
      <c r="NEC16" s="2550"/>
      <c r="NED16" s="2550"/>
      <c r="NEE16" s="2550"/>
      <c r="NEF16" s="2550"/>
      <c r="NEG16" s="2550"/>
      <c r="NEH16" s="2550"/>
      <c r="NEI16" s="2550"/>
      <c r="NEJ16" s="2550"/>
      <c r="NEK16" s="2550"/>
      <c r="NEL16" s="2550"/>
      <c r="NEM16" s="2550"/>
      <c r="NEN16" s="2550"/>
      <c r="NEO16" s="2550"/>
      <c r="NEP16" s="2550"/>
      <c r="NEQ16" s="2550"/>
      <c r="NER16" s="2550"/>
      <c r="NES16" s="2550"/>
      <c r="NET16" s="2550"/>
      <c r="NEU16" s="2550"/>
      <c r="NEV16" s="2550"/>
      <c r="NEW16" s="2550"/>
      <c r="NEX16" s="2550"/>
      <c r="NEY16" s="2550"/>
      <c r="NEZ16" s="2550"/>
      <c r="NFA16" s="2550"/>
      <c r="NFB16" s="2550"/>
      <c r="NFC16" s="2550"/>
      <c r="NFD16" s="2550"/>
      <c r="NFE16" s="2550"/>
      <c r="NFF16" s="2550"/>
      <c r="NFG16" s="2550"/>
      <c r="NFH16" s="2550"/>
      <c r="NFI16" s="2550"/>
      <c r="NFJ16" s="2550"/>
      <c r="NFK16" s="2550"/>
      <c r="NFL16" s="2550"/>
      <c r="NFM16" s="2550"/>
      <c r="NFN16" s="2550"/>
      <c r="NFO16" s="2550"/>
      <c r="NFP16" s="2550"/>
      <c r="NFQ16" s="2550"/>
      <c r="NFR16" s="2550"/>
      <c r="NFS16" s="2550"/>
      <c r="NFT16" s="2550"/>
      <c r="NFU16" s="2550"/>
      <c r="NFV16" s="2550"/>
      <c r="NFW16" s="2550"/>
      <c r="NFX16" s="2550"/>
      <c r="NFY16" s="2550"/>
      <c r="NFZ16" s="2550"/>
      <c r="NGA16" s="2550"/>
      <c r="NGB16" s="2550"/>
      <c r="NGC16" s="2550"/>
      <c r="NGD16" s="2550"/>
      <c r="NGE16" s="2550"/>
      <c r="NGF16" s="2550"/>
      <c r="NGG16" s="2550"/>
      <c r="NGH16" s="2550"/>
      <c r="NGI16" s="2550"/>
      <c r="NGJ16" s="2550"/>
      <c r="NGK16" s="2550"/>
      <c r="NGL16" s="2550"/>
      <c r="NGM16" s="2550"/>
      <c r="NGN16" s="2550"/>
      <c r="NGO16" s="2550"/>
      <c r="NGP16" s="2550"/>
      <c r="NGQ16" s="2550"/>
      <c r="NGR16" s="2550"/>
      <c r="NGS16" s="2550"/>
      <c r="NGT16" s="2550"/>
      <c r="NGU16" s="2550"/>
      <c r="NGV16" s="2550"/>
      <c r="NGW16" s="2550"/>
      <c r="NGX16" s="2550"/>
      <c r="NGY16" s="2550"/>
      <c r="NGZ16" s="2550"/>
      <c r="NHA16" s="2550"/>
      <c r="NHB16" s="2550"/>
      <c r="NHC16" s="2550"/>
      <c r="NHD16" s="2550"/>
      <c r="NHE16" s="2550"/>
      <c r="NHF16" s="2550"/>
      <c r="NHG16" s="2550"/>
      <c r="NHH16" s="2550"/>
      <c r="NHI16" s="2550"/>
      <c r="NHJ16" s="2550"/>
      <c r="NHK16" s="2550"/>
      <c r="NHL16" s="2550"/>
      <c r="NHM16" s="2550"/>
      <c r="NHN16" s="2550"/>
      <c r="NHO16" s="2550"/>
      <c r="NHP16" s="2550"/>
      <c r="NHQ16" s="2550"/>
      <c r="NHR16" s="2550"/>
      <c r="NHS16" s="2550"/>
      <c r="NHT16" s="2550"/>
      <c r="NHU16" s="2550"/>
      <c r="NHV16" s="2550"/>
      <c r="NHW16" s="2550"/>
      <c r="NHX16" s="2550"/>
      <c r="NHY16" s="2550"/>
      <c r="NHZ16" s="2550"/>
      <c r="NIA16" s="2550"/>
      <c r="NIB16" s="2550"/>
      <c r="NIC16" s="2550"/>
      <c r="NID16" s="2550"/>
      <c r="NIE16" s="2550"/>
      <c r="NIF16" s="2550"/>
      <c r="NIG16" s="2550"/>
      <c r="NIH16" s="2550"/>
      <c r="NII16" s="2550"/>
      <c r="NIJ16" s="2550"/>
      <c r="NIK16" s="2550"/>
      <c r="NIL16" s="2550"/>
      <c r="NIM16" s="2550"/>
      <c r="NIN16" s="2550"/>
      <c r="NIO16" s="2550"/>
      <c r="NIP16" s="2550"/>
      <c r="NIQ16" s="2550"/>
      <c r="NIR16" s="2550"/>
      <c r="NIS16" s="2550"/>
      <c r="NIT16" s="2550"/>
      <c r="NIU16" s="2550"/>
      <c r="NIV16" s="2550"/>
      <c r="NIW16" s="2550"/>
      <c r="NIX16" s="2550"/>
      <c r="NIY16" s="2550"/>
      <c r="NIZ16" s="2550"/>
      <c r="NJA16" s="2550"/>
      <c r="NJB16" s="2550"/>
      <c r="NJC16" s="2550"/>
      <c r="NJD16" s="2550"/>
      <c r="NJE16" s="2550"/>
      <c r="NJF16" s="2550"/>
      <c r="NJG16" s="2550"/>
      <c r="NJH16" s="2550"/>
      <c r="NJI16" s="2550"/>
      <c r="NJJ16" s="2550"/>
      <c r="NJK16" s="2550"/>
      <c r="NJL16" s="2550"/>
      <c r="NJM16" s="2550"/>
      <c r="NJN16" s="2550"/>
      <c r="NJO16" s="2550"/>
      <c r="NJP16" s="2550"/>
      <c r="NJQ16" s="2550"/>
      <c r="NJR16" s="2550"/>
      <c r="NJS16" s="2550"/>
      <c r="NJT16" s="2550"/>
      <c r="NJU16" s="2550"/>
      <c r="NJV16" s="2550"/>
      <c r="NJW16" s="2550"/>
      <c r="NJX16" s="2550"/>
      <c r="NJY16" s="2550"/>
      <c r="NJZ16" s="2550"/>
      <c r="NKA16" s="2550"/>
      <c r="NKB16" s="2550"/>
      <c r="NKC16" s="2550"/>
      <c r="NKD16" s="2550"/>
      <c r="NKE16" s="2550"/>
      <c r="NKF16" s="2550"/>
      <c r="NKG16" s="2550"/>
      <c r="NKH16" s="2550"/>
      <c r="NKI16" s="2550"/>
      <c r="NKJ16" s="2550"/>
      <c r="NKK16" s="2550"/>
      <c r="NKL16" s="2550"/>
      <c r="NKM16" s="2550"/>
      <c r="NKN16" s="2550"/>
      <c r="NKO16" s="2550"/>
      <c r="NKP16" s="2550"/>
      <c r="NKQ16" s="2550"/>
      <c r="NKR16" s="2550"/>
      <c r="NKS16" s="2550"/>
      <c r="NKT16" s="2550"/>
      <c r="NKU16" s="2550"/>
      <c r="NKV16" s="2550"/>
      <c r="NKW16" s="2550"/>
      <c r="NKX16" s="2550"/>
      <c r="NKY16" s="2550"/>
      <c r="NKZ16" s="2550"/>
      <c r="NLA16" s="2550"/>
      <c r="NLB16" s="2550"/>
      <c r="NLC16" s="2550"/>
      <c r="NLD16" s="2550"/>
      <c r="NLE16" s="2550"/>
      <c r="NLF16" s="2550"/>
      <c r="NLG16" s="2550"/>
      <c r="NLH16" s="2550"/>
      <c r="NLI16" s="2550"/>
      <c r="NLJ16" s="2550"/>
      <c r="NLK16" s="2550"/>
      <c r="NLL16" s="2550"/>
      <c r="NLM16" s="2550"/>
      <c r="NLN16" s="2550"/>
      <c r="NLO16" s="2550"/>
      <c r="NLP16" s="2550"/>
      <c r="NLQ16" s="2550"/>
      <c r="NLR16" s="2550"/>
      <c r="NLS16" s="2550"/>
      <c r="NLT16" s="2550"/>
      <c r="NLU16" s="2550"/>
      <c r="NLV16" s="2550"/>
      <c r="NLW16" s="2550"/>
      <c r="NLX16" s="2550"/>
      <c r="NLY16" s="2550"/>
      <c r="NLZ16" s="2550"/>
      <c r="NMA16" s="2550"/>
      <c r="NMB16" s="2550"/>
      <c r="NMC16" s="2550"/>
      <c r="NMD16" s="2550"/>
      <c r="NME16" s="2550"/>
      <c r="NMF16" s="2550"/>
      <c r="NMG16" s="2550"/>
      <c r="NMH16" s="2550"/>
      <c r="NMI16" s="2550"/>
      <c r="NMJ16" s="2550"/>
      <c r="NMK16" s="2550"/>
      <c r="NML16" s="2550"/>
      <c r="NMM16" s="2550"/>
      <c r="NMN16" s="2550"/>
      <c r="NMO16" s="2550"/>
      <c r="NMP16" s="2550"/>
      <c r="NMQ16" s="2550"/>
      <c r="NMR16" s="2550"/>
      <c r="NMS16" s="2550"/>
      <c r="NMT16" s="2550"/>
      <c r="NMU16" s="2550"/>
      <c r="NMV16" s="2550"/>
      <c r="NMW16" s="2550"/>
      <c r="NMX16" s="2550"/>
      <c r="NMY16" s="2550"/>
      <c r="NMZ16" s="2550"/>
      <c r="NNA16" s="2550"/>
      <c r="NNB16" s="2550"/>
      <c r="NNC16" s="2550"/>
      <c r="NND16" s="2550"/>
      <c r="NNE16" s="2550"/>
      <c r="NNF16" s="2550"/>
      <c r="NNG16" s="2550"/>
      <c r="NNH16" s="2550"/>
      <c r="NNI16" s="2550"/>
      <c r="NNJ16" s="2550"/>
      <c r="NNK16" s="2550"/>
      <c r="NNL16" s="2550"/>
      <c r="NNM16" s="2550"/>
      <c r="NNN16" s="2550"/>
      <c r="NNO16" s="2550"/>
      <c r="NNP16" s="2550"/>
      <c r="NNQ16" s="2550"/>
      <c r="NNR16" s="2550"/>
      <c r="NNS16" s="2550"/>
      <c r="NNT16" s="2550"/>
      <c r="NNU16" s="2550"/>
      <c r="NNV16" s="2550"/>
      <c r="NNW16" s="2550"/>
      <c r="NNX16" s="2550"/>
      <c r="NNY16" s="2550"/>
      <c r="NNZ16" s="2550"/>
      <c r="NOA16" s="2550"/>
      <c r="NOB16" s="2550"/>
      <c r="NOC16" s="2550"/>
      <c r="NOD16" s="2550"/>
      <c r="NOE16" s="2550"/>
      <c r="NOF16" s="2550"/>
      <c r="NOG16" s="2550"/>
      <c r="NOH16" s="2550"/>
      <c r="NOI16" s="2550"/>
      <c r="NOJ16" s="2550"/>
      <c r="NOK16" s="2550"/>
      <c r="NOL16" s="2550"/>
      <c r="NOM16" s="2550"/>
      <c r="NON16" s="2550"/>
      <c r="NOO16" s="2550"/>
      <c r="NOP16" s="2550"/>
      <c r="NOQ16" s="2550"/>
      <c r="NOR16" s="2550"/>
      <c r="NOS16" s="2550"/>
      <c r="NOT16" s="2550"/>
      <c r="NOU16" s="2550"/>
      <c r="NOV16" s="2550"/>
      <c r="NOW16" s="2550"/>
      <c r="NOX16" s="2550"/>
      <c r="NOY16" s="2550"/>
      <c r="NOZ16" s="2550"/>
      <c r="NPA16" s="2550"/>
      <c r="NPB16" s="2550"/>
      <c r="NPC16" s="2550"/>
      <c r="NPD16" s="2550"/>
      <c r="NPE16" s="2550"/>
      <c r="NPF16" s="2550"/>
      <c r="NPG16" s="2550"/>
      <c r="NPH16" s="2550"/>
      <c r="NPI16" s="2550"/>
      <c r="NPJ16" s="2550"/>
      <c r="NPK16" s="2550"/>
      <c r="NPL16" s="2550"/>
      <c r="NPM16" s="2550"/>
      <c r="NPN16" s="2550"/>
      <c r="NPO16" s="2550"/>
      <c r="NPP16" s="2550"/>
      <c r="NPQ16" s="2550"/>
      <c r="NPR16" s="2550"/>
      <c r="NPS16" s="2550"/>
      <c r="NPT16" s="2550"/>
      <c r="NPU16" s="2550"/>
      <c r="NPV16" s="2550"/>
      <c r="NPW16" s="2550"/>
      <c r="NPX16" s="2550"/>
      <c r="NPY16" s="2550"/>
      <c r="NPZ16" s="2550"/>
      <c r="NQA16" s="2550"/>
      <c r="NQB16" s="2550"/>
      <c r="NQC16" s="2550"/>
      <c r="NQD16" s="2550"/>
      <c r="NQE16" s="2550"/>
      <c r="NQF16" s="2550"/>
      <c r="NQG16" s="2550"/>
      <c r="NQH16" s="2550"/>
      <c r="NQI16" s="2550"/>
      <c r="NQJ16" s="2550"/>
      <c r="NQK16" s="2550"/>
      <c r="NQL16" s="2550"/>
      <c r="NQM16" s="2550"/>
      <c r="NQN16" s="2550"/>
      <c r="NQO16" s="2550"/>
      <c r="NQP16" s="2550"/>
      <c r="NQQ16" s="2550"/>
      <c r="NQR16" s="2550"/>
      <c r="NQS16" s="2550"/>
      <c r="NQT16" s="2550"/>
      <c r="NQU16" s="2550"/>
      <c r="NQV16" s="2550"/>
      <c r="NQW16" s="2550"/>
      <c r="NQX16" s="2550"/>
      <c r="NQY16" s="2550"/>
      <c r="NQZ16" s="2550"/>
      <c r="NRA16" s="2550"/>
      <c r="NRB16" s="2550"/>
      <c r="NRC16" s="2550"/>
      <c r="NRD16" s="2550"/>
      <c r="NRE16" s="2550"/>
      <c r="NRF16" s="2550"/>
      <c r="NRG16" s="2550"/>
      <c r="NRH16" s="2550"/>
      <c r="NRI16" s="2550"/>
      <c r="NRJ16" s="2550"/>
      <c r="NRK16" s="2550"/>
      <c r="NRL16" s="2550"/>
      <c r="NRM16" s="2550"/>
      <c r="NRN16" s="2550"/>
      <c r="NRO16" s="2550"/>
      <c r="NRP16" s="2550"/>
      <c r="NRQ16" s="2550"/>
      <c r="NRR16" s="2550"/>
      <c r="NRS16" s="2550"/>
      <c r="NRT16" s="2550"/>
      <c r="NRU16" s="2550"/>
      <c r="NRV16" s="2550"/>
      <c r="NRW16" s="2550"/>
      <c r="NRX16" s="2550"/>
      <c r="NRY16" s="2550"/>
      <c r="NRZ16" s="2550"/>
      <c r="NSA16" s="2550"/>
      <c r="NSB16" s="2550"/>
      <c r="NSC16" s="2550"/>
      <c r="NSD16" s="2550"/>
      <c r="NSE16" s="2550"/>
      <c r="NSF16" s="2550"/>
      <c r="NSG16" s="2550"/>
      <c r="NSH16" s="2550"/>
      <c r="NSI16" s="2550"/>
      <c r="NSJ16" s="2550"/>
      <c r="NSK16" s="2550"/>
      <c r="NSL16" s="2550"/>
      <c r="NSM16" s="2550"/>
      <c r="NSN16" s="2550"/>
      <c r="NSO16" s="2550"/>
      <c r="NSP16" s="2550"/>
      <c r="NSQ16" s="2550"/>
      <c r="NSR16" s="2550"/>
      <c r="NSS16" s="2550"/>
      <c r="NST16" s="2550"/>
      <c r="NSU16" s="2550"/>
      <c r="NSV16" s="2550"/>
      <c r="NSW16" s="2550"/>
      <c r="NSX16" s="2550"/>
      <c r="NSY16" s="2550"/>
      <c r="NSZ16" s="2550"/>
      <c r="NTA16" s="2550"/>
      <c r="NTB16" s="2550"/>
      <c r="NTC16" s="2550"/>
      <c r="NTD16" s="2550"/>
      <c r="NTE16" s="2550"/>
      <c r="NTF16" s="2550"/>
      <c r="NTG16" s="2550"/>
      <c r="NTH16" s="2550"/>
      <c r="NTI16" s="2550"/>
      <c r="NTJ16" s="2550"/>
      <c r="NTK16" s="2550"/>
      <c r="NTL16" s="2550"/>
      <c r="NTM16" s="2550"/>
      <c r="NTN16" s="2550"/>
      <c r="NTO16" s="2550"/>
      <c r="NTP16" s="2550"/>
      <c r="NTQ16" s="2550"/>
      <c r="NTR16" s="2550"/>
      <c r="NTS16" s="2550"/>
      <c r="NTT16" s="2550"/>
      <c r="NTU16" s="2550"/>
      <c r="NTV16" s="2550"/>
      <c r="NTW16" s="2550"/>
      <c r="NTX16" s="2550"/>
      <c r="NTY16" s="2550"/>
      <c r="NTZ16" s="2550"/>
      <c r="NUA16" s="2550"/>
      <c r="NUB16" s="2550"/>
      <c r="NUC16" s="2550"/>
      <c r="NUD16" s="2550"/>
      <c r="NUE16" s="2550"/>
      <c r="NUF16" s="2550"/>
      <c r="NUG16" s="2550"/>
      <c r="NUH16" s="2550"/>
      <c r="NUI16" s="2550"/>
      <c r="NUJ16" s="2550"/>
      <c r="NUK16" s="2550"/>
      <c r="NUL16" s="2550"/>
      <c r="NUM16" s="2550"/>
      <c r="NUN16" s="2550"/>
      <c r="NUO16" s="2550"/>
      <c r="NUP16" s="2550"/>
      <c r="NUQ16" s="2550"/>
      <c r="NUR16" s="2550"/>
      <c r="NUS16" s="2550"/>
      <c r="NUT16" s="2550"/>
      <c r="NUU16" s="2550"/>
      <c r="NUV16" s="2550"/>
      <c r="NUW16" s="2550"/>
      <c r="NUX16" s="2550"/>
      <c r="NUY16" s="2550"/>
      <c r="NUZ16" s="2550"/>
      <c r="NVA16" s="2550"/>
      <c r="NVB16" s="2550"/>
      <c r="NVC16" s="2550"/>
      <c r="NVD16" s="2550"/>
      <c r="NVE16" s="2550"/>
      <c r="NVF16" s="2550"/>
      <c r="NVG16" s="2550"/>
      <c r="NVH16" s="2550"/>
      <c r="NVI16" s="2550"/>
      <c r="NVJ16" s="2550"/>
      <c r="NVK16" s="2550"/>
      <c r="NVL16" s="2550"/>
      <c r="NVM16" s="2550"/>
      <c r="NVN16" s="2550"/>
      <c r="NVO16" s="2550"/>
      <c r="NVP16" s="2550"/>
      <c r="NVQ16" s="2550"/>
      <c r="NVR16" s="2550"/>
      <c r="NVS16" s="2550"/>
      <c r="NVT16" s="2550"/>
      <c r="NVU16" s="2550"/>
      <c r="NVV16" s="2550"/>
      <c r="NVW16" s="2550"/>
      <c r="NVX16" s="2550"/>
      <c r="NVY16" s="2550"/>
      <c r="NVZ16" s="2550"/>
      <c r="NWA16" s="2550"/>
      <c r="NWB16" s="2550"/>
      <c r="NWC16" s="2550"/>
      <c r="NWD16" s="2550"/>
      <c r="NWE16" s="2550"/>
      <c r="NWF16" s="2550"/>
      <c r="NWG16" s="2550"/>
      <c r="NWH16" s="2550"/>
      <c r="NWI16" s="2550"/>
      <c r="NWJ16" s="2550"/>
      <c r="NWK16" s="2550"/>
      <c r="NWL16" s="2550"/>
      <c r="NWM16" s="2550"/>
      <c r="NWN16" s="2550"/>
      <c r="NWO16" s="2550"/>
      <c r="NWP16" s="2550"/>
      <c r="NWQ16" s="2550"/>
      <c r="NWR16" s="2550"/>
      <c r="NWS16" s="2550"/>
      <c r="NWT16" s="2550"/>
      <c r="NWU16" s="2550"/>
      <c r="NWV16" s="2550"/>
      <c r="NWW16" s="2550"/>
      <c r="NWX16" s="2550"/>
      <c r="NWY16" s="2550"/>
      <c r="NWZ16" s="2550"/>
      <c r="NXA16" s="2550"/>
      <c r="NXB16" s="2550"/>
      <c r="NXC16" s="2550"/>
      <c r="NXD16" s="2550"/>
      <c r="NXE16" s="2550"/>
      <c r="NXF16" s="2550"/>
      <c r="NXG16" s="2550"/>
      <c r="NXH16" s="2550"/>
      <c r="NXI16" s="2550"/>
      <c r="NXJ16" s="2550"/>
      <c r="NXK16" s="2550"/>
      <c r="NXL16" s="2550"/>
      <c r="NXM16" s="2550"/>
      <c r="NXN16" s="2550"/>
      <c r="NXO16" s="2550"/>
      <c r="NXP16" s="2550"/>
      <c r="NXQ16" s="2550"/>
      <c r="NXR16" s="2550"/>
      <c r="NXS16" s="2550"/>
      <c r="NXT16" s="2550"/>
      <c r="NXU16" s="2550"/>
      <c r="NXV16" s="2550"/>
      <c r="NXW16" s="2550"/>
      <c r="NXX16" s="2550"/>
      <c r="NXY16" s="2550"/>
      <c r="NXZ16" s="2550"/>
      <c r="NYA16" s="2550"/>
      <c r="NYB16" s="2550"/>
      <c r="NYC16" s="2550"/>
      <c r="NYD16" s="2550"/>
      <c r="NYE16" s="2550"/>
      <c r="NYF16" s="2550"/>
      <c r="NYG16" s="2550"/>
      <c r="NYH16" s="2550"/>
      <c r="NYI16" s="2550"/>
      <c r="NYJ16" s="2550"/>
      <c r="NYK16" s="2550"/>
      <c r="NYL16" s="2550"/>
      <c r="NYM16" s="2550"/>
      <c r="NYN16" s="2550"/>
      <c r="NYO16" s="2550"/>
      <c r="NYP16" s="2550"/>
      <c r="NYQ16" s="2550"/>
      <c r="NYR16" s="2550"/>
      <c r="NYS16" s="2550"/>
      <c r="NYT16" s="2550"/>
      <c r="NYU16" s="2550"/>
      <c r="NYV16" s="2550"/>
      <c r="NYW16" s="2550"/>
      <c r="NYX16" s="2550"/>
      <c r="NYY16" s="2550"/>
      <c r="NYZ16" s="2550"/>
      <c r="NZA16" s="2550"/>
      <c r="NZB16" s="2550"/>
      <c r="NZC16" s="2550"/>
      <c r="NZD16" s="2550"/>
      <c r="NZE16" s="2550"/>
      <c r="NZF16" s="2550"/>
      <c r="NZG16" s="2550"/>
      <c r="NZH16" s="2550"/>
      <c r="NZI16" s="2550"/>
      <c r="NZJ16" s="2550"/>
      <c r="NZK16" s="2550"/>
      <c r="NZL16" s="2550"/>
      <c r="NZM16" s="2550"/>
      <c r="NZN16" s="2550"/>
      <c r="NZO16" s="2550"/>
      <c r="NZP16" s="2550"/>
      <c r="NZQ16" s="2550"/>
      <c r="NZR16" s="2550"/>
      <c r="NZS16" s="2550"/>
      <c r="NZT16" s="2550"/>
      <c r="NZU16" s="2550"/>
      <c r="NZV16" s="2550"/>
      <c r="NZW16" s="2550"/>
      <c r="NZX16" s="2550"/>
      <c r="NZY16" s="2550"/>
      <c r="NZZ16" s="2550"/>
      <c r="OAA16" s="2550"/>
      <c r="OAB16" s="2550"/>
      <c r="OAC16" s="2550"/>
      <c r="OAD16" s="2550"/>
      <c r="OAE16" s="2550"/>
      <c r="OAF16" s="2550"/>
      <c r="OAG16" s="2550"/>
      <c r="OAH16" s="2550"/>
      <c r="OAI16" s="2550"/>
      <c r="OAJ16" s="2550"/>
      <c r="OAK16" s="2550"/>
      <c r="OAL16" s="2550"/>
      <c r="OAM16" s="2550"/>
      <c r="OAN16" s="2550"/>
      <c r="OAO16" s="2550"/>
      <c r="OAP16" s="2550"/>
      <c r="OAQ16" s="2550"/>
      <c r="OAR16" s="2550"/>
      <c r="OAS16" s="2550"/>
      <c r="OAT16" s="2550"/>
      <c r="OAU16" s="2550"/>
      <c r="OAV16" s="2550"/>
      <c r="OAW16" s="2550"/>
      <c r="OAX16" s="2550"/>
      <c r="OAY16" s="2550"/>
      <c r="OAZ16" s="2550"/>
      <c r="OBA16" s="2550"/>
      <c r="OBB16" s="2550"/>
      <c r="OBC16" s="2550"/>
      <c r="OBD16" s="2550"/>
      <c r="OBE16" s="2550"/>
      <c r="OBF16" s="2550"/>
      <c r="OBG16" s="2550"/>
      <c r="OBH16" s="2550"/>
      <c r="OBI16" s="2550"/>
      <c r="OBJ16" s="2550"/>
      <c r="OBK16" s="2550"/>
      <c r="OBL16" s="2550"/>
      <c r="OBM16" s="2550"/>
      <c r="OBN16" s="2550"/>
      <c r="OBO16" s="2550"/>
      <c r="OBP16" s="2550"/>
      <c r="OBQ16" s="2550"/>
      <c r="OBR16" s="2550"/>
      <c r="OBS16" s="2550"/>
      <c r="OBT16" s="2550"/>
      <c r="OBU16" s="2550"/>
      <c r="OBV16" s="2550"/>
      <c r="OBW16" s="2550"/>
      <c r="OBX16" s="2550"/>
      <c r="OBY16" s="2550"/>
      <c r="OBZ16" s="2550"/>
      <c r="OCA16" s="2550"/>
      <c r="OCB16" s="2550"/>
      <c r="OCC16" s="2550"/>
      <c r="OCD16" s="2550"/>
      <c r="OCE16" s="2550"/>
      <c r="OCF16" s="2550"/>
      <c r="OCG16" s="2550"/>
      <c r="OCH16" s="2550"/>
      <c r="OCI16" s="2550"/>
      <c r="OCJ16" s="2550"/>
      <c r="OCK16" s="2550"/>
      <c r="OCL16" s="2550"/>
      <c r="OCM16" s="2550"/>
      <c r="OCN16" s="2550"/>
      <c r="OCO16" s="2550"/>
      <c r="OCP16" s="2550"/>
      <c r="OCQ16" s="2550"/>
      <c r="OCR16" s="2550"/>
      <c r="OCS16" s="2550"/>
      <c r="OCT16" s="2550"/>
      <c r="OCU16" s="2550"/>
      <c r="OCV16" s="2550"/>
      <c r="OCW16" s="2550"/>
      <c r="OCX16" s="2550"/>
      <c r="OCY16" s="2550"/>
      <c r="OCZ16" s="2550"/>
      <c r="ODA16" s="2550"/>
      <c r="ODB16" s="2550"/>
      <c r="ODC16" s="2550"/>
      <c r="ODD16" s="2550"/>
      <c r="ODE16" s="2550"/>
      <c r="ODF16" s="2550"/>
      <c r="ODG16" s="2550"/>
      <c r="ODH16" s="2550"/>
      <c r="ODI16" s="2550"/>
      <c r="ODJ16" s="2550"/>
      <c r="ODK16" s="2550"/>
      <c r="ODL16" s="2550"/>
      <c r="ODM16" s="2550"/>
      <c r="ODN16" s="2550"/>
      <c r="ODO16" s="2550"/>
      <c r="ODP16" s="2550"/>
      <c r="ODQ16" s="2550"/>
      <c r="ODR16" s="2550"/>
      <c r="ODS16" s="2550"/>
      <c r="ODT16" s="2550"/>
      <c r="ODU16" s="2550"/>
      <c r="ODV16" s="2550"/>
      <c r="ODW16" s="2550"/>
      <c r="ODX16" s="2550"/>
      <c r="ODY16" s="2550"/>
      <c r="ODZ16" s="2550"/>
      <c r="OEA16" s="2550"/>
      <c r="OEB16" s="2550"/>
      <c r="OEC16" s="2550"/>
      <c r="OED16" s="2550"/>
      <c r="OEE16" s="2550"/>
      <c r="OEF16" s="2550"/>
      <c r="OEG16" s="2550"/>
      <c r="OEH16" s="2550"/>
      <c r="OEI16" s="2550"/>
      <c r="OEJ16" s="2550"/>
      <c r="OEK16" s="2550"/>
      <c r="OEL16" s="2550"/>
      <c r="OEM16" s="2550"/>
      <c r="OEN16" s="2550"/>
      <c r="OEO16" s="2550"/>
      <c r="OEP16" s="2550"/>
      <c r="OEQ16" s="2550"/>
      <c r="OER16" s="2550"/>
      <c r="OES16" s="2550"/>
      <c r="OET16" s="2550"/>
      <c r="OEU16" s="2550"/>
      <c r="OEV16" s="2550"/>
      <c r="OEW16" s="2550"/>
      <c r="OEX16" s="2550"/>
      <c r="OEY16" s="2550"/>
      <c r="OEZ16" s="2550"/>
      <c r="OFA16" s="2550"/>
      <c r="OFB16" s="2550"/>
      <c r="OFC16" s="2550"/>
      <c r="OFD16" s="2550"/>
      <c r="OFE16" s="2550"/>
      <c r="OFF16" s="2550"/>
      <c r="OFG16" s="2550"/>
      <c r="OFH16" s="2550"/>
      <c r="OFI16" s="2550"/>
      <c r="OFJ16" s="2550"/>
      <c r="OFK16" s="2550"/>
      <c r="OFL16" s="2550"/>
      <c r="OFM16" s="2550"/>
      <c r="OFN16" s="2550"/>
      <c r="OFO16" s="2550"/>
      <c r="OFP16" s="2550"/>
      <c r="OFQ16" s="2550"/>
      <c r="OFR16" s="2550"/>
      <c r="OFS16" s="2550"/>
      <c r="OFT16" s="2550"/>
      <c r="OFU16" s="2550"/>
      <c r="OFV16" s="2550"/>
      <c r="OFW16" s="2550"/>
      <c r="OFX16" s="2550"/>
      <c r="OFY16" s="2550"/>
      <c r="OFZ16" s="2550"/>
      <c r="OGA16" s="2550"/>
      <c r="OGB16" s="2550"/>
      <c r="OGC16" s="2550"/>
      <c r="OGD16" s="2550"/>
      <c r="OGE16" s="2550"/>
      <c r="OGF16" s="2550"/>
      <c r="OGG16" s="2550"/>
      <c r="OGH16" s="2550"/>
      <c r="OGI16" s="2550"/>
      <c r="OGJ16" s="2550"/>
      <c r="OGK16" s="2550"/>
      <c r="OGL16" s="2550"/>
      <c r="OGM16" s="2550"/>
      <c r="OGN16" s="2550"/>
      <c r="OGO16" s="2550"/>
      <c r="OGP16" s="2550"/>
      <c r="OGQ16" s="2550"/>
      <c r="OGR16" s="2550"/>
      <c r="OGS16" s="2550"/>
      <c r="OGT16" s="2550"/>
      <c r="OGU16" s="2550"/>
      <c r="OGV16" s="2550"/>
      <c r="OGW16" s="2550"/>
      <c r="OGX16" s="2550"/>
      <c r="OGY16" s="2550"/>
      <c r="OGZ16" s="2550"/>
      <c r="OHA16" s="2550"/>
      <c r="OHB16" s="2550"/>
      <c r="OHC16" s="2550"/>
      <c r="OHD16" s="2550"/>
      <c r="OHE16" s="2550"/>
      <c r="OHF16" s="2550"/>
      <c r="OHG16" s="2550"/>
      <c r="OHH16" s="2550"/>
      <c r="OHI16" s="2550"/>
      <c r="OHJ16" s="2550"/>
      <c r="OHK16" s="2550"/>
      <c r="OHL16" s="2550"/>
      <c r="OHM16" s="2550"/>
      <c r="OHN16" s="2550"/>
      <c r="OHO16" s="2550"/>
      <c r="OHP16" s="2550"/>
      <c r="OHQ16" s="2550"/>
      <c r="OHR16" s="2550"/>
      <c r="OHS16" s="2550"/>
      <c r="OHT16" s="2550"/>
      <c r="OHU16" s="2550"/>
      <c r="OHV16" s="2550"/>
      <c r="OHW16" s="2550"/>
      <c r="OHX16" s="2550"/>
      <c r="OHY16" s="2550"/>
      <c r="OHZ16" s="2550"/>
      <c r="OIA16" s="2550"/>
      <c r="OIB16" s="2550"/>
      <c r="OIC16" s="2550"/>
      <c r="OID16" s="2550"/>
      <c r="OIE16" s="2550"/>
      <c r="OIF16" s="2550"/>
      <c r="OIG16" s="2550"/>
      <c r="OIH16" s="2550"/>
      <c r="OII16" s="2550"/>
      <c r="OIJ16" s="2550"/>
      <c r="OIK16" s="2550"/>
      <c r="OIL16" s="2550"/>
      <c r="OIM16" s="2550"/>
      <c r="OIN16" s="2550"/>
      <c r="OIO16" s="2550"/>
      <c r="OIP16" s="2550"/>
      <c r="OIQ16" s="2550"/>
      <c r="OIR16" s="2550"/>
      <c r="OIS16" s="2550"/>
      <c r="OIT16" s="2550"/>
      <c r="OIU16" s="2550"/>
      <c r="OIV16" s="2550"/>
      <c r="OIW16" s="2550"/>
      <c r="OIX16" s="2550"/>
      <c r="OIY16" s="2550"/>
      <c r="OIZ16" s="2550"/>
      <c r="OJA16" s="2550"/>
      <c r="OJB16" s="2550"/>
      <c r="OJC16" s="2550"/>
      <c r="OJD16" s="2550"/>
      <c r="OJE16" s="2550"/>
      <c r="OJF16" s="2550"/>
      <c r="OJG16" s="2550"/>
      <c r="OJH16" s="2550"/>
      <c r="OJI16" s="2550"/>
      <c r="OJJ16" s="2550"/>
      <c r="OJK16" s="2550"/>
      <c r="OJL16" s="2550"/>
      <c r="OJM16" s="2550"/>
      <c r="OJN16" s="2550"/>
      <c r="OJO16" s="2550"/>
      <c r="OJP16" s="2550"/>
      <c r="OJQ16" s="2550"/>
      <c r="OJR16" s="2550"/>
      <c r="OJS16" s="2550"/>
      <c r="OJT16" s="2550"/>
      <c r="OJU16" s="2550"/>
      <c r="OJV16" s="2550"/>
      <c r="OJW16" s="2550"/>
      <c r="OJX16" s="2550"/>
      <c r="OJY16" s="2550"/>
      <c r="OJZ16" s="2550"/>
      <c r="OKA16" s="2550"/>
      <c r="OKB16" s="2550"/>
      <c r="OKC16" s="2550"/>
      <c r="OKD16" s="2550"/>
      <c r="OKE16" s="2550"/>
      <c r="OKF16" s="2550"/>
      <c r="OKG16" s="2550"/>
      <c r="OKH16" s="2550"/>
      <c r="OKI16" s="2550"/>
      <c r="OKJ16" s="2550"/>
      <c r="OKK16" s="2550"/>
      <c r="OKL16" s="2550"/>
      <c r="OKM16" s="2550"/>
      <c r="OKN16" s="2550"/>
      <c r="OKO16" s="2550"/>
      <c r="OKP16" s="2550"/>
      <c r="OKQ16" s="2550"/>
      <c r="OKR16" s="2550"/>
      <c r="OKS16" s="2550"/>
      <c r="OKT16" s="2550"/>
      <c r="OKU16" s="2550"/>
      <c r="OKV16" s="2550"/>
      <c r="OKW16" s="2550"/>
      <c r="OKX16" s="2550"/>
      <c r="OKY16" s="2550"/>
      <c r="OKZ16" s="2550"/>
      <c r="OLA16" s="2550"/>
      <c r="OLB16" s="2550"/>
      <c r="OLC16" s="2550"/>
      <c r="OLD16" s="2550"/>
      <c r="OLE16" s="2550"/>
      <c r="OLF16" s="2550"/>
      <c r="OLG16" s="2550"/>
      <c r="OLH16" s="2550"/>
      <c r="OLI16" s="2550"/>
      <c r="OLJ16" s="2550"/>
      <c r="OLK16" s="2550"/>
      <c r="OLL16" s="2550"/>
      <c r="OLM16" s="2550"/>
      <c r="OLN16" s="2550"/>
      <c r="OLO16" s="2550"/>
      <c r="OLP16" s="2550"/>
      <c r="OLQ16" s="2550"/>
      <c r="OLR16" s="2550"/>
      <c r="OLS16" s="2550"/>
      <c r="OLT16" s="2550"/>
      <c r="OLU16" s="2550"/>
      <c r="OLV16" s="2550"/>
      <c r="OLW16" s="2550"/>
      <c r="OLX16" s="2550"/>
      <c r="OLY16" s="2550"/>
      <c r="OLZ16" s="2550"/>
      <c r="OMA16" s="2550"/>
      <c r="OMB16" s="2550"/>
      <c r="OMC16" s="2550"/>
      <c r="OMD16" s="2550"/>
      <c r="OME16" s="2550"/>
      <c r="OMF16" s="2550"/>
      <c r="OMG16" s="2550"/>
      <c r="OMH16" s="2550"/>
      <c r="OMI16" s="2550"/>
      <c r="OMJ16" s="2550"/>
      <c r="OMK16" s="2550"/>
      <c r="OML16" s="2550"/>
      <c r="OMM16" s="2550"/>
      <c r="OMN16" s="2550"/>
      <c r="OMO16" s="2550"/>
      <c r="OMP16" s="2550"/>
      <c r="OMQ16" s="2550"/>
      <c r="OMR16" s="2550"/>
      <c r="OMS16" s="2550"/>
      <c r="OMT16" s="2550"/>
      <c r="OMU16" s="2550"/>
      <c r="OMV16" s="2550"/>
      <c r="OMW16" s="2550"/>
      <c r="OMX16" s="2550"/>
      <c r="OMY16" s="2550"/>
      <c r="OMZ16" s="2550"/>
      <c r="ONA16" s="2550"/>
      <c r="ONB16" s="2550"/>
      <c r="ONC16" s="2550"/>
      <c r="OND16" s="2550"/>
      <c r="ONE16" s="2550"/>
      <c r="ONF16" s="2550"/>
      <c r="ONG16" s="2550"/>
      <c r="ONH16" s="2550"/>
      <c r="ONI16" s="2550"/>
      <c r="ONJ16" s="2550"/>
      <c r="ONK16" s="2550"/>
      <c r="ONL16" s="2550"/>
      <c r="ONM16" s="2550"/>
      <c r="ONN16" s="2550"/>
      <c r="ONO16" s="2550"/>
      <c r="ONP16" s="2550"/>
      <c r="ONQ16" s="2550"/>
      <c r="ONR16" s="2550"/>
      <c r="ONS16" s="2550"/>
      <c r="ONT16" s="2550"/>
      <c r="ONU16" s="2550"/>
      <c r="ONV16" s="2550"/>
      <c r="ONW16" s="2550"/>
      <c r="ONX16" s="2550"/>
      <c r="ONY16" s="2550"/>
      <c r="ONZ16" s="2550"/>
      <c r="OOA16" s="2550"/>
      <c r="OOB16" s="2550"/>
      <c r="OOC16" s="2550"/>
      <c r="OOD16" s="2550"/>
      <c r="OOE16" s="2550"/>
      <c r="OOF16" s="2550"/>
      <c r="OOG16" s="2550"/>
      <c r="OOH16" s="2550"/>
      <c r="OOI16" s="2550"/>
      <c r="OOJ16" s="2550"/>
      <c r="OOK16" s="2550"/>
      <c r="OOL16" s="2550"/>
      <c r="OOM16" s="2550"/>
      <c r="OON16" s="2550"/>
      <c r="OOO16" s="2550"/>
      <c r="OOP16" s="2550"/>
      <c r="OOQ16" s="2550"/>
      <c r="OOR16" s="2550"/>
      <c r="OOS16" s="2550"/>
      <c r="OOT16" s="2550"/>
      <c r="OOU16" s="2550"/>
      <c r="OOV16" s="2550"/>
      <c r="OOW16" s="2550"/>
      <c r="OOX16" s="2550"/>
      <c r="OOY16" s="2550"/>
      <c r="OOZ16" s="2550"/>
      <c r="OPA16" s="2550"/>
      <c r="OPB16" s="2550"/>
      <c r="OPC16" s="2550"/>
      <c r="OPD16" s="2550"/>
      <c r="OPE16" s="2550"/>
      <c r="OPF16" s="2550"/>
      <c r="OPG16" s="2550"/>
      <c r="OPH16" s="2550"/>
      <c r="OPI16" s="2550"/>
      <c r="OPJ16" s="2550"/>
      <c r="OPK16" s="2550"/>
      <c r="OPL16" s="2550"/>
      <c r="OPM16" s="2550"/>
      <c r="OPN16" s="2550"/>
      <c r="OPO16" s="2550"/>
      <c r="OPP16" s="2550"/>
      <c r="OPQ16" s="2550"/>
      <c r="OPR16" s="2550"/>
      <c r="OPS16" s="2550"/>
      <c r="OPT16" s="2550"/>
      <c r="OPU16" s="2550"/>
      <c r="OPV16" s="2550"/>
      <c r="OPW16" s="2550"/>
      <c r="OPX16" s="2550"/>
      <c r="OPY16" s="2550"/>
      <c r="OPZ16" s="2550"/>
      <c r="OQA16" s="2550"/>
      <c r="OQB16" s="2550"/>
      <c r="OQC16" s="2550"/>
      <c r="OQD16" s="2550"/>
      <c r="OQE16" s="2550"/>
      <c r="OQF16" s="2550"/>
      <c r="OQG16" s="2550"/>
      <c r="OQH16" s="2550"/>
      <c r="OQI16" s="2550"/>
      <c r="OQJ16" s="2550"/>
      <c r="OQK16" s="2550"/>
      <c r="OQL16" s="2550"/>
      <c r="OQM16" s="2550"/>
      <c r="OQN16" s="2550"/>
      <c r="OQO16" s="2550"/>
      <c r="OQP16" s="2550"/>
      <c r="OQQ16" s="2550"/>
      <c r="OQR16" s="2550"/>
      <c r="OQS16" s="2550"/>
      <c r="OQT16" s="2550"/>
      <c r="OQU16" s="2550"/>
      <c r="OQV16" s="2550"/>
      <c r="OQW16" s="2550"/>
      <c r="OQX16" s="2550"/>
      <c r="OQY16" s="2550"/>
      <c r="OQZ16" s="2550"/>
      <c r="ORA16" s="2550"/>
      <c r="ORB16" s="2550"/>
      <c r="ORC16" s="2550"/>
      <c r="ORD16" s="2550"/>
      <c r="ORE16" s="2550"/>
      <c r="ORF16" s="2550"/>
      <c r="ORG16" s="2550"/>
      <c r="ORH16" s="2550"/>
      <c r="ORI16" s="2550"/>
      <c r="ORJ16" s="2550"/>
      <c r="ORK16" s="2550"/>
      <c r="ORL16" s="2550"/>
      <c r="ORM16" s="2550"/>
      <c r="ORN16" s="2550"/>
      <c r="ORO16" s="2550"/>
      <c r="ORP16" s="2550"/>
      <c r="ORQ16" s="2550"/>
      <c r="ORR16" s="2550"/>
      <c r="ORS16" s="2550"/>
      <c r="ORT16" s="2550"/>
      <c r="ORU16" s="2550"/>
      <c r="ORV16" s="2550"/>
      <c r="ORW16" s="2550"/>
      <c r="ORX16" s="2550"/>
      <c r="ORY16" s="2550"/>
      <c r="ORZ16" s="2550"/>
      <c r="OSA16" s="2550"/>
      <c r="OSB16" s="2550"/>
      <c r="OSC16" s="2550"/>
      <c r="OSD16" s="2550"/>
      <c r="OSE16" s="2550"/>
      <c r="OSF16" s="2550"/>
      <c r="OSG16" s="2550"/>
      <c r="OSH16" s="2550"/>
      <c r="OSI16" s="2550"/>
      <c r="OSJ16" s="2550"/>
      <c r="OSK16" s="2550"/>
      <c r="OSL16" s="2550"/>
      <c r="OSM16" s="2550"/>
      <c r="OSN16" s="2550"/>
      <c r="OSO16" s="2550"/>
      <c r="OSP16" s="2550"/>
      <c r="OSQ16" s="2550"/>
      <c r="OSR16" s="2550"/>
      <c r="OSS16" s="2550"/>
      <c r="OST16" s="2550"/>
      <c r="OSU16" s="2550"/>
      <c r="OSV16" s="2550"/>
      <c r="OSW16" s="2550"/>
      <c r="OSX16" s="2550"/>
      <c r="OSY16" s="2550"/>
      <c r="OSZ16" s="2550"/>
      <c r="OTA16" s="2550"/>
      <c r="OTB16" s="2550"/>
      <c r="OTC16" s="2550"/>
      <c r="OTD16" s="2550"/>
      <c r="OTE16" s="2550"/>
      <c r="OTF16" s="2550"/>
      <c r="OTG16" s="2550"/>
      <c r="OTH16" s="2550"/>
      <c r="OTI16" s="2550"/>
      <c r="OTJ16" s="2550"/>
      <c r="OTK16" s="2550"/>
      <c r="OTL16" s="2550"/>
      <c r="OTM16" s="2550"/>
      <c r="OTN16" s="2550"/>
      <c r="OTO16" s="2550"/>
      <c r="OTP16" s="2550"/>
      <c r="OTQ16" s="2550"/>
      <c r="OTR16" s="2550"/>
      <c r="OTS16" s="2550"/>
      <c r="OTT16" s="2550"/>
      <c r="OTU16" s="2550"/>
      <c r="OTV16" s="2550"/>
      <c r="OTW16" s="2550"/>
      <c r="OTX16" s="2550"/>
      <c r="OTY16" s="2550"/>
      <c r="OTZ16" s="2550"/>
      <c r="OUA16" s="2550"/>
      <c r="OUB16" s="2550"/>
      <c r="OUC16" s="2550"/>
      <c r="OUD16" s="2550"/>
      <c r="OUE16" s="2550"/>
      <c r="OUF16" s="2550"/>
      <c r="OUG16" s="2550"/>
      <c r="OUH16" s="2550"/>
      <c r="OUI16" s="2550"/>
      <c r="OUJ16" s="2550"/>
      <c r="OUK16" s="2550"/>
      <c r="OUL16" s="2550"/>
      <c r="OUM16" s="2550"/>
      <c r="OUN16" s="2550"/>
      <c r="OUO16" s="2550"/>
      <c r="OUP16" s="2550"/>
      <c r="OUQ16" s="2550"/>
      <c r="OUR16" s="2550"/>
      <c r="OUS16" s="2550"/>
      <c r="OUT16" s="2550"/>
      <c r="OUU16" s="2550"/>
      <c r="OUV16" s="2550"/>
      <c r="OUW16" s="2550"/>
      <c r="OUX16" s="2550"/>
      <c r="OUY16" s="2550"/>
      <c r="OUZ16" s="2550"/>
      <c r="OVA16" s="2550"/>
      <c r="OVB16" s="2550"/>
      <c r="OVC16" s="2550"/>
      <c r="OVD16" s="2550"/>
      <c r="OVE16" s="2550"/>
      <c r="OVF16" s="2550"/>
      <c r="OVG16" s="2550"/>
      <c r="OVH16" s="2550"/>
      <c r="OVI16" s="2550"/>
      <c r="OVJ16" s="2550"/>
      <c r="OVK16" s="2550"/>
      <c r="OVL16" s="2550"/>
      <c r="OVM16" s="2550"/>
      <c r="OVN16" s="2550"/>
      <c r="OVO16" s="2550"/>
      <c r="OVP16" s="2550"/>
      <c r="OVQ16" s="2550"/>
      <c r="OVR16" s="2550"/>
      <c r="OVS16" s="2550"/>
      <c r="OVT16" s="2550"/>
      <c r="OVU16" s="2550"/>
      <c r="OVV16" s="2550"/>
      <c r="OVW16" s="2550"/>
      <c r="OVX16" s="2550"/>
      <c r="OVY16" s="2550"/>
      <c r="OVZ16" s="2550"/>
      <c r="OWA16" s="2550"/>
      <c r="OWB16" s="2550"/>
      <c r="OWC16" s="2550"/>
      <c r="OWD16" s="2550"/>
      <c r="OWE16" s="2550"/>
      <c r="OWF16" s="2550"/>
      <c r="OWG16" s="2550"/>
      <c r="OWH16" s="2550"/>
      <c r="OWI16" s="2550"/>
      <c r="OWJ16" s="2550"/>
      <c r="OWK16" s="2550"/>
      <c r="OWL16" s="2550"/>
      <c r="OWM16" s="2550"/>
      <c r="OWN16" s="2550"/>
      <c r="OWO16" s="2550"/>
      <c r="OWP16" s="2550"/>
      <c r="OWQ16" s="2550"/>
      <c r="OWR16" s="2550"/>
      <c r="OWS16" s="2550"/>
      <c r="OWT16" s="2550"/>
      <c r="OWU16" s="2550"/>
      <c r="OWV16" s="2550"/>
      <c r="OWW16" s="2550"/>
      <c r="OWX16" s="2550"/>
      <c r="OWY16" s="2550"/>
      <c r="OWZ16" s="2550"/>
      <c r="OXA16" s="2550"/>
      <c r="OXB16" s="2550"/>
      <c r="OXC16" s="2550"/>
      <c r="OXD16" s="2550"/>
      <c r="OXE16" s="2550"/>
      <c r="OXF16" s="2550"/>
      <c r="OXG16" s="2550"/>
      <c r="OXH16" s="2550"/>
      <c r="OXI16" s="2550"/>
      <c r="OXJ16" s="2550"/>
      <c r="OXK16" s="2550"/>
      <c r="OXL16" s="2550"/>
      <c r="OXM16" s="2550"/>
      <c r="OXN16" s="2550"/>
      <c r="OXO16" s="2550"/>
      <c r="OXP16" s="2550"/>
      <c r="OXQ16" s="2550"/>
      <c r="OXR16" s="2550"/>
      <c r="OXS16" s="2550"/>
      <c r="OXT16" s="2550"/>
      <c r="OXU16" s="2550"/>
      <c r="OXV16" s="2550"/>
      <c r="OXW16" s="2550"/>
      <c r="OXX16" s="2550"/>
      <c r="OXY16" s="2550"/>
      <c r="OXZ16" s="2550"/>
      <c r="OYA16" s="2550"/>
      <c r="OYB16" s="2550"/>
      <c r="OYC16" s="2550"/>
      <c r="OYD16" s="2550"/>
      <c r="OYE16" s="2550"/>
      <c r="OYF16" s="2550"/>
      <c r="OYG16" s="2550"/>
      <c r="OYH16" s="2550"/>
      <c r="OYI16" s="2550"/>
      <c r="OYJ16" s="2550"/>
      <c r="OYK16" s="2550"/>
      <c r="OYL16" s="2550"/>
      <c r="OYM16" s="2550"/>
      <c r="OYN16" s="2550"/>
      <c r="OYO16" s="2550"/>
      <c r="OYP16" s="2550"/>
      <c r="OYQ16" s="2550"/>
      <c r="OYR16" s="2550"/>
      <c r="OYS16" s="2550"/>
      <c r="OYT16" s="2550"/>
      <c r="OYU16" s="2550"/>
      <c r="OYV16" s="2550"/>
      <c r="OYW16" s="2550"/>
      <c r="OYX16" s="2550"/>
      <c r="OYY16" s="2550"/>
      <c r="OYZ16" s="2550"/>
      <c r="OZA16" s="2550"/>
      <c r="OZB16" s="2550"/>
      <c r="OZC16" s="2550"/>
      <c r="OZD16" s="2550"/>
      <c r="OZE16" s="2550"/>
      <c r="OZF16" s="2550"/>
      <c r="OZG16" s="2550"/>
      <c r="OZH16" s="2550"/>
      <c r="OZI16" s="2550"/>
      <c r="OZJ16" s="2550"/>
      <c r="OZK16" s="2550"/>
      <c r="OZL16" s="2550"/>
      <c r="OZM16" s="2550"/>
      <c r="OZN16" s="2550"/>
      <c r="OZO16" s="2550"/>
      <c r="OZP16" s="2550"/>
      <c r="OZQ16" s="2550"/>
      <c r="OZR16" s="2550"/>
      <c r="OZS16" s="2550"/>
      <c r="OZT16" s="2550"/>
      <c r="OZU16" s="2550"/>
      <c r="OZV16" s="2550"/>
      <c r="OZW16" s="2550"/>
      <c r="OZX16" s="2550"/>
      <c r="OZY16" s="2550"/>
      <c r="OZZ16" s="2550"/>
      <c r="PAA16" s="2550"/>
      <c r="PAB16" s="2550"/>
      <c r="PAC16" s="2550"/>
      <c r="PAD16" s="2550"/>
      <c r="PAE16" s="2550"/>
      <c r="PAF16" s="2550"/>
      <c r="PAG16" s="2550"/>
      <c r="PAH16" s="2550"/>
      <c r="PAI16" s="2550"/>
      <c r="PAJ16" s="2550"/>
      <c r="PAK16" s="2550"/>
      <c r="PAL16" s="2550"/>
      <c r="PAM16" s="2550"/>
      <c r="PAN16" s="2550"/>
      <c r="PAO16" s="2550"/>
      <c r="PAP16" s="2550"/>
      <c r="PAQ16" s="2550"/>
      <c r="PAR16" s="2550"/>
      <c r="PAS16" s="2550"/>
      <c r="PAT16" s="2550"/>
      <c r="PAU16" s="2550"/>
      <c r="PAV16" s="2550"/>
      <c r="PAW16" s="2550"/>
      <c r="PAX16" s="2550"/>
      <c r="PAY16" s="2550"/>
      <c r="PAZ16" s="2550"/>
      <c r="PBA16" s="2550"/>
      <c r="PBB16" s="2550"/>
      <c r="PBC16" s="2550"/>
      <c r="PBD16" s="2550"/>
      <c r="PBE16" s="2550"/>
      <c r="PBF16" s="2550"/>
      <c r="PBG16" s="2550"/>
      <c r="PBH16" s="2550"/>
      <c r="PBI16" s="2550"/>
      <c r="PBJ16" s="2550"/>
      <c r="PBK16" s="2550"/>
      <c r="PBL16" s="2550"/>
      <c r="PBM16" s="2550"/>
      <c r="PBN16" s="2550"/>
      <c r="PBO16" s="2550"/>
      <c r="PBP16" s="2550"/>
      <c r="PBQ16" s="2550"/>
      <c r="PBR16" s="2550"/>
      <c r="PBS16" s="2550"/>
      <c r="PBT16" s="2550"/>
      <c r="PBU16" s="2550"/>
      <c r="PBV16" s="2550"/>
      <c r="PBW16" s="2550"/>
      <c r="PBX16" s="2550"/>
      <c r="PBY16" s="2550"/>
      <c r="PBZ16" s="2550"/>
      <c r="PCA16" s="2550"/>
      <c r="PCB16" s="2550"/>
      <c r="PCC16" s="2550"/>
      <c r="PCD16" s="2550"/>
      <c r="PCE16" s="2550"/>
      <c r="PCF16" s="2550"/>
      <c r="PCG16" s="2550"/>
      <c r="PCH16" s="2550"/>
      <c r="PCI16" s="2550"/>
      <c r="PCJ16" s="2550"/>
      <c r="PCK16" s="2550"/>
      <c r="PCL16" s="2550"/>
      <c r="PCM16" s="2550"/>
      <c r="PCN16" s="2550"/>
      <c r="PCO16" s="2550"/>
      <c r="PCP16" s="2550"/>
      <c r="PCQ16" s="2550"/>
      <c r="PCR16" s="2550"/>
      <c r="PCS16" s="2550"/>
      <c r="PCT16" s="2550"/>
      <c r="PCU16" s="2550"/>
      <c r="PCV16" s="2550"/>
      <c r="PCW16" s="2550"/>
      <c r="PCX16" s="2550"/>
      <c r="PCY16" s="2550"/>
      <c r="PCZ16" s="2550"/>
      <c r="PDA16" s="2550"/>
      <c r="PDB16" s="2550"/>
      <c r="PDC16" s="2550"/>
      <c r="PDD16" s="2550"/>
      <c r="PDE16" s="2550"/>
      <c r="PDF16" s="2550"/>
      <c r="PDG16" s="2550"/>
      <c r="PDH16" s="2550"/>
      <c r="PDI16" s="2550"/>
      <c r="PDJ16" s="2550"/>
      <c r="PDK16" s="2550"/>
      <c r="PDL16" s="2550"/>
      <c r="PDM16" s="2550"/>
      <c r="PDN16" s="2550"/>
      <c r="PDO16" s="2550"/>
      <c r="PDP16" s="2550"/>
      <c r="PDQ16" s="2550"/>
      <c r="PDR16" s="2550"/>
      <c r="PDS16" s="2550"/>
      <c r="PDT16" s="2550"/>
      <c r="PDU16" s="2550"/>
      <c r="PDV16" s="2550"/>
      <c r="PDW16" s="2550"/>
      <c r="PDX16" s="2550"/>
      <c r="PDY16" s="2550"/>
      <c r="PDZ16" s="2550"/>
      <c r="PEA16" s="2550"/>
      <c r="PEB16" s="2550"/>
      <c r="PEC16" s="2550"/>
      <c r="PED16" s="2550"/>
      <c r="PEE16" s="2550"/>
      <c r="PEF16" s="2550"/>
      <c r="PEG16" s="2550"/>
      <c r="PEH16" s="2550"/>
      <c r="PEI16" s="2550"/>
      <c r="PEJ16" s="2550"/>
      <c r="PEK16" s="2550"/>
      <c r="PEL16" s="2550"/>
      <c r="PEM16" s="2550"/>
      <c r="PEN16" s="2550"/>
      <c r="PEO16" s="2550"/>
      <c r="PEP16" s="2550"/>
      <c r="PEQ16" s="2550"/>
      <c r="PER16" s="2550"/>
      <c r="PES16" s="2550"/>
      <c r="PET16" s="2550"/>
      <c r="PEU16" s="2550"/>
      <c r="PEV16" s="2550"/>
      <c r="PEW16" s="2550"/>
      <c r="PEX16" s="2550"/>
      <c r="PEY16" s="2550"/>
      <c r="PEZ16" s="2550"/>
      <c r="PFA16" s="2550"/>
      <c r="PFB16" s="2550"/>
      <c r="PFC16" s="2550"/>
      <c r="PFD16" s="2550"/>
      <c r="PFE16" s="2550"/>
      <c r="PFF16" s="2550"/>
      <c r="PFG16" s="2550"/>
      <c r="PFH16" s="2550"/>
      <c r="PFI16" s="2550"/>
      <c r="PFJ16" s="2550"/>
      <c r="PFK16" s="2550"/>
      <c r="PFL16" s="2550"/>
      <c r="PFM16" s="2550"/>
      <c r="PFN16" s="2550"/>
      <c r="PFO16" s="2550"/>
      <c r="PFP16" s="2550"/>
      <c r="PFQ16" s="2550"/>
      <c r="PFR16" s="2550"/>
      <c r="PFS16" s="2550"/>
      <c r="PFT16" s="2550"/>
      <c r="PFU16" s="2550"/>
      <c r="PFV16" s="2550"/>
      <c r="PFW16" s="2550"/>
      <c r="PFX16" s="2550"/>
      <c r="PFY16" s="2550"/>
      <c r="PFZ16" s="2550"/>
      <c r="PGA16" s="2550"/>
      <c r="PGB16" s="2550"/>
      <c r="PGC16" s="2550"/>
      <c r="PGD16" s="2550"/>
      <c r="PGE16" s="2550"/>
      <c r="PGF16" s="2550"/>
      <c r="PGG16" s="2550"/>
      <c r="PGH16" s="2550"/>
      <c r="PGI16" s="2550"/>
      <c r="PGJ16" s="2550"/>
      <c r="PGK16" s="2550"/>
      <c r="PGL16" s="2550"/>
      <c r="PGM16" s="2550"/>
      <c r="PGN16" s="2550"/>
      <c r="PGO16" s="2550"/>
      <c r="PGP16" s="2550"/>
      <c r="PGQ16" s="2550"/>
      <c r="PGR16" s="2550"/>
      <c r="PGS16" s="2550"/>
      <c r="PGT16" s="2550"/>
      <c r="PGU16" s="2550"/>
      <c r="PGV16" s="2550"/>
      <c r="PGW16" s="2550"/>
      <c r="PGX16" s="2550"/>
      <c r="PGY16" s="2550"/>
      <c r="PGZ16" s="2550"/>
      <c r="PHA16" s="2550"/>
      <c r="PHB16" s="2550"/>
      <c r="PHC16" s="2550"/>
      <c r="PHD16" s="2550"/>
      <c r="PHE16" s="2550"/>
      <c r="PHF16" s="2550"/>
      <c r="PHG16" s="2550"/>
      <c r="PHH16" s="2550"/>
      <c r="PHI16" s="2550"/>
      <c r="PHJ16" s="2550"/>
      <c r="PHK16" s="2550"/>
      <c r="PHL16" s="2550"/>
      <c r="PHM16" s="2550"/>
      <c r="PHN16" s="2550"/>
      <c r="PHO16" s="2550"/>
      <c r="PHP16" s="2550"/>
      <c r="PHQ16" s="2550"/>
      <c r="PHR16" s="2550"/>
      <c r="PHS16" s="2550"/>
      <c r="PHT16" s="2550"/>
      <c r="PHU16" s="2550"/>
      <c r="PHV16" s="2550"/>
      <c r="PHW16" s="2550"/>
      <c r="PHX16" s="2550"/>
      <c r="PHY16" s="2550"/>
      <c r="PHZ16" s="2550"/>
      <c r="PIA16" s="2550"/>
      <c r="PIB16" s="2550"/>
      <c r="PIC16" s="2550"/>
      <c r="PID16" s="2550"/>
      <c r="PIE16" s="2550"/>
      <c r="PIF16" s="2550"/>
      <c r="PIG16" s="2550"/>
      <c r="PIH16" s="2550"/>
      <c r="PII16" s="2550"/>
      <c r="PIJ16" s="2550"/>
      <c r="PIK16" s="2550"/>
      <c r="PIL16" s="2550"/>
      <c r="PIM16" s="2550"/>
      <c r="PIN16" s="2550"/>
      <c r="PIO16" s="2550"/>
      <c r="PIP16" s="2550"/>
      <c r="PIQ16" s="2550"/>
      <c r="PIR16" s="2550"/>
      <c r="PIS16" s="2550"/>
      <c r="PIT16" s="2550"/>
      <c r="PIU16" s="2550"/>
      <c r="PIV16" s="2550"/>
      <c r="PIW16" s="2550"/>
      <c r="PIX16" s="2550"/>
      <c r="PIY16" s="2550"/>
      <c r="PIZ16" s="2550"/>
      <c r="PJA16" s="2550"/>
      <c r="PJB16" s="2550"/>
      <c r="PJC16" s="2550"/>
      <c r="PJD16" s="2550"/>
      <c r="PJE16" s="2550"/>
      <c r="PJF16" s="2550"/>
      <c r="PJG16" s="2550"/>
      <c r="PJH16" s="2550"/>
      <c r="PJI16" s="2550"/>
      <c r="PJJ16" s="2550"/>
      <c r="PJK16" s="2550"/>
      <c r="PJL16" s="2550"/>
      <c r="PJM16" s="2550"/>
      <c r="PJN16" s="2550"/>
      <c r="PJO16" s="2550"/>
      <c r="PJP16" s="2550"/>
      <c r="PJQ16" s="2550"/>
      <c r="PJR16" s="2550"/>
      <c r="PJS16" s="2550"/>
      <c r="PJT16" s="2550"/>
      <c r="PJU16" s="2550"/>
      <c r="PJV16" s="2550"/>
      <c r="PJW16" s="2550"/>
      <c r="PJX16" s="2550"/>
      <c r="PJY16" s="2550"/>
      <c r="PJZ16" s="2550"/>
      <c r="PKA16" s="2550"/>
      <c r="PKB16" s="2550"/>
      <c r="PKC16" s="2550"/>
      <c r="PKD16" s="2550"/>
      <c r="PKE16" s="2550"/>
      <c r="PKF16" s="2550"/>
      <c r="PKG16" s="2550"/>
      <c r="PKH16" s="2550"/>
      <c r="PKI16" s="2550"/>
      <c r="PKJ16" s="2550"/>
      <c r="PKK16" s="2550"/>
      <c r="PKL16" s="2550"/>
      <c r="PKM16" s="2550"/>
      <c r="PKN16" s="2550"/>
      <c r="PKO16" s="2550"/>
      <c r="PKP16" s="2550"/>
      <c r="PKQ16" s="2550"/>
      <c r="PKR16" s="2550"/>
      <c r="PKS16" s="2550"/>
      <c r="PKT16" s="2550"/>
      <c r="PKU16" s="2550"/>
      <c r="PKV16" s="2550"/>
      <c r="PKW16" s="2550"/>
      <c r="PKX16" s="2550"/>
      <c r="PKY16" s="2550"/>
      <c r="PKZ16" s="2550"/>
      <c r="PLA16" s="2550"/>
      <c r="PLB16" s="2550"/>
      <c r="PLC16" s="2550"/>
      <c r="PLD16" s="2550"/>
      <c r="PLE16" s="2550"/>
      <c r="PLF16" s="2550"/>
      <c r="PLG16" s="2550"/>
      <c r="PLH16" s="2550"/>
      <c r="PLI16" s="2550"/>
      <c r="PLJ16" s="2550"/>
      <c r="PLK16" s="2550"/>
      <c r="PLL16" s="2550"/>
      <c r="PLM16" s="2550"/>
      <c r="PLN16" s="2550"/>
      <c r="PLO16" s="2550"/>
      <c r="PLP16" s="2550"/>
      <c r="PLQ16" s="2550"/>
      <c r="PLR16" s="2550"/>
      <c r="PLS16" s="2550"/>
      <c r="PLT16" s="2550"/>
      <c r="PLU16" s="2550"/>
      <c r="PLV16" s="2550"/>
      <c r="PLW16" s="2550"/>
      <c r="PLX16" s="2550"/>
      <c r="PLY16" s="2550"/>
      <c r="PLZ16" s="2550"/>
      <c r="PMA16" s="2550"/>
      <c r="PMB16" s="2550"/>
      <c r="PMC16" s="2550"/>
      <c r="PMD16" s="2550"/>
      <c r="PME16" s="2550"/>
      <c r="PMF16" s="2550"/>
      <c r="PMG16" s="2550"/>
      <c r="PMH16" s="2550"/>
      <c r="PMI16" s="2550"/>
      <c r="PMJ16" s="2550"/>
      <c r="PMK16" s="2550"/>
      <c r="PML16" s="2550"/>
      <c r="PMM16" s="2550"/>
      <c r="PMN16" s="2550"/>
      <c r="PMO16" s="2550"/>
      <c r="PMP16" s="2550"/>
      <c r="PMQ16" s="2550"/>
      <c r="PMR16" s="2550"/>
      <c r="PMS16" s="2550"/>
      <c r="PMT16" s="2550"/>
      <c r="PMU16" s="2550"/>
      <c r="PMV16" s="2550"/>
      <c r="PMW16" s="2550"/>
      <c r="PMX16" s="2550"/>
      <c r="PMY16" s="2550"/>
      <c r="PMZ16" s="2550"/>
      <c r="PNA16" s="2550"/>
      <c r="PNB16" s="2550"/>
      <c r="PNC16" s="2550"/>
      <c r="PND16" s="2550"/>
      <c r="PNE16" s="2550"/>
      <c r="PNF16" s="2550"/>
      <c r="PNG16" s="2550"/>
      <c r="PNH16" s="2550"/>
      <c r="PNI16" s="2550"/>
      <c r="PNJ16" s="2550"/>
      <c r="PNK16" s="2550"/>
      <c r="PNL16" s="2550"/>
      <c r="PNM16" s="2550"/>
      <c r="PNN16" s="2550"/>
      <c r="PNO16" s="2550"/>
      <c r="PNP16" s="2550"/>
      <c r="PNQ16" s="2550"/>
      <c r="PNR16" s="2550"/>
      <c r="PNS16" s="2550"/>
      <c r="PNT16" s="2550"/>
      <c r="PNU16" s="2550"/>
      <c r="PNV16" s="2550"/>
      <c r="PNW16" s="2550"/>
      <c r="PNX16" s="2550"/>
      <c r="PNY16" s="2550"/>
      <c r="PNZ16" s="2550"/>
      <c r="POA16" s="2550"/>
      <c r="POB16" s="2550"/>
      <c r="POC16" s="2550"/>
      <c r="POD16" s="2550"/>
      <c r="POE16" s="2550"/>
      <c r="POF16" s="2550"/>
      <c r="POG16" s="2550"/>
      <c r="POH16" s="2550"/>
      <c r="POI16" s="2550"/>
      <c r="POJ16" s="2550"/>
      <c r="POK16" s="2550"/>
      <c r="POL16" s="2550"/>
      <c r="POM16" s="2550"/>
      <c r="PON16" s="2550"/>
      <c r="POO16" s="2550"/>
      <c r="POP16" s="2550"/>
      <c r="POQ16" s="2550"/>
      <c r="POR16" s="2550"/>
      <c r="POS16" s="2550"/>
      <c r="POT16" s="2550"/>
      <c r="POU16" s="2550"/>
      <c r="POV16" s="2550"/>
      <c r="POW16" s="2550"/>
      <c r="POX16" s="2550"/>
      <c r="POY16" s="2550"/>
      <c r="POZ16" s="2550"/>
      <c r="PPA16" s="2550"/>
      <c r="PPB16" s="2550"/>
      <c r="PPC16" s="2550"/>
      <c r="PPD16" s="2550"/>
      <c r="PPE16" s="2550"/>
      <c r="PPF16" s="2550"/>
      <c r="PPG16" s="2550"/>
      <c r="PPH16" s="2550"/>
      <c r="PPI16" s="2550"/>
      <c r="PPJ16" s="2550"/>
      <c r="PPK16" s="2550"/>
      <c r="PPL16" s="2550"/>
      <c r="PPM16" s="2550"/>
      <c r="PPN16" s="2550"/>
      <c r="PPO16" s="2550"/>
      <c r="PPP16" s="2550"/>
      <c r="PPQ16" s="2550"/>
      <c r="PPR16" s="2550"/>
      <c r="PPS16" s="2550"/>
      <c r="PPT16" s="2550"/>
      <c r="PPU16" s="2550"/>
      <c r="PPV16" s="2550"/>
      <c r="PPW16" s="2550"/>
      <c r="PPX16" s="2550"/>
      <c r="PPY16" s="2550"/>
      <c r="PPZ16" s="2550"/>
      <c r="PQA16" s="2550"/>
      <c r="PQB16" s="2550"/>
      <c r="PQC16" s="2550"/>
      <c r="PQD16" s="2550"/>
      <c r="PQE16" s="2550"/>
      <c r="PQF16" s="2550"/>
      <c r="PQG16" s="2550"/>
      <c r="PQH16" s="2550"/>
      <c r="PQI16" s="2550"/>
      <c r="PQJ16" s="2550"/>
      <c r="PQK16" s="2550"/>
      <c r="PQL16" s="2550"/>
      <c r="PQM16" s="2550"/>
      <c r="PQN16" s="2550"/>
      <c r="PQO16" s="2550"/>
      <c r="PQP16" s="2550"/>
      <c r="PQQ16" s="2550"/>
      <c r="PQR16" s="2550"/>
      <c r="PQS16" s="2550"/>
      <c r="PQT16" s="2550"/>
      <c r="PQU16" s="2550"/>
      <c r="PQV16" s="2550"/>
      <c r="PQW16" s="2550"/>
      <c r="PQX16" s="2550"/>
      <c r="PQY16" s="2550"/>
      <c r="PQZ16" s="2550"/>
      <c r="PRA16" s="2550"/>
      <c r="PRB16" s="2550"/>
      <c r="PRC16" s="2550"/>
      <c r="PRD16" s="2550"/>
      <c r="PRE16" s="2550"/>
      <c r="PRF16" s="2550"/>
      <c r="PRG16" s="2550"/>
      <c r="PRH16" s="2550"/>
      <c r="PRI16" s="2550"/>
      <c r="PRJ16" s="2550"/>
      <c r="PRK16" s="2550"/>
      <c r="PRL16" s="2550"/>
      <c r="PRM16" s="2550"/>
      <c r="PRN16" s="2550"/>
      <c r="PRO16" s="2550"/>
      <c r="PRP16" s="2550"/>
      <c r="PRQ16" s="2550"/>
      <c r="PRR16" s="2550"/>
      <c r="PRS16" s="2550"/>
      <c r="PRT16" s="2550"/>
      <c r="PRU16" s="2550"/>
      <c r="PRV16" s="2550"/>
      <c r="PRW16" s="2550"/>
      <c r="PRX16" s="2550"/>
      <c r="PRY16" s="2550"/>
      <c r="PRZ16" s="2550"/>
      <c r="PSA16" s="2550"/>
      <c r="PSB16" s="2550"/>
      <c r="PSC16" s="2550"/>
      <c r="PSD16" s="2550"/>
      <c r="PSE16" s="2550"/>
      <c r="PSF16" s="2550"/>
      <c r="PSG16" s="2550"/>
      <c r="PSH16" s="2550"/>
      <c r="PSI16" s="2550"/>
      <c r="PSJ16" s="2550"/>
      <c r="PSK16" s="2550"/>
      <c r="PSL16" s="2550"/>
      <c r="PSM16" s="2550"/>
      <c r="PSN16" s="2550"/>
      <c r="PSO16" s="2550"/>
      <c r="PSP16" s="2550"/>
      <c r="PSQ16" s="2550"/>
      <c r="PSR16" s="2550"/>
      <c r="PSS16" s="2550"/>
      <c r="PST16" s="2550"/>
      <c r="PSU16" s="2550"/>
      <c r="PSV16" s="2550"/>
      <c r="PSW16" s="2550"/>
      <c r="PSX16" s="2550"/>
      <c r="PSY16" s="2550"/>
      <c r="PSZ16" s="2550"/>
      <c r="PTA16" s="2550"/>
      <c r="PTB16" s="2550"/>
      <c r="PTC16" s="2550"/>
      <c r="PTD16" s="2550"/>
      <c r="PTE16" s="2550"/>
      <c r="PTF16" s="2550"/>
      <c r="PTG16" s="2550"/>
      <c r="PTH16" s="2550"/>
      <c r="PTI16" s="2550"/>
      <c r="PTJ16" s="2550"/>
      <c r="PTK16" s="2550"/>
      <c r="PTL16" s="2550"/>
      <c r="PTM16" s="2550"/>
      <c r="PTN16" s="2550"/>
      <c r="PTO16" s="2550"/>
      <c r="PTP16" s="2550"/>
      <c r="PTQ16" s="2550"/>
      <c r="PTR16" s="2550"/>
      <c r="PTS16" s="2550"/>
      <c r="PTT16" s="2550"/>
      <c r="PTU16" s="2550"/>
      <c r="PTV16" s="2550"/>
      <c r="PTW16" s="2550"/>
      <c r="PTX16" s="2550"/>
      <c r="PTY16" s="2550"/>
      <c r="PTZ16" s="2550"/>
      <c r="PUA16" s="2550"/>
      <c r="PUB16" s="2550"/>
      <c r="PUC16" s="2550"/>
      <c r="PUD16" s="2550"/>
      <c r="PUE16" s="2550"/>
      <c r="PUF16" s="2550"/>
      <c r="PUG16" s="2550"/>
      <c r="PUH16" s="2550"/>
      <c r="PUI16" s="2550"/>
      <c r="PUJ16" s="2550"/>
      <c r="PUK16" s="2550"/>
      <c r="PUL16" s="2550"/>
      <c r="PUM16" s="2550"/>
      <c r="PUN16" s="2550"/>
      <c r="PUO16" s="2550"/>
      <c r="PUP16" s="2550"/>
      <c r="PUQ16" s="2550"/>
      <c r="PUR16" s="2550"/>
      <c r="PUS16" s="2550"/>
      <c r="PUT16" s="2550"/>
      <c r="PUU16" s="2550"/>
      <c r="PUV16" s="2550"/>
      <c r="PUW16" s="2550"/>
      <c r="PUX16" s="2550"/>
      <c r="PUY16" s="2550"/>
      <c r="PUZ16" s="2550"/>
      <c r="PVA16" s="2550"/>
      <c r="PVB16" s="2550"/>
      <c r="PVC16" s="2550"/>
      <c r="PVD16" s="2550"/>
      <c r="PVE16" s="2550"/>
      <c r="PVF16" s="2550"/>
      <c r="PVG16" s="2550"/>
      <c r="PVH16" s="2550"/>
      <c r="PVI16" s="2550"/>
      <c r="PVJ16" s="2550"/>
      <c r="PVK16" s="2550"/>
      <c r="PVL16" s="2550"/>
      <c r="PVM16" s="2550"/>
      <c r="PVN16" s="2550"/>
      <c r="PVO16" s="2550"/>
      <c r="PVP16" s="2550"/>
      <c r="PVQ16" s="2550"/>
      <c r="PVR16" s="2550"/>
      <c r="PVS16" s="2550"/>
      <c r="PVT16" s="2550"/>
      <c r="PVU16" s="2550"/>
      <c r="PVV16" s="2550"/>
      <c r="PVW16" s="2550"/>
      <c r="PVX16" s="2550"/>
      <c r="PVY16" s="2550"/>
      <c r="PVZ16" s="2550"/>
      <c r="PWA16" s="2550"/>
      <c r="PWB16" s="2550"/>
      <c r="PWC16" s="2550"/>
      <c r="PWD16" s="2550"/>
      <c r="PWE16" s="2550"/>
      <c r="PWF16" s="2550"/>
      <c r="PWG16" s="2550"/>
      <c r="PWH16" s="2550"/>
      <c r="PWI16" s="2550"/>
      <c r="PWJ16" s="2550"/>
      <c r="PWK16" s="2550"/>
      <c r="PWL16" s="2550"/>
      <c r="PWM16" s="2550"/>
      <c r="PWN16" s="2550"/>
      <c r="PWO16" s="2550"/>
      <c r="PWP16" s="2550"/>
      <c r="PWQ16" s="2550"/>
      <c r="PWR16" s="2550"/>
      <c r="PWS16" s="2550"/>
      <c r="PWT16" s="2550"/>
      <c r="PWU16" s="2550"/>
      <c r="PWV16" s="2550"/>
      <c r="PWW16" s="2550"/>
      <c r="PWX16" s="2550"/>
      <c r="PWY16" s="2550"/>
      <c r="PWZ16" s="2550"/>
      <c r="PXA16" s="2550"/>
      <c r="PXB16" s="2550"/>
      <c r="PXC16" s="2550"/>
      <c r="PXD16" s="2550"/>
      <c r="PXE16" s="2550"/>
      <c r="PXF16" s="2550"/>
      <c r="PXG16" s="2550"/>
      <c r="PXH16" s="2550"/>
      <c r="PXI16" s="2550"/>
      <c r="PXJ16" s="2550"/>
      <c r="PXK16" s="2550"/>
      <c r="PXL16" s="2550"/>
      <c r="PXM16" s="2550"/>
      <c r="PXN16" s="2550"/>
      <c r="PXO16" s="2550"/>
      <c r="PXP16" s="2550"/>
      <c r="PXQ16" s="2550"/>
      <c r="PXR16" s="2550"/>
      <c r="PXS16" s="2550"/>
      <c r="PXT16" s="2550"/>
      <c r="PXU16" s="2550"/>
      <c r="PXV16" s="2550"/>
      <c r="PXW16" s="2550"/>
      <c r="PXX16" s="2550"/>
      <c r="PXY16" s="2550"/>
      <c r="PXZ16" s="2550"/>
      <c r="PYA16" s="2550"/>
      <c r="PYB16" s="2550"/>
      <c r="PYC16" s="2550"/>
      <c r="PYD16" s="2550"/>
      <c r="PYE16" s="2550"/>
      <c r="PYF16" s="2550"/>
      <c r="PYG16" s="2550"/>
      <c r="PYH16" s="2550"/>
      <c r="PYI16" s="2550"/>
      <c r="PYJ16" s="2550"/>
      <c r="PYK16" s="2550"/>
      <c r="PYL16" s="2550"/>
      <c r="PYM16" s="2550"/>
      <c r="PYN16" s="2550"/>
      <c r="PYO16" s="2550"/>
      <c r="PYP16" s="2550"/>
      <c r="PYQ16" s="2550"/>
      <c r="PYR16" s="2550"/>
      <c r="PYS16" s="2550"/>
      <c r="PYT16" s="2550"/>
      <c r="PYU16" s="2550"/>
      <c r="PYV16" s="2550"/>
      <c r="PYW16" s="2550"/>
      <c r="PYX16" s="2550"/>
      <c r="PYY16" s="2550"/>
      <c r="PYZ16" s="2550"/>
      <c r="PZA16" s="2550"/>
      <c r="PZB16" s="2550"/>
      <c r="PZC16" s="2550"/>
      <c r="PZD16" s="2550"/>
      <c r="PZE16" s="2550"/>
      <c r="PZF16" s="2550"/>
      <c r="PZG16" s="2550"/>
      <c r="PZH16" s="2550"/>
      <c r="PZI16" s="2550"/>
      <c r="PZJ16" s="2550"/>
      <c r="PZK16" s="2550"/>
      <c r="PZL16" s="2550"/>
      <c r="PZM16" s="2550"/>
      <c r="PZN16" s="2550"/>
      <c r="PZO16" s="2550"/>
      <c r="PZP16" s="2550"/>
      <c r="PZQ16" s="2550"/>
      <c r="PZR16" s="2550"/>
      <c r="PZS16" s="2550"/>
      <c r="PZT16" s="2550"/>
      <c r="PZU16" s="2550"/>
      <c r="PZV16" s="2550"/>
      <c r="PZW16" s="2550"/>
      <c r="PZX16" s="2550"/>
      <c r="PZY16" s="2550"/>
      <c r="PZZ16" s="2550"/>
      <c r="QAA16" s="2550"/>
      <c r="QAB16" s="2550"/>
      <c r="QAC16" s="2550"/>
      <c r="QAD16" s="2550"/>
      <c r="QAE16" s="2550"/>
      <c r="QAF16" s="2550"/>
      <c r="QAG16" s="2550"/>
      <c r="QAH16" s="2550"/>
      <c r="QAI16" s="2550"/>
      <c r="QAJ16" s="2550"/>
      <c r="QAK16" s="2550"/>
      <c r="QAL16" s="2550"/>
      <c r="QAM16" s="2550"/>
      <c r="QAN16" s="2550"/>
      <c r="QAO16" s="2550"/>
      <c r="QAP16" s="2550"/>
      <c r="QAQ16" s="2550"/>
      <c r="QAR16" s="2550"/>
      <c r="QAS16" s="2550"/>
      <c r="QAT16" s="2550"/>
      <c r="QAU16" s="2550"/>
      <c r="QAV16" s="2550"/>
      <c r="QAW16" s="2550"/>
      <c r="QAX16" s="2550"/>
      <c r="QAY16" s="2550"/>
      <c r="QAZ16" s="2550"/>
      <c r="QBA16" s="2550"/>
      <c r="QBB16" s="2550"/>
      <c r="QBC16" s="2550"/>
      <c r="QBD16" s="2550"/>
      <c r="QBE16" s="2550"/>
      <c r="QBF16" s="2550"/>
      <c r="QBG16" s="2550"/>
      <c r="QBH16" s="2550"/>
      <c r="QBI16" s="2550"/>
      <c r="QBJ16" s="2550"/>
      <c r="QBK16" s="2550"/>
      <c r="QBL16" s="2550"/>
      <c r="QBM16" s="2550"/>
      <c r="QBN16" s="2550"/>
      <c r="QBO16" s="2550"/>
      <c r="QBP16" s="2550"/>
      <c r="QBQ16" s="2550"/>
      <c r="QBR16" s="2550"/>
      <c r="QBS16" s="2550"/>
      <c r="QBT16" s="2550"/>
      <c r="QBU16" s="2550"/>
      <c r="QBV16" s="2550"/>
      <c r="QBW16" s="2550"/>
      <c r="QBX16" s="2550"/>
      <c r="QBY16" s="2550"/>
      <c r="QBZ16" s="2550"/>
      <c r="QCA16" s="2550"/>
      <c r="QCB16" s="2550"/>
      <c r="QCC16" s="2550"/>
      <c r="QCD16" s="2550"/>
      <c r="QCE16" s="2550"/>
      <c r="QCF16" s="2550"/>
      <c r="QCG16" s="2550"/>
      <c r="QCH16" s="2550"/>
      <c r="QCI16" s="2550"/>
      <c r="QCJ16" s="2550"/>
      <c r="QCK16" s="2550"/>
      <c r="QCL16" s="2550"/>
      <c r="QCM16" s="2550"/>
      <c r="QCN16" s="2550"/>
      <c r="QCO16" s="2550"/>
      <c r="QCP16" s="2550"/>
      <c r="QCQ16" s="2550"/>
      <c r="QCR16" s="2550"/>
      <c r="QCS16" s="2550"/>
      <c r="QCT16" s="2550"/>
      <c r="QCU16" s="2550"/>
      <c r="QCV16" s="2550"/>
      <c r="QCW16" s="2550"/>
      <c r="QCX16" s="2550"/>
      <c r="QCY16" s="2550"/>
      <c r="QCZ16" s="2550"/>
      <c r="QDA16" s="2550"/>
      <c r="QDB16" s="2550"/>
      <c r="QDC16" s="2550"/>
      <c r="QDD16" s="2550"/>
      <c r="QDE16" s="2550"/>
      <c r="QDF16" s="2550"/>
      <c r="QDG16" s="2550"/>
      <c r="QDH16" s="2550"/>
      <c r="QDI16" s="2550"/>
      <c r="QDJ16" s="2550"/>
      <c r="QDK16" s="2550"/>
      <c r="QDL16" s="2550"/>
      <c r="QDM16" s="2550"/>
      <c r="QDN16" s="2550"/>
      <c r="QDO16" s="2550"/>
      <c r="QDP16" s="2550"/>
      <c r="QDQ16" s="2550"/>
      <c r="QDR16" s="2550"/>
      <c r="QDS16" s="2550"/>
      <c r="QDT16" s="2550"/>
      <c r="QDU16" s="2550"/>
      <c r="QDV16" s="2550"/>
      <c r="QDW16" s="2550"/>
      <c r="QDX16" s="2550"/>
      <c r="QDY16" s="2550"/>
      <c r="QDZ16" s="2550"/>
      <c r="QEA16" s="2550"/>
      <c r="QEB16" s="2550"/>
      <c r="QEC16" s="2550"/>
      <c r="QED16" s="2550"/>
      <c r="QEE16" s="2550"/>
      <c r="QEF16" s="2550"/>
      <c r="QEG16" s="2550"/>
      <c r="QEH16" s="2550"/>
      <c r="QEI16" s="2550"/>
      <c r="QEJ16" s="2550"/>
      <c r="QEK16" s="2550"/>
      <c r="QEL16" s="2550"/>
      <c r="QEM16" s="2550"/>
      <c r="QEN16" s="2550"/>
      <c r="QEO16" s="2550"/>
      <c r="QEP16" s="2550"/>
      <c r="QEQ16" s="2550"/>
      <c r="QER16" s="2550"/>
      <c r="QES16" s="2550"/>
      <c r="QET16" s="2550"/>
      <c r="QEU16" s="2550"/>
      <c r="QEV16" s="2550"/>
      <c r="QEW16" s="2550"/>
      <c r="QEX16" s="2550"/>
      <c r="QEY16" s="2550"/>
      <c r="QEZ16" s="2550"/>
      <c r="QFA16" s="2550"/>
      <c r="QFB16" s="2550"/>
      <c r="QFC16" s="2550"/>
      <c r="QFD16" s="2550"/>
      <c r="QFE16" s="2550"/>
      <c r="QFF16" s="2550"/>
      <c r="QFG16" s="2550"/>
      <c r="QFH16" s="2550"/>
      <c r="QFI16" s="2550"/>
      <c r="QFJ16" s="2550"/>
      <c r="QFK16" s="2550"/>
      <c r="QFL16" s="2550"/>
      <c r="QFM16" s="2550"/>
      <c r="QFN16" s="2550"/>
      <c r="QFO16" s="2550"/>
      <c r="QFP16" s="2550"/>
      <c r="QFQ16" s="2550"/>
      <c r="QFR16" s="2550"/>
      <c r="QFS16" s="2550"/>
      <c r="QFT16" s="2550"/>
      <c r="QFU16" s="2550"/>
      <c r="QFV16" s="2550"/>
      <c r="QFW16" s="2550"/>
      <c r="QFX16" s="2550"/>
      <c r="QFY16" s="2550"/>
      <c r="QFZ16" s="2550"/>
      <c r="QGA16" s="2550"/>
      <c r="QGB16" s="2550"/>
      <c r="QGC16" s="2550"/>
      <c r="QGD16" s="2550"/>
      <c r="QGE16" s="2550"/>
      <c r="QGF16" s="2550"/>
      <c r="QGG16" s="2550"/>
      <c r="QGH16" s="2550"/>
      <c r="QGI16" s="2550"/>
      <c r="QGJ16" s="2550"/>
      <c r="QGK16" s="2550"/>
      <c r="QGL16" s="2550"/>
      <c r="QGM16" s="2550"/>
      <c r="QGN16" s="2550"/>
      <c r="QGO16" s="2550"/>
      <c r="QGP16" s="2550"/>
      <c r="QGQ16" s="2550"/>
      <c r="QGR16" s="2550"/>
      <c r="QGS16" s="2550"/>
      <c r="QGT16" s="2550"/>
      <c r="QGU16" s="2550"/>
      <c r="QGV16" s="2550"/>
      <c r="QGW16" s="2550"/>
      <c r="QGX16" s="2550"/>
      <c r="QGY16" s="2550"/>
      <c r="QGZ16" s="2550"/>
      <c r="QHA16" s="2550"/>
      <c r="QHB16" s="2550"/>
      <c r="QHC16" s="2550"/>
      <c r="QHD16" s="2550"/>
      <c r="QHE16" s="2550"/>
      <c r="QHF16" s="2550"/>
      <c r="QHG16" s="2550"/>
      <c r="QHH16" s="2550"/>
      <c r="QHI16" s="2550"/>
      <c r="QHJ16" s="2550"/>
      <c r="QHK16" s="2550"/>
      <c r="QHL16" s="2550"/>
      <c r="QHM16" s="2550"/>
      <c r="QHN16" s="2550"/>
      <c r="QHO16" s="2550"/>
      <c r="QHP16" s="2550"/>
      <c r="QHQ16" s="2550"/>
      <c r="QHR16" s="2550"/>
      <c r="QHS16" s="2550"/>
      <c r="QHT16" s="2550"/>
      <c r="QHU16" s="2550"/>
      <c r="QHV16" s="2550"/>
      <c r="QHW16" s="2550"/>
      <c r="QHX16" s="2550"/>
      <c r="QHY16" s="2550"/>
      <c r="QHZ16" s="2550"/>
      <c r="QIA16" s="2550"/>
      <c r="QIB16" s="2550"/>
      <c r="QIC16" s="2550"/>
      <c r="QID16" s="2550"/>
      <c r="QIE16" s="2550"/>
      <c r="QIF16" s="2550"/>
      <c r="QIG16" s="2550"/>
      <c r="QIH16" s="2550"/>
      <c r="QII16" s="2550"/>
      <c r="QIJ16" s="2550"/>
      <c r="QIK16" s="2550"/>
      <c r="QIL16" s="2550"/>
      <c r="QIM16" s="2550"/>
      <c r="QIN16" s="2550"/>
      <c r="QIO16" s="2550"/>
      <c r="QIP16" s="2550"/>
      <c r="QIQ16" s="2550"/>
      <c r="QIR16" s="2550"/>
      <c r="QIS16" s="2550"/>
      <c r="QIT16" s="2550"/>
      <c r="QIU16" s="2550"/>
      <c r="QIV16" s="2550"/>
      <c r="QIW16" s="2550"/>
      <c r="QIX16" s="2550"/>
      <c r="QIY16" s="2550"/>
      <c r="QIZ16" s="2550"/>
      <c r="QJA16" s="2550"/>
      <c r="QJB16" s="2550"/>
      <c r="QJC16" s="2550"/>
      <c r="QJD16" s="2550"/>
      <c r="QJE16" s="2550"/>
      <c r="QJF16" s="2550"/>
      <c r="QJG16" s="2550"/>
      <c r="QJH16" s="2550"/>
      <c r="QJI16" s="2550"/>
      <c r="QJJ16" s="2550"/>
      <c r="QJK16" s="2550"/>
      <c r="QJL16" s="2550"/>
      <c r="QJM16" s="2550"/>
      <c r="QJN16" s="2550"/>
      <c r="QJO16" s="2550"/>
      <c r="QJP16" s="2550"/>
      <c r="QJQ16" s="2550"/>
      <c r="QJR16" s="2550"/>
      <c r="QJS16" s="2550"/>
      <c r="QJT16" s="2550"/>
      <c r="QJU16" s="2550"/>
      <c r="QJV16" s="2550"/>
      <c r="QJW16" s="2550"/>
      <c r="QJX16" s="2550"/>
      <c r="QJY16" s="2550"/>
      <c r="QJZ16" s="2550"/>
      <c r="QKA16" s="2550"/>
      <c r="QKB16" s="2550"/>
      <c r="QKC16" s="2550"/>
      <c r="QKD16" s="2550"/>
      <c r="QKE16" s="2550"/>
      <c r="QKF16" s="2550"/>
      <c r="QKG16" s="2550"/>
      <c r="QKH16" s="2550"/>
      <c r="QKI16" s="2550"/>
      <c r="QKJ16" s="2550"/>
      <c r="QKK16" s="2550"/>
      <c r="QKL16" s="2550"/>
      <c r="QKM16" s="2550"/>
      <c r="QKN16" s="2550"/>
      <c r="QKO16" s="2550"/>
      <c r="QKP16" s="2550"/>
      <c r="QKQ16" s="2550"/>
      <c r="QKR16" s="2550"/>
      <c r="QKS16" s="2550"/>
      <c r="QKT16" s="2550"/>
      <c r="QKU16" s="2550"/>
      <c r="QKV16" s="2550"/>
      <c r="QKW16" s="2550"/>
      <c r="QKX16" s="2550"/>
      <c r="QKY16" s="2550"/>
      <c r="QKZ16" s="2550"/>
      <c r="QLA16" s="2550"/>
      <c r="QLB16" s="2550"/>
      <c r="QLC16" s="2550"/>
      <c r="QLD16" s="2550"/>
      <c r="QLE16" s="2550"/>
      <c r="QLF16" s="2550"/>
      <c r="QLG16" s="2550"/>
      <c r="QLH16" s="2550"/>
      <c r="QLI16" s="2550"/>
      <c r="QLJ16" s="2550"/>
      <c r="QLK16" s="2550"/>
      <c r="QLL16" s="2550"/>
      <c r="QLM16" s="2550"/>
      <c r="QLN16" s="2550"/>
      <c r="QLO16" s="2550"/>
      <c r="QLP16" s="2550"/>
      <c r="QLQ16" s="2550"/>
      <c r="QLR16" s="2550"/>
      <c r="QLS16" s="2550"/>
      <c r="QLT16" s="2550"/>
      <c r="QLU16" s="2550"/>
      <c r="QLV16" s="2550"/>
      <c r="QLW16" s="2550"/>
      <c r="QLX16" s="2550"/>
      <c r="QLY16" s="2550"/>
      <c r="QLZ16" s="2550"/>
      <c r="QMA16" s="2550"/>
      <c r="QMB16" s="2550"/>
      <c r="QMC16" s="2550"/>
      <c r="QMD16" s="2550"/>
      <c r="QME16" s="2550"/>
      <c r="QMF16" s="2550"/>
      <c r="QMG16" s="2550"/>
      <c r="QMH16" s="2550"/>
      <c r="QMI16" s="2550"/>
      <c r="QMJ16" s="2550"/>
      <c r="QMK16" s="2550"/>
      <c r="QML16" s="2550"/>
      <c r="QMM16" s="2550"/>
      <c r="QMN16" s="2550"/>
      <c r="QMO16" s="2550"/>
      <c r="QMP16" s="2550"/>
      <c r="QMQ16" s="2550"/>
      <c r="QMR16" s="2550"/>
      <c r="QMS16" s="2550"/>
      <c r="QMT16" s="2550"/>
      <c r="QMU16" s="2550"/>
      <c r="QMV16" s="2550"/>
      <c r="QMW16" s="2550"/>
      <c r="QMX16" s="2550"/>
      <c r="QMY16" s="2550"/>
      <c r="QMZ16" s="2550"/>
      <c r="QNA16" s="2550"/>
      <c r="QNB16" s="2550"/>
      <c r="QNC16" s="2550"/>
      <c r="QND16" s="2550"/>
      <c r="QNE16" s="2550"/>
      <c r="QNF16" s="2550"/>
      <c r="QNG16" s="2550"/>
      <c r="QNH16" s="2550"/>
      <c r="QNI16" s="2550"/>
      <c r="QNJ16" s="2550"/>
      <c r="QNK16" s="2550"/>
      <c r="QNL16" s="2550"/>
      <c r="QNM16" s="2550"/>
      <c r="QNN16" s="2550"/>
      <c r="QNO16" s="2550"/>
      <c r="QNP16" s="2550"/>
      <c r="QNQ16" s="2550"/>
      <c r="QNR16" s="2550"/>
      <c r="QNS16" s="2550"/>
      <c r="QNT16" s="2550"/>
      <c r="QNU16" s="2550"/>
      <c r="QNV16" s="2550"/>
      <c r="QNW16" s="2550"/>
      <c r="QNX16" s="2550"/>
      <c r="QNY16" s="2550"/>
      <c r="QNZ16" s="2550"/>
      <c r="QOA16" s="2550"/>
      <c r="QOB16" s="2550"/>
      <c r="QOC16" s="2550"/>
      <c r="QOD16" s="2550"/>
      <c r="QOE16" s="2550"/>
      <c r="QOF16" s="2550"/>
      <c r="QOG16" s="2550"/>
      <c r="QOH16" s="2550"/>
      <c r="QOI16" s="2550"/>
      <c r="QOJ16" s="2550"/>
      <c r="QOK16" s="2550"/>
      <c r="QOL16" s="2550"/>
      <c r="QOM16" s="2550"/>
      <c r="QON16" s="2550"/>
      <c r="QOO16" s="2550"/>
      <c r="QOP16" s="2550"/>
      <c r="QOQ16" s="2550"/>
      <c r="QOR16" s="2550"/>
      <c r="QOS16" s="2550"/>
      <c r="QOT16" s="2550"/>
      <c r="QOU16" s="2550"/>
      <c r="QOV16" s="2550"/>
      <c r="QOW16" s="2550"/>
      <c r="QOX16" s="2550"/>
      <c r="QOY16" s="2550"/>
      <c r="QOZ16" s="2550"/>
      <c r="QPA16" s="2550"/>
      <c r="QPB16" s="2550"/>
      <c r="QPC16" s="2550"/>
      <c r="QPD16" s="2550"/>
      <c r="QPE16" s="2550"/>
      <c r="QPF16" s="2550"/>
      <c r="QPG16" s="2550"/>
      <c r="QPH16" s="2550"/>
      <c r="QPI16" s="2550"/>
      <c r="QPJ16" s="2550"/>
      <c r="QPK16" s="2550"/>
      <c r="QPL16" s="2550"/>
      <c r="QPM16" s="2550"/>
      <c r="QPN16" s="2550"/>
      <c r="QPO16" s="2550"/>
      <c r="QPP16" s="2550"/>
      <c r="QPQ16" s="2550"/>
      <c r="QPR16" s="2550"/>
      <c r="QPS16" s="2550"/>
      <c r="QPT16" s="2550"/>
      <c r="QPU16" s="2550"/>
      <c r="QPV16" s="2550"/>
      <c r="QPW16" s="2550"/>
      <c r="QPX16" s="2550"/>
      <c r="QPY16" s="2550"/>
      <c r="QPZ16" s="2550"/>
      <c r="QQA16" s="2550"/>
      <c r="QQB16" s="2550"/>
      <c r="QQC16" s="2550"/>
      <c r="QQD16" s="2550"/>
      <c r="QQE16" s="2550"/>
      <c r="QQF16" s="2550"/>
      <c r="QQG16" s="2550"/>
      <c r="QQH16" s="2550"/>
      <c r="QQI16" s="2550"/>
      <c r="QQJ16" s="2550"/>
      <c r="QQK16" s="2550"/>
      <c r="QQL16" s="2550"/>
      <c r="QQM16" s="2550"/>
      <c r="QQN16" s="2550"/>
      <c r="QQO16" s="2550"/>
      <c r="QQP16" s="2550"/>
      <c r="QQQ16" s="2550"/>
      <c r="QQR16" s="2550"/>
      <c r="QQS16" s="2550"/>
      <c r="QQT16" s="2550"/>
      <c r="QQU16" s="2550"/>
      <c r="QQV16" s="2550"/>
      <c r="QQW16" s="2550"/>
      <c r="QQX16" s="2550"/>
      <c r="QQY16" s="2550"/>
      <c r="QQZ16" s="2550"/>
      <c r="QRA16" s="2550"/>
      <c r="QRB16" s="2550"/>
      <c r="QRC16" s="2550"/>
      <c r="QRD16" s="2550"/>
      <c r="QRE16" s="2550"/>
      <c r="QRF16" s="2550"/>
      <c r="QRG16" s="2550"/>
      <c r="QRH16" s="2550"/>
      <c r="QRI16" s="2550"/>
      <c r="QRJ16" s="2550"/>
      <c r="QRK16" s="2550"/>
      <c r="QRL16" s="2550"/>
      <c r="QRM16" s="2550"/>
      <c r="QRN16" s="2550"/>
      <c r="QRO16" s="2550"/>
      <c r="QRP16" s="2550"/>
      <c r="QRQ16" s="2550"/>
      <c r="QRR16" s="2550"/>
      <c r="QRS16" s="2550"/>
      <c r="QRT16" s="2550"/>
      <c r="QRU16" s="2550"/>
      <c r="QRV16" s="2550"/>
      <c r="QRW16" s="2550"/>
      <c r="QRX16" s="2550"/>
      <c r="QRY16" s="2550"/>
      <c r="QRZ16" s="2550"/>
      <c r="QSA16" s="2550"/>
      <c r="QSB16" s="2550"/>
      <c r="QSC16" s="2550"/>
      <c r="QSD16" s="2550"/>
      <c r="QSE16" s="2550"/>
      <c r="QSF16" s="2550"/>
      <c r="QSG16" s="2550"/>
      <c r="QSH16" s="2550"/>
      <c r="QSI16" s="2550"/>
      <c r="QSJ16" s="2550"/>
      <c r="QSK16" s="2550"/>
      <c r="QSL16" s="2550"/>
      <c r="QSM16" s="2550"/>
      <c r="QSN16" s="2550"/>
      <c r="QSO16" s="2550"/>
      <c r="QSP16" s="2550"/>
      <c r="QSQ16" s="2550"/>
      <c r="QSR16" s="2550"/>
      <c r="QSS16" s="2550"/>
      <c r="QST16" s="2550"/>
      <c r="QSU16" s="2550"/>
      <c r="QSV16" s="2550"/>
      <c r="QSW16" s="2550"/>
      <c r="QSX16" s="2550"/>
      <c r="QSY16" s="2550"/>
      <c r="QSZ16" s="2550"/>
      <c r="QTA16" s="2550"/>
      <c r="QTB16" s="2550"/>
      <c r="QTC16" s="2550"/>
      <c r="QTD16" s="2550"/>
      <c r="QTE16" s="2550"/>
      <c r="QTF16" s="2550"/>
      <c r="QTG16" s="2550"/>
      <c r="QTH16" s="2550"/>
      <c r="QTI16" s="2550"/>
      <c r="QTJ16" s="2550"/>
      <c r="QTK16" s="2550"/>
      <c r="QTL16" s="2550"/>
      <c r="QTM16" s="2550"/>
      <c r="QTN16" s="2550"/>
      <c r="QTO16" s="2550"/>
      <c r="QTP16" s="2550"/>
      <c r="QTQ16" s="2550"/>
      <c r="QTR16" s="2550"/>
      <c r="QTS16" s="2550"/>
      <c r="QTT16" s="2550"/>
      <c r="QTU16" s="2550"/>
      <c r="QTV16" s="2550"/>
      <c r="QTW16" s="2550"/>
      <c r="QTX16" s="2550"/>
      <c r="QTY16" s="2550"/>
      <c r="QTZ16" s="2550"/>
      <c r="QUA16" s="2550"/>
      <c r="QUB16" s="2550"/>
      <c r="QUC16" s="2550"/>
      <c r="QUD16" s="2550"/>
      <c r="QUE16" s="2550"/>
      <c r="QUF16" s="2550"/>
      <c r="QUG16" s="2550"/>
      <c r="QUH16" s="2550"/>
      <c r="QUI16" s="2550"/>
      <c r="QUJ16" s="2550"/>
      <c r="QUK16" s="2550"/>
      <c r="QUL16" s="2550"/>
      <c r="QUM16" s="2550"/>
      <c r="QUN16" s="2550"/>
      <c r="QUO16" s="2550"/>
      <c r="QUP16" s="2550"/>
      <c r="QUQ16" s="2550"/>
      <c r="QUR16" s="2550"/>
      <c r="QUS16" s="2550"/>
      <c r="QUT16" s="2550"/>
      <c r="QUU16" s="2550"/>
      <c r="QUV16" s="2550"/>
      <c r="QUW16" s="2550"/>
      <c r="QUX16" s="2550"/>
      <c r="QUY16" s="2550"/>
      <c r="QUZ16" s="2550"/>
      <c r="QVA16" s="2550"/>
      <c r="QVB16" s="2550"/>
      <c r="QVC16" s="2550"/>
      <c r="QVD16" s="2550"/>
      <c r="QVE16" s="2550"/>
      <c r="QVF16" s="2550"/>
      <c r="QVG16" s="2550"/>
      <c r="QVH16" s="2550"/>
      <c r="QVI16" s="2550"/>
      <c r="QVJ16" s="2550"/>
      <c r="QVK16" s="2550"/>
      <c r="QVL16" s="2550"/>
      <c r="QVM16" s="2550"/>
      <c r="QVN16" s="2550"/>
      <c r="QVO16" s="2550"/>
      <c r="QVP16" s="2550"/>
      <c r="QVQ16" s="2550"/>
      <c r="QVR16" s="2550"/>
      <c r="QVS16" s="2550"/>
      <c r="QVT16" s="2550"/>
      <c r="QVU16" s="2550"/>
      <c r="QVV16" s="2550"/>
      <c r="QVW16" s="2550"/>
      <c r="QVX16" s="2550"/>
      <c r="QVY16" s="2550"/>
      <c r="QVZ16" s="2550"/>
      <c r="QWA16" s="2550"/>
      <c r="QWB16" s="2550"/>
      <c r="QWC16" s="2550"/>
      <c r="QWD16" s="2550"/>
      <c r="QWE16" s="2550"/>
      <c r="QWF16" s="2550"/>
      <c r="QWG16" s="2550"/>
      <c r="QWH16" s="2550"/>
      <c r="QWI16" s="2550"/>
      <c r="QWJ16" s="2550"/>
      <c r="QWK16" s="2550"/>
      <c r="QWL16" s="2550"/>
      <c r="QWM16" s="2550"/>
      <c r="QWN16" s="2550"/>
      <c r="QWO16" s="2550"/>
      <c r="QWP16" s="2550"/>
      <c r="QWQ16" s="2550"/>
      <c r="QWR16" s="2550"/>
      <c r="QWS16" s="2550"/>
      <c r="QWT16" s="2550"/>
      <c r="QWU16" s="2550"/>
      <c r="QWV16" s="2550"/>
      <c r="QWW16" s="2550"/>
      <c r="QWX16" s="2550"/>
      <c r="QWY16" s="2550"/>
      <c r="QWZ16" s="2550"/>
      <c r="QXA16" s="2550"/>
      <c r="QXB16" s="2550"/>
      <c r="QXC16" s="2550"/>
      <c r="QXD16" s="2550"/>
      <c r="QXE16" s="2550"/>
      <c r="QXF16" s="2550"/>
      <c r="QXG16" s="2550"/>
      <c r="QXH16" s="2550"/>
      <c r="QXI16" s="2550"/>
      <c r="QXJ16" s="2550"/>
      <c r="QXK16" s="2550"/>
      <c r="QXL16" s="2550"/>
      <c r="QXM16" s="2550"/>
      <c r="QXN16" s="2550"/>
      <c r="QXO16" s="2550"/>
      <c r="QXP16" s="2550"/>
      <c r="QXQ16" s="2550"/>
      <c r="QXR16" s="2550"/>
      <c r="QXS16" s="2550"/>
      <c r="QXT16" s="2550"/>
      <c r="QXU16" s="2550"/>
      <c r="QXV16" s="2550"/>
      <c r="QXW16" s="2550"/>
      <c r="QXX16" s="2550"/>
      <c r="QXY16" s="2550"/>
      <c r="QXZ16" s="2550"/>
      <c r="QYA16" s="2550"/>
      <c r="QYB16" s="2550"/>
      <c r="QYC16" s="2550"/>
      <c r="QYD16" s="2550"/>
      <c r="QYE16" s="2550"/>
      <c r="QYF16" s="2550"/>
      <c r="QYG16" s="2550"/>
      <c r="QYH16" s="2550"/>
      <c r="QYI16" s="2550"/>
      <c r="QYJ16" s="2550"/>
      <c r="QYK16" s="2550"/>
      <c r="QYL16" s="2550"/>
      <c r="QYM16" s="2550"/>
      <c r="QYN16" s="2550"/>
      <c r="QYO16" s="2550"/>
      <c r="QYP16" s="2550"/>
      <c r="QYQ16" s="2550"/>
      <c r="QYR16" s="2550"/>
      <c r="QYS16" s="2550"/>
      <c r="QYT16" s="2550"/>
      <c r="QYU16" s="2550"/>
      <c r="QYV16" s="2550"/>
      <c r="QYW16" s="2550"/>
      <c r="QYX16" s="2550"/>
      <c r="QYY16" s="2550"/>
      <c r="QYZ16" s="2550"/>
      <c r="QZA16" s="2550"/>
      <c r="QZB16" s="2550"/>
      <c r="QZC16" s="2550"/>
      <c r="QZD16" s="2550"/>
      <c r="QZE16" s="2550"/>
      <c r="QZF16" s="2550"/>
      <c r="QZG16" s="2550"/>
      <c r="QZH16" s="2550"/>
      <c r="QZI16" s="2550"/>
      <c r="QZJ16" s="2550"/>
      <c r="QZK16" s="2550"/>
      <c r="QZL16" s="2550"/>
      <c r="QZM16" s="2550"/>
      <c r="QZN16" s="2550"/>
      <c r="QZO16" s="2550"/>
      <c r="QZP16" s="2550"/>
      <c r="QZQ16" s="2550"/>
      <c r="QZR16" s="2550"/>
      <c r="QZS16" s="2550"/>
      <c r="QZT16" s="2550"/>
      <c r="QZU16" s="2550"/>
      <c r="QZV16" s="2550"/>
      <c r="QZW16" s="2550"/>
      <c r="QZX16" s="2550"/>
      <c r="QZY16" s="2550"/>
      <c r="QZZ16" s="2550"/>
      <c r="RAA16" s="2550"/>
      <c r="RAB16" s="2550"/>
      <c r="RAC16" s="2550"/>
      <c r="RAD16" s="2550"/>
      <c r="RAE16" s="2550"/>
      <c r="RAF16" s="2550"/>
      <c r="RAG16" s="2550"/>
      <c r="RAH16" s="2550"/>
      <c r="RAI16" s="2550"/>
      <c r="RAJ16" s="2550"/>
      <c r="RAK16" s="2550"/>
      <c r="RAL16" s="2550"/>
      <c r="RAM16" s="2550"/>
      <c r="RAN16" s="2550"/>
      <c r="RAO16" s="2550"/>
      <c r="RAP16" s="2550"/>
      <c r="RAQ16" s="2550"/>
      <c r="RAR16" s="2550"/>
      <c r="RAS16" s="2550"/>
      <c r="RAT16" s="2550"/>
      <c r="RAU16" s="2550"/>
      <c r="RAV16" s="2550"/>
      <c r="RAW16" s="2550"/>
      <c r="RAX16" s="2550"/>
      <c r="RAY16" s="2550"/>
      <c r="RAZ16" s="2550"/>
      <c r="RBA16" s="2550"/>
      <c r="RBB16" s="2550"/>
      <c r="RBC16" s="2550"/>
      <c r="RBD16" s="2550"/>
      <c r="RBE16" s="2550"/>
      <c r="RBF16" s="2550"/>
      <c r="RBG16" s="2550"/>
      <c r="RBH16" s="2550"/>
      <c r="RBI16" s="2550"/>
      <c r="RBJ16" s="2550"/>
      <c r="RBK16" s="2550"/>
      <c r="RBL16" s="2550"/>
      <c r="RBM16" s="2550"/>
      <c r="RBN16" s="2550"/>
      <c r="RBO16" s="2550"/>
      <c r="RBP16" s="2550"/>
      <c r="RBQ16" s="2550"/>
      <c r="RBR16" s="2550"/>
      <c r="RBS16" s="2550"/>
      <c r="RBT16" s="2550"/>
      <c r="RBU16" s="2550"/>
      <c r="RBV16" s="2550"/>
      <c r="RBW16" s="2550"/>
      <c r="RBX16" s="2550"/>
      <c r="RBY16" s="2550"/>
      <c r="RBZ16" s="2550"/>
      <c r="RCA16" s="2550"/>
      <c r="RCB16" s="2550"/>
      <c r="RCC16" s="2550"/>
      <c r="RCD16" s="2550"/>
      <c r="RCE16" s="2550"/>
      <c r="RCF16" s="2550"/>
      <c r="RCG16" s="2550"/>
      <c r="RCH16" s="2550"/>
      <c r="RCI16" s="2550"/>
      <c r="RCJ16" s="2550"/>
      <c r="RCK16" s="2550"/>
      <c r="RCL16" s="2550"/>
      <c r="RCM16" s="2550"/>
      <c r="RCN16" s="2550"/>
      <c r="RCO16" s="2550"/>
      <c r="RCP16" s="2550"/>
      <c r="RCQ16" s="2550"/>
      <c r="RCR16" s="2550"/>
      <c r="RCS16" s="2550"/>
      <c r="RCT16" s="2550"/>
      <c r="RCU16" s="2550"/>
      <c r="RCV16" s="2550"/>
      <c r="RCW16" s="2550"/>
      <c r="RCX16" s="2550"/>
      <c r="RCY16" s="2550"/>
      <c r="RCZ16" s="2550"/>
      <c r="RDA16" s="2550"/>
      <c r="RDB16" s="2550"/>
      <c r="RDC16" s="2550"/>
      <c r="RDD16" s="2550"/>
      <c r="RDE16" s="2550"/>
      <c r="RDF16" s="2550"/>
      <c r="RDG16" s="2550"/>
      <c r="RDH16" s="2550"/>
      <c r="RDI16" s="2550"/>
      <c r="RDJ16" s="2550"/>
      <c r="RDK16" s="2550"/>
      <c r="RDL16" s="2550"/>
      <c r="RDM16" s="2550"/>
      <c r="RDN16" s="2550"/>
      <c r="RDO16" s="2550"/>
      <c r="RDP16" s="2550"/>
      <c r="RDQ16" s="2550"/>
      <c r="RDR16" s="2550"/>
      <c r="RDS16" s="2550"/>
      <c r="RDT16" s="2550"/>
      <c r="RDU16" s="2550"/>
      <c r="RDV16" s="2550"/>
      <c r="RDW16" s="2550"/>
      <c r="RDX16" s="2550"/>
      <c r="RDY16" s="2550"/>
      <c r="RDZ16" s="2550"/>
      <c r="REA16" s="2550"/>
      <c r="REB16" s="2550"/>
      <c r="REC16" s="2550"/>
      <c r="RED16" s="2550"/>
      <c r="REE16" s="2550"/>
      <c r="REF16" s="2550"/>
      <c r="REG16" s="2550"/>
      <c r="REH16" s="2550"/>
      <c r="REI16" s="2550"/>
      <c r="REJ16" s="2550"/>
      <c r="REK16" s="2550"/>
      <c r="REL16" s="2550"/>
      <c r="REM16" s="2550"/>
      <c r="REN16" s="2550"/>
      <c r="REO16" s="2550"/>
      <c r="REP16" s="2550"/>
      <c r="REQ16" s="2550"/>
      <c r="RER16" s="2550"/>
      <c r="RES16" s="2550"/>
      <c r="RET16" s="2550"/>
      <c r="REU16" s="2550"/>
      <c r="REV16" s="2550"/>
      <c r="REW16" s="2550"/>
      <c r="REX16" s="2550"/>
      <c r="REY16" s="2550"/>
      <c r="REZ16" s="2550"/>
      <c r="RFA16" s="2550"/>
      <c r="RFB16" s="2550"/>
      <c r="RFC16" s="2550"/>
      <c r="RFD16" s="2550"/>
      <c r="RFE16" s="2550"/>
      <c r="RFF16" s="2550"/>
      <c r="RFG16" s="2550"/>
      <c r="RFH16" s="2550"/>
      <c r="RFI16" s="2550"/>
      <c r="RFJ16" s="2550"/>
      <c r="RFK16" s="2550"/>
      <c r="RFL16" s="2550"/>
      <c r="RFM16" s="2550"/>
      <c r="RFN16" s="2550"/>
      <c r="RFO16" s="2550"/>
      <c r="RFP16" s="2550"/>
      <c r="RFQ16" s="2550"/>
      <c r="RFR16" s="2550"/>
      <c r="RFS16" s="2550"/>
      <c r="RFT16" s="2550"/>
      <c r="RFU16" s="2550"/>
      <c r="RFV16" s="2550"/>
      <c r="RFW16" s="2550"/>
      <c r="RFX16" s="2550"/>
      <c r="RFY16" s="2550"/>
      <c r="RFZ16" s="2550"/>
      <c r="RGA16" s="2550"/>
      <c r="RGB16" s="2550"/>
      <c r="RGC16" s="2550"/>
      <c r="RGD16" s="2550"/>
      <c r="RGE16" s="2550"/>
      <c r="RGF16" s="2550"/>
      <c r="RGG16" s="2550"/>
      <c r="RGH16" s="2550"/>
      <c r="RGI16" s="2550"/>
      <c r="RGJ16" s="2550"/>
      <c r="RGK16" s="2550"/>
      <c r="RGL16" s="2550"/>
      <c r="RGM16" s="2550"/>
      <c r="RGN16" s="2550"/>
      <c r="RGO16" s="2550"/>
      <c r="RGP16" s="2550"/>
      <c r="RGQ16" s="2550"/>
      <c r="RGR16" s="2550"/>
      <c r="RGS16" s="2550"/>
      <c r="RGT16" s="2550"/>
      <c r="RGU16" s="2550"/>
      <c r="RGV16" s="2550"/>
      <c r="RGW16" s="2550"/>
      <c r="RGX16" s="2550"/>
      <c r="RGY16" s="2550"/>
      <c r="RGZ16" s="2550"/>
      <c r="RHA16" s="2550"/>
      <c r="RHB16" s="2550"/>
      <c r="RHC16" s="2550"/>
      <c r="RHD16" s="2550"/>
      <c r="RHE16" s="2550"/>
      <c r="RHF16" s="2550"/>
      <c r="RHG16" s="2550"/>
      <c r="RHH16" s="2550"/>
      <c r="RHI16" s="2550"/>
      <c r="RHJ16" s="2550"/>
      <c r="RHK16" s="2550"/>
      <c r="RHL16" s="2550"/>
      <c r="RHM16" s="2550"/>
      <c r="RHN16" s="2550"/>
      <c r="RHO16" s="2550"/>
      <c r="RHP16" s="2550"/>
      <c r="RHQ16" s="2550"/>
      <c r="RHR16" s="2550"/>
      <c r="RHS16" s="2550"/>
      <c r="RHT16" s="2550"/>
      <c r="RHU16" s="2550"/>
      <c r="RHV16" s="2550"/>
      <c r="RHW16" s="2550"/>
      <c r="RHX16" s="2550"/>
      <c r="RHY16" s="2550"/>
      <c r="RHZ16" s="2550"/>
      <c r="RIA16" s="2550"/>
      <c r="RIB16" s="2550"/>
      <c r="RIC16" s="2550"/>
      <c r="RID16" s="2550"/>
      <c r="RIE16" s="2550"/>
      <c r="RIF16" s="2550"/>
      <c r="RIG16" s="2550"/>
      <c r="RIH16" s="2550"/>
      <c r="RII16" s="2550"/>
      <c r="RIJ16" s="2550"/>
      <c r="RIK16" s="2550"/>
      <c r="RIL16" s="2550"/>
      <c r="RIM16" s="2550"/>
      <c r="RIN16" s="2550"/>
      <c r="RIO16" s="2550"/>
      <c r="RIP16" s="2550"/>
      <c r="RIQ16" s="2550"/>
      <c r="RIR16" s="2550"/>
      <c r="RIS16" s="2550"/>
      <c r="RIT16" s="2550"/>
      <c r="RIU16" s="2550"/>
      <c r="RIV16" s="2550"/>
      <c r="RIW16" s="2550"/>
      <c r="RIX16" s="2550"/>
      <c r="RIY16" s="2550"/>
      <c r="RIZ16" s="2550"/>
      <c r="RJA16" s="2550"/>
      <c r="RJB16" s="2550"/>
      <c r="RJC16" s="2550"/>
      <c r="RJD16" s="2550"/>
      <c r="RJE16" s="2550"/>
      <c r="RJF16" s="2550"/>
      <c r="RJG16" s="2550"/>
      <c r="RJH16" s="2550"/>
      <c r="RJI16" s="2550"/>
      <c r="RJJ16" s="2550"/>
      <c r="RJK16" s="2550"/>
      <c r="RJL16" s="2550"/>
      <c r="RJM16" s="2550"/>
      <c r="RJN16" s="2550"/>
      <c r="RJO16" s="2550"/>
      <c r="RJP16" s="2550"/>
      <c r="RJQ16" s="2550"/>
      <c r="RJR16" s="2550"/>
      <c r="RJS16" s="2550"/>
      <c r="RJT16" s="2550"/>
      <c r="RJU16" s="2550"/>
      <c r="RJV16" s="2550"/>
      <c r="RJW16" s="2550"/>
      <c r="RJX16" s="2550"/>
      <c r="RJY16" s="2550"/>
      <c r="RJZ16" s="2550"/>
      <c r="RKA16" s="2550"/>
      <c r="RKB16" s="2550"/>
      <c r="RKC16" s="2550"/>
      <c r="RKD16" s="2550"/>
      <c r="RKE16" s="2550"/>
      <c r="RKF16" s="2550"/>
      <c r="RKG16" s="2550"/>
      <c r="RKH16" s="2550"/>
      <c r="RKI16" s="2550"/>
      <c r="RKJ16" s="2550"/>
      <c r="RKK16" s="2550"/>
      <c r="RKL16" s="2550"/>
      <c r="RKM16" s="2550"/>
      <c r="RKN16" s="2550"/>
      <c r="RKO16" s="2550"/>
      <c r="RKP16" s="2550"/>
      <c r="RKQ16" s="2550"/>
      <c r="RKR16" s="2550"/>
      <c r="RKS16" s="2550"/>
      <c r="RKT16" s="2550"/>
      <c r="RKU16" s="2550"/>
      <c r="RKV16" s="2550"/>
      <c r="RKW16" s="2550"/>
      <c r="RKX16" s="2550"/>
      <c r="RKY16" s="2550"/>
      <c r="RKZ16" s="2550"/>
      <c r="RLA16" s="2550"/>
      <c r="RLB16" s="2550"/>
      <c r="RLC16" s="2550"/>
      <c r="RLD16" s="2550"/>
      <c r="RLE16" s="2550"/>
      <c r="RLF16" s="2550"/>
      <c r="RLG16" s="2550"/>
      <c r="RLH16" s="2550"/>
      <c r="RLI16" s="2550"/>
      <c r="RLJ16" s="2550"/>
      <c r="RLK16" s="2550"/>
      <c r="RLL16" s="2550"/>
      <c r="RLM16" s="2550"/>
      <c r="RLN16" s="2550"/>
      <c r="RLO16" s="2550"/>
      <c r="RLP16" s="2550"/>
      <c r="RLQ16" s="2550"/>
      <c r="RLR16" s="2550"/>
      <c r="RLS16" s="2550"/>
      <c r="RLT16" s="2550"/>
      <c r="RLU16" s="2550"/>
      <c r="RLV16" s="2550"/>
      <c r="RLW16" s="2550"/>
      <c r="RLX16" s="2550"/>
      <c r="RLY16" s="2550"/>
      <c r="RLZ16" s="2550"/>
      <c r="RMA16" s="2550"/>
      <c r="RMB16" s="2550"/>
      <c r="RMC16" s="2550"/>
      <c r="RMD16" s="2550"/>
      <c r="RME16" s="2550"/>
      <c r="RMF16" s="2550"/>
      <c r="RMG16" s="2550"/>
      <c r="RMH16" s="2550"/>
      <c r="RMI16" s="2550"/>
      <c r="RMJ16" s="2550"/>
      <c r="RMK16" s="2550"/>
      <c r="RML16" s="2550"/>
      <c r="RMM16" s="2550"/>
      <c r="RMN16" s="2550"/>
      <c r="RMO16" s="2550"/>
      <c r="RMP16" s="2550"/>
      <c r="RMQ16" s="2550"/>
      <c r="RMR16" s="2550"/>
      <c r="RMS16" s="2550"/>
      <c r="RMT16" s="2550"/>
      <c r="RMU16" s="2550"/>
      <c r="RMV16" s="2550"/>
      <c r="RMW16" s="2550"/>
      <c r="RMX16" s="2550"/>
      <c r="RMY16" s="2550"/>
      <c r="RMZ16" s="2550"/>
      <c r="RNA16" s="2550"/>
      <c r="RNB16" s="2550"/>
      <c r="RNC16" s="2550"/>
      <c r="RND16" s="2550"/>
      <c r="RNE16" s="2550"/>
      <c r="RNF16" s="2550"/>
      <c r="RNG16" s="2550"/>
      <c r="RNH16" s="2550"/>
      <c r="RNI16" s="2550"/>
      <c r="RNJ16" s="2550"/>
      <c r="RNK16" s="2550"/>
      <c r="RNL16" s="2550"/>
      <c r="RNM16" s="2550"/>
      <c r="RNN16" s="2550"/>
      <c r="RNO16" s="2550"/>
      <c r="RNP16" s="2550"/>
      <c r="RNQ16" s="2550"/>
      <c r="RNR16" s="2550"/>
      <c r="RNS16" s="2550"/>
      <c r="RNT16" s="2550"/>
      <c r="RNU16" s="2550"/>
      <c r="RNV16" s="2550"/>
      <c r="RNW16" s="2550"/>
      <c r="RNX16" s="2550"/>
      <c r="RNY16" s="2550"/>
      <c r="RNZ16" s="2550"/>
      <c r="ROA16" s="2550"/>
      <c r="ROB16" s="2550"/>
      <c r="ROC16" s="2550"/>
      <c r="ROD16" s="2550"/>
      <c r="ROE16" s="2550"/>
      <c r="ROF16" s="2550"/>
      <c r="ROG16" s="2550"/>
      <c r="ROH16" s="2550"/>
      <c r="ROI16" s="2550"/>
      <c r="ROJ16" s="2550"/>
      <c r="ROK16" s="2550"/>
      <c r="ROL16" s="2550"/>
      <c r="ROM16" s="2550"/>
      <c r="RON16" s="2550"/>
      <c r="ROO16" s="2550"/>
      <c r="ROP16" s="2550"/>
      <c r="ROQ16" s="2550"/>
      <c r="ROR16" s="2550"/>
      <c r="ROS16" s="2550"/>
      <c r="ROT16" s="2550"/>
      <c r="ROU16" s="2550"/>
      <c r="ROV16" s="2550"/>
      <c r="ROW16" s="2550"/>
      <c r="ROX16" s="2550"/>
      <c r="ROY16" s="2550"/>
      <c r="ROZ16" s="2550"/>
      <c r="RPA16" s="2550"/>
      <c r="RPB16" s="2550"/>
      <c r="RPC16" s="2550"/>
      <c r="RPD16" s="2550"/>
      <c r="RPE16" s="2550"/>
      <c r="RPF16" s="2550"/>
      <c r="RPG16" s="2550"/>
      <c r="RPH16" s="2550"/>
      <c r="RPI16" s="2550"/>
      <c r="RPJ16" s="2550"/>
      <c r="RPK16" s="2550"/>
      <c r="RPL16" s="2550"/>
      <c r="RPM16" s="2550"/>
      <c r="RPN16" s="2550"/>
      <c r="RPO16" s="2550"/>
      <c r="RPP16" s="2550"/>
      <c r="RPQ16" s="2550"/>
      <c r="RPR16" s="2550"/>
      <c r="RPS16" s="2550"/>
      <c r="RPT16" s="2550"/>
      <c r="RPU16" s="2550"/>
      <c r="RPV16" s="2550"/>
      <c r="RPW16" s="2550"/>
      <c r="RPX16" s="2550"/>
      <c r="RPY16" s="2550"/>
      <c r="RPZ16" s="2550"/>
      <c r="RQA16" s="2550"/>
      <c r="RQB16" s="2550"/>
      <c r="RQC16" s="2550"/>
      <c r="RQD16" s="2550"/>
      <c r="RQE16" s="2550"/>
      <c r="RQF16" s="2550"/>
      <c r="RQG16" s="2550"/>
      <c r="RQH16" s="2550"/>
      <c r="RQI16" s="2550"/>
      <c r="RQJ16" s="2550"/>
      <c r="RQK16" s="2550"/>
      <c r="RQL16" s="2550"/>
      <c r="RQM16" s="2550"/>
      <c r="RQN16" s="2550"/>
      <c r="RQO16" s="2550"/>
      <c r="RQP16" s="2550"/>
      <c r="RQQ16" s="2550"/>
      <c r="RQR16" s="2550"/>
      <c r="RQS16" s="2550"/>
      <c r="RQT16" s="2550"/>
      <c r="RQU16" s="2550"/>
      <c r="RQV16" s="2550"/>
      <c r="RQW16" s="2550"/>
      <c r="RQX16" s="2550"/>
      <c r="RQY16" s="2550"/>
      <c r="RQZ16" s="2550"/>
      <c r="RRA16" s="2550"/>
      <c r="RRB16" s="2550"/>
      <c r="RRC16" s="2550"/>
      <c r="RRD16" s="2550"/>
      <c r="RRE16" s="2550"/>
      <c r="RRF16" s="2550"/>
      <c r="RRG16" s="2550"/>
      <c r="RRH16" s="2550"/>
      <c r="RRI16" s="2550"/>
      <c r="RRJ16" s="2550"/>
      <c r="RRK16" s="2550"/>
      <c r="RRL16" s="2550"/>
      <c r="RRM16" s="2550"/>
      <c r="RRN16" s="2550"/>
      <c r="RRO16" s="2550"/>
      <c r="RRP16" s="2550"/>
      <c r="RRQ16" s="2550"/>
      <c r="RRR16" s="2550"/>
      <c r="RRS16" s="2550"/>
      <c r="RRT16" s="2550"/>
      <c r="RRU16" s="2550"/>
      <c r="RRV16" s="2550"/>
      <c r="RRW16" s="2550"/>
      <c r="RRX16" s="2550"/>
      <c r="RRY16" s="2550"/>
      <c r="RRZ16" s="2550"/>
      <c r="RSA16" s="2550"/>
      <c r="RSB16" s="2550"/>
      <c r="RSC16" s="2550"/>
      <c r="RSD16" s="2550"/>
      <c r="RSE16" s="2550"/>
      <c r="RSF16" s="2550"/>
      <c r="RSG16" s="2550"/>
      <c r="RSH16" s="2550"/>
      <c r="RSI16" s="2550"/>
      <c r="RSJ16" s="2550"/>
      <c r="RSK16" s="2550"/>
      <c r="RSL16" s="2550"/>
      <c r="RSM16" s="2550"/>
      <c r="RSN16" s="2550"/>
      <c r="RSO16" s="2550"/>
      <c r="RSP16" s="2550"/>
      <c r="RSQ16" s="2550"/>
      <c r="RSR16" s="2550"/>
      <c r="RSS16" s="2550"/>
      <c r="RST16" s="2550"/>
      <c r="RSU16" s="2550"/>
      <c r="RSV16" s="2550"/>
      <c r="RSW16" s="2550"/>
      <c r="RSX16" s="2550"/>
      <c r="RSY16" s="2550"/>
      <c r="RSZ16" s="2550"/>
      <c r="RTA16" s="2550"/>
      <c r="RTB16" s="2550"/>
      <c r="RTC16" s="2550"/>
      <c r="RTD16" s="2550"/>
      <c r="RTE16" s="2550"/>
      <c r="RTF16" s="2550"/>
      <c r="RTG16" s="2550"/>
      <c r="RTH16" s="2550"/>
      <c r="RTI16" s="2550"/>
      <c r="RTJ16" s="2550"/>
      <c r="RTK16" s="2550"/>
      <c r="RTL16" s="2550"/>
      <c r="RTM16" s="2550"/>
      <c r="RTN16" s="2550"/>
      <c r="RTO16" s="2550"/>
      <c r="RTP16" s="2550"/>
      <c r="RTQ16" s="2550"/>
      <c r="RTR16" s="2550"/>
      <c r="RTS16" s="2550"/>
      <c r="RTT16" s="2550"/>
      <c r="RTU16" s="2550"/>
      <c r="RTV16" s="2550"/>
      <c r="RTW16" s="2550"/>
      <c r="RTX16" s="2550"/>
      <c r="RTY16" s="2550"/>
      <c r="RTZ16" s="2550"/>
      <c r="RUA16" s="2550"/>
      <c r="RUB16" s="2550"/>
      <c r="RUC16" s="2550"/>
      <c r="RUD16" s="2550"/>
      <c r="RUE16" s="2550"/>
      <c r="RUF16" s="2550"/>
      <c r="RUG16" s="2550"/>
      <c r="RUH16" s="2550"/>
      <c r="RUI16" s="2550"/>
      <c r="RUJ16" s="2550"/>
      <c r="RUK16" s="2550"/>
      <c r="RUL16" s="2550"/>
      <c r="RUM16" s="2550"/>
      <c r="RUN16" s="2550"/>
      <c r="RUO16" s="2550"/>
      <c r="RUP16" s="2550"/>
      <c r="RUQ16" s="2550"/>
      <c r="RUR16" s="2550"/>
      <c r="RUS16" s="2550"/>
      <c r="RUT16" s="2550"/>
      <c r="RUU16" s="2550"/>
      <c r="RUV16" s="2550"/>
      <c r="RUW16" s="2550"/>
      <c r="RUX16" s="2550"/>
      <c r="RUY16" s="2550"/>
      <c r="RUZ16" s="2550"/>
      <c r="RVA16" s="2550"/>
      <c r="RVB16" s="2550"/>
      <c r="RVC16" s="2550"/>
      <c r="RVD16" s="2550"/>
      <c r="RVE16" s="2550"/>
      <c r="RVF16" s="2550"/>
      <c r="RVG16" s="2550"/>
      <c r="RVH16" s="2550"/>
      <c r="RVI16" s="2550"/>
      <c r="RVJ16" s="2550"/>
      <c r="RVK16" s="2550"/>
      <c r="RVL16" s="2550"/>
      <c r="RVM16" s="2550"/>
      <c r="RVN16" s="2550"/>
      <c r="RVO16" s="2550"/>
      <c r="RVP16" s="2550"/>
      <c r="RVQ16" s="2550"/>
      <c r="RVR16" s="2550"/>
      <c r="RVS16" s="2550"/>
      <c r="RVT16" s="2550"/>
      <c r="RVU16" s="2550"/>
      <c r="RVV16" s="2550"/>
      <c r="RVW16" s="2550"/>
      <c r="RVX16" s="2550"/>
      <c r="RVY16" s="2550"/>
      <c r="RVZ16" s="2550"/>
      <c r="RWA16" s="2550"/>
      <c r="RWB16" s="2550"/>
      <c r="RWC16" s="2550"/>
      <c r="RWD16" s="2550"/>
      <c r="RWE16" s="2550"/>
      <c r="RWF16" s="2550"/>
      <c r="RWG16" s="2550"/>
      <c r="RWH16" s="2550"/>
      <c r="RWI16" s="2550"/>
      <c r="RWJ16" s="2550"/>
      <c r="RWK16" s="2550"/>
      <c r="RWL16" s="2550"/>
      <c r="RWM16" s="2550"/>
      <c r="RWN16" s="2550"/>
      <c r="RWO16" s="2550"/>
      <c r="RWP16" s="2550"/>
      <c r="RWQ16" s="2550"/>
      <c r="RWR16" s="2550"/>
      <c r="RWS16" s="2550"/>
      <c r="RWT16" s="2550"/>
      <c r="RWU16" s="2550"/>
      <c r="RWV16" s="2550"/>
      <c r="RWW16" s="2550"/>
      <c r="RWX16" s="2550"/>
      <c r="RWY16" s="2550"/>
      <c r="RWZ16" s="2550"/>
      <c r="RXA16" s="2550"/>
      <c r="RXB16" s="2550"/>
      <c r="RXC16" s="2550"/>
      <c r="RXD16" s="2550"/>
      <c r="RXE16" s="2550"/>
      <c r="RXF16" s="2550"/>
      <c r="RXG16" s="2550"/>
      <c r="RXH16" s="2550"/>
      <c r="RXI16" s="2550"/>
      <c r="RXJ16" s="2550"/>
      <c r="RXK16" s="2550"/>
      <c r="RXL16" s="2550"/>
      <c r="RXM16" s="2550"/>
      <c r="RXN16" s="2550"/>
      <c r="RXO16" s="2550"/>
      <c r="RXP16" s="2550"/>
      <c r="RXQ16" s="2550"/>
      <c r="RXR16" s="2550"/>
      <c r="RXS16" s="2550"/>
      <c r="RXT16" s="2550"/>
      <c r="RXU16" s="2550"/>
      <c r="RXV16" s="2550"/>
      <c r="RXW16" s="2550"/>
      <c r="RXX16" s="2550"/>
      <c r="RXY16" s="2550"/>
      <c r="RXZ16" s="2550"/>
      <c r="RYA16" s="2550"/>
      <c r="RYB16" s="2550"/>
      <c r="RYC16" s="2550"/>
      <c r="RYD16" s="2550"/>
      <c r="RYE16" s="2550"/>
      <c r="RYF16" s="2550"/>
      <c r="RYG16" s="2550"/>
      <c r="RYH16" s="2550"/>
      <c r="RYI16" s="2550"/>
      <c r="RYJ16" s="2550"/>
      <c r="RYK16" s="2550"/>
      <c r="RYL16" s="2550"/>
      <c r="RYM16" s="2550"/>
      <c r="RYN16" s="2550"/>
      <c r="RYO16" s="2550"/>
      <c r="RYP16" s="2550"/>
      <c r="RYQ16" s="2550"/>
      <c r="RYR16" s="2550"/>
      <c r="RYS16" s="2550"/>
      <c r="RYT16" s="2550"/>
      <c r="RYU16" s="2550"/>
      <c r="RYV16" s="2550"/>
      <c r="RYW16" s="2550"/>
      <c r="RYX16" s="2550"/>
      <c r="RYY16" s="2550"/>
      <c r="RYZ16" s="2550"/>
      <c r="RZA16" s="2550"/>
      <c r="RZB16" s="2550"/>
      <c r="RZC16" s="2550"/>
      <c r="RZD16" s="2550"/>
      <c r="RZE16" s="2550"/>
      <c r="RZF16" s="2550"/>
      <c r="RZG16" s="2550"/>
      <c r="RZH16" s="2550"/>
      <c r="RZI16" s="2550"/>
      <c r="RZJ16" s="2550"/>
      <c r="RZK16" s="2550"/>
      <c r="RZL16" s="2550"/>
      <c r="RZM16" s="2550"/>
      <c r="RZN16" s="2550"/>
      <c r="RZO16" s="2550"/>
      <c r="RZP16" s="2550"/>
      <c r="RZQ16" s="2550"/>
      <c r="RZR16" s="2550"/>
      <c r="RZS16" s="2550"/>
      <c r="RZT16" s="2550"/>
      <c r="RZU16" s="2550"/>
      <c r="RZV16" s="2550"/>
      <c r="RZW16" s="2550"/>
      <c r="RZX16" s="2550"/>
      <c r="RZY16" s="2550"/>
      <c r="RZZ16" s="2550"/>
      <c r="SAA16" s="2550"/>
      <c r="SAB16" s="2550"/>
      <c r="SAC16" s="2550"/>
      <c r="SAD16" s="2550"/>
      <c r="SAE16" s="2550"/>
      <c r="SAF16" s="2550"/>
      <c r="SAG16" s="2550"/>
      <c r="SAH16" s="2550"/>
      <c r="SAI16" s="2550"/>
      <c r="SAJ16" s="2550"/>
      <c r="SAK16" s="2550"/>
      <c r="SAL16" s="2550"/>
      <c r="SAM16" s="2550"/>
      <c r="SAN16" s="2550"/>
      <c r="SAO16" s="2550"/>
      <c r="SAP16" s="2550"/>
      <c r="SAQ16" s="2550"/>
      <c r="SAR16" s="2550"/>
      <c r="SAS16" s="2550"/>
      <c r="SAT16" s="2550"/>
      <c r="SAU16" s="2550"/>
      <c r="SAV16" s="2550"/>
      <c r="SAW16" s="2550"/>
      <c r="SAX16" s="2550"/>
      <c r="SAY16" s="2550"/>
      <c r="SAZ16" s="2550"/>
      <c r="SBA16" s="2550"/>
      <c r="SBB16" s="2550"/>
      <c r="SBC16" s="2550"/>
      <c r="SBD16" s="2550"/>
      <c r="SBE16" s="2550"/>
      <c r="SBF16" s="2550"/>
      <c r="SBG16" s="2550"/>
      <c r="SBH16" s="2550"/>
      <c r="SBI16" s="2550"/>
      <c r="SBJ16" s="2550"/>
      <c r="SBK16" s="2550"/>
      <c r="SBL16" s="2550"/>
      <c r="SBM16" s="2550"/>
      <c r="SBN16" s="2550"/>
      <c r="SBO16" s="2550"/>
      <c r="SBP16" s="2550"/>
      <c r="SBQ16" s="2550"/>
      <c r="SBR16" s="2550"/>
      <c r="SBS16" s="2550"/>
      <c r="SBT16" s="2550"/>
      <c r="SBU16" s="2550"/>
      <c r="SBV16" s="2550"/>
      <c r="SBW16" s="2550"/>
      <c r="SBX16" s="2550"/>
      <c r="SBY16" s="2550"/>
      <c r="SBZ16" s="2550"/>
      <c r="SCA16" s="2550"/>
      <c r="SCB16" s="2550"/>
      <c r="SCC16" s="2550"/>
      <c r="SCD16" s="2550"/>
      <c r="SCE16" s="2550"/>
      <c r="SCF16" s="2550"/>
      <c r="SCG16" s="2550"/>
      <c r="SCH16" s="2550"/>
      <c r="SCI16" s="2550"/>
      <c r="SCJ16" s="2550"/>
      <c r="SCK16" s="2550"/>
      <c r="SCL16" s="2550"/>
      <c r="SCM16" s="2550"/>
      <c r="SCN16" s="2550"/>
      <c r="SCO16" s="2550"/>
      <c r="SCP16" s="2550"/>
      <c r="SCQ16" s="2550"/>
      <c r="SCR16" s="2550"/>
      <c r="SCS16" s="2550"/>
      <c r="SCT16" s="2550"/>
      <c r="SCU16" s="2550"/>
      <c r="SCV16" s="2550"/>
      <c r="SCW16" s="2550"/>
      <c r="SCX16" s="2550"/>
      <c r="SCY16" s="2550"/>
      <c r="SCZ16" s="2550"/>
      <c r="SDA16" s="2550"/>
      <c r="SDB16" s="2550"/>
      <c r="SDC16" s="2550"/>
      <c r="SDD16" s="2550"/>
      <c r="SDE16" s="2550"/>
      <c r="SDF16" s="2550"/>
      <c r="SDG16" s="2550"/>
      <c r="SDH16" s="2550"/>
      <c r="SDI16" s="2550"/>
      <c r="SDJ16" s="2550"/>
      <c r="SDK16" s="2550"/>
      <c r="SDL16" s="2550"/>
      <c r="SDM16" s="2550"/>
      <c r="SDN16" s="2550"/>
      <c r="SDO16" s="2550"/>
      <c r="SDP16" s="2550"/>
      <c r="SDQ16" s="2550"/>
      <c r="SDR16" s="2550"/>
      <c r="SDS16" s="2550"/>
      <c r="SDT16" s="2550"/>
      <c r="SDU16" s="2550"/>
      <c r="SDV16" s="2550"/>
      <c r="SDW16" s="2550"/>
      <c r="SDX16" s="2550"/>
      <c r="SDY16" s="2550"/>
      <c r="SDZ16" s="2550"/>
      <c r="SEA16" s="2550"/>
      <c r="SEB16" s="2550"/>
      <c r="SEC16" s="2550"/>
      <c r="SED16" s="2550"/>
      <c r="SEE16" s="2550"/>
      <c r="SEF16" s="2550"/>
      <c r="SEG16" s="2550"/>
      <c r="SEH16" s="2550"/>
      <c r="SEI16" s="2550"/>
      <c r="SEJ16" s="2550"/>
      <c r="SEK16" s="2550"/>
      <c r="SEL16" s="2550"/>
      <c r="SEM16" s="2550"/>
      <c r="SEN16" s="2550"/>
      <c r="SEO16" s="2550"/>
      <c r="SEP16" s="2550"/>
      <c r="SEQ16" s="2550"/>
      <c r="SER16" s="2550"/>
      <c r="SES16" s="2550"/>
      <c r="SET16" s="2550"/>
      <c r="SEU16" s="2550"/>
      <c r="SEV16" s="2550"/>
      <c r="SEW16" s="2550"/>
      <c r="SEX16" s="2550"/>
      <c r="SEY16" s="2550"/>
      <c r="SEZ16" s="2550"/>
      <c r="SFA16" s="2550"/>
      <c r="SFB16" s="2550"/>
      <c r="SFC16" s="2550"/>
      <c r="SFD16" s="2550"/>
      <c r="SFE16" s="2550"/>
      <c r="SFF16" s="2550"/>
      <c r="SFG16" s="2550"/>
      <c r="SFH16" s="2550"/>
      <c r="SFI16" s="2550"/>
      <c r="SFJ16" s="2550"/>
      <c r="SFK16" s="2550"/>
      <c r="SFL16" s="2550"/>
      <c r="SFM16" s="2550"/>
      <c r="SFN16" s="2550"/>
      <c r="SFO16" s="2550"/>
      <c r="SFP16" s="2550"/>
      <c r="SFQ16" s="2550"/>
      <c r="SFR16" s="2550"/>
      <c r="SFS16" s="2550"/>
      <c r="SFT16" s="2550"/>
      <c r="SFU16" s="2550"/>
      <c r="SFV16" s="2550"/>
      <c r="SFW16" s="2550"/>
      <c r="SFX16" s="2550"/>
      <c r="SFY16" s="2550"/>
      <c r="SFZ16" s="2550"/>
      <c r="SGA16" s="2550"/>
      <c r="SGB16" s="2550"/>
      <c r="SGC16" s="2550"/>
      <c r="SGD16" s="2550"/>
      <c r="SGE16" s="2550"/>
      <c r="SGF16" s="2550"/>
      <c r="SGG16" s="2550"/>
      <c r="SGH16" s="2550"/>
      <c r="SGI16" s="2550"/>
      <c r="SGJ16" s="2550"/>
      <c r="SGK16" s="2550"/>
      <c r="SGL16" s="2550"/>
      <c r="SGM16" s="2550"/>
      <c r="SGN16" s="2550"/>
      <c r="SGO16" s="2550"/>
      <c r="SGP16" s="2550"/>
      <c r="SGQ16" s="2550"/>
      <c r="SGR16" s="2550"/>
      <c r="SGS16" s="2550"/>
      <c r="SGT16" s="2550"/>
      <c r="SGU16" s="2550"/>
      <c r="SGV16" s="2550"/>
      <c r="SGW16" s="2550"/>
      <c r="SGX16" s="2550"/>
      <c r="SGY16" s="2550"/>
      <c r="SGZ16" s="2550"/>
      <c r="SHA16" s="2550"/>
      <c r="SHB16" s="2550"/>
      <c r="SHC16" s="2550"/>
      <c r="SHD16" s="2550"/>
      <c r="SHE16" s="2550"/>
      <c r="SHF16" s="2550"/>
      <c r="SHG16" s="2550"/>
      <c r="SHH16" s="2550"/>
      <c r="SHI16" s="2550"/>
      <c r="SHJ16" s="2550"/>
      <c r="SHK16" s="2550"/>
      <c r="SHL16" s="2550"/>
      <c r="SHM16" s="2550"/>
      <c r="SHN16" s="2550"/>
      <c r="SHO16" s="2550"/>
      <c r="SHP16" s="2550"/>
      <c r="SHQ16" s="2550"/>
      <c r="SHR16" s="2550"/>
      <c r="SHS16" s="2550"/>
      <c r="SHT16" s="2550"/>
      <c r="SHU16" s="2550"/>
      <c r="SHV16" s="2550"/>
      <c r="SHW16" s="2550"/>
      <c r="SHX16" s="2550"/>
      <c r="SHY16" s="2550"/>
      <c r="SHZ16" s="2550"/>
      <c r="SIA16" s="2550"/>
      <c r="SIB16" s="2550"/>
      <c r="SIC16" s="2550"/>
      <c r="SID16" s="2550"/>
      <c r="SIE16" s="2550"/>
      <c r="SIF16" s="2550"/>
      <c r="SIG16" s="2550"/>
      <c r="SIH16" s="2550"/>
      <c r="SII16" s="2550"/>
      <c r="SIJ16" s="2550"/>
      <c r="SIK16" s="2550"/>
      <c r="SIL16" s="2550"/>
      <c r="SIM16" s="2550"/>
      <c r="SIN16" s="2550"/>
      <c r="SIO16" s="2550"/>
      <c r="SIP16" s="2550"/>
      <c r="SIQ16" s="2550"/>
      <c r="SIR16" s="2550"/>
      <c r="SIS16" s="2550"/>
      <c r="SIT16" s="2550"/>
      <c r="SIU16" s="2550"/>
      <c r="SIV16" s="2550"/>
      <c r="SIW16" s="2550"/>
      <c r="SIX16" s="2550"/>
      <c r="SIY16" s="2550"/>
      <c r="SIZ16" s="2550"/>
      <c r="SJA16" s="2550"/>
      <c r="SJB16" s="2550"/>
      <c r="SJC16" s="2550"/>
      <c r="SJD16" s="2550"/>
      <c r="SJE16" s="2550"/>
      <c r="SJF16" s="2550"/>
      <c r="SJG16" s="2550"/>
      <c r="SJH16" s="2550"/>
      <c r="SJI16" s="2550"/>
      <c r="SJJ16" s="2550"/>
      <c r="SJK16" s="2550"/>
      <c r="SJL16" s="2550"/>
      <c r="SJM16" s="2550"/>
      <c r="SJN16" s="2550"/>
      <c r="SJO16" s="2550"/>
      <c r="SJP16" s="2550"/>
      <c r="SJQ16" s="2550"/>
      <c r="SJR16" s="2550"/>
      <c r="SJS16" s="2550"/>
      <c r="SJT16" s="2550"/>
      <c r="SJU16" s="2550"/>
      <c r="SJV16" s="2550"/>
      <c r="SJW16" s="2550"/>
      <c r="SJX16" s="2550"/>
      <c r="SJY16" s="2550"/>
      <c r="SJZ16" s="2550"/>
      <c r="SKA16" s="2550"/>
      <c r="SKB16" s="2550"/>
      <c r="SKC16" s="2550"/>
      <c r="SKD16" s="2550"/>
      <c r="SKE16" s="2550"/>
      <c r="SKF16" s="2550"/>
      <c r="SKG16" s="2550"/>
      <c r="SKH16" s="2550"/>
      <c r="SKI16" s="2550"/>
      <c r="SKJ16" s="2550"/>
      <c r="SKK16" s="2550"/>
      <c r="SKL16" s="2550"/>
      <c r="SKM16" s="2550"/>
      <c r="SKN16" s="2550"/>
      <c r="SKO16" s="2550"/>
      <c r="SKP16" s="2550"/>
      <c r="SKQ16" s="2550"/>
      <c r="SKR16" s="2550"/>
      <c r="SKS16" s="2550"/>
      <c r="SKT16" s="2550"/>
      <c r="SKU16" s="2550"/>
      <c r="SKV16" s="2550"/>
      <c r="SKW16" s="2550"/>
      <c r="SKX16" s="2550"/>
      <c r="SKY16" s="2550"/>
      <c r="SKZ16" s="2550"/>
      <c r="SLA16" s="2550"/>
      <c r="SLB16" s="2550"/>
      <c r="SLC16" s="2550"/>
      <c r="SLD16" s="2550"/>
      <c r="SLE16" s="2550"/>
      <c r="SLF16" s="2550"/>
      <c r="SLG16" s="2550"/>
      <c r="SLH16" s="2550"/>
      <c r="SLI16" s="2550"/>
      <c r="SLJ16" s="2550"/>
      <c r="SLK16" s="2550"/>
      <c r="SLL16" s="2550"/>
      <c r="SLM16" s="2550"/>
      <c r="SLN16" s="2550"/>
      <c r="SLO16" s="2550"/>
      <c r="SLP16" s="2550"/>
      <c r="SLQ16" s="2550"/>
      <c r="SLR16" s="2550"/>
      <c r="SLS16" s="2550"/>
      <c r="SLT16" s="2550"/>
      <c r="SLU16" s="2550"/>
      <c r="SLV16" s="2550"/>
      <c r="SLW16" s="2550"/>
      <c r="SLX16" s="2550"/>
      <c r="SLY16" s="2550"/>
      <c r="SLZ16" s="2550"/>
      <c r="SMA16" s="2550"/>
      <c r="SMB16" s="2550"/>
      <c r="SMC16" s="2550"/>
      <c r="SMD16" s="2550"/>
      <c r="SME16" s="2550"/>
      <c r="SMF16" s="2550"/>
      <c r="SMG16" s="2550"/>
      <c r="SMH16" s="2550"/>
      <c r="SMI16" s="2550"/>
      <c r="SMJ16" s="2550"/>
      <c r="SMK16" s="2550"/>
      <c r="SML16" s="2550"/>
      <c r="SMM16" s="2550"/>
      <c r="SMN16" s="2550"/>
      <c r="SMO16" s="2550"/>
      <c r="SMP16" s="2550"/>
      <c r="SMQ16" s="2550"/>
      <c r="SMR16" s="2550"/>
      <c r="SMS16" s="2550"/>
      <c r="SMT16" s="2550"/>
      <c r="SMU16" s="2550"/>
      <c r="SMV16" s="2550"/>
      <c r="SMW16" s="2550"/>
      <c r="SMX16" s="2550"/>
      <c r="SMY16" s="2550"/>
      <c r="SMZ16" s="2550"/>
      <c r="SNA16" s="2550"/>
      <c r="SNB16" s="2550"/>
      <c r="SNC16" s="2550"/>
      <c r="SND16" s="2550"/>
      <c r="SNE16" s="2550"/>
      <c r="SNF16" s="2550"/>
      <c r="SNG16" s="2550"/>
      <c r="SNH16" s="2550"/>
      <c r="SNI16" s="2550"/>
      <c r="SNJ16" s="2550"/>
      <c r="SNK16" s="2550"/>
      <c r="SNL16" s="2550"/>
      <c r="SNM16" s="2550"/>
      <c r="SNN16" s="2550"/>
      <c r="SNO16" s="2550"/>
      <c r="SNP16" s="2550"/>
      <c r="SNQ16" s="2550"/>
      <c r="SNR16" s="2550"/>
      <c r="SNS16" s="2550"/>
      <c r="SNT16" s="2550"/>
      <c r="SNU16" s="2550"/>
      <c r="SNV16" s="2550"/>
      <c r="SNW16" s="2550"/>
      <c r="SNX16" s="2550"/>
      <c r="SNY16" s="2550"/>
      <c r="SNZ16" s="2550"/>
      <c r="SOA16" s="2550"/>
      <c r="SOB16" s="2550"/>
      <c r="SOC16" s="2550"/>
      <c r="SOD16" s="2550"/>
      <c r="SOE16" s="2550"/>
      <c r="SOF16" s="2550"/>
      <c r="SOG16" s="2550"/>
      <c r="SOH16" s="2550"/>
      <c r="SOI16" s="2550"/>
      <c r="SOJ16" s="2550"/>
      <c r="SOK16" s="2550"/>
      <c r="SOL16" s="2550"/>
      <c r="SOM16" s="2550"/>
      <c r="SON16" s="2550"/>
      <c r="SOO16" s="2550"/>
      <c r="SOP16" s="2550"/>
      <c r="SOQ16" s="2550"/>
      <c r="SOR16" s="2550"/>
      <c r="SOS16" s="2550"/>
      <c r="SOT16" s="2550"/>
      <c r="SOU16" s="2550"/>
      <c r="SOV16" s="2550"/>
      <c r="SOW16" s="2550"/>
      <c r="SOX16" s="2550"/>
      <c r="SOY16" s="2550"/>
      <c r="SOZ16" s="2550"/>
      <c r="SPA16" s="2550"/>
      <c r="SPB16" s="2550"/>
      <c r="SPC16" s="2550"/>
      <c r="SPD16" s="2550"/>
      <c r="SPE16" s="2550"/>
      <c r="SPF16" s="2550"/>
      <c r="SPG16" s="2550"/>
      <c r="SPH16" s="2550"/>
      <c r="SPI16" s="2550"/>
      <c r="SPJ16" s="2550"/>
      <c r="SPK16" s="2550"/>
      <c r="SPL16" s="2550"/>
      <c r="SPM16" s="2550"/>
      <c r="SPN16" s="2550"/>
      <c r="SPO16" s="2550"/>
      <c r="SPP16" s="2550"/>
      <c r="SPQ16" s="2550"/>
      <c r="SPR16" s="2550"/>
      <c r="SPS16" s="2550"/>
      <c r="SPT16" s="2550"/>
      <c r="SPU16" s="2550"/>
      <c r="SPV16" s="2550"/>
      <c r="SPW16" s="2550"/>
      <c r="SPX16" s="2550"/>
      <c r="SPY16" s="2550"/>
      <c r="SPZ16" s="2550"/>
      <c r="SQA16" s="2550"/>
      <c r="SQB16" s="2550"/>
      <c r="SQC16" s="2550"/>
      <c r="SQD16" s="2550"/>
      <c r="SQE16" s="2550"/>
      <c r="SQF16" s="2550"/>
      <c r="SQG16" s="2550"/>
      <c r="SQH16" s="2550"/>
      <c r="SQI16" s="2550"/>
      <c r="SQJ16" s="2550"/>
      <c r="SQK16" s="2550"/>
      <c r="SQL16" s="2550"/>
      <c r="SQM16" s="2550"/>
      <c r="SQN16" s="2550"/>
      <c r="SQO16" s="2550"/>
      <c r="SQP16" s="2550"/>
      <c r="SQQ16" s="2550"/>
      <c r="SQR16" s="2550"/>
      <c r="SQS16" s="2550"/>
      <c r="SQT16" s="2550"/>
      <c r="SQU16" s="2550"/>
      <c r="SQV16" s="2550"/>
      <c r="SQW16" s="2550"/>
      <c r="SQX16" s="2550"/>
      <c r="SQY16" s="2550"/>
      <c r="SQZ16" s="2550"/>
      <c r="SRA16" s="2550"/>
      <c r="SRB16" s="2550"/>
      <c r="SRC16" s="2550"/>
      <c r="SRD16" s="2550"/>
      <c r="SRE16" s="2550"/>
      <c r="SRF16" s="2550"/>
      <c r="SRG16" s="2550"/>
      <c r="SRH16" s="2550"/>
      <c r="SRI16" s="2550"/>
      <c r="SRJ16" s="2550"/>
      <c r="SRK16" s="2550"/>
      <c r="SRL16" s="2550"/>
      <c r="SRM16" s="2550"/>
      <c r="SRN16" s="2550"/>
      <c r="SRO16" s="2550"/>
      <c r="SRP16" s="2550"/>
      <c r="SRQ16" s="2550"/>
      <c r="SRR16" s="2550"/>
      <c r="SRS16" s="2550"/>
      <c r="SRT16" s="2550"/>
      <c r="SRU16" s="2550"/>
      <c r="SRV16" s="2550"/>
      <c r="SRW16" s="2550"/>
      <c r="SRX16" s="2550"/>
      <c r="SRY16" s="2550"/>
      <c r="SRZ16" s="2550"/>
      <c r="SSA16" s="2550"/>
      <c r="SSB16" s="2550"/>
      <c r="SSC16" s="2550"/>
      <c r="SSD16" s="2550"/>
      <c r="SSE16" s="2550"/>
      <c r="SSF16" s="2550"/>
      <c r="SSG16" s="2550"/>
      <c r="SSH16" s="2550"/>
      <c r="SSI16" s="2550"/>
      <c r="SSJ16" s="2550"/>
      <c r="SSK16" s="2550"/>
      <c r="SSL16" s="2550"/>
      <c r="SSM16" s="2550"/>
      <c r="SSN16" s="2550"/>
      <c r="SSO16" s="2550"/>
      <c r="SSP16" s="2550"/>
      <c r="SSQ16" s="2550"/>
      <c r="SSR16" s="2550"/>
      <c r="SSS16" s="2550"/>
      <c r="SST16" s="2550"/>
      <c r="SSU16" s="2550"/>
      <c r="SSV16" s="2550"/>
      <c r="SSW16" s="2550"/>
      <c r="SSX16" s="2550"/>
      <c r="SSY16" s="2550"/>
      <c r="SSZ16" s="2550"/>
      <c r="STA16" s="2550"/>
      <c r="STB16" s="2550"/>
      <c r="STC16" s="2550"/>
      <c r="STD16" s="2550"/>
      <c r="STE16" s="2550"/>
      <c r="STF16" s="2550"/>
      <c r="STG16" s="2550"/>
      <c r="STH16" s="2550"/>
      <c r="STI16" s="2550"/>
      <c r="STJ16" s="2550"/>
      <c r="STK16" s="2550"/>
      <c r="STL16" s="2550"/>
      <c r="STM16" s="2550"/>
      <c r="STN16" s="2550"/>
      <c r="STO16" s="2550"/>
      <c r="STP16" s="2550"/>
      <c r="STQ16" s="2550"/>
      <c r="STR16" s="2550"/>
      <c r="STS16" s="2550"/>
      <c r="STT16" s="2550"/>
      <c r="STU16" s="2550"/>
      <c r="STV16" s="2550"/>
      <c r="STW16" s="2550"/>
      <c r="STX16" s="2550"/>
      <c r="STY16" s="2550"/>
      <c r="STZ16" s="2550"/>
      <c r="SUA16" s="2550"/>
      <c r="SUB16" s="2550"/>
      <c r="SUC16" s="2550"/>
      <c r="SUD16" s="2550"/>
      <c r="SUE16" s="2550"/>
      <c r="SUF16" s="2550"/>
      <c r="SUG16" s="2550"/>
      <c r="SUH16" s="2550"/>
      <c r="SUI16" s="2550"/>
      <c r="SUJ16" s="2550"/>
      <c r="SUK16" s="2550"/>
      <c r="SUL16" s="2550"/>
      <c r="SUM16" s="2550"/>
      <c r="SUN16" s="2550"/>
      <c r="SUO16" s="2550"/>
      <c r="SUP16" s="2550"/>
      <c r="SUQ16" s="2550"/>
      <c r="SUR16" s="2550"/>
      <c r="SUS16" s="2550"/>
      <c r="SUT16" s="2550"/>
      <c r="SUU16" s="2550"/>
      <c r="SUV16" s="2550"/>
      <c r="SUW16" s="2550"/>
      <c r="SUX16" s="2550"/>
      <c r="SUY16" s="2550"/>
      <c r="SUZ16" s="2550"/>
      <c r="SVA16" s="2550"/>
      <c r="SVB16" s="2550"/>
      <c r="SVC16" s="2550"/>
      <c r="SVD16" s="2550"/>
      <c r="SVE16" s="2550"/>
      <c r="SVF16" s="2550"/>
      <c r="SVG16" s="2550"/>
      <c r="SVH16" s="2550"/>
      <c r="SVI16" s="2550"/>
      <c r="SVJ16" s="2550"/>
      <c r="SVK16" s="2550"/>
      <c r="SVL16" s="2550"/>
      <c r="SVM16" s="2550"/>
      <c r="SVN16" s="2550"/>
      <c r="SVO16" s="2550"/>
      <c r="SVP16" s="2550"/>
      <c r="SVQ16" s="2550"/>
      <c r="SVR16" s="2550"/>
      <c r="SVS16" s="2550"/>
      <c r="SVT16" s="2550"/>
      <c r="SVU16" s="2550"/>
      <c r="SVV16" s="2550"/>
      <c r="SVW16" s="2550"/>
      <c r="SVX16" s="2550"/>
      <c r="SVY16" s="2550"/>
      <c r="SVZ16" s="2550"/>
      <c r="SWA16" s="2550"/>
      <c r="SWB16" s="2550"/>
      <c r="SWC16" s="2550"/>
      <c r="SWD16" s="2550"/>
      <c r="SWE16" s="2550"/>
      <c r="SWF16" s="2550"/>
      <c r="SWG16" s="2550"/>
      <c r="SWH16" s="2550"/>
      <c r="SWI16" s="2550"/>
      <c r="SWJ16" s="2550"/>
      <c r="SWK16" s="2550"/>
      <c r="SWL16" s="2550"/>
      <c r="SWM16" s="2550"/>
      <c r="SWN16" s="2550"/>
      <c r="SWO16" s="2550"/>
      <c r="SWP16" s="2550"/>
      <c r="SWQ16" s="2550"/>
      <c r="SWR16" s="2550"/>
      <c r="SWS16" s="2550"/>
      <c r="SWT16" s="2550"/>
      <c r="SWU16" s="2550"/>
      <c r="SWV16" s="2550"/>
      <c r="SWW16" s="2550"/>
      <c r="SWX16" s="2550"/>
      <c r="SWY16" s="2550"/>
      <c r="SWZ16" s="2550"/>
      <c r="SXA16" s="2550"/>
      <c r="SXB16" s="2550"/>
      <c r="SXC16" s="2550"/>
      <c r="SXD16" s="2550"/>
      <c r="SXE16" s="2550"/>
      <c r="SXF16" s="2550"/>
      <c r="SXG16" s="2550"/>
      <c r="SXH16" s="2550"/>
      <c r="SXI16" s="2550"/>
      <c r="SXJ16" s="2550"/>
      <c r="SXK16" s="2550"/>
      <c r="SXL16" s="2550"/>
      <c r="SXM16" s="2550"/>
      <c r="SXN16" s="2550"/>
      <c r="SXO16" s="2550"/>
      <c r="SXP16" s="2550"/>
      <c r="SXQ16" s="2550"/>
      <c r="SXR16" s="2550"/>
      <c r="SXS16" s="2550"/>
      <c r="SXT16" s="2550"/>
      <c r="SXU16" s="2550"/>
      <c r="SXV16" s="2550"/>
      <c r="SXW16" s="2550"/>
      <c r="SXX16" s="2550"/>
      <c r="SXY16" s="2550"/>
      <c r="SXZ16" s="2550"/>
      <c r="SYA16" s="2550"/>
      <c r="SYB16" s="2550"/>
      <c r="SYC16" s="2550"/>
      <c r="SYD16" s="2550"/>
      <c r="SYE16" s="2550"/>
      <c r="SYF16" s="2550"/>
      <c r="SYG16" s="2550"/>
      <c r="SYH16" s="2550"/>
      <c r="SYI16" s="2550"/>
      <c r="SYJ16" s="2550"/>
      <c r="SYK16" s="2550"/>
      <c r="SYL16" s="2550"/>
      <c r="SYM16" s="2550"/>
      <c r="SYN16" s="2550"/>
      <c r="SYO16" s="2550"/>
      <c r="SYP16" s="2550"/>
      <c r="SYQ16" s="2550"/>
      <c r="SYR16" s="2550"/>
      <c r="SYS16" s="2550"/>
      <c r="SYT16" s="2550"/>
      <c r="SYU16" s="2550"/>
      <c r="SYV16" s="2550"/>
      <c r="SYW16" s="2550"/>
      <c r="SYX16" s="2550"/>
      <c r="SYY16" s="2550"/>
      <c r="SYZ16" s="2550"/>
      <c r="SZA16" s="2550"/>
      <c r="SZB16" s="2550"/>
      <c r="SZC16" s="2550"/>
      <c r="SZD16" s="2550"/>
      <c r="SZE16" s="2550"/>
      <c r="SZF16" s="2550"/>
      <c r="SZG16" s="2550"/>
      <c r="SZH16" s="2550"/>
      <c r="SZI16" s="2550"/>
      <c r="SZJ16" s="2550"/>
      <c r="SZK16" s="2550"/>
      <c r="SZL16" s="2550"/>
      <c r="SZM16" s="2550"/>
      <c r="SZN16" s="2550"/>
      <c r="SZO16" s="2550"/>
      <c r="SZP16" s="2550"/>
      <c r="SZQ16" s="2550"/>
      <c r="SZR16" s="2550"/>
      <c r="SZS16" s="2550"/>
      <c r="SZT16" s="2550"/>
      <c r="SZU16" s="2550"/>
      <c r="SZV16" s="2550"/>
      <c r="SZW16" s="2550"/>
      <c r="SZX16" s="2550"/>
      <c r="SZY16" s="2550"/>
      <c r="SZZ16" s="2550"/>
      <c r="TAA16" s="2550"/>
      <c r="TAB16" s="2550"/>
      <c r="TAC16" s="2550"/>
      <c r="TAD16" s="2550"/>
      <c r="TAE16" s="2550"/>
      <c r="TAF16" s="2550"/>
      <c r="TAG16" s="2550"/>
      <c r="TAH16" s="2550"/>
      <c r="TAI16" s="2550"/>
      <c r="TAJ16" s="2550"/>
      <c r="TAK16" s="2550"/>
      <c r="TAL16" s="2550"/>
      <c r="TAM16" s="2550"/>
      <c r="TAN16" s="2550"/>
      <c r="TAO16" s="2550"/>
      <c r="TAP16" s="2550"/>
      <c r="TAQ16" s="2550"/>
      <c r="TAR16" s="2550"/>
      <c r="TAS16" s="2550"/>
      <c r="TAT16" s="2550"/>
      <c r="TAU16" s="2550"/>
      <c r="TAV16" s="2550"/>
      <c r="TAW16" s="2550"/>
      <c r="TAX16" s="2550"/>
      <c r="TAY16" s="2550"/>
      <c r="TAZ16" s="2550"/>
      <c r="TBA16" s="2550"/>
      <c r="TBB16" s="2550"/>
      <c r="TBC16" s="2550"/>
      <c r="TBD16" s="2550"/>
      <c r="TBE16" s="2550"/>
      <c r="TBF16" s="2550"/>
      <c r="TBG16" s="2550"/>
      <c r="TBH16" s="2550"/>
      <c r="TBI16" s="2550"/>
      <c r="TBJ16" s="2550"/>
      <c r="TBK16" s="2550"/>
      <c r="TBL16" s="2550"/>
      <c r="TBM16" s="2550"/>
      <c r="TBN16" s="2550"/>
      <c r="TBO16" s="2550"/>
      <c r="TBP16" s="2550"/>
      <c r="TBQ16" s="2550"/>
      <c r="TBR16" s="2550"/>
      <c r="TBS16" s="2550"/>
      <c r="TBT16" s="2550"/>
      <c r="TBU16" s="2550"/>
      <c r="TBV16" s="2550"/>
      <c r="TBW16" s="2550"/>
      <c r="TBX16" s="2550"/>
      <c r="TBY16" s="2550"/>
      <c r="TBZ16" s="2550"/>
      <c r="TCA16" s="2550"/>
      <c r="TCB16" s="2550"/>
      <c r="TCC16" s="2550"/>
      <c r="TCD16" s="2550"/>
      <c r="TCE16" s="2550"/>
      <c r="TCF16" s="2550"/>
      <c r="TCG16" s="2550"/>
      <c r="TCH16" s="2550"/>
      <c r="TCI16" s="2550"/>
      <c r="TCJ16" s="2550"/>
      <c r="TCK16" s="2550"/>
      <c r="TCL16" s="2550"/>
      <c r="TCM16" s="2550"/>
      <c r="TCN16" s="2550"/>
      <c r="TCO16" s="2550"/>
      <c r="TCP16" s="2550"/>
      <c r="TCQ16" s="2550"/>
      <c r="TCR16" s="2550"/>
      <c r="TCS16" s="2550"/>
      <c r="TCT16" s="2550"/>
      <c r="TCU16" s="2550"/>
      <c r="TCV16" s="2550"/>
      <c r="TCW16" s="2550"/>
      <c r="TCX16" s="2550"/>
      <c r="TCY16" s="2550"/>
      <c r="TCZ16" s="2550"/>
      <c r="TDA16" s="2550"/>
      <c r="TDB16" s="2550"/>
      <c r="TDC16" s="2550"/>
      <c r="TDD16" s="2550"/>
      <c r="TDE16" s="2550"/>
      <c r="TDF16" s="2550"/>
      <c r="TDG16" s="2550"/>
      <c r="TDH16" s="2550"/>
      <c r="TDI16" s="2550"/>
      <c r="TDJ16" s="2550"/>
      <c r="TDK16" s="2550"/>
      <c r="TDL16" s="2550"/>
      <c r="TDM16" s="2550"/>
      <c r="TDN16" s="2550"/>
      <c r="TDO16" s="2550"/>
      <c r="TDP16" s="2550"/>
      <c r="TDQ16" s="2550"/>
      <c r="TDR16" s="2550"/>
      <c r="TDS16" s="2550"/>
      <c r="TDT16" s="2550"/>
      <c r="TDU16" s="2550"/>
      <c r="TDV16" s="2550"/>
      <c r="TDW16" s="2550"/>
      <c r="TDX16" s="2550"/>
      <c r="TDY16" s="2550"/>
      <c r="TDZ16" s="2550"/>
      <c r="TEA16" s="2550"/>
      <c r="TEB16" s="2550"/>
      <c r="TEC16" s="2550"/>
      <c r="TED16" s="2550"/>
      <c r="TEE16" s="2550"/>
      <c r="TEF16" s="2550"/>
      <c r="TEG16" s="2550"/>
      <c r="TEH16" s="2550"/>
      <c r="TEI16" s="2550"/>
      <c r="TEJ16" s="2550"/>
      <c r="TEK16" s="2550"/>
      <c r="TEL16" s="2550"/>
      <c r="TEM16" s="2550"/>
      <c r="TEN16" s="2550"/>
      <c r="TEO16" s="2550"/>
      <c r="TEP16" s="2550"/>
      <c r="TEQ16" s="2550"/>
      <c r="TER16" s="2550"/>
      <c r="TES16" s="2550"/>
      <c r="TET16" s="2550"/>
      <c r="TEU16" s="2550"/>
      <c r="TEV16" s="2550"/>
      <c r="TEW16" s="2550"/>
      <c r="TEX16" s="2550"/>
      <c r="TEY16" s="2550"/>
      <c r="TEZ16" s="2550"/>
      <c r="TFA16" s="2550"/>
      <c r="TFB16" s="2550"/>
      <c r="TFC16" s="2550"/>
      <c r="TFD16" s="2550"/>
      <c r="TFE16" s="2550"/>
      <c r="TFF16" s="2550"/>
      <c r="TFG16" s="2550"/>
      <c r="TFH16" s="2550"/>
      <c r="TFI16" s="2550"/>
      <c r="TFJ16" s="2550"/>
      <c r="TFK16" s="2550"/>
      <c r="TFL16" s="2550"/>
      <c r="TFM16" s="2550"/>
      <c r="TFN16" s="2550"/>
      <c r="TFO16" s="2550"/>
      <c r="TFP16" s="2550"/>
      <c r="TFQ16" s="2550"/>
      <c r="TFR16" s="2550"/>
      <c r="TFS16" s="2550"/>
      <c r="TFT16" s="2550"/>
      <c r="TFU16" s="2550"/>
      <c r="TFV16" s="2550"/>
      <c r="TFW16" s="2550"/>
      <c r="TFX16" s="2550"/>
      <c r="TFY16" s="2550"/>
      <c r="TFZ16" s="2550"/>
      <c r="TGA16" s="2550"/>
      <c r="TGB16" s="2550"/>
      <c r="TGC16" s="2550"/>
      <c r="TGD16" s="2550"/>
      <c r="TGE16" s="2550"/>
      <c r="TGF16" s="2550"/>
      <c r="TGG16" s="2550"/>
      <c r="TGH16" s="2550"/>
      <c r="TGI16" s="2550"/>
      <c r="TGJ16" s="2550"/>
      <c r="TGK16" s="2550"/>
      <c r="TGL16" s="2550"/>
      <c r="TGM16" s="2550"/>
      <c r="TGN16" s="2550"/>
      <c r="TGO16" s="2550"/>
      <c r="TGP16" s="2550"/>
      <c r="TGQ16" s="2550"/>
      <c r="TGR16" s="2550"/>
      <c r="TGS16" s="2550"/>
      <c r="TGT16" s="2550"/>
      <c r="TGU16" s="2550"/>
      <c r="TGV16" s="2550"/>
      <c r="TGW16" s="2550"/>
      <c r="TGX16" s="2550"/>
      <c r="TGY16" s="2550"/>
      <c r="TGZ16" s="2550"/>
      <c r="THA16" s="2550"/>
      <c r="THB16" s="2550"/>
      <c r="THC16" s="2550"/>
      <c r="THD16" s="2550"/>
      <c r="THE16" s="2550"/>
      <c r="THF16" s="2550"/>
      <c r="THG16" s="2550"/>
      <c r="THH16" s="2550"/>
      <c r="THI16" s="2550"/>
      <c r="THJ16" s="2550"/>
      <c r="THK16" s="2550"/>
      <c r="THL16" s="2550"/>
      <c r="THM16" s="2550"/>
      <c r="THN16" s="2550"/>
      <c r="THO16" s="2550"/>
      <c r="THP16" s="2550"/>
      <c r="THQ16" s="2550"/>
      <c r="THR16" s="2550"/>
      <c r="THS16" s="2550"/>
      <c r="THT16" s="2550"/>
      <c r="THU16" s="2550"/>
      <c r="THV16" s="2550"/>
      <c r="THW16" s="2550"/>
      <c r="THX16" s="2550"/>
      <c r="THY16" s="2550"/>
      <c r="THZ16" s="2550"/>
      <c r="TIA16" s="2550"/>
      <c r="TIB16" s="2550"/>
      <c r="TIC16" s="2550"/>
      <c r="TID16" s="2550"/>
      <c r="TIE16" s="2550"/>
      <c r="TIF16" s="2550"/>
      <c r="TIG16" s="2550"/>
      <c r="TIH16" s="2550"/>
      <c r="TII16" s="2550"/>
      <c r="TIJ16" s="2550"/>
      <c r="TIK16" s="2550"/>
      <c r="TIL16" s="2550"/>
      <c r="TIM16" s="2550"/>
      <c r="TIN16" s="2550"/>
      <c r="TIO16" s="2550"/>
      <c r="TIP16" s="2550"/>
      <c r="TIQ16" s="2550"/>
      <c r="TIR16" s="2550"/>
      <c r="TIS16" s="2550"/>
      <c r="TIT16" s="2550"/>
      <c r="TIU16" s="2550"/>
      <c r="TIV16" s="2550"/>
      <c r="TIW16" s="2550"/>
      <c r="TIX16" s="2550"/>
      <c r="TIY16" s="2550"/>
      <c r="TIZ16" s="2550"/>
      <c r="TJA16" s="2550"/>
      <c r="TJB16" s="2550"/>
      <c r="TJC16" s="2550"/>
      <c r="TJD16" s="2550"/>
      <c r="TJE16" s="2550"/>
      <c r="TJF16" s="2550"/>
      <c r="TJG16" s="2550"/>
      <c r="TJH16" s="2550"/>
      <c r="TJI16" s="2550"/>
      <c r="TJJ16" s="2550"/>
      <c r="TJK16" s="2550"/>
      <c r="TJL16" s="2550"/>
      <c r="TJM16" s="2550"/>
      <c r="TJN16" s="2550"/>
      <c r="TJO16" s="2550"/>
      <c r="TJP16" s="2550"/>
      <c r="TJQ16" s="2550"/>
      <c r="TJR16" s="2550"/>
      <c r="TJS16" s="2550"/>
      <c r="TJT16" s="2550"/>
      <c r="TJU16" s="2550"/>
      <c r="TJV16" s="2550"/>
      <c r="TJW16" s="2550"/>
      <c r="TJX16" s="2550"/>
      <c r="TJY16" s="2550"/>
      <c r="TJZ16" s="2550"/>
      <c r="TKA16" s="2550"/>
      <c r="TKB16" s="2550"/>
      <c r="TKC16" s="2550"/>
      <c r="TKD16" s="2550"/>
      <c r="TKE16" s="2550"/>
      <c r="TKF16" s="2550"/>
      <c r="TKG16" s="2550"/>
      <c r="TKH16" s="2550"/>
      <c r="TKI16" s="2550"/>
      <c r="TKJ16" s="2550"/>
      <c r="TKK16" s="2550"/>
      <c r="TKL16" s="2550"/>
      <c r="TKM16" s="2550"/>
      <c r="TKN16" s="2550"/>
      <c r="TKO16" s="2550"/>
      <c r="TKP16" s="2550"/>
      <c r="TKQ16" s="2550"/>
      <c r="TKR16" s="2550"/>
      <c r="TKS16" s="2550"/>
      <c r="TKT16" s="2550"/>
      <c r="TKU16" s="2550"/>
      <c r="TKV16" s="2550"/>
      <c r="TKW16" s="2550"/>
      <c r="TKX16" s="2550"/>
      <c r="TKY16" s="2550"/>
      <c r="TKZ16" s="2550"/>
      <c r="TLA16" s="2550"/>
      <c r="TLB16" s="2550"/>
      <c r="TLC16" s="2550"/>
      <c r="TLD16" s="2550"/>
      <c r="TLE16" s="2550"/>
      <c r="TLF16" s="2550"/>
      <c r="TLG16" s="2550"/>
      <c r="TLH16" s="2550"/>
      <c r="TLI16" s="2550"/>
      <c r="TLJ16" s="2550"/>
      <c r="TLK16" s="2550"/>
      <c r="TLL16" s="2550"/>
      <c r="TLM16" s="2550"/>
      <c r="TLN16" s="2550"/>
      <c r="TLO16" s="2550"/>
      <c r="TLP16" s="2550"/>
      <c r="TLQ16" s="2550"/>
      <c r="TLR16" s="2550"/>
      <c r="TLS16" s="2550"/>
      <c r="TLT16" s="2550"/>
      <c r="TLU16" s="2550"/>
      <c r="TLV16" s="2550"/>
      <c r="TLW16" s="2550"/>
      <c r="TLX16" s="2550"/>
      <c r="TLY16" s="2550"/>
      <c r="TLZ16" s="2550"/>
      <c r="TMA16" s="2550"/>
      <c r="TMB16" s="2550"/>
      <c r="TMC16" s="2550"/>
      <c r="TMD16" s="2550"/>
      <c r="TME16" s="2550"/>
      <c r="TMF16" s="2550"/>
      <c r="TMG16" s="2550"/>
      <c r="TMH16" s="2550"/>
      <c r="TMI16" s="2550"/>
      <c r="TMJ16" s="2550"/>
      <c r="TMK16" s="2550"/>
      <c r="TML16" s="2550"/>
      <c r="TMM16" s="2550"/>
      <c r="TMN16" s="2550"/>
      <c r="TMO16" s="2550"/>
      <c r="TMP16" s="2550"/>
      <c r="TMQ16" s="2550"/>
      <c r="TMR16" s="2550"/>
      <c r="TMS16" s="2550"/>
      <c r="TMT16" s="2550"/>
      <c r="TMU16" s="2550"/>
      <c r="TMV16" s="2550"/>
      <c r="TMW16" s="2550"/>
      <c r="TMX16" s="2550"/>
      <c r="TMY16" s="2550"/>
      <c r="TMZ16" s="2550"/>
      <c r="TNA16" s="2550"/>
      <c r="TNB16" s="2550"/>
      <c r="TNC16" s="2550"/>
      <c r="TND16" s="2550"/>
      <c r="TNE16" s="2550"/>
      <c r="TNF16" s="2550"/>
      <c r="TNG16" s="2550"/>
      <c r="TNH16" s="2550"/>
      <c r="TNI16" s="2550"/>
      <c r="TNJ16" s="2550"/>
      <c r="TNK16" s="2550"/>
      <c r="TNL16" s="2550"/>
      <c r="TNM16" s="2550"/>
      <c r="TNN16" s="2550"/>
      <c r="TNO16" s="2550"/>
      <c r="TNP16" s="2550"/>
      <c r="TNQ16" s="2550"/>
      <c r="TNR16" s="2550"/>
      <c r="TNS16" s="2550"/>
      <c r="TNT16" s="2550"/>
      <c r="TNU16" s="2550"/>
      <c r="TNV16" s="2550"/>
      <c r="TNW16" s="2550"/>
      <c r="TNX16" s="2550"/>
      <c r="TNY16" s="2550"/>
      <c r="TNZ16" s="2550"/>
      <c r="TOA16" s="2550"/>
      <c r="TOB16" s="2550"/>
      <c r="TOC16" s="2550"/>
      <c r="TOD16" s="2550"/>
      <c r="TOE16" s="2550"/>
      <c r="TOF16" s="2550"/>
      <c r="TOG16" s="2550"/>
      <c r="TOH16" s="2550"/>
      <c r="TOI16" s="2550"/>
      <c r="TOJ16" s="2550"/>
      <c r="TOK16" s="2550"/>
      <c r="TOL16" s="2550"/>
      <c r="TOM16" s="2550"/>
      <c r="TON16" s="2550"/>
      <c r="TOO16" s="2550"/>
      <c r="TOP16" s="2550"/>
      <c r="TOQ16" s="2550"/>
      <c r="TOR16" s="2550"/>
      <c r="TOS16" s="2550"/>
      <c r="TOT16" s="2550"/>
      <c r="TOU16" s="2550"/>
      <c r="TOV16" s="2550"/>
      <c r="TOW16" s="2550"/>
      <c r="TOX16" s="2550"/>
      <c r="TOY16" s="2550"/>
      <c r="TOZ16" s="2550"/>
      <c r="TPA16" s="2550"/>
      <c r="TPB16" s="2550"/>
      <c r="TPC16" s="2550"/>
      <c r="TPD16" s="2550"/>
      <c r="TPE16" s="2550"/>
      <c r="TPF16" s="2550"/>
      <c r="TPG16" s="2550"/>
      <c r="TPH16" s="2550"/>
      <c r="TPI16" s="2550"/>
      <c r="TPJ16" s="2550"/>
      <c r="TPK16" s="2550"/>
      <c r="TPL16" s="2550"/>
      <c r="TPM16" s="2550"/>
      <c r="TPN16" s="2550"/>
      <c r="TPO16" s="2550"/>
      <c r="TPP16" s="2550"/>
      <c r="TPQ16" s="2550"/>
      <c r="TPR16" s="2550"/>
      <c r="TPS16" s="2550"/>
      <c r="TPT16" s="2550"/>
      <c r="TPU16" s="2550"/>
      <c r="TPV16" s="2550"/>
      <c r="TPW16" s="2550"/>
      <c r="TPX16" s="2550"/>
      <c r="TPY16" s="2550"/>
      <c r="TPZ16" s="2550"/>
      <c r="TQA16" s="2550"/>
      <c r="TQB16" s="2550"/>
      <c r="TQC16" s="2550"/>
      <c r="TQD16" s="2550"/>
      <c r="TQE16" s="2550"/>
      <c r="TQF16" s="2550"/>
      <c r="TQG16" s="2550"/>
      <c r="TQH16" s="2550"/>
      <c r="TQI16" s="2550"/>
      <c r="TQJ16" s="2550"/>
      <c r="TQK16" s="2550"/>
      <c r="TQL16" s="2550"/>
      <c r="TQM16" s="2550"/>
      <c r="TQN16" s="2550"/>
      <c r="TQO16" s="2550"/>
      <c r="TQP16" s="2550"/>
      <c r="TQQ16" s="2550"/>
      <c r="TQR16" s="2550"/>
      <c r="TQS16" s="2550"/>
      <c r="TQT16" s="2550"/>
      <c r="TQU16" s="2550"/>
      <c r="TQV16" s="2550"/>
      <c r="TQW16" s="2550"/>
      <c r="TQX16" s="2550"/>
      <c r="TQY16" s="2550"/>
      <c r="TQZ16" s="2550"/>
      <c r="TRA16" s="2550"/>
      <c r="TRB16" s="2550"/>
      <c r="TRC16" s="2550"/>
      <c r="TRD16" s="2550"/>
      <c r="TRE16" s="2550"/>
      <c r="TRF16" s="2550"/>
      <c r="TRG16" s="2550"/>
      <c r="TRH16" s="2550"/>
      <c r="TRI16" s="2550"/>
      <c r="TRJ16" s="2550"/>
      <c r="TRK16" s="2550"/>
      <c r="TRL16" s="2550"/>
      <c r="TRM16" s="2550"/>
      <c r="TRN16" s="2550"/>
      <c r="TRO16" s="2550"/>
      <c r="TRP16" s="2550"/>
      <c r="TRQ16" s="2550"/>
      <c r="TRR16" s="2550"/>
      <c r="TRS16" s="2550"/>
      <c r="TRT16" s="2550"/>
      <c r="TRU16" s="2550"/>
      <c r="TRV16" s="2550"/>
      <c r="TRW16" s="2550"/>
      <c r="TRX16" s="2550"/>
      <c r="TRY16" s="2550"/>
      <c r="TRZ16" s="2550"/>
      <c r="TSA16" s="2550"/>
      <c r="TSB16" s="2550"/>
      <c r="TSC16" s="2550"/>
      <c r="TSD16" s="2550"/>
      <c r="TSE16" s="2550"/>
      <c r="TSF16" s="2550"/>
      <c r="TSG16" s="2550"/>
      <c r="TSH16" s="2550"/>
      <c r="TSI16" s="2550"/>
      <c r="TSJ16" s="2550"/>
      <c r="TSK16" s="2550"/>
      <c r="TSL16" s="2550"/>
      <c r="TSM16" s="2550"/>
      <c r="TSN16" s="2550"/>
      <c r="TSO16" s="2550"/>
      <c r="TSP16" s="2550"/>
      <c r="TSQ16" s="2550"/>
      <c r="TSR16" s="2550"/>
      <c r="TSS16" s="2550"/>
      <c r="TST16" s="2550"/>
      <c r="TSU16" s="2550"/>
      <c r="TSV16" s="2550"/>
      <c r="TSW16" s="2550"/>
      <c r="TSX16" s="2550"/>
      <c r="TSY16" s="2550"/>
      <c r="TSZ16" s="2550"/>
      <c r="TTA16" s="2550"/>
      <c r="TTB16" s="2550"/>
      <c r="TTC16" s="2550"/>
      <c r="TTD16" s="2550"/>
      <c r="TTE16" s="2550"/>
      <c r="TTF16" s="2550"/>
      <c r="TTG16" s="2550"/>
      <c r="TTH16" s="2550"/>
      <c r="TTI16" s="2550"/>
      <c r="TTJ16" s="2550"/>
      <c r="TTK16" s="2550"/>
      <c r="TTL16" s="2550"/>
      <c r="TTM16" s="2550"/>
      <c r="TTN16" s="2550"/>
      <c r="TTO16" s="2550"/>
      <c r="TTP16" s="2550"/>
      <c r="TTQ16" s="2550"/>
      <c r="TTR16" s="2550"/>
      <c r="TTS16" s="2550"/>
      <c r="TTT16" s="2550"/>
      <c r="TTU16" s="2550"/>
      <c r="TTV16" s="2550"/>
      <c r="TTW16" s="2550"/>
      <c r="TTX16" s="2550"/>
      <c r="TTY16" s="2550"/>
      <c r="TTZ16" s="2550"/>
      <c r="TUA16" s="2550"/>
      <c r="TUB16" s="2550"/>
      <c r="TUC16" s="2550"/>
      <c r="TUD16" s="2550"/>
      <c r="TUE16" s="2550"/>
      <c r="TUF16" s="2550"/>
      <c r="TUG16" s="2550"/>
      <c r="TUH16" s="2550"/>
      <c r="TUI16" s="2550"/>
      <c r="TUJ16" s="2550"/>
      <c r="TUK16" s="2550"/>
      <c r="TUL16" s="2550"/>
      <c r="TUM16" s="2550"/>
      <c r="TUN16" s="2550"/>
      <c r="TUO16" s="2550"/>
      <c r="TUP16" s="2550"/>
      <c r="TUQ16" s="2550"/>
      <c r="TUR16" s="2550"/>
      <c r="TUS16" s="2550"/>
      <c r="TUT16" s="2550"/>
      <c r="TUU16" s="2550"/>
      <c r="TUV16" s="2550"/>
      <c r="TUW16" s="2550"/>
      <c r="TUX16" s="2550"/>
      <c r="TUY16" s="2550"/>
      <c r="TUZ16" s="2550"/>
      <c r="TVA16" s="2550"/>
      <c r="TVB16" s="2550"/>
      <c r="TVC16" s="2550"/>
      <c r="TVD16" s="2550"/>
      <c r="TVE16" s="2550"/>
      <c r="TVF16" s="2550"/>
      <c r="TVG16" s="2550"/>
      <c r="TVH16" s="2550"/>
      <c r="TVI16" s="2550"/>
      <c r="TVJ16" s="2550"/>
      <c r="TVK16" s="2550"/>
      <c r="TVL16" s="2550"/>
      <c r="TVM16" s="2550"/>
      <c r="TVN16" s="2550"/>
      <c r="TVO16" s="2550"/>
      <c r="TVP16" s="2550"/>
      <c r="TVQ16" s="2550"/>
      <c r="TVR16" s="2550"/>
      <c r="TVS16" s="2550"/>
      <c r="TVT16" s="2550"/>
      <c r="TVU16" s="2550"/>
      <c r="TVV16" s="2550"/>
      <c r="TVW16" s="2550"/>
      <c r="TVX16" s="2550"/>
      <c r="TVY16" s="2550"/>
      <c r="TVZ16" s="2550"/>
      <c r="TWA16" s="2550"/>
      <c r="TWB16" s="2550"/>
      <c r="TWC16" s="2550"/>
      <c r="TWD16" s="2550"/>
      <c r="TWE16" s="2550"/>
      <c r="TWF16" s="2550"/>
      <c r="TWG16" s="2550"/>
      <c r="TWH16" s="2550"/>
      <c r="TWI16" s="2550"/>
      <c r="TWJ16" s="2550"/>
      <c r="TWK16" s="2550"/>
      <c r="TWL16" s="2550"/>
      <c r="TWM16" s="2550"/>
      <c r="TWN16" s="2550"/>
      <c r="TWO16" s="2550"/>
      <c r="TWP16" s="2550"/>
      <c r="TWQ16" s="2550"/>
      <c r="TWR16" s="2550"/>
      <c r="TWS16" s="2550"/>
      <c r="TWT16" s="2550"/>
      <c r="TWU16" s="2550"/>
      <c r="TWV16" s="2550"/>
      <c r="TWW16" s="2550"/>
      <c r="TWX16" s="2550"/>
      <c r="TWY16" s="2550"/>
      <c r="TWZ16" s="2550"/>
      <c r="TXA16" s="2550"/>
      <c r="TXB16" s="2550"/>
      <c r="TXC16" s="2550"/>
      <c r="TXD16" s="2550"/>
      <c r="TXE16" s="2550"/>
      <c r="TXF16" s="2550"/>
      <c r="TXG16" s="2550"/>
      <c r="TXH16" s="2550"/>
      <c r="TXI16" s="2550"/>
      <c r="TXJ16" s="2550"/>
      <c r="TXK16" s="2550"/>
      <c r="TXL16" s="2550"/>
      <c r="TXM16" s="2550"/>
      <c r="TXN16" s="2550"/>
      <c r="TXO16" s="2550"/>
      <c r="TXP16" s="2550"/>
      <c r="TXQ16" s="2550"/>
      <c r="TXR16" s="2550"/>
      <c r="TXS16" s="2550"/>
      <c r="TXT16" s="2550"/>
      <c r="TXU16" s="2550"/>
      <c r="TXV16" s="2550"/>
      <c r="TXW16" s="2550"/>
      <c r="TXX16" s="2550"/>
      <c r="TXY16" s="2550"/>
      <c r="TXZ16" s="2550"/>
      <c r="TYA16" s="2550"/>
      <c r="TYB16" s="2550"/>
      <c r="TYC16" s="2550"/>
      <c r="TYD16" s="2550"/>
      <c r="TYE16" s="2550"/>
      <c r="TYF16" s="2550"/>
      <c r="TYG16" s="2550"/>
      <c r="TYH16" s="2550"/>
      <c r="TYI16" s="2550"/>
      <c r="TYJ16" s="2550"/>
      <c r="TYK16" s="2550"/>
      <c r="TYL16" s="2550"/>
      <c r="TYM16" s="2550"/>
      <c r="TYN16" s="2550"/>
      <c r="TYO16" s="2550"/>
      <c r="TYP16" s="2550"/>
      <c r="TYQ16" s="2550"/>
      <c r="TYR16" s="2550"/>
      <c r="TYS16" s="2550"/>
      <c r="TYT16" s="2550"/>
      <c r="TYU16" s="2550"/>
      <c r="TYV16" s="2550"/>
      <c r="TYW16" s="2550"/>
      <c r="TYX16" s="2550"/>
      <c r="TYY16" s="2550"/>
      <c r="TYZ16" s="2550"/>
      <c r="TZA16" s="2550"/>
      <c r="TZB16" s="2550"/>
      <c r="TZC16" s="2550"/>
      <c r="TZD16" s="2550"/>
      <c r="TZE16" s="2550"/>
      <c r="TZF16" s="2550"/>
      <c r="TZG16" s="2550"/>
      <c r="TZH16" s="2550"/>
      <c r="TZI16" s="2550"/>
      <c r="TZJ16" s="2550"/>
      <c r="TZK16" s="2550"/>
      <c r="TZL16" s="2550"/>
      <c r="TZM16" s="2550"/>
      <c r="TZN16" s="2550"/>
      <c r="TZO16" s="2550"/>
      <c r="TZP16" s="2550"/>
      <c r="TZQ16" s="2550"/>
      <c r="TZR16" s="2550"/>
      <c r="TZS16" s="2550"/>
      <c r="TZT16" s="2550"/>
      <c r="TZU16" s="2550"/>
      <c r="TZV16" s="2550"/>
      <c r="TZW16" s="2550"/>
      <c r="TZX16" s="2550"/>
      <c r="TZY16" s="2550"/>
      <c r="TZZ16" s="2550"/>
      <c r="UAA16" s="2550"/>
      <c r="UAB16" s="2550"/>
      <c r="UAC16" s="2550"/>
      <c r="UAD16" s="2550"/>
      <c r="UAE16" s="2550"/>
      <c r="UAF16" s="2550"/>
      <c r="UAG16" s="2550"/>
      <c r="UAH16" s="2550"/>
      <c r="UAI16" s="2550"/>
      <c r="UAJ16" s="2550"/>
      <c r="UAK16" s="2550"/>
      <c r="UAL16" s="2550"/>
      <c r="UAM16" s="2550"/>
      <c r="UAN16" s="2550"/>
      <c r="UAO16" s="2550"/>
      <c r="UAP16" s="2550"/>
      <c r="UAQ16" s="2550"/>
      <c r="UAR16" s="2550"/>
      <c r="UAS16" s="2550"/>
      <c r="UAT16" s="2550"/>
      <c r="UAU16" s="2550"/>
      <c r="UAV16" s="2550"/>
      <c r="UAW16" s="2550"/>
      <c r="UAX16" s="2550"/>
      <c r="UAY16" s="2550"/>
      <c r="UAZ16" s="2550"/>
      <c r="UBA16" s="2550"/>
      <c r="UBB16" s="2550"/>
      <c r="UBC16" s="2550"/>
      <c r="UBD16" s="2550"/>
      <c r="UBE16" s="2550"/>
      <c r="UBF16" s="2550"/>
      <c r="UBG16" s="2550"/>
      <c r="UBH16" s="2550"/>
      <c r="UBI16" s="2550"/>
      <c r="UBJ16" s="2550"/>
      <c r="UBK16" s="2550"/>
      <c r="UBL16" s="2550"/>
      <c r="UBM16" s="2550"/>
      <c r="UBN16" s="2550"/>
      <c r="UBO16" s="2550"/>
      <c r="UBP16" s="2550"/>
      <c r="UBQ16" s="2550"/>
      <c r="UBR16" s="2550"/>
      <c r="UBS16" s="2550"/>
      <c r="UBT16" s="2550"/>
      <c r="UBU16" s="2550"/>
      <c r="UBV16" s="2550"/>
      <c r="UBW16" s="2550"/>
      <c r="UBX16" s="2550"/>
      <c r="UBY16" s="2550"/>
      <c r="UBZ16" s="2550"/>
      <c r="UCA16" s="2550"/>
      <c r="UCB16" s="2550"/>
      <c r="UCC16" s="2550"/>
      <c r="UCD16" s="2550"/>
      <c r="UCE16" s="2550"/>
      <c r="UCF16" s="2550"/>
      <c r="UCG16" s="2550"/>
      <c r="UCH16" s="2550"/>
      <c r="UCI16" s="2550"/>
      <c r="UCJ16" s="2550"/>
      <c r="UCK16" s="2550"/>
      <c r="UCL16" s="2550"/>
      <c r="UCM16" s="2550"/>
      <c r="UCN16" s="2550"/>
      <c r="UCO16" s="2550"/>
      <c r="UCP16" s="2550"/>
      <c r="UCQ16" s="2550"/>
      <c r="UCR16" s="2550"/>
      <c r="UCS16" s="2550"/>
      <c r="UCT16" s="2550"/>
      <c r="UCU16" s="2550"/>
      <c r="UCV16" s="2550"/>
      <c r="UCW16" s="2550"/>
      <c r="UCX16" s="2550"/>
      <c r="UCY16" s="2550"/>
      <c r="UCZ16" s="2550"/>
      <c r="UDA16" s="2550"/>
      <c r="UDB16" s="2550"/>
      <c r="UDC16" s="2550"/>
      <c r="UDD16" s="2550"/>
      <c r="UDE16" s="2550"/>
      <c r="UDF16" s="2550"/>
      <c r="UDG16" s="2550"/>
      <c r="UDH16" s="2550"/>
      <c r="UDI16" s="2550"/>
      <c r="UDJ16" s="2550"/>
      <c r="UDK16" s="2550"/>
      <c r="UDL16" s="2550"/>
      <c r="UDM16" s="2550"/>
      <c r="UDN16" s="2550"/>
      <c r="UDO16" s="2550"/>
      <c r="UDP16" s="2550"/>
      <c r="UDQ16" s="2550"/>
      <c r="UDR16" s="2550"/>
      <c r="UDS16" s="2550"/>
      <c r="UDT16" s="2550"/>
      <c r="UDU16" s="2550"/>
      <c r="UDV16" s="2550"/>
      <c r="UDW16" s="2550"/>
      <c r="UDX16" s="2550"/>
      <c r="UDY16" s="2550"/>
      <c r="UDZ16" s="2550"/>
      <c r="UEA16" s="2550"/>
      <c r="UEB16" s="2550"/>
      <c r="UEC16" s="2550"/>
      <c r="UED16" s="2550"/>
      <c r="UEE16" s="2550"/>
      <c r="UEF16" s="2550"/>
      <c r="UEG16" s="2550"/>
      <c r="UEH16" s="2550"/>
      <c r="UEI16" s="2550"/>
      <c r="UEJ16" s="2550"/>
      <c r="UEK16" s="2550"/>
      <c r="UEL16" s="2550"/>
      <c r="UEM16" s="2550"/>
      <c r="UEN16" s="2550"/>
      <c r="UEO16" s="2550"/>
      <c r="UEP16" s="2550"/>
      <c r="UEQ16" s="2550"/>
      <c r="UER16" s="2550"/>
      <c r="UES16" s="2550"/>
      <c r="UET16" s="2550"/>
      <c r="UEU16" s="2550"/>
      <c r="UEV16" s="2550"/>
      <c r="UEW16" s="2550"/>
      <c r="UEX16" s="2550"/>
      <c r="UEY16" s="2550"/>
      <c r="UEZ16" s="2550"/>
      <c r="UFA16" s="2550"/>
      <c r="UFB16" s="2550"/>
      <c r="UFC16" s="2550"/>
      <c r="UFD16" s="2550"/>
      <c r="UFE16" s="2550"/>
      <c r="UFF16" s="2550"/>
      <c r="UFG16" s="2550"/>
      <c r="UFH16" s="2550"/>
      <c r="UFI16" s="2550"/>
      <c r="UFJ16" s="2550"/>
      <c r="UFK16" s="2550"/>
      <c r="UFL16" s="2550"/>
      <c r="UFM16" s="2550"/>
      <c r="UFN16" s="2550"/>
      <c r="UFO16" s="2550"/>
      <c r="UFP16" s="2550"/>
      <c r="UFQ16" s="2550"/>
      <c r="UFR16" s="2550"/>
      <c r="UFS16" s="2550"/>
      <c r="UFT16" s="2550"/>
      <c r="UFU16" s="2550"/>
      <c r="UFV16" s="2550"/>
      <c r="UFW16" s="2550"/>
      <c r="UFX16" s="2550"/>
      <c r="UFY16" s="2550"/>
      <c r="UFZ16" s="2550"/>
      <c r="UGA16" s="2550"/>
      <c r="UGB16" s="2550"/>
      <c r="UGC16" s="2550"/>
      <c r="UGD16" s="2550"/>
      <c r="UGE16" s="2550"/>
      <c r="UGF16" s="2550"/>
      <c r="UGG16" s="2550"/>
      <c r="UGH16" s="2550"/>
      <c r="UGI16" s="2550"/>
      <c r="UGJ16" s="2550"/>
      <c r="UGK16" s="2550"/>
      <c r="UGL16" s="2550"/>
      <c r="UGM16" s="2550"/>
      <c r="UGN16" s="2550"/>
      <c r="UGO16" s="2550"/>
      <c r="UGP16" s="2550"/>
      <c r="UGQ16" s="2550"/>
      <c r="UGR16" s="2550"/>
      <c r="UGS16" s="2550"/>
      <c r="UGT16" s="2550"/>
      <c r="UGU16" s="2550"/>
      <c r="UGV16" s="2550"/>
      <c r="UGW16" s="2550"/>
      <c r="UGX16" s="2550"/>
      <c r="UGY16" s="2550"/>
      <c r="UGZ16" s="2550"/>
      <c r="UHA16" s="2550"/>
      <c r="UHB16" s="2550"/>
      <c r="UHC16" s="2550"/>
      <c r="UHD16" s="2550"/>
      <c r="UHE16" s="2550"/>
      <c r="UHF16" s="2550"/>
      <c r="UHG16" s="2550"/>
      <c r="UHH16" s="2550"/>
      <c r="UHI16" s="2550"/>
      <c r="UHJ16" s="2550"/>
      <c r="UHK16" s="2550"/>
      <c r="UHL16" s="2550"/>
      <c r="UHM16" s="2550"/>
      <c r="UHN16" s="2550"/>
      <c r="UHO16" s="2550"/>
      <c r="UHP16" s="2550"/>
      <c r="UHQ16" s="2550"/>
      <c r="UHR16" s="2550"/>
      <c r="UHS16" s="2550"/>
      <c r="UHT16" s="2550"/>
      <c r="UHU16" s="2550"/>
      <c r="UHV16" s="2550"/>
      <c r="UHW16" s="2550"/>
      <c r="UHX16" s="2550"/>
      <c r="UHY16" s="2550"/>
      <c r="UHZ16" s="2550"/>
      <c r="UIA16" s="2550"/>
      <c r="UIB16" s="2550"/>
      <c r="UIC16" s="2550"/>
      <c r="UID16" s="2550"/>
      <c r="UIE16" s="2550"/>
      <c r="UIF16" s="2550"/>
      <c r="UIG16" s="2550"/>
      <c r="UIH16" s="2550"/>
      <c r="UII16" s="2550"/>
      <c r="UIJ16" s="2550"/>
      <c r="UIK16" s="2550"/>
      <c r="UIL16" s="2550"/>
      <c r="UIM16" s="2550"/>
      <c r="UIN16" s="2550"/>
      <c r="UIO16" s="2550"/>
      <c r="UIP16" s="2550"/>
      <c r="UIQ16" s="2550"/>
      <c r="UIR16" s="2550"/>
      <c r="UIS16" s="2550"/>
      <c r="UIT16" s="2550"/>
      <c r="UIU16" s="2550"/>
      <c r="UIV16" s="2550"/>
      <c r="UIW16" s="2550"/>
      <c r="UIX16" s="2550"/>
      <c r="UIY16" s="2550"/>
      <c r="UIZ16" s="2550"/>
      <c r="UJA16" s="2550"/>
      <c r="UJB16" s="2550"/>
      <c r="UJC16" s="2550"/>
      <c r="UJD16" s="2550"/>
      <c r="UJE16" s="2550"/>
      <c r="UJF16" s="2550"/>
      <c r="UJG16" s="2550"/>
      <c r="UJH16" s="2550"/>
      <c r="UJI16" s="2550"/>
      <c r="UJJ16" s="2550"/>
      <c r="UJK16" s="2550"/>
      <c r="UJL16" s="2550"/>
      <c r="UJM16" s="2550"/>
      <c r="UJN16" s="2550"/>
      <c r="UJO16" s="2550"/>
      <c r="UJP16" s="2550"/>
      <c r="UJQ16" s="2550"/>
      <c r="UJR16" s="2550"/>
      <c r="UJS16" s="2550"/>
      <c r="UJT16" s="2550"/>
      <c r="UJU16" s="2550"/>
      <c r="UJV16" s="2550"/>
      <c r="UJW16" s="2550"/>
      <c r="UJX16" s="2550"/>
      <c r="UJY16" s="2550"/>
      <c r="UJZ16" s="2550"/>
      <c r="UKA16" s="2550"/>
      <c r="UKB16" s="2550"/>
      <c r="UKC16" s="2550"/>
      <c r="UKD16" s="2550"/>
      <c r="UKE16" s="2550"/>
      <c r="UKF16" s="2550"/>
      <c r="UKG16" s="2550"/>
      <c r="UKH16" s="2550"/>
      <c r="UKI16" s="2550"/>
      <c r="UKJ16" s="2550"/>
      <c r="UKK16" s="2550"/>
      <c r="UKL16" s="2550"/>
      <c r="UKM16" s="2550"/>
      <c r="UKN16" s="2550"/>
      <c r="UKO16" s="2550"/>
      <c r="UKP16" s="2550"/>
      <c r="UKQ16" s="2550"/>
      <c r="UKR16" s="2550"/>
      <c r="UKS16" s="2550"/>
      <c r="UKT16" s="2550"/>
      <c r="UKU16" s="2550"/>
      <c r="UKV16" s="2550"/>
      <c r="UKW16" s="2550"/>
      <c r="UKX16" s="2550"/>
      <c r="UKY16" s="2550"/>
      <c r="UKZ16" s="2550"/>
      <c r="ULA16" s="2550"/>
      <c r="ULB16" s="2550"/>
      <c r="ULC16" s="2550"/>
      <c r="ULD16" s="2550"/>
      <c r="ULE16" s="2550"/>
      <c r="ULF16" s="2550"/>
      <c r="ULG16" s="2550"/>
      <c r="ULH16" s="2550"/>
      <c r="ULI16" s="2550"/>
      <c r="ULJ16" s="2550"/>
      <c r="ULK16" s="2550"/>
      <c r="ULL16" s="2550"/>
      <c r="ULM16" s="2550"/>
      <c r="ULN16" s="2550"/>
      <c r="ULO16" s="2550"/>
      <c r="ULP16" s="2550"/>
      <c r="ULQ16" s="2550"/>
      <c r="ULR16" s="2550"/>
      <c r="ULS16" s="2550"/>
      <c r="ULT16" s="2550"/>
      <c r="ULU16" s="2550"/>
      <c r="ULV16" s="2550"/>
      <c r="ULW16" s="2550"/>
      <c r="ULX16" s="2550"/>
      <c r="ULY16" s="2550"/>
      <c r="ULZ16" s="2550"/>
      <c r="UMA16" s="2550"/>
      <c r="UMB16" s="2550"/>
      <c r="UMC16" s="2550"/>
      <c r="UMD16" s="2550"/>
      <c r="UME16" s="2550"/>
      <c r="UMF16" s="2550"/>
      <c r="UMG16" s="2550"/>
      <c r="UMH16" s="2550"/>
      <c r="UMI16" s="2550"/>
      <c r="UMJ16" s="2550"/>
      <c r="UMK16" s="2550"/>
      <c r="UML16" s="2550"/>
      <c r="UMM16" s="2550"/>
      <c r="UMN16" s="2550"/>
      <c r="UMO16" s="2550"/>
      <c r="UMP16" s="2550"/>
      <c r="UMQ16" s="2550"/>
      <c r="UMR16" s="2550"/>
      <c r="UMS16" s="2550"/>
      <c r="UMT16" s="2550"/>
      <c r="UMU16" s="2550"/>
      <c r="UMV16" s="2550"/>
      <c r="UMW16" s="2550"/>
      <c r="UMX16" s="2550"/>
      <c r="UMY16" s="2550"/>
      <c r="UMZ16" s="2550"/>
      <c r="UNA16" s="2550"/>
      <c r="UNB16" s="2550"/>
      <c r="UNC16" s="2550"/>
      <c r="UND16" s="2550"/>
      <c r="UNE16" s="2550"/>
      <c r="UNF16" s="2550"/>
      <c r="UNG16" s="2550"/>
      <c r="UNH16" s="2550"/>
      <c r="UNI16" s="2550"/>
      <c r="UNJ16" s="2550"/>
      <c r="UNK16" s="2550"/>
      <c r="UNL16" s="2550"/>
      <c r="UNM16" s="2550"/>
      <c r="UNN16" s="2550"/>
      <c r="UNO16" s="2550"/>
      <c r="UNP16" s="2550"/>
      <c r="UNQ16" s="2550"/>
      <c r="UNR16" s="2550"/>
      <c r="UNS16" s="2550"/>
      <c r="UNT16" s="2550"/>
      <c r="UNU16" s="2550"/>
      <c r="UNV16" s="2550"/>
      <c r="UNW16" s="2550"/>
      <c r="UNX16" s="2550"/>
      <c r="UNY16" s="2550"/>
      <c r="UNZ16" s="2550"/>
      <c r="UOA16" s="2550"/>
      <c r="UOB16" s="2550"/>
      <c r="UOC16" s="2550"/>
      <c r="UOD16" s="2550"/>
      <c r="UOE16" s="2550"/>
      <c r="UOF16" s="2550"/>
      <c r="UOG16" s="2550"/>
      <c r="UOH16" s="2550"/>
      <c r="UOI16" s="2550"/>
      <c r="UOJ16" s="2550"/>
      <c r="UOK16" s="2550"/>
      <c r="UOL16" s="2550"/>
      <c r="UOM16" s="2550"/>
      <c r="UON16" s="2550"/>
      <c r="UOO16" s="2550"/>
      <c r="UOP16" s="2550"/>
      <c r="UOQ16" s="2550"/>
      <c r="UOR16" s="2550"/>
      <c r="UOS16" s="2550"/>
      <c r="UOT16" s="2550"/>
      <c r="UOU16" s="2550"/>
      <c r="UOV16" s="2550"/>
      <c r="UOW16" s="2550"/>
      <c r="UOX16" s="2550"/>
      <c r="UOY16" s="2550"/>
      <c r="UOZ16" s="2550"/>
      <c r="UPA16" s="2550"/>
      <c r="UPB16" s="2550"/>
      <c r="UPC16" s="2550"/>
      <c r="UPD16" s="2550"/>
      <c r="UPE16" s="2550"/>
      <c r="UPF16" s="2550"/>
      <c r="UPG16" s="2550"/>
      <c r="UPH16" s="2550"/>
      <c r="UPI16" s="2550"/>
      <c r="UPJ16" s="2550"/>
      <c r="UPK16" s="2550"/>
      <c r="UPL16" s="2550"/>
      <c r="UPM16" s="2550"/>
      <c r="UPN16" s="2550"/>
      <c r="UPO16" s="2550"/>
      <c r="UPP16" s="2550"/>
      <c r="UPQ16" s="2550"/>
      <c r="UPR16" s="2550"/>
      <c r="UPS16" s="2550"/>
      <c r="UPT16" s="2550"/>
      <c r="UPU16" s="2550"/>
      <c r="UPV16" s="2550"/>
      <c r="UPW16" s="2550"/>
      <c r="UPX16" s="2550"/>
      <c r="UPY16" s="2550"/>
      <c r="UPZ16" s="2550"/>
      <c r="UQA16" s="2550"/>
      <c r="UQB16" s="2550"/>
      <c r="UQC16" s="2550"/>
      <c r="UQD16" s="2550"/>
      <c r="UQE16" s="2550"/>
      <c r="UQF16" s="2550"/>
      <c r="UQG16" s="2550"/>
      <c r="UQH16" s="2550"/>
      <c r="UQI16" s="2550"/>
      <c r="UQJ16" s="2550"/>
      <c r="UQK16" s="2550"/>
      <c r="UQL16" s="2550"/>
      <c r="UQM16" s="2550"/>
      <c r="UQN16" s="2550"/>
      <c r="UQO16" s="2550"/>
      <c r="UQP16" s="2550"/>
      <c r="UQQ16" s="2550"/>
      <c r="UQR16" s="2550"/>
      <c r="UQS16" s="2550"/>
      <c r="UQT16" s="2550"/>
      <c r="UQU16" s="2550"/>
      <c r="UQV16" s="2550"/>
      <c r="UQW16" s="2550"/>
      <c r="UQX16" s="2550"/>
      <c r="UQY16" s="2550"/>
      <c r="UQZ16" s="2550"/>
      <c r="URA16" s="2550"/>
      <c r="URB16" s="2550"/>
      <c r="URC16" s="2550"/>
      <c r="URD16" s="2550"/>
      <c r="URE16" s="2550"/>
      <c r="URF16" s="2550"/>
      <c r="URG16" s="2550"/>
      <c r="URH16" s="2550"/>
      <c r="URI16" s="2550"/>
      <c r="URJ16" s="2550"/>
      <c r="URK16" s="2550"/>
      <c r="URL16" s="2550"/>
      <c r="URM16" s="2550"/>
      <c r="URN16" s="2550"/>
      <c r="URO16" s="2550"/>
      <c r="URP16" s="2550"/>
      <c r="URQ16" s="2550"/>
      <c r="URR16" s="2550"/>
      <c r="URS16" s="2550"/>
      <c r="URT16" s="2550"/>
      <c r="URU16" s="2550"/>
      <c r="URV16" s="2550"/>
      <c r="URW16" s="2550"/>
      <c r="URX16" s="2550"/>
      <c r="URY16" s="2550"/>
      <c r="URZ16" s="2550"/>
      <c r="USA16" s="2550"/>
      <c r="USB16" s="2550"/>
      <c r="USC16" s="2550"/>
      <c r="USD16" s="2550"/>
      <c r="USE16" s="2550"/>
      <c r="USF16" s="2550"/>
      <c r="USG16" s="2550"/>
      <c r="USH16" s="2550"/>
      <c r="USI16" s="2550"/>
      <c r="USJ16" s="2550"/>
      <c r="USK16" s="2550"/>
      <c r="USL16" s="2550"/>
      <c r="USM16" s="2550"/>
      <c r="USN16" s="2550"/>
      <c r="USO16" s="2550"/>
      <c r="USP16" s="2550"/>
      <c r="USQ16" s="2550"/>
      <c r="USR16" s="2550"/>
      <c r="USS16" s="2550"/>
      <c r="UST16" s="2550"/>
      <c r="USU16" s="2550"/>
      <c r="USV16" s="2550"/>
      <c r="USW16" s="2550"/>
      <c r="USX16" s="2550"/>
      <c r="USY16" s="2550"/>
      <c r="USZ16" s="2550"/>
      <c r="UTA16" s="2550"/>
      <c r="UTB16" s="2550"/>
      <c r="UTC16" s="2550"/>
      <c r="UTD16" s="2550"/>
      <c r="UTE16" s="2550"/>
      <c r="UTF16" s="2550"/>
      <c r="UTG16" s="2550"/>
      <c r="UTH16" s="2550"/>
      <c r="UTI16" s="2550"/>
      <c r="UTJ16" s="2550"/>
      <c r="UTK16" s="2550"/>
      <c r="UTL16" s="2550"/>
      <c r="UTM16" s="2550"/>
      <c r="UTN16" s="2550"/>
      <c r="UTO16" s="2550"/>
      <c r="UTP16" s="2550"/>
      <c r="UTQ16" s="2550"/>
      <c r="UTR16" s="2550"/>
      <c r="UTS16" s="2550"/>
      <c r="UTT16" s="2550"/>
      <c r="UTU16" s="2550"/>
      <c r="UTV16" s="2550"/>
      <c r="UTW16" s="2550"/>
      <c r="UTX16" s="2550"/>
      <c r="UTY16" s="2550"/>
      <c r="UTZ16" s="2550"/>
      <c r="UUA16" s="2550"/>
      <c r="UUB16" s="2550"/>
      <c r="UUC16" s="2550"/>
      <c r="UUD16" s="2550"/>
      <c r="UUE16" s="2550"/>
      <c r="UUF16" s="2550"/>
      <c r="UUG16" s="2550"/>
      <c r="UUH16" s="2550"/>
      <c r="UUI16" s="2550"/>
      <c r="UUJ16" s="2550"/>
      <c r="UUK16" s="2550"/>
      <c r="UUL16" s="2550"/>
      <c r="UUM16" s="2550"/>
      <c r="UUN16" s="2550"/>
      <c r="UUO16" s="2550"/>
      <c r="UUP16" s="2550"/>
      <c r="UUQ16" s="2550"/>
      <c r="UUR16" s="2550"/>
      <c r="UUS16" s="2550"/>
      <c r="UUT16" s="2550"/>
      <c r="UUU16" s="2550"/>
      <c r="UUV16" s="2550"/>
      <c r="UUW16" s="2550"/>
      <c r="UUX16" s="2550"/>
      <c r="UUY16" s="2550"/>
      <c r="UUZ16" s="2550"/>
      <c r="UVA16" s="2550"/>
      <c r="UVB16" s="2550"/>
      <c r="UVC16" s="2550"/>
      <c r="UVD16" s="2550"/>
      <c r="UVE16" s="2550"/>
      <c r="UVF16" s="2550"/>
      <c r="UVG16" s="2550"/>
      <c r="UVH16" s="2550"/>
      <c r="UVI16" s="2550"/>
      <c r="UVJ16" s="2550"/>
      <c r="UVK16" s="2550"/>
      <c r="UVL16" s="2550"/>
      <c r="UVM16" s="2550"/>
      <c r="UVN16" s="2550"/>
      <c r="UVO16" s="2550"/>
      <c r="UVP16" s="2550"/>
      <c r="UVQ16" s="2550"/>
      <c r="UVR16" s="2550"/>
      <c r="UVS16" s="2550"/>
      <c r="UVT16" s="2550"/>
      <c r="UVU16" s="2550"/>
      <c r="UVV16" s="2550"/>
      <c r="UVW16" s="2550"/>
      <c r="UVX16" s="2550"/>
      <c r="UVY16" s="2550"/>
      <c r="UVZ16" s="2550"/>
      <c r="UWA16" s="2550"/>
      <c r="UWB16" s="2550"/>
      <c r="UWC16" s="2550"/>
      <c r="UWD16" s="2550"/>
      <c r="UWE16" s="2550"/>
      <c r="UWF16" s="2550"/>
      <c r="UWG16" s="2550"/>
      <c r="UWH16" s="2550"/>
      <c r="UWI16" s="2550"/>
      <c r="UWJ16" s="2550"/>
      <c r="UWK16" s="2550"/>
      <c r="UWL16" s="2550"/>
      <c r="UWM16" s="2550"/>
      <c r="UWN16" s="2550"/>
      <c r="UWO16" s="2550"/>
      <c r="UWP16" s="2550"/>
      <c r="UWQ16" s="2550"/>
      <c r="UWR16" s="2550"/>
      <c r="UWS16" s="2550"/>
      <c r="UWT16" s="2550"/>
      <c r="UWU16" s="2550"/>
      <c r="UWV16" s="2550"/>
      <c r="UWW16" s="2550"/>
      <c r="UWX16" s="2550"/>
      <c r="UWY16" s="2550"/>
      <c r="UWZ16" s="2550"/>
      <c r="UXA16" s="2550"/>
      <c r="UXB16" s="2550"/>
      <c r="UXC16" s="2550"/>
      <c r="UXD16" s="2550"/>
      <c r="UXE16" s="2550"/>
      <c r="UXF16" s="2550"/>
      <c r="UXG16" s="2550"/>
      <c r="UXH16" s="2550"/>
      <c r="UXI16" s="2550"/>
      <c r="UXJ16" s="2550"/>
      <c r="UXK16" s="2550"/>
      <c r="UXL16" s="2550"/>
      <c r="UXM16" s="2550"/>
      <c r="UXN16" s="2550"/>
      <c r="UXO16" s="2550"/>
      <c r="UXP16" s="2550"/>
      <c r="UXQ16" s="2550"/>
      <c r="UXR16" s="2550"/>
      <c r="UXS16" s="2550"/>
      <c r="UXT16" s="2550"/>
      <c r="UXU16" s="2550"/>
      <c r="UXV16" s="2550"/>
      <c r="UXW16" s="2550"/>
      <c r="UXX16" s="2550"/>
      <c r="UXY16" s="2550"/>
      <c r="UXZ16" s="2550"/>
      <c r="UYA16" s="2550"/>
      <c r="UYB16" s="2550"/>
      <c r="UYC16" s="2550"/>
      <c r="UYD16" s="2550"/>
      <c r="UYE16" s="2550"/>
      <c r="UYF16" s="2550"/>
      <c r="UYG16" s="2550"/>
      <c r="UYH16" s="2550"/>
      <c r="UYI16" s="2550"/>
      <c r="UYJ16" s="2550"/>
      <c r="UYK16" s="2550"/>
      <c r="UYL16" s="2550"/>
      <c r="UYM16" s="2550"/>
      <c r="UYN16" s="2550"/>
      <c r="UYO16" s="2550"/>
      <c r="UYP16" s="2550"/>
      <c r="UYQ16" s="2550"/>
      <c r="UYR16" s="2550"/>
      <c r="UYS16" s="2550"/>
      <c r="UYT16" s="2550"/>
      <c r="UYU16" s="2550"/>
      <c r="UYV16" s="2550"/>
      <c r="UYW16" s="2550"/>
      <c r="UYX16" s="2550"/>
      <c r="UYY16" s="2550"/>
      <c r="UYZ16" s="2550"/>
      <c r="UZA16" s="2550"/>
      <c r="UZB16" s="2550"/>
      <c r="UZC16" s="2550"/>
      <c r="UZD16" s="2550"/>
      <c r="UZE16" s="2550"/>
      <c r="UZF16" s="2550"/>
      <c r="UZG16" s="2550"/>
      <c r="UZH16" s="2550"/>
      <c r="UZI16" s="2550"/>
      <c r="UZJ16" s="2550"/>
      <c r="UZK16" s="2550"/>
      <c r="UZL16" s="2550"/>
      <c r="UZM16" s="2550"/>
      <c r="UZN16" s="2550"/>
      <c r="UZO16" s="2550"/>
      <c r="UZP16" s="2550"/>
      <c r="UZQ16" s="2550"/>
      <c r="UZR16" s="2550"/>
      <c r="UZS16" s="2550"/>
      <c r="UZT16" s="2550"/>
      <c r="UZU16" s="2550"/>
      <c r="UZV16" s="2550"/>
      <c r="UZW16" s="2550"/>
      <c r="UZX16" s="2550"/>
      <c r="UZY16" s="2550"/>
      <c r="UZZ16" s="2550"/>
      <c r="VAA16" s="2550"/>
      <c r="VAB16" s="2550"/>
      <c r="VAC16" s="2550"/>
      <c r="VAD16" s="2550"/>
      <c r="VAE16" s="2550"/>
      <c r="VAF16" s="2550"/>
      <c r="VAG16" s="2550"/>
      <c r="VAH16" s="2550"/>
      <c r="VAI16" s="2550"/>
      <c r="VAJ16" s="2550"/>
      <c r="VAK16" s="2550"/>
      <c r="VAL16" s="2550"/>
      <c r="VAM16" s="2550"/>
      <c r="VAN16" s="2550"/>
      <c r="VAO16" s="2550"/>
      <c r="VAP16" s="2550"/>
      <c r="VAQ16" s="2550"/>
      <c r="VAR16" s="2550"/>
      <c r="VAS16" s="2550"/>
      <c r="VAT16" s="2550"/>
      <c r="VAU16" s="2550"/>
      <c r="VAV16" s="2550"/>
      <c r="VAW16" s="2550"/>
      <c r="VAX16" s="2550"/>
      <c r="VAY16" s="2550"/>
      <c r="VAZ16" s="2550"/>
      <c r="VBA16" s="2550"/>
      <c r="VBB16" s="2550"/>
      <c r="VBC16" s="2550"/>
      <c r="VBD16" s="2550"/>
      <c r="VBE16" s="2550"/>
      <c r="VBF16" s="2550"/>
      <c r="VBG16" s="2550"/>
      <c r="VBH16" s="2550"/>
      <c r="VBI16" s="2550"/>
      <c r="VBJ16" s="2550"/>
      <c r="VBK16" s="2550"/>
      <c r="VBL16" s="2550"/>
      <c r="VBM16" s="2550"/>
      <c r="VBN16" s="2550"/>
      <c r="VBO16" s="2550"/>
      <c r="VBP16" s="2550"/>
      <c r="VBQ16" s="2550"/>
      <c r="VBR16" s="2550"/>
      <c r="VBS16" s="2550"/>
      <c r="VBT16" s="2550"/>
      <c r="VBU16" s="2550"/>
      <c r="VBV16" s="2550"/>
      <c r="VBW16" s="2550"/>
      <c r="VBX16" s="2550"/>
      <c r="VBY16" s="2550"/>
      <c r="VBZ16" s="2550"/>
      <c r="VCA16" s="2550"/>
      <c r="VCB16" s="2550"/>
      <c r="VCC16" s="2550"/>
      <c r="VCD16" s="2550"/>
      <c r="VCE16" s="2550"/>
      <c r="VCF16" s="2550"/>
      <c r="VCG16" s="2550"/>
      <c r="VCH16" s="2550"/>
      <c r="VCI16" s="2550"/>
      <c r="VCJ16" s="2550"/>
      <c r="VCK16" s="2550"/>
      <c r="VCL16" s="2550"/>
      <c r="VCM16" s="2550"/>
      <c r="VCN16" s="2550"/>
      <c r="VCO16" s="2550"/>
      <c r="VCP16" s="2550"/>
      <c r="VCQ16" s="2550"/>
      <c r="VCR16" s="2550"/>
      <c r="VCS16" s="2550"/>
      <c r="VCT16" s="2550"/>
      <c r="VCU16" s="2550"/>
      <c r="VCV16" s="2550"/>
      <c r="VCW16" s="2550"/>
      <c r="VCX16" s="2550"/>
      <c r="VCY16" s="2550"/>
      <c r="VCZ16" s="2550"/>
      <c r="VDA16" s="2550"/>
      <c r="VDB16" s="2550"/>
      <c r="VDC16" s="2550"/>
      <c r="VDD16" s="2550"/>
      <c r="VDE16" s="2550"/>
      <c r="VDF16" s="2550"/>
      <c r="VDG16" s="2550"/>
      <c r="VDH16" s="2550"/>
      <c r="VDI16" s="2550"/>
      <c r="VDJ16" s="2550"/>
      <c r="VDK16" s="2550"/>
      <c r="VDL16" s="2550"/>
      <c r="VDM16" s="2550"/>
      <c r="VDN16" s="2550"/>
      <c r="VDO16" s="2550"/>
      <c r="VDP16" s="2550"/>
      <c r="VDQ16" s="2550"/>
      <c r="VDR16" s="2550"/>
      <c r="VDS16" s="2550"/>
      <c r="VDT16" s="2550"/>
      <c r="VDU16" s="2550"/>
      <c r="VDV16" s="2550"/>
      <c r="VDW16" s="2550"/>
      <c r="VDX16" s="2550"/>
      <c r="VDY16" s="2550"/>
      <c r="VDZ16" s="2550"/>
      <c r="VEA16" s="2550"/>
      <c r="VEB16" s="2550"/>
      <c r="VEC16" s="2550"/>
      <c r="VED16" s="2550"/>
      <c r="VEE16" s="2550"/>
      <c r="VEF16" s="2550"/>
      <c r="VEG16" s="2550"/>
      <c r="VEH16" s="2550"/>
      <c r="VEI16" s="2550"/>
      <c r="VEJ16" s="2550"/>
      <c r="VEK16" s="2550"/>
      <c r="VEL16" s="2550"/>
      <c r="VEM16" s="2550"/>
      <c r="VEN16" s="2550"/>
      <c r="VEO16" s="2550"/>
      <c r="VEP16" s="2550"/>
      <c r="VEQ16" s="2550"/>
      <c r="VER16" s="2550"/>
      <c r="VES16" s="2550"/>
      <c r="VET16" s="2550"/>
      <c r="VEU16" s="2550"/>
      <c r="VEV16" s="2550"/>
      <c r="VEW16" s="2550"/>
      <c r="VEX16" s="2550"/>
      <c r="VEY16" s="2550"/>
      <c r="VEZ16" s="2550"/>
      <c r="VFA16" s="2550"/>
      <c r="VFB16" s="2550"/>
      <c r="VFC16" s="2550"/>
      <c r="VFD16" s="2550"/>
      <c r="VFE16" s="2550"/>
      <c r="VFF16" s="2550"/>
      <c r="VFG16" s="2550"/>
      <c r="VFH16" s="2550"/>
      <c r="VFI16" s="2550"/>
      <c r="VFJ16" s="2550"/>
      <c r="VFK16" s="2550"/>
      <c r="VFL16" s="2550"/>
      <c r="VFM16" s="2550"/>
      <c r="VFN16" s="2550"/>
      <c r="VFO16" s="2550"/>
      <c r="VFP16" s="2550"/>
      <c r="VFQ16" s="2550"/>
      <c r="VFR16" s="2550"/>
      <c r="VFS16" s="2550"/>
      <c r="VFT16" s="2550"/>
      <c r="VFU16" s="2550"/>
      <c r="VFV16" s="2550"/>
      <c r="VFW16" s="2550"/>
      <c r="VFX16" s="2550"/>
      <c r="VFY16" s="2550"/>
      <c r="VFZ16" s="2550"/>
      <c r="VGA16" s="2550"/>
      <c r="VGB16" s="2550"/>
      <c r="VGC16" s="2550"/>
      <c r="VGD16" s="2550"/>
      <c r="VGE16" s="2550"/>
      <c r="VGF16" s="2550"/>
      <c r="VGG16" s="2550"/>
      <c r="VGH16" s="2550"/>
      <c r="VGI16" s="2550"/>
      <c r="VGJ16" s="2550"/>
      <c r="VGK16" s="2550"/>
      <c r="VGL16" s="2550"/>
      <c r="VGM16" s="2550"/>
      <c r="VGN16" s="2550"/>
      <c r="VGO16" s="2550"/>
      <c r="VGP16" s="2550"/>
      <c r="VGQ16" s="2550"/>
      <c r="VGR16" s="2550"/>
      <c r="VGS16" s="2550"/>
      <c r="VGT16" s="2550"/>
      <c r="VGU16" s="2550"/>
      <c r="VGV16" s="2550"/>
      <c r="VGW16" s="2550"/>
      <c r="VGX16" s="2550"/>
      <c r="VGY16" s="2550"/>
      <c r="VGZ16" s="2550"/>
      <c r="VHA16" s="2550"/>
      <c r="VHB16" s="2550"/>
      <c r="VHC16" s="2550"/>
      <c r="VHD16" s="2550"/>
      <c r="VHE16" s="2550"/>
      <c r="VHF16" s="2550"/>
      <c r="VHG16" s="2550"/>
      <c r="VHH16" s="2550"/>
      <c r="VHI16" s="2550"/>
      <c r="VHJ16" s="2550"/>
      <c r="VHK16" s="2550"/>
      <c r="VHL16" s="2550"/>
      <c r="VHM16" s="2550"/>
      <c r="VHN16" s="2550"/>
      <c r="VHO16" s="2550"/>
      <c r="VHP16" s="2550"/>
      <c r="VHQ16" s="2550"/>
      <c r="VHR16" s="2550"/>
      <c r="VHS16" s="2550"/>
      <c r="VHT16" s="2550"/>
      <c r="VHU16" s="2550"/>
      <c r="VHV16" s="2550"/>
      <c r="VHW16" s="2550"/>
      <c r="VHX16" s="2550"/>
      <c r="VHY16" s="2550"/>
      <c r="VHZ16" s="2550"/>
      <c r="VIA16" s="2550"/>
      <c r="VIB16" s="2550"/>
      <c r="VIC16" s="2550"/>
      <c r="VID16" s="2550"/>
      <c r="VIE16" s="2550"/>
      <c r="VIF16" s="2550"/>
      <c r="VIG16" s="2550"/>
      <c r="VIH16" s="2550"/>
      <c r="VII16" s="2550"/>
      <c r="VIJ16" s="2550"/>
      <c r="VIK16" s="2550"/>
      <c r="VIL16" s="2550"/>
      <c r="VIM16" s="2550"/>
      <c r="VIN16" s="2550"/>
      <c r="VIO16" s="2550"/>
      <c r="VIP16" s="2550"/>
      <c r="VIQ16" s="2550"/>
      <c r="VIR16" s="2550"/>
      <c r="VIS16" s="2550"/>
      <c r="VIT16" s="2550"/>
      <c r="VIU16" s="2550"/>
      <c r="VIV16" s="2550"/>
      <c r="VIW16" s="2550"/>
      <c r="VIX16" s="2550"/>
      <c r="VIY16" s="2550"/>
      <c r="VIZ16" s="2550"/>
      <c r="VJA16" s="2550"/>
      <c r="VJB16" s="2550"/>
      <c r="VJC16" s="2550"/>
      <c r="VJD16" s="2550"/>
      <c r="VJE16" s="2550"/>
      <c r="VJF16" s="2550"/>
      <c r="VJG16" s="2550"/>
      <c r="VJH16" s="2550"/>
      <c r="VJI16" s="2550"/>
      <c r="VJJ16" s="2550"/>
      <c r="VJK16" s="2550"/>
      <c r="VJL16" s="2550"/>
      <c r="VJM16" s="2550"/>
      <c r="VJN16" s="2550"/>
      <c r="VJO16" s="2550"/>
      <c r="VJP16" s="2550"/>
      <c r="VJQ16" s="2550"/>
      <c r="VJR16" s="2550"/>
      <c r="VJS16" s="2550"/>
      <c r="VJT16" s="2550"/>
      <c r="VJU16" s="2550"/>
      <c r="VJV16" s="2550"/>
      <c r="VJW16" s="2550"/>
      <c r="VJX16" s="2550"/>
      <c r="VJY16" s="2550"/>
      <c r="VJZ16" s="2550"/>
      <c r="VKA16" s="2550"/>
      <c r="VKB16" s="2550"/>
      <c r="VKC16" s="2550"/>
      <c r="VKD16" s="2550"/>
      <c r="VKE16" s="2550"/>
      <c r="VKF16" s="2550"/>
      <c r="VKG16" s="2550"/>
      <c r="VKH16" s="2550"/>
      <c r="VKI16" s="2550"/>
      <c r="VKJ16" s="2550"/>
      <c r="VKK16" s="2550"/>
      <c r="VKL16" s="2550"/>
      <c r="VKM16" s="2550"/>
      <c r="VKN16" s="2550"/>
      <c r="VKO16" s="2550"/>
      <c r="VKP16" s="2550"/>
      <c r="VKQ16" s="2550"/>
      <c r="VKR16" s="2550"/>
      <c r="VKS16" s="2550"/>
      <c r="VKT16" s="2550"/>
      <c r="VKU16" s="2550"/>
      <c r="VKV16" s="2550"/>
      <c r="VKW16" s="2550"/>
      <c r="VKX16" s="2550"/>
      <c r="VKY16" s="2550"/>
      <c r="VKZ16" s="2550"/>
      <c r="VLA16" s="2550"/>
      <c r="VLB16" s="2550"/>
      <c r="VLC16" s="2550"/>
      <c r="VLD16" s="2550"/>
      <c r="VLE16" s="2550"/>
      <c r="VLF16" s="2550"/>
      <c r="VLG16" s="2550"/>
      <c r="VLH16" s="2550"/>
      <c r="VLI16" s="2550"/>
      <c r="VLJ16" s="2550"/>
      <c r="VLK16" s="2550"/>
      <c r="VLL16" s="2550"/>
      <c r="VLM16" s="2550"/>
      <c r="VLN16" s="2550"/>
      <c r="VLO16" s="2550"/>
      <c r="VLP16" s="2550"/>
      <c r="VLQ16" s="2550"/>
      <c r="VLR16" s="2550"/>
      <c r="VLS16" s="2550"/>
      <c r="VLT16" s="2550"/>
      <c r="VLU16" s="2550"/>
      <c r="VLV16" s="2550"/>
      <c r="VLW16" s="2550"/>
      <c r="VLX16" s="2550"/>
      <c r="VLY16" s="2550"/>
      <c r="VLZ16" s="2550"/>
      <c r="VMA16" s="2550"/>
      <c r="VMB16" s="2550"/>
      <c r="VMC16" s="2550"/>
      <c r="VMD16" s="2550"/>
      <c r="VME16" s="2550"/>
      <c r="VMF16" s="2550"/>
      <c r="VMG16" s="2550"/>
      <c r="VMH16" s="2550"/>
      <c r="VMI16" s="2550"/>
      <c r="VMJ16" s="2550"/>
      <c r="VMK16" s="2550"/>
      <c r="VML16" s="2550"/>
      <c r="VMM16" s="2550"/>
      <c r="VMN16" s="2550"/>
      <c r="VMO16" s="2550"/>
      <c r="VMP16" s="2550"/>
      <c r="VMQ16" s="2550"/>
      <c r="VMR16" s="2550"/>
      <c r="VMS16" s="2550"/>
      <c r="VMT16" s="2550"/>
      <c r="VMU16" s="2550"/>
      <c r="VMV16" s="2550"/>
      <c r="VMW16" s="2550"/>
      <c r="VMX16" s="2550"/>
      <c r="VMY16" s="2550"/>
      <c r="VMZ16" s="2550"/>
      <c r="VNA16" s="2550"/>
      <c r="VNB16" s="2550"/>
      <c r="VNC16" s="2550"/>
      <c r="VND16" s="2550"/>
      <c r="VNE16" s="2550"/>
      <c r="VNF16" s="2550"/>
      <c r="VNG16" s="2550"/>
      <c r="VNH16" s="2550"/>
      <c r="VNI16" s="2550"/>
      <c r="VNJ16" s="2550"/>
      <c r="VNK16" s="2550"/>
      <c r="VNL16" s="2550"/>
      <c r="VNM16" s="2550"/>
      <c r="VNN16" s="2550"/>
      <c r="VNO16" s="2550"/>
      <c r="VNP16" s="2550"/>
      <c r="VNQ16" s="2550"/>
      <c r="VNR16" s="2550"/>
      <c r="VNS16" s="2550"/>
      <c r="VNT16" s="2550"/>
      <c r="VNU16" s="2550"/>
      <c r="VNV16" s="2550"/>
      <c r="VNW16" s="2550"/>
      <c r="VNX16" s="2550"/>
      <c r="VNY16" s="2550"/>
      <c r="VNZ16" s="2550"/>
      <c r="VOA16" s="2550"/>
      <c r="VOB16" s="2550"/>
      <c r="VOC16" s="2550"/>
      <c r="VOD16" s="2550"/>
      <c r="VOE16" s="2550"/>
      <c r="VOF16" s="2550"/>
      <c r="VOG16" s="2550"/>
      <c r="VOH16" s="2550"/>
      <c r="VOI16" s="2550"/>
      <c r="VOJ16" s="2550"/>
      <c r="VOK16" s="2550"/>
      <c r="VOL16" s="2550"/>
      <c r="VOM16" s="2550"/>
      <c r="VON16" s="2550"/>
      <c r="VOO16" s="2550"/>
      <c r="VOP16" s="2550"/>
      <c r="VOQ16" s="2550"/>
      <c r="VOR16" s="2550"/>
      <c r="VOS16" s="2550"/>
      <c r="VOT16" s="2550"/>
      <c r="VOU16" s="2550"/>
      <c r="VOV16" s="2550"/>
      <c r="VOW16" s="2550"/>
      <c r="VOX16" s="2550"/>
      <c r="VOY16" s="2550"/>
      <c r="VOZ16" s="2550"/>
      <c r="VPA16" s="2550"/>
      <c r="VPB16" s="2550"/>
      <c r="VPC16" s="2550"/>
      <c r="VPD16" s="2550"/>
      <c r="VPE16" s="2550"/>
      <c r="VPF16" s="2550"/>
      <c r="VPG16" s="2550"/>
      <c r="VPH16" s="2550"/>
      <c r="VPI16" s="2550"/>
      <c r="VPJ16" s="2550"/>
      <c r="VPK16" s="2550"/>
      <c r="VPL16" s="2550"/>
      <c r="VPM16" s="2550"/>
      <c r="VPN16" s="2550"/>
      <c r="VPO16" s="2550"/>
      <c r="VPP16" s="2550"/>
      <c r="VPQ16" s="2550"/>
      <c r="VPR16" s="2550"/>
      <c r="VPS16" s="2550"/>
      <c r="VPT16" s="2550"/>
      <c r="VPU16" s="2550"/>
      <c r="VPV16" s="2550"/>
      <c r="VPW16" s="2550"/>
      <c r="VPX16" s="2550"/>
      <c r="VPY16" s="2550"/>
      <c r="VPZ16" s="2550"/>
      <c r="VQA16" s="2550"/>
      <c r="VQB16" s="2550"/>
      <c r="VQC16" s="2550"/>
      <c r="VQD16" s="2550"/>
      <c r="VQE16" s="2550"/>
      <c r="VQF16" s="2550"/>
      <c r="VQG16" s="2550"/>
      <c r="VQH16" s="2550"/>
      <c r="VQI16" s="2550"/>
      <c r="VQJ16" s="2550"/>
      <c r="VQK16" s="2550"/>
      <c r="VQL16" s="2550"/>
      <c r="VQM16" s="2550"/>
      <c r="VQN16" s="2550"/>
      <c r="VQO16" s="2550"/>
      <c r="VQP16" s="2550"/>
      <c r="VQQ16" s="2550"/>
      <c r="VQR16" s="2550"/>
      <c r="VQS16" s="2550"/>
      <c r="VQT16" s="2550"/>
      <c r="VQU16" s="2550"/>
      <c r="VQV16" s="2550"/>
      <c r="VQW16" s="2550"/>
      <c r="VQX16" s="2550"/>
      <c r="VQY16" s="2550"/>
      <c r="VQZ16" s="2550"/>
      <c r="VRA16" s="2550"/>
      <c r="VRB16" s="2550"/>
      <c r="VRC16" s="2550"/>
      <c r="VRD16" s="2550"/>
      <c r="VRE16" s="2550"/>
      <c r="VRF16" s="2550"/>
      <c r="VRG16" s="2550"/>
      <c r="VRH16" s="2550"/>
      <c r="VRI16" s="2550"/>
      <c r="VRJ16" s="2550"/>
      <c r="VRK16" s="2550"/>
      <c r="VRL16" s="2550"/>
      <c r="VRM16" s="2550"/>
      <c r="VRN16" s="2550"/>
      <c r="VRO16" s="2550"/>
      <c r="VRP16" s="2550"/>
      <c r="VRQ16" s="2550"/>
      <c r="VRR16" s="2550"/>
      <c r="VRS16" s="2550"/>
      <c r="VRT16" s="2550"/>
      <c r="VRU16" s="2550"/>
      <c r="VRV16" s="2550"/>
      <c r="VRW16" s="2550"/>
      <c r="VRX16" s="2550"/>
      <c r="VRY16" s="2550"/>
      <c r="VRZ16" s="2550"/>
      <c r="VSA16" s="2550"/>
      <c r="VSB16" s="2550"/>
      <c r="VSC16" s="2550"/>
      <c r="VSD16" s="2550"/>
      <c r="VSE16" s="2550"/>
      <c r="VSF16" s="2550"/>
      <c r="VSG16" s="2550"/>
      <c r="VSH16" s="2550"/>
      <c r="VSI16" s="2550"/>
      <c r="VSJ16" s="2550"/>
      <c r="VSK16" s="2550"/>
      <c r="VSL16" s="2550"/>
      <c r="VSM16" s="2550"/>
      <c r="VSN16" s="2550"/>
      <c r="VSO16" s="2550"/>
      <c r="VSP16" s="2550"/>
      <c r="VSQ16" s="2550"/>
      <c r="VSR16" s="2550"/>
      <c r="VSS16" s="2550"/>
      <c r="VST16" s="2550"/>
      <c r="VSU16" s="2550"/>
      <c r="VSV16" s="2550"/>
      <c r="VSW16" s="2550"/>
      <c r="VSX16" s="2550"/>
      <c r="VSY16" s="2550"/>
      <c r="VSZ16" s="2550"/>
      <c r="VTA16" s="2550"/>
      <c r="VTB16" s="2550"/>
      <c r="VTC16" s="2550"/>
      <c r="VTD16" s="2550"/>
      <c r="VTE16" s="2550"/>
      <c r="VTF16" s="2550"/>
      <c r="VTG16" s="2550"/>
      <c r="VTH16" s="2550"/>
      <c r="VTI16" s="2550"/>
      <c r="VTJ16" s="2550"/>
      <c r="VTK16" s="2550"/>
      <c r="VTL16" s="2550"/>
      <c r="VTM16" s="2550"/>
      <c r="VTN16" s="2550"/>
      <c r="VTO16" s="2550"/>
      <c r="VTP16" s="2550"/>
      <c r="VTQ16" s="2550"/>
      <c r="VTR16" s="2550"/>
      <c r="VTS16" s="2550"/>
      <c r="VTT16" s="2550"/>
      <c r="VTU16" s="2550"/>
      <c r="VTV16" s="2550"/>
      <c r="VTW16" s="2550"/>
      <c r="VTX16" s="2550"/>
      <c r="VTY16" s="2550"/>
      <c r="VTZ16" s="2550"/>
      <c r="VUA16" s="2550"/>
      <c r="VUB16" s="2550"/>
      <c r="VUC16" s="2550"/>
      <c r="VUD16" s="2550"/>
      <c r="VUE16" s="2550"/>
      <c r="VUF16" s="2550"/>
      <c r="VUG16" s="2550"/>
      <c r="VUH16" s="2550"/>
      <c r="VUI16" s="2550"/>
      <c r="VUJ16" s="2550"/>
      <c r="VUK16" s="2550"/>
      <c r="VUL16" s="2550"/>
      <c r="VUM16" s="2550"/>
      <c r="VUN16" s="2550"/>
      <c r="VUO16" s="2550"/>
      <c r="VUP16" s="2550"/>
      <c r="VUQ16" s="2550"/>
      <c r="VUR16" s="2550"/>
      <c r="VUS16" s="2550"/>
      <c r="VUT16" s="2550"/>
      <c r="VUU16" s="2550"/>
      <c r="VUV16" s="2550"/>
      <c r="VUW16" s="2550"/>
      <c r="VUX16" s="2550"/>
      <c r="VUY16" s="2550"/>
      <c r="VUZ16" s="2550"/>
      <c r="VVA16" s="2550"/>
      <c r="VVB16" s="2550"/>
      <c r="VVC16" s="2550"/>
      <c r="VVD16" s="2550"/>
      <c r="VVE16" s="2550"/>
      <c r="VVF16" s="2550"/>
      <c r="VVG16" s="2550"/>
      <c r="VVH16" s="2550"/>
      <c r="VVI16" s="2550"/>
      <c r="VVJ16" s="2550"/>
      <c r="VVK16" s="2550"/>
      <c r="VVL16" s="2550"/>
      <c r="VVM16" s="2550"/>
      <c r="VVN16" s="2550"/>
      <c r="VVO16" s="2550"/>
      <c r="VVP16" s="2550"/>
      <c r="VVQ16" s="2550"/>
      <c r="VVR16" s="2550"/>
      <c r="VVS16" s="2550"/>
      <c r="VVT16" s="2550"/>
      <c r="VVU16" s="2550"/>
      <c r="VVV16" s="2550"/>
      <c r="VVW16" s="2550"/>
      <c r="VVX16" s="2550"/>
      <c r="VVY16" s="2550"/>
      <c r="VVZ16" s="2550"/>
      <c r="VWA16" s="2550"/>
      <c r="VWB16" s="2550"/>
      <c r="VWC16" s="2550"/>
      <c r="VWD16" s="2550"/>
      <c r="VWE16" s="2550"/>
      <c r="VWF16" s="2550"/>
      <c r="VWG16" s="2550"/>
      <c r="VWH16" s="2550"/>
      <c r="VWI16" s="2550"/>
      <c r="VWJ16" s="2550"/>
      <c r="VWK16" s="2550"/>
      <c r="VWL16" s="2550"/>
      <c r="VWM16" s="2550"/>
      <c r="VWN16" s="2550"/>
      <c r="VWO16" s="2550"/>
      <c r="VWP16" s="2550"/>
      <c r="VWQ16" s="2550"/>
      <c r="VWR16" s="2550"/>
      <c r="VWS16" s="2550"/>
      <c r="VWT16" s="2550"/>
      <c r="VWU16" s="2550"/>
      <c r="VWV16" s="2550"/>
      <c r="VWW16" s="2550"/>
      <c r="VWX16" s="2550"/>
      <c r="VWY16" s="2550"/>
      <c r="VWZ16" s="2550"/>
      <c r="VXA16" s="2550"/>
      <c r="VXB16" s="2550"/>
      <c r="VXC16" s="2550"/>
      <c r="VXD16" s="2550"/>
      <c r="VXE16" s="2550"/>
      <c r="VXF16" s="2550"/>
      <c r="VXG16" s="2550"/>
      <c r="VXH16" s="2550"/>
      <c r="VXI16" s="2550"/>
      <c r="VXJ16" s="2550"/>
      <c r="VXK16" s="2550"/>
      <c r="VXL16" s="2550"/>
      <c r="VXM16" s="2550"/>
      <c r="VXN16" s="2550"/>
      <c r="VXO16" s="2550"/>
      <c r="VXP16" s="2550"/>
      <c r="VXQ16" s="2550"/>
      <c r="VXR16" s="2550"/>
      <c r="VXS16" s="2550"/>
      <c r="VXT16" s="2550"/>
      <c r="VXU16" s="2550"/>
      <c r="VXV16" s="2550"/>
      <c r="VXW16" s="2550"/>
      <c r="VXX16" s="2550"/>
      <c r="VXY16" s="2550"/>
      <c r="VXZ16" s="2550"/>
      <c r="VYA16" s="2550"/>
      <c r="VYB16" s="2550"/>
      <c r="VYC16" s="2550"/>
      <c r="VYD16" s="2550"/>
      <c r="VYE16" s="2550"/>
      <c r="VYF16" s="2550"/>
      <c r="VYG16" s="2550"/>
      <c r="VYH16" s="2550"/>
      <c r="VYI16" s="2550"/>
      <c r="VYJ16" s="2550"/>
      <c r="VYK16" s="2550"/>
      <c r="VYL16" s="2550"/>
      <c r="VYM16" s="2550"/>
      <c r="VYN16" s="2550"/>
      <c r="VYO16" s="2550"/>
      <c r="VYP16" s="2550"/>
      <c r="VYQ16" s="2550"/>
      <c r="VYR16" s="2550"/>
      <c r="VYS16" s="2550"/>
      <c r="VYT16" s="2550"/>
      <c r="VYU16" s="2550"/>
      <c r="VYV16" s="2550"/>
      <c r="VYW16" s="2550"/>
      <c r="VYX16" s="2550"/>
      <c r="VYY16" s="2550"/>
      <c r="VYZ16" s="2550"/>
      <c r="VZA16" s="2550"/>
      <c r="VZB16" s="2550"/>
      <c r="VZC16" s="2550"/>
      <c r="VZD16" s="2550"/>
      <c r="VZE16" s="2550"/>
      <c r="VZF16" s="2550"/>
      <c r="VZG16" s="2550"/>
      <c r="VZH16" s="2550"/>
      <c r="VZI16" s="2550"/>
      <c r="VZJ16" s="2550"/>
      <c r="VZK16" s="2550"/>
      <c r="VZL16" s="2550"/>
      <c r="VZM16" s="2550"/>
      <c r="VZN16" s="2550"/>
      <c r="VZO16" s="2550"/>
      <c r="VZP16" s="2550"/>
      <c r="VZQ16" s="2550"/>
      <c r="VZR16" s="2550"/>
      <c r="VZS16" s="2550"/>
      <c r="VZT16" s="2550"/>
      <c r="VZU16" s="2550"/>
      <c r="VZV16" s="2550"/>
      <c r="VZW16" s="2550"/>
      <c r="VZX16" s="2550"/>
      <c r="VZY16" s="2550"/>
      <c r="VZZ16" s="2550"/>
      <c r="WAA16" s="2550"/>
      <c r="WAB16" s="2550"/>
      <c r="WAC16" s="2550"/>
      <c r="WAD16" s="2550"/>
      <c r="WAE16" s="2550"/>
      <c r="WAF16" s="2550"/>
      <c r="WAG16" s="2550"/>
      <c r="WAH16" s="2550"/>
      <c r="WAI16" s="2550"/>
      <c r="WAJ16" s="2550"/>
      <c r="WAK16" s="2550"/>
      <c r="WAL16" s="2550"/>
      <c r="WAM16" s="2550"/>
      <c r="WAN16" s="2550"/>
      <c r="WAO16" s="2550"/>
      <c r="WAP16" s="2550"/>
      <c r="WAQ16" s="2550"/>
      <c r="WAR16" s="2550"/>
      <c r="WAS16" s="2550"/>
      <c r="WAT16" s="2550"/>
      <c r="WAU16" s="2550"/>
      <c r="WAV16" s="2550"/>
      <c r="WAW16" s="2550"/>
      <c r="WAX16" s="2550"/>
      <c r="WAY16" s="2550"/>
      <c r="WAZ16" s="2550"/>
      <c r="WBA16" s="2550"/>
      <c r="WBB16" s="2550"/>
      <c r="WBC16" s="2550"/>
      <c r="WBD16" s="2550"/>
      <c r="WBE16" s="2550"/>
      <c r="WBF16" s="2550"/>
      <c r="WBG16" s="2550"/>
      <c r="WBH16" s="2550"/>
      <c r="WBI16" s="2550"/>
      <c r="WBJ16" s="2550"/>
      <c r="WBK16" s="2550"/>
      <c r="WBL16" s="2550"/>
      <c r="WBM16" s="2550"/>
      <c r="WBN16" s="2550"/>
      <c r="WBO16" s="2550"/>
      <c r="WBP16" s="2550"/>
      <c r="WBQ16" s="2550"/>
      <c r="WBR16" s="2550"/>
      <c r="WBS16" s="2550"/>
      <c r="WBT16" s="2550"/>
      <c r="WBU16" s="2550"/>
      <c r="WBV16" s="2550"/>
      <c r="WBW16" s="2550"/>
      <c r="WBX16" s="2550"/>
      <c r="WBY16" s="2550"/>
      <c r="WBZ16" s="2550"/>
      <c r="WCA16" s="2550"/>
      <c r="WCB16" s="2550"/>
      <c r="WCC16" s="2550"/>
      <c r="WCD16" s="2550"/>
      <c r="WCE16" s="2550"/>
      <c r="WCF16" s="2550"/>
      <c r="WCG16" s="2550"/>
      <c r="WCH16" s="2550"/>
      <c r="WCI16" s="2550"/>
      <c r="WCJ16" s="2550"/>
      <c r="WCK16" s="2550"/>
      <c r="WCL16" s="2550"/>
      <c r="WCM16" s="2550"/>
      <c r="WCN16" s="2550"/>
      <c r="WCO16" s="2550"/>
      <c r="WCP16" s="2550"/>
      <c r="WCQ16" s="2550"/>
      <c r="WCR16" s="2550"/>
      <c r="WCS16" s="2550"/>
      <c r="WCT16" s="2550"/>
      <c r="WCU16" s="2550"/>
      <c r="WCV16" s="2550"/>
      <c r="WCW16" s="2550"/>
      <c r="WCX16" s="2550"/>
      <c r="WCY16" s="2550"/>
      <c r="WCZ16" s="2550"/>
      <c r="WDA16" s="2550"/>
      <c r="WDB16" s="2550"/>
      <c r="WDC16" s="2550"/>
      <c r="WDD16" s="2550"/>
      <c r="WDE16" s="2550"/>
      <c r="WDF16" s="2550"/>
      <c r="WDG16" s="2550"/>
      <c r="WDH16" s="2550"/>
      <c r="WDI16" s="2550"/>
      <c r="WDJ16" s="2550"/>
      <c r="WDK16" s="2550"/>
      <c r="WDL16" s="2550"/>
      <c r="WDM16" s="2550"/>
      <c r="WDN16" s="2550"/>
      <c r="WDO16" s="2550"/>
      <c r="WDP16" s="2550"/>
      <c r="WDQ16" s="2550"/>
      <c r="WDR16" s="2550"/>
      <c r="WDS16" s="2550"/>
      <c r="WDT16" s="2550"/>
      <c r="WDU16" s="2550"/>
      <c r="WDV16" s="2550"/>
      <c r="WDW16" s="2550"/>
      <c r="WDX16" s="2550"/>
      <c r="WDY16" s="2550"/>
      <c r="WDZ16" s="2550"/>
      <c r="WEA16" s="2550"/>
      <c r="WEB16" s="2550"/>
      <c r="WEC16" s="2550"/>
      <c r="WED16" s="2550"/>
      <c r="WEE16" s="2550"/>
      <c r="WEF16" s="2550"/>
      <c r="WEG16" s="2550"/>
      <c r="WEH16" s="2550"/>
      <c r="WEI16" s="2550"/>
      <c r="WEJ16" s="2550"/>
      <c r="WEK16" s="2550"/>
      <c r="WEL16" s="2550"/>
      <c r="WEM16" s="2550"/>
      <c r="WEN16" s="2550"/>
      <c r="WEO16" s="2550"/>
      <c r="WEP16" s="2550"/>
      <c r="WEQ16" s="2550"/>
      <c r="WER16" s="2550"/>
      <c r="WES16" s="2550"/>
      <c r="WET16" s="2550"/>
      <c r="WEU16" s="2550"/>
      <c r="WEV16" s="2550"/>
      <c r="WEW16" s="2550"/>
      <c r="WEX16" s="2550"/>
      <c r="WEY16" s="2550"/>
      <c r="WEZ16" s="2550"/>
      <c r="WFA16" s="2550"/>
      <c r="WFB16" s="2550"/>
      <c r="WFC16" s="2550"/>
      <c r="WFD16" s="2550"/>
      <c r="WFE16" s="2550"/>
      <c r="WFF16" s="2550"/>
      <c r="WFG16" s="2550"/>
      <c r="WFH16" s="2550"/>
      <c r="WFI16" s="2550"/>
      <c r="WFJ16" s="2550"/>
      <c r="WFK16" s="2550"/>
      <c r="WFL16" s="2550"/>
      <c r="WFM16" s="2550"/>
      <c r="WFN16" s="2550"/>
      <c r="WFO16" s="2550"/>
      <c r="WFP16" s="2550"/>
      <c r="WFQ16" s="2550"/>
      <c r="WFR16" s="2550"/>
      <c r="WFS16" s="2550"/>
      <c r="WFT16" s="2550"/>
      <c r="WFU16" s="2550"/>
      <c r="WFV16" s="2550"/>
      <c r="WFW16" s="2550"/>
      <c r="WFX16" s="2550"/>
      <c r="WFY16" s="2550"/>
      <c r="WFZ16" s="2550"/>
      <c r="WGA16" s="2550"/>
      <c r="WGB16" s="2550"/>
      <c r="WGC16" s="2550"/>
      <c r="WGD16" s="2550"/>
      <c r="WGE16" s="2550"/>
      <c r="WGF16" s="2550"/>
      <c r="WGG16" s="2550"/>
      <c r="WGH16" s="2550"/>
      <c r="WGI16" s="2550"/>
      <c r="WGJ16" s="2550"/>
      <c r="WGK16" s="2550"/>
      <c r="WGL16" s="2550"/>
      <c r="WGM16" s="2550"/>
      <c r="WGN16" s="2550"/>
      <c r="WGO16" s="2550"/>
      <c r="WGP16" s="2550"/>
      <c r="WGQ16" s="2550"/>
      <c r="WGR16" s="2550"/>
      <c r="WGS16" s="2550"/>
      <c r="WGT16" s="2550"/>
      <c r="WGU16" s="2550"/>
      <c r="WGV16" s="2550"/>
      <c r="WGW16" s="2550"/>
      <c r="WGX16" s="2550"/>
      <c r="WGY16" s="2550"/>
      <c r="WGZ16" s="2550"/>
      <c r="WHA16" s="2550"/>
      <c r="WHB16" s="2550"/>
      <c r="WHC16" s="2550"/>
      <c r="WHD16" s="2550"/>
      <c r="WHE16" s="2550"/>
      <c r="WHF16" s="2550"/>
      <c r="WHG16" s="2550"/>
      <c r="WHH16" s="2550"/>
      <c r="WHI16" s="2550"/>
      <c r="WHJ16" s="2550"/>
      <c r="WHK16" s="2550"/>
      <c r="WHL16" s="2550"/>
      <c r="WHM16" s="2550"/>
      <c r="WHN16" s="2550"/>
      <c r="WHO16" s="2550"/>
      <c r="WHP16" s="2550"/>
      <c r="WHQ16" s="2550"/>
      <c r="WHR16" s="2550"/>
      <c r="WHS16" s="2550"/>
      <c r="WHT16" s="2550"/>
      <c r="WHU16" s="2550"/>
      <c r="WHV16" s="2550"/>
      <c r="WHW16" s="2550"/>
      <c r="WHX16" s="2550"/>
      <c r="WHY16" s="2550"/>
      <c r="WHZ16" s="2550"/>
      <c r="WIA16" s="2550"/>
      <c r="WIB16" s="2550"/>
      <c r="WIC16" s="2550"/>
      <c r="WID16" s="2550"/>
      <c r="WIE16" s="2550"/>
      <c r="WIF16" s="2550"/>
      <c r="WIG16" s="2550"/>
      <c r="WIH16" s="2550"/>
      <c r="WII16" s="2550"/>
      <c r="WIJ16" s="2550"/>
      <c r="WIK16" s="2550"/>
      <c r="WIL16" s="2550"/>
      <c r="WIM16" s="2550"/>
      <c r="WIN16" s="2550"/>
      <c r="WIO16" s="2550"/>
      <c r="WIP16" s="2550"/>
      <c r="WIQ16" s="2550"/>
      <c r="WIR16" s="2550"/>
      <c r="WIS16" s="2550"/>
      <c r="WIT16" s="2550"/>
      <c r="WIU16" s="2550"/>
      <c r="WIV16" s="2550"/>
      <c r="WIW16" s="2550"/>
      <c r="WIX16" s="2550"/>
      <c r="WIY16" s="2550"/>
      <c r="WIZ16" s="2550"/>
      <c r="WJA16" s="2550"/>
      <c r="WJB16" s="2550"/>
      <c r="WJC16" s="2550"/>
      <c r="WJD16" s="2550"/>
      <c r="WJE16" s="2550"/>
      <c r="WJF16" s="2550"/>
      <c r="WJG16" s="2550"/>
      <c r="WJH16" s="2550"/>
      <c r="WJI16" s="2550"/>
      <c r="WJJ16" s="2550"/>
      <c r="WJK16" s="2550"/>
      <c r="WJL16" s="2550"/>
      <c r="WJM16" s="2550"/>
      <c r="WJN16" s="2550"/>
      <c r="WJO16" s="2550"/>
      <c r="WJP16" s="2550"/>
      <c r="WJQ16" s="2550"/>
      <c r="WJR16" s="2550"/>
      <c r="WJS16" s="2550"/>
      <c r="WJT16" s="2550"/>
      <c r="WJU16" s="2550"/>
      <c r="WJV16" s="2550"/>
      <c r="WJW16" s="2550"/>
      <c r="WJX16" s="2550"/>
      <c r="WJY16" s="2550"/>
      <c r="WJZ16" s="2550"/>
      <c r="WKA16" s="2550"/>
      <c r="WKB16" s="2550"/>
      <c r="WKC16" s="2550"/>
      <c r="WKD16" s="2550"/>
      <c r="WKE16" s="2550"/>
      <c r="WKF16" s="2550"/>
      <c r="WKG16" s="2550"/>
      <c r="WKH16" s="2550"/>
      <c r="WKI16" s="2550"/>
      <c r="WKJ16" s="2550"/>
      <c r="WKK16" s="2550"/>
      <c r="WKL16" s="2550"/>
      <c r="WKM16" s="2550"/>
      <c r="WKN16" s="2550"/>
      <c r="WKO16" s="2550"/>
      <c r="WKP16" s="2550"/>
      <c r="WKQ16" s="2550"/>
      <c r="WKR16" s="2550"/>
      <c r="WKS16" s="2550"/>
      <c r="WKT16" s="2550"/>
      <c r="WKU16" s="2550"/>
      <c r="WKV16" s="2550"/>
      <c r="WKW16" s="2550"/>
      <c r="WKX16" s="2550"/>
      <c r="WKY16" s="2550"/>
      <c r="WKZ16" s="2550"/>
      <c r="WLA16" s="2550"/>
      <c r="WLB16" s="2550"/>
      <c r="WLC16" s="2550"/>
      <c r="WLD16" s="2550"/>
      <c r="WLE16" s="2550"/>
      <c r="WLF16" s="2550"/>
      <c r="WLG16" s="2550"/>
      <c r="WLH16" s="2550"/>
      <c r="WLI16" s="2550"/>
      <c r="WLJ16" s="2550"/>
      <c r="WLK16" s="2550"/>
      <c r="WLL16" s="2550"/>
      <c r="WLM16" s="2550"/>
      <c r="WLN16" s="2550"/>
      <c r="WLO16" s="2550"/>
      <c r="WLP16" s="2550"/>
      <c r="WLQ16" s="2550"/>
      <c r="WLR16" s="2550"/>
      <c r="WLS16" s="2550"/>
      <c r="WLT16" s="2550"/>
      <c r="WLU16" s="2550"/>
      <c r="WLV16" s="2550"/>
      <c r="WLW16" s="2550"/>
      <c r="WLX16" s="2550"/>
      <c r="WLY16" s="2550"/>
      <c r="WLZ16" s="2550"/>
      <c r="WMA16" s="2550"/>
      <c r="WMB16" s="2550"/>
      <c r="WMC16" s="2550"/>
      <c r="WMD16" s="2550"/>
      <c r="WME16" s="2550"/>
      <c r="WMF16" s="2550"/>
      <c r="WMG16" s="2550"/>
      <c r="WMH16" s="2550"/>
      <c r="WMI16" s="2550"/>
      <c r="WMJ16" s="2550"/>
      <c r="WMK16" s="2550"/>
      <c r="WML16" s="2550"/>
      <c r="WMM16" s="2550"/>
      <c r="WMN16" s="2550"/>
      <c r="WMO16" s="2550"/>
      <c r="WMP16" s="2550"/>
      <c r="WMQ16" s="2550"/>
      <c r="WMR16" s="2550"/>
      <c r="WMS16" s="2550"/>
      <c r="WMT16" s="2550"/>
      <c r="WMU16" s="2550"/>
      <c r="WMV16" s="2550"/>
      <c r="WMW16" s="2550"/>
      <c r="WMX16" s="2550"/>
      <c r="WMY16" s="2550"/>
      <c r="WMZ16" s="2550"/>
      <c r="WNA16" s="2550"/>
      <c r="WNB16" s="2550"/>
      <c r="WNC16" s="2550"/>
      <c r="WND16" s="2550"/>
      <c r="WNE16" s="2550"/>
      <c r="WNF16" s="2550"/>
      <c r="WNG16" s="2550"/>
      <c r="WNH16" s="2550"/>
      <c r="WNI16" s="2550"/>
      <c r="WNJ16" s="2550"/>
      <c r="WNK16" s="2550"/>
      <c r="WNL16" s="2550"/>
      <c r="WNM16" s="2550"/>
      <c r="WNN16" s="2550"/>
      <c r="WNO16" s="2550"/>
      <c r="WNP16" s="2550"/>
      <c r="WNQ16" s="2550"/>
      <c r="WNR16" s="2550"/>
      <c r="WNS16" s="2550"/>
      <c r="WNT16" s="2550"/>
      <c r="WNU16" s="2550"/>
      <c r="WNV16" s="2550"/>
      <c r="WNW16" s="2550"/>
      <c r="WNX16" s="2550"/>
      <c r="WNY16" s="2550"/>
      <c r="WNZ16" s="2550"/>
      <c r="WOA16" s="2550"/>
      <c r="WOB16" s="2550"/>
      <c r="WOC16" s="2550"/>
      <c r="WOD16" s="2550"/>
      <c r="WOE16" s="2550"/>
      <c r="WOF16" s="2550"/>
      <c r="WOG16" s="2550"/>
      <c r="WOH16" s="2550"/>
      <c r="WOI16" s="2550"/>
      <c r="WOJ16" s="2550"/>
      <c r="WOK16" s="2550"/>
      <c r="WOL16" s="2550"/>
      <c r="WOM16" s="2550"/>
      <c r="WON16" s="2550"/>
      <c r="WOO16" s="2550"/>
      <c r="WOP16" s="2550"/>
      <c r="WOQ16" s="2550"/>
      <c r="WOR16" s="2550"/>
      <c r="WOS16" s="2550"/>
      <c r="WOT16" s="2550"/>
      <c r="WOU16" s="2550"/>
      <c r="WOV16" s="2550"/>
      <c r="WOW16" s="2550"/>
      <c r="WOX16" s="2550"/>
      <c r="WOY16" s="2550"/>
      <c r="WOZ16" s="2550"/>
      <c r="WPA16" s="2550"/>
      <c r="WPB16" s="2550"/>
      <c r="WPC16" s="2550"/>
      <c r="WPD16" s="2550"/>
      <c r="WPE16" s="2550"/>
      <c r="WPF16" s="2550"/>
      <c r="WPG16" s="2550"/>
      <c r="WPH16" s="2550"/>
      <c r="WPI16" s="2550"/>
      <c r="WPJ16" s="2550"/>
      <c r="WPK16" s="2550"/>
      <c r="WPL16" s="2550"/>
      <c r="WPM16" s="2550"/>
      <c r="WPN16" s="2550"/>
      <c r="WPO16" s="2550"/>
      <c r="WPP16" s="2550"/>
      <c r="WPQ16" s="2550"/>
      <c r="WPR16" s="2550"/>
      <c r="WPS16" s="2550"/>
      <c r="WPT16" s="2550"/>
      <c r="WPU16" s="2550"/>
      <c r="WPV16" s="2550"/>
      <c r="WPW16" s="2550"/>
      <c r="WPX16" s="2550"/>
      <c r="WPY16" s="2550"/>
      <c r="WPZ16" s="2550"/>
      <c r="WQA16" s="2550"/>
      <c r="WQB16" s="2550"/>
      <c r="WQC16" s="2550"/>
      <c r="WQD16" s="2550"/>
      <c r="WQE16" s="2550"/>
      <c r="WQF16" s="2550"/>
      <c r="WQG16" s="2550"/>
      <c r="WQH16" s="2550"/>
      <c r="WQI16" s="2550"/>
      <c r="WQJ16" s="2550"/>
      <c r="WQK16" s="2550"/>
      <c r="WQL16" s="2550"/>
      <c r="WQM16" s="2550"/>
      <c r="WQN16" s="2550"/>
      <c r="WQO16" s="2550"/>
      <c r="WQP16" s="2550"/>
      <c r="WQQ16" s="2550"/>
      <c r="WQR16" s="2550"/>
      <c r="WQS16" s="2550"/>
      <c r="WQT16" s="2550"/>
      <c r="WQU16" s="2550"/>
      <c r="WQV16" s="2550"/>
      <c r="WQW16" s="2550"/>
      <c r="WQX16" s="2550"/>
      <c r="WQY16" s="2550"/>
      <c r="WQZ16" s="2550"/>
      <c r="WRA16" s="2550"/>
      <c r="WRB16" s="2550"/>
      <c r="WRC16" s="2550"/>
      <c r="WRD16" s="2550"/>
      <c r="WRE16" s="2550"/>
      <c r="WRF16" s="2550"/>
      <c r="WRG16" s="2550"/>
      <c r="WRH16" s="2550"/>
      <c r="WRI16" s="2550"/>
      <c r="WRJ16" s="2550"/>
      <c r="WRK16" s="2550"/>
      <c r="WRL16" s="2550"/>
      <c r="WRM16" s="2550"/>
      <c r="WRN16" s="2550"/>
      <c r="WRO16" s="2550"/>
      <c r="WRP16" s="2550"/>
      <c r="WRQ16" s="2550"/>
      <c r="WRR16" s="2550"/>
      <c r="WRS16" s="2550"/>
      <c r="WRT16" s="2550"/>
      <c r="WRU16" s="2550"/>
      <c r="WRV16" s="2550"/>
      <c r="WRW16" s="2550"/>
      <c r="WRX16" s="2550"/>
      <c r="WRY16" s="2550"/>
      <c r="WRZ16" s="2550"/>
      <c r="WSA16" s="2550"/>
      <c r="WSB16" s="2550"/>
      <c r="WSC16" s="2550"/>
      <c r="WSD16" s="2550"/>
      <c r="WSE16" s="2550"/>
      <c r="WSF16" s="2550"/>
      <c r="WSG16" s="2550"/>
      <c r="WSH16" s="2550"/>
      <c r="WSI16" s="2550"/>
      <c r="WSJ16" s="2550"/>
      <c r="WSK16" s="2550"/>
      <c r="WSL16" s="2550"/>
      <c r="WSM16" s="2550"/>
      <c r="WSN16" s="2550"/>
      <c r="WSO16" s="2550"/>
      <c r="WSP16" s="2550"/>
      <c r="WSQ16" s="2550"/>
      <c r="WSR16" s="2550"/>
      <c r="WSS16" s="2550"/>
      <c r="WST16" s="2550"/>
      <c r="WSU16" s="2550"/>
      <c r="WSV16" s="2550"/>
      <c r="WSW16" s="2550"/>
      <c r="WSX16" s="2550"/>
      <c r="WSY16" s="2550"/>
      <c r="WSZ16" s="2550"/>
      <c r="WTA16" s="2550"/>
      <c r="WTB16" s="2550"/>
      <c r="WTC16" s="2550"/>
      <c r="WTD16" s="2550"/>
      <c r="WTE16" s="2550"/>
      <c r="WTF16" s="2550"/>
      <c r="WTG16" s="2550"/>
      <c r="WTH16" s="2550"/>
      <c r="WTI16" s="2550"/>
      <c r="WTJ16" s="2550"/>
      <c r="WTK16" s="2550"/>
      <c r="WTL16" s="2550"/>
      <c r="WTM16" s="2550"/>
      <c r="WTN16" s="2550"/>
      <c r="WTO16" s="2550"/>
      <c r="WTP16" s="2550"/>
      <c r="WTQ16" s="2550"/>
      <c r="WTR16" s="2550"/>
      <c r="WTS16" s="2550"/>
      <c r="WTT16" s="2550"/>
      <c r="WTU16" s="2550"/>
      <c r="WTV16" s="2550"/>
      <c r="WTW16" s="2550"/>
      <c r="WTX16" s="2550"/>
      <c r="WTY16" s="2550"/>
      <c r="WTZ16" s="2550"/>
      <c r="WUA16" s="2550"/>
      <c r="WUB16" s="2550"/>
      <c r="WUC16" s="2550"/>
      <c r="WUD16" s="2550"/>
      <c r="WUE16" s="2550"/>
      <c r="WUF16" s="2550"/>
      <c r="WUG16" s="2550"/>
      <c r="WUH16" s="2550"/>
      <c r="WUI16" s="2550"/>
      <c r="WUJ16" s="2550"/>
      <c r="WUK16" s="2550"/>
      <c r="WUL16" s="2550"/>
      <c r="WUM16" s="2550"/>
      <c r="WUN16" s="2550"/>
      <c r="WUO16" s="2550"/>
      <c r="WUP16" s="2550"/>
      <c r="WUQ16" s="2550"/>
      <c r="WUR16" s="2550"/>
      <c r="WUS16" s="2550"/>
      <c r="WUT16" s="2550"/>
      <c r="WUU16" s="2550"/>
      <c r="WUV16" s="2550"/>
      <c r="WUW16" s="2550"/>
      <c r="WUX16" s="2550"/>
      <c r="WUY16" s="2550"/>
      <c r="WUZ16" s="2550"/>
      <c r="WVA16" s="2550"/>
      <c r="WVB16" s="2550"/>
      <c r="WVC16" s="2550"/>
      <c r="WVD16" s="2550"/>
      <c r="WVE16" s="2550"/>
      <c r="WVF16" s="2550"/>
      <c r="WVG16" s="2550"/>
      <c r="WVH16" s="2550"/>
      <c r="WVI16" s="2550"/>
      <c r="WVJ16" s="2550"/>
      <c r="WVK16" s="2550"/>
      <c r="WVL16" s="2550"/>
      <c r="WVM16" s="2550"/>
      <c r="WVN16" s="2550"/>
      <c r="WVO16" s="2550"/>
      <c r="WVP16" s="2550"/>
      <c r="WVQ16" s="2550"/>
      <c r="WVR16" s="2550"/>
      <c r="WVS16" s="2550"/>
      <c r="WVT16" s="2550"/>
      <c r="WVU16" s="2550"/>
      <c r="WVV16" s="2550"/>
      <c r="WVW16" s="2550"/>
      <c r="WVX16" s="2550"/>
      <c r="WVY16" s="2550"/>
      <c r="WVZ16" s="2550"/>
      <c r="WWA16" s="2550"/>
      <c r="WWB16" s="2550"/>
      <c r="WWC16" s="2550"/>
      <c r="WWD16" s="2550"/>
      <c r="WWE16" s="2550"/>
      <c r="WWF16" s="2550"/>
      <c r="WWG16" s="2550"/>
      <c r="WWH16" s="2550"/>
      <c r="WWI16" s="2550"/>
      <c r="WWJ16" s="2550"/>
      <c r="WWK16" s="2550"/>
      <c r="WWL16" s="2550"/>
      <c r="WWM16" s="2550"/>
      <c r="WWN16" s="2550"/>
      <c r="WWO16" s="2550"/>
      <c r="WWP16" s="2550"/>
      <c r="WWQ16" s="2550"/>
      <c r="WWR16" s="2550"/>
      <c r="WWS16" s="2550"/>
      <c r="WWT16" s="2550"/>
      <c r="WWU16" s="2550"/>
      <c r="WWV16" s="2550"/>
      <c r="WWW16" s="2550"/>
      <c r="WWX16" s="2550"/>
      <c r="WWY16" s="2550"/>
      <c r="WWZ16" s="2550"/>
      <c r="WXA16" s="2550"/>
      <c r="WXB16" s="2550"/>
      <c r="WXC16" s="2550"/>
      <c r="WXD16" s="2550"/>
      <c r="WXE16" s="2550"/>
      <c r="WXF16" s="2550"/>
      <c r="WXG16" s="2550"/>
      <c r="WXH16" s="2550"/>
      <c r="WXI16" s="2550"/>
      <c r="WXJ16" s="2550"/>
      <c r="WXK16" s="2550"/>
      <c r="WXL16" s="2550"/>
      <c r="WXM16" s="2550"/>
      <c r="WXN16" s="2550"/>
      <c r="WXO16" s="2550"/>
      <c r="WXP16" s="2550"/>
      <c r="WXQ16" s="2550"/>
      <c r="WXR16" s="2550"/>
      <c r="WXS16" s="2550"/>
      <c r="WXT16" s="2550"/>
      <c r="WXU16" s="2550"/>
      <c r="WXV16" s="2550"/>
      <c r="WXW16" s="2550"/>
      <c r="WXX16" s="2550"/>
      <c r="WXY16" s="2550"/>
      <c r="WXZ16" s="2550"/>
      <c r="WYA16" s="2550"/>
      <c r="WYB16" s="2550"/>
      <c r="WYC16" s="2550"/>
      <c r="WYD16" s="2550"/>
      <c r="WYE16" s="2550"/>
      <c r="WYF16" s="2550"/>
      <c r="WYG16" s="2550"/>
      <c r="WYH16" s="2550"/>
      <c r="WYI16" s="2550"/>
      <c r="WYJ16" s="2550"/>
      <c r="WYK16" s="2550"/>
      <c r="WYL16" s="2550"/>
      <c r="WYM16" s="2550"/>
      <c r="WYN16" s="2550"/>
      <c r="WYO16" s="2550"/>
      <c r="WYP16" s="2550"/>
      <c r="WYQ16" s="2550"/>
      <c r="WYR16" s="2550"/>
      <c r="WYS16" s="2550"/>
      <c r="WYT16" s="2550"/>
      <c r="WYU16" s="2550"/>
      <c r="WYV16" s="2550"/>
      <c r="WYW16" s="2550"/>
      <c r="WYX16" s="2550"/>
      <c r="WYY16" s="2550"/>
      <c r="WYZ16" s="2550"/>
      <c r="WZA16" s="2550"/>
      <c r="WZB16" s="2550"/>
      <c r="WZC16" s="2550"/>
      <c r="WZD16" s="2550"/>
      <c r="WZE16" s="2550"/>
      <c r="WZF16" s="2550"/>
      <c r="WZG16" s="2550"/>
      <c r="WZH16" s="2550"/>
      <c r="WZI16" s="2550"/>
      <c r="WZJ16" s="2550"/>
      <c r="WZK16" s="2550"/>
      <c r="WZL16" s="2550"/>
      <c r="WZM16" s="2550"/>
      <c r="WZN16" s="2550"/>
      <c r="WZO16" s="2550"/>
      <c r="WZP16" s="2550"/>
      <c r="WZQ16" s="2550"/>
      <c r="WZR16" s="2550"/>
      <c r="WZS16" s="2550"/>
      <c r="WZT16" s="2550"/>
      <c r="WZU16" s="2550"/>
      <c r="WZV16" s="2550"/>
      <c r="WZW16" s="2550"/>
      <c r="WZX16" s="2550"/>
      <c r="WZY16" s="2550"/>
      <c r="WZZ16" s="2550"/>
      <c r="XAA16" s="2550"/>
      <c r="XAB16" s="2550"/>
      <c r="XAC16" s="2550"/>
      <c r="XAD16" s="2550"/>
      <c r="XAE16" s="2550"/>
      <c r="XAF16" s="2550"/>
      <c r="XAG16" s="2550"/>
      <c r="XAH16" s="2550"/>
      <c r="XAI16" s="2550"/>
      <c r="XAJ16" s="2550"/>
      <c r="XAK16" s="2550"/>
      <c r="XAL16" s="2550"/>
      <c r="XAM16" s="2550"/>
      <c r="XAN16" s="2550"/>
      <c r="XAO16" s="2550"/>
      <c r="XAP16" s="2550"/>
      <c r="XAQ16" s="2550"/>
      <c r="XAR16" s="2550"/>
      <c r="XAS16" s="2550"/>
      <c r="XAT16" s="2550"/>
      <c r="XAU16" s="2550"/>
      <c r="XAV16" s="2550"/>
      <c r="XAW16" s="2550"/>
      <c r="XAX16" s="2550"/>
      <c r="XAY16" s="2550"/>
      <c r="XAZ16" s="2550"/>
      <c r="XBA16" s="2550"/>
      <c r="XBB16" s="2550"/>
      <c r="XBC16" s="2550"/>
      <c r="XBD16" s="2550"/>
      <c r="XBE16" s="2550"/>
      <c r="XBF16" s="2550"/>
      <c r="XBG16" s="2550"/>
      <c r="XBH16" s="2550"/>
      <c r="XBI16" s="2550"/>
      <c r="XBJ16" s="2550"/>
      <c r="XBK16" s="2550"/>
      <c r="XBL16" s="2550"/>
      <c r="XBM16" s="2550"/>
      <c r="XBN16" s="2550"/>
      <c r="XBO16" s="2550"/>
      <c r="XBP16" s="2550"/>
      <c r="XBQ16" s="2550"/>
      <c r="XBR16" s="2550"/>
      <c r="XBS16" s="2550"/>
      <c r="XBT16" s="2550"/>
      <c r="XBU16" s="2550"/>
      <c r="XBV16" s="2550"/>
      <c r="XBW16" s="2550"/>
      <c r="XBX16" s="2550"/>
      <c r="XBY16" s="2550"/>
      <c r="XBZ16" s="2550"/>
      <c r="XCA16" s="2550"/>
      <c r="XCB16" s="2550"/>
      <c r="XCC16" s="2550"/>
      <c r="XCD16" s="2550"/>
      <c r="XCE16" s="2550"/>
      <c r="XCF16" s="2550"/>
      <c r="XCG16" s="2550"/>
      <c r="XCH16" s="2550"/>
      <c r="XCI16" s="2550"/>
      <c r="XCJ16" s="2550"/>
      <c r="XCK16" s="2550"/>
      <c r="XCL16" s="2550"/>
      <c r="XCM16" s="2550"/>
      <c r="XCN16" s="2550"/>
      <c r="XCO16" s="2550"/>
      <c r="XCP16" s="2550"/>
      <c r="XCQ16" s="2550"/>
      <c r="XCR16" s="2550"/>
      <c r="XCS16" s="2550"/>
      <c r="XCT16" s="2550"/>
      <c r="XCU16" s="2550"/>
      <c r="XCV16" s="2550"/>
      <c r="XCW16" s="2550"/>
      <c r="XCX16" s="2550"/>
      <c r="XCY16" s="2550"/>
      <c r="XCZ16" s="2550"/>
      <c r="XDA16" s="2550"/>
      <c r="XDB16" s="2550"/>
      <c r="XDC16" s="2550"/>
      <c r="XDD16" s="2550"/>
      <c r="XDE16" s="2550"/>
      <c r="XDF16" s="2550"/>
      <c r="XDG16" s="2550"/>
      <c r="XDH16" s="2550"/>
      <c r="XDI16" s="2550"/>
      <c r="XDJ16" s="2550"/>
      <c r="XDK16" s="2550"/>
      <c r="XDL16" s="2550"/>
      <c r="XDM16" s="2550"/>
      <c r="XDN16" s="2550"/>
      <c r="XDO16" s="2550"/>
      <c r="XDP16" s="2550"/>
      <c r="XDQ16" s="2550"/>
      <c r="XDR16" s="2550"/>
      <c r="XDS16" s="2550"/>
      <c r="XDT16" s="2550"/>
      <c r="XDU16" s="2550"/>
      <c r="XDV16" s="2550"/>
      <c r="XDW16" s="2550"/>
      <c r="XDX16" s="2550"/>
      <c r="XDY16" s="2550"/>
      <c r="XDZ16" s="2550"/>
      <c r="XEA16" s="2550"/>
      <c r="XEB16" s="2550"/>
      <c r="XEC16" s="2550"/>
      <c r="XED16" s="2550"/>
      <c r="XEE16" s="2550"/>
      <c r="XEF16" s="2550"/>
      <c r="XEG16" s="2550"/>
      <c r="XEH16" s="2550"/>
      <c r="XEI16" s="2550"/>
      <c r="XEJ16" s="2550"/>
      <c r="XEK16" s="2550"/>
      <c r="XEL16" s="2550"/>
      <c r="XEM16" s="2550"/>
      <c r="XEN16" s="2550"/>
      <c r="XEO16" s="2550"/>
      <c r="XEP16" s="2550"/>
      <c r="XEQ16" s="2550"/>
      <c r="XER16" s="2550"/>
      <c r="XES16" s="2550"/>
      <c r="XET16" s="2550"/>
      <c r="XEU16" s="2550"/>
      <c r="XEV16" s="2550"/>
      <c r="XEW16" s="2550"/>
      <c r="XEX16" s="2550"/>
      <c r="XEY16" s="2550"/>
      <c r="XEZ16" s="2550"/>
      <c r="XFA16" s="2550"/>
      <c r="XFB16" s="2550"/>
      <c r="XFC16" s="2550"/>
      <c r="XFD16" s="2550"/>
    </row>
    <row r="17" spans="1:16384" ht="17.149999999999999" customHeight="1">
      <c r="A17" s="2548" t="s">
        <v>1524</v>
      </c>
      <c r="B17" s="2548"/>
      <c r="C17" s="2548"/>
      <c r="D17" s="2548"/>
      <c r="E17" s="2548"/>
      <c r="F17" s="2548"/>
      <c r="G17" s="2548"/>
      <c r="H17" s="2548"/>
      <c r="I17" s="2548"/>
      <c r="J17" s="301"/>
      <c r="K17" s="2550"/>
      <c r="L17" s="2550"/>
      <c r="M17" s="2550"/>
      <c r="N17" s="2550"/>
      <c r="O17" s="2550"/>
      <c r="P17" s="2550"/>
      <c r="Q17" s="2550"/>
      <c r="R17" s="2550"/>
      <c r="S17" s="2550"/>
      <c r="T17" s="2550"/>
      <c r="U17" s="2550"/>
      <c r="V17" s="2550"/>
      <c r="W17" s="2550"/>
      <c r="X17" s="2550"/>
      <c r="Y17" s="2550"/>
      <c r="Z17" s="2550"/>
      <c r="AA17" s="2550"/>
      <c r="AB17" s="2550"/>
      <c r="AC17" s="2550"/>
      <c r="AD17" s="2550"/>
      <c r="AE17" s="2550"/>
      <c r="AF17" s="2550"/>
      <c r="AG17" s="2550"/>
      <c r="AH17" s="2550"/>
      <c r="AI17" s="2550"/>
      <c r="AJ17" s="2550"/>
      <c r="AK17" s="2550"/>
      <c r="AL17" s="2550"/>
      <c r="AM17" s="2550"/>
      <c r="AN17" s="2550"/>
      <c r="AO17" s="2550"/>
      <c r="AP17" s="2550"/>
      <c r="AQ17" s="2550"/>
      <c r="AR17" s="2550"/>
      <c r="AS17" s="2550"/>
      <c r="AT17" s="2550"/>
      <c r="AU17" s="2550"/>
      <c r="AV17" s="2550"/>
      <c r="AW17" s="2550"/>
      <c r="AX17" s="2550"/>
      <c r="AY17" s="2550"/>
      <c r="AZ17" s="2550"/>
      <c r="BA17" s="2550"/>
      <c r="BB17" s="2550"/>
      <c r="BC17" s="2550"/>
      <c r="BD17" s="2550"/>
      <c r="BE17" s="2550"/>
      <c r="BF17" s="2550"/>
      <c r="BG17" s="2550"/>
      <c r="BH17" s="2550"/>
      <c r="BI17" s="2550"/>
      <c r="BJ17" s="2550"/>
      <c r="BK17" s="2550"/>
      <c r="BL17" s="2550"/>
      <c r="BM17" s="2550"/>
      <c r="BN17" s="2550"/>
      <c r="BO17" s="2550"/>
      <c r="BP17" s="2550"/>
      <c r="BQ17" s="2550"/>
      <c r="BR17" s="2550"/>
      <c r="BS17" s="2550"/>
      <c r="BT17" s="2550"/>
      <c r="BU17" s="2550"/>
      <c r="BV17" s="2550"/>
      <c r="BW17" s="2550"/>
      <c r="BX17" s="2550"/>
      <c r="BY17" s="2550"/>
      <c r="BZ17" s="2550"/>
      <c r="CA17" s="2550"/>
      <c r="CB17" s="2550"/>
      <c r="CC17" s="2550"/>
      <c r="CD17" s="2550"/>
      <c r="CE17" s="2550"/>
      <c r="CF17" s="2550"/>
      <c r="CG17" s="2550"/>
      <c r="CH17" s="2550"/>
      <c r="CI17" s="2550"/>
      <c r="CJ17" s="2550"/>
      <c r="CK17" s="2550"/>
      <c r="CL17" s="2550"/>
      <c r="CM17" s="2550"/>
      <c r="CN17" s="2550"/>
      <c r="CO17" s="2550"/>
      <c r="CP17" s="2550"/>
      <c r="CQ17" s="2550"/>
      <c r="CR17" s="2550"/>
      <c r="CS17" s="2550"/>
      <c r="CT17" s="2550"/>
      <c r="CU17" s="2550"/>
      <c r="CV17" s="2550"/>
      <c r="CW17" s="2550"/>
      <c r="CX17" s="2550"/>
      <c r="CY17" s="2550"/>
      <c r="CZ17" s="2550"/>
      <c r="DA17" s="2550"/>
      <c r="DB17" s="2550"/>
      <c r="DC17" s="2550"/>
      <c r="DD17" s="2550"/>
      <c r="DE17" s="2550"/>
      <c r="DF17" s="2550"/>
      <c r="DG17" s="2550"/>
      <c r="DH17" s="2550"/>
      <c r="DI17" s="2550"/>
      <c r="DJ17" s="2550"/>
      <c r="DK17" s="2550"/>
      <c r="DL17" s="2550"/>
      <c r="DM17" s="2550"/>
      <c r="DN17" s="2550"/>
      <c r="DO17" s="2550"/>
      <c r="DP17" s="2550"/>
      <c r="DQ17" s="2550"/>
      <c r="DR17" s="2550"/>
      <c r="DS17" s="2550"/>
      <c r="DT17" s="2550"/>
      <c r="DU17" s="2550"/>
      <c r="DV17" s="2550"/>
      <c r="DW17" s="2550"/>
      <c r="DX17" s="2550"/>
      <c r="DY17" s="2550"/>
      <c r="DZ17" s="2550"/>
      <c r="EA17" s="2550"/>
      <c r="EB17" s="2550"/>
      <c r="EC17" s="2550"/>
      <c r="ED17" s="2550"/>
      <c r="EE17" s="2550"/>
      <c r="EF17" s="2550"/>
      <c r="EG17" s="2550"/>
      <c r="EH17" s="2550"/>
      <c r="EI17" s="2550"/>
      <c r="EJ17" s="2550"/>
      <c r="EK17" s="2550"/>
      <c r="EL17" s="2550"/>
      <c r="EM17" s="2550"/>
      <c r="EN17" s="2550"/>
      <c r="EO17" s="2550"/>
      <c r="EP17" s="2550"/>
      <c r="EQ17" s="2550"/>
      <c r="ER17" s="2550"/>
      <c r="ES17" s="2550"/>
      <c r="ET17" s="2550"/>
      <c r="EU17" s="2550"/>
      <c r="EV17" s="2550"/>
      <c r="EW17" s="2550"/>
      <c r="EX17" s="2550"/>
      <c r="EY17" s="2550"/>
      <c r="EZ17" s="2550"/>
      <c r="FA17" s="2550"/>
      <c r="FB17" s="2550"/>
      <c r="FC17" s="2550"/>
      <c r="FD17" s="2550"/>
      <c r="FE17" s="2550"/>
      <c r="FF17" s="2550"/>
      <c r="FG17" s="2550"/>
      <c r="FH17" s="2550"/>
      <c r="FI17" s="2550"/>
      <c r="FJ17" s="2550"/>
      <c r="FK17" s="2550"/>
      <c r="FL17" s="2550"/>
      <c r="FM17" s="2550"/>
      <c r="FN17" s="2550"/>
      <c r="FO17" s="2550"/>
      <c r="FP17" s="2550"/>
      <c r="FQ17" s="2550"/>
      <c r="FR17" s="2550"/>
      <c r="FS17" s="2550"/>
      <c r="FT17" s="2550"/>
      <c r="FU17" s="2550"/>
      <c r="FV17" s="2550"/>
      <c r="FW17" s="2550"/>
      <c r="FX17" s="2550"/>
      <c r="FY17" s="2550"/>
      <c r="FZ17" s="2550"/>
      <c r="GA17" s="2550"/>
      <c r="GB17" s="2550"/>
      <c r="GC17" s="2550"/>
      <c r="GD17" s="2550"/>
      <c r="GE17" s="2550"/>
      <c r="GF17" s="2550"/>
      <c r="GG17" s="2550"/>
      <c r="GH17" s="2550"/>
      <c r="GI17" s="2550"/>
      <c r="GJ17" s="2550"/>
      <c r="GK17" s="2550"/>
      <c r="GL17" s="2550"/>
      <c r="GM17" s="2550"/>
      <c r="GN17" s="2550"/>
      <c r="GO17" s="2550"/>
      <c r="GP17" s="2550"/>
      <c r="GQ17" s="2550"/>
      <c r="GR17" s="2550"/>
      <c r="GS17" s="2550"/>
      <c r="GT17" s="2550"/>
      <c r="GU17" s="2550"/>
      <c r="GV17" s="2550"/>
      <c r="GW17" s="2550"/>
      <c r="GX17" s="2550"/>
      <c r="GY17" s="2550"/>
      <c r="GZ17" s="2550"/>
      <c r="HA17" s="2550"/>
      <c r="HB17" s="2550"/>
      <c r="HC17" s="2550"/>
      <c r="HD17" s="2550"/>
      <c r="HE17" s="2550"/>
      <c r="HF17" s="2550"/>
      <c r="HG17" s="2550"/>
      <c r="HH17" s="2550"/>
      <c r="HI17" s="2550"/>
      <c r="HJ17" s="2550"/>
      <c r="HK17" s="2550"/>
      <c r="HL17" s="2550"/>
      <c r="HM17" s="2550"/>
      <c r="HN17" s="2550"/>
      <c r="HO17" s="2550"/>
      <c r="HP17" s="2550"/>
      <c r="HQ17" s="2550"/>
      <c r="HR17" s="2550"/>
      <c r="HS17" s="2550"/>
      <c r="HT17" s="2550"/>
      <c r="HU17" s="2550"/>
      <c r="HV17" s="2550"/>
      <c r="HW17" s="2550"/>
      <c r="HX17" s="2550"/>
      <c r="HY17" s="2550"/>
      <c r="HZ17" s="2550"/>
      <c r="IA17" s="2550"/>
      <c r="IB17" s="2550"/>
      <c r="IC17" s="2550"/>
      <c r="ID17" s="2550"/>
      <c r="IE17" s="2550"/>
      <c r="IF17" s="2550"/>
      <c r="IG17" s="2550"/>
      <c r="IH17" s="2550"/>
      <c r="II17" s="2550"/>
      <c r="IJ17" s="2550"/>
      <c r="IK17" s="2550"/>
      <c r="IL17" s="2550"/>
      <c r="IM17" s="2550"/>
      <c r="IN17" s="2550"/>
      <c r="IO17" s="2550"/>
      <c r="IP17" s="2550"/>
      <c r="IQ17" s="2550"/>
      <c r="IR17" s="2550"/>
      <c r="IS17" s="2550"/>
      <c r="IT17" s="2550"/>
      <c r="IU17" s="2550"/>
      <c r="IV17" s="2550"/>
      <c r="IW17" s="2550"/>
      <c r="IX17" s="2550"/>
      <c r="IY17" s="2550"/>
      <c r="IZ17" s="2550"/>
      <c r="JA17" s="2550"/>
      <c r="JB17" s="2550"/>
      <c r="JC17" s="2550"/>
      <c r="JD17" s="2550"/>
      <c r="JE17" s="2550"/>
      <c r="JF17" s="2550"/>
      <c r="JG17" s="2550"/>
      <c r="JH17" s="2550"/>
      <c r="JI17" s="2550"/>
      <c r="JJ17" s="2550"/>
      <c r="JK17" s="2550"/>
      <c r="JL17" s="2550"/>
      <c r="JM17" s="2550"/>
      <c r="JN17" s="2550"/>
      <c r="JO17" s="2550"/>
      <c r="JP17" s="2550"/>
      <c r="JQ17" s="2550"/>
      <c r="JR17" s="2550"/>
      <c r="JS17" s="2550"/>
      <c r="JT17" s="2550"/>
      <c r="JU17" s="2550"/>
      <c r="JV17" s="2550"/>
      <c r="JW17" s="2550"/>
      <c r="JX17" s="2550"/>
      <c r="JY17" s="2550"/>
      <c r="JZ17" s="2550"/>
      <c r="KA17" s="2550"/>
      <c r="KB17" s="2550"/>
      <c r="KC17" s="2550"/>
      <c r="KD17" s="2550"/>
      <c r="KE17" s="2550"/>
      <c r="KF17" s="2550"/>
      <c r="KG17" s="2550"/>
      <c r="KH17" s="2550"/>
      <c r="KI17" s="2550"/>
      <c r="KJ17" s="2550"/>
      <c r="KK17" s="2550"/>
      <c r="KL17" s="2550"/>
      <c r="KM17" s="2550"/>
      <c r="KN17" s="2550"/>
      <c r="KO17" s="2550"/>
      <c r="KP17" s="2550"/>
      <c r="KQ17" s="2550"/>
      <c r="KR17" s="2550"/>
      <c r="KS17" s="2550"/>
      <c r="KT17" s="2550"/>
      <c r="KU17" s="2550"/>
      <c r="KV17" s="2550"/>
      <c r="KW17" s="2550"/>
      <c r="KX17" s="2550"/>
      <c r="KY17" s="2550"/>
      <c r="KZ17" s="2550"/>
      <c r="LA17" s="2550"/>
      <c r="LB17" s="2550"/>
      <c r="LC17" s="2550"/>
      <c r="LD17" s="2550"/>
      <c r="LE17" s="2550"/>
      <c r="LF17" s="2550"/>
      <c r="LG17" s="2550"/>
      <c r="LH17" s="2550"/>
      <c r="LI17" s="2550"/>
      <c r="LJ17" s="2550"/>
      <c r="LK17" s="2550"/>
      <c r="LL17" s="2550"/>
      <c r="LM17" s="2550"/>
      <c r="LN17" s="2550"/>
      <c r="LO17" s="2550"/>
      <c r="LP17" s="2550"/>
      <c r="LQ17" s="2550"/>
      <c r="LR17" s="2550"/>
      <c r="LS17" s="2550"/>
      <c r="LT17" s="2550"/>
      <c r="LU17" s="2550"/>
      <c r="LV17" s="2550"/>
      <c r="LW17" s="2550"/>
      <c r="LX17" s="2550"/>
      <c r="LY17" s="2550"/>
      <c r="LZ17" s="2550"/>
      <c r="MA17" s="2550"/>
      <c r="MB17" s="2550"/>
      <c r="MC17" s="2550"/>
      <c r="MD17" s="2550"/>
      <c r="ME17" s="2550"/>
      <c r="MF17" s="2550"/>
      <c r="MG17" s="2550"/>
      <c r="MH17" s="2550"/>
      <c r="MI17" s="2550"/>
      <c r="MJ17" s="2550"/>
      <c r="MK17" s="2550"/>
      <c r="ML17" s="2550"/>
      <c r="MM17" s="2550"/>
      <c r="MN17" s="2550"/>
      <c r="MO17" s="2550"/>
      <c r="MP17" s="2550"/>
      <c r="MQ17" s="2550"/>
      <c r="MR17" s="2550"/>
      <c r="MS17" s="2550"/>
      <c r="MT17" s="2550"/>
      <c r="MU17" s="2550"/>
      <c r="MV17" s="2550"/>
      <c r="MW17" s="2550"/>
      <c r="MX17" s="2550"/>
      <c r="MY17" s="2550"/>
      <c r="MZ17" s="2550"/>
      <c r="NA17" s="2550"/>
      <c r="NB17" s="2550"/>
      <c r="NC17" s="2550"/>
      <c r="ND17" s="2550"/>
      <c r="NE17" s="2550"/>
      <c r="NF17" s="2550"/>
      <c r="NG17" s="2550"/>
      <c r="NH17" s="2550"/>
      <c r="NI17" s="2550"/>
      <c r="NJ17" s="2550"/>
      <c r="NK17" s="2550"/>
      <c r="NL17" s="2550"/>
      <c r="NM17" s="2550"/>
      <c r="NN17" s="2550"/>
      <c r="NO17" s="2550"/>
      <c r="NP17" s="2550"/>
      <c r="NQ17" s="2550"/>
      <c r="NR17" s="2550"/>
      <c r="NS17" s="2550"/>
      <c r="NT17" s="2550"/>
      <c r="NU17" s="2550"/>
      <c r="NV17" s="2550"/>
      <c r="NW17" s="2550"/>
      <c r="NX17" s="2550"/>
      <c r="NY17" s="2550"/>
      <c r="NZ17" s="2550"/>
      <c r="OA17" s="2550"/>
      <c r="OB17" s="2550"/>
      <c r="OC17" s="2550"/>
      <c r="OD17" s="2550"/>
      <c r="OE17" s="2550"/>
      <c r="OF17" s="2550"/>
      <c r="OG17" s="2550"/>
      <c r="OH17" s="2550"/>
      <c r="OI17" s="2550"/>
      <c r="OJ17" s="2550"/>
      <c r="OK17" s="2550"/>
      <c r="OL17" s="2550"/>
      <c r="OM17" s="2550"/>
      <c r="ON17" s="2550"/>
      <c r="OO17" s="2550"/>
      <c r="OP17" s="2550"/>
      <c r="OQ17" s="2550"/>
      <c r="OR17" s="2550"/>
      <c r="OS17" s="2550"/>
      <c r="OT17" s="2550"/>
      <c r="OU17" s="2550"/>
      <c r="OV17" s="2550"/>
      <c r="OW17" s="2550"/>
      <c r="OX17" s="2550"/>
      <c r="OY17" s="2550"/>
      <c r="OZ17" s="2550"/>
      <c r="PA17" s="2550"/>
      <c r="PB17" s="2550"/>
      <c r="PC17" s="2550"/>
      <c r="PD17" s="2550"/>
      <c r="PE17" s="2550"/>
      <c r="PF17" s="2550"/>
      <c r="PG17" s="2550"/>
      <c r="PH17" s="2550"/>
      <c r="PI17" s="2550"/>
      <c r="PJ17" s="2550"/>
      <c r="PK17" s="2550"/>
      <c r="PL17" s="2550"/>
      <c r="PM17" s="2550"/>
      <c r="PN17" s="2550"/>
      <c r="PO17" s="2550"/>
      <c r="PP17" s="2550"/>
      <c r="PQ17" s="2550"/>
      <c r="PR17" s="2550"/>
      <c r="PS17" s="2550"/>
      <c r="PT17" s="2550"/>
      <c r="PU17" s="2550"/>
      <c r="PV17" s="2550"/>
      <c r="PW17" s="2550"/>
      <c r="PX17" s="2550"/>
      <c r="PY17" s="2550"/>
      <c r="PZ17" s="2550"/>
      <c r="QA17" s="2550"/>
      <c r="QB17" s="2550"/>
      <c r="QC17" s="2550"/>
      <c r="QD17" s="2550"/>
      <c r="QE17" s="2550"/>
      <c r="QF17" s="2550"/>
      <c r="QG17" s="2550"/>
      <c r="QH17" s="2550"/>
      <c r="QI17" s="2550"/>
      <c r="QJ17" s="2550"/>
      <c r="QK17" s="2550"/>
      <c r="QL17" s="2550"/>
      <c r="QM17" s="2550"/>
      <c r="QN17" s="2550"/>
      <c r="QO17" s="2550"/>
      <c r="QP17" s="2550"/>
      <c r="QQ17" s="2550"/>
      <c r="QR17" s="2550"/>
      <c r="QS17" s="2550"/>
      <c r="QT17" s="2550"/>
      <c r="QU17" s="2550"/>
      <c r="QV17" s="2550"/>
      <c r="QW17" s="2550"/>
      <c r="QX17" s="2550"/>
      <c r="QY17" s="2550"/>
      <c r="QZ17" s="2550"/>
      <c r="RA17" s="2550"/>
      <c r="RB17" s="2550"/>
      <c r="RC17" s="2550"/>
      <c r="RD17" s="2550"/>
      <c r="RE17" s="2550"/>
      <c r="RF17" s="2550"/>
      <c r="RG17" s="2550"/>
      <c r="RH17" s="2550"/>
      <c r="RI17" s="2550"/>
      <c r="RJ17" s="2550"/>
      <c r="RK17" s="2550"/>
      <c r="RL17" s="2550"/>
      <c r="RM17" s="2550"/>
      <c r="RN17" s="2550"/>
      <c r="RO17" s="2550"/>
      <c r="RP17" s="2550"/>
      <c r="RQ17" s="2550"/>
      <c r="RR17" s="2550"/>
      <c r="RS17" s="2550"/>
      <c r="RT17" s="2550"/>
      <c r="RU17" s="2550"/>
      <c r="RV17" s="2550"/>
      <c r="RW17" s="2550"/>
      <c r="RX17" s="2550"/>
      <c r="RY17" s="2550"/>
      <c r="RZ17" s="2550"/>
      <c r="SA17" s="2550"/>
      <c r="SB17" s="2550"/>
      <c r="SC17" s="2550"/>
      <c r="SD17" s="2550"/>
      <c r="SE17" s="2550"/>
      <c r="SF17" s="2550"/>
      <c r="SG17" s="2550"/>
      <c r="SH17" s="2550"/>
      <c r="SI17" s="2550"/>
      <c r="SJ17" s="2550"/>
      <c r="SK17" s="2550"/>
      <c r="SL17" s="2550"/>
      <c r="SM17" s="2550"/>
      <c r="SN17" s="2550"/>
      <c r="SO17" s="2550"/>
      <c r="SP17" s="2550"/>
      <c r="SQ17" s="2550"/>
      <c r="SR17" s="2550"/>
      <c r="SS17" s="2550"/>
      <c r="ST17" s="2550"/>
      <c r="SU17" s="2550"/>
      <c r="SV17" s="2550"/>
      <c r="SW17" s="2550"/>
      <c r="SX17" s="2550"/>
      <c r="SY17" s="2550"/>
      <c r="SZ17" s="2550"/>
      <c r="TA17" s="2550"/>
      <c r="TB17" s="2550"/>
      <c r="TC17" s="2550"/>
      <c r="TD17" s="2550"/>
      <c r="TE17" s="2550"/>
      <c r="TF17" s="2550"/>
      <c r="TG17" s="2550"/>
      <c r="TH17" s="2550"/>
      <c r="TI17" s="2550"/>
      <c r="TJ17" s="2550"/>
      <c r="TK17" s="2550"/>
      <c r="TL17" s="2550"/>
      <c r="TM17" s="2550"/>
      <c r="TN17" s="2550"/>
      <c r="TO17" s="2550"/>
      <c r="TP17" s="2550"/>
      <c r="TQ17" s="2550"/>
      <c r="TR17" s="2550"/>
      <c r="TS17" s="2550"/>
      <c r="TT17" s="2550"/>
      <c r="TU17" s="2550"/>
      <c r="TV17" s="2550"/>
      <c r="TW17" s="2550"/>
      <c r="TX17" s="2550"/>
      <c r="TY17" s="2550"/>
      <c r="TZ17" s="2550"/>
      <c r="UA17" s="2550"/>
      <c r="UB17" s="2550"/>
      <c r="UC17" s="2550"/>
      <c r="UD17" s="2550"/>
      <c r="UE17" s="2550"/>
      <c r="UF17" s="2550"/>
      <c r="UG17" s="2550"/>
      <c r="UH17" s="2550"/>
      <c r="UI17" s="2550"/>
      <c r="UJ17" s="2550"/>
      <c r="UK17" s="2550"/>
      <c r="UL17" s="2550"/>
      <c r="UM17" s="2550"/>
      <c r="UN17" s="2550"/>
      <c r="UO17" s="2550"/>
      <c r="UP17" s="2550"/>
      <c r="UQ17" s="2550"/>
      <c r="UR17" s="2550"/>
      <c r="US17" s="2550"/>
      <c r="UT17" s="2550"/>
      <c r="UU17" s="2550"/>
      <c r="UV17" s="2550"/>
      <c r="UW17" s="2550"/>
      <c r="UX17" s="2550"/>
      <c r="UY17" s="2550"/>
      <c r="UZ17" s="2550"/>
      <c r="VA17" s="2550"/>
      <c r="VB17" s="2550"/>
      <c r="VC17" s="2550"/>
      <c r="VD17" s="2550"/>
      <c r="VE17" s="2550"/>
      <c r="VF17" s="2550"/>
      <c r="VG17" s="2550"/>
      <c r="VH17" s="2550"/>
      <c r="VI17" s="2550"/>
      <c r="VJ17" s="2550"/>
      <c r="VK17" s="2550"/>
      <c r="VL17" s="2550"/>
      <c r="VM17" s="2550"/>
      <c r="VN17" s="2550"/>
      <c r="VO17" s="2550"/>
      <c r="VP17" s="2550"/>
      <c r="VQ17" s="2550"/>
      <c r="VR17" s="2550"/>
      <c r="VS17" s="2550"/>
      <c r="VT17" s="2550"/>
      <c r="VU17" s="2550"/>
      <c r="VV17" s="2550"/>
      <c r="VW17" s="2550"/>
      <c r="VX17" s="2550"/>
      <c r="VY17" s="2550"/>
      <c r="VZ17" s="2550"/>
      <c r="WA17" s="2550"/>
      <c r="WB17" s="2550"/>
      <c r="WC17" s="2550"/>
      <c r="WD17" s="2550"/>
      <c r="WE17" s="2550"/>
      <c r="WF17" s="2550"/>
      <c r="WG17" s="2550"/>
      <c r="WH17" s="2550"/>
      <c r="WI17" s="2550"/>
      <c r="WJ17" s="2550"/>
      <c r="WK17" s="2550"/>
      <c r="WL17" s="2550"/>
      <c r="WM17" s="2550"/>
      <c r="WN17" s="2550"/>
      <c r="WO17" s="2550"/>
      <c r="WP17" s="2550"/>
      <c r="WQ17" s="2550"/>
      <c r="WR17" s="2550"/>
      <c r="WS17" s="2550"/>
      <c r="WT17" s="2550"/>
      <c r="WU17" s="2550"/>
      <c r="WV17" s="2550"/>
      <c r="WW17" s="2550"/>
      <c r="WX17" s="2550"/>
      <c r="WY17" s="2550"/>
      <c r="WZ17" s="2550"/>
      <c r="XA17" s="2550"/>
      <c r="XB17" s="2550"/>
      <c r="XC17" s="2550"/>
      <c r="XD17" s="2550"/>
      <c r="XE17" s="2550"/>
      <c r="XF17" s="2550"/>
      <c r="XG17" s="2550"/>
      <c r="XH17" s="2550"/>
      <c r="XI17" s="2550"/>
      <c r="XJ17" s="2550"/>
      <c r="XK17" s="2550"/>
      <c r="XL17" s="2550"/>
      <c r="XM17" s="2550"/>
      <c r="XN17" s="2550"/>
      <c r="XO17" s="2550"/>
      <c r="XP17" s="2550"/>
      <c r="XQ17" s="2550"/>
      <c r="XR17" s="2550"/>
      <c r="XS17" s="2550"/>
      <c r="XT17" s="2550"/>
      <c r="XU17" s="2550"/>
      <c r="XV17" s="2550"/>
      <c r="XW17" s="2550"/>
      <c r="XX17" s="2550"/>
      <c r="XY17" s="2550"/>
      <c r="XZ17" s="2550"/>
      <c r="YA17" s="2550"/>
      <c r="YB17" s="2550"/>
      <c r="YC17" s="2550"/>
      <c r="YD17" s="2550"/>
      <c r="YE17" s="2550"/>
      <c r="YF17" s="2550"/>
      <c r="YG17" s="2550"/>
      <c r="YH17" s="2550"/>
      <c r="YI17" s="2550"/>
      <c r="YJ17" s="2550"/>
      <c r="YK17" s="2550"/>
      <c r="YL17" s="2550"/>
      <c r="YM17" s="2550"/>
      <c r="YN17" s="2550"/>
      <c r="YO17" s="2550"/>
      <c r="YP17" s="2550"/>
      <c r="YQ17" s="2550"/>
      <c r="YR17" s="2550"/>
      <c r="YS17" s="2550"/>
      <c r="YT17" s="2550"/>
      <c r="YU17" s="2550"/>
      <c r="YV17" s="2550"/>
      <c r="YW17" s="2550"/>
      <c r="YX17" s="2550"/>
      <c r="YY17" s="2550"/>
      <c r="YZ17" s="2550"/>
      <c r="ZA17" s="2550"/>
      <c r="ZB17" s="2550"/>
      <c r="ZC17" s="2550"/>
      <c r="ZD17" s="2550"/>
      <c r="ZE17" s="2550"/>
      <c r="ZF17" s="2550"/>
      <c r="ZG17" s="2550"/>
      <c r="ZH17" s="2550"/>
      <c r="ZI17" s="2550"/>
      <c r="ZJ17" s="2550"/>
      <c r="ZK17" s="2550"/>
      <c r="ZL17" s="2550"/>
      <c r="ZM17" s="2550"/>
      <c r="ZN17" s="2550"/>
      <c r="ZO17" s="2550"/>
      <c r="ZP17" s="2550"/>
      <c r="ZQ17" s="2550"/>
      <c r="ZR17" s="2550"/>
      <c r="ZS17" s="2550"/>
      <c r="ZT17" s="2550"/>
      <c r="ZU17" s="2550"/>
      <c r="ZV17" s="2550"/>
      <c r="ZW17" s="2550"/>
      <c r="ZX17" s="2550"/>
      <c r="ZY17" s="2550"/>
      <c r="ZZ17" s="2550"/>
      <c r="AAA17" s="2550"/>
      <c r="AAB17" s="2550"/>
      <c r="AAC17" s="2550"/>
      <c r="AAD17" s="2550"/>
      <c r="AAE17" s="2550"/>
      <c r="AAF17" s="2550"/>
      <c r="AAG17" s="2550"/>
      <c r="AAH17" s="2550"/>
      <c r="AAI17" s="2550"/>
      <c r="AAJ17" s="2550"/>
      <c r="AAK17" s="2550"/>
      <c r="AAL17" s="2550"/>
      <c r="AAM17" s="2550"/>
      <c r="AAN17" s="2550"/>
      <c r="AAO17" s="2550"/>
      <c r="AAP17" s="2550"/>
      <c r="AAQ17" s="2550"/>
      <c r="AAR17" s="2550"/>
      <c r="AAS17" s="2550"/>
      <c r="AAT17" s="2550"/>
      <c r="AAU17" s="2550"/>
      <c r="AAV17" s="2550"/>
      <c r="AAW17" s="2550"/>
      <c r="AAX17" s="2550"/>
      <c r="AAY17" s="2550"/>
      <c r="AAZ17" s="2550"/>
      <c r="ABA17" s="2550"/>
      <c r="ABB17" s="2550"/>
      <c r="ABC17" s="2550"/>
      <c r="ABD17" s="2550"/>
      <c r="ABE17" s="2550"/>
      <c r="ABF17" s="2550"/>
      <c r="ABG17" s="2550"/>
      <c r="ABH17" s="2550"/>
      <c r="ABI17" s="2550"/>
      <c r="ABJ17" s="2550"/>
      <c r="ABK17" s="2550"/>
      <c r="ABL17" s="2550"/>
      <c r="ABM17" s="2550"/>
      <c r="ABN17" s="2550"/>
      <c r="ABO17" s="2550"/>
      <c r="ABP17" s="2550"/>
      <c r="ABQ17" s="2550"/>
      <c r="ABR17" s="2550"/>
      <c r="ABS17" s="2550"/>
      <c r="ABT17" s="2550"/>
      <c r="ABU17" s="2550"/>
      <c r="ABV17" s="2550"/>
      <c r="ABW17" s="2550"/>
      <c r="ABX17" s="2550"/>
      <c r="ABY17" s="2550"/>
      <c r="ABZ17" s="2550"/>
      <c r="ACA17" s="2550"/>
      <c r="ACB17" s="2550"/>
      <c r="ACC17" s="2550"/>
      <c r="ACD17" s="2550"/>
      <c r="ACE17" s="2550"/>
      <c r="ACF17" s="2550"/>
      <c r="ACG17" s="2550"/>
      <c r="ACH17" s="2550"/>
      <c r="ACI17" s="2550"/>
      <c r="ACJ17" s="2550"/>
      <c r="ACK17" s="2550"/>
      <c r="ACL17" s="2550"/>
      <c r="ACM17" s="2550"/>
      <c r="ACN17" s="2550"/>
      <c r="ACO17" s="2550"/>
      <c r="ACP17" s="2550"/>
      <c r="ACQ17" s="2550"/>
      <c r="ACR17" s="2550"/>
      <c r="ACS17" s="2550"/>
      <c r="ACT17" s="2550"/>
      <c r="ACU17" s="2550"/>
      <c r="ACV17" s="2550"/>
      <c r="ACW17" s="2550"/>
      <c r="ACX17" s="2550"/>
      <c r="ACY17" s="2550"/>
      <c r="ACZ17" s="2550"/>
      <c r="ADA17" s="2550"/>
      <c r="ADB17" s="2550"/>
      <c r="ADC17" s="2550"/>
      <c r="ADD17" s="2550"/>
      <c r="ADE17" s="2550"/>
      <c r="ADF17" s="2550"/>
      <c r="ADG17" s="2550"/>
      <c r="ADH17" s="2550"/>
      <c r="ADI17" s="2550"/>
      <c r="ADJ17" s="2550"/>
      <c r="ADK17" s="2550"/>
      <c r="ADL17" s="2550"/>
      <c r="ADM17" s="2550"/>
      <c r="ADN17" s="2550"/>
      <c r="ADO17" s="2550"/>
      <c r="ADP17" s="2550"/>
      <c r="ADQ17" s="2550"/>
      <c r="ADR17" s="2550"/>
      <c r="ADS17" s="2550"/>
      <c r="ADT17" s="2550"/>
      <c r="ADU17" s="2550"/>
      <c r="ADV17" s="2550"/>
      <c r="ADW17" s="2550"/>
      <c r="ADX17" s="2550"/>
      <c r="ADY17" s="2550"/>
      <c r="ADZ17" s="2550"/>
      <c r="AEA17" s="2550"/>
      <c r="AEB17" s="2550"/>
      <c r="AEC17" s="2550"/>
      <c r="AED17" s="2550"/>
      <c r="AEE17" s="2550"/>
      <c r="AEF17" s="2550"/>
      <c r="AEG17" s="2550"/>
      <c r="AEH17" s="2550"/>
      <c r="AEI17" s="2550"/>
      <c r="AEJ17" s="2550"/>
      <c r="AEK17" s="2550"/>
      <c r="AEL17" s="2550"/>
      <c r="AEM17" s="2550"/>
      <c r="AEN17" s="2550"/>
      <c r="AEO17" s="2550"/>
      <c r="AEP17" s="2550"/>
      <c r="AEQ17" s="2550"/>
      <c r="AER17" s="2550"/>
      <c r="AES17" s="2550"/>
      <c r="AET17" s="2550"/>
      <c r="AEU17" s="2550"/>
      <c r="AEV17" s="2550"/>
      <c r="AEW17" s="2550"/>
      <c r="AEX17" s="2550"/>
      <c r="AEY17" s="2550"/>
      <c r="AEZ17" s="2550"/>
      <c r="AFA17" s="2550"/>
      <c r="AFB17" s="2550"/>
      <c r="AFC17" s="2550"/>
      <c r="AFD17" s="2550"/>
      <c r="AFE17" s="2550"/>
      <c r="AFF17" s="2550"/>
      <c r="AFG17" s="2550"/>
      <c r="AFH17" s="2550"/>
      <c r="AFI17" s="2550"/>
      <c r="AFJ17" s="2550"/>
      <c r="AFK17" s="2550"/>
      <c r="AFL17" s="2550"/>
      <c r="AFM17" s="2550"/>
      <c r="AFN17" s="2550"/>
      <c r="AFO17" s="2550"/>
      <c r="AFP17" s="2550"/>
      <c r="AFQ17" s="2550"/>
      <c r="AFR17" s="2550"/>
      <c r="AFS17" s="2550"/>
      <c r="AFT17" s="2550"/>
      <c r="AFU17" s="2550"/>
      <c r="AFV17" s="2550"/>
      <c r="AFW17" s="2550"/>
      <c r="AFX17" s="2550"/>
      <c r="AFY17" s="2550"/>
      <c r="AFZ17" s="2550"/>
      <c r="AGA17" s="2550"/>
      <c r="AGB17" s="2550"/>
      <c r="AGC17" s="2550"/>
      <c r="AGD17" s="2550"/>
      <c r="AGE17" s="2550"/>
      <c r="AGF17" s="2550"/>
      <c r="AGG17" s="2550"/>
      <c r="AGH17" s="2550"/>
      <c r="AGI17" s="2550"/>
      <c r="AGJ17" s="2550"/>
      <c r="AGK17" s="2550"/>
      <c r="AGL17" s="2550"/>
      <c r="AGM17" s="2550"/>
      <c r="AGN17" s="2550"/>
      <c r="AGO17" s="2550"/>
      <c r="AGP17" s="2550"/>
      <c r="AGQ17" s="2550"/>
      <c r="AGR17" s="2550"/>
      <c r="AGS17" s="2550"/>
      <c r="AGT17" s="2550"/>
      <c r="AGU17" s="2550"/>
      <c r="AGV17" s="2550"/>
      <c r="AGW17" s="2550"/>
      <c r="AGX17" s="2550"/>
      <c r="AGY17" s="2550"/>
      <c r="AGZ17" s="2550"/>
      <c r="AHA17" s="2550"/>
      <c r="AHB17" s="2550"/>
      <c r="AHC17" s="2550"/>
      <c r="AHD17" s="2550"/>
      <c r="AHE17" s="2550"/>
      <c r="AHF17" s="2550"/>
      <c r="AHG17" s="2550"/>
      <c r="AHH17" s="2550"/>
      <c r="AHI17" s="2550"/>
      <c r="AHJ17" s="2550"/>
      <c r="AHK17" s="2550"/>
      <c r="AHL17" s="2550"/>
      <c r="AHM17" s="2550"/>
      <c r="AHN17" s="2550"/>
      <c r="AHO17" s="2550"/>
      <c r="AHP17" s="2550"/>
      <c r="AHQ17" s="2550"/>
      <c r="AHR17" s="2550"/>
      <c r="AHS17" s="2550"/>
      <c r="AHT17" s="2550"/>
      <c r="AHU17" s="2550"/>
      <c r="AHV17" s="2550"/>
      <c r="AHW17" s="2550"/>
      <c r="AHX17" s="2550"/>
      <c r="AHY17" s="2550"/>
      <c r="AHZ17" s="2550"/>
      <c r="AIA17" s="2550"/>
      <c r="AIB17" s="2550"/>
      <c r="AIC17" s="2550"/>
      <c r="AID17" s="2550"/>
      <c r="AIE17" s="2550"/>
      <c r="AIF17" s="2550"/>
      <c r="AIG17" s="2550"/>
      <c r="AIH17" s="2550"/>
      <c r="AII17" s="2550"/>
      <c r="AIJ17" s="2550"/>
      <c r="AIK17" s="2550"/>
      <c r="AIL17" s="2550"/>
      <c r="AIM17" s="2550"/>
      <c r="AIN17" s="2550"/>
      <c r="AIO17" s="2550"/>
      <c r="AIP17" s="2550"/>
      <c r="AIQ17" s="2550"/>
      <c r="AIR17" s="2550"/>
      <c r="AIS17" s="2550"/>
      <c r="AIT17" s="2550"/>
      <c r="AIU17" s="2550"/>
      <c r="AIV17" s="2550"/>
      <c r="AIW17" s="2550"/>
      <c r="AIX17" s="2550"/>
      <c r="AIY17" s="2550"/>
      <c r="AIZ17" s="2550"/>
      <c r="AJA17" s="2550"/>
      <c r="AJB17" s="2550"/>
      <c r="AJC17" s="2550"/>
      <c r="AJD17" s="2550"/>
      <c r="AJE17" s="2550"/>
      <c r="AJF17" s="2550"/>
      <c r="AJG17" s="2550"/>
      <c r="AJH17" s="2550"/>
      <c r="AJI17" s="2550"/>
      <c r="AJJ17" s="2550"/>
      <c r="AJK17" s="2550"/>
      <c r="AJL17" s="2550"/>
      <c r="AJM17" s="2550"/>
      <c r="AJN17" s="2550"/>
      <c r="AJO17" s="2550"/>
      <c r="AJP17" s="2550"/>
      <c r="AJQ17" s="2550"/>
      <c r="AJR17" s="2550"/>
      <c r="AJS17" s="2550"/>
      <c r="AJT17" s="2550"/>
      <c r="AJU17" s="2550"/>
      <c r="AJV17" s="2550"/>
      <c r="AJW17" s="2550"/>
      <c r="AJX17" s="2550"/>
      <c r="AJY17" s="2550"/>
      <c r="AJZ17" s="2550"/>
      <c r="AKA17" s="2550"/>
      <c r="AKB17" s="2550"/>
      <c r="AKC17" s="2550"/>
      <c r="AKD17" s="2550"/>
      <c r="AKE17" s="2550"/>
      <c r="AKF17" s="2550"/>
      <c r="AKG17" s="2550"/>
      <c r="AKH17" s="2550"/>
      <c r="AKI17" s="2550"/>
      <c r="AKJ17" s="2550"/>
      <c r="AKK17" s="2550"/>
      <c r="AKL17" s="2550"/>
      <c r="AKM17" s="2550"/>
      <c r="AKN17" s="2550"/>
      <c r="AKO17" s="2550"/>
      <c r="AKP17" s="2550"/>
      <c r="AKQ17" s="2550"/>
      <c r="AKR17" s="2550"/>
      <c r="AKS17" s="2550"/>
      <c r="AKT17" s="2550"/>
      <c r="AKU17" s="2550"/>
      <c r="AKV17" s="2550"/>
      <c r="AKW17" s="2550"/>
      <c r="AKX17" s="2550"/>
      <c r="AKY17" s="2550"/>
      <c r="AKZ17" s="2550"/>
      <c r="ALA17" s="2550"/>
      <c r="ALB17" s="2550"/>
      <c r="ALC17" s="2550"/>
      <c r="ALD17" s="2550"/>
      <c r="ALE17" s="2550"/>
      <c r="ALF17" s="2550"/>
      <c r="ALG17" s="2550"/>
      <c r="ALH17" s="2550"/>
      <c r="ALI17" s="2550"/>
      <c r="ALJ17" s="2550"/>
      <c r="ALK17" s="2550"/>
      <c r="ALL17" s="2550"/>
      <c r="ALM17" s="2550"/>
      <c r="ALN17" s="2550"/>
      <c r="ALO17" s="2550"/>
      <c r="ALP17" s="2550"/>
      <c r="ALQ17" s="2550"/>
      <c r="ALR17" s="2550"/>
      <c r="ALS17" s="2550"/>
      <c r="ALT17" s="2550"/>
      <c r="ALU17" s="2550"/>
      <c r="ALV17" s="2550"/>
      <c r="ALW17" s="2550"/>
      <c r="ALX17" s="2550"/>
      <c r="ALY17" s="2550"/>
      <c r="ALZ17" s="2550"/>
      <c r="AMA17" s="2550"/>
      <c r="AMB17" s="2550"/>
      <c r="AMC17" s="2550"/>
      <c r="AMD17" s="2550"/>
      <c r="AME17" s="2550"/>
      <c r="AMF17" s="2550"/>
      <c r="AMG17" s="2550"/>
      <c r="AMH17" s="2550"/>
      <c r="AMI17" s="2550"/>
      <c r="AMJ17" s="2550"/>
      <c r="AMK17" s="2550"/>
      <c r="AML17" s="2550"/>
      <c r="AMM17" s="2550"/>
      <c r="AMN17" s="2550"/>
      <c r="AMO17" s="2550"/>
      <c r="AMP17" s="2550"/>
      <c r="AMQ17" s="2550"/>
      <c r="AMR17" s="2550"/>
      <c r="AMS17" s="2550"/>
      <c r="AMT17" s="2550"/>
      <c r="AMU17" s="2550"/>
      <c r="AMV17" s="2550"/>
      <c r="AMW17" s="2550"/>
      <c r="AMX17" s="2550"/>
      <c r="AMY17" s="2550"/>
      <c r="AMZ17" s="2550"/>
      <c r="ANA17" s="2550"/>
      <c r="ANB17" s="2550"/>
      <c r="ANC17" s="2550"/>
      <c r="AND17" s="2550"/>
      <c r="ANE17" s="2550"/>
      <c r="ANF17" s="2550"/>
      <c r="ANG17" s="2550"/>
      <c r="ANH17" s="2550"/>
      <c r="ANI17" s="2550"/>
      <c r="ANJ17" s="2550"/>
      <c r="ANK17" s="2550"/>
      <c r="ANL17" s="2550"/>
      <c r="ANM17" s="2550"/>
      <c r="ANN17" s="2550"/>
      <c r="ANO17" s="2550"/>
      <c r="ANP17" s="2550"/>
      <c r="ANQ17" s="2550"/>
      <c r="ANR17" s="2550"/>
      <c r="ANS17" s="2550"/>
      <c r="ANT17" s="2550"/>
      <c r="ANU17" s="2550"/>
      <c r="ANV17" s="2550"/>
      <c r="ANW17" s="2550"/>
      <c r="ANX17" s="2550"/>
      <c r="ANY17" s="2550"/>
      <c r="ANZ17" s="2550"/>
      <c r="AOA17" s="2550"/>
      <c r="AOB17" s="2550"/>
      <c r="AOC17" s="2550"/>
      <c r="AOD17" s="2550"/>
      <c r="AOE17" s="2550"/>
      <c r="AOF17" s="2550"/>
      <c r="AOG17" s="2550"/>
      <c r="AOH17" s="2550"/>
      <c r="AOI17" s="2550"/>
      <c r="AOJ17" s="2550"/>
      <c r="AOK17" s="2550"/>
      <c r="AOL17" s="2550"/>
      <c r="AOM17" s="2550"/>
      <c r="AON17" s="2550"/>
      <c r="AOO17" s="2550"/>
      <c r="AOP17" s="2550"/>
      <c r="AOQ17" s="2550"/>
      <c r="AOR17" s="2550"/>
      <c r="AOS17" s="2550"/>
      <c r="AOT17" s="2550"/>
      <c r="AOU17" s="2550"/>
      <c r="AOV17" s="2550"/>
      <c r="AOW17" s="2550"/>
      <c r="AOX17" s="2550"/>
      <c r="AOY17" s="2550"/>
      <c r="AOZ17" s="2550"/>
      <c r="APA17" s="2550"/>
      <c r="APB17" s="2550"/>
      <c r="APC17" s="2550"/>
      <c r="APD17" s="2550"/>
      <c r="APE17" s="2550"/>
      <c r="APF17" s="2550"/>
      <c r="APG17" s="2550"/>
      <c r="APH17" s="2550"/>
      <c r="API17" s="2550"/>
      <c r="APJ17" s="2550"/>
      <c r="APK17" s="2550"/>
      <c r="APL17" s="2550"/>
      <c r="APM17" s="2550"/>
      <c r="APN17" s="2550"/>
      <c r="APO17" s="2550"/>
      <c r="APP17" s="2550"/>
      <c r="APQ17" s="2550"/>
      <c r="APR17" s="2550"/>
      <c r="APS17" s="2550"/>
      <c r="APT17" s="2550"/>
      <c r="APU17" s="2550"/>
      <c r="APV17" s="2550"/>
      <c r="APW17" s="2550"/>
      <c r="APX17" s="2550"/>
      <c r="APY17" s="2550"/>
      <c r="APZ17" s="2550"/>
      <c r="AQA17" s="2550"/>
      <c r="AQB17" s="2550"/>
      <c r="AQC17" s="2550"/>
      <c r="AQD17" s="2550"/>
      <c r="AQE17" s="2550"/>
      <c r="AQF17" s="2550"/>
      <c r="AQG17" s="2550"/>
      <c r="AQH17" s="2550"/>
      <c r="AQI17" s="2550"/>
      <c r="AQJ17" s="2550"/>
      <c r="AQK17" s="2550"/>
      <c r="AQL17" s="2550"/>
      <c r="AQM17" s="2550"/>
      <c r="AQN17" s="2550"/>
      <c r="AQO17" s="2550"/>
      <c r="AQP17" s="2550"/>
      <c r="AQQ17" s="2550"/>
      <c r="AQR17" s="2550"/>
      <c r="AQS17" s="2550"/>
      <c r="AQT17" s="2550"/>
      <c r="AQU17" s="2550"/>
      <c r="AQV17" s="2550"/>
      <c r="AQW17" s="2550"/>
      <c r="AQX17" s="2550"/>
      <c r="AQY17" s="2550"/>
      <c r="AQZ17" s="2550"/>
      <c r="ARA17" s="2550"/>
      <c r="ARB17" s="2550"/>
      <c r="ARC17" s="2550"/>
      <c r="ARD17" s="2550"/>
      <c r="ARE17" s="2550"/>
      <c r="ARF17" s="2550"/>
      <c r="ARG17" s="2550"/>
      <c r="ARH17" s="2550"/>
      <c r="ARI17" s="2550"/>
      <c r="ARJ17" s="2550"/>
      <c r="ARK17" s="2550"/>
      <c r="ARL17" s="2550"/>
      <c r="ARM17" s="2550"/>
      <c r="ARN17" s="2550"/>
      <c r="ARO17" s="2550"/>
      <c r="ARP17" s="2550"/>
      <c r="ARQ17" s="2550"/>
      <c r="ARR17" s="2550"/>
      <c r="ARS17" s="2550"/>
      <c r="ART17" s="2550"/>
      <c r="ARU17" s="2550"/>
      <c r="ARV17" s="2550"/>
      <c r="ARW17" s="2550"/>
      <c r="ARX17" s="2550"/>
      <c r="ARY17" s="2550"/>
      <c r="ARZ17" s="2550"/>
      <c r="ASA17" s="2550"/>
      <c r="ASB17" s="2550"/>
      <c r="ASC17" s="2550"/>
      <c r="ASD17" s="2550"/>
      <c r="ASE17" s="2550"/>
      <c r="ASF17" s="2550"/>
      <c r="ASG17" s="2550"/>
      <c r="ASH17" s="2550"/>
      <c r="ASI17" s="2550"/>
      <c r="ASJ17" s="2550"/>
      <c r="ASK17" s="2550"/>
      <c r="ASL17" s="2550"/>
      <c r="ASM17" s="2550"/>
      <c r="ASN17" s="2550"/>
      <c r="ASO17" s="2550"/>
      <c r="ASP17" s="2550"/>
      <c r="ASQ17" s="2550"/>
      <c r="ASR17" s="2550"/>
      <c r="ASS17" s="2550"/>
      <c r="AST17" s="2550"/>
      <c r="ASU17" s="2550"/>
      <c r="ASV17" s="2550"/>
      <c r="ASW17" s="2550"/>
      <c r="ASX17" s="2550"/>
      <c r="ASY17" s="2550"/>
      <c r="ASZ17" s="2550"/>
      <c r="ATA17" s="2550"/>
      <c r="ATB17" s="2550"/>
      <c r="ATC17" s="2550"/>
      <c r="ATD17" s="2550"/>
      <c r="ATE17" s="2550"/>
      <c r="ATF17" s="2550"/>
      <c r="ATG17" s="2550"/>
      <c r="ATH17" s="2550"/>
      <c r="ATI17" s="2550"/>
      <c r="ATJ17" s="2550"/>
      <c r="ATK17" s="2550"/>
      <c r="ATL17" s="2550"/>
      <c r="ATM17" s="2550"/>
      <c r="ATN17" s="2550"/>
      <c r="ATO17" s="2550"/>
      <c r="ATP17" s="2550"/>
      <c r="ATQ17" s="2550"/>
      <c r="ATR17" s="2550"/>
      <c r="ATS17" s="2550"/>
      <c r="ATT17" s="2550"/>
      <c r="ATU17" s="2550"/>
      <c r="ATV17" s="2550"/>
      <c r="ATW17" s="2550"/>
      <c r="ATX17" s="2550"/>
      <c r="ATY17" s="2550"/>
      <c r="ATZ17" s="2550"/>
      <c r="AUA17" s="2550"/>
      <c r="AUB17" s="2550"/>
      <c r="AUC17" s="2550"/>
      <c r="AUD17" s="2550"/>
      <c r="AUE17" s="2550"/>
      <c r="AUF17" s="2550"/>
      <c r="AUG17" s="2550"/>
      <c r="AUH17" s="2550"/>
      <c r="AUI17" s="2550"/>
      <c r="AUJ17" s="2550"/>
      <c r="AUK17" s="2550"/>
      <c r="AUL17" s="2550"/>
      <c r="AUM17" s="2550"/>
      <c r="AUN17" s="2550"/>
      <c r="AUO17" s="2550"/>
      <c r="AUP17" s="2550"/>
      <c r="AUQ17" s="2550"/>
      <c r="AUR17" s="2550"/>
      <c r="AUS17" s="2550"/>
      <c r="AUT17" s="2550"/>
      <c r="AUU17" s="2550"/>
      <c r="AUV17" s="2550"/>
      <c r="AUW17" s="2550"/>
      <c r="AUX17" s="2550"/>
      <c r="AUY17" s="2550"/>
      <c r="AUZ17" s="2550"/>
      <c r="AVA17" s="2550"/>
      <c r="AVB17" s="2550"/>
      <c r="AVC17" s="2550"/>
      <c r="AVD17" s="2550"/>
      <c r="AVE17" s="2550"/>
      <c r="AVF17" s="2550"/>
      <c r="AVG17" s="2550"/>
      <c r="AVH17" s="2550"/>
      <c r="AVI17" s="2550"/>
      <c r="AVJ17" s="2550"/>
      <c r="AVK17" s="2550"/>
      <c r="AVL17" s="2550"/>
      <c r="AVM17" s="2550"/>
      <c r="AVN17" s="2550"/>
      <c r="AVO17" s="2550"/>
      <c r="AVP17" s="2550"/>
      <c r="AVQ17" s="2550"/>
      <c r="AVR17" s="2550"/>
      <c r="AVS17" s="2550"/>
      <c r="AVT17" s="2550"/>
      <c r="AVU17" s="2550"/>
      <c r="AVV17" s="2550"/>
      <c r="AVW17" s="2550"/>
      <c r="AVX17" s="2550"/>
      <c r="AVY17" s="2550"/>
      <c r="AVZ17" s="2550"/>
      <c r="AWA17" s="2550"/>
      <c r="AWB17" s="2550"/>
      <c r="AWC17" s="2550"/>
      <c r="AWD17" s="2550"/>
      <c r="AWE17" s="2550"/>
      <c r="AWF17" s="2550"/>
      <c r="AWG17" s="2550"/>
      <c r="AWH17" s="2550"/>
      <c r="AWI17" s="2550"/>
      <c r="AWJ17" s="2550"/>
      <c r="AWK17" s="2550"/>
      <c r="AWL17" s="2550"/>
      <c r="AWM17" s="2550"/>
      <c r="AWN17" s="2550"/>
      <c r="AWO17" s="2550"/>
      <c r="AWP17" s="2550"/>
      <c r="AWQ17" s="2550"/>
      <c r="AWR17" s="2550"/>
      <c r="AWS17" s="2550"/>
      <c r="AWT17" s="2550"/>
      <c r="AWU17" s="2550"/>
      <c r="AWV17" s="2550"/>
      <c r="AWW17" s="2550"/>
      <c r="AWX17" s="2550"/>
      <c r="AWY17" s="2550"/>
      <c r="AWZ17" s="2550"/>
      <c r="AXA17" s="2550"/>
      <c r="AXB17" s="2550"/>
      <c r="AXC17" s="2550"/>
      <c r="AXD17" s="2550"/>
      <c r="AXE17" s="2550"/>
      <c r="AXF17" s="2550"/>
      <c r="AXG17" s="2550"/>
      <c r="AXH17" s="2550"/>
      <c r="AXI17" s="2550"/>
      <c r="AXJ17" s="2550"/>
      <c r="AXK17" s="2550"/>
      <c r="AXL17" s="2550"/>
      <c r="AXM17" s="2550"/>
      <c r="AXN17" s="2550"/>
      <c r="AXO17" s="2550"/>
      <c r="AXP17" s="2550"/>
      <c r="AXQ17" s="2550"/>
      <c r="AXR17" s="2550"/>
      <c r="AXS17" s="2550"/>
      <c r="AXT17" s="2550"/>
      <c r="AXU17" s="2550"/>
      <c r="AXV17" s="2550"/>
      <c r="AXW17" s="2550"/>
      <c r="AXX17" s="2550"/>
      <c r="AXY17" s="2550"/>
      <c r="AXZ17" s="2550"/>
      <c r="AYA17" s="2550"/>
      <c r="AYB17" s="2550"/>
      <c r="AYC17" s="2550"/>
      <c r="AYD17" s="2550"/>
      <c r="AYE17" s="2550"/>
      <c r="AYF17" s="2550"/>
      <c r="AYG17" s="2550"/>
      <c r="AYH17" s="2550"/>
      <c r="AYI17" s="2550"/>
      <c r="AYJ17" s="2550"/>
      <c r="AYK17" s="2550"/>
      <c r="AYL17" s="2550"/>
      <c r="AYM17" s="2550"/>
      <c r="AYN17" s="2550"/>
      <c r="AYO17" s="2550"/>
      <c r="AYP17" s="2550"/>
      <c r="AYQ17" s="2550"/>
      <c r="AYR17" s="2550"/>
      <c r="AYS17" s="2550"/>
      <c r="AYT17" s="2550"/>
      <c r="AYU17" s="2550"/>
      <c r="AYV17" s="2550"/>
      <c r="AYW17" s="2550"/>
      <c r="AYX17" s="2550"/>
      <c r="AYY17" s="2550"/>
      <c r="AYZ17" s="2550"/>
      <c r="AZA17" s="2550"/>
      <c r="AZB17" s="2550"/>
      <c r="AZC17" s="2550"/>
      <c r="AZD17" s="2550"/>
      <c r="AZE17" s="2550"/>
      <c r="AZF17" s="2550"/>
      <c r="AZG17" s="2550"/>
      <c r="AZH17" s="2550"/>
      <c r="AZI17" s="2550"/>
      <c r="AZJ17" s="2550"/>
      <c r="AZK17" s="2550"/>
      <c r="AZL17" s="2550"/>
      <c r="AZM17" s="2550"/>
      <c r="AZN17" s="2550"/>
      <c r="AZO17" s="2550"/>
      <c r="AZP17" s="2550"/>
      <c r="AZQ17" s="2550"/>
      <c r="AZR17" s="2550"/>
      <c r="AZS17" s="2550"/>
      <c r="AZT17" s="2550"/>
      <c r="AZU17" s="2550"/>
      <c r="AZV17" s="2550"/>
      <c r="AZW17" s="2550"/>
      <c r="AZX17" s="2550"/>
      <c r="AZY17" s="2550"/>
      <c r="AZZ17" s="2550"/>
      <c r="BAA17" s="2550"/>
      <c r="BAB17" s="2550"/>
      <c r="BAC17" s="2550"/>
      <c r="BAD17" s="2550"/>
      <c r="BAE17" s="2550"/>
      <c r="BAF17" s="2550"/>
      <c r="BAG17" s="2550"/>
      <c r="BAH17" s="2550"/>
      <c r="BAI17" s="2550"/>
      <c r="BAJ17" s="2550"/>
      <c r="BAK17" s="2550"/>
      <c r="BAL17" s="2550"/>
      <c r="BAM17" s="2550"/>
      <c r="BAN17" s="2550"/>
      <c r="BAO17" s="2550"/>
      <c r="BAP17" s="2550"/>
      <c r="BAQ17" s="2550"/>
      <c r="BAR17" s="2550"/>
      <c r="BAS17" s="2550"/>
      <c r="BAT17" s="2550"/>
      <c r="BAU17" s="2550"/>
      <c r="BAV17" s="2550"/>
      <c r="BAW17" s="2550"/>
      <c r="BAX17" s="2550"/>
      <c r="BAY17" s="2550"/>
      <c r="BAZ17" s="2550"/>
      <c r="BBA17" s="2550"/>
      <c r="BBB17" s="2550"/>
      <c r="BBC17" s="2550"/>
      <c r="BBD17" s="2550"/>
      <c r="BBE17" s="2550"/>
      <c r="BBF17" s="2550"/>
      <c r="BBG17" s="2550"/>
      <c r="BBH17" s="2550"/>
      <c r="BBI17" s="2550"/>
      <c r="BBJ17" s="2550"/>
      <c r="BBK17" s="2550"/>
      <c r="BBL17" s="2550"/>
      <c r="BBM17" s="2550"/>
      <c r="BBN17" s="2550"/>
      <c r="BBO17" s="2550"/>
      <c r="BBP17" s="2550"/>
      <c r="BBQ17" s="2550"/>
      <c r="BBR17" s="2550"/>
      <c r="BBS17" s="2550"/>
      <c r="BBT17" s="2550"/>
      <c r="BBU17" s="2550"/>
      <c r="BBV17" s="2550"/>
      <c r="BBW17" s="2550"/>
      <c r="BBX17" s="2550"/>
      <c r="BBY17" s="2550"/>
      <c r="BBZ17" s="2550"/>
      <c r="BCA17" s="2550"/>
      <c r="BCB17" s="2550"/>
      <c r="BCC17" s="2550"/>
      <c r="BCD17" s="2550"/>
      <c r="BCE17" s="2550"/>
      <c r="BCF17" s="2550"/>
      <c r="BCG17" s="2550"/>
      <c r="BCH17" s="2550"/>
      <c r="BCI17" s="2550"/>
      <c r="BCJ17" s="2550"/>
      <c r="BCK17" s="2550"/>
      <c r="BCL17" s="2550"/>
      <c r="BCM17" s="2550"/>
      <c r="BCN17" s="2550"/>
      <c r="BCO17" s="2550"/>
      <c r="BCP17" s="2550"/>
      <c r="BCQ17" s="2550"/>
      <c r="BCR17" s="2550"/>
      <c r="BCS17" s="2550"/>
      <c r="BCT17" s="2550"/>
      <c r="BCU17" s="2550"/>
      <c r="BCV17" s="2550"/>
      <c r="BCW17" s="2550"/>
      <c r="BCX17" s="2550"/>
      <c r="BCY17" s="2550"/>
      <c r="BCZ17" s="2550"/>
      <c r="BDA17" s="2550"/>
      <c r="BDB17" s="2550"/>
      <c r="BDC17" s="2550"/>
      <c r="BDD17" s="2550"/>
      <c r="BDE17" s="2550"/>
      <c r="BDF17" s="2550"/>
      <c r="BDG17" s="2550"/>
      <c r="BDH17" s="2550"/>
      <c r="BDI17" s="2550"/>
      <c r="BDJ17" s="2550"/>
      <c r="BDK17" s="2550"/>
      <c r="BDL17" s="2550"/>
      <c r="BDM17" s="2550"/>
      <c r="BDN17" s="2550"/>
      <c r="BDO17" s="2550"/>
      <c r="BDP17" s="2550"/>
      <c r="BDQ17" s="2550"/>
      <c r="BDR17" s="2550"/>
      <c r="BDS17" s="2550"/>
      <c r="BDT17" s="2550"/>
      <c r="BDU17" s="2550"/>
      <c r="BDV17" s="2550"/>
      <c r="BDW17" s="2550"/>
      <c r="BDX17" s="2550"/>
      <c r="BDY17" s="2550"/>
      <c r="BDZ17" s="2550"/>
      <c r="BEA17" s="2550"/>
      <c r="BEB17" s="2550"/>
      <c r="BEC17" s="2550"/>
      <c r="BED17" s="2550"/>
      <c r="BEE17" s="2550"/>
      <c r="BEF17" s="2550"/>
      <c r="BEG17" s="2550"/>
      <c r="BEH17" s="2550"/>
      <c r="BEI17" s="2550"/>
      <c r="BEJ17" s="2550"/>
      <c r="BEK17" s="2550"/>
      <c r="BEL17" s="2550"/>
      <c r="BEM17" s="2550"/>
      <c r="BEN17" s="2550"/>
      <c r="BEO17" s="2550"/>
      <c r="BEP17" s="2550"/>
      <c r="BEQ17" s="2550"/>
      <c r="BER17" s="2550"/>
      <c r="BES17" s="2550"/>
      <c r="BET17" s="2550"/>
      <c r="BEU17" s="2550"/>
      <c r="BEV17" s="2550"/>
      <c r="BEW17" s="2550"/>
      <c r="BEX17" s="2550"/>
      <c r="BEY17" s="2550"/>
      <c r="BEZ17" s="2550"/>
      <c r="BFA17" s="2550"/>
      <c r="BFB17" s="2550"/>
      <c r="BFC17" s="2550"/>
      <c r="BFD17" s="2550"/>
      <c r="BFE17" s="2550"/>
      <c r="BFF17" s="2550"/>
      <c r="BFG17" s="2550"/>
      <c r="BFH17" s="2550"/>
      <c r="BFI17" s="2550"/>
      <c r="BFJ17" s="2550"/>
      <c r="BFK17" s="2550"/>
      <c r="BFL17" s="2550"/>
      <c r="BFM17" s="2550"/>
      <c r="BFN17" s="2550"/>
      <c r="BFO17" s="2550"/>
      <c r="BFP17" s="2550"/>
      <c r="BFQ17" s="2550"/>
      <c r="BFR17" s="2550"/>
      <c r="BFS17" s="2550"/>
      <c r="BFT17" s="2550"/>
      <c r="BFU17" s="2550"/>
      <c r="BFV17" s="2550"/>
      <c r="BFW17" s="2550"/>
      <c r="BFX17" s="2550"/>
      <c r="BFY17" s="2550"/>
      <c r="BFZ17" s="2550"/>
      <c r="BGA17" s="2550"/>
      <c r="BGB17" s="2550"/>
      <c r="BGC17" s="2550"/>
      <c r="BGD17" s="2550"/>
      <c r="BGE17" s="2550"/>
      <c r="BGF17" s="2550"/>
      <c r="BGG17" s="2550"/>
      <c r="BGH17" s="2550"/>
      <c r="BGI17" s="2550"/>
      <c r="BGJ17" s="2550"/>
      <c r="BGK17" s="2550"/>
      <c r="BGL17" s="2550"/>
      <c r="BGM17" s="2550"/>
      <c r="BGN17" s="2550"/>
      <c r="BGO17" s="2550"/>
      <c r="BGP17" s="2550"/>
      <c r="BGQ17" s="2550"/>
      <c r="BGR17" s="2550"/>
      <c r="BGS17" s="2550"/>
      <c r="BGT17" s="2550"/>
      <c r="BGU17" s="2550"/>
      <c r="BGV17" s="2550"/>
      <c r="BGW17" s="2550"/>
      <c r="BGX17" s="2550"/>
      <c r="BGY17" s="2550"/>
      <c r="BGZ17" s="2550"/>
      <c r="BHA17" s="2550"/>
      <c r="BHB17" s="2550"/>
      <c r="BHC17" s="2550"/>
      <c r="BHD17" s="2550"/>
      <c r="BHE17" s="2550"/>
      <c r="BHF17" s="2550"/>
      <c r="BHG17" s="2550"/>
      <c r="BHH17" s="2550"/>
      <c r="BHI17" s="2550"/>
      <c r="BHJ17" s="2550"/>
      <c r="BHK17" s="2550"/>
      <c r="BHL17" s="2550"/>
      <c r="BHM17" s="2550"/>
      <c r="BHN17" s="2550"/>
      <c r="BHO17" s="2550"/>
      <c r="BHP17" s="2550"/>
      <c r="BHQ17" s="2550"/>
      <c r="BHR17" s="2550"/>
      <c r="BHS17" s="2550"/>
      <c r="BHT17" s="2550"/>
      <c r="BHU17" s="2550"/>
      <c r="BHV17" s="2550"/>
      <c r="BHW17" s="2550"/>
      <c r="BHX17" s="2550"/>
      <c r="BHY17" s="2550"/>
      <c r="BHZ17" s="2550"/>
      <c r="BIA17" s="2550"/>
      <c r="BIB17" s="2550"/>
      <c r="BIC17" s="2550"/>
      <c r="BID17" s="2550"/>
      <c r="BIE17" s="2550"/>
      <c r="BIF17" s="2550"/>
      <c r="BIG17" s="2550"/>
      <c r="BIH17" s="2550"/>
      <c r="BII17" s="2550"/>
      <c r="BIJ17" s="2550"/>
      <c r="BIK17" s="2550"/>
      <c r="BIL17" s="2550"/>
      <c r="BIM17" s="2550"/>
      <c r="BIN17" s="2550"/>
      <c r="BIO17" s="2550"/>
      <c r="BIP17" s="2550"/>
      <c r="BIQ17" s="2550"/>
      <c r="BIR17" s="2550"/>
      <c r="BIS17" s="2550"/>
      <c r="BIT17" s="2550"/>
      <c r="BIU17" s="2550"/>
      <c r="BIV17" s="2550"/>
      <c r="BIW17" s="2550"/>
      <c r="BIX17" s="2550"/>
      <c r="BIY17" s="2550"/>
      <c r="BIZ17" s="2550"/>
      <c r="BJA17" s="2550"/>
      <c r="BJB17" s="2550"/>
      <c r="BJC17" s="2550"/>
      <c r="BJD17" s="2550"/>
      <c r="BJE17" s="2550"/>
      <c r="BJF17" s="2550"/>
      <c r="BJG17" s="2550"/>
      <c r="BJH17" s="2550"/>
      <c r="BJI17" s="2550"/>
      <c r="BJJ17" s="2550"/>
      <c r="BJK17" s="2550"/>
      <c r="BJL17" s="2550"/>
      <c r="BJM17" s="2550"/>
      <c r="BJN17" s="2550"/>
      <c r="BJO17" s="2550"/>
      <c r="BJP17" s="2550"/>
      <c r="BJQ17" s="2550"/>
      <c r="BJR17" s="2550"/>
      <c r="BJS17" s="2550"/>
      <c r="BJT17" s="2550"/>
      <c r="BJU17" s="2550"/>
      <c r="BJV17" s="2550"/>
      <c r="BJW17" s="2550"/>
      <c r="BJX17" s="2550"/>
      <c r="BJY17" s="2550"/>
      <c r="BJZ17" s="2550"/>
      <c r="BKA17" s="2550"/>
      <c r="BKB17" s="2550"/>
      <c r="BKC17" s="2550"/>
      <c r="BKD17" s="2550"/>
      <c r="BKE17" s="2550"/>
      <c r="BKF17" s="2550"/>
      <c r="BKG17" s="2550"/>
      <c r="BKH17" s="2550"/>
      <c r="BKI17" s="2550"/>
      <c r="BKJ17" s="2550"/>
      <c r="BKK17" s="2550"/>
      <c r="BKL17" s="2550"/>
      <c r="BKM17" s="2550"/>
      <c r="BKN17" s="2550"/>
      <c r="BKO17" s="2550"/>
      <c r="BKP17" s="2550"/>
      <c r="BKQ17" s="2550"/>
      <c r="BKR17" s="2550"/>
      <c r="BKS17" s="2550"/>
      <c r="BKT17" s="2550"/>
      <c r="BKU17" s="2550"/>
      <c r="BKV17" s="2550"/>
      <c r="BKW17" s="2550"/>
      <c r="BKX17" s="2550"/>
      <c r="BKY17" s="2550"/>
      <c r="BKZ17" s="2550"/>
      <c r="BLA17" s="2550"/>
      <c r="BLB17" s="2550"/>
      <c r="BLC17" s="2550"/>
      <c r="BLD17" s="2550"/>
      <c r="BLE17" s="2550"/>
      <c r="BLF17" s="2550"/>
      <c r="BLG17" s="2550"/>
      <c r="BLH17" s="2550"/>
      <c r="BLI17" s="2550"/>
      <c r="BLJ17" s="2550"/>
      <c r="BLK17" s="2550"/>
      <c r="BLL17" s="2550"/>
      <c r="BLM17" s="2550"/>
      <c r="BLN17" s="2550"/>
      <c r="BLO17" s="2550"/>
      <c r="BLP17" s="2550"/>
      <c r="BLQ17" s="2550"/>
      <c r="BLR17" s="2550"/>
      <c r="BLS17" s="2550"/>
      <c r="BLT17" s="2550"/>
      <c r="BLU17" s="2550"/>
      <c r="BLV17" s="2550"/>
      <c r="BLW17" s="2550"/>
      <c r="BLX17" s="2550"/>
      <c r="BLY17" s="2550"/>
      <c r="BLZ17" s="2550"/>
      <c r="BMA17" s="2550"/>
      <c r="BMB17" s="2550"/>
      <c r="BMC17" s="2550"/>
      <c r="BMD17" s="2550"/>
      <c r="BME17" s="2550"/>
      <c r="BMF17" s="2550"/>
      <c r="BMG17" s="2550"/>
      <c r="BMH17" s="2550"/>
      <c r="BMI17" s="2550"/>
      <c r="BMJ17" s="2550"/>
      <c r="BMK17" s="2550"/>
      <c r="BML17" s="2550"/>
      <c r="BMM17" s="2550"/>
      <c r="BMN17" s="2550"/>
      <c r="BMO17" s="2550"/>
      <c r="BMP17" s="2550"/>
      <c r="BMQ17" s="2550"/>
      <c r="BMR17" s="2550"/>
      <c r="BMS17" s="2550"/>
      <c r="BMT17" s="2550"/>
      <c r="BMU17" s="2550"/>
      <c r="BMV17" s="2550"/>
      <c r="BMW17" s="2550"/>
      <c r="BMX17" s="2550"/>
      <c r="BMY17" s="2550"/>
      <c r="BMZ17" s="2550"/>
      <c r="BNA17" s="2550"/>
      <c r="BNB17" s="2550"/>
      <c r="BNC17" s="2550"/>
      <c r="BND17" s="2550"/>
      <c r="BNE17" s="2550"/>
      <c r="BNF17" s="2550"/>
      <c r="BNG17" s="2550"/>
      <c r="BNH17" s="2550"/>
      <c r="BNI17" s="2550"/>
      <c r="BNJ17" s="2550"/>
      <c r="BNK17" s="2550"/>
      <c r="BNL17" s="2550"/>
      <c r="BNM17" s="2550"/>
      <c r="BNN17" s="2550"/>
      <c r="BNO17" s="2550"/>
      <c r="BNP17" s="2550"/>
      <c r="BNQ17" s="2550"/>
      <c r="BNR17" s="2550"/>
      <c r="BNS17" s="2550"/>
      <c r="BNT17" s="2550"/>
      <c r="BNU17" s="2550"/>
      <c r="BNV17" s="2550"/>
      <c r="BNW17" s="2550"/>
      <c r="BNX17" s="2550"/>
      <c r="BNY17" s="2550"/>
      <c r="BNZ17" s="2550"/>
      <c r="BOA17" s="2550"/>
      <c r="BOB17" s="2550"/>
      <c r="BOC17" s="2550"/>
      <c r="BOD17" s="2550"/>
      <c r="BOE17" s="2550"/>
      <c r="BOF17" s="2550"/>
      <c r="BOG17" s="2550"/>
      <c r="BOH17" s="2550"/>
      <c r="BOI17" s="2550"/>
      <c r="BOJ17" s="2550"/>
      <c r="BOK17" s="2550"/>
      <c r="BOL17" s="2550"/>
      <c r="BOM17" s="2550"/>
      <c r="BON17" s="2550"/>
      <c r="BOO17" s="2550"/>
      <c r="BOP17" s="2550"/>
      <c r="BOQ17" s="2550"/>
      <c r="BOR17" s="2550"/>
      <c r="BOS17" s="2550"/>
      <c r="BOT17" s="2550"/>
      <c r="BOU17" s="2550"/>
      <c r="BOV17" s="2550"/>
      <c r="BOW17" s="2550"/>
      <c r="BOX17" s="2550"/>
      <c r="BOY17" s="2550"/>
      <c r="BOZ17" s="2550"/>
      <c r="BPA17" s="2550"/>
      <c r="BPB17" s="2550"/>
      <c r="BPC17" s="2550"/>
      <c r="BPD17" s="2550"/>
      <c r="BPE17" s="2550"/>
      <c r="BPF17" s="2550"/>
      <c r="BPG17" s="2550"/>
      <c r="BPH17" s="2550"/>
      <c r="BPI17" s="2550"/>
      <c r="BPJ17" s="2550"/>
      <c r="BPK17" s="2550"/>
      <c r="BPL17" s="2550"/>
      <c r="BPM17" s="2550"/>
      <c r="BPN17" s="2550"/>
      <c r="BPO17" s="2550"/>
      <c r="BPP17" s="2550"/>
      <c r="BPQ17" s="2550"/>
      <c r="BPR17" s="2550"/>
      <c r="BPS17" s="2550"/>
      <c r="BPT17" s="2550"/>
      <c r="BPU17" s="2550"/>
      <c r="BPV17" s="2550"/>
      <c r="BPW17" s="2550"/>
      <c r="BPX17" s="2550"/>
      <c r="BPY17" s="2550"/>
      <c r="BPZ17" s="2550"/>
      <c r="BQA17" s="2550"/>
      <c r="BQB17" s="2550"/>
      <c r="BQC17" s="2550"/>
      <c r="BQD17" s="2550"/>
      <c r="BQE17" s="2550"/>
      <c r="BQF17" s="2550"/>
      <c r="BQG17" s="2550"/>
      <c r="BQH17" s="2550"/>
      <c r="BQI17" s="2550"/>
      <c r="BQJ17" s="2550"/>
      <c r="BQK17" s="2550"/>
      <c r="BQL17" s="2550"/>
      <c r="BQM17" s="2550"/>
      <c r="BQN17" s="2550"/>
      <c r="BQO17" s="2550"/>
      <c r="BQP17" s="2550"/>
      <c r="BQQ17" s="2550"/>
      <c r="BQR17" s="2550"/>
      <c r="BQS17" s="2550"/>
      <c r="BQT17" s="2550"/>
      <c r="BQU17" s="2550"/>
      <c r="BQV17" s="2550"/>
      <c r="BQW17" s="2550"/>
      <c r="BQX17" s="2550"/>
      <c r="BQY17" s="2550"/>
      <c r="BQZ17" s="2550"/>
      <c r="BRA17" s="2550"/>
      <c r="BRB17" s="2550"/>
      <c r="BRC17" s="2550"/>
      <c r="BRD17" s="2550"/>
      <c r="BRE17" s="2550"/>
      <c r="BRF17" s="2550"/>
      <c r="BRG17" s="2550"/>
      <c r="BRH17" s="2550"/>
      <c r="BRI17" s="2550"/>
      <c r="BRJ17" s="2550"/>
      <c r="BRK17" s="2550"/>
      <c r="BRL17" s="2550"/>
      <c r="BRM17" s="2550"/>
      <c r="BRN17" s="2550"/>
      <c r="BRO17" s="2550"/>
      <c r="BRP17" s="2550"/>
      <c r="BRQ17" s="2550"/>
      <c r="BRR17" s="2550"/>
      <c r="BRS17" s="2550"/>
      <c r="BRT17" s="2550"/>
      <c r="BRU17" s="2550"/>
      <c r="BRV17" s="2550"/>
      <c r="BRW17" s="2550"/>
      <c r="BRX17" s="2550"/>
      <c r="BRY17" s="2550"/>
      <c r="BRZ17" s="2550"/>
      <c r="BSA17" s="2550"/>
      <c r="BSB17" s="2550"/>
      <c r="BSC17" s="2550"/>
      <c r="BSD17" s="2550"/>
      <c r="BSE17" s="2550"/>
      <c r="BSF17" s="2550"/>
      <c r="BSG17" s="2550"/>
      <c r="BSH17" s="2550"/>
      <c r="BSI17" s="2550"/>
      <c r="BSJ17" s="2550"/>
      <c r="BSK17" s="2550"/>
      <c r="BSL17" s="2550"/>
      <c r="BSM17" s="2550"/>
      <c r="BSN17" s="2550"/>
      <c r="BSO17" s="2550"/>
      <c r="BSP17" s="2550"/>
      <c r="BSQ17" s="2550"/>
      <c r="BSR17" s="2550"/>
      <c r="BSS17" s="2550"/>
      <c r="BST17" s="2550"/>
      <c r="BSU17" s="2550"/>
      <c r="BSV17" s="2550"/>
      <c r="BSW17" s="2550"/>
      <c r="BSX17" s="2550"/>
      <c r="BSY17" s="2550"/>
      <c r="BSZ17" s="2550"/>
      <c r="BTA17" s="2550"/>
      <c r="BTB17" s="2550"/>
      <c r="BTC17" s="2550"/>
      <c r="BTD17" s="2550"/>
      <c r="BTE17" s="2550"/>
      <c r="BTF17" s="2550"/>
      <c r="BTG17" s="2550"/>
      <c r="BTH17" s="2550"/>
      <c r="BTI17" s="2550"/>
      <c r="BTJ17" s="2550"/>
      <c r="BTK17" s="2550"/>
      <c r="BTL17" s="2550"/>
      <c r="BTM17" s="2550"/>
      <c r="BTN17" s="2550"/>
      <c r="BTO17" s="2550"/>
      <c r="BTP17" s="2550"/>
      <c r="BTQ17" s="2550"/>
      <c r="BTR17" s="2550"/>
      <c r="BTS17" s="2550"/>
      <c r="BTT17" s="2550"/>
      <c r="BTU17" s="2550"/>
      <c r="BTV17" s="2550"/>
      <c r="BTW17" s="2550"/>
      <c r="BTX17" s="2550"/>
      <c r="BTY17" s="2550"/>
      <c r="BTZ17" s="2550"/>
      <c r="BUA17" s="2550"/>
      <c r="BUB17" s="2550"/>
      <c r="BUC17" s="2550"/>
      <c r="BUD17" s="2550"/>
      <c r="BUE17" s="2550"/>
      <c r="BUF17" s="2550"/>
      <c r="BUG17" s="2550"/>
      <c r="BUH17" s="2550"/>
      <c r="BUI17" s="2550"/>
      <c r="BUJ17" s="2550"/>
      <c r="BUK17" s="2550"/>
      <c r="BUL17" s="2550"/>
      <c r="BUM17" s="2550"/>
      <c r="BUN17" s="2550"/>
      <c r="BUO17" s="2550"/>
      <c r="BUP17" s="2550"/>
      <c r="BUQ17" s="2550"/>
      <c r="BUR17" s="2550"/>
      <c r="BUS17" s="2550"/>
      <c r="BUT17" s="2550"/>
      <c r="BUU17" s="2550"/>
      <c r="BUV17" s="2550"/>
      <c r="BUW17" s="2550"/>
      <c r="BUX17" s="2550"/>
      <c r="BUY17" s="2550"/>
      <c r="BUZ17" s="2550"/>
      <c r="BVA17" s="2550"/>
      <c r="BVB17" s="2550"/>
      <c r="BVC17" s="2550"/>
      <c r="BVD17" s="2550"/>
      <c r="BVE17" s="2550"/>
      <c r="BVF17" s="2550"/>
      <c r="BVG17" s="2550"/>
      <c r="BVH17" s="2550"/>
      <c r="BVI17" s="2550"/>
      <c r="BVJ17" s="2550"/>
      <c r="BVK17" s="2550"/>
      <c r="BVL17" s="2550"/>
      <c r="BVM17" s="2550"/>
      <c r="BVN17" s="2550"/>
      <c r="BVO17" s="2550"/>
      <c r="BVP17" s="2550"/>
      <c r="BVQ17" s="2550"/>
      <c r="BVR17" s="2550"/>
      <c r="BVS17" s="2550"/>
      <c r="BVT17" s="2550"/>
      <c r="BVU17" s="2550"/>
      <c r="BVV17" s="2550"/>
      <c r="BVW17" s="2550"/>
      <c r="BVX17" s="2550"/>
      <c r="BVY17" s="2550"/>
      <c r="BVZ17" s="2550"/>
      <c r="BWA17" s="2550"/>
      <c r="BWB17" s="2550"/>
      <c r="BWC17" s="2550"/>
      <c r="BWD17" s="2550"/>
      <c r="BWE17" s="2550"/>
      <c r="BWF17" s="2550"/>
      <c r="BWG17" s="2550"/>
      <c r="BWH17" s="2550"/>
      <c r="BWI17" s="2550"/>
      <c r="BWJ17" s="2550"/>
      <c r="BWK17" s="2550"/>
      <c r="BWL17" s="2550"/>
      <c r="BWM17" s="2550"/>
      <c r="BWN17" s="2550"/>
      <c r="BWO17" s="2550"/>
      <c r="BWP17" s="2550"/>
      <c r="BWQ17" s="2550"/>
      <c r="BWR17" s="2550"/>
      <c r="BWS17" s="2550"/>
      <c r="BWT17" s="2550"/>
      <c r="BWU17" s="2550"/>
      <c r="BWV17" s="2550"/>
      <c r="BWW17" s="2550"/>
      <c r="BWX17" s="2550"/>
      <c r="BWY17" s="2550"/>
      <c r="BWZ17" s="2550"/>
      <c r="BXA17" s="2550"/>
      <c r="BXB17" s="2550"/>
      <c r="BXC17" s="2550"/>
      <c r="BXD17" s="2550"/>
      <c r="BXE17" s="2550"/>
      <c r="BXF17" s="2550"/>
      <c r="BXG17" s="2550"/>
      <c r="BXH17" s="2550"/>
      <c r="BXI17" s="2550"/>
      <c r="BXJ17" s="2550"/>
      <c r="BXK17" s="2550"/>
      <c r="BXL17" s="2550"/>
      <c r="BXM17" s="2550"/>
      <c r="BXN17" s="2550"/>
      <c r="BXO17" s="2550"/>
      <c r="BXP17" s="2550"/>
      <c r="BXQ17" s="2550"/>
      <c r="BXR17" s="2550"/>
      <c r="BXS17" s="2550"/>
      <c r="BXT17" s="2550"/>
      <c r="BXU17" s="2550"/>
      <c r="BXV17" s="2550"/>
      <c r="BXW17" s="2550"/>
      <c r="BXX17" s="2550"/>
      <c r="BXY17" s="2550"/>
      <c r="BXZ17" s="2550"/>
      <c r="BYA17" s="2550"/>
      <c r="BYB17" s="2550"/>
      <c r="BYC17" s="2550"/>
      <c r="BYD17" s="2550"/>
      <c r="BYE17" s="2550"/>
      <c r="BYF17" s="2550"/>
      <c r="BYG17" s="2550"/>
      <c r="BYH17" s="2550"/>
      <c r="BYI17" s="2550"/>
      <c r="BYJ17" s="2550"/>
      <c r="BYK17" s="2550"/>
      <c r="BYL17" s="2550"/>
      <c r="BYM17" s="2550"/>
      <c r="BYN17" s="2550"/>
      <c r="BYO17" s="2550"/>
      <c r="BYP17" s="2550"/>
      <c r="BYQ17" s="2550"/>
      <c r="BYR17" s="2550"/>
      <c r="BYS17" s="2550"/>
      <c r="BYT17" s="2550"/>
      <c r="BYU17" s="2550"/>
      <c r="BYV17" s="2550"/>
      <c r="BYW17" s="2550"/>
      <c r="BYX17" s="2550"/>
      <c r="BYY17" s="2550"/>
      <c r="BYZ17" s="2550"/>
      <c r="BZA17" s="2550"/>
      <c r="BZB17" s="2550"/>
      <c r="BZC17" s="2550"/>
      <c r="BZD17" s="2550"/>
      <c r="BZE17" s="2550"/>
      <c r="BZF17" s="2550"/>
      <c r="BZG17" s="2550"/>
      <c r="BZH17" s="2550"/>
      <c r="BZI17" s="2550"/>
      <c r="BZJ17" s="2550"/>
      <c r="BZK17" s="2550"/>
      <c r="BZL17" s="2550"/>
      <c r="BZM17" s="2550"/>
      <c r="BZN17" s="2550"/>
      <c r="BZO17" s="2550"/>
      <c r="BZP17" s="2550"/>
      <c r="BZQ17" s="2550"/>
      <c r="BZR17" s="2550"/>
      <c r="BZS17" s="2550"/>
      <c r="BZT17" s="2550"/>
      <c r="BZU17" s="2550"/>
      <c r="BZV17" s="2550"/>
      <c r="BZW17" s="2550"/>
      <c r="BZX17" s="2550"/>
      <c r="BZY17" s="2550"/>
      <c r="BZZ17" s="2550"/>
      <c r="CAA17" s="2550"/>
      <c r="CAB17" s="2550"/>
      <c r="CAC17" s="2550"/>
      <c r="CAD17" s="2550"/>
      <c r="CAE17" s="2550"/>
      <c r="CAF17" s="2550"/>
      <c r="CAG17" s="2550"/>
      <c r="CAH17" s="2550"/>
      <c r="CAI17" s="2550"/>
      <c r="CAJ17" s="2550"/>
      <c r="CAK17" s="2550"/>
      <c r="CAL17" s="2550"/>
      <c r="CAM17" s="2550"/>
      <c r="CAN17" s="2550"/>
      <c r="CAO17" s="2550"/>
      <c r="CAP17" s="2550"/>
      <c r="CAQ17" s="2550"/>
      <c r="CAR17" s="2550"/>
      <c r="CAS17" s="2550"/>
      <c r="CAT17" s="2550"/>
      <c r="CAU17" s="2550"/>
      <c r="CAV17" s="2550"/>
      <c r="CAW17" s="2550"/>
      <c r="CAX17" s="2550"/>
      <c r="CAY17" s="2550"/>
      <c r="CAZ17" s="2550"/>
      <c r="CBA17" s="2550"/>
      <c r="CBB17" s="2550"/>
      <c r="CBC17" s="2550"/>
      <c r="CBD17" s="2550"/>
      <c r="CBE17" s="2550"/>
      <c r="CBF17" s="2550"/>
      <c r="CBG17" s="2550"/>
      <c r="CBH17" s="2550"/>
      <c r="CBI17" s="2550"/>
      <c r="CBJ17" s="2550"/>
      <c r="CBK17" s="2550"/>
      <c r="CBL17" s="2550"/>
      <c r="CBM17" s="2550"/>
      <c r="CBN17" s="2550"/>
      <c r="CBO17" s="2550"/>
      <c r="CBP17" s="2550"/>
      <c r="CBQ17" s="2550"/>
      <c r="CBR17" s="2550"/>
      <c r="CBS17" s="2550"/>
      <c r="CBT17" s="2550"/>
      <c r="CBU17" s="2550"/>
      <c r="CBV17" s="2550"/>
      <c r="CBW17" s="2550"/>
      <c r="CBX17" s="2550"/>
      <c r="CBY17" s="2550"/>
      <c r="CBZ17" s="2550"/>
      <c r="CCA17" s="2550"/>
      <c r="CCB17" s="2550"/>
      <c r="CCC17" s="2550"/>
      <c r="CCD17" s="2550"/>
      <c r="CCE17" s="2550"/>
      <c r="CCF17" s="2550"/>
      <c r="CCG17" s="2550"/>
      <c r="CCH17" s="2550"/>
      <c r="CCI17" s="2550"/>
      <c r="CCJ17" s="2550"/>
      <c r="CCK17" s="2550"/>
      <c r="CCL17" s="2550"/>
      <c r="CCM17" s="2550"/>
      <c r="CCN17" s="2550"/>
      <c r="CCO17" s="2550"/>
      <c r="CCP17" s="2550"/>
      <c r="CCQ17" s="2550"/>
      <c r="CCR17" s="2550"/>
      <c r="CCS17" s="2550"/>
      <c r="CCT17" s="2550"/>
      <c r="CCU17" s="2550"/>
      <c r="CCV17" s="2550"/>
      <c r="CCW17" s="2550"/>
      <c r="CCX17" s="2550"/>
      <c r="CCY17" s="2550"/>
      <c r="CCZ17" s="2550"/>
      <c r="CDA17" s="2550"/>
      <c r="CDB17" s="2550"/>
      <c r="CDC17" s="2550"/>
      <c r="CDD17" s="2550"/>
      <c r="CDE17" s="2550"/>
      <c r="CDF17" s="2550"/>
      <c r="CDG17" s="2550"/>
      <c r="CDH17" s="2550"/>
      <c r="CDI17" s="2550"/>
      <c r="CDJ17" s="2550"/>
      <c r="CDK17" s="2550"/>
      <c r="CDL17" s="2550"/>
      <c r="CDM17" s="2550"/>
      <c r="CDN17" s="2550"/>
      <c r="CDO17" s="2550"/>
      <c r="CDP17" s="2550"/>
      <c r="CDQ17" s="2550"/>
      <c r="CDR17" s="2550"/>
      <c r="CDS17" s="2550"/>
      <c r="CDT17" s="2550"/>
      <c r="CDU17" s="2550"/>
      <c r="CDV17" s="2550"/>
      <c r="CDW17" s="2550"/>
      <c r="CDX17" s="2550"/>
      <c r="CDY17" s="2550"/>
      <c r="CDZ17" s="2550"/>
      <c r="CEA17" s="2550"/>
      <c r="CEB17" s="2550"/>
      <c r="CEC17" s="2550"/>
      <c r="CED17" s="2550"/>
      <c r="CEE17" s="2550"/>
      <c r="CEF17" s="2550"/>
      <c r="CEG17" s="2550"/>
      <c r="CEH17" s="2550"/>
      <c r="CEI17" s="2550"/>
      <c r="CEJ17" s="2550"/>
      <c r="CEK17" s="2550"/>
      <c r="CEL17" s="2550"/>
      <c r="CEM17" s="2550"/>
      <c r="CEN17" s="2550"/>
      <c r="CEO17" s="2550"/>
      <c r="CEP17" s="2550"/>
      <c r="CEQ17" s="2550"/>
      <c r="CER17" s="2550"/>
      <c r="CES17" s="2550"/>
      <c r="CET17" s="2550"/>
      <c r="CEU17" s="2550"/>
      <c r="CEV17" s="2550"/>
      <c r="CEW17" s="2550"/>
      <c r="CEX17" s="2550"/>
      <c r="CEY17" s="2550"/>
      <c r="CEZ17" s="2550"/>
      <c r="CFA17" s="2550"/>
      <c r="CFB17" s="2550"/>
      <c r="CFC17" s="2550"/>
      <c r="CFD17" s="2550"/>
      <c r="CFE17" s="2550"/>
      <c r="CFF17" s="2550"/>
      <c r="CFG17" s="2550"/>
      <c r="CFH17" s="2550"/>
      <c r="CFI17" s="2550"/>
      <c r="CFJ17" s="2550"/>
      <c r="CFK17" s="2550"/>
      <c r="CFL17" s="2550"/>
      <c r="CFM17" s="2550"/>
      <c r="CFN17" s="2550"/>
      <c r="CFO17" s="2550"/>
      <c r="CFP17" s="2550"/>
      <c r="CFQ17" s="2550"/>
      <c r="CFR17" s="2550"/>
      <c r="CFS17" s="2550"/>
      <c r="CFT17" s="2550"/>
      <c r="CFU17" s="2550"/>
      <c r="CFV17" s="2550"/>
      <c r="CFW17" s="2550"/>
      <c r="CFX17" s="2550"/>
      <c r="CFY17" s="2550"/>
      <c r="CFZ17" s="2550"/>
      <c r="CGA17" s="2550"/>
      <c r="CGB17" s="2550"/>
      <c r="CGC17" s="2550"/>
      <c r="CGD17" s="2550"/>
      <c r="CGE17" s="2550"/>
      <c r="CGF17" s="2550"/>
      <c r="CGG17" s="2550"/>
      <c r="CGH17" s="2550"/>
      <c r="CGI17" s="2550"/>
      <c r="CGJ17" s="2550"/>
      <c r="CGK17" s="2550"/>
      <c r="CGL17" s="2550"/>
      <c r="CGM17" s="2550"/>
      <c r="CGN17" s="2550"/>
      <c r="CGO17" s="2550"/>
      <c r="CGP17" s="2550"/>
      <c r="CGQ17" s="2550"/>
      <c r="CGR17" s="2550"/>
      <c r="CGS17" s="2550"/>
      <c r="CGT17" s="2550"/>
      <c r="CGU17" s="2550"/>
      <c r="CGV17" s="2550"/>
      <c r="CGW17" s="2550"/>
      <c r="CGX17" s="2550"/>
      <c r="CGY17" s="2550"/>
      <c r="CGZ17" s="2550"/>
      <c r="CHA17" s="2550"/>
      <c r="CHB17" s="2550"/>
      <c r="CHC17" s="2550"/>
      <c r="CHD17" s="2550"/>
      <c r="CHE17" s="2550"/>
      <c r="CHF17" s="2550"/>
      <c r="CHG17" s="2550"/>
      <c r="CHH17" s="2550"/>
      <c r="CHI17" s="2550"/>
      <c r="CHJ17" s="2550"/>
      <c r="CHK17" s="2550"/>
      <c r="CHL17" s="2550"/>
      <c r="CHM17" s="2550"/>
      <c r="CHN17" s="2550"/>
      <c r="CHO17" s="2550"/>
      <c r="CHP17" s="2550"/>
      <c r="CHQ17" s="2550"/>
      <c r="CHR17" s="2550"/>
      <c r="CHS17" s="2550"/>
      <c r="CHT17" s="2550"/>
      <c r="CHU17" s="2550"/>
      <c r="CHV17" s="2550"/>
      <c r="CHW17" s="2550"/>
      <c r="CHX17" s="2550"/>
      <c r="CHY17" s="2550"/>
      <c r="CHZ17" s="2550"/>
      <c r="CIA17" s="2550"/>
      <c r="CIB17" s="2550"/>
      <c r="CIC17" s="2550"/>
      <c r="CID17" s="2550"/>
      <c r="CIE17" s="2550"/>
      <c r="CIF17" s="2550"/>
      <c r="CIG17" s="2550"/>
      <c r="CIH17" s="2550"/>
      <c r="CII17" s="2550"/>
      <c r="CIJ17" s="2550"/>
      <c r="CIK17" s="2550"/>
      <c r="CIL17" s="2550"/>
      <c r="CIM17" s="2550"/>
      <c r="CIN17" s="2550"/>
      <c r="CIO17" s="2550"/>
      <c r="CIP17" s="2550"/>
      <c r="CIQ17" s="2550"/>
      <c r="CIR17" s="2550"/>
      <c r="CIS17" s="2550"/>
      <c r="CIT17" s="2550"/>
      <c r="CIU17" s="2550"/>
      <c r="CIV17" s="2550"/>
      <c r="CIW17" s="2550"/>
      <c r="CIX17" s="2550"/>
      <c r="CIY17" s="2550"/>
      <c r="CIZ17" s="2550"/>
      <c r="CJA17" s="2550"/>
      <c r="CJB17" s="2550"/>
      <c r="CJC17" s="2550"/>
      <c r="CJD17" s="2550"/>
      <c r="CJE17" s="2550"/>
      <c r="CJF17" s="2550"/>
      <c r="CJG17" s="2550"/>
      <c r="CJH17" s="2550"/>
      <c r="CJI17" s="2550"/>
      <c r="CJJ17" s="2550"/>
      <c r="CJK17" s="2550"/>
      <c r="CJL17" s="2550"/>
      <c r="CJM17" s="2550"/>
      <c r="CJN17" s="2550"/>
      <c r="CJO17" s="2550"/>
      <c r="CJP17" s="2550"/>
      <c r="CJQ17" s="2550"/>
      <c r="CJR17" s="2550"/>
      <c r="CJS17" s="2550"/>
      <c r="CJT17" s="2550"/>
      <c r="CJU17" s="2550"/>
      <c r="CJV17" s="2550"/>
      <c r="CJW17" s="2550"/>
      <c r="CJX17" s="2550"/>
      <c r="CJY17" s="2550"/>
      <c r="CJZ17" s="2550"/>
      <c r="CKA17" s="2550"/>
      <c r="CKB17" s="2550"/>
      <c r="CKC17" s="2550"/>
      <c r="CKD17" s="2550"/>
      <c r="CKE17" s="2550"/>
      <c r="CKF17" s="2550"/>
      <c r="CKG17" s="2550"/>
      <c r="CKH17" s="2550"/>
      <c r="CKI17" s="2550"/>
      <c r="CKJ17" s="2550"/>
      <c r="CKK17" s="2550"/>
      <c r="CKL17" s="2550"/>
      <c r="CKM17" s="2550"/>
      <c r="CKN17" s="2550"/>
      <c r="CKO17" s="2550"/>
      <c r="CKP17" s="2550"/>
      <c r="CKQ17" s="2550"/>
      <c r="CKR17" s="2550"/>
      <c r="CKS17" s="2550"/>
      <c r="CKT17" s="2550"/>
      <c r="CKU17" s="2550"/>
      <c r="CKV17" s="2550"/>
      <c r="CKW17" s="2550"/>
      <c r="CKX17" s="2550"/>
      <c r="CKY17" s="2550"/>
      <c r="CKZ17" s="2550"/>
      <c r="CLA17" s="2550"/>
      <c r="CLB17" s="2550"/>
      <c r="CLC17" s="2550"/>
      <c r="CLD17" s="2550"/>
      <c r="CLE17" s="2550"/>
      <c r="CLF17" s="2550"/>
      <c r="CLG17" s="2550"/>
      <c r="CLH17" s="2550"/>
      <c r="CLI17" s="2550"/>
      <c r="CLJ17" s="2550"/>
      <c r="CLK17" s="2550"/>
      <c r="CLL17" s="2550"/>
      <c r="CLM17" s="2550"/>
      <c r="CLN17" s="2550"/>
      <c r="CLO17" s="2550"/>
      <c r="CLP17" s="2550"/>
      <c r="CLQ17" s="2550"/>
      <c r="CLR17" s="2550"/>
      <c r="CLS17" s="2550"/>
      <c r="CLT17" s="2550"/>
      <c r="CLU17" s="2550"/>
      <c r="CLV17" s="2550"/>
      <c r="CLW17" s="2550"/>
      <c r="CLX17" s="2550"/>
      <c r="CLY17" s="2550"/>
      <c r="CLZ17" s="2550"/>
      <c r="CMA17" s="2550"/>
      <c r="CMB17" s="2550"/>
      <c r="CMC17" s="2550"/>
      <c r="CMD17" s="2550"/>
      <c r="CME17" s="2550"/>
      <c r="CMF17" s="2550"/>
      <c r="CMG17" s="2550"/>
      <c r="CMH17" s="2550"/>
      <c r="CMI17" s="2550"/>
      <c r="CMJ17" s="2550"/>
      <c r="CMK17" s="2550"/>
      <c r="CML17" s="2550"/>
      <c r="CMM17" s="2550"/>
      <c r="CMN17" s="2550"/>
      <c r="CMO17" s="2550"/>
      <c r="CMP17" s="2550"/>
      <c r="CMQ17" s="2550"/>
      <c r="CMR17" s="2550"/>
      <c r="CMS17" s="2550"/>
      <c r="CMT17" s="2550"/>
      <c r="CMU17" s="2550"/>
      <c r="CMV17" s="2550"/>
      <c r="CMW17" s="2550"/>
      <c r="CMX17" s="2550"/>
      <c r="CMY17" s="2550"/>
      <c r="CMZ17" s="2550"/>
      <c r="CNA17" s="2550"/>
      <c r="CNB17" s="2550"/>
      <c r="CNC17" s="2550"/>
      <c r="CND17" s="2550"/>
      <c r="CNE17" s="2550"/>
      <c r="CNF17" s="2550"/>
      <c r="CNG17" s="2550"/>
      <c r="CNH17" s="2550"/>
      <c r="CNI17" s="2550"/>
      <c r="CNJ17" s="2550"/>
      <c r="CNK17" s="2550"/>
      <c r="CNL17" s="2550"/>
      <c r="CNM17" s="2550"/>
      <c r="CNN17" s="2550"/>
      <c r="CNO17" s="2550"/>
      <c r="CNP17" s="2550"/>
      <c r="CNQ17" s="2550"/>
      <c r="CNR17" s="2550"/>
      <c r="CNS17" s="2550"/>
      <c r="CNT17" s="2550"/>
      <c r="CNU17" s="2550"/>
      <c r="CNV17" s="2550"/>
      <c r="CNW17" s="2550"/>
      <c r="CNX17" s="2550"/>
      <c r="CNY17" s="2550"/>
      <c r="CNZ17" s="2550"/>
      <c r="COA17" s="2550"/>
      <c r="COB17" s="2550"/>
      <c r="COC17" s="2550"/>
      <c r="COD17" s="2550"/>
      <c r="COE17" s="2550"/>
      <c r="COF17" s="2550"/>
      <c r="COG17" s="2550"/>
      <c r="COH17" s="2550"/>
      <c r="COI17" s="2550"/>
      <c r="COJ17" s="2550"/>
      <c r="COK17" s="2550"/>
      <c r="COL17" s="2550"/>
      <c r="COM17" s="2550"/>
      <c r="CON17" s="2550"/>
      <c r="COO17" s="2550"/>
      <c r="COP17" s="2550"/>
      <c r="COQ17" s="2550"/>
      <c r="COR17" s="2550"/>
      <c r="COS17" s="2550"/>
      <c r="COT17" s="2550"/>
      <c r="COU17" s="2550"/>
      <c r="COV17" s="2550"/>
      <c r="COW17" s="2550"/>
      <c r="COX17" s="2550"/>
      <c r="COY17" s="2550"/>
      <c r="COZ17" s="2550"/>
      <c r="CPA17" s="2550"/>
      <c r="CPB17" s="2550"/>
      <c r="CPC17" s="2550"/>
      <c r="CPD17" s="2550"/>
      <c r="CPE17" s="2550"/>
      <c r="CPF17" s="2550"/>
      <c r="CPG17" s="2550"/>
      <c r="CPH17" s="2550"/>
      <c r="CPI17" s="2550"/>
      <c r="CPJ17" s="2550"/>
      <c r="CPK17" s="2550"/>
      <c r="CPL17" s="2550"/>
      <c r="CPM17" s="2550"/>
      <c r="CPN17" s="2550"/>
      <c r="CPO17" s="2550"/>
      <c r="CPP17" s="2550"/>
      <c r="CPQ17" s="2550"/>
      <c r="CPR17" s="2550"/>
      <c r="CPS17" s="2550"/>
      <c r="CPT17" s="2550"/>
      <c r="CPU17" s="2550"/>
      <c r="CPV17" s="2550"/>
      <c r="CPW17" s="2550"/>
      <c r="CPX17" s="2550"/>
      <c r="CPY17" s="2550"/>
      <c r="CPZ17" s="2550"/>
      <c r="CQA17" s="2550"/>
      <c r="CQB17" s="2550"/>
      <c r="CQC17" s="2550"/>
      <c r="CQD17" s="2550"/>
      <c r="CQE17" s="2550"/>
      <c r="CQF17" s="2550"/>
      <c r="CQG17" s="2550"/>
      <c r="CQH17" s="2550"/>
      <c r="CQI17" s="2550"/>
      <c r="CQJ17" s="2550"/>
      <c r="CQK17" s="2550"/>
      <c r="CQL17" s="2550"/>
      <c r="CQM17" s="2550"/>
      <c r="CQN17" s="2550"/>
      <c r="CQO17" s="2550"/>
      <c r="CQP17" s="2550"/>
      <c r="CQQ17" s="2550"/>
      <c r="CQR17" s="2550"/>
      <c r="CQS17" s="2550"/>
      <c r="CQT17" s="2550"/>
      <c r="CQU17" s="2550"/>
      <c r="CQV17" s="2550"/>
      <c r="CQW17" s="2550"/>
      <c r="CQX17" s="2550"/>
      <c r="CQY17" s="2550"/>
      <c r="CQZ17" s="2550"/>
      <c r="CRA17" s="2550"/>
      <c r="CRB17" s="2550"/>
      <c r="CRC17" s="2550"/>
      <c r="CRD17" s="2550"/>
      <c r="CRE17" s="2550"/>
      <c r="CRF17" s="2550"/>
      <c r="CRG17" s="2550"/>
      <c r="CRH17" s="2550"/>
      <c r="CRI17" s="2550"/>
      <c r="CRJ17" s="2550"/>
      <c r="CRK17" s="2550"/>
      <c r="CRL17" s="2550"/>
      <c r="CRM17" s="2550"/>
      <c r="CRN17" s="2550"/>
      <c r="CRO17" s="2550"/>
      <c r="CRP17" s="2550"/>
      <c r="CRQ17" s="2550"/>
      <c r="CRR17" s="2550"/>
      <c r="CRS17" s="2550"/>
      <c r="CRT17" s="2550"/>
      <c r="CRU17" s="2550"/>
      <c r="CRV17" s="2550"/>
      <c r="CRW17" s="2550"/>
      <c r="CRX17" s="2550"/>
      <c r="CRY17" s="2550"/>
      <c r="CRZ17" s="2550"/>
      <c r="CSA17" s="2550"/>
      <c r="CSB17" s="2550"/>
      <c r="CSC17" s="2550"/>
      <c r="CSD17" s="2550"/>
      <c r="CSE17" s="2550"/>
      <c r="CSF17" s="2550"/>
      <c r="CSG17" s="2550"/>
      <c r="CSH17" s="2550"/>
      <c r="CSI17" s="2550"/>
      <c r="CSJ17" s="2550"/>
      <c r="CSK17" s="2550"/>
      <c r="CSL17" s="2550"/>
      <c r="CSM17" s="2550"/>
      <c r="CSN17" s="2550"/>
      <c r="CSO17" s="2550"/>
      <c r="CSP17" s="2550"/>
      <c r="CSQ17" s="2550"/>
      <c r="CSR17" s="2550"/>
      <c r="CSS17" s="2550"/>
      <c r="CST17" s="2550"/>
      <c r="CSU17" s="2550"/>
      <c r="CSV17" s="2550"/>
      <c r="CSW17" s="2550"/>
      <c r="CSX17" s="2550"/>
      <c r="CSY17" s="2550"/>
      <c r="CSZ17" s="2550"/>
      <c r="CTA17" s="2550"/>
      <c r="CTB17" s="2550"/>
      <c r="CTC17" s="2550"/>
      <c r="CTD17" s="2550"/>
      <c r="CTE17" s="2550"/>
      <c r="CTF17" s="2550"/>
      <c r="CTG17" s="2550"/>
      <c r="CTH17" s="2550"/>
      <c r="CTI17" s="2550"/>
      <c r="CTJ17" s="2550"/>
      <c r="CTK17" s="2550"/>
      <c r="CTL17" s="2550"/>
      <c r="CTM17" s="2550"/>
      <c r="CTN17" s="2550"/>
      <c r="CTO17" s="2550"/>
      <c r="CTP17" s="2550"/>
      <c r="CTQ17" s="2550"/>
      <c r="CTR17" s="2550"/>
      <c r="CTS17" s="2550"/>
      <c r="CTT17" s="2550"/>
      <c r="CTU17" s="2550"/>
      <c r="CTV17" s="2550"/>
      <c r="CTW17" s="2550"/>
      <c r="CTX17" s="2550"/>
      <c r="CTY17" s="2550"/>
      <c r="CTZ17" s="2550"/>
      <c r="CUA17" s="2550"/>
      <c r="CUB17" s="2550"/>
      <c r="CUC17" s="2550"/>
      <c r="CUD17" s="2550"/>
      <c r="CUE17" s="2550"/>
      <c r="CUF17" s="2550"/>
      <c r="CUG17" s="2550"/>
      <c r="CUH17" s="2550"/>
      <c r="CUI17" s="2550"/>
      <c r="CUJ17" s="2550"/>
      <c r="CUK17" s="2550"/>
      <c r="CUL17" s="2550"/>
      <c r="CUM17" s="2550"/>
      <c r="CUN17" s="2550"/>
      <c r="CUO17" s="2550"/>
      <c r="CUP17" s="2550"/>
      <c r="CUQ17" s="2550"/>
      <c r="CUR17" s="2550"/>
      <c r="CUS17" s="2550"/>
      <c r="CUT17" s="2550"/>
      <c r="CUU17" s="2550"/>
      <c r="CUV17" s="2550"/>
      <c r="CUW17" s="2550"/>
      <c r="CUX17" s="2550"/>
      <c r="CUY17" s="2550"/>
      <c r="CUZ17" s="2550"/>
      <c r="CVA17" s="2550"/>
      <c r="CVB17" s="2550"/>
      <c r="CVC17" s="2550"/>
      <c r="CVD17" s="2550"/>
      <c r="CVE17" s="2550"/>
      <c r="CVF17" s="2550"/>
      <c r="CVG17" s="2550"/>
      <c r="CVH17" s="2550"/>
      <c r="CVI17" s="2550"/>
      <c r="CVJ17" s="2550"/>
      <c r="CVK17" s="2550"/>
      <c r="CVL17" s="2550"/>
      <c r="CVM17" s="2550"/>
      <c r="CVN17" s="2550"/>
      <c r="CVO17" s="2550"/>
      <c r="CVP17" s="2550"/>
      <c r="CVQ17" s="2550"/>
      <c r="CVR17" s="2550"/>
      <c r="CVS17" s="2550"/>
      <c r="CVT17" s="2550"/>
      <c r="CVU17" s="2550"/>
      <c r="CVV17" s="2550"/>
      <c r="CVW17" s="2550"/>
      <c r="CVX17" s="2550"/>
      <c r="CVY17" s="2550"/>
      <c r="CVZ17" s="2550"/>
      <c r="CWA17" s="2550"/>
      <c r="CWB17" s="2550"/>
      <c r="CWC17" s="2550"/>
      <c r="CWD17" s="2550"/>
      <c r="CWE17" s="2550"/>
      <c r="CWF17" s="2550"/>
      <c r="CWG17" s="2550"/>
      <c r="CWH17" s="2550"/>
      <c r="CWI17" s="2550"/>
      <c r="CWJ17" s="2550"/>
      <c r="CWK17" s="2550"/>
      <c r="CWL17" s="2550"/>
      <c r="CWM17" s="2550"/>
      <c r="CWN17" s="2550"/>
      <c r="CWO17" s="2550"/>
      <c r="CWP17" s="2550"/>
      <c r="CWQ17" s="2550"/>
      <c r="CWR17" s="2550"/>
      <c r="CWS17" s="2550"/>
      <c r="CWT17" s="2550"/>
      <c r="CWU17" s="2550"/>
      <c r="CWV17" s="2550"/>
      <c r="CWW17" s="2550"/>
      <c r="CWX17" s="2550"/>
      <c r="CWY17" s="2550"/>
      <c r="CWZ17" s="2550"/>
      <c r="CXA17" s="2550"/>
      <c r="CXB17" s="2550"/>
      <c r="CXC17" s="2550"/>
      <c r="CXD17" s="2550"/>
      <c r="CXE17" s="2550"/>
      <c r="CXF17" s="2550"/>
      <c r="CXG17" s="2550"/>
      <c r="CXH17" s="2550"/>
      <c r="CXI17" s="2550"/>
      <c r="CXJ17" s="2550"/>
      <c r="CXK17" s="2550"/>
      <c r="CXL17" s="2550"/>
      <c r="CXM17" s="2550"/>
      <c r="CXN17" s="2550"/>
      <c r="CXO17" s="2550"/>
      <c r="CXP17" s="2550"/>
      <c r="CXQ17" s="2550"/>
      <c r="CXR17" s="2550"/>
      <c r="CXS17" s="2550"/>
      <c r="CXT17" s="2550"/>
      <c r="CXU17" s="2550"/>
      <c r="CXV17" s="2550"/>
      <c r="CXW17" s="2550"/>
      <c r="CXX17" s="2550"/>
      <c r="CXY17" s="2550"/>
      <c r="CXZ17" s="2550"/>
      <c r="CYA17" s="2550"/>
      <c r="CYB17" s="2550"/>
      <c r="CYC17" s="2550"/>
      <c r="CYD17" s="2550"/>
      <c r="CYE17" s="2550"/>
      <c r="CYF17" s="2550"/>
      <c r="CYG17" s="2550"/>
      <c r="CYH17" s="2550"/>
      <c r="CYI17" s="2550"/>
      <c r="CYJ17" s="2550"/>
      <c r="CYK17" s="2550"/>
      <c r="CYL17" s="2550"/>
      <c r="CYM17" s="2550"/>
      <c r="CYN17" s="2550"/>
      <c r="CYO17" s="2550"/>
      <c r="CYP17" s="2550"/>
      <c r="CYQ17" s="2550"/>
      <c r="CYR17" s="2550"/>
      <c r="CYS17" s="2550"/>
      <c r="CYT17" s="2550"/>
      <c r="CYU17" s="2550"/>
      <c r="CYV17" s="2550"/>
      <c r="CYW17" s="2550"/>
      <c r="CYX17" s="2550"/>
      <c r="CYY17" s="2550"/>
      <c r="CYZ17" s="2550"/>
      <c r="CZA17" s="2550"/>
      <c r="CZB17" s="2550"/>
      <c r="CZC17" s="2550"/>
      <c r="CZD17" s="2550"/>
      <c r="CZE17" s="2550"/>
      <c r="CZF17" s="2550"/>
      <c r="CZG17" s="2550"/>
      <c r="CZH17" s="2550"/>
      <c r="CZI17" s="2550"/>
      <c r="CZJ17" s="2550"/>
      <c r="CZK17" s="2550"/>
      <c r="CZL17" s="2550"/>
      <c r="CZM17" s="2550"/>
      <c r="CZN17" s="2550"/>
      <c r="CZO17" s="2550"/>
      <c r="CZP17" s="2550"/>
      <c r="CZQ17" s="2550"/>
      <c r="CZR17" s="2550"/>
      <c r="CZS17" s="2550"/>
      <c r="CZT17" s="2550"/>
      <c r="CZU17" s="2550"/>
      <c r="CZV17" s="2550"/>
      <c r="CZW17" s="2550"/>
      <c r="CZX17" s="2550"/>
      <c r="CZY17" s="2550"/>
      <c r="CZZ17" s="2550"/>
      <c r="DAA17" s="2550"/>
      <c r="DAB17" s="2550"/>
      <c r="DAC17" s="2550"/>
      <c r="DAD17" s="2550"/>
      <c r="DAE17" s="2550"/>
      <c r="DAF17" s="2550"/>
      <c r="DAG17" s="2550"/>
      <c r="DAH17" s="2550"/>
      <c r="DAI17" s="2550"/>
      <c r="DAJ17" s="2550"/>
      <c r="DAK17" s="2550"/>
      <c r="DAL17" s="2550"/>
      <c r="DAM17" s="2550"/>
      <c r="DAN17" s="2550"/>
      <c r="DAO17" s="2550"/>
      <c r="DAP17" s="2550"/>
      <c r="DAQ17" s="2550"/>
      <c r="DAR17" s="2550"/>
      <c r="DAS17" s="2550"/>
      <c r="DAT17" s="2550"/>
      <c r="DAU17" s="2550"/>
      <c r="DAV17" s="2550"/>
      <c r="DAW17" s="2550"/>
      <c r="DAX17" s="2550"/>
      <c r="DAY17" s="2550"/>
      <c r="DAZ17" s="2550"/>
      <c r="DBA17" s="2550"/>
      <c r="DBB17" s="2550"/>
      <c r="DBC17" s="2550"/>
      <c r="DBD17" s="2550"/>
      <c r="DBE17" s="2550"/>
      <c r="DBF17" s="2550"/>
      <c r="DBG17" s="2550"/>
      <c r="DBH17" s="2550"/>
      <c r="DBI17" s="2550"/>
      <c r="DBJ17" s="2550"/>
      <c r="DBK17" s="2550"/>
      <c r="DBL17" s="2550"/>
      <c r="DBM17" s="2550"/>
      <c r="DBN17" s="2550"/>
      <c r="DBO17" s="2550"/>
      <c r="DBP17" s="2550"/>
      <c r="DBQ17" s="2550"/>
      <c r="DBR17" s="2550"/>
      <c r="DBS17" s="2550"/>
      <c r="DBT17" s="2550"/>
      <c r="DBU17" s="2550"/>
      <c r="DBV17" s="2550"/>
      <c r="DBW17" s="2550"/>
      <c r="DBX17" s="2550"/>
      <c r="DBY17" s="2550"/>
      <c r="DBZ17" s="2550"/>
      <c r="DCA17" s="2550"/>
      <c r="DCB17" s="2550"/>
      <c r="DCC17" s="2550"/>
      <c r="DCD17" s="2550"/>
      <c r="DCE17" s="2550"/>
      <c r="DCF17" s="2550"/>
      <c r="DCG17" s="2550"/>
      <c r="DCH17" s="2550"/>
      <c r="DCI17" s="2550"/>
      <c r="DCJ17" s="2550"/>
      <c r="DCK17" s="2550"/>
      <c r="DCL17" s="2550"/>
      <c r="DCM17" s="2550"/>
      <c r="DCN17" s="2550"/>
      <c r="DCO17" s="2550"/>
      <c r="DCP17" s="2550"/>
      <c r="DCQ17" s="2550"/>
      <c r="DCR17" s="2550"/>
      <c r="DCS17" s="2550"/>
      <c r="DCT17" s="2550"/>
      <c r="DCU17" s="2550"/>
      <c r="DCV17" s="2550"/>
      <c r="DCW17" s="2550"/>
      <c r="DCX17" s="2550"/>
      <c r="DCY17" s="2550"/>
      <c r="DCZ17" s="2550"/>
      <c r="DDA17" s="2550"/>
      <c r="DDB17" s="2550"/>
      <c r="DDC17" s="2550"/>
      <c r="DDD17" s="2550"/>
      <c r="DDE17" s="2550"/>
      <c r="DDF17" s="2550"/>
      <c r="DDG17" s="2550"/>
      <c r="DDH17" s="2550"/>
      <c r="DDI17" s="2550"/>
      <c r="DDJ17" s="2550"/>
      <c r="DDK17" s="2550"/>
      <c r="DDL17" s="2550"/>
      <c r="DDM17" s="2550"/>
      <c r="DDN17" s="2550"/>
      <c r="DDO17" s="2550"/>
      <c r="DDP17" s="2550"/>
      <c r="DDQ17" s="2550"/>
      <c r="DDR17" s="2550"/>
      <c r="DDS17" s="2550"/>
      <c r="DDT17" s="2550"/>
      <c r="DDU17" s="2550"/>
      <c r="DDV17" s="2550"/>
      <c r="DDW17" s="2550"/>
      <c r="DDX17" s="2550"/>
      <c r="DDY17" s="2550"/>
      <c r="DDZ17" s="2550"/>
      <c r="DEA17" s="2550"/>
      <c r="DEB17" s="2550"/>
      <c r="DEC17" s="2550"/>
      <c r="DED17" s="2550"/>
      <c r="DEE17" s="2550"/>
      <c r="DEF17" s="2550"/>
      <c r="DEG17" s="2550"/>
      <c r="DEH17" s="2550"/>
      <c r="DEI17" s="2550"/>
      <c r="DEJ17" s="2550"/>
      <c r="DEK17" s="2550"/>
      <c r="DEL17" s="2550"/>
      <c r="DEM17" s="2550"/>
      <c r="DEN17" s="2550"/>
      <c r="DEO17" s="2550"/>
      <c r="DEP17" s="2550"/>
      <c r="DEQ17" s="2550"/>
      <c r="DER17" s="2550"/>
      <c r="DES17" s="2550"/>
      <c r="DET17" s="2550"/>
      <c r="DEU17" s="2550"/>
      <c r="DEV17" s="2550"/>
      <c r="DEW17" s="2550"/>
      <c r="DEX17" s="2550"/>
      <c r="DEY17" s="2550"/>
      <c r="DEZ17" s="2550"/>
      <c r="DFA17" s="2550"/>
      <c r="DFB17" s="2550"/>
      <c r="DFC17" s="2550"/>
      <c r="DFD17" s="2550"/>
      <c r="DFE17" s="2550"/>
      <c r="DFF17" s="2550"/>
      <c r="DFG17" s="2550"/>
      <c r="DFH17" s="2550"/>
      <c r="DFI17" s="2550"/>
      <c r="DFJ17" s="2550"/>
      <c r="DFK17" s="2550"/>
      <c r="DFL17" s="2550"/>
      <c r="DFM17" s="2550"/>
      <c r="DFN17" s="2550"/>
      <c r="DFO17" s="2550"/>
      <c r="DFP17" s="2550"/>
      <c r="DFQ17" s="2550"/>
      <c r="DFR17" s="2550"/>
      <c r="DFS17" s="2550"/>
      <c r="DFT17" s="2550"/>
      <c r="DFU17" s="2550"/>
      <c r="DFV17" s="2550"/>
      <c r="DFW17" s="2550"/>
      <c r="DFX17" s="2550"/>
      <c r="DFY17" s="2550"/>
      <c r="DFZ17" s="2550"/>
      <c r="DGA17" s="2550"/>
      <c r="DGB17" s="2550"/>
      <c r="DGC17" s="2550"/>
      <c r="DGD17" s="2550"/>
      <c r="DGE17" s="2550"/>
      <c r="DGF17" s="2550"/>
      <c r="DGG17" s="2550"/>
      <c r="DGH17" s="2550"/>
      <c r="DGI17" s="2550"/>
      <c r="DGJ17" s="2550"/>
      <c r="DGK17" s="2550"/>
      <c r="DGL17" s="2550"/>
      <c r="DGM17" s="2550"/>
      <c r="DGN17" s="2550"/>
      <c r="DGO17" s="2550"/>
      <c r="DGP17" s="2550"/>
      <c r="DGQ17" s="2550"/>
      <c r="DGR17" s="2550"/>
      <c r="DGS17" s="2550"/>
      <c r="DGT17" s="2550"/>
      <c r="DGU17" s="2550"/>
      <c r="DGV17" s="2550"/>
      <c r="DGW17" s="2550"/>
      <c r="DGX17" s="2550"/>
      <c r="DGY17" s="2550"/>
      <c r="DGZ17" s="2550"/>
      <c r="DHA17" s="2550"/>
      <c r="DHB17" s="2550"/>
      <c r="DHC17" s="2550"/>
      <c r="DHD17" s="2550"/>
      <c r="DHE17" s="2550"/>
      <c r="DHF17" s="2550"/>
      <c r="DHG17" s="2550"/>
      <c r="DHH17" s="2550"/>
      <c r="DHI17" s="2550"/>
      <c r="DHJ17" s="2550"/>
      <c r="DHK17" s="2550"/>
      <c r="DHL17" s="2550"/>
      <c r="DHM17" s="2550"/>
      <c r="DHN17" s="2550"/>
      <c r="DHO17" s="2550"/>
      <c r="DHP17" s="2550"/>
      <c r="DHQ17" s="2550"/>
      <c r="DHR17" s="2550"/>
      <c r="DHS17" s="2550"/>
      <c r="DHT17" s="2550"/>
      <c r="DHU17" s="2550"/>
      <c r="DHV17" s="2550"/>
      <c r="DHW17" s="2550"/>
      <c r="DHX17" s="2550"/>
      <c r="DHY17" s="2550"/>
      <c r="DHZ17" s="2550"/>
      <c r="DIA17" s="2550"/>
      <c r="DIB17" s="2550"/>
      <c r="DIC17" s="2550"/>
      <c r="DID17" s="2550"/>
      <c r="DIE17" s="2550"/>
      <c r="DIF17" s="2550"/>
      <c r="DIG17" s="2550"/>
      <c r="DIH17" s="2550"/>
      <c r="DII17" s="2550"/>
      <c r="DIJ17" s="2550"/>
      <c r="DIK17" s="2550"/>
      <c r="DIL17" s="2550"/>
      <c r="DIM17" s="2550"/>
      <c r="DIN17" s="2550"/>
      <c r="DIO17" s="2550"/>
      <c r="DIP17" s="2550"/>
      <c r="DIQ17" s="2550"/>
      <c r="DIR17" s="2550"/>
      <c r="DIS17" s="2550"/>
      <c r="DIT17" s="2550"/>
      <c r="DIU17" s="2550"/>
      <c r="DIV17" s="2550"/>
      <c r="DIW17" s="2550"/>
      <c r="DIX17" s="2550"/>
      <c r="DIY17" s="2550"/>
      <c r="DIZ17" s="2550"/>
      <c r="DJA17" s="2550"/>
      <c r="DJB17" s="2550"/>
      <c r="DJC17" s="2550"/>
      <c r="DJD17" s="2550"/>
      <c r="DJE17" s="2550"/>
      <c r="DJF17" s="2550"/>
      <c r="DJG17" s="2550"/>
      <c r="DJH17" s="2550"/>
      <c r="DJI17" s="2550"/>
      <c r="DJJ17" s="2550"/>
      <c r="DJK17" s="2550"/>
      <c r="DJL17" s="2550"/>
      <c r="DJM17" s="2550"/>
      <c r="DJN17" s="2550"/>
      <c r="DJO17" s="2550"/>
      <c r="DJP17" s="2550"/>
      <c r="DJQ17" s="2550"/>
      <c r="DJR17" s="2550"/>
      <c r="DJS17" s="2550"/>
      <c r="DJT17" s="2550"/>
      <c r="DJU17" s="2550"/>
      <c r="DJV17" s="2550"/>
      <c r="DJW17" s="2550"/>
      <c r="DJX17" s="2550"/>
      <c r="DJY17" s="2550"/>
      <c r="DJZ17" s="2550"/>
      <c r="DKA17" s="2550"/>
      <c r="DKB17" s="2550"/>
      <c r="DKC17" s="2550"/>
      <c r="DKD17" s="2550"/>
      <c r="DKE17" s="2550"/>
      <c r="DKF17" s="2550"/>
      <c r="DKG17" s="2550"/>
      <c r="DKH17" s="2550"/>
      <c r="DKI17" s="2550"/>
      <c r="DKJ17" s="2550"/>
      <c r="DKK17" s="2550"/>
      <c r="DKL17" s="2550"/>
      <c r="DKM17" s="2550"/>
      <c r="DKN17" s="2550"/>
      <c r="DKO17" s="2550"/>
      <c r="DKP17" s="2550"/>
      <c r="DKQ17" s="2550"/>
      <c r="DKR17" s="2550"/>
      <c r="DKS17" s="2550"/>
      <c r="DKT17" s="2550"/>
      <c r="DKU17" s="2550"/>
      <c r="DKV17" s="2550"/>
      <c r="DKW17" s="2550"/>
      <c r="DKX17" s="2550"/>
      <c r="DKY17" s="2550"/>
      <c r="DKZ17" s="2550"/>
      <c r="DLA17" s="2550"/>
      <c r="DLB17" s="2550"/>
      <c r="DLC17" s="2550"/>
      <c r="DLD17" s="2550"/>
      <c r="DLE17" s="2550"/>
      <c r="DLF17" s="2550"/>
      <c r="DLG17" s="2550"/>
      <c r="DLH17" s="2550"/>
      <c r="DLI17" s="2550"/>
      <c r="DLJ17" s="2550"/>
      <c r="DLK17" s="2550"/>
      <c r="DLL17" s="2550"/>
      <c r="DLM17" s="2550"/>
      <c r="DLN17" s="2550"/>
      <c r="DLO17" s="2550"/>
      <c r="DLP17" s="2550"/>
      <c r="DLQ17" s="2550"/>
      <c r="DLR17" s="2550"/>
      <c r="DLS17" s="2550"/>
      <c r="DLT17" s="2550"/>
      <c r="DLU17" s="2550"/>
      <c r="DLV17" s="2550"/>
      <c r="DLW17" s="2550"/>
      <c r="DLX17" s="2550"/>
      <c r="DLY17" s="2550"/>
      <c r="DLZ17" s="2550"/>
      <c r="DMA17" s="2550"/>
      <c r="DMB17" s="2550"/>
      <c r="DMC17" s="2550"/>
      <c r="DMD17" s="2550"/>
      <c r="DME17" s="2550"/>
      <c r="DMF17" s="2550"/>
      <c r="DMG17" s="2550"/>
      <c r="DMH17" s="2550"/>
      <c r="DMI17" s="2550"/>
      <c r="DMJ17" s="2550"/>
      <c r="DMK17" s="2550"/>
      <c r="DML17" s="2550"/>
      <c r="DMM17" s="2550"/>
      <c r="DMN17" s="2550"/>
      <c r="DMO17" s="2550"/>
      <c r="DMP17" s="2550"/>
      <c r="DMQ17" s="2550"/>
      <c r="DMR17" s="2550"/>
      <c r="DMS17" s="2550"/>
      <c r="DMT17" s="2550"/>
      <c r="DMU17" s="2550"/>
      <c r="DMV17" s="2550"/>
      <c r="DMW17" s="2550"/>
      <c r="DMX17" s="2550"/>
      <c r="DMY17" s="2550"/>
      <c r="DMZ17" s="2550"/>
      <c r="DNA17" s="2550"/>
      <c r="DNB17" s="2550"/>
      <c r="DNC17" s="2550"/>
      <c r="DND17" s="2550"/>
      <c r="DNE17" s="2550"/>
      <c r="DNF17" s="2550"/>
      <c r="DNG17" s="2550"/>
      <c r="DNH17" s="2550"/>
      <c r="DNI17" s="2550"/>
      <c r="DNJ17" s="2550"/>
      <c r="DNK17" s="2550"/>
      <c r="DNL17" s="2550"/>
      <c r="DNM17" s="2550"/>
      <c r="DNN17" s="2550"/>
      <c r="DNO17" s="2550"/>
      <c r="DNP17" s="2550"/>
      <c r="DNQ17" s="2550"/>
      <c r="DNR17" s="2550"/>
      <c r="DNS17" s="2550"/>
      <c r="DNT17" s="2550"/>
      <c r="DNU17" s="2550"/>
      <c r="DNV17" s="2550"/>
      <c r="DNW17" s="2550"/>
      <c r="DNX17" s="2550"/>
      <c r="DNY17" s="2550"/>
      <c r="DNZ17" s="2550"/>
      <c r="DOA17" s="2550"/>
      <c r="DOB17" s="2550"/>
      <c r="DOC17" s="2550"/>
      <c r="DOD17" s="2550"/>
      <c r="DOE17" s="2550"/>
      <c r="DOF17" s="2550"/>
      <c r="DOG17" s="2550"/>
      <c r="DOH17" s="2550"/>
      <c r="DOI17" s="2550"/>
      <c r="DOJ17" s="2550"/>
      <c r="DOK17" s="2550"/>
      <c r="DOL17" s="2550"/>
      <c r="DOM17" s="2550"/>
      <c r="DON17" s="2550"/>
      <c r="DOO17" s="2550"/>
      <c r="DOP17" s="2550"/>
      <c r="DOQ17" s="2550"/>
      <c r="DOR17" s="2550"/>
      <c r="DOS17" s="2550"/>
      <c r="DOT17" s="2550"/>
      <c r="DOU17" s="2550"/>
      <c r="DOV17" s="2550"/>
      <c r="DOW17" s="2550"/>
      <c r="DOX17" s="2550"/>
      <c r="DOY17" s="2550"/>
      <c r="DOZ17" s="2550"/>
      <c r="DPA17" s="2550"/>
      <c r="DPB17" s="2550"/>
      <c r="DPC17" s="2550"/>
      <c r="DPD17" s="2550"/>
      <c r="DPE17" s="2550"/>
      <c r="DPF17" s="2550"/>
      <c r="DPG17" s="2550"/>
      <c r="DPH17" s="2550"/>
      <c r="DPI17" s="2550"/>
      <c r="DPJ17" s="2550"/>
      <c r="DPK17" s="2550"/>
      <c r="DPL17" s="2550"/>
      <c r="DPM17" s="2550"/>
      <c r="DPN17" s="2550"/>
      <c r="DPO17" s="2550"/>
      <c r="DPP17" s="2550"/>
      <c r="DPQ17" s="2550"/>
      <c r="DPR17" s="2550"/>
      <c r="DPS17" s="2550"/>
      <c r="DPT17" s="2550"/>
      <c r="DPU17" s="2550"/>
      <c r="DPV17" s="2550"/>
      <c r="DPW17" s="2550"/>
      <c r="DPX17" s="2550"/>
      <c r="DPY17" s="2550"/>
      <c r="DPZ17" s="2550"/>
      <c r="DQA17" s="2550"/>
      <c r="DQB17" s="2550"/>
      <c r="DQC17" s="2550"/>
      <c r="DQD17" s="2550"/>
      <c r="DQE17" s="2550"/>
      <c r="DQF17" s="2550"/>
      <c r="DQG17" s="2550"/>
      <c r="DQH17" s="2550"/>
      <c r="DQI17" s="2550"/>
      <c r="DQJ17" s="2550"/>
      <c r="DQK17" s="2550"/>
      <c r="DQL17" s="2550"/>
      <c r="DQM17" s="2550"/>
      <c r="DQN17" s="2550"/>
      <c r="DQO17" s="2550"/>
      <c r="DQP17" s="2550"/>
      <c r="DQQ17" s="2550"/>
      <c r="DQR17" s="2550"/>
      <c r="DQS17" s="2550"/>
      <c r="DQT17" s="2550"/>
      <c r="DQU17" s="2550"/>
      <c r="DQV17" s="2550"/>
      <c r="DQW17" s="2550"/>
      <c r="DQX17" s="2550"/>
      <c r="DQY17" s="2550"/>
      <c r="DQZ17" s="2550"/>
      <c r="DRA17" s="2550"/>
      <c r="DRB17" s="2550"/>
      <c r="DRC17" s="2550"/>
      <c r="DRD17" s="2550"/>
      <c r="DRE17" s="2550"/>
      <c r="DRF17" s="2550"/>
      <c r="DRG17" s="2550"/>
      <c r="DRH17" s="2550"/>
      <c r="DRI17" s="2550"/>
      <c r="DRJ17" s="2550"/>
      <c r="DRK17" s="2550"/>
      <c r="DRL17" s="2550"/>
      <c r="DRM17" s="2550"/>
      <c r="DRN17" s="2550"/>
      <c r="DRO17" s="2550"/>
      <c r="DRP17" s="2550"/>
      <c r="DRQ17" s="2550"/>
      <c r="DRR17" s="2550"/>
      <c r="DRS17" s="2550"/>
      <c r="DRT17" s="2550"/>
      <c r="DRU17" s="2550"/>
      <c r="DRV17" s="2550"/>
      <c r="DRW17" s="2550"/>
      <c r="DRX17" s="2550"/>
      <c r="DRY17" s="2550"/>
      <c r="DRZ17" s="2550"/>
      <c r="DSA17" s="2550"/>
      <c r="DSB17" s="2550"/>
      <c r="DSC17" s="2550"/>
      <c r="DSD17" s="2550"/>
      <c r="DSE17" s="2550"/>
      <c r="DSF17" s="2550"/>
      <c r="DSG17" s="2550"/>
      <c r="DSH17" s="2550"/>
      <c r="DSI17" s="2550"/>
      <c r="DSJ17" s="2550"/>
      <c r="DSK17" s="2550"/>
      <c r="DSL17" s="2550"/>
      <c r="DSM17" s="2550"/>
      <c r="DSN17" s="2550"/>
      <c r="DSO17" s="2550"/>
      <c r="DSP17" s="2550"/>
      <c r="DSQ17" s="2550"/>
      <c r="DSR17" s="2550"/>
      <c r="DSS17" s="2550"/>
      <c r="DST17" s="2550"/>
      <c r="DSU17" s="2550"/>
      <c r="DSV17" s="2550"/>
      <c r="DSW17" s="2550"/>
      <c r="DSX17" s="2550"/>
      <c r="DSY17" s="2550"/>
      <c r="DSZ17" s="2550"/>
      <c r="DTA17" s="2550"/>
      <c r="DTB17" s="2550"/>
      <c r="DTC17" s="2550"/>
      <c r="DTD17" s="2550"/>
      <c r="DTE17" s="2550"/>
      <c r="DTF17" s="2550"/>
      <c r="DTG17" s="2550"/>
      <c r="DTH17" s="2550"/>
      <c r="DTI17" s="2550"/>
      <c r="DTJ17" s="2550"/>
      <c r="DTK17" s="2550"/>
      <c r="DTL17" s="2550"/>
      <c r="DTM17" s="2550"/>
      <c r="DTN17" s="2550"/>
      <c r="DTO17" s="2550"/>
      <c r="DTP17" s="2550"/>
      <c r="DTQ17" s="2550"/>
      <c r="DTR17" s="2550"/>
      <c r="DTS17" s="2550"/>
      <c r="DTT17" s="2550"/>
      <c r="DTU17" s="2550"/>
      <c r="DTV17" s="2550"/>
      <c r="DTW17" s="2550"/>
      <c r="DTX17" s="2550"/>
      <c r="DTY17" s="2550"/>
      <c r="DTZ17" s="2550"/>
      <c r="DUA17" s="2550"/>
      <c r="DUB17" s="2550"/>
      <c r="DUC17" s="2550"/>
      <c r="DUD17" s="2550"/>
      <c r="DUE17" s="2550"/>
      <c r="DUF17" s="2550"/>
      <c r="DUG17" s="2550"/>
      <c r="DUH17" s="2550"/>
      <c r="DUI17" s="2550"/>
      <c r="DUJ17" s="2550"/>
      <c r="DUK17" s="2550"/>
      <c r="DUL17" s="2550"/>
      <c r="DUM17" s="2550"/>
      <c r="DUN17" s="2550"/>
      <c r="DUO17" s="2550"/>
      <c r="DUP17" s="2550"/>
      <c r="DUQ17" s="2550"/>
      <c r="DUR17" s="2550"/>
      <c r="DUS17" s="2550"/>
      <c r="DUT17" s="2550"/>
      <c r="DUU17" s="2550"/>
      <c r="DUV17" s="2550"/>
      <c r="DUW17" s="2550"/>
      <c r="DUX17" s="2550"/>
      <c r="DUY17" s="2550"/>
      <c r="DUZ17" s="2550"/>
      <c r="DVA17" s="2550"/>
      <c r="DVB17" s="2550"/>
      <c r="DVC17" s="2550"/>
      <c r="DVD17" s="2550"/>
      <c r="DVE17" s="2550"/>
      <c r="DVF17" s="2550"/>
      <c r="DVG17" s="2550"/>
      <c r="DVH17" s="2550"/>
      <c r="DVI17" s="2550"/>
      <c r="DVJ17" s="2550"/>
      <c r="DVK17" s="2550"/>
      <c r="DVL17" s="2550"/>
      <c r="DVM17" s="2550"/>
      <c r="DVN17" s="2550"/>
      <c r="DVO17" s="2550"/>
      <c r="DVP17" s="2550"/>
      <c r="DVQ17" s="2550"/>
      <c r="DVR17" s="2550"/>
      <c r="DVS17" s="2550"/>
      <c r="DVT17" s="2550"/>
      <c r="DVU17" s="2550"/>
      <c r="DVV17" s="2550"/>
      <c r="DVW17" s="2550"/>
      <c r="DVX17" s="2550"/>
      <c r="DVY17" s="2550"/>
      <c r="DVZ17" s="2550"/>
      <c r="DWA17" s="2550"/>
      <c r="DWB17" s="2550"/>
      <c r="DWC17" s="2550"/>
      <c r="DWD17" s="2550"/>
      <c r="DWE17" s="2550"/>
      <c r="DWF17" s="2550"/>
      <c r="DWG17" s="2550"/>
      <c r="DWH17" s="2550"/>
      <c r="DWI17" s="2550"/>
      <c r="DWJ17" s="2550"/>
      <c r="DWK17" s="2550"/>
      <c r="DWL17" s="2550"/>
      <c r="DWM17" s="2550"/>
      <c r="DWN17" s="2550"/>
      <c r="DWO17" s="2550"/>
      <c r="DWP17" s="2550"/>
      <c r="DWQ17" s="2550"/>
      <c r="DWR17" s="2550"/>
      <c r="DWS17" s="2550"/>
      <c r="DWT17" s="2550"/>
      <c r="DWU17" s="2550"/>
      <c r="DWV17" s="2550"/>
      <c r="DWW17" s="2550"/>
      <c r="DWX17" s="2550"/>
      <c r="DWY17" s="2550"/>
      <c r="DWZ17" s="2550"/>
      <c r="DXA17" s="2550"/>
      <c r="DXB17" s="2550"/>
      <c r="DXC17" s="2550"/>
      <c r="DXD17" s="2550"/>
      <c r="DXE17" s="2550"/>
      <c r="DXF17" s="2550"/>
      <c r="DXG17" s="2550"/>
      <c r="DXH17" s="2550"/>
      <c r="DXI17" s="2550"/>
      <c r="DXJ17" s="2550"/>
      <c r="DXK17" s="2550"/>
      <c r="DXL17" s="2550"/>
      <c r="DXM17" s="2550"/>
      <c r="DXN17" s="2550"/>
      <c r="DXO17" s="2550"/>
      <c r="DXP17" s="2550"/>
      <c r="DXQ17" s="2550"/>
      <c r="DXR17" s="2550"/>
      <c r="DXS17" s="2550"/>
      <c r="DXT17" s="2550"/>
      <c r="DXU17" s="2550"/>
      <c r="DXV17" s="2550"/>
      <c r="DXW17" s="2550"/>
      <c r="DXX17" s="2550"/>
      <c r="DXY17" s="2550"/>
      <c r="DXZ17" s="2550"/>
      <c r="DYA17" s="2550"/>
      <c r="DYB17" s="2550"/>
      <c r="DYC17" s="2550"/>
      <c r="DYD17" s="2550"/>
      <c r="DYE17" s="2550"/>
      <c r="DYF17" s="2550"/>
      <c r="DYG17" s="2550"/>
      <c r="DYH17" s="2550"/>
      <c r="DYI17" s="2550"/>
      <c r="DYJ17" s="2550"/>
      <c r="DYK17" s="2550"/>
      <c r="DYL17" s="2550"/>
      <c r="DYM17" s="2550"/>
      <c r="DYN17" s="2550"/>
      <c r="DYO17" s="2550"/>
      <c r="DYP17" s="2550"/>
      <c r="DYQ17" s="2550"/>
      <c r="DYR17" s="2550"/>
      <c r="DYS17" s="2550"/>
      <c r="DYT17" s="2550"/>
      <c r="DYU17" s="2550"/>
      <c r="DYV17" s="2550"/>
      <c r="DYW17" s="2550"/>
      <c r="DYX17" s="2550"/>
      <c r="DYY17" s="2550"/>
      <c r="DYZ17" s="2550"/>
      <c r="DZA17" s="2550"/>
      <c r="DZB17" s="2550"/>
      <c r="DZC17" s="2550"/>
      <c r="DZD17" s="2550"/>
      <c r="DZE17" s="2550"/>
      <c r="DZF17" s="2550"/>
      <c r="DZG17" s="2550"/>
      <c r="DZH17" s="2550"/>
      <c r="DZI17" s="2550"/>
      <c r="DZJ17" s="2550"/>
      <c r="DZK17" s="2550"/>
      <c r="DZL17" s="2550"/>
      <c r="DZM17" s="2550"/>
      <c r="DZN17" s="2550"/>
      <c r="DZO17" s="2550"/>
      <c r="DZP17" s="2550"/>
      <c r="DZQ17" s="2550"/>
      <c r="DZR17" s="2550"/>
      <c r="DZS17" s="2550"/>
      <c r="DZT17" s="2550"/>
      <c r="DZU17" s="2550"/>
      <c r="DZV17" s="2550"/>
      <c r="DZW17" s="2550"/>
      <c r="DZX17" s="2550"/>
      <c r="DZY17" s="2550"/>
      <c r="DZZ17" s="2550"/>
      <c r="EAA17" s="2550"/>
      <c r="EAB17" s="2550"/>
      <c r="EAC17" s="2550"/>
      <c r="EAD17" s="2550"/>
      <c r="EAE17" s="2550"/>
      <c r="EAF17" s="2550"/>
      <c r="EAG17" s="2550"/>
      <c r="EAH17" s="2550"/>
      <c r="EAI17" s="2550"/>
      <c r="EAJ17" s="2550"/>
      <c r="EAK17" s="2550"/>
      <c r="EAL17" s="2550"/>
      <c r="EAM17" s="2550"/>
      <c r="EAN17" s="2550"/>
      <c r="EAO17" s="2550"/>
      <c r="EAP17" s="2550"/>
      <c r="EAQ17" s="2550"/>
      <c r="EAR17" s="2550"/>
      <c r="EAS17" s="2550"/>
      <c r="EAT17" s="2550"/>
      <c r="EAU17" s="2550"/>
      <c r="EAV17" s="2550"/>
      <c r="EAW17" s="2550"/>
      <c r="EAX17" s="2550"/>
      <c r="EAY17" s="2550"/>
      <c r="EAZ17" s="2550"/>
      <c r="EBA17" s="2550"/>
      <c r="EBB17" s="2550"/>
      <c r="EBC17" s="2550"/>
      <c r="EBD17" s="2550"/>
      <c r="EBE17" s="2550"/>
      <c r="EBF17" s="2550"/>
      <c r="EBG17" s="2550"/>
      <c r="EBH17" s="2550"/>
      <c r="EBI17" s="2550"/>
      <c r="EBJ17" s="2550"/>
      <c r="EBK17" s="2550"/>
      <c r="EBL17" s="2550"/>
      <c r="EBM17" s="2550"/>
      <c r="EBN17" s="2550"/>
      <c r="EBO17" s="2550"/>
      <c r="EBP17" s="2550"/>
      <c r="EBQ17" s="2550"/>
      <c r="EBR17" s="2550"/>
      <c r="EBS17" s="2550"/>
      <c r="EBT17" s="2550"/>
      <c r="EBU17" s="2550"/>
      <c r="EBV17" s="2550"/>
      <c r="EBW17" s="2550"/>
      <c r="EBX17" s="2550"/>
      <c r="EBY17" s="2550"/>
      <c r="EBZ17" s="2550"/>
      <c r="ECA17" s="2550"/>
      <c r="ECB17" s="2550"/>
      <c r="ECC17" s="2550"/>
      <c r="ECD17" s="2550"/>
      <c r="ECE17" s="2550"/>
      <c r="ECF17" s="2550"/>
      <c r="ECG17" s="2550"/>
      <c r="ECH17" s="2550"/>
      <c r="ECI17" s="2550"/>
      <c r="ECJ17" s="2550"/>
      <c r="ECK17" s="2550"/>
      <c r="ECL17" s="2550"/>
      <c r="ECM17" s="2550"/>
      <c r="ECN17" s="2550"/>
      <c r="ECO17" s="2550"/>
      <c r="ECP17" s="2550"/>
      <c r="ECQ17" s="2550"/>
      <c r="ECR17" s="2550"/>
      <c r="ECS17" s="2550"/>
      <c r="ECT17" s="2550"/>
      <c r="ECU17" s="2550"/>
      <c r="ECV17" s="2550"/>
      <c r="ECW17" s="2550"/>
      <c r="ECX17" s="2550"/>
      <c r="ECY17" s="2550"/>
      <c r="ECZ17" s="2550"/>
      <c r="EDA17" s="2550"/>
      <c r="EDB17" s="2550"/>
      <c r="EDC17" s="2550"/>
      <c r="EDD17" s="2550"/>
      <c r="EDE17" s="2550"/>
      <c r="EDF17" s="2550"/>
      <c r="EDG17" s="2550"/>
      <c r="EDH17" s="2550"/>
      <c r="EDI17" s="2550"/>
      <c r="EDJ17" s="2550"/>
      <c r="EDK17" s="2550"/>
      <c r="EDL17" s="2550"/>
      <c r="EDM17" s="2550"/>
      <c r="EDN17" s="2550"/>
      <c r="EDO17" s="2550"/>
      <c r="EDP17" s="2550"/>
      <c r="EDQ17" s="2550"/>
      <c r="EDR17" s="2550"/>
      <c r="EDS17" s="2550"/>
      <c r="EDT17" s="2550"/>
      <c r="EDU17" s="2550"/>
      <c r="EDV17" s="2550"/>
      <c r="EDW17" s="2550"/>
      <c r="EDX17" s="2550"/>
      <c r="EDY17" s="2550"/>
      <c r="EDZ17" s="2550"/>
      <c r="EEA17" s="2550"/>
      <c r="EEB17" s="2550"/>
      <c r="EEC17" s="2550"/>
      <c r="EED17" s="2550"/>
      <c r="EEE17" s="2550"/>
      <c r="EEF17" s="2550"/>
      <c r="EEG17" s="2550"/>
      <c r="EEH17" s="2550"/>
      <c r="EEI17" s="2550"/>
      <c r="EEJ17" s="2550"/>
      <c r="EEK17" s="2550"/>
      <c r="EEL17" s="2550"/>
      <c r="EEM17" s="2550"/>
      <c r="EEN17" s="2550"/>
      <c r="EEO17" s="2550"/>
      <c r="EEP17" s="2550"/>
      <c r="EEQ17" s="2550"/>
      <c r="EER17" s="2550"/>
      <c r="EES17" s="2550"/>
      <c r="EET17" s="2550"/>
      <c r="EEU17" s="2550"/>
      <c r="EEV17" s="2550"/>
      <c r="EEW17" s="2550"/>
      <c r="EEX17" s="2550"/>
      <c r="EEY17" s="2550"/>
      <c r="EEZ17" s="2550"/>
      <c r="EFA17" s="2550"/>
      <c r="EFB17" s="2550"/>
      <c r="EFC17" s="2550"/>
      <c r="EFD17" s="2550"/>
      <c r="EFE17" s="2550"/>
      <c r="EFF17" s="2550"/>
      <c r="EFG17" s="2550"/>
      <c r="EFH17" s="2550"/>
      <c r="EFI17" s="2550"/>
      <c r="EFJ17" s="2550"/>
      <c r="EFK17" s="2550"/>
      <c r="EFL17" s="2550"/>
      <c r="EFM17" s="2550"/>
      <c r="EFN17" s="2550"/>
      <c r="EFO17" s="2550"/>
      <c r="EFP17" s="2550"/>
      <c r="EFQ17" s="2550"/>
      <c r="EFR17" s="2550"/>
      <c r="EFS17" s="2550"/>
      <c r="EFT17" s="2550"/>
      <c r="EFU17" s="2550"/>
      <c r="EFV17" s="2550"/>
      <c r="EFW17" s="2550"/>
      <c r="EFX17" s="2550"/>
      <c r="EFY17" s="2550"/>
      <c r="EFZ17" s="2550"/>
      <c r="EGA17" s="2550"/>
      <c r="EGB17" s="2550"/>
      <c r="EGC17" s="2550"/>
      <c r="EGD17" s="2550"/>
      <c r="EGE17" s="2550"/>
      <c r="EGF17" s="2550"/>
      <c r="EGG17" s="2550"/>
      <c r="EGH17" s="2550"/>
      <c r="EGI17" s="2550"/>
      <c r="EGJ17" s="2550"/>
      <c r="EGK17" s="2550"/>
      <c r="EGL17" s="2550"/>
      <c r="EGM17" s="2550"/>
      <c r="EGN17" s="2550"/>
      <c r="EGO17" s="2550"/>
      <c r="EGP17" s="2550"/>
      <c r="EGQ17" s="2550"/>
      <c r="EGR17" s="2550"/>
      <c r="EGS17" s="2550"/>
      <c r="EGT17" s="2550"/>
      <c r="EGU17" s="2550"/>
      <c r="EGV17" s="2550"/>
      <c r="EGW17" s="2550"/>
      <c r="EGX17" s="2550"/>
      <c r="EGY17" s="2550"/>
      <c r="EGZ17" s="2550"/>
      <c r="EHA17" s="2550"/>
      <c r="EHB17" s="2550"/>
      <c r="EHC17" s="2550"/>
      <c r="EHD17" s="2550"/>
      <c r="EHE17" s="2550"/>
      <c r="EHF17" s="2550"/>
      <c r="EHG17" s="2550"/>
      <c r="EHH17" s="2550"/>
      <c r="EHI17" s="2550"/>
      <c r="EHJ17" s="2550"/>
      <c r="EHK17" s="2550"/>
      <c r="EHL17" s="2550"/>
      <c r="EHM17" s="2550"/>
      <c r="EHN17" s="2550"/>
      <c r="EHO17" s="2550"/>
      <c r="EHP17" s="2550"/>
      <c r="EHQ17" s="2550"/>
      <c r="EHR17" s="2550"/>
      <c r="EHS17" s="2550"/>
      <c r="EHT17" s="2550"/>
      <c r="EHU17" s="2550"/>
      <c r="EHV17" s="2550"/>
      <c r="EHW17" s="2550"/>
      <c r="EHX17" s="2550"/>
      <c r="EHY17" s="2550"/>
      <c r="EHZ17" s="2550"/>
      <c r="EIA17" s="2550"/>
      <c r="EIB17" s="2550"/>
      <c r="EIC17" s="2550"/>
      <c r="EID17" s="2550"/>
      <c r="EIE17" s="2550"/>
      <c r="EIF17" s="2550"/>
      <c r="EIG17" s="2550"/>
      <c r="EIH17" s="2550"/>
      <c r="EII17" s="2550"/>
      <c r="EIJ17" s="2550"/>
      <c r="EIK17" s="2550"/>
      <c r="EIL17" s="2550"/>
      <c r="EIM17" s="2550"/>
      <c r="EIN17" s="2550"/>
      <c r="EIO17" s="2550"/>
      <c r="EIP17" s="2550"/>
      <c r="EIQ17" s="2550"/>
      <c r="EIR17" s="2550"/>
      <c r="EIS17" s="2550"/>
      <c r="EIT17" s="2550"/>
      <c r="EIU17" s="2550"/>
      <c r="EIV17" s="2550"/>
      <c r="EIW17" s="2550"/>
      <c r="EIX17" s="2550"/>
      <c r="EIY17" s="2550"/>
      <c r="EIZ17" s="2550"/>
      <c r="EJA17" s="2550"/>
      <c r="EJB17" s="2550"/>
      <c r="EJC17" s="2550"/>
      <c r="EJD17" s="2550"/>
      <c r="EJE17" s="2550"/>
      <c r="EJF17" s="2550"/>
      <c r="EJG17" s="2550"/>
      <c r="EJH17" s="2550"/>
      <c r="EJI17" s="2550"/>
      <c r="EJJ17" s="2550"/>
      <c r="EJK17" s="2550"/>
      <c r="EJL17" s="2550"/>
      <c r="EJM17" s="2550"/>
      <c r="EJN17" s="2550"/>
      <c r="EJO17" s="2550"/>
      <c r="EJP17" s="2550"/>
      <c r="EJQ17" s="2550"/>
      <c r="EJR17" s="2550"/>
      <c r="EJS17" s="2550"/>
      <c r="EJT17" s="2550"/>
      <c r="EJU17" s="2550"/>
      <c r="EJV17" s="2550"/>
      <c r="EJW17" s="2550"/>
      <c r="EJX17" s="2550"/>
      <c r="EJY17" s="2550"/>
      <c r="EJZ17" s="2550"/>
      <c r="EKA17" s="2550"/>
      <c r="EKB17" s="2550"/>
      <c r="EKC17" s="2550"/>
      <c r="EKD17" s="2550"/>
      <c r="EKE17" s="2550"/>
      <c r="EKF17" s="2550"/>
      <c r="EKG17" s="2550"/>
      <c r="EKH17" s="2550"/>
      <c r="EKI17" s="2550"/>
      <c r="EKJ17" s="2550"/>
      <c r="EKK17" s="2550"/>
      <c r="EKL17" s="2550"/>
      <c r="EKM17" s="2550"/>
      <c r="EKN17" s="2550"/>
      <c r="EKO17" s="2550"/>
      <c r="EKP17" s="2550"/>
      <c r="EKQ17" s="2550"/>
      <c r="EKR17" s="2550"/>
      <c r="EKS17" s="2550"/>
      <c r="EKT17" s="2550"/>
      <c r="EKU17" s="2550"/>
      <c r="EKV17" s="2550"/>
      <c r="EKW17" s="2550"/>
      <c r="EKX17" s="2550"/>
      <c r="EKY17" s="2550"/>
      <c r="EKZ17" s="2550"/>
      <c r="ELA17" s="2550"/>
      <c r="ELB17" s="2550"/>
      <c r="ELC17" s="2550"/>
      <c r="ELD17" s="2550"/>
      <c r="ELE17" s="2550"/>
      <c r="ELF17" s="2550"/>
      <c r="ELG17" s="2550"/>
      <c r="ELH17" s="2550"/>
      <c r="ELI17" s="2550"/>
      <c r="ELJ17" s="2550"/>
      <c r="ELK17" s="2550"/>
      <c r="ELL17" s="2550"/>
      <c r="ELM17" s="2550"/>
      <c r="ELN17" s="2550"/>
      <c r="ELO17" s="2550"/>
      <c r="ELP17" s="2550"/>
      <c r="ELQ17" s="2550"/>
      <c r="ELR17" s="2550"/>
      <c r="ELS17" s="2550"/>
      <c r="ELT17" s="2550"/>
      <c r="ELU17" s="2550"/>
      <c r="ELV17" s="2550"/>
      <c r="ELW17" s="2550"/>
      <c r="ELX17" s="2550"/>
      <c r="ELY17" s="2550"/>
      <c r="ELZ17" s="2550"/>
      <c r="EMA17" s="2550"/>
      <c r="EMB17" s="2550"/>
      <c r="EMC17" s="2550"/>
      <c r="EMD17" s="2550"/>
      <c r="EME17" s="2550"/>
      <c r="EMF17" s="2550"/>
      <c r="EMG17" s="2550"/>
      <c r="EMH17" s="2550"/>
      <c r="EMI17" s="2550"/>
      <c r="EMJ17" s="2550"/>
      <c r="EMK17" s="2550"/>
      <c r="EML17" s="2550"/>
      <c r="EMM17" s="2550"/>
      <c r="EMN17" s="2550"/>
      <c r="EMO17" s="2550"/>
      <c r="EMP17" s="2550"/>
      <c r="EMQ17" s="2550"/>
      <c r="EMR17" s="2550"/>
      <c r="EMS17" s="2550"/>
      <c r="EMT17" s="2550"/>
      <c r="EMU17" s="2550"/>
      <c r="EMV17" s="2550"/>
      <c r="EMW17" s="2550"/>
      <c r="EMX17" s="2550"/>
      <c r="EMY17" s="2550"/>
      <c r="EMZ17" s="2550"/>
      <c r="ENA17" s="2550"/>
      <c r="ENB17" s="2550"/>
      <c r="ENC17" s="2550"/>
      <c r="END17" s="2550"/>
      <c r="ENE17" s="2550"/>
      <c r="ENF17" s="2550"/>
      <c r="ENG17" s="2550"/>
      <c r="ENH17" s="2550"/>
      <c r="ENI17" s="2550"/>
      <c r="ENJ17" s="2550"/>
      <c r="ENK17" s="2550"/>
      <c r="ENL17" s="2550"/>
      <c r="ENM17" s="2550"/>
      <c r="ENN17" s="2550"/>
      <c r="ENO17" s="2550"/>
      <c r="ENP17" s="2550"/>
      <c r="ENQ17" s="2550"/>
      <c r="ENR17" s="2550"/>
      <c r="ENS17" s="2550"/>
      <c r="ENT17" s="2550"/>
      <c r="ENU17" s="2550"/>
      <c r="ENV17" s="2550"/>
      <c r="ENW17" s="2550"/>
      <c r="ENX17" s="2550"/>
      <c r="ENY17" s="2550"/>
      <c r="ENZ17" s="2550"/>
      <c r="EOA17" s="2550"/>
      <c r="EOB17" s="2550"/>
      <c r="EOC17" s="2550"/>
      <c r="EOD17" s="2550"/>
      <c r="EOE17" s="2550"/>
      <c r="EOF17" s="2550"/>
      <c r="EOG17" s="2550"/>
      <c r="EOH17" s="2550"/>
      <c r="EOI17" s="2550"/>
      <c r="EOJ17" s="2550"/>
      <c r="EOK17" s="2550"/>
      <c r="EOL17" s="2550"/>
      <c r="EOM17" s="2550"/>
      <c r="EON17" s="2550"/>
      <c r="EOO17" s="2550"/>
      <c r="EOP17" s="2550"/>
      <c r="EOQ17" s="2550"/>
      <c r="EOR17" s="2550"/>
      <c r="EOS17" s="2550"/>
      <c r="EOT17" s="2550"/>
      <c r="EOU17" s="2550"/>
      <c r="EOV17" s="2550"/>
      <c r="EOW17" s="2550"/>
      <c r="EOX17" s="2550"/>
      <c r="EOY17" s="2550"/>
      <c r="EOZ17" s="2550"/>
      <c r="EPA17" s="2550"/>
      <c r="EPB17" s="2550"/>
      <c r="EPC17" s="2550"/>
      <c r="EPD17" s="2550"/>
      <c r="EPE17" s="2550"/>
      <c r="EPF17" s="2550"/>
      <c r="EPG17" s="2550"/>
      <c r="EPH17" s="2550"/>
      <c r="EPI17" s="2550"/>
      <c r="EPJ17" s="2550"/>
      <c r="EPK17" s="2550"/>
      <c r="EPL17" s="2550"/>
      <c r="EPM17" s="2550"/>
      <c r="EPN17" s="2550"/>
      <c r="EPO17" s="2550"/>
      <c r="EPP17" s="2550"/>
      <c r="EPQ17" s="2550"/>
      <c r="EPR17" s="2550"/>
      <c r="EPS17" s="2550"/>
      <c r="EPT17" s="2550"/>
      <c r="EPU17" s="2550"/>
      <c r="EPV17" s="2550"/>
      <c r="EPW17" s="2550"/>
      <c r="EPX17" s="2550"/>
      <c r="EPY17" s="2550"/>
      <c r="EPZ17" s="2550"/>
      <c r="EQA17" s="2550"/>
      <c r="EQB17" s="2550"/>
      <c r="EQC17" s="2550"/>
      <c r="EQD17" s="2550"/>
      <c r="EQE17" s="2550"/>
      <c r="EQF17" s="2550"/>
      <c r="EQG17" s="2550"/>
      <c r="EQH17" s="2550"/>
      <c r="EQI17" s="2550"/>
      <c r="EQJ17" s="2550"/>
      <c r="EQK17" s="2550"/>
      <c r="EQL17" s="2550"/>
      <c r="EQM17" s="2550"/>
      <c r="EQN17" s="2550"/>
      <c r="EQO17" s="2550"/>
      <c r="EQP17" s="2550"/>
      <c r="EQQ17" s="2550"/>
      <c r="EQR17" s="2550"/>
      <c r="EQS17" s="2550"/>
      <c r="EQT17" s="2550"/>
      <c r="EQU17" s="2550"/>
      <c r="EQV17" s="2550"/>
      <c r="EQW17" s="2550"/>
      <c r="EQX17" s="2550"/>
      <c r="EQY17" s="2550"/>
      <c r="EQZ17" s="2550"/>
      <c r="ERA17" s="2550"/>
      <c r="ERB17" s="2550"/>
      <c r="ERC17" s="2550"/>
      <c r="ERD17" s="2550"/>
      <c r="ERE17" s="2550"/>
      <c r="ERF17" s="2550"/>
      <c r="ERG17" s="2550"/>
      <c r="ERH17" s="2550"/>
      <c r="ERI17" s="2550"/>
      <c r="ERJ17" s="2550"/>
      <c r="ERK17" s="2550"/>
      <c r="ERL17" s="2550"/>
      <c r="ERM17" s="2550"/>
      <c r="ERN17" s="2550"/>
      <c r="ERO17" s="2550"/>
      <c r="ERP17" s="2550"/>
      <c r="ERQ17" s="2550"/>
      <c r="ERR17" s="2550"/>
      <c r="ERS17" s="2550"/>
      <c r="ERT17" s="2550"/>
      <c r="ERU17" s="2550"/>
      <c r="ERV17" s="2550"/>
      <c r="ERW17" s="2550"/>
      <c r="ERX17" s="2550"/>
      <c r="ERY17" s="2550"/>
      <c r="ERZ17" s="2550"/>
      <c r="ESA17" s="2550"/>
      <c r="ESB17" s="2550"/>
      <c r="ESC17" s="2550"/>
      <c r="ESD17" s="2550"/>
      <c r="ESE17" s="2550"/>
      <c r="ESF17" s="2550"/>
      <c r="ESG17" s="2550"/>
      <c r="ESH17" s="2550"/>
      <c r="ESI17" s="2550"/>
      <c r="ESJ17" s="2550"/>
      <c r="ESK17" s="2550"/>
      <c r="ESL17" s="2550"/>
      <c r="ESM17" s="2550"/>
      <c r="ESN17" s="2550"/>
      <c r="ESO17" s="2550"/>
      <c r="ESP17" s="2550"/>
      <c r="ESQ17" s="2550"/>
      <c r="ESR17" s="2550"/>
      <c r="ESS17" s="2550"/>
      <c r="EST17" s="2550"/>
      <c r="ESU17" s="2550"/>
      <c r="ESV17" s="2550"/>
      <c r="ESW17" s="2550"/>
      <c r="ESX17" s="2550"/>
      <c r="ESY17" s="2550"/>
      <c r="ESZ17" s="2550"/>
      <c r="ETA17" s="2550"/>
      <c r="ETB17" s="2550"/>
      <c r="ETC17" s="2550"/>
      <c r="ETD17" s="2550"/>
      <c r="ETE17" s="2550"/>
      <c r="ETF17" s="2550"/>
      <c r="ETG17" s="2550"/>
      <c r="ETH17" s="2550"/>
      <c r="ETI17" s="2550"/>
      <c r="ETJ17" s="2550"/>
      <c r="ETK17" s="2550"/>
      <c r="ETL17" s="2550"/>
      <c r="ETM17" s="2550"/>
      <c r="ETN17" s="2550"/>
      <c r="ETO17" s="2550"/>
      <c r="ETP17" s="2550"/>
      <c r="ETQ17" s="2550"/>
      <c r="ETR17" s="2550"/>
      <c r="ETS17" s="2550"/>
      <c r="ETT17" s="2550"/>
      <c r="ETU17" s="2550"/>
      <c r="ETV17" s="2550"/>
      <c r="ETW17" s="2550"/>
      <c r="ETX17" s="2550"/>
      <c r="ETY17" s="2550"/>
      <c r="ETZ17" s="2550"/>
      <c r="EUA17" s="2550"/>
      <c r="EUB17" s="2550"/>
      <c r="EUC17" s="2550"/>
      <c r="EUD17" s="2550"/>
      <c r="EUE17" s="2550"/>
      <c r="EUF17" s="2550"/>
      <c r="EUG17" s="2550"/>
      <c r="EUH17" s="2550"/>
      <c r="EUI17" s="2550"/>
      <c r="EUJ17" s="2550"/>
      <c r="EUK17" s="2550"/>
      <c r="EUL17" s="2550"/>
      <c r="EUM17" s="2550"/>
      <c r="EUN17" s="2550"/>
      <c r="EUO17" s="2550"/>
      <c r="EUP17" s="2550"/>
      <c r="EUQ17" s="2550"/>
      <c r="EUR17" s="2550"/>
      <c r="EUS17" s="2550"/>
      <c r="EUT17" s="2550"/>
      <c r="EUU17" s="2550"/>
      <c r="EUV17" s="2550"/>
      <c r="EUW17" s="2550"/>
      <c r="EUX17" s="2550"/>
      <c r="EUY17" s="2550"/>
      <c r="EUZ17" s="2550"/>
      <c r="EVA17" s="2550"/>
      <c r="EVB17" s="2550"/>
      <c r="EVC17" s="2550"/>
      <c r="EVD17" s="2550"/>
      <c r="EVE17" s="2550"/>
      <c r="EVF17" s="2550"/>
      <c r="EVG17" s="2550"/>
      <c r="EVH17" s="2550"/>
      <c r="EVI17" s="2550"/>
      <c r="EVJ17" s="2550"/>
      <c r="EVK17" s="2550"/>
      <c r="EVL17" s="2550"/>
      <c r="EVM17" s="2550"/>
      <c r="EVN17" s="2550"/>
      <c r="EVO17" s="2550"/>
      <c r="EVP17" s="2550"/>
      <c r="EVQ17" s="2550"/>
      <c r="EVR17" s="2550"/>
      <c r="EVS17" s="2550"/>
      <c r="EVT17" s="2550"/>
      <c r="EVU17" s="2550"/>
      <c r="EVV17" s="2550"/>
      <c r="EVW17" s="2550"/>
      <c r="EVX17" s="2550"/>
      <c r="EVY17" s="2550"/>
      <c r="EVZ17" s="2550"/>
      <c r="EWA17" s="2550"/>
      <c r="EWB17" s="2550"/>
      <c r="EWC17" s="2550"/>
      <c r="EWD17" s="2550"/>
      <c r="EWE17" s="2550"/>
      <c r="EWF17" s="2550"/>
      <c r="EWG17" s="2550"/>
      <c r="EWH17" s="2550"/>
      <c r="EWI17" s="2550"/>
      <c r="EWJ17" s="2550"/>
      <c r="EWK17" s="2550"/>
      <c r="EWL17" s="2550"/>
      <c r="EWM17" s="2550"/>
      <c r="EWN17" s="2550"/>
      <c r="EWO17" s="2550"/>
      <c r="EWP17" s="2550"/>
      <c r="EWQ17" s="2550"/>
      <c r="EWR17" s="2550"/>
      <c r="EWS17" s="2550"/>
      <c r="EWT17" s="2550"/>
      <c r="EWU17" s="2550"/>
      <c r="EWV17" s="2550"/>
      <c r="EWW17" s="2550"/>
      <c r="EWX17" s="2550"/>
      <c r="EWY17" s="2550"/>
      <c r="EWZ17" s="2550"/>
      <c r="EXA17" s="2550"/>
      <c r="EXB17" s="2550"/>
      <c r="EXC17" s="2550"/>
      <c r="EXD17" s="2550"/>
      <c r="EXE17" s="2550"/>
      <c r="EXF17" s="2550"/>
      <c r="EXG17" s="2550"/>
      <c r="EXH17" s="2550"/>
      <c r="EXI17" s="2550"/>
      <c r="EXJ17" s="2550"/>
      <c r="EXK17" s="2550"/>
      <c r="EXL17" s="2550"/>
      <c r="EXM17" s="2550"/>
      <c r="EXN17" s="2550"/>
      <c r="EXO17" s="2550"/>
      <c r="EXP17" s="2550"/>
      <c r="EXQ17" s="2550"/>
      <c r="EXR17" s="2550"/>
      <c r="EXS17" s="2550"/>
      <c r="EXT17" s="2550"/>
      <c r="EXU17" s="2550"/>
      <c r="EXV17" s="2550"/>
      <c r="EXW17" s="2550"/>
      <c r="EXX17" s="2550"/>
      <c r="EXY17" s="2550"/>
      <c r="EXZ17" s="2550"/>
      <c r="EYA17" s="2550"/>
      <c r="EYB17" s="2550"/>
      <c r="EYC17" s="2550"/>
      <c r="EYD17" s="2550"/>
      <c r="EYE17" s="2550"/>
      <c r="EYF17" s="2550"/>
      <c r="EYG17" s="2550"/>
      <c r="EYH17" s="2550"/>
      <c r="EYI17" s="2550"/>
      <c r="EYJ17" s="2550"/>
      <c r="EYK17" s="2550"/>
      <c r="EYL17" s="2550"/>
      <c r="EYM17" s="2550"/>
      <c r="EYN17" s="2550"/>
      <c r="EYO17" s="2550"/>
      <c r="EYP17" s="2550"/>
      <c r="EYQ17" s="2550"/>
      <c r="EYR17" s="2550"/>
      <c r="EYS17" s="2550"/>
      <c r="EYT17" s="2550"/>
      <c r="EYU17" s="2550"/>
      <c r="EYV17" s="2550"/>
      <c r="EYW17" s="2550"/>
      <c r="EYX17" s="2550"/>
      <c r="EYY17" s="2550"/>
      <c r="EYZ17" s="2550"/>
      <c r="EZA17" s="2550"/>
      <c r="EZB17" s="2550"/>
      <c r="EZC17" s="2550"/>
      <c r="EZD17" s="2550"/>
      <c r="EZE17" s="2550"/>
      <c r="EZF17" s="2550"/>
      <c r="EZG17" s="2550"/>
      <c r="EZH17" s="2550"/>
      <c r="EZI17" s="2550"/>
      <c r="EZJ17" s="2550"/>
      <c r="EZK17" s="2550"/>
      <c r="EZL17" s="2550"/>
      <c r="EZM17" s="2550"/>
      <c r="EZN17" s="2550"/>
      <c r="EZO17" s="2550"/>
      <c r="EZP17" s="2550"/>
      <c r="EZQ17" s="2550"/>
      <c r="EZR17" s="2550"/>
      <c r="EZS17" s="2550"/>
      <c r="EZT17" s="2550"/>
      <c r="EZU17" s="2550"/>
      <c r="EZV17" s="2550"/>
      <c r="EZW17" s="2550"/>
      <c r="EZX17" s="2550"/>
      <c r="EZY17" s="2550"/>
      <c r="EZZ17" s="2550"/>
      <c r="FAA17" s="2550"/>
      <c r="FAB17" s="2550"/>
      <c r="FAC17" s="2550"/>
      <c r="FAD17" s="2550"/>
      <c r="FAE17" s="2550"/>
      <c r="FAF17" s="2550"/>
      <c r="FAG17" s="2550"/>
      <c r="FAH17" s="2550"/>
      <c r="FAI17" s="2550"/>
      <c r="FAJ17" s="2550"/>
      <c r="FAK17" s="2550"/>
      <c r="FAL17" s="2550"/>
      <c r="FAM17" s="2550"/>
      <c r="FAN17" s="2550"/>
      <c r="FAO17" s="2550"/>
      <c r="FAP17" s="2550"/>
      <c r="FAQ17" s="2550"/>
      <c r="FAR17" s="2550"/>
      <c r="FAS17" s="2550"/>
      <c r="FAT17" s="2550"/>
      <c r="FAU17" s="2550"/>
      <c r="FAV17" s="2550"/>
      <c r="FAW17" s="2550"/>
      <c r="FAX17" s="2550"/>
      <c r="FAY17" s="2550"/>
      <c r="FAZ17" s="2550"/>
      <c r="FBA17" s="2550"/>
      <c r="FBB17" s="2550"/>
      <c r="FBC17" s="2550"/>
      <c r="FBD17" s="2550"/>
      <c r="FBE17" s="2550"/>
      <c r="FBF17" s="2550"/>
      <c r="FBG17" s="2550"/>
      <c r="FBH17" s="2550"/>
      <c r="FBI17" s="2550"/>
      <c r="FBJ17" s="2550"/>
      <c r="FBK17" s="2550"/>
      <c r="FBL17" s="2550"/>
      <c r="FBM17" s="2550"/>
      <c r="FBN17" s="2550"/>
      <c r="FBO17" s="2550"/>
      <c r="FBP17" s="2550"/>
      <c r="FBQ17" s="2550"/>
      <c r="FBR17" s="2550"/>
      <c r="FBS17" s="2550"/>
      <c r="FBT17" s="2550"/>
      <c r="FBU17" s="2550"/>
      <c r="FBV17" s="2550"/>
      <c r="FBW17" s="2550"/>
      <c r="FBX17" s="2550"/>
      <c r="FBY17" s="2550"/>
      <c r="FBZ17" s="2550"/>
      <c r="FCA17" s="2550"/>
      <c r="FCB17" s="2550"/>
      <c r="FCC17" s="2550"/>
      <c r="FCD17" s="2550"/>
      <c r="FCE17" s="2550"/>
      <c r="FCF17" s="2550"/>
      <c r="FCG17" s="2550"/>
      <c r="FCH17" s="2550"/>
      <c r="FCI17" s="2550"/>
      <c r="FCJ17" s="2550"/>
      <c r="FCK17" s="2550"/>
      <c r="FCL17" s="2550"/>
      <c r="FCM17" s="2550"/>
      <c r="FCN17" s="2550"/>
      <c r="FCO17" s="2550"/>
      <c r="FCP17" s="2550"/>
      <c r="FCQ17" s="2550"/>
      <c r="FCR17" s="2550"/>
      <c r="FCS17" s="2550"/>
      <c r="FCT17" s="2550"/>
      <c r="FCU17" s="2550"/>
      <c r="FCV17" s="2550"/>
      <c r="FCW17" s="2550"/>
      <c r="FCX17" s="2550"/>
      <c r="FCY17" s="2550"/>
      <c r="FCZ17" s="2550"/>
      <c r="FDA17" s="2550"/>
      <c r="FDB17" s="2550"/>
      <c r="FDC17" s="2550"/>
      <c r="FDD17" s="2550"/>
      <c r="FDE17" s="2550"/>
      <c r="FDF17" s="2550"/>
      <c r="FDG17" s="2550"/>
      <c r="FDH17" s="2550"/>
      <c r="FDI17" s="2550"/>
      <c r="FDJ17" s="2550"/>
      <c r="FDK17" s="2550"/>
      <c r="FDL17" s="2550"/>
      <c r="FDM17" s="2550"/>
      <c r="FDN17" s="2550"/>
      <c r="FDO17" s="2550"/>
      <c r="FDP17" s="2550"/>
      <c r="FDQ17" s="2550"/>
      <c r="FDR17" s="2550"/>
      <c r="FDS17" s="2550"/>
      <c r="FDT17" s="2550"/>
      <c r="FDU17" s="2550"/>
      <c r="FDV17" s="2550"/>
      <c r="FDW17" s="2550"/>
      <c r="FDX17" s="2550"/>
      <c r="FDY17" s="2550"/>
      <c r="FDZ17" s="2550"/>
      <c r="FEA17" s="2550"/>
      <c r="FEB17" s="2550"/>
      <c r="FEC17" s="2550"/>
      <c r="FED17" s="2550"/>
      <c r="FEE17" s="2550"/>
      <c r="FEF17" s="2550"/>
      <c r="FEG17" s="2550"/>
      <c r="FEH17" s="2550"/>
      <c r="FEI17" s="2550"/>
      <c r="FEJ17" s="2550"/>
      <c r="FEK17" s="2550"/>
      <c r="FEL17" s="2550"/>
      <c r="FEM17" s="2550"/>
      <c r="FEN17" s="2550"/>
      <c r="FEO17" s="2550"/>
      <c r="FEP17" s="2550"/>
      <c r="FEQ17" s="2550"/>
      <c r="FER17" s="2550"/>
      <c r="FES17" s="2550"/>
      <c r="FET17" s="2550"/>
      <c r="FEU17" s="2550"/>
      <c r="FEV17" s="2550"/>
      <c r="FEW17" s="2550"/>
      <c r="FEX17" s="2550"/>
      <c r="FEY17" s="2550"/>
      <c r="FEZ17" s="2550"/>
      <c r="FFA17" s="2550"/>
      <c r="FFB17" s="2550"/>
      <c r="FFC17" s="2550"/>
      <c r="FFD17" s="2550"/>
      <c r="FFE17" s="2550"/>
      <c r="FFF17" s="2550"/>
      <c r="FFG17" s="2550"/>
      <c r="FFH17" s="2550"/>
      <c r="FFI17" s="2550"/>
      <c r="FFJ17" s="2550"/>
      <c r="FFK17" s="2550"/>
      <c r="FFL17" s="2550"/>
      <c r="FFM17" s="2550"/>
      <c r="FFN17" s="2550"/>
      <c r="FFO17" s="2550"/>
      <c r="FFP17" s="2550"/>
      <c r="FFQ17" s="2550"/>
      <c r="FFR17" s="2550"/>
      <c r="FFS17" s="2550"/>
      <c r="FFT17" s="2550"/>
      <c r="FFU17" s="2550"/>
      <c r="FFV17" s="2550"/>
      <c r="FFW17" s="2550"/>
      <c r="FFX17" s="2550"/>
      <c r="FFY17" s="2550"/>
      <c r="FFZ17" s="2550"/>
      <c r="FGA17" s="2550"/>
      <c r="FGB17" s="2550"/>
      <c r="FGC17" s="2550"/>
      <c r="FGD17" s="2550"/>
      <c r="FGE17" s="2550"/>
      <c r="FGF17" s="2550"/>
      <c r="FGG17" s="2550"/>
      <c r="FGH17" s="2550"/>
      <c r="FGI17" s="2550"/>
      <c r="FGJ17" s="2550"/>
      <c r="FGK17" s="2550"/>
      <c r="FGL17" s="2550"/>
      <c r="FGM17" s="2550"/>
      <c r="FGN17" s="2550"/>
      <c r="FGO17" s="2550"/>
      <c r="FGP17" s="2550"/>
      <c r="FGQ17" s="2550"/>
      <c r="FGR17" s="2550"/>
      <c r="FGS17" s="2550"/>
      <c r="FGT17" s="2550"/>
      <c r="FGU17" s="2550"/>
      <c r="FGV17" s="2550"/>
      <c r="FGW17" s="2550"/>
      <c r="FGX17" s="2550"/>
      <c r="FGY17" s="2550"/>
      <c r="FGZ17" s="2550"/>
      <c r="FHA17" s="2550"/>
      <c r="FHB17" s="2550"/>
      <c r="FHC17" s="2550"/>
      <c r="FHD17" s="2550"/>
      <c r="FHE17" s="2550"/>
      <c r="FHF17" s="2550"/>
      <c r="FHG17" s="2550"/>
      <c r="FHH17" s="2550"/>
      <c r="FHI17" s="2550"/>
      <c r="FHJ17" s="2550"/>
      <c r="FHK17" s="2550"/>
      <c r="FHL17" s="2550"/>
      <c r="FHM17" s="2550"/>
      <c r="FHN17" s="2550"/>
      <c r="FHO17" s="2550"/>
      <c r="FHP17" s="2550"/>
      <c r="FHQ17" s="2550"/>
      <c r="FHR17" s="2550"/>
      <c r="FHS17" s="2550"/>
      <c r="FHT17" s="2550"/>
      <c r="FHU17" s="2550"/>
      <c r="FHV17" s="2550"/>
      <c r="FHW17" s="2550"/>
      <c r="FHX17" s="2550"/>
      <c r="FHY17" s="2550"/>
      <c r="FHZ17" s="2550"/>
      <c r="FIA17" s="2550"/>
      <c r="FIB17" s="2550"/>
      <c r="FIC17" s="2550"/>
      <c r="FID17" s="2550"/>
      <c r="FIE17" s="2550"/>
      <c r="FIF17" s="2550"/>
      <c r="FIG17" s="2550"/>
      <c r="FIH17" s="2550"/>
      <c r="FII17" s="2550"/>
      <c r="FIJ17" s="2550"/>
      <c r="FIK17" s="2550"/>
      <c r="FIL17" s="2550"/>
      <c r="FIM17" s="2550"/>
      <c r="FIN17" s="2550"/>
      <c r="FIO17" s="2550"/>
      <c r="FIP17" s="2550"/>
      <c r="FIQ17" s="2550"/>
      <c r="FIR17" s="2550"/>
      <c r="FIS17" s="2550"/>
      <c r="FIT17" s="2550"/>
      <c r="FIU17" s="2550"/>
      <c r="FIV17" s="2550"/>
      <c r="FIW17" s="2550"/>
      <c r="FIX17" s="2550"/>
      <c r="FIY17" s="2550"/>
      <c r="FIZ17" s="2550"/>
      <c r="FJA17" s="2550"/>
      <c r="FJB17" s="2550"/>
      <c r="FJC17" s="2550"/>
      <c r="FJD17" s="2550"/>
      <c r="FJE17" s="2550"/>
      <c r="FJF17" s="2550"/>
      <c r="FJG17" s="2550"/>
      <c r="FJH17" s="2550"/>
      <c r="FJI17" s="2550"/>
      <c r="FJJ17" s="2550"/>
      <c r="FJK17" s="2550"/>
      <c r="FJL17" s="2550"/>
      <c r="FJM17" s="2550"/>
      <c r="FJN17" s="2550"/>
      <c r="FJO17" s="2550"/>
      <c r="FJP17" s="2550"/>
      <c r="FJQ17" s="2550"/>
      <c r="FJR17" s="2550"/>
      <c r="FJS17" s="2550"/>
      <c r="FJT17" s="2550"/>
      <c r="FJU17" s="2550"/>
      <c r="FJV17" s="2550"/>
      <c r="FJW17" s="2550"/>
      <c r="FJX17" s="2550"/>
      <c r="FJY17" s="2550"/>
      <c r="FJZ17" s="2550"/>
      <c r="FKA17" s="2550"/>
      <c r="FKB17" s="2550"/>
      <c r="FKC17" s="2550"/>
      <c r="FKD17" s="2550"/>
      <c r="FKE17" s="2550"/>
      <c r="FKF17" s="2550"/>
      <c r="FKG17" s="2550"/>
      <c r="FKH17" s="2550"/>
      <c r="FKI17" s="2550"/>
      <c r="FKJ17" s="2550"/>
      <c r="FKK17" s="2550"/>
      <c r="FKL17" s="2550"/>
      <c r="FKM17" s="2550"/>
      <c r="FKN17" s="2550"/>
      <c r="FKO17" s="2550"/>
      <c r="FKP17" s="2550"/>
      <c r="FKQ17" s="2550"/>
      <c r="FKR17" s="2550"/>
      <c r="FKS17" s="2550"/>
      <c r="FKT17" s="2550"/>
      <c r="FKU17" s="2550"/>
      <c r="FKV17" s="2550"/>
      <c r="FKW17" s="2550"/>
      <c r="FKX17" s="2550"/>
      <c r="FKY17" s="2550"/>
      <c r="FKZ17" s="2550"/>
      <c r="FLA17" s="2550"/>
      <c r="FLB17" s="2550"/>
      <c r="FLC17" s="2550"/>
      <c r="FLD17" s="2550"/>
      <c r="FLE17" s="2550"/>
      <c r="FLF17" s="2550"/>
      <c r="FLG17" s="2550"/>
      <c r="FLH17" s="2550"/>
      <c r="FLI17" s="2550"/>
      <c r="FLJ17" s="2550"/>
      <c r="FLK17" s="2550"/>
      <c r="FLL17" s="2550"/>
      <c r="FLM17" s="2550"/>
      <c r="FLN17" s="2550"/>
      <c r="FLO17" s="2550"/>
      <c r="FLP17" s="2550"/>
      <c r="FLQ17" s="2550"/>
      <c r="FLR17" s="2550"/>
      <c r="FLS17" s="2550"/>
      <c r="FLT17" s="2550"/>
      <c r="FLU17" s="2550"/>
      <c r="FLV17" s="2550"/>
      <c r="FLW17" s="2550"/>
      <c r="FLX17" s="2550"/>
      <c r="FLY17" s="2550"/>
      <c r="FLZ17" s="2550"/>
      <c r="FMA17" s="2550"/>
      <c r="FMB17" s="2550"/>
      <c r="FMC17" s="2550"/>
      <c r="FMD17" s="2550"/>
      <c r="FME17" s="2550"/>
      <c r="FMF17" s="2550"/>
      <c r="FMG17" s="2550"/>
      <c r="FMH17" s="2550"/>
      <c r="FMI17" s="2550"/>
      <c r="FMJ17" s="2550"/>
      <c r="FMK17" s="2550"/>
      <c r="FML17" s="2550"/>
      <c r="FMM17" s="2550"/>
      <c r="FMN17" s="2550"/>
      <c r="FMO17" s="2550"/>
      <c r="FMP17" s="2550"/>
      <c r="FMQ17" s="2550"/>
      <c r="FMR17" s="2550"/>
      <c r="FMS17" s="2550"/>
      <c r="FMT17" s="2550"/>
      <c r="FMU17" s="2550"/>
      <c r="FMV17" s="2550"/>
      <c r="FMW17" s="2550"/>
      <c r="FMX17" s="2550"/>
      <c r="FMY17" s="2550"/>
      <c r="FMZ17" s="2550"/>
      <c r="FNA17" s="2550"/>
      <c r="FNB17" s="2550"/>
      <c r="FNC17" s="2550"/>
      <c r="FND17" s="2550"/>
      <c r="FNE17" s="2550"/>
      <c r="FNF17" s="2550"/>
      <c r="FNG17" s="2550"/>
      <c r="FNH17" s="2550"/>
      <c r="FNI17" s="2550"/>
      <c r="FNJ17" s="2550"/>
      <c r="FNK17" s="2550"/>
      <c r="FNL17" s="2550"/>
      <c r="FNM17" s="2550"/>
      <c r="FNN17" s="2550"/>
      <c r="FNO17" s="2550"/>
      <c r="FNP17" s="2550"/>
      <c r="FNQ17" s="2550"/>
      <c r="FNR17" s="2550"/>
      <c r="FNS17" s="2550"/>
      <c r="FNT17" s="2550"/>
      <c r="FNU17" s="2550"/>
      <c r="FNV17" s="2550"/>
      <c r="FNW17" s="2550"/>
      <c r="FNX17" s="2550"/>
      <c r="FNY17" s="2550"/>
      <c r="FNZ17" s="2550"/>
      <c r="FOA17" s="2550"/>
      <c r="FOB17" s="2550"/>
      <c r="FOC17" s="2550"/>
      <c r="FOD17" s="2550"/>
      <c r="FOE17" s="2550"/>
      <c r="FOF17" s="2550"/>
      <c r="FOG17" s="2550"/>
      <c r="FOH17" s="2550"/>
      <c r="FOI17" s="2550"/>
      <c r="FOJ17" s="2550"/>
      <c r="FOK17" s="2550"/>
      <c r="FOL17" s="2550"/>
      <c r="FOM17" s="2550"/>
      <c r="FON17" s="2550"/>
      <c r="FOO17" s="2550"/>
      <c r="FOP17" s="2550"/>
      <c r="FOQ17" s="2550"/>
      <c r="FOR17" s="2550"/>
      <c r="FOS17" s="2550"/>
      <c r="FOT17" s="2550"/>
      <c r="FOU17" s="2550"/>
      <c r="FOV17" s="2550"/>
      <c r="FOW17" s="2550"/>
      <c r="FOX17" s="2550"/>
      <c r="FOY17" s="2550"/>
      <c r="FOZ17" s="2550"/>
      <c r="FPA17" s="2550"/>
      <c r="FPB17" s="2550"/>
      <c r="FPC17" s="2550"/>
      <c r="FPD17" s="2550"/>
      <c r="FPE17" s="2550"/>
      <c r="FPF17" s="2550"/>
      <c r="FPG17" s="2550"/>
      <c r="FPH17" s="2550"/>
      <c r="FPI17" s="2550"/>
      <c r="FPJ17" s="2550"/>
      <c r="FPK17" s="2550"/>
      <c r="FPL17" s="2550"/>
      <c r="FPM17" s="2550"/>
      <c r="FPN17" s="2550"/>
      <c r="FPO17" s="2550"/>
      <c r="FPP17" s="2550"/>
      <c r="FPQ17" s="2550"/>
      <c r="FPR17" s="2550"/>
      <c r="FPS17" s="2550"/>
      <c r="FPT17" s="2550"/>
      <c r="FPU17" s="2550"/>
      <c r="FPV17" s="2550"/>
      <c r="FPW17" s="2550"/>
      <c r="FPX17" s="2550"/>
      <c r="FPY17" s="2550"/>
      <c r="FPZ17" s="2550"/>
      <c r="FQA17" s="2550"/>
      <c r="FQB17" s="2550"/>
      <c r="FQC17" s="2550"/>
      <c r="FQD17" s="2550"/>
      <c r="FQE17" s="2550"/>
      <c r="FQF17" s="2550"/>
      <c r="FQG17" s="2550"/>
      <c r="FQH17" s="2550"/>
      <c r="FQI17" s="2550"/>
      <c r="FQJ17" s="2550"/>
      <c r="FQK17" s="2550"/>
      <c r="FQL17" s="2550"/>
      <c r="FQM17" s="2550"/>
      <c r="FQN17" s="2550"/>
      <c r="FQO17" s="2550"/>
      <c r="FQP17" s="2550"/>
      <c r="FQQ17" s="2550"/>
      <c r="FQR17" s="2550"/>
      <c r="FQS17" s="2550"/>
      <c r="FQT17" s="2550"/>
      <c r="FQU17" s="2550"/>
      <c r="FQV17" s="2550"/>
      <c r="FQW17" s="2550"/>
      <c r="FQX17" s="2550"/>
      <c r="FQY17" s="2550"/>
      <c r="FQZ17" s="2550"/>
      <c r="FRA17" s="2550"/>
      <c r="FRB17" s="2550"/>
      <c r="FRC17" s="2550"/>
      <c r="FRD17" s="2550"/>
      <c r="FRE17" s="2550"/>
      <c r="FRF17" s="2550"/>
      <c r="FRG17" s="2550"/>
      <c r="FRH17" s="2550"/>
      <c r="FRI17" s="2550"/>
      <c r="FRJ17" s="2550"/>
      <c r="FRK17" s="2550"/>
      <c r="FRL17" s="2550"/>
      <c r="FRM17" s="2550"/>
      <c r="FRN17" s="2550"/>
      <c r="FRO17" s="2550"/>
      <c r="FRP17" s="2550"/>
      <c r="FRQ17" s="2550"/>
      <c r="FRR17" s="2550"/>
      <c r="FRS17" s="2550"/>
      <c r="FRT17" s="2550"/>
      <c r="FRU17" s="2550"/>
      <c r="FRV17" s="2550"/>
      <c r="FRW17" s="2550"/>
      <c r="FRX17" s="2550"/>
      <c r="FRY17" s="2550"/>
      <c r="FRZ17" s="2550"/>
      <c r="FSA17" s="2550"/>
      <c r="FSB17" s="2550"/>
      <c r="FSC17" s="2550"/>
      <c r="FSD17" s="2550"/>
      <c r="FSE17" s="2550"/>
      <c r="FSF17" s="2550"/>
      <c r="FSG17" s="2550"/>
      <c r="FSH17" s="2550"/>
      <c r="FSI17" s="2550"/>
      <c r="FSJ17" s="2550"/>
      <c r="FSK17" s="2550"/>
      <c r="FSL17" s="2550"/>
      <c r="FSM17" s="2550"/>
      <c r="FSN17" s="2550"/>
      <c r="FSO17" s="2550"/>
      <c r="FSP17" s="2550"/>
      <c r="FSQ17" s="2550"/>
      <c r="FSR17" s="2550"/>
      <c r="FSS17" s="2550"/>
      <c r="FST17" s="2550"/>
      <c r="FSU17" s="2550"/>
      <c r="FSV17" s="2550"/>
      <c r="FSW17" s="2550"/>
      <c r="FSX17" s="2550"/>
      <c r="FSY17" s="2550"/>
      <c r="FSZ17" s="2550"/>
      <c r="FTA17" s="2550"/>
      <c r="FTB17" s="2550"/>
      <c r="FTC17" s="2550"/>
      <c r="FTD17" s="2550"/>
      <c r="FTE17" s="2550"/>
      <c r="FTF17" s="2550"/>
      <c r="FTG17" s="2550"/>
      <c r="FTH17" s="2550"/>
      <c r="FTI17" s="2550"/>
      <c r="FTJ17" s="2550"/>
      <c r="FTK17" s="2550"/>
      <c r="FTL17" s="2550"/>
      <c r="FTM17" s="2550"/>
      <c r="FTN17" s="2550"/>
      <c r="FTO17" s="2550"/>
      <c r="FTP17" s="2550"/>
      <c r="FTQ17" s="2550"/>
      <c r="FTR17" s="2550"/>
      <c r="FTS17" s="2550"/>
      <c r="FTT17" s="2550"/>
      <c r="FTU17" s="2550"/>
      <c r="FTV17" s="2550"/>
      <c r="FTW17" s="2550"/>
      <c r="FTX17" s="2550"/>
      <c r="FTY17" s="2550"/>
      <c r="FTZ17" s="2550"/>
      <c r="FUA17" s="2550"/>
      <c r="FUB17" s="2550"/>
      <c r="FUC17" s="2550"/>
      <c r="FUD17" s="2550"/>
      <c r="FUE17" s="2550"/>
      <c r="FUF17" s="2550"/>
      <c r="FUG17" s="2550"/>
      <c r="FUH17" s="2550"/>
      <c r="FUI17" s="2550"/>
      <c r="FUJ17" s="2550"/>
      <c r="FUK17" s="2550"/>
      <c r="FUL17" s="2550"/>
      <c r="FUM17" s="2550"/>
      <c r="FUN17" s="2550"/>
      <c r="FUO17" s="2550"/>
      <c r="FUP17" s="2550"/>
      <c r="FUQ17" s="2550"/>
      <c r="FUR17" s="2550"/>
      <c r="FUS17" s="2550"/>
      <c r="FUT17" s="2550"/>
      <c r="FUU17" s="2550"/>
      <c r="FUV17" s="2550"/>
      <c r="FUW17" s="2550"/>
      <c r="FUX17" s="2550"/>
      <c r="FUY17" s="2550"/>
      <c r="FUZ17" s="2550"/>
      <c r="FVA17" s="2550"/>
      <c r="FVB17" s="2550"/>
      <c r="FVC17" s="2550"/>
      <c r="FVD17" s="2550"/>
      <c r="FVE17" s="2550"/>
      <c r="FVF17" s="2550"/>
      <c r="FVG17" s="2550"/>
      <c r="FVH17" s="2550"/>
      <c r="FVI17" s="2550"/>
      <c r="FVJ17" s="2550"/>
      <c r="FVK17" s="2550"/>
      <c r="FVL17" s="2550"/>
      <c r="FVM17" s="2550"/>
      <c r="FVN17" s="2550"/>
      <c r="FVO17" s="2550"/>
      <c r="FVP17" s="2550"/>
      <c r="FVQ17" s="2550"/>
      <c r="FVR17" s="2550"/>
      <c r="FVS17" s="2550"/>
      <c r="FVT17" s="2550"/>
      <c r="FVU17" s="2550"/>
      <c r="FVV17" s="2550"/>
      <c r="FVW17" s="2550"/>
      <c r="FVX17" s="2550"/>
      <c r="FVY17" s="2550"/>
      <c r="FVZ17" s="2550"/>
      <c r="FWA17" s="2550"/>
      <c r="FWB17" s="2550"/>
      <c r="FWC17" s="2550"/>
      <c r="FWD17" s="2550"/>
      <c r="FWE17" s="2550"/>
      <c r="FWF17" s="2550"/>
      <c r="FWG17" s="2550"/>
      <c r="FWH17" s="2550"/>
      <c r="FWI17" s="2550"/>
      <c r="FWJ17" s="2550"/>
      <c r="FWK17" s="2550"/>
      <c r="FWL17" s="2550"/>
      <c r="FWM17" s="2550"/>
      <c r="FWN17" s="2550"/>
      <c r="FWO17" s="2550"/>
      <c r="FWP17" s="2550"/>
      <c r="FWQ17" s="2550"/>
      <c r="FWR17" s="2550"/>
      <c r="FWS17" s="2550"/>
      <c r="FWT17" s="2550"/>
      <c r="FWU17" s="2550"/>
      <c r="FWV17" s="2550"/>
      <c r="FWW17" s="2550"/>
      <c r="FWX17" s="2550"/>
      <c r="FWY17" s="2550"/>
      <c r="FWZ17" s="2550"/>
      <c r="FXA17" s="2550"/>
      <c r="FXB17" s="2550"/>
      <c r="FXC17" s="2550"/>
      <c r="FXD17" s="2550"/>
      <c r="FXE17" s="2550"/>
      <c r="FXF17" s="2550"/>
      <c r="FXG17" s="2550"/>
      <c r="FXH17" s="2550"/>
      <c r="FXI17" s="2550"/>
      <c r="FXJ17" s="2550"/>
      <c r="FXK17" s="2550"/>
      <c r="FXL17" s="2550"/>
      <c r="FXM17" s="2550"/>
      <c r="FXN17" s="2550"/>
      <c r="FXO17" s="2550"/>
      <c r="FXP17" s="2550"/>
      <c r="FXQ17" s="2550"/>
      <c r="FXR17" s="2550"/>
      <c r="FXS17" s="2550"/>
      <c r="FXT17" s="2550"/>
      <c r="FXU17" s="2550"/>
      <c r="FXV17" s="2550"/>
      <c r="FXW17" s="2550"/>
      <c r="FXX17" s="2550"/>
      <c r="FXY17" s="2550"/>
      <c r="FXZ17" s="2550"/>
      <c r="FYA17" s="2550"/>
      <c r="FYB17" s="2550"/>
      <c r="FYC17" s="2550"/>
      <c r="FYD17" s="2550"/>
      <c r="FYE17" s="2550"/>
      <c r="FYF17" s="2550"/>
      <c r="FYG17" s="2550"/>
      <c r="FYH17" s="2550"/>
      <c r="FYI17" s="2550"/>
      <c r="FYJ17" s="2550"/>
      <c r="FYK17" s="2550"/>
      <c r="FYL17" s="2550"/>
      <c r="FYM17" s="2550"/>
      <c r="FYN17" s="2550"/>
      <c r="FYO17" s="2550"/>
      <c r="FYP17" s="2550"/>
      <c r="FYQ17" s="2550"/>
      <c r="FYR17" s="2550"/>
      <c r="FYS17" s="2550"/>
      <c r="FYT17" s="2550"/>
      <c r="FYU17" s="2550"/>
      <c r="FYV17" s="2550"/>
      <c r="FYW17" s="2550"/>
      <c r="FYX17" s="2550"/>
      <c r="FYY17" s="2550"/>
      <c r="FYZ17" s="2550"/>
      <c r="FZA17" s="2550"/>
      <c r="FZB17" s="2550"/>
      <c r="FZC17" s="2550"/>
      <c r="FZD17" s="2550"/>
      <c r="FZE17" s="2550"/>
      <c r="FZF17" s="2550"/>
      <c r="FZG17" s="2550"/>
      <c r="FZH17" s="2550"/>
      <c r="FZI17" s="2550"/>
      <c r="FZJ17" s="2550"/>
      <c r="FZK17" s="2550"/>
      <c r="FZL17" s="2550"/>
      <c r="FZM17" s="2550"/>
      <c r="FZN17" s="2550"/>
      <c r="FZO17" s="2550"/>
      <c r="FZP17" s="2550"/>
      <c r="FZQ17" s="2550"/>
      <c r="FZR17" s="2550"/>
      <c r="FZS17" s="2550"/>
      <c r="FZT17" s="2550"/>
      <c r="FZU17" s="2550"/>
      <c r="FZV17" s="2550"/>
      <c r="FZW17" s="2550"/>
      <c r="FZX17" s="2550"/>
      <c r="FZY17" s="2550"/>
      <c r="FZZ17" s="2550"/>
      <c r="GAA17" s="2550"/>
      <c r="GAB17" s="2550"/>
      <c r="GAC17" s="2550"/>
      <c r="GAD17" s="2550"/>
      <c r="GAE17" s="2550"/>
      <c r="GAF17" s="2550"/>
      <c r="GAG17" s="2550"/>
      <c r="GAH17" s="2550"/>
      <c r="GAI17" s="2550"/>
      <c r="GAJ17" s="2550"/>
      <c r="GAK17" s="2550"/>
      <c r="GAL17" s="2550"/>
      <c r="GAM17" s="2550"/>
      <c r="GAN17" s="2550"/>
      <c r="GAO17" s="2550"/>
      <c r="GAP17" s="2550"/>
      <c r="GAQ17" s="2550"/>
      <c r="GAR17" s="2550"/>
      <c r="GAS17" s="2550"/>
      <c r="GAT17" s="2550"/>
      <c r="GAU17" s="2550"/>
      <c r="GAV17" s="2550"/>
      <c r="GAW17" s="2550"/>
      <c r="GAX17" s="2550"/>
      <c r="GAY17" s="2550"/>
      <c r="GAZ17" s="2550"/>
      <c r="GBA17" s="2550"/>
      <c r="GBB17" s="2550"/>
      <c r="GBC17" s="2550"/>
      <c r="GBD17" s="2550"/>
      <c r="GBE17" s="2550"/>
      <c r="GBF17" s="2550"/>
      <c r="GBG17" s="2550"/>
      <c r="GBH17" s="2550"/>
      <c r="GBI17" s="2550"/>
      <c r="GBJ17" s="2550"/>
      <c r="GBK17" s="2550"/>
      <c r="GBL17" s="2550"/>
      <c r="GBM17" s="2550"/>
      <c r="GBN17" s="2550"/>
      <c r="GBO17" s="2550"/>
      <c r="GBP17" s="2550"/>
      <c r="GBQ17" s="2550"/>
      <c r="GBR17" s="2550"/>
      <c r="GBS17" s="2550"/>
      <c r="GBT17" s="2550"/>
      <c r="GBU17" s="2550"/>
      <c r="GBV17" s="2550"/>
      <c r="GBW17" s="2550"/>
      <c r="GBX17" s="2550"/>
      <c r="GBY17" s="2550"/>
      <c r="GBZ17" s="2550"/>
      <c r="GCA17" s="2550"/>
      <c r="GCB17" s="2550"/>
      <c r="GCC17" s="2550"/>
      <c r="GCD17" s="2550"/>
      <c r="GCE17" s="2550"/>
      <c r="GCF17" s="2550"/>
      <c r="GCG17" s="2550"/>
      <c r="GCH17" s="2550"/>
      <c r="GCI17" s="2550"/>
      <c r="GCJ17" s="2550"/>
      <c r="GCK17" s="2550"/>
      <c r="GCL17" s="2550"/>
      <c r="GCM17" s="2550"/>
      <c r="GCN17" s="2550"/>
      <c r="GCO17" s="2550"/>
      <c r="GCP17" s="2550"/>
      <c r="GCQ17" s="2550"/>
      <c r="GCR17" s="2550"/>
      <c r="GCS17" s="2550"/>
      <c r="GCT17" s="2550"/>
      <c r="GCU17" s="2550"/>
      <c r="GCV17" s="2550"/>
      <c r="GCW17" s="2550"/>
      <c r="GCX17" s="2550"/>
      <c r="GCY17" s="2550"/>
      <c r="GCZ17" s="2550"/>
      <c r="GDA17" s="2550"/>
      <c r="GDB17" s="2550"/>
      <c r="GDC17" s="2550"/>
      <c r="GDD17" s="2550"/>
      <c r="GDE17" s="2550"/>
      <c r="GDF17" s="2550"/>
      <c r="GDG17" s="2550"/>
      <c r="GDH17" s="2550"/>
      <c r="GDI17" s="2550"/>
      <c r="GDJ17" s="2550"/>
      <c r="GDK17" s="2550"/>
      <c r="GDL17" s="2550"/>
      <c r="GDM17" s="2550"/>
      <c r="GDN17" s="2550"/>
      <c r="GDO17" s="2550"/>
      <c r="GDP17" s="2550"/>
      <c r="GDQ17" s="2550"/>
      <c r="GDR17" s="2550"/>
      <c r="GDS17" s="2550"/>
      <c r="GDT17" s="2550"/>
      <c r="GDU17" s="2550"/>
      <c r="GDV17" s="2550"/>
      <c r="GDW17" s="2550"/>
      <c r="GDX17" s="2550"/>
      <c r="GDY17" s="2550"/>
      <c r="GDZ17" s="2550"/>
      <c r="GEA17" s="2550"/>
      <c r="GEB17" s="2550"/>
      <c r="GEC17" s="2550"/>
      <c r="GED17" s="2550"/>
      <c r="GEE17" s="2550"/>
      <c r="GEF17" s="2550"/>
      <c r="GEG17" s="2550"/>
      <c r="GEH17" s="2550"/>
      <c r="GEI17" s="2550"/>
      <c r="GEJ17" s="2550"/>
      <c r="GEK17" s="2550"/>
      <c r="GEL17" s="2550"/>
      <c r="GEM17" s="2550"/>
      <c r="GEN17" s="2550"/>
      <c r="GEO17" s="2550"/>
      <c r="GEP17" s="2550"/>
      <c r="GEQ17" s="2550"/>
      <c r="GER17" s="2550"/>
      <c r="GES17" s="2550"/>
      <c r="GET17" s="2550"/>
      <c r="GEU17" s="2550"/>
      <c r="GEV17" s="2550"/>
      <c r="GEW17" s="2550"/>
      <c r="GEX17" s="2550"/>
      <c r="GEY17" s="2550"/>
      <c r="GEZ17" s="2550"/>
      <c r="GFA17" s="2550"/>
      <c r="GFB17" s="2550"/>
      <c r="GFC17" s="2550"/>
      <c r="GFD17" s="2550"/>
      <c r="GFE17" s="2550"/>
      <c r="GFF17" s="2550"/>
      <c r="GFG17" s="2550"/>
      <c r="GFH17" s="2550"/>
      <c r="GFI17" s="2550"/>
      <c r="GFJ17" s="2550"/>
      <c r="GFK17" s="2550"/>
      <c r="GFL17" s="2550"/>
      <c r="GFM17" s="2550"/>
      <c r="GFN17" s="2550"/>
      <c r="GFO17" s="2550"/>
      <c r="GFP17" s="2550"/>
      <c r="GFQ17" s="2550"/>
      <c r="GFR17" s="2550"/>
      <c r="GFS17" s="2550"/>
      <c r="GFT17" s="2550"/>
      <c r="GFU17" s="2550"/>
      <c r="GFV17" s="2550"/>
      <c r="GFW17" s="2550"/>
      <c r="GFX17" s="2550"/>
      <c r="GFY17" s="2550"/>
      <c r="GFZ17" s="2550"/>
      <c r="GGA17" s="2550"/>
      <c r="GGB17" s="2550"/>
      <c r="GGC17" s="2550"/>
      <c r="GGD17" s="2550"/>
      <c r="GGE17" s="2550"/>
      <c r="GGF17" s="2550"/>
      <c r="GGG17" s="2550"/>
      <c r="GGH17" s="2550"/>
      <c r="GGI17" s="2550"/>
      <c r="GGJ17" s="2550"/>
      <c r="GGK17" s="2550"/>
      <c r="GGL17" s="2550"/>
      <c r="GGM17" s="2550"/>
      <c r="GGN17" s="2550"/>
      <c r="GGO17" s="2550"/>
      <c r="GGP17" s="2550"/>
      <c r="GGQ17" s="2550"/>
      <c r="GGR17" s="2550"/>
      <c r="GGS17" s="2550"/>
      <c r="GGT17" s="2550"/>
      <c r="GGU17" s="2550"/>
      <c r="GGV17" s="2550"/>
      <c r="GGW17" s="2550"/>
      <c r="GGX17" s="2550"/>
      <c r="GGY17" s="2550"/>
      <c r="GGZ17" s="2550"/>
      <c r="GHA17" s="2550"/>
      <c r="GHB17" s="2550"/>
      <c r="GHC17" s="2550"/>
      <c r="GHD17" s="2550"/>
      <c r="GHE17" s="2550"/>
      <c r="GHF17" s="2550"/>
      <c r="GHG17" s="2550"/>
      <c r="GHH17" s="2550"/>
      <c r="GHI17" s="2550"/>
      <c r="GHJ17" s="2550"/>
      <c r="GHK17" s="2550"/>
      <c r="GHL17" s="2550"/>
      <c r="GHM17" s="2550"/>
      <c r="GHN17" s="2550"/>
      <c r="GHO17" s="2550"/>
      <c r="GHP17" s="2550"/>
      <c r="GHQ17" s="2550"/>
      <c r="GHR17" s="2550"/>
      <c r="GHS17" s="2550"/>
      <c r="GHT17" s="2550"/>
      <c r="GHU17" s="2550"/>
      <c r="GHV17" s="2550"/>
      <c r="GHW17" s="2550"/>
      <c r="GHX17" s="2550"/>
      <c r="GHY17" s="2550"/>
      <c r="GHZ17" s="2550"/>
      <c r="GIA17" s="2550"/>
      <c r="GIB17" s="2550"/>
      <c r="GIC17" s="2550"/>
      <c r="GID17" s="2550"/>
      <c r="GIE17" s="2550"/>
      <c r="GIF17" s="2550"/>
      <c r="GIG17" s="2550"/>
      <c r="GIH17" s="2550"/>
      <c r="GII17" s="2550"/>
      <c r="GIJ17" s="2550"/>
      <c r="GIK17" s="2550"/>
      <c r="GIL17" s="2550"/>
      <c r="GIM17" s="2550"/>
      <c r="GIN17" s="2550"/>
      <c r="GIO17" s="2550"/>
      <c r="GIP17" s="2550"/>
      <c r="GIQ17" s="2550"/>
      <c r="GIR17" s="2550"/>
      <c r="GIS17" s="2550"/>
      <c r="GIT17" s="2550"/>
      <c r="GIU17" s="2550"/>
      <c r="GIV17" s="2550"/>
      <c r="GIW17" s="2550"/>
      <c r="GIX17" s="2550"/>
      <c r="GIY17" s="2550"/>
      <c r="GIZ17" s="2550"/>
      <c r="GJA17" s="2550"/>
      <c r="GJB17" s="2550"/>
      <c r="GJC17" s="2550"/>
      <c r="GJD17" s="2550"/>
      <c r="GJE17" s="2550"/>
      <c r="GJF17" s="2550"/>
      <c r="GJG17" s="2550"/>
      <c r="GJH17" s="2550"/>
      <c r="GJI17" s="2550"/>
      <c r="GJJ17" s="2550"/>
      <c r="GJK17" s="2550"/>
      <c r="GJL17" s="2550"/>
      <c r="GJM17" s="2550"/>
      <c r="GJN17" s="2550"/>
      <c r="GJO17" s="2550"/>
      <c r="GJP17" s="2550"/>
      <c r="GJQ17" s="2550"/>
      <c r="GJR17" s="2550"/>
      <c r="GJS17" s="2550"/>
      <c r="GJT17" s="2550"/>
      <c r="GJU17" s="2550"/>
      <c r="GJV17" s="2550"/>
      <c r="GJW17" s="2550"/>
      <c r="GJX17" s="2550"/>
      <c r="GJY17" s="2550"/>
      <c r="GJZ17" s="2550"/>
      <c r="GKA17" s="2550"/>
      <c r="GKB17" s="2550"/>
      <c r="GKC17" s="2550"/>
      <c r="GKD17" s="2550"/>
      <c r="GKE17" s="2550"/>
      <c r="GKF17" s="2550"/>
      <c r="GKG17" s="2550"/>
      <c r="GKH17" s="2550"/>
      <c r="GKI17" s="2550"/>
      <c r="GKJ17" s="2550"/>
      <c r="GKK17" s="2550"/>
      <c r="GKL17" s="2550"/>
      <c r="GKM17" s="2550"/>
      <c r="GKN17" s="2550"/>
      <c r="GKO17" s="2550"/>
      <c r="GKP17" s="2550"/>
      <c r="GKQ17" s="2550"/>
      <c r="GKR17" s="2550"/>
      <c r="GKS17" s="2550"/>
      <c r="GKT17" s="2550"/>
      <c r="GKU17" s="2550"/>
      <c r="GKV17" s="2550"/>
      <c r="GKW17" s="2550"/>
      <c r="GKX17" s="2550"/>
      <c r="GKY17" s="2550"/>
      <c r="GKZ17" s="2550"/>
      <c r="GLA17" s="2550"/>
      <c r="GLB17" s="2550"/>
      <c r="GLC17" s="2550"/>
      <c r="GLD17" s="2550"/>
      <c r="GLE17" s="2550"/>
      <c r="GLF17" s="2550"/>
      <c r="GLG17" s="2550"/>
      <c r="GLH17" s="2550"/>
      <c r="GLI17" s="2550"/>
      <c r="GLJ17" s="2550"/>
      <c r="GLK17" s="2550"/>
      <c r="GLL17" s="2550"/>
      <c r="GLM17" s="2550"/>
      <c r="GLN17" s="2550"/>
      <c r="GLO17" s="2550"/>
      <c r="GLP17" s="2550"/>
      <c r="GLQ17" s="2550"/>
      <c r="GLR17" s="2550"/>
      <c r="GLS17" s="2550"/>
      <c r="GLT17" s="2550"/>
      <c r="GLU17" s="2550"/>
      <c r="GLV17" s="2550"/>
      <c r="GLW17" s="2550"/>
      <c r="GLX17" s="2550"/>
      <c r="GLY17" s="2550"/>
      <c r="GLZ17" s="2550"/>
      <c r="GMA17" s="2550"/>
      <c r="GMB17" s="2550"/>
      <c r="GMC17" s="2550"/>
      <c r="GMD17" s="2550"/>
      <c r="GME17" s="2550"/>
      <c r="GMF17" s="2550"/>
      <c r="GMG17" s="2550"/>
      <c r="GMH17" s="2550"/>
      <c r="GMI17" s="2550"/>
      <c r="GMJ17" s="2550"/>
      <c r="GMK17" s="2550"/>
      <c r="GML17" s="2550"/>
      <c r="GMM17" s="2550"/>
      <c r="GMN17" s="2550"/>
      <c r="GMO17" s="2550"/>
      <c r="GMP17" s="2550"/>
      <c r="GMQ17" s="2550"/>
      <c r="GMR17" s="2550"/>
      <c r="GMS17" s="2550"/>
      <c r="GMT17" s="2550"/>
      <c r="GMU17" s="2550"/>
      <c r="GMV17" s="2550"/>
      <c r="GMW17" s="2550"/>
      <c r="GMX17" s="2550"/>
      <c r="GMY17" s="2550"/>
      <c r="GMZ17" s="2550"/>
      <c r="GNA17" s="2550"/>
      <c r="GNB17" s="2550"/>
      <c r="GNC17" s="2550"/>
      <c r="GND17" s="2550"/>
      <c r="GNE17" s="2550"/>
      <c r="GNF17" s="2550"/>
      <c r="GNG17" s="2550"/>
      <c r="GNH17" s="2550"/>
      <c r="GNI17" s="2550"/>
      <c r="GNJ17" s="2550"/>
      <c r="GNK17" s="2550"/>
      <c r="GNL17" s="2550"/>
      <c r="GNM17" s="2550"/>
      <c r="GNN17" s="2550"/>
      <c r="GNO17" s="2550"/>
      <c r="GNP17" s="2550"/>
      <c r="GNQ17" s="2550"/>
      <c r="GNR17" s="2550"/>
      <c r="GNS17" s="2550"/>
      <c r="GNT17" s="2550"/>
      <c r="GNU17" s="2550"/>
      <c r="GNV17" s="2550"/>
      <c r="GNW17" s="2550"/>
      <c r="GNX17" s="2550"/>
      <c r="GNY17" s="2550"/>
      <c r="GNZ17" s="2550"/>
      <c r="GOA17" s="2550"/>
      <c r="GOB17" s="2550"/>
      <c r="GOC17" s="2550"/>
      <c r="GOD17" s="2550"/>
      <c r="GOE17" s="2550"/>
      <c r="GOF17" s="2550"/>
      <c r="GOG17" s="2550"/>
      <c r="GOH17" s="2550"/>
      <c r="GOI17" s="2550"/>
      <c r="GOJ17" s="2550"/>
      <c r="GOK17" s="2550"/>
      <c r="GOL17" s="2550"/>
      <c r="GOM17" s="2550"/>
      <c r="GON17" s="2550"/>
      <c r="GOO17" s="2550"/>
      <c r="GOP17" s="2550"/>
      <c r="GOQ17" s="2550"/>
      <c r="GOR17" s="2550"/>
      <c r="GOS17" s="2550"/>
      <c r="GOT17" s="2550"/>
      <c r="GOU17" s="2550"/>
      <c r="GOV17" s="2550"/>
      <c r="GOW17" s="2550"/>
      <c r="GOX17" s="2550"/>
      <c r="GOY17" s="2550"/>
      <c r="GOZ17" s="2550"/>
      <c r="GPA17" s="2550"/>
      <c r="GPB17" s="2550"/>
      <c r="GPC17" s="2550"/>
      <c r="GPD17" s="2550"/>
      <c r="GPE17" s="2550"/>
      <c r="GPF17" s="2550"/>
      <c r="GPG17" s="2550"/>
      <c r="GPH17" s="2550"/>
      <c r="GPI17" s="2550"/>
      <c r="GPJ17" s="2550"/>
      <c r="GPK17" s="2550"/>
      <c r="GPL17" s="2550"/>
      <c r="GPM17" s="2550"/>
      <c r="GPN17" s="2550"/>
      <c r="GPO17" s="2550"/>
      <c r="GPP17" s="2550"/>
      <c r="GPQ17" s="2550"/>
      <c r="GPR17" s="2550"/>
      <c r="GPS17" s="2550"/>
      <c r="GPT17" s="2550"/>
      <c r="GPU17" s="2550"/>
      <c r="GPV17" s="2550"/>
      <c r="GPW17" s="2550"/>
      <c r="GPX17" s="2550"/>
      <c r="GPY17" s="2550"/>
      <c r="GPZ17" s="2550"/>
      <c r="GQA17" s="2550"/>
      <c r="GQB17" s="2550"/>
      <c r="GQC17" s="2550"/>
      <c r="GQD17" s="2550"/>
      <c r="GQE17" s="2550"/>
      <c r="GQF17" s="2550"/>
      <c r="GQG17" s="2550"/>
      <c r="GQH17" s="2550"/>
      <c r="GQI17" s="2550"/>
      <c r="GQJ17" s="2550"/>
      <c r="GQK17" s="2550"/>
      <c r="GQL17" s="2550"/>
      <c r="GQM17" s="2550"/>
      <c r="GQN17" s="2550"/>
      <c r="GQO17" s="2550"/>
      <c r="GQP17" s="2550"/>
      <c r="GQQ17" s="2550"/>
      <c r="GQR17" s="2550"/>
      <c r="GQS17" s="2550"/>
      <c r="GQT17" s="2550"/>
      <c r="GQU17" s="2550"/>
      <c r="GQV17" s="2550"/>
      <c r="GQW17" s="2550"/>
      <c r="GQX17" s="2550"/>
      <c r="GQY17" s="2550"/>
      <c r="GQZ17" s="2550"/>
      <c r="GRA17" s="2550"/>
      <c r="GRB17" s="2550"/>
      <c r="GRC17" s="2550"/>
      <c r="GRD17" s="2550"/>
      <c r="GRE17" s="2550"/>
      <c r="GRF17" s="2550"/>
      <c r="GRG17" s="2550"/>
      <c r="GRH17" s="2550"/>
      <c r="GRI17" s="2550"/>
      <c r="GRJ17" s="2550"/>
      <c r="GRK17" s="2550"/>
      <c r="GRL17" s="2550"/>
      <c r="GRM17" s="2550"/>
      <c r="GRN17" s="2550"/>
      <c r="GRO17" s="2550"/>
      <c r="GRP17" s="2550"/>
      <c r="GRQ17" s="2550"/>
      <c r="GRR17" s="2550"/>
      <c r="GRS17" s="2550"/>
      <c r="GRT17" s="2550"/>
      <c r="GRU17" s="2550"/>
      <c r="GRV17" s="2550"/>
      <c r="GRW17" s="2550"/>
      <c r="GRX17" s="2550"/>
      <c r="GRY17" s="2550"/>
      <c r="GRZ17" s="2550"/>
      <c r="GSA17" s="2550"/>
      <c r="GSB17" s="2550"/>
      <c r="GSC17" s="2550"/>
      <c r="GSD17" s="2550"/>
      <c r="GSE17" s="2550"/>
      <c r="GSF17" s="2550"/>
      <c r="GSG17" s="2550"/>
      <c r="GSH17" s="2550"/>
      <c r="GSI17" s="2550"/>
      <c r="GSJ17" s="2550"/>
      <c r="GSK17" s="2550"/>
      <c r="GSL17" s="2550"/>
      <c r="GSM17" s="2550"/>
      <c r="GSN17" s="2550"/>
      <c r="GSO17" s="2550"/>
      <c r="GSP17" s="2550"/>
      <c r="GSQ17" s="2550"/>
      <c r="GSR17" s="2550"/>
      <c r="GSS17" s="2550"/>
      <c r="GST17" s="2550"/>
      <c r="GSU17" s="2550"/>
      <c r="GSV17" s="2550"/>
      <c r="GSW17" s="2550"/>
      <c r="GSX17" s="2550"/>
      <c r="GSY17" s="2550"/>
      <c r="GSZ17" s="2550"/>
      <c r="GTA17" s="2550"/>
      <c r="GTB17" s="2550"/>
      <c r="GTC17" s="2550"/>
      <c r="GTD17" s="2550"/>
      <c r="GTE17" s="2550"/>
      <c r="GTF17" s="2550"/>
      <c r="GTG17" s="2550"/>
      <c r="GTH17" s="2550"/>
      <c r="GTI17" s="2550"/>
      <c r="GTJ17" s="2550"/>
      <c r="GTK17" s="2550"/>
      <c r="GTL17" s="2550"/>
      <c r="GTM17" s="2550"/>
      <c r="GTN17" s="2550"/>
      <c r="GTO17" s="2550"/>
      <c r="GTP17" s="2550"/>
      <c r="GTQ17" s="2550"/>
      <c r="GTR17" s="2550"/>
      <c r="GTS17" s="2550"/>
      <c r="GTT17" s="2550"/>
      <c r="GTU17" s="2550"/>
      <c r="GTV17" s="2550"/>
      <c r="GTW17" s="2550"/>
      <c r="GTX17" s="2550"/>
      <c r="GTY17" s="2550"/>
      <c r="GTZ17" s="2550"/>
      <c r="GUA17" s="2550"/>
      <c r="GUB17" s="2550"/>
      <c r="GUC17" s="2550"/>
      <c r="GUD17" s="2550"/>
      <c r="GUE17" s="2550"/>
      <c r="GUF17" s="2550"/>
      <c r="GUG17" s="2550"/>
      <c r="GUH17" s="2550"/>
      <c r="GUI17" s="2550"/>
      <c r="GUJ17" s="2550"/>
      <c r="GUK17" s="2550"/>
      <c r="GUL17" s="2550"/>
      <c r="GUM17" s="2550"/>
      <c r="GUN17" s="2550"/>
      <c r="GUO17" s="2550"/>
      <c r="GUP17" s="2550"/>
      <c r="GUQ17" s="2550"/>
      <c r="GUR17" s="2550"/>
      <c r="GUS17" s="2550"/>
      <c r="GUT17" s="2550"/>
      <c r="GUU17" s="2550"/>
      <c r="GUV17" s="2550"/>
      <c r="GUW17" s="2550"/>
      <c r="GUX17" s="2550"/>
      <c r="GUY17" s="2550"/>
      <c r="GUZ17" s="2550"/>
      <c r="GVA17" s="2550"/>
      <c r="GVB17" s="2550"/>
      <c r="GVC17" s="2550"/>
      <c r="GVD17" s="2550"/>
      <c r="GVE17" s="2550"/>
      <c r="GVF17" s="2550"/>
      <c r="GVG17" s="2550"/>
      <c r="GVH17" s="2550"/>
      <c r="GVI17" s="2550"/>
      <c r="GVJ17" s="2550"/>
      <c r="GVK17" s="2550"/>
      <c r="GVL17" s="2550"/>
      <c r="GVM17" s="2550"/>
      <c r="GVN17" s="2550"/>
      <c r="GVO17" s="2550"/>
      <c r="GVP17" s="2550"/>
      <c r="GVQ17" s="2550"/>
      <c r="GVR17" s="2550"/>
      <c r="GVS17" s="2550"/>
      <c r="GVT17" s="2550"/>
      <c r="GVU17" s="2550"/>
      <c r="GVV17" s="2550"/>
      <c r="GVW17" s="2550"/>
      <c r="GVX17" s="2550"/>
      <c r="GVY17" s="2550"/>
      <c r="GVZ17" s="2550"/>
      <c r="GWA17" s="2550"/>
      <c r="GWB17" s="2550"/>
      <c r="GWC17" s="2550"/>
      <c r="GWD17" s="2550"/>
      <c r="GWE17" s="2550"/>
      <c r="GWF17" s="2550"/>
      <c r="GWG17" s="2550"/>
      <c r="GWH17" s="2550"/>
      <c r="GWI17" s="2550"/>
      <c r="GWJ17" s="2550"/>
      <c r="GWK17" s="2550"/>
      <c r="GWL17" s="2550"/>
      <c r="GWM17" s="2550"/>
      <c r="GWN17" s="2550"/>
      <c r="GWO17" s="2550"/>
      <c r="GWP17" s="2550"/>
      <c r="GWQ17" s="2550"/>
      <c r="GWR17" s="2550"/>
      <c r="GWS17" s="2550"/>
      <c r="GWT17" s="2550"/>
      <c r="GWU17" s="2550"/>
      <c r="GWV17" s="2550"/>
      <c r="GWW17" s="2550"/>
      <c r="GWX17" s="2550"/>
      <c r="GWY17" s="2550"/>
      <c r="GWZ17" s="2550"/>
      <c r="GXA17" s="2550"/>
      <c r="GXB17" s="2550"/>
      <c r="GXC17" s="2550"/>
      <c r="GXD17" s="2550"/>
      <c r="GXE17" s="2550"/>
      <c r="GXF17" s="2550"/>
      <c r="GXG17" s="2550"/>
      <c r="GXH17" s="2550"/>
      <c r="GXI17" s="2550"/>
      <c r="GXJ17" s="2550"/>
      <c r="GXK17" s="2550"/>
      <c r="GXL17" s="2550"/>
      <c r="GXM17" s="2550"/>
      <c r="GXN17" s="2550"/>
      <c r="GXO17" s="2550"/>
      <c r="GXP17" s="2550"/>
      <c r="GXQ17" s="2550"/>
      <c r="GXR17" s="2550"/>
      <c r="GXS17" s="2550"/>
      <c r="GXT17" s="2550"/>
      <c r="GXU17" s="2550"/>
      <c r="GXV17" s="2550"/>
      <c r="GXW17" s="2550"/>
      <c r="GXX17" s="2550"/>
      <c r="GXY17" s="2550"/>
      <c r="GXZ17" s="2550"/>
      <c r="GYA17" s="2550"/>
      <c r="GYB17" s="2550"/>
      <c r="GYC17" s="2550"/>
      <c r="GYD17" s="2550"/>
      <c r="GYE17" s="2550"/>
      <c r="GYF17" s="2550"/>
      <c r="GYG17" s="2550"/>
      <c r="GYH17" s="2550"/>
      <c r="GYI17" s="2550"/>
      <c r="GYJ17" s="2550"/>
      <c r="GYK17" s="2550"/>
      <c r="GYL17" s="2550"/>
      <c r="GYM17" s="2550"/>
      <c r="GYN17" s="2550"/>
      <c r="GYO17" s="2550"/>
      <c r="GYP17" s="2550"/>
      <c r="GYQ17" s="2550"/>
      <c r="GYR17" s="2550"/>
      <c r="GYS17" s="2550"/>
      <c r="GYT17" s="2550"/>
      <c r="GYU17" s="2550"/>
      <c r="GYV17" s="2550"/>
      <c r="GYW17" s="2550"/>
      <c r="GYX17" s="2550"/>
      <c r="GYY17" s="2550"/>
      <c r="GYZ17" s="2550"/>
      <c r="GZA17" s="2550"/>
      <c r="GZB17" s="2550"/>
      <c r="GZC17" s="2550"/>
      <c r="GZD17" s="2550"/>
      <c r="GZE17" s="2550"/>
      <c r="GZF17" s="2550"/>
      <c r="GZG17" s="2550"/>
      <c r="GZH17" s="2550"/>
      <c r="GZI17" s="2550"/>
      <c r="GZJ17" s="2550"/>
      <c r="GZK17" s="2550"/>
      <c r="GZL17" s="2550"/>
      <c r="GZM17" s="2550"/>
      <c r="GZN17" s="2550"/>
      <c r="GZO17" s="2550"/>
      <c r="GZP17" s="2550"/>
      <c r="GZQ17" s="2550"/>
      <c r="GZR17" s="2550"/>
      <c r="GZS17" s="2550"/>
      <c r="GZT17" s="2550"/>
      <c r="GZU17" s="2550"/>
      <c r="GZV17" s="2550"/>
      <c r="GZW17" s="2550"/>
      <c r="GZX17" s="2550"/>
      <c r="GZY17" s="2550"/>
      <c r="GZZ17" s="2550"/>
      <c r="HAA17" s="2550"/>
      <c r="HAB17" s="2550"/>
      <c r="HAC17" s="2550"/>
      <c r="HAD17" s="2550"/>
      <c r="HAE17" s="2550"/>
      <c r="HAF17" s="2550"/>
      <c r="HAG17" s="2550"/>
      <c r="HAH17" s="2550"/>
      <c r="HAI17" s="2550"/>
      <c r="HAJ17" s="2550"/>
      <c r="HAK17" s="2550"/>
      <c r="HAL17" s="2550"/>
      <c r="HAM17" s="2550"/>
      <c r="HAN17" s="2550"/>
      <c r="HAO17" s="2550"/>
      <c r="HAP17" s="2550"/>
      <c r="HAQ17" s="2550"/>
      <c r="HAR17" s="2550"/>
      <c r="HAS17" s="2550"/>
      <c r="HAT17" s="2550"/>
      <c r="HAU17" s="2550"/>
      <c r="HAV17" s="2550"/>
      <c r="HAW17" s="2550"/>
      <c r="HAX17" s="2550"/>
      <c r="HAY17" s="2550"/>
      <c r="HAZ17" s="2550"/>
      <c r="HBA17" s="2550"/>
      <c r="HBB17" s="2550"/>
      <c r="HBC17" s="2550"/>
      <c r="HBD17" s="2550"/>
      <c r="HBE17" s="2550"/>
      <c r="HBF17" s="2550"/>
      <c r="HBG17" s="2550"/>
      <c r="HBH17" s="2550"/>
      <c r="HBI17" s="2550"/>
      <c r="HBJ17" s="2550"/>
      <c r="HBK17" s="2550"/>
      <c r="HBL17" s="2550"/>
      <c r="HBM17" s="2550"/>
      <c r="HBN17" s="2550"/>
      <c r="HBO17" s="2550"/>
      <c r="HBP17" s="2550"/>
      <c r="HBQ17" s="2550"/>
      <c r="HBR17" s="2550"/>
      <c r="HBS17" s="2550"/>
      <c r="HBT17" s="2550"/>
      <c r="HBU17" s="2550"/>
      <c r="HBV17" s="2550"/>
      <c r="HBW17" s="2550"/>
      <c r="HBX17" s="2550"/>
      <c r="HBY17" s="2550"/>
      <c r="HBZ17" s="2550"/>
      <c r="HCA17" s="2550"/>
      <c r="HCB17" s="2550"/>
      <c r="HCC17" s="2550"/>
      <c r="HCD17" s="2550"/>
      <c r="HCE17" s="2550"/>
      <c r="HCF17" s="2550"/>
      <c r="HCG17" s="2550"/>
      <c r="HCH17" s="2550"/>
      <c r="HCI17" s="2550"/>
      <c r="HCJ17" s="2550"/>
      <c r="HCK17" s="2550"/>
      <c r="HCL17" s="2550"/>
      <c r="HCM17" s="2550"/>
      <c r="HCN17" s="2550"/>
      <c r="HCO17" s="2550"/>
      <c r="HCP17" s="2550"/>
      <c r="HCQ17" s="2550"/>
      <c r="HCR17" s="2550"/>
      <c r="HCS17" s="2550"/>
      <c r="HCT17" s="2550"/>
      <c r="HCU17" s="2550"/>
      <c r="HCV17" s="2550"/>
      <c r="HCW17" s="2550"/>
      <c r="HCX17" s="2550"/>
      <c r="HCY17" s="2550"/>
      <c r="HCZ17" s="2550"/>
      <c r="HDA17" s="2550"/>
      <c r="HDB17" s="2550"/>
      <c r="HDC17" s="2550"/>
      <c r="HDD17" s="2550"/>
      <c r="HDE17" s="2550"/>
      <c r="HDF17" s="2550"/>
      <c r="HDG17" s="2550"/>
      <c r="HDH17" s="2550"/>
      <c r="HDI17" s="2550"/>
      <c r="HDJ17" s="2550"/>
      <c r="HDK17" s="2550"/>
      <c r="HDL17" s="2550"/>
      <c r="HDM17" s="2550"/>
      <c r="HDN17" s="2550"/>
      <c r="HDO17" s="2550"/>
      <c r="HDP17" s="2550"/>
      <c r="HDQ17" s="2550"/>
      <c r="HDR17" s="2550"/>
      <c r="HDS17" s="2550"/>
      <c r="HDT17" s="2550"/>
      <c r="HDU17" s="2550"/>
      <c r="HDV17" s="2550"/>
      <c r="HDW17" s="2550"/>
      <c r="HDX17" s="2550"/>
      <c r="HDY17" s="2550"/>
      <c r="HDZ17" s="2550"/>
      <c r="HEA17" s="2550"/>
      <c r="HEB17" s="2550"/>
      <c r="HEC17" s="2550"/>
      <c r="HED17" s="2550"/>
      <c r="HEE17" s="2550"/>
      <c r="HEF17" s="2550"/>
      <c r="HEG17" s="2550"/>
      <c r="HEH17" s="2550"/>
      <c r="HEI17" s="2550"/>
      <c r="HEJ17" s="2550"/>
      <c r="HEK17" s="2550"/>
      <c r="HEL17" s="2550"/>
      <c r="HEM17" s="2550"/>
      <c r="HEN17" s="2550"/>
      <c r="HEO17" s="2550"/>
      <c r="HEP17" s="2550"/>
      <c r="HEQ17" s="2550"/>
      <c r="HER17" s="2550"/>
      <c r="HES17" s="2550"/>
      <c r="HET17" s="2550"/>
      <c r="HEU17" s="2550"/>
      <c r="HEV17" s="2550"/>
      <c r="HEW17" s="2550"/>
      <c r="HEX17" s="2550"/>
      <c r="HEY17" s="2550"/>
      <c r="HEZ17" s="2550"/>
      <c r="HFA17" s="2550"/>
      <c r="HFB17" s="2550"/>
      <c r="HFC17" s="2550"/>
      <c r="HFD17" s="2550"/>
      <c r="HFE17" s="2550"/>
      <c r="HFF17" s="2550"/>
      <c r="HFG17" s="2550"/>
      <c r="HFH17" s="2550"/>
      <c r="HFI17" s="2550"/>
      <c r="HFJ17" s="2550"/>
      <c r="HFK17" s="2550"/>
      <c r="HFL17" s="2550"/>
      <c r="HFM17" s="2550"/>
      <c r="HFN17" s="2550"/>
      <c r="HFO17" s="2550"/>
      <c r="HFP17" s="2550"/>
      <c r="HFQ17" s="2550"/>
      <c r="HFR17" s="2550"/>
      <c r="HFS17" s="2550"/>
      <c r="HFT17" s="2550"/>
      <c r="HFU17" s="2550"/>
      <c r="HFV17" s="2550"/>
      <c r="HFW17" s="2550"/>
      <c r="HFX17" s="2550"/>
      <c r="HFY17" s="2550"/>
      <c r="HFZ17" s="2550"/>
      <c r="HGA17" s="2550"/>
      <c r="HGB17" s="2550"/>
      <c r="HGC17" s="2550"/>
      <c r="HGD17" s="2550"/>
      <c r="HGE17" s="2550"/>
      <c r="HGF17" s="2550"/>
      <c r="HGG17" s="2550"/>
      <c r="HGH17" s="2550"/>
      <c r="HGI17" s="2550"/>
      <c r="HGJ17" s="2550"/>
      <c r="HGK17" s="2550"/>
      <c r="HGL17" s="2550"/>
      <c r="HGM17" s="2550"/>
      <c r="HGN17" s="2550"/>
      <c r="HGO17" s="2550"/>
      <c r="HGP17" s="2550"/>
      <c r="HGQ17" s="2550"/>
      <c r="HGR17" s="2550"/>
      <c r="HGS17" s="2550"/>
      <c r="HGT17" s="2550"/>
      <c r="HGU17" s="2550"/>
      <c r="HGV17" s="2550"/>
      <c r="HGW17" s="2550"/>
      <c r="HGX17" s="2550"/>
      <c r="HGY17" s="2550"/>
      <c r="HGZ17" s="2550"/>
      <c r="HHA17" s="2550"/>
      <c r="HHB17" s="2550"/>
      <c r="HHC17" s="2550"/>
      <c r="HHD17" s="2550"/>
      <c r="HHE17" s="2550"/>
      <c r="HHF17" s="2550"/>
      <c r="HHG17" s="2550"/>
      <c r="HHH17" s="2550"/>
      <c r="HHI17" s="2550"/>
      <c r="HHJ17" s="2550"/>
      <c r="HHK17" s="2550"/>
      <c r="HHL17" s="2550"/>
      <c r="HHM17" s="2550"/>
      <c r="HHN17" s="2550"/>
      <c r="HHO17" s="2550"/>
      <c r="HHP17" s="2550"/>
      <c r="HHQ17" s="2550"/>
      <c r="HHR17" s="2550"/>
      <c r="HHS17" s="2550"/>
      <c r="HHT17" s="2550"/>
      <c r="HHU17" s="2550"/>
      <c r="HHV17" s="2550"/>
      <c r="HHW17" s="2550"/>
      <c r="HHX17" s="2550"/>
      <c r="HHY17" s="2550"/>
      <c r="HHZ17" s="2550"/>
      <c r="HIA17" s="2550"/>
      <c r="HIB17" s="2550"/>
      <c r="HIC17" s="2550"/>
      <c r="HID17" s="2550"/>
      <c r="HIE17" s="2550"/>
      <c r="HIF17" s="2550"/>
      <c r="HIG17" s="2550"/>
      <c r="HIH17" s="2550"/>
      <c r="HII17" s="2550"/>
      <c r="HIJ17" s="2550"/>
      <c r="HIK17" s="2550"/>
      <c r="HIL17" s="2550"/>
      <c r="HIM17" s="2550"/>
      <c r="HIN17" s="2550"/>
      <c r="HIO17" s="2550"/>
      <c r="HIP17" s="2550"/>
      <c r="HIQ17" s="2550"/>
      <c r="HIR17" s="2550"/>
      <c r="HIS17" s="2550"/>
      <c r="HIT17" s="2550"/>
      <c r="HIU17" s="2550"/>
      <c r="HIV17" s="2550"/>
      <c r="HIW17" s="2550"/>
      <c r="HIX17" s="2550"/>
      <c r="HIY17" s="2550"/>
      <c r="HIZ17" s="2550"/>
      <c r="HJA17" s="2550"/>
      <c r="HJB17" s="2550"/>
      <c r="HJC17" s="2550"/>
      <c r="HJD17" s="2550"/>
      <c r="HJE17" s="2550"/>
      <c r="HJF17" s="2550"/>
      <c r="HJG17" s="2550"/>
      <c r="HJH17" s="2550"/>
      <c r="HJI17" s="2550"/>
      <c r="HJJ17" s="2550"/>
      <c r="HJK17" s="2550"/>
      <c r="HJL17" s="2550"/>
      <c r="HJM17" s="2550"/>
      <c r="HJN17" s="2550"/>
      <c r="HJO17" s="2550"/>
      <c r="HJP17" s="2550"/>
      <c r="HJQ17" s="2550"/>
      <c r="HJR17" s="2550"/>
      <c r="HJS17" s="2550"/>
      <c r="HJT17" s="2550"/>
      <c r="HJU17" s="2550"/>
      <c r="HJV17" s="2550"/>
      <c r="HJW17" s="2550"/>
      <c r="HJX17" s="2550"/>
      <c r="HJY17" s="2550"/>
      <c r="HJZ17" s="2550"/>
      <c r="HKA17" s="2550"/>
      <c r="HKB17" s="2550"/>
      <c r="HKC17" s="2550"/>
      <c r="HKD17" s="2550"/>
      <c r="HKE17" s="2550"/>
      <c r="HKF17" s="2550"/>
      <c r="HKG17" s="2550"/>
      <c r="HKH17" s="2550"/>
      <c r="HKI17" s="2550"/>
      <c r="HKJ17" s="2550"/>
      <c r="HKK17" s="2550"/>
      <c r="HKL17" s="2550"/>
      <c r="HKM17" s="2550"/>
      <c r="HKN17" s="2550"/>
      <c r="HKO17" s="2550"/>
      <c r="HKP17" s="2550"/>
      <c r="HKQ17" s="2550"/>
      <c r="HKR17" s="2550"/>
      <c r="HKS17" s="2550"/>
      <c r="HKT17" s="2550"/>
      <c r="HKU17" s="2550"/>
      <c r="HKV17" s="2550"/>
      <c r="HKW17" s="2550"/>
      <c r="HKX17" s="2550"/>
      <c r="HKY17" s="2550"/>
      <c r="HKZ17" s="2550"/>
      <c r="HLA17" s="2550"/>
      <c r="HLB17" s="2550"/>
      <c r="HLC17" s="2550"/>
      <c r="HLD17" s="2550"/>
      <c r="HLE17" s="2550"/>
      <c r="HLF17" s="2550"/>
      <c r="HLG17" s="2550"/>
      <c r="HLH17" s="2550"/>
      <c r="HLI17" s="2550"/>
      <c r="HLJ17" s="2550"/>
      <c r="HLK17" s="2550"/>
      <c r="HLL17" s="2550"/>
      <c r="HLM17" s="2550"/>
      <c r="HLN17" s="2550"/>
      <c r="HLO17" s="2550"/>
      <c r="HLP17" s="2550"/>
      <c r="HLQ17" s="2550"/>
      <c r="HLR17" s="2550"/>
      <c r="HLS17" s="2550"/>
      <c r="HLT17" s="2550"/>
      <c r="HLU17" s="2550"/>
      <c r="HLV17" s="2550"/>
      <c r="HLW17" s="2550"/>
      <c r="HLX17" s="2550"/>
      <c r="HLY17" s="2550"/>
      <c r="HLZ17" s="2550"/>
      <c r="HMA17" s="2550"/>
      <c r="HMB17" s="2550"/>
      <c r="HMC17" s="2550"/>
      <c r="HMD17" s="2550"/>
      <c r="HME17" s="2550"/>
      <c r="HMF17" s="2550"/>
      <c r="HMG17" s="2550"/>
      <c r="HMH17" s="2550"/>
      <c r="HMI17" s="2550"/>
      <c r="HMJ17" s="2550"/>
      <c r="HMK17" s="2550"/>
      <c r="HML17" s="2550"/>
      <c r="HMM17" s="2550"/>
      <c r="HMN17" s="2550"/>
      <c r="HMO17" s="2550"/>
      <c r="HMP17" s="2550"/>
      <c r="HMQ17" s="2550"/>
      <c r="HMR17" s="2550"/>
      <c r="HMS17" s="2550"/>
      <c r="HMT17" s="2550"/>
      <c r="HMU17" s="2550"/>
      <c r="HMV17" s="2550"/>
      <c r="HMW17" s="2550"/>
      <c r="HMX17" s="2550"/>
      <c r="HMY17" s="2550"/>
      <c r="HMZ17" s="2550"/>
      <c r="HNA17" s="2550"/>
      <c r="HNB17" s="2550"/>
      <c r="HNC17" s="2550"/>
      <c r="HND17" s="2550"/>
      <c r="HNE17" s="2550"/>
      <c r="HNF17" s="2550"/>
      <c r="HNG17" s="2550"/>
      <c r="HNH17" s="2550"/>
      <c r="HNI17" s="2550"/>
      <c r="HNJ17" s="2550"/>
      <c r="HNK17" s="2550"/>
      <c r="HNL17" s="2550"/>
      <c r="HNM17" s="2550"/>
      <c r="HNN17" s="2550"/>
      <c r="HNO17" s="2550"/>
      <c r="HNP17" s="2550"/>
      <c r="HNQ17" s="2550"/>
      <c r="HNR17" s="2550"/>
      <c r="HNS17" s="2550"/>
      <c r="HNT17" s="2550"/>
      <c r="HNU17" s="2550"/>
      <c r="HNV17" s="2550"/>
      <c r="HNW17" s="2550"/>
      <c r="HNX17" s="2550"/>
      <c r="HNY17" s="2550"/>
      <c r="HNZ17" s="2550"/>
      <c r="HOA17" s="2550"/>
      <c r="HOB17" s="2550"/>
      <c r="HOC17" s="2550"/>
      <c r="HOD17" s="2550"/>
      <c r="HOE17" s="2550"/>
      <c r="HOF17" s="2550"/>
      <c r="HOG17" s="2550"/>
      <c r="HOH17" s="2550"/>
      <c r="HOI17" s="2550"/>
      <c r="HOJ17" s="2550"/>
      <c r="HOK17" s="2550"/>
      <c r="HOL17" s="2550"/>
      <c r="HOM17" s="2550"/>
      <c r="HON17" s="2550"/>
      <c r="HOO17" s="2550"/>
      <c r="HOP17" s="2550"/>
      <c r="HOQ17" s="2550"/>
      <c r="HOR17" s="2550"/>
      <c r="HOS17" s="2550"/>
      <c r="HOT17" s="2550"/>
      <c r="HOU17" s="2550"/>
      <c r="HOV17" s="2550"/>
      <c r="HOW17" s="2550"/>
      <c r="HOX17" s="2550"/>
      <c r="HOY17" s="2550"/>
      <c r="HOZ17" s="2550"/>
      <c r="HPA17" s="2550"/>
      <c r="HPB17" s="2550"/>
      <c r="HPC17" s="2550"/>
      <c r="HPD17" s="2550"/>
      <c r="HPE17" s="2550"/>
      <c r="HPF17" s="2550"/>
      <c r="HPG17" s="2550"/>
      <c r="HPH17" s="2550"/>
      <c r="HPI17" s="2550"/>
      <c r="HPJ17" s="2550"/>
      <c r="HPK17" s="2550"/>
      <c r="HPL17" s="2550"/>
      <c r="HPM17" s="2550"/>
      <c r="HPN17" s="2550"/>
      <c r="HPO17" s="2550"/>
      <c r="HPP17" s="2550"/>
      <c r="HPQ17" s="2550"/>
      <c r="HPR17" s="2550"/>
      <c r="HPS17" s="2550"/>
      <c r="HPT17" s="2550"/>
      <c r="HPU17" s="2550"/>
      <c r="HPV17" s="2550"/>
      <c r="HPW17" s="2550"/>
      <c r="HPX17" s="2550"/>
      <c r="HPY17" s="2550"/>
      <c r="HPZ17" s="2550"/>
      <c r="HQA17" s="2550"/>
      <c r="HQB17" s="2550"/>
      <c r="HQC17" s="2550"/>
      <c r="HQD17" s="2550"/>
      <c r="HQE17" s="2550"/>
      <c r="HQF17" s="2550"/>
      <c r="HQG17" s="2550"/>
      <c r="HQH17" s="2550"/>
      <c r="HQI17" s="2550"/>
      <c r="HQJ17" s="2550"/>
      <c r="HQK17" s="2550"/>
      <c r="HQL17" s="2550"/>
      <c r="HQM17" s="2550"/>
      <c r="HQN17" s="2550"/>
      <c r="HQO17" s="2550"/>
      <c r="HQP17" s="2550"/>
      <c r="HQQ17" s="2550"/>
      <c r="HQR17" s="2550"/>
      <c r="HQS17" s="2550"/>
      <c r="HQT17" s="2550"/>
      <c r="HQU17" s="2550"/>
      <c r="HQV17" s="2550"/>
      <c r="HQW17" s="2550"/>
      <c r="HQX17" s="2550"/>
      <c r="HQY17" s="2550"/>
      <c r="HQZ17" s="2550"/>
      <c r="HRA17" s="2550"/>
      <c r="HRB17" s="2550"/>
      <c r="HRC17" s="2550"/>
      <c r="HRD17" s="2550"/>
      <c r="HRE17" s="2550"/>
      <c r="HRF17" s="2550"/>
      <c r="HRG17" s="2550"/>
      <c r="HRH17" s="2550"/>
      <c r="HRI17" s="2550"/>
      <c r="HRJ17" s="2550"/>
      <c r="HRK17" s="2550"/>
      <c r="HRL17" s="2550"/>
      <c r="HRM17" s="2550"/>
      <c r="HRN17" s="2550"/>
      <c r="HRO17" s="2550"/>
      <c r="HRP17" s="2550"/>
      <c r="HRQ17" s="2550"/>
      <c r="HRR17" s="2550"/>
      <c r="HRS17" s="2550"/>
      <c r="HRT17" s="2550"/>
      <c r="HRU17" s="2550"/>
      <c r="HRV17" s="2550"/>
      <c r="HRW17" s="2550"/>
      <c r="HRX17" s="2550"/>
      <c r="HRY17" s="2550"/>
      <c r="HRZ17" s="2550"/>
      <c r="HSA17" s="2550"/>
      <c r="HSB17" s="2550"/>
      <c r="HSC17" s="2550"/>
      <c r="HSD17" s="2550"/>
      <c r="HSE17" s="2550"/>
      <c r="HSF17" s="2550"/>
      <c r="HSG17" s="2550"/>
      <c r="HSH17" s="2550"/>
      <c r="HSI17" s="2550"/>
      <c r="HSJ17" s="2550"/>
      <c r="HSK17" s="2550"/>
      <c r="HSL17" s="2550"/>
      <c r="HSM17" s="2550"/>
      <c r="HSN17" s="2550"/>
      <c r="HSO17" s="2550"/>
      <c r="HSP17" s="2550"/>
      <c r="HSQ17" s="2550"/>
      <c r="HSR17" s="2550"/>
      <c r="HSS17" s="2550"/>
      <c r="HST17" s="2550"/>
      <c r="HSU17" s="2550"/>
      <c r="HSV17" s="2550"/>
      <c r="HSW17" s="2550"/>
      <c r="HSX17" s="2550"/>
      <c r="HSY17" s="2550"/>
      <c r="HSZ17" s="2550"/>
      <c r="HTA17" s="2550"/>
      <c r="HTB17" s="2550"/>
      <c r="HTC17" s="2550"/>
      <c r="HTD17" s="2550"/>
      <c r="HTE17" s="2550"/>
      <c r="HTF17" s="2550"/>
      <c r="HTG17" s="2550"/>
      <c r="HTH17" s="2550"/>
      <c r="HTI17" s="2550"/>
      <c r="HTJ17" s="2550"/>
      <c r="HTK17" s="2550"/>
      <c r="HTL17" s="2550"/>
      <c r="HTM17" s="2550"/>
      <c r="HTN17" s="2550"/>
      <c r="HTO17" s="2550"/>
      <c r="HTP17" s="2550"/>
      <c r="HTQ17" s="2550"/>
      <c r="HTR17" s="2550"/>
      <c r="HTS17" s="2550"/>
      <c r="HTT17" s="2550"/>
      <c r="HTU17" s="2550"/>
      <c r="HTV17" s="2550"/>
      <c r="HTW17" s="2550"/>
      <c r="HTX17" s="2550"/>
      <c r="HTY17" s="2550"/>
      <c r="HTZ17" s="2550"/>
      <c r="HUA17" s="2550"/>
      <c r="HUB17" s="2550"/>
      <c r="HUC17" s="2550"/>
      <c r="HUD17" s="2550"/>
      <c r="HUE17" s="2550"/>
      <c r="HUF17" s="2550"/>
      <c r="HUG17" s="2550"/>
      <c r="HUH17" s="2550"/>
      <c r="HUI17" s="2550"/>
      <c r="HUJ17" s="2550"/>
      <c r="HUK17" s="2550"/>
      <c r="HUL17" s="2550"/>
      <c r="HUM17" s="2550"/>
      <c r="HUN17" s="2550"/>
      <c r="HUO17" s="2550"/>
      <c r="HUP17" s="2550"/>
      <c r="HUQ17" s="2550"/>
      <c r="HUR17" s="2550"/>
      <c r="HUS17" s="2550"/>
      <c r="HUT17" s="2550"/>
      <c r="HUU17" s="2550"/>
      <c r="HUV17" s="2550"/>
      <c r="HUW17" s="2550"/>
      <c r="HUX17" s="2550"/>
      <c r="HUY17" s="2550"/>
      <c r="HUZ17" s="2550"/>
      <c r="HVA17" s="2550"/>
      <c r="HVB17" s="2550"/>
      <c r="HVC17" s="2550"/>
      <c r="HVD17" s="2550"/>
      <c r="HVE17" s="2550"/>
      <c r="HVF17" s="2550"/>
      <c r="HVG17" s="2550"/>
      <c r="HVH17" s="2550"/>
      <c r="HVI17" s="2550"/>
      <c r="HVJ17" s="2550"/>
      <c r="HVK17" s="2550"/>
      <c r="HVL17" s="2550"/>
      <c r="HVM17" s="2550"/>
      <c r="HVN17" s="2550"/>
      <c r="HVO17" s="2550"/>
      <c r="HVP17" s="2550"/>
      <c r="HVQ17" s="2550"/>
      <c r="HVR17" s="2550"/>
      <c r="HVS17" s="2550"/>
      <c r="HVT17" s="2550"/>
      <c r="HVU17" s="2550"/>
      <c r="HVV17" s="2550"/>
      <c r="HVW17" s="2550"/>
      <c r="HVX17" s="2550"/>
      <c r="HVY17" s="2550"/>
      <c r="HVZ17" s="2550"/>
      <c r="HWA17" s="2550"/>
      <c r="HWB17" s="2550"/>
      <c r="HWC17" s="2550"/>
      <c r="HWD17" s="2550"/>
      <c r="HWE17" s="2550"/>
      <c r="HWF17" s="2550"/>
      <c r="HWG17" s="2550"/>
      <c r="HWH17" s="2550"/>
      <c r="HWI17" s="2550"/>
      <c r="HWJ17" s="2550"/>
      <c r="HWK17" s="2550"/>
      <c r="HWL17" s="2550"/>
      <c r="HWM17" s="2550"/>
      <c r="HWN17" s="2550"/>
      <c r="HWO17" s="2550"/>
      <c r="HWP17" s="2550"/>
      <c r="HWQ17" s="2550"/>
      <c r="HWR17" s="2550"/>
      <c r="HWS17" s="2550"/>
      <c r="HWT17" s="2550"/>
      <c r="HWU17" s="2550"/>
      <c r="HWV17" s="2550"/>
      <c r="HWW17" s="2550"/>
      <c r="HWX17" s="2550"/>
      <c r="HWY17" s="2550"/>
      <c r="HWZ17" s="2550"/>
      <c r="HXA17" s="2550"/>
      <c r="HXB17" s="2550"/>
      <c r="HXC17" s="2550"/>
      <c r="HXD17" s="2550"/>
      <c r="HXE17" s="2550"/>
      <c r="HXF17" s="2550"/>
      <c r="HXG17" s="2550"/>
      <c r="HXH17" s="2550"/>
      <c r="HXI17" s="2550"/>
      <c r="HXJ17" s="2550"/>
      <c r="HXK17" s="2550"/>
      <c r="HXL17" s="2550"/>
      <c r="HXM17" s="2550"/>
      <c r="HXN17" s="2550"/>
      <c r="HXO17" s="2550"/>
      <c r="HXP17" s="2550"/>
      <c r="HXQ17" s="2550"/>
      <c r="HXR17" s="2550"/>
      <c r="HXS17" s="2550"/>
      <c r="HXT17" s="2550"/>
      <c r="HXU17" s="2550"/>
      <c r="HXV17" s="2550"/>
      <c r="HXW17" s="2550"/>
      <c r="HXX17" s="2550"/>
      <c r="HXY17" s="2550"/>
      <c r="HXZ17" s="2550"/>
      <c r="HYA17" s="2550"/>
      <c r="HYB17" s="2550"/>
      <c r="HYC17" s="2550"/>
      <c r="HYD17" s="2550"/>
      <c r="HYE17" s="2550"/>
      <c r="HYF17" s="2550"/>
      <c r="HYG17" s="2550"/>
      <c r="HYH17" s="2550"/>
      <c r="HYI17" s="2550"/>
      <c r="HYJ17" s="2550"/>
      <c r="HYK17" s="2550"/>
      <c r="HYL17" s="2550"/>
      <c r="HYM17" s="2550"/>
      <c r="HYN17" s="2550"/>
      <c r="HYO17" s="2550"/>
      <c r="HYP17" s="2550"/>
      <c r="HYQ17" s="2550"/>
      <c r="HYR17" s="2550"/>
      <c r="HYS17" s="2550"/>
      <c r="HYT17" s="2550"/>
      <c r="HYU17" s="2550"/>
      <c r="HYV17" s="2550"/>
      <c r="HYW17" s="2550"/>
      <c r="HYX17" s="2550"/>
      <c r="HYY17" s="2550"/>
      <c r="HYZ17" s="2550"/>
      <c r="HZA17" s="2550"/>
      <c r="HZB17" s="2550"/>
      <c r="HZC17" s="2550"/>
      <c r="HZD17" s="2550"/>
      <c r="HZE17" s="2550"/>
      <c r="HZF17" s="2550"/>
      <c r="HZG17" s="2550"/>
      <c r="HZH17" s="2550"/>
      <c r="HZI17" s="2550"/>
      <c r="HZJ17" s="2550"/>
      <c r="HZK17" s="2550"/>
      <c r="HZL17" s="2550"/>
      <c r="HZM17" s="2550"/>
      <c r="HZN17" s="2550"/>
      <c r="HZO17" s="2550"/>
      <c r="HZP17" s="2550"/>
      <c r="HZQ17" s="2550"/>
      <c r="HZR17" s="2550"/>
      <c r="HZS17" s="2550"/>
      <c r="HZT17" s="2550"/>
      <c r="HZU17" s="2550"/>
      <c r="HZV17" s="2550"/>
      <c r="HZW17" s="2550"/>
      <c r="HZX17" s="2550"/>
      <c r="HZY17" s="2550"/>
      <c r="HZZ17" s="2550"/>
      <c r="IAA17" s="2550"/>
      <c r="IAB17" s="2550"/>
      <c r="IAC17" s="2550"/>
      <c r="IAD17" s="2550"/>
      <c r="IAE17" s="2550"/>
      <c r="IAF17" s="2550"/>
      <c r="IAG17" s="2550"/>
      <c r="IAH17" s="2550"/>
      <c r="IAI17" s="2550"/>
      <c r="IAJ17" s="2550"/>
      <c r="IAK17" s="2550"/>
      <c r="IAL17" s="2550"/>
      <c r="IAM17" s="2550"/>
      <c r="IAN17" s="2550"/>
      <c r="IAO17" s="2550"/>
      <c r="IAP17" s="2550"/>
      <c r="IAQ17" s="2550"/>
      <c r="IAR17" s="2550"/>
      <c r="IAS17" s="2550"/>
      <c r="IAT17" s="2550"/>
      <c r="IAU17" s="2550"/>
      <c r="IAV17" s="2550"/>
      <c r="IAW17" s="2550"/>
      <c r="IAX17" s="2550"/>
      <c r="IAY17" s="2550"/>
      <c r="IAZ17" s="2550"/>
      <c r="IBA17" s="2550"/>
      <c r="IBB17" s="2550"/>
      <c r="IBC17" s="2550"/>
      <c r="IBD17" s="2550"/>
      <c r="IBE17" s="2550"/>
      <c r="IBF17" s="2550"/>
      <c r="IBG17" s="2550"/>
      <c r="IBH17" s="2550"/>
      <c r="IBI17" s="2550"/>
      <c r="IBJ17" s="2550"/>
      <c r="IBK17" s="2550"/>
      <c r="IBL17" s="2550"/>
      <c r="IBM17" s="2550"/>
      <c r="IBN17" s="2550"/>
      <c r="IBO17" s="2550"/>
      <c r="IBP17" s="2550"/>
      <c r="IBQ17" s="2550"/>
      <c r="IBR17" s="2550"/>
      <c r="IBS17" s="2550"/>
      <c r="IBT17" s="2550"/>
      <c r="IBU17" s="2550"/>
      <c r="IBV17" s="2550"/>
      <c r="IBW17" s="2550"/>
      <c r="IBX17" s="2550"/>
      <c r="IBY17" s="2550"/>
      <c r="IBZ17" s="2550"/>
      <c r="ICA17" s="2550"/>
      <c r="ICB17" s="2550"/>
      <c r="ICC17" s="2550"/>
      <c r="ICD17" s="2550"/>
      <c r="ICE17" s="2550"/>
      <c r="ICF17" s="2550"/>
      <c r="ICG17" s="2550"/>
      <c r="ICH17" s="2550"/>
      <c r="ICI17" s="2550"/>
      <c r="ICJ17" s="2550"/>
      <c r="ICK17" s="2550"/>
      <c r="ICL17" s="2550"/>
      <c r="ICM17" s="2550"/>
      <c r="ICN17" s="2550"/>
      <c r="ICO17" s="2550"/>
      <c r="ICP17" s="2550"/>
      <c r="ICQ17" s="2550"/>
      <c r="ICR17" s="2550"/>
      <c r="ICS17" s="2550"/>
      <c r="ICT17" s="2550"/>
      <c r="ICU17" s="2550"/>
      <c r="ICV17" s="2550"/>
      <c r="ICW17" s="2550"/>
      <c r="ICX17" s="2550"/>
      <c r="ICY17" s="2550"/>
      <c r="ICZ17" s="2550"/>
      <c r="IDA17" s="2550"/>
      <c r="IDB17" s="2550"/>
      <c r="IDC17" s="2550"/>
      <c r="IDD17" s="2550"/>
      <c r="IDE17" s="2550"/>
      <c r="IDF17" s="2550"/>
      <c r="IDG17" s="2550"/>
      <c r="IDH17" s="2550"/>
      <c r="IDI17" s="2550"/>
      <c r="IDJ17" s="2550"/>
      <c r="IDK17" s="2550"/>
      <c r="IDL17" s="2550"/>
      <c r="IDM17" s="2550"/>
      <c r="IDN17" s="2550"/>
      <c r="IDO17" s="2550"/>
      <c r="IDP17" s="2550"/>
      <c r="IDQ17" s="2550"/>
      <c r="IDR17" s="2550"/>
      <c r="IDS17" s="2550"/>
      <c r="IDT17" s="2550"/>
      <c r="IDU17" s="2550"/>
      <c r="IDV17" s="2550"/>
      <c r="IDW17" s="2550"/>
      <c r="IDX17" s="2550"/>
      <c r="IDY17" s="2550"/>
      <c r="IDZ17" s="2550"/>
      <c r="IEA17" s="2550"/>
      <c r="IEB17" s="2550"/>
      <c r="IEC17" s="2550"/>
      <c r="IED17" s="2550"/>
      <c r="IEE17" s="2550"/>
      <c r="IEF17" s="2550"/>
      <c r="IEG17" s="2550"/>
      <c r="IEH17" s="2550"/>
      <c r="IEI17" s="2550"/>
      <c r="IEJ17" s="2550"/>
      <c r="IEK17" s="2550"/>
      <c r="IEL17" s="2550"/>
      <c r="IEM17" s="2550"/>
      <c r="IEN17" s="2550"/>
      <c r="IEO17" s="2550"/>
      <c r="IEP17" s="2550"/>
      <c r="IEQ17" s="2550"/>
      <c r="IER17" s="2550"/>
      <c r="IES17" s="2550"/>
      <c r="IET17" s="2550"/>
      <c r="IEU17" s="2550"/>
      <c r="IEV17" s="2550"/>
      <c r="IEW17" s="2550"/>
      <c r="IEX17" s="2550"/>
      <c r="IEY17" s="2550"/>
      <c r="IEZ17" s="2550"/>
      <c r="IFA17" s="2550"/>
      <c r="IFB17" s="2550"/>
      <c r="IFC17" s="2550"/>
      <c r="IFD17" s="2550"/>
      <c r="IFE17" s="2550"/>
      <c r="IFF17" s="2550"/>
      <c r="IFG17" s="2550"/>
      <c r="IFH17" s="2550"/>
      <c r="IFI17" s="2550"/>
      <c r="IFJ17" s="2550"/>
      <c r="IFK17" s="2550"/>
      <c r="IFL17" s="2550"/>
      <c r="IFM17" s="2550"/>
      <c r="IFN17" s="2550"/>
      <c r="IFO17" s="2550"/>
      <c r="IFP17" s="2550"/>
      <c r="IFQ17" s="2550"/>
      <c r="IFR17" s="2550"/>
      <c r="IFS17" s="2550"/>
      <c r="IFT17" s="2550"/>
      <c r="IFU17" s="2550"/>
      <c r="IFV17" s="2550"/>
      <c r="IFW17" s="2550"/>
      <c r="IFX17" s="2550"/>
      <c r="IFY17" s="2550"/>
      <c r="IFZ17" s="2550"/>
      <c r="IGA17" s="2550"/>
      <c r="IGB17" s="2550"/>
      <c r="IGC17" s="2550"/>
      <c r="IGD17" s="2550"/>
      <c r="IGE17" s="2550"/>
      <c r="IGF17" s="2550"/>
      <c r="IGG17" s="2550"/>
      <c r="IGH17" s="2550"/>
      <c r="IGI17" s="2550"/>
      <c r="IGJ17" s="2550"/>
      <c r="IGK17" s="2550"/>
      <c r="IGL17" s="2550"/>
      <c r="IGM17" s="2550"/>
      <c r="IGN17" s="2550"/>
      <c r="IGO17" s="2550"/>
      <c r="IGP17" s="2550"/>
      <c r="IGQ17" s="2550"/>
      <c r="IGR17" s="2550"/>
      <c r="IGS17" s="2550"/>
      <c r="IGT17" s="2550"/>
      <c r="IGU17" s="2550"/>
      <c r="IGV17" s="2550"/>
      <c r="IGW17" s="2550"/>
      <c r="IGX17" s="2550"/>
      <c r="IGY17" s="2550"/>
      <c r="IGZ17" s="2550"/>
      <c r="IHA17" s="2550"/>
      <c r="IHB17" s="2550"/>
      <c r="IHC17" s="2550"/>
      <c r="IHD17" s="2550"/>
      <c r="IHE17" s="2550"/>
      <c r="IHF17" s="2550"/>
      <c r="IHG17" s="2550"/>
      <c r="IHH17" s="2550"/>
      <c r="IHI17" s="2550"/>
      <c r="IHJ17" s="2550"/>
      <c r="IHK17" s="2550"/>
      <c r="IHL17" s="2550"/>
      <c r="IHM17" s="2550"/>
      <c r="IHN17" s="2550"/>
      <c r="IHO17" s="2550"/>
      <c r="IHP17" s="2550"/>
      <c r="IHQ17" s="2550"/>
      <c r="IHR17" s="2550"/>
      <c r="IHS17" s="2550"/>
      <c r="IHT17" s="2550"/>
      <c r="IHU17" s="2550"/>
      <c r="IHV17" s="2550"/>
      <c r="IHW17" s="2550"/>
      <c r="IHX17" s="2550"/>
      <c r="IHY17" s="2550"/>
      <c r="IHZ17" s="2550"/>
      <c r="IIA17" s="2550"/>
      <c r="IIB17" s="2550"/>
      <c r="IIC17" s="2550"/>
      <c r="IID17" s="2550"/>
      <c r="IIE17" s="2550"/>
      <c r="IIF17" s="2550"/>
      <c r="IIG17" s="2550"/>
      <c r="IIH17" s="2550"/>
      <c r="III17" s="2550"/>
      <c r="IIJ17" s="2550"/>
      <c r="IIK17" s="2550"/>
      <c r="IIL17" s="2550"/>
      <c r="IIM17" s="2550"/>
      <c r="IIN17" s="2550"/>
      <c r="IIO17" s="2550"/>
      <c r="IIP17" s="2550"/>
      <c r="IIQ17" s="2550"/>
      <c r="IIR17" s="2550"/>
      <c r="IIS17" s="2550"/>
      <c r="IIT17" s="2550"/>
      <c r="IIU17" s="2550"/>
      <c r="IIV17" s="2550"/>
      <c r="IIW17" s="2550"/>
      <c r="IIX17" s="2550"/>
      <c r="IIY17" s="2550"/>
      <c r="IIZ17" s="2550"/>
      <c r="IJA17" s="2550"/>
      <c r="IJB17" s="2550"/>
      <c r="IJC17" s="2550"/>
      <c r="IJD17" s="2550"/>
      <c r="IJE17" s="2550"/>
      <c r="IJF17" s="2550"/>
      <c r="IJG17" s="2550"/>
      <c r="IJH17" s="2550"/>
      <c r="IJI17" s="2550"/>
      <c r="IJJ17" s="2550"/>
      <c r="IJK17" s="2550"/>
      <c r="IJL17" s="2550"/>
      <c r="IJM17" s="2550"/>
      <c r="IJN17" s="2550"/>
      <c r="IJO17" s="2550"/>
      <c r="IJP17" s="2550"/>
      <c r="IJQ17" s="2550"/>
      <c r="IJR17" s="2550"/>
      <c r="IJS17" s="2550"/>
      <c r="IJT17" s="2550"/>
      <c r="IJU17" s="2550"/>
      <c r="IJV17" s="2550"/>
      <c r="IJW17" s="2550"/>
      <c r="IJX17" s="2550"/>
      <c r="IJY17" s="2550"/>
      <c r="IJZ17" s="2550"/>
      <c r="IKA17" s="2550"/>
      <c r="IKB17" s="2550"/>
      <c r="IKC17" s="2550"/>
      <c r="IKD17" s="2550"/>
      <c r="IKE17" s="2550"/>
      <c r="IKF17" s="2550"/>
      <c r="IKG17" s="2550"/>
      <c r="IKH17" s="2550"/>
      <c r="IKI17" s="2550"/>
      <c r="IKJ17" s="2550"/>
      <c r="IKK17" s="2550"/>
      <c r="IKL17" s="2550"/>
      <c r="IKM17" s="2550"/>
      <c r="IKN17" s="2550"/>
      <c r="IKO17" s="2550"/>
      <c r="IKP17" s="2550"/>
      <c r="IKQ17" s="2550"/>
      <c r="IKR17" s="2550"/>
      <c r="IKS17" s="2550"/>
      <c r="IKT17" s="2550"/>
      <c r="IKU17" s="2550"/>
      <c r="IKV17" s="2550"/>
      <c r="IKW17" s="2550"/>
      <c r="IKX17" s="2550"/>
      <c r="IKY17" s="2550"/>
      <c r="IKZ17" s="2550"/>
      <c r="ILA17" s="2550"/>
      <c r="ILB17" s="2550"/>
      <c r="ILC17" s="2550"/>
      <c r="ILD17" s="2550"/>
      <c r="ILE17" s="2550"/>
      <c r="ILF17" s="2550"/>
      <c r="ILG17" s="2550"/>
      <c r="ILH17" s="2550"/>
      <c r="ILI17" s="2550"/>
      <c r="ILJ17" s="2550"/>
      <c r="ILK17" s="2550"/>
      <c r="ILL17" s="2550"/>
      <c r="ILM17" s="2550"/>
      <c r="ILN17" s="2550"/>
      <c r="ILO17" s="2550"/>
      <c r="ILP17" s="2550"/>
      <c r="ILQ17" s="2550"/>
      <c r="ILR17" s="2550"/>
      <c r="ILS17" s="2550"/>
      <c r="ILT17" s="2550"/>
      <c r="ILU17" s="2550"/>
      <c r="ILV17" s="2550"/>
      <c r="ILW17" s="2550"/>
      <c r="ILX17" s="2550"/>
      <c r="ILY17" s="2550"/>
      <c r="ILZ17" s="2550"/>
      <c r="IMA17" s="2550"/>
      <c r="IMB17" s="2550"/>
      <c r="IMC17" s="2550"/>
      <c r="IMD17" s="2550"/>
      <c r="IME17" s="2550"/>
      <c r="IMF17" s="2550"/>
      <c r="IMG17" s="2550"/>
      <c r="IMH17" s="2550"/>
      <c r="IMI17" s="2550"/>
      <c r="IMJ17" s="2550"/>
      <c r="IMK17" s="2550"/>
      <c r="IML17" s="2550"/>
      <c r="IMM17" s="2550"/>
      <c r="IMN17" s="2550"/>
      <c r="IMO17" s="2550"/>
      <c r="IMP17" s="2550"/>
      <c r="IMQ17" s="2550"/>
      <c r="IMR17" s="2550"/>
      <c r="IMS17" s="2550"/>
      <c r="IMT17" s="2550"/>
      <c r="IMU17" s="2550"/>
      <c r="IMV17" s="2550"/>
      <c r="IMW17" s="2550"/>
      <c r="IMX17" s="2550"/>
      <c r="IMY17" s="2550"/>
      <c r="IMZ17" s="2550"/>
      <c r="INA17" s="2550"/>
      <c r="INB17" s="2550"/>
      <c r="INC17" s="2550"/>
      <c r="IND17" s="2550"/>
      <c r="INE17" s="2550"/>
      <c r="INF17" s="2550"/>
      <c r="ING17" s="2550"/>
      <c r="INH17" s="2550"/>
      <c r="INI17" s="2550"/>
      <c r="INJ17" s="2550"/>
      <c r="INK17" s="2550"/>
      <c r="INL17" s="2550"/>
      <c r="INM17" s="2550"/>
      <c r="INN17" s="2550"/>
      <c r="INO17" s="2550"/>
      <c r="INP17" s="2550"/>
      <c r="INQ17" s="2550"/>
      <c r="INR17" s="2550"/>
      <c r="INS17" s="2550"/>
      <c r="INT17" s="2550"/>
      <c r="INU17" s="2550"/>
      <c r="INV17" s="2550"/>
      <c r="INW17" s="2550"/>
      <c r="INX17" s="2550"/>
      <c r="INY17" s="2550"/>
      <c r="INZ17" s="2550"/>
      <c r="IOA17" s="2550"/>
      <c r="IOB17" s="2550"/>
      <c r="IOC17" s="2550"/>
      <c r="IOD17" s="2550"/>
      <c r="IOE17" s="2550"/>
      <c r="IOF17" s="2550"/>
      <c r="IOG17" s="2550"/>
      <c r="IOH17" s="2550"/>
      <c r="IOI17" s="2550"/>
      <c r="IOJ17" s="2550"/>
      <c r="IOK17" s="2550"/>
      <c r="IOL17" s="2550"/>
      <c r="IOM17" s="2550"/>
      <c r="ION17" s="2550"/>
      <c r="IOO17" s="2550"/>
      <c r="IOP17" s="2550"/>
      <c r="IOQ17" s="2550"/>
      <c r="IOR17" s="2550"/>
      <c r="IOS17" s="2550"/>
      <c r="IOT17" s="2550"/>
      <c r="IOU17" s="2550"/>
      <c r="IOV17" s="2550"/>
      <c r="IOW17" s="2550"/>
      <c r="IOX17" s="2550"/>
      <c r="IOY17" s="2550"/>
      <c r="IOZ17" s="2550"/>
      <c r="IPA17" s="2550"/>
      <c r="IPB17" s="2550"/>
      <c r="IPC17" s="2550"/>
      <c r="IPD17" s="2550"/>
      <c r="IPE17" s="2550"/>
      <c r="IPF17" s="2550"/>
      <c r="IPG17" s="2550"/>
      <c r="IPH17" s="2550"/>
      <c r="IPI17" s="2550"/>
      <c r="IPJ17" s="2550"/>
      <c r="IPK17" s="2550"/>
      <c r="IPL17" s="2550"/>
      <c r="IPM17" s="2550"/>
      <c r="IPN17" s="2550"/>
      <c r="IPO17" s="2550"/>
      <c r="IPP17" s="2550"/>
      <c r="IPQ17" s="2550"/>
      <c r="IPR17" s="2550"/>
      <c r="IPS17" s="2550"/>
      <c r="IPT17" s="2550"/>
      <c r="IPU17" s="2550"/>
      <c r="IPV17" s="2550"/>
      <c r="IPW17" s="2550"/>
      <c r="IPX17" s="2550"/>
      <c r="IPY17" s="2550"/>
      <c r="IPZ17" s="2550"/>
      <c r="IQA17" s="2550"/>
      <c r="IQB17" s="2550"/>
      <c r="IQC17" s="2550"/>
      <c r="IQD17" s="2550"/>
      <c r="IQE17" s="2550"/>
      <c r="IQF17" s="2550"/>
      <c r="IQG17" s="2550"/>
      <c r="IQH17" s="2550"/>
      <c r="IQI17" s="2550"/>
      <c r="IQJ17" s="2550"/>
      <c r="IQK17" s="2550"/>
      <c r="IQL17" s="2550"/>
      <c r="IQM17" s="2550"/>
      <c r="IQN17" s="2550"/>
      <c r="IQO17" s="2550"/>
      <c r="IQP17" s="2550"/>
      <c r="IQQ17" s="2550"/>
      <c r="IQR17" s="2550"/>
      <c r="IQS17" s="2550"/>
      <c r="IQT17" s="2550"/>
      <c r="IQU17" s="2550"/>
      <c r="IQV17" s="2550"/>
      <c r="IQW17" s="2550"/>
      <c r="IQX17" s="2550"/>
      <c r="IQY17" s="2550"/>
      <c r="IQZ17" s="2550"/>
      <c r="IRA17" s="2550"/>
      <c r="IRB17" s="2550"/>
      <c r="IRC17" s="2550"/>
      <c r="IRD17" s="2550"/>
      <c r="IRE17" s="2550"/>
      <c r="IRF17" s="2550"/>
      <c r="IRG17" s="2550"/>
      <c r="IRH17" s="2550"/>
      <c r="IRI17" s="2550"/>
      <c r="IRJ17" s="2550"/>
      <c r="IRK17" s="2550"/>
      <c r="IRL17" s="2550"/>
      <c r="IRM17" s="2550"/>
      <c r="IRN17" s="2550"/>
      <c r="IRO17" s="2550"/>
      <c r="IRP17" s="2550"/>
      <c r="IRQ17" s="2550"/>
      <c r="IRR17" s="2550"/>
      <c r="IRS17" s="2550"/>
      <c r="IRT17" s="2550"/>
      <c r="IRU17" s="2550"/>
      <c r="IRV17" s="2550"/>
      <c r="IRW17" s="2550"/>
      <c r="IRX17" s="2550"/>
      <c r="IRY17" s="2550"/>
      <c r="IRZ17" s="2550"/>
      <c r="ISA17" s="2550"/>
      <c r="ISB17" s="2550"/>
      <c r="ISC17" s="2550"/>
      <c r="ISD17" s="2550"/>
      <c r="ISE17" s="2550"/>
      <c r="ISF17" s="2550"/>
      <c r="ISG17" s="2550"/>
      <c r="ISH17" s="2550"/>
      <c r="ISI17" s="2550"/>
      <c r="ISJ17" s="2550"/>
      <c r="ISK17" s="2550"/>
      <c r="ISL17" s="2550"/>
      <c r="ISM17" s="2550"/>
      <c r="ISN17" s="2550"/>
      <c r="ISO17" s="2550"/>
      <c r="ISP17" s="2550"/>
      <c r="ISQ17" s="2550"/>
      <c r="ISR17" s="2550"/>
      <c r="ISS17" s="2550"/>
      <c r="IST17" s="2550"/>
      <c r="ISU17" s="2550"/>
      <c r="ISV17" s="2550"/>
      <c r="ISW17" s="2550"/>
      <c r="ISX17" s="2550"/>
      <c r="ISY17" s="2550"/>
      <c r="ISZ17" s="2550"/>
      <c r="ITA17" s="2550"/>
      <c r="ITB17" s="2550"/>
      <c r="ITC17" s="2550"/>
      <c r="ITD17" s="2550"/>
      <c r="ITE17" s="2550"/>
      <c r="ITF17" s="2550"/>
      <c r="ITG17" s="2550"/>
      <c r="ITH17" s="2550"/>
      <c r="ITI17" s="2550"/>
      <c r="ITJ17" s="2550"/>
      <c r="ITK17" s="2550"/>
      <c r="ITL17" s="2550"/>
      <c r="ITM17" s="2550"/>
      <c r="ITN17" s="2550"/>
      <c r="ITO17" s="2550"/>
      <c r="ITP17" s="2550"/>
      <c r="ITQ17" s="2550"/>
      <c r="ITR17" s="2550"/>
      <c r="ITS17" s="2550"/>
      <c r="ITT17" s="2550"/>
      <c r="ITU17" s="2550"/>
      <c r="ITV17" s="2550"/>
      <c r="ITW17" s="2550"/>
      <c r="ITX17" s="2550"/>
      <c r="ITY17" s="2550"/>
      <c r="ITZ17" s="2550"/>
      <c r="IUA17" s="2550"/>
      <c r="IUB17" s="2550"/>
      <c r="IUC17" s="2550"/>
      <c r="IUD17" s="2550"/>
      <c r="IUE17" s="2550"/>
      <c r="IUF17" s="2550"/>
      <c r="IUG17" s="2550"/>
      <c r="IUH17" s="2550"/>
      <c r="IUI17" s="2550"/>
      <c r="IUJ17" s="2550"/>
      <c r="IUK17" s="2550"/>
      <c r="IUL17" s="2550"/>
      <c r="IUM17" s="2550"/>
      <c r="IUN17" s="2550"/>
      <c r="IUO17" s="2550"/>
      <c r="IUP17" s="2550"/>
      <c r="IUQ17" s="2550"/>
      <c r="IUR17" s="2550"/>
      <c r="IUS17" s="2550"/>
      <c r="IUT17" s="2550"/>
      <c r="IUU17" s="2550"/>
      <c r="IUV17" s="2550"/>
      <c r="IUW17" s="2550"/>
      <c r="IUX17" s="2550"/>
      <c r="IUY17" s="2550"/>
      <c r="IUZ17" s="2550"/>
      <c r="IVA17" s="2550"/>
      <c r="IVB17" s="2550"/>
      <c r="IVC17" s="2550"/>
      <c r="IVD17" s="2550"/>
      <c r="IVE17" s="2550"/>
      <c r="IVF17" s="2550"/>
      <c r="IVG17" s="2550"/>
      <c r="IVH17" s="2550"/>
      <c r="IVI17" s="2550"/>
      <c r="IVJ17" s="2550"/>
      <c r="IVK17" s="2550"/>
      <c r="IVL17" s="2550"/>
      <c r="IVM17" s="2550"/>
      <c r="IVN17" s="2550"/>
      <c r="IVO17" s="2550"/>
      <c r="IVP17" s="2550"/>
      <c r="IVQ17" s="2550"/>
      <c r="IVR17" s="2550"/>
      <c r="IVS17" s="2550"/>
      <c r="IVT17" s="2550"/>
      <c r="IVU17" s="2550"/>
      <c r="IVV17" s="2550"/>
      <c r="IVW17" s="2550"/>
      <c r="IVX17" s="2550"/>
      <c r="IVY17" s="2550"/>
      <c r="IVZ17" s="2550"/>
      <c r="IWA17" s="2550"/>
      <c r="IWB17" s="2550"/>
      <c r="IWC17" s="2550"/>
      <c r="IWD17" s="2550"/>
      <c r="IWE17" s="2550"/>
      <c r="IWF17" s="2550"/>
      <c r="IWG17" s="2550"/>
      <c r="IWH17" s="2550"/>
      <c r="IWI17" s="2550"/>
      <c r="IWJ17" s="2550"/>
      <c r="IWK17" s="2550"/>
      <c r="IWL17" s="2550"/>
      <c r="IWM17" s="2550"/>
      <c r="IWN17" s="2550"/>
      <c r="IWO17" s="2550"/>
      <c r="IWP17" s="2550"/>
      <c r="IWQ17" s="2550"/>
      <c r="IWR17" s="2550"/>
      <c r="IWS17" s="2550"/>
      <c r="IWT17" s="2550"/>
      <c r="IWU17" s="2550"/>
      <c r="IWV17" s="2550"/>
      <c r="IWW17" s="2550"/>
      <c r="IWX17" s="2550"/>
      <c r="IWY17" s="2550"/>
      <c r="IWZ17" s="2550"/>
      <c r="IXA17" s="2550"/>
      <c r="IXB17" s="2550"/>
      <c r="IXC17" s="2550"/>
      <c r="IXD17" s="2550"/>
      <c r="IXE17" s="2550"/>
      <c r="IXF17" s="2550"/>
      <c r="IXG17" s="2550"/>
      <c r="IXH17" s="2550"/>
      <c r="IXI17" s="2550"/>
      <c r="IXJ17" s="2550"/>
      <c r="IXK17" s="2550"/>
      <c r="IXL17" s="2550"/>
      <c r="IXM17" s="2550"/>
      <c r="IXN17" s="2550"/>
      <c r="IXO17" s="2550"/>
      <c r="IXP17" s="2550"/>
      <c r="IXQ17" s="2550"/>
      <c r="IXR17" s="2550"/>
      <c r="IXS17" s="2550"/>
      <c r="IXT17" s="2550"/>
      <c r="IXU17" s="2550"/>
      <c r="IXV17" s="2550"/>
      <c r="IXW17" s="2550"/>
      <c r="IXX17" s="2550"/>
      <c r="IXY17" s="2550"/>
      <c r="IXZ17" s="2550"/>
      <c r="IYA17" s="2550"/>
      <c r="IYB17" s="2550"/>
      <c r="IYC17" s="2550"/>
      <c r="IYD17" s="2550"/>
      <c r="IYE17" s="2550"/>
      <c r="IYF17" s="2550"/>
      <c r="IYG17" s="2550"/>
      <c r="IYH17" s="2550"/>
      <c r="IYI17" s="2550"/>
      <c r="IYJ17" s="2550"/>
      <c r="IYK17" s="2550"/>
      <c r="IYL17" s="2550"/>
      <c r="IYM17" s="2550"/>
      <c r="IYN17" s="2550"/>
      <c r="IYO17" s="2550"/>
      <c r="IYP17" s="2550"/>
      <c r="IYQ17" s="2550"/>
      <c r="IYR17" s="2550"/>
      <c r="IYS17" s="2550"/>
      <c r="IYT17" s="2550"/>
      <c r="IYU17" s="2550"/>
      <c r="IYV17" s="2550"/>
      <c r="IYW17" s="2550"/>
      <c r="IYX17" s="2550"/>
      <c r="IYY17" s="2550"/>
      <c r="IYZ17" s="2550"/>
      <c r="IZA17" s="2550"/>
      <c r="IZB17" s="2550"/>
      <c r="IZC17" s="2550"/>
      <c r="IZD17" s="2550"/>
      <c r="IZE17" s="2550"/>
      <c r="IZF17" s="2550"/>
      <c r="IZG17" s="2550"/>
      <c r="IZH17" s="2550"/>
      <c r="IZI17" s="2550"/>
      <c r="IZJ17" s="2550"/>
      <c r="IZK17" s="2550"/>
      <c r="IZL17" s="2550"/>
      <c r="IZM17" s="2550"/>
      <c r="IZN17" s="2550"/>
      <c r="IZO17" s="2550"/>
      <c r="IZP17" s="2550"/>
      <c r="IZQ17" s="2550"/>
      <c r="IZR17" s="2550"/>
      <c r="IZS17" s="2550"/>
      <c r="IZT17" s="2550"/>
      <c r="IZU17" s="2550"/>
      <c r="IZV17" s="2550"/>
      <c r="IZW17" s="2550"/>
      <c r="IZX17" s="2550"/>
      <c r="IZY17" s="2550"/>
      <c r="IZZ17" s="2550"/>
      <c r="JAA17" s="2550"/>
      <c r="JAB17" s="2550"/>
      <c r="JAC17" s="2550"/>
      <c r="JAD17" s="2550"/>
      <c r="JAE17" s="2550"/>
      <c r="JAF17" s="2550"/>
      <c r="JAG17" s="2550"/>
      <c r="JAH17" s="2550"/>
      <c r="JAI17" s="2550"/>
      <c r="JAJ17" s="2550"/>
      <c r="JAK17" s="2550"/>
      <c r="JAL17" s="2550"/>
      <c r="JAM17" s="2550"/>
      <c r="JAN17" s="2550"/>
      <c r="JAO17" s="2550"/>
      <c r="JAP17" s="2550"/>
      <c r="JAQ17" s="2550"/>
      <c r="JAR17" s="2550"/>
      <c r="JAS17" s="2550"/>
      <c r="JAT17" s="2550"/>
      <c r="JAU17" s="2550"/>
      <c r="JAV17" s="2550"/>
      <c r="JAW17" s="2550"/>
      <c r="JAX17" s="2550"/>
      <c r="JAY17" s="2550"/>
      <c r="JAZ17" s="2550"/>
      <c r="JBA17" s="2550"/>
      <c r="JBB17" s="2550"/>
      <c r="JBC17" s="2550"/>
      <c r="JBD17" s="2550"/>
      <c r="JBE17" s="2550"/>
      <c r="JBF17" s="2550"/>
      <c r="JBG17" s="2550"/>
      <c r="JBH17" s="2550"/>
      <c r="JBI17" s="2550"/>
      <c r="JBJ17" s="2550"/>
      <c r="JBK17" s="2550"/>
      <c r="JBL17" s="2550"/>
      <c r="JBM17" s="2550"/>
      <c r="JBN17" s="2550"/>
      <c r="JBO17" s="2550"/>
      <c r="JBP17" s="2550"/>
      <c r="JBQ17" s="2550"/>
      <c r="JBR17" s="2550"/>
      <c r="JBS17" s="2550"/>
      <c r="JBT17" s="2550"/>
      <c r="JBU17" s="2550"/>
      <c r="JBV17" s="2550"/>
      <c r="JBW17" s="2550"/>
      <c r="JBX17" s="2550"/>
      <c r="JBY17" s="2550"/>
      <c r="JBZ17" s="2550"/>
      <c r="JCA17" s="2550"/>
      <c r="JCB17" s="2550"/>
      <c r="JCC17" s="2550"/>
      <c r="JCD17" s="2550"/>
      <c r="JCE17" s="2550"/>
      <c r="JCF17" s="2550"/>
      <c r="JCG17" s="2550"/>
      <c r="JCH17" s="2550"/>
      <c r="JCI17" s="2550"/>
      <c r="JCJ17" s="2550"/>
      <c r="JCK17" s="2550"/>
      <c r="JCL17" s="2550"/>
      <c r="JCM17" s="2550"/>
      <c r="JCN17" s="2550"/>
      <c r="JCO17" s="2550"/>
      <c r="JCP17" s="2550"/>
      <c r="JCQ17" s="2550"/>
      <c r="JCR17" s="2550"/>
      <c r="JCS17" s="2550"/>
      <c r="JCT17" s="2550"/>
      <c r="JCU17" s="2550"/>
      <c r="JCV17" s="2550"/>
      <c r="JCW17" s="2550"/>
      <c r="JCX17" s="2550"/>
      <c r="JCY17" s="2550"/>
      <c r="JCZ17" s="2550"/>
      <c r="JDA17" s="2550"/>
      <c r="JDB17" s="2550"/>
      <c r="JDC17" s="2550"/>
      <c r="JDD17" s="2550"/>
      <c r="JDE17" s="2550"/>
      <c r="JDF17" s="2550"/>
      <c r="JDG17" s="2550"/>
      <c r="JDH17" s="2550"/>
      <c r="JDI17" s="2550"/>
      <c r="JDJ17" s="2550"/>
      <c r="JDK17" s="2550"/>
      <c r="JDL17" s="2550"/>
      <c r="JDM17" s="2550"/>
      <c r="JDN17" s="2550"/>
      <c r="JDO17" s="2550"/>
      <c r="JDP17" s="2550"/>
      <c r="JDQ17" s="2550"/>
      <c r="JDR17" s="2550"/>
      <c r="JDS17" s="2550"/>
      <c r="JDT17" s="2550"/>
      <c r="JDU17" s="2550"/>
      <c r="JDV17" s="2550"/>
      <c r="JDW17" s="2550"/>
      <c r="JDX17" s="2550"/>
      <c r="JDY17" s="2550"/>
      <c r="JDZ17" s="2550"/>
      <c r="JEA17" s="2550"/>
      <c r="JEB17" s="2550"/>
      <c r="JEC17" s="2550"/>
      <c r="JED17" s="2550"/>
      <c r="JEE17" s="2550"/>
      <c r="JEF17" s="2550"/>
      <c r="JEG17" s="2550"/>
      <c r="JEH17" s="2550"/>
      <c r="JEI17" s="2550"/>
      <c r="JEJ17" s="2550"/>
      <c r="JEK17" s="2550"/>
      <c r="JEL17" s="2550"/>
      <c r="JEM17" s="2550"/>
      <c r="JEN17" s="2550"/>
      <c r="JEO17" s="2550"/>
      <c r="JEP17" s="2550"/>
      <c r="JEQ17" s="2550"/>
      <c r="JER17" s="2550"/>
      <c r="JES17" s="2550"/>
      <c r="JET17" s="2550"/>
      <c r="JEU17" s="2550"/>
      <c r="JEV17" s="2550"/>
      <c r="JEW17" s="2550"/>
      <c r="JEX17" s="2550"/>
      <c r="JEY17" s="2550"/>
      <c r="JEZ17" s="2550"/>
      <c r="JFA17" s="2550"/>
      <c r="JFB17" s="2550"/>
      <c r="JFC17" s="2550"/>
      <c r="JFD17" s="2550"/>
      <c r="JFE17" s="2550"/>
      <c r="JFF17" s="2550"/>
      <c r="JFG17" s="2550"/>
      <c r="JFH17" s="2550"/>
      <c r="JFI17" s="2550"/>
      <c r="JFJ17" s="2550"/>
      <c r="JFK17" s="2550"/>
      <c r="JFL17" s="2550"/>
      <c r="JFM17" s="2550"/>
      <c r="JFN17" s="2550"/>
      <c r="JFO17" s="2550"/>
      <c r="JFP17" s="2550"/>
      <c r="JFQ17" s="2550"/>
      <c r="JFR17" s="2550"/>
      <c r="JFS17" s="2550"/>
      <c r="JFT17" s="2550"/>
      <c r="JFU17" s="2550"/>
      <c r="JFV17" s="2550"/>
      <c r="JFW17" s="2550"/>
      <c r="JFX17" s="2550"/>
      <c r="JFY17" s="2550"/>
      <c r="JFZ17" s="2550"/>
      <c r="JGA17" s="2550"/>
      <c r="JGB17" s="2550"/>
      <c r="JGC17" s="2550"/>
      <c r="JGD17" s="2550"/>
      <c r="JGE17" s="2550"/>
      <c r="JGF17" s="2550"/>
      <c r="JGG17" s="2550"/>
      <c r="JGH17" s="2550"/>
      <c r="JGI17" s="2550"/>
      <c r="JGJ17" s="2550"/>
      <c r="JGK17" s="2550"/>
      <c r="JGL17" s="2550"/>
      <c r="JGM17" s="2550"/>
      <c r="JGN17" s="2550"/>
      <c r="JGO17" s="2550"/>
      <c r="JGP17" s="2550"/>
      <c r="JGQ17" s="2550"/>
      <c r="JGR17" s="2550"/>
      <c r="JGS17" s="2550"/>
      <c r="JGT17" s="2550"/>
      <c r="JGU17" s="2550"/>
      <c r="JGV17" s="2550"/>
      <c r="JGW17" s="2550"/>
      <c r="JGX17" s="2550"/>
      <c r="JGY17" s="2550"/>
      <c r="JGZ17" s="2550"/>
      <c r="JHA17" s="2550"/>
      <c r="JHB17" s="2550"/>
      <c r="JHC17" s="2550"/>
      <c r="JHD17" s="2550"/>
      <c r="JHE17" s="2550"/>
      <c r="JHF17" s="2550"/>
      <c r="JHG17" s="2550"/>
      <c r="JHH17" s="2550"/>
      <c r="JHI17" s="2550"/>
      <c r="JHJ17" s="2550"/>
      <c r="JHK17" s="2550"/>
      <c r="JHL17" s="2550"/>
      <c r="JHM17" s="2550"/>
      <c r="JHN17" s="2550"/>
      <c r="JHO17" s="2550"/>
      <c r="JHP17" s="2550"/>
      <c r="JHQ17" s="2550"/>
      <c r="JHR17" s="2550"/>
      <c r="JHS17" s="2550"/>
      <c r="JHT17" s="2550"/>
      <c r="JHU17" s="2550"/>
      <c r="JHV17" s="2550"/>
      <c r="JHW17" s="2550"/>
      <c r="JHX17" s="2550"/>
      <c r="JHY17" s="2550"/>
      <c r="JHZ17" s="2550"/>
      <c r="JIA17" s="2550"/>
      <c r="JIB17" s="2550"/>
      <c r="JIC17" s="2550"/>
      <c r="JID17" s="2550"/>
      <c r="JIE17" s="2550"/>
      <c r="JIF17" s="2550"/>
      <c r="JIG17" s="2550"/>
      <c r="JIH17" s="2550"/>
      <c r="JII17" s="2550"/>
      <c r="JIJ17" s="2550"/>
      <c r="JIK17" s="2550"/>
      <c r="JIL17" s="2550"/>
      <c r="JIM17" s="2550"/>
      <c r="JIN17" s="2550"/>
      <c r="JIO17" s="2550"/>
      <c r="JIP17" s="2550"/>
      <c r="JIQ17" s="2550"/>
      <c r="JIR17" s="2550"/>
      <c r="JIS17" s="2550"/>
      <c r="JIT17" s="2550"/>
      <c r="JIU17" s="2550"/>
      <c r="JIV17" s="2550"/>
      <c r="JIW17" s="2550"/>
      <c r="JIX17" s="2550"/>
      <c r="JIY17" s="2550"/>
      <c r="JIZ17" s="2550"/>
      <c r="JJA17" s="2550"/>
      <c r="JJB17" s="2550"/>
      <c r="JJC17" s="2550"/>
      <c r="JJD17" s="2550"/>
      <c r="JJE17" s="2550"/>
      <c r="JJF17" s="2550"/>
      <c r="JJG17" s="2550"/>
      <c r="JJH17" s="2550"/>
      <c r="JJI17" s="2550"/>
      <c r="JJJ17" s="2550"/>
      <c r="JJK17" s="2550"/>
      <c r="JJL17" s="2550"/>
      <c r="JJM17" s="2550"/>
      <c r="JJN17" s="2550"/>
      <c r="JJO17" s="2550"/>
      <c r="JJP17" s="2550"/>
      <c r="JJQ17" s="2550"/>
      <c r="JJR17" s="2550"/>
      <c r="JJS17" s="2550"/>
      <c r="JJT17" s="2550"/>
      <c r="JJU17" s="2550"/>
      <c r="JJV17" s="2550"/>
      <c r="JJW17" s="2550"/>
      <c r="JJX17" s="2550"/>
      <c r="JJY17" s="2550"/>
      <c r="JJZ17" s="2550"/>
      <c r="JKA17" s="2550"/>
      <c r="JKB17" s="2550"/>
      <c r="JKC17" s="2550"/>
      <c r="JKD17" s="2550"/>
      <c r="JKE17" s="2550"/>
      <c r="JKF17" s="2550"/>
      <c r="JKG17" s="2550"/>
      <c r="JKH17" s="2550"/>
      <c r="JKI17" s="2550"/>
      <c r="JKJ17" s="2550"/>
      <c r="JKK17" s="2550"/>
      <c r="JKL17" s="2550"/>
      <c r="JKM17" s="2550"/>
      <c r="JKN17" s="2550"/>
      <c r="JKO17" s="2550"/>
      <c r="JKP17" s="2550"/>
      <c r="JKQ17" s="2550"/>
      <c r="JKR17" s="2550"/>
      <c r="JKS17" s="2550"/>
      <c r="JKT17" s="2550"/>
      <c r="JKU17" s="2550"/>
      <c r="JKV17" s="2550"/>
      <c r="JKW17" s="2550"/>
      <c r="JKX17" s="2550"/>
      <c r="JKY17" s="2550"/>
      <c r="JKZ17" s="2550"/>
      <c r="JLA17" s="2550"/>
      <c r="JLB17" s="2550"/>
      <c r="JLC17" s="2550"/>
      <c r="JLD17" s="2550"/>
      <c r="JLE17" s="2550"/>
      <c r="JLF17" s="2550"/>
      <c r="JLG17" s="2550"/>
      <c r="JLH17" s="2550"/>
      <c r="JLI17" s="2550"/>
      <c r="JLJ17" s="2550"/>
      <c r="JLK17" s="2550"/>
      <c r="JLL17" s="2550"/>
      <c r="JLM17" s="2550"/>
      <c r="JLN17" s="2550"/>
      <c r="JLO17" s="2550"/>
      <c r="JLP17" s="2550"/>
      <c r="JLQ17" s="2550"/>
      <c r="JLR17" s="2550"/>
      <c r="JLS17" s="2550"/>
      <c r="JLT17" s="2550"/>
      <c r="JLU17" s="2550"/>
      <c r="JLV17" s="2550"/>
      <c r="JLW17" s="2550"/>
      <c r="JLX17" s="2550"/>
      <c r="JLY17" s="2550"/>
      <c r="JLZ17" s="2550"/>
      <c r="JMA17" s="2550"/>
      <c r="JMB17" s="2550"/>
      <c r="JMC17" s="2550"/>
      <c r="JMD17" s="2550"/>
      <c r="JME17" s="2550"/>
      <c r="JMF17" s="2550"/>
      <c r="JMG17" s="2550"/>
      <c r="JMH17" s="2550"/>
      <c r="JMI17" s="2550"/>
      <c r="JMJ17" s="2550"/>
      <c r="JMK17" s="2550"/>
      <c r="JML17" s="2550"/>
      <c r="JMM17" s="2550"/>
      <c r="JMN17" s="2550"/>
      <c r="JMO17" s="2550"/>
      <c r="JMP17" s="2550"/>
      <c r="JMQ17" s="2550"/>
      <c r="JMR17" s="2550"/>
      <c r="JMS17" s="2550"/>
      <c r="JMT17" s="2550"/>
      <c r="JMU17" s="2550"/>
      <c r="JMV17" s="2550"/>
      <c r="JMW17" s="2550"/>
      <c r="JMX17" s="2550"/>
      <c r="JMY17" s="2550"/>
      <c r="JMZ17" s="2550"/>
      <c r="JNA17" s="2550"/>
      <c r="JNB17" s="2550"/>
      <c r="JNC17" s="2550"/>
      <c r="JND17" s="2550"/>
      <c r="JNE17" s="2550"/>
      <c r="JNF17" s="2550"/>
      <c r="JNG17" s="2550"/>
      <c r="JNH17" s="2550"/>
      <c r="JNI17" s="2550"/>
      <c r="JNJ17" s="2550"/>
      <c r="JNK17" s="2550"/>
      <c r="JNL17" s="2550"/>
      <c r="JNM17" s="2550"/>
      <c r="JNN17" s="2550"/>
      <c r="JNO17" s="2550"/>
      <c r="JNP17" s="2550"/>
      <c r="JNQ17" s="2550"/>
      <c r="JNR17" s="2550"/>
      <c r="JNS17" s="2550"/>
      <c r="JNT17" s="2550"/>
      <c r="JNU17" s="2550"/>
      <c r="JNV17" s="2550"/>
      <c r="JNW17" s="2550"/>
      <c r="JNX17" s="2550"/>
      <c r="JNY17" s="2550"/>
      <c r="JNZ17" s="2550"/>
      <c r="JOA17" s="2550"/>
      <c r="JOB17" s="2550"/>
      <c r="JOC17" s="2550"/>
      <c r="JOD17" s="2550"/>
      <c r="JOE17" s="2550"/>
      <c r="JOF17" s="2550"/>
      <c r="JOG17" s="2550"/>
      <c r="JOH17" s="2550"/>
      <c r="JOI17" s="2550"/>
      <c r="JOJ17" s="2550"/>
      <c r="JOK17" s="2550"/>
      <c r="JOL17" s="2550"/>
      <c r="JOM17" s="2550"/>
      <c r="JON17" s="2550"/>
      <c r="JOO17" s="2550"/>
      <c r="JOP17" s="2550"/>
      <c r="JOQ17" s="2550"/>
      <c r="JOR17" s="2550"/>
      <c r="JOS17" s="2550"/>
      <c r="JOT17" s="2550"/>
      <c r="JOU17" s="2550"/>
      <c r="JOV17" s="2550"/>
      <c r="JOW17" s="2550"/>
      <c r="JOX17" s="2550"/>
      <c r="JOY17" s="2550"/>
      <c r="JOZ17" s="2550"/>
      <c r="JPA17" s="2550"/>
      <c r="JPB17" s="2550"/>
      <c r="JPC17" s="2550"/>
      <c r="JPD17" s="2550"/>
      <c r="JPE17" s="2550"/>
      <c r="JPF17" s="2550"/>
      <c r="JPG17" s="2550"/>
      <c r="JPH17" s="2550"/>
      <c r="JPI17" s="2550"/>
      <c r="JPJ17" s="2550"/>
      <c r="JPK17" s="2550"/>
      <c r="JPL17" s="2550"/>
      <c r="JPM17" s="2550"/>
      <c r="JPN17" s="2550"/>
      <c r="JPO17" s="2550"/>
      <c r="JPP17" s="2550"/>
      <c r="JPQ17" s="2550"/>
      <c r="JPR17" s="2550"/>
      <c r="JPS17" s="2550"/>
      <c r="JPT17" s="2550"/>
      <c r="JPU17" s="2550"/>
      <c r="JPV17" s="2550"/>
      <c r="JPW17" s="2550"/>
      <c r="JPX17" s="2550"/>
      <c r="JPY17" s="2550"/>
      <c r="JPZ17" s="2550"/>
      <c r="JQA17" s="2550"/>
      <c r="JQB17" s="2550"/>
      <c r="JQC17" s="2550"/>
      <c r="JQD17" s="2550"/>
      <c r="JQE17" s="2550"/>
      <c r="JQF17" s="2550"/>
      <c r="JQG17" s="2550"/>
      <c r="JQH17" s="2550"/>
      <c r="JQI17" s="2550"/>
      <c r="JQJ17" s="2550"/>
      <c r="JQK17" s="2550"/>
      <c r="JQL17" s="2550"/>
      <c r="JQM17" s="2550"/>
      <c r="JQN17" s="2550"/>
      <c r="JQO17" s="2550"/>
      <c r="JQP17" s="2550"/>
      <c r="JQQ17" s="2550"/>
      <c r="JQR17" s="2550"/>
      <c r="JQS17" s="2550"/>
      <c r="JQT17" s="2550"/>
      <c r="JQU17" s="2550"/>
      <c r="JQV17" s="2550"/>
      <c r="JQW17" s="2550"/>
      <c r="JQX17" s="2550"/>
      <c r="JQY17" s="2550"/>
      <c r="JQZ17" s="2550"/>
      <c r="JRA17" s="2550"/>
      <c r="JRB17" s="2550"/>
      <c r="JRC17" s="2550"/>
      <c r="JRD17" s="2550"/>
      <c r="JRE17" s="2550"/>
      <c r="JRF17" s="2550"/>
      <c r="JRG17" s="2550"/>
      <c r="JRH17" s="2550"/>
      <c r="JRI17" s="2550"/>
      <c r="JRJ17" s="2550"/>
      <c r="JRK17" s="2550"/>
      <c r="JRL17" s="2550"/>
      <c r="JRM17" s="2550"/>
      <c r="JRN17" s="2550"/>
      <c r="JRO17" s="2550"/>
      <c r="JRP17" s="2550"/>
      <c r="JRQ17" s="2550"/>
      <c r="JRR17" s="2550"/>
      <c r="JRS17" s="2550"/>
      <c r="JRT17" s="2550"/>
      <c r="JRU17" s="2550"/>
      <c r="JRV17" s="2550"/>
      <c r="JRW17" s="2550"/>
      <c r="JRX17" s="2550"/>
      <c r="JRY17" s="2550"/>
      <c r="JRZ17" s="2550"/>
      <c r="JSA17" s="2550"/>
      <c r="JSB17" s="2550"/>
      <c r="JSC17" s="2550"/>
      <c r="JSD17" s="2550"/>
      <c r="JSE17" s="2550"/>
      <c r="JSF17" s="2550"/>
      <c r="JSG17" s="2550"/>
      <c r="JSH17" s="2550"/>
      <c r="JSI17" s="2550"/>
      <c r="JSJ17" s="2550"/>
      <c r="JSK17" s="2550"/>
      <c r="JSL17" s="2550"/>
      <c r="JSM17" s="2550"/>
      <c r="JSN17" s="2550"/>
      <c r="JSO17" s="2550"/>
      <c r="JSP17" s="2550"/>
      <c r="JSQ17" s="2550"/>
      <c r="JSR17" s="2550"/>
      <c r="JSS17" s="2550"/>
      <c r="JST17" s="2550"/>
      <c r="JSU17" s="2550"/>
      <c r="JSV17" s="2550"/>
      <c r="JSW17" s="2550"/>
      <c r="JSX17" s="2550"/>
      <c r="JSY17" s="2550"/>
      <c r="JSZ17" s="2550"/>
      <c r="JTA17" s="2550"/>
      <c r="JTB17" s="2550"/>
      <c r="JTC17" s="2550"/>
      <c r="JTD17" s="2550"/>
      <c r="JTE17" s="2550"/>
      <c r="JTF17" s="2550"/>
      <c r="JTG17" s="2550"/>
      <c r="JTH17" s="2550"/>
      <c r="JTI17" s="2550"/>
      <c r="JTJ17" s="2550"/>
      <c r="JTK17" s="2550"/>
      <c r="JTL17" s="2550"/>
      <c r="JTM17" s="2550"/>
      <c r="JTN17" s="2550"/>
      <c r="JTO17" s="2550"/>
      <c r="JTP17" s="2550"/>
      <c r="JTQ17" s="2550"/>
      <c r="JTR17" s="2550"/>
      <c r="JTS17" s="2550"/>
      <c r="JTT17" s="2550"/>
      <c r="JTU17" s="2550"/>
      <c r="JTV17" s="2550"/>
      <c r="JTW17" s="2550"/>
      <c r="JTX17" s="2550"/>
      <c r="JTY17" s="2550"/>
      <c r="JTZ17" s="2550"/>
      <c r="JUA17" s="2550"/>
      <c r="JUB17" s="2550"/>
      <c r="JUC17" s="2550"/>
      <c r="JUD17" s="2550"/>
      <c r="JUE17" s="2550"/>
      <c r="JUF17" s="2550"/>
      <c r="JUG17" s="2550"/>
      <c r="JUH17" s="2550"/>
      <c r="JUI17" s="2550"/>
      <c r="JUJ17" s="2550"/>
      <c r="JUK17" s="2550"/>
      <c r="JUL17" s="2550"/>
      <c r="JUM17" s="2550"/>
      <c r="JUN17" s="2550"/>
      <c r="JUO17" s="2550"/>
      <c r="JUP17" s="2550"/>
      <c r="JUQ17" s="2550"/>
      <c r="JUR17" s="2550"/>
      <c r="JUS17" s="2550"/>
      <c r="JUT17" s="2550"/>
      <c r="JUU17" s="2550"/>
      <c r="JUV17" s="2550"/>
      <c r="JUW17" s="2550"/>
      <c r="JUX17" s="2550"/>
      <c r="JUY17" s="2550"/>
      <c r="JUZ17" s="2550"/>
      <c r="JVA17" s="2550"/>
      <c r="JVB17" s="2550"/>
      <c r="JVC17" s="2550"/>
      <c r="JVD17" s="2550"/>
      <c r="JVE17" s="2550"/>
      <c r="JVF17" s="2550"/>
      <c r="JVG17" s="2550"/>
      <c r="JVH17" s="2550"/>
      <c r="JVI17" s="2550"/>
      <c r="JVJ17" s="2550"/>
      <c r="JVK17" s="2550"/>
      <c r="JVL17" s="2550"/>
      <c r="JVM17" s="2550"/>
      <c r="JVN17" s="2550"/>
      <c r="JVO17" s="2550"/>
      <c r="JVP17" s="2550"/>
      <c r="JVQ17" s="2550"/>
      <c r="JVR17" s="2550"/>
      <c r="JVS17" s="2550"/>
      <c r="JVT17" s="2550"/>
      <c r="JVU17" s="2550"/>
      <c r="JVV17" s="2550"/>
      <c r="JVW17" s="2550"/>
      <c r="JVX17" s="2550"/>
      <c r="JVY17" s="2550"/>
      <c r="JVZ17" s="2550"/>
      <c r="JWA17" s="2550"/>
      <c r="JWB17" s="2550"/>
      <c r="JWC17" s="2550"/>
      <c r="JWD17" s="2550"/>
      <c r="JWE17" s="2550"/>
      <c r="JWF17" s="2550"/>
      <c r="JWG17" s="2550"/>
      <c r="JWH17" s="2550"/>
      <c r="JWI17" s="2550"/>
      <c r="JWJ17" s="2550"/>
      <c r="JWK17" s="2550"/>
      <c r="JWL17" s="2550"/>
      <c r="JWM17" s="2550"/>
      <c r="JWN17" s="2550"/>
      <c r="JWO17" s="2550"/>
      <c r="JWP17" s="2550"/>
      <c r="JWQ17" s="2550"/>
      <c r="JWR17" s="2550"/>
      <c r="JWS17" s="2550"/>
      <c r="JWT17" s="2550"/>
      <c r="JWU17" s="2550"/>
      <c r="JWV17" s="2550"/>
      <c r="JWW17" s="2550"/>
      <c r="JWX17" s="2550"/>
      <c r="JWY17" s="2550"/>
      <c r="JWZ17" s="2550"/>
      <c r="JXA17" s="2550"/>
      <c r="JXB17" s="2550"/>
      <c r="JXC17" s="2550"/>
      <c r="JXD17" s="2550"/>
      <c r="JXE17" s="2550"/>
      <c r="JXF17" s="2550"/>
      <c r="JXG17" s="2550"/>
      <c r="JXH17" s="2550"/>
      <c r="JXI17" s="2550"/>
      <c r="JXJ17" s="2550"/>
      <c r="JXK17" s="2550"/>
      <c r="JXL17" s="2550"/>
      <c r="JXM17" s="2550"/>
      <c r="JXN17" s="2550"/>
      <c r="JXO17" s="2550"/>
      <c r="JXP17" s="2550"/>
      <c r="JXQ17" s="2550"/>
      <c r="JXR17" s="2550"/>
      <c r="JXS17" s="2550"/>
      <c r="JXT17" s="2550"/>
      <c r="JXU17" s="2550"/>
      <c r="JXV17" s="2550"/>
      <c r="JXW17" s="2550"/>
      <c r="JXX17" s="2550"/>
      <c r="JXY17" s="2550"/>
      <c r="JXZ17" s="2550"/>
      <c r="JYA17" s="2550"/>
      <c r="JYB17" s="2550"/>
      <c r="JYC17" s="2550"/>
      <c r="JYD17" s="2550"/>
      <c r="JYE17" s="2550"/>
      <c r="JYF17" s="2550"/>
      <c r="JYG17" s="2550"/>
      <c r="JYH17" s="2550"/>
      <c r="JYI17" s="2550"/>
      <c r="JYJ17" s="2550"/>
      <c r="JYK17" s="2550"/>
      <c r="JYL17" s="2550"/>
      <c r="JYM17" s="2550"/>
      <c r="JYN17" s="2550"/>
      <c r="JYO17" s="2550"/>
      <c r="JYP17" s="2550"/>
      <c r="JYQ17" s="2550"/>
      <c r="JYR17" s="2550"/>
      <c r="JYS17" s="2550"/>
      <c r="JYT17" s="2550"/>
      <c r="JYU17" s="2550"/>
      <c r="JYV17" s="2550"/>
      <c r="JYW17" s="2550"/>
      <c r="JYX17" s="2550"/>
      <c r="JYY17" s="2550"/>
      <c r="JYZ17" s="2550"/>
      <c r="JZA17" s="2550"/>
      <c r="JZB17" s="2550"/>
      <c r="JZC17" s="2550"/>
      <c r="JZD17" s="2550"/>
      <c r="JZE17" s="2550"/>
      <c r="JZF17" s="2550"/>
      <c r="JZG17" s="2550"/>
      <c r="JZH17" s="2550"/>
      <c r="JZI17" s="2550"/>
      <c r="JZJ17" s="2550"/>
      <c r="JZK17" s="2550"/>
      <c r="JZL17" s="2550"/>
      <c r="JZM17" s="2550"/>
      <c r="JZN17" s="2550"/>
      <c r="JZO17" s="2550"/>
      <c r="JZP17" s="2550"/>
      <c r="JZQ17" s="2550"/>
      <c r="JZR17" s="2550"/>
      <c r="JZS17" s="2550"/>
      <c r="JZT17" s="2550"/>
      <c r="JZU17" s="2550"/>
      <c r="JZV17" s="2550"/>
      <c r="JZW17" s="2550"/>
      <c r="JZX17" s="2550"/>
      <c r="JZY17" s="2550"/>
      <c r="JZZ17" s="2550"/>
      <c r="KAA17" s="2550"/>
      <c r="KAB17" s="2550"/>
      <c r="KAC17" s="2550"/>
      <c r="KAD17" s="2550"/>
      <c r="KAE17" s="2550"/>
      <c r="KAF17" s="2550"/>
      <c r="KAG17" s="2550"/>
      <c r="KAH17" s="2550"/>
      <c r="KAI17" s="2550"/>
      <c r="KAJ17" s="2550"/>
      <c r="KAK17" s="2550"/>
      <c r="KAL17" s="2550"/>
      <c r="KAM17" s="2550"/>
      <c r="KAN17" s="2550"/>
      <c r="KAO17" s="2550"/>
      <c r="KAP17" s="2550"/>
      <c r="KAQ17" s="2550"/>
      <c r="KAR17" s="2550"/>
      <c r="KAS17" s="2550"/>
      <c r="KAT17" s="2550"/>
      <c r="KAU17" s="2550"/>
      <c r="KAV17" s="2550"/>
      <c r="KAW17" s="2550"/>
      <c r="KAX17" s="2550"/>
      <c r="KAY17" s="2550"/>
      <c r="KAZ17" s="2550"/>
      <c r="KBA17" s="2550"/>
      <c r="KBB17" s="2550"/>
      <c r="KBC17" s="2550"/>
      <c r="KBD17" s="2550"/>
      <c r="KBE17" s="2550"/>
      <c r="KBF17" s="2550"/>
      <c r="KBG17" s="2550"/>
      <c r="KBH17" s="2550"/>
      <c r="KBI17" s="2550"/>
      <c r="KBJ17" s="2550"/>
      <c r="KBK17" s="2550"/>
      <c r="KBL17" s="2550"/>
      <c r="KBM17" s="2550"/>
      <c r="KBN17" s="2550"/>
      <c r="KBO17" s="2550"/>
      <c r="KBP17" s="2550"/>
      <c r="KBQ17" s="2550"/>
      <c r="KBR17" s="2550"/>
      <c r="KBS17" s="2550"/>
      <c r="KBT17" s="2550"/>
      <c r="KBU17" s="2550"/>
      <c r="KBV17" s="2550"/>
      <c r="KBW17" s="2550"/>
      <c r="KBX17" s="2550"/>
      <c r="KBY17" s="2550"/>
      <c r="KBZ17" s="2550"/>
      <c r="KCA17" s="2550"/>
      <c r="KCB17" s="2550"/>
      <c r="KCC17" s="2550"/>
      <c r="KCD17" s="2550"/>
      <c r="KCE17" s="2550"/>
      <c r="KCF17" s="2550"/>
      <c r="KCG17" s="2550"/>
      <c r="KCH17" s="2550"/>
      <c r="KCI17" s="2550"/>
      <c r="KCJ17" s="2550"/>
      <c r="KCK17" s="2550"/>
      <c r="KCL17" s="2550"/>
      <c r="KCM17" s="2550"/>
      <c r="KCN17" s="2550"/>
      <c r="KCO17" s="2550"/>
      <c r="KCP17" s="2550"/>
      <c r="KCQ17" s="2550"/>
      <c r="KCR17" s="2550"/>
      <c r="KCS17" s="2550"/>
      <c r="KCT17" s="2550"/>
      <c r="KCU17" s="2550"/>
      <c r="KCV17" s="2550"/>
      <c r="KCW17" s="2550"/>
      <c r="KCX17" s="2550"/>
      <c r="KCY17" s="2550"/>
      <c r="KCZ17" s="2550"/>
      <c r="KDA17" s="2550"/>
      <c r="KDB17" s="2550"/>
      <c r="KDC17" s="2550"/>
      <c r="KDD17" s="2550"/>
      <c r="KDE17" s="2550"/>
      <c r="KDF17" s="2550"/>
      <c r="KDG17" s="2550"/>
      <c r="KDH17" s="2550"/>
      <c r="KDI17" s="2550"/>
      <c r="KDJ17" s="2550"/>
      <c r="KDK17" s="2550"/>
      <c r="KDL17" s="2550"/>
      <c r="KDM17" s="2550"/>
      <c r="KDN17" s="2550"/>
      <c r="KDO17" s="2550"/>
      <c r="KDP17" s="2550"/>
      <c r="KDQ17" s="2550"/>
      <c r="KDR17" s="2550"/>
      <c r="KDS17" s="2550"/>
      <c r="KDT17" s="2550"/>
      <c r="KDU17" s="2550"/>
      <c r="KDV17" s="2550"/>
      <c r="KDW17" s="2550"/>
      <c r="KDX17" s="2550"/>
      <c r="KDY17" s="2550"/>
      <c r="KDZ17" s="2550"/>
      <c r="KEA17" s="2550"/>
      <c r="KEB17" s="2550"/>
      <c r="KEC17" s="2550"/>
      <c r="KED17" s="2550"/>
      <c r="KEE17" s="2550"/>
      <c r="KEF17" s="2550"/>
      <c r="KEG17" s="2550"/>
      <c r="KEH17" s="2550"/>
      <c r="KEI17" s="2550"/>
      <c r="KEJ17" s="2550"/>
      <c r="KEK17" s="2550"/>
      <c r="KEL17" s="2550"/>
      <c r="KEM17" s="2550"/>
      <c r="KEN17" s="2550"/>
      <c r="KEO17" s="2550"/>
      <c r="KEP17" s="2550"/>
      <c r="KEQ17" s="2550"/>
      <c r="KER17" s="2550"/>
      <c r="KES17" s="2550"/>
      <c r="KET17" s="2550"/>
      <c r="KEU17" s="2550"/>
      <c r="KEV17" s="2550"/>
      <c r="KEW17" s="2550"/>
      <c r="KEX17" s="2550"/>
      <c r="KEY17" s="2550"/>
      <c r="KEZ17" s="2550"/>
      <c r="KFA17" s="2550"/>
      <c r="KFB17" s="2550"/>
      <c r="KFC17" s="2550"/>
      <c r="KFD17" s="2550"/>
      <c r="KFE17" s="2550"/>
      <c r="KFF17" s="2550"/>
      <c r="KFG17" s="2550"/>
      <c r="KFH17" s="2550"/>
      <c r="KFI17" s="2550"/>
      <c r="KFJ17" s="2550"/>
      <c r="KFK17" s="2550"/>
      <c r="KFL17" s="2550"/>
      <c r="KFM17" s="2550"/>
      <c r="KFN17" s="2550"/>
      <c r="KFO17" s="2550"/>
      <c r="KFP17" s="2550"/>
      <c r="KFQ17" s="2550"/>
      <c r="KFR17" s="2550"/>
      <c r="KFS17" s="2550"/>
      <c r="KFT17" s="2550"/>
      <c r="KFU17" s="2550"/>
      <c r="KFV17" s="2550"/>
      <c r="KFW17" s="2550"/>
      <c r="KFX17" s="2550"/>
      <c r="KFY17" s="2550"/>
      <c r="KFZ17" s="2550"/>
      <c r="KGA17" s="2550"/>
      <c r="KGB17" s="2550"/>
      <c r="KGC17" s="2550"/>
      <c r="KGD17" s="2550"/>
      <c r="KGE17" s="2550"/>
      <c r="KGF17" s="2550"/>
      <c r="KGG17" s="2550"/>
      <c r="KGH17" s="2550"/>
      <c r="KGI17" s="2550"/>
      <c r="KGJ17" s="2550"/>
      <c r="KGK17" s="2550"/>
      <c r="KGL17" s="2550"/>
      <c r="KGM17" s="2550"/>
      <c r="KGN17" s="2550"/>
      <c r="KGO17" s="2550"/>
      <c r="KGP17" s="2550"/>
      <c r="KGQ17" s="2550"/>
      <c r="KGR17" s="2550"/>
      <c r="KGS17" s="2550"/>
      <c r="KGT17" s="2550"/>
      <c r="KGU17" s="2550"/>
      <c r="KGV17" s="2550"/>
      <c r="KGW17" s="2550"/>
      <c r="KGX17" s="2550"/>
      <c r="KGY17" s="2550"/>
      <c r="KGZ17" s="2550"/>
      <c r="KHA17" s="2550"/>
      <c r="KHB17" s="2550"/>
      <c r="KHC17" s="2550"/>
      <c r="KHD17" s="2550"/>
      <c r="KHE17" s="2550"/>
      <c r="KHF17" s="2550"/>
      <c r="KHG17" s="2550"/>
      <c r="KHH17" s="2550"/>
      <c r="KHI17" s="2550"/>
      <c r="KHJ17" s="2550"/>
      <c r="KHK17" s="2550"/>
      <c r="KHL17" s="2550"/>
      <c r="KHM17" s="2550"/>
      <c r="KHN17" s="2550"/>
      <c r="KHO17" s="2550"/>
      <c r="KHP17" s="2550"/>
      <c r="KHQ17" s="2550"/>
      <c r="KHR17" s="2550"/>
      <c r="KHS17" s="2550"/>
      <c r="KHT17" s="2550"/>
      <c r="KHU17" s="2550"/>
      <c r="KHV17" s="2550"/>
      <c r="KHW17" s="2550"/>
      <c r="KHX17" s="2550"/>
      <c r="KHY17" s="2550"/>
      <c r="KHZ17" s="2550"/>
      <c r="KIA17" s="2550"/>
      <c r="KIB17" s="2550"/>
      <c r="KIC17" s="2550"/>
      <c r="KID17" s="2550"/>
      <c r="KIE17" s="2550"/>
      <c r="KIF17" s="2550"/>
      <c r="KIG17" s="2550"/>
      <c r="KIH17" s="2550"/>
      <c r="KII17" s="2550"/>
      <c r="KIJ17" s="2550"/>
      <c r="KIK17" s="2550"/>
      <c r="KIL17" s="2550"/>
      <c r="KIM17" s="2550"/>
      <c r="KIN17" s="2550"/>
      <c r="KIO17" s="2550"/>
      <c r="KIP17" s="2550"/>
      <c r="KIQ17" s="2550"/>
      <c r="KIR17" s="2550"/>
      <c r="KIS17" s="2550"/>
      <c r="KIT17" s="2550"/>
      <c r="KIU17" s="2550"/>
      <c r="KIV17" s="2550"/>
      <c r="KIW17" s="2550"/>
      <c r="KIX17" s="2550"/>
      <c r="KIY17" s="2550"/>
      <c r="KIZ17" s="2550"/>
      <c r="KJA17" s="2550"/>
      <c r="KJB17" s="2550"/>
      <c r="KJC17" s="2550"/>
      <c r="KJD17" s="2550"/>
      <c r="KJE17" s="2550"/>
      <c r="KJF17" s="2550"/>
      <c r="KJG17" s="2550"/>
      <c r="KJH17" s="2550"/>
      <c r="KJI17" s="2550"/>
      <c r="KJJ17" s="2550"/>
      <c r="KJK17" s="2550"/>
      <c r="KJL17" s="2550"/>
      <c r="KJM17" s="2550"/>
      <c r="KJN17" s="2550"/>
      <c r="KJO17" s="2550"/>
      <c r="KJP17" s="2550"/>
      <c r="KJQ17" s="2550"/>
      <c r="KJR17" s="2550"/>
      <c r="KJS17" s="2550"/>
      <c r="KJT17" s="2550"/>
      <c r="KJU17" s="2550"/>
      <c r="KJV17" s="2550"/>
      <c r="KJW17" s="2550"/>
      <c r="KJX17" s="2550"/>
      <c r="KJY17" s="2550"/>
      <c r="KJZ17" s="2550"/>
      <c r="KKA17" s="2550"/>
      <c r="KKB17" s="2550"/>
      <c r="KKC17" s="2550"/>
      <c r="KKD17" s="2550"/>
      <c r="KKE17" s="2550"/>
      <c r="KKF17" s="2550"/>
      <c r="KKG17" s="2550"/>
      <c r="KKH17" s="2550"/>
      <c r="KKI17" s="2550"/>
      <c r="KKJ17" s="2550"/>
      <c r="KKK17" s="2550"/>
      <c r="KKL17" s="2550"/>
      <c r="KKM17" s="2550"/>
      <c r="KKN17" s="2550"/>
      <c r="KKO17" s="2550"/>
      <c r="KKP17" s="2550"/>
      <c r="KKQ17" s="2550"/>
      <c r="KKR17" s="2550"/>
      <c r="KKS17" s="2550"/>
      <c r="KKT17" s="2550"/>
      <c r="KKU17" s="2550"/>
      <c r="KKV17" s="2550"/>
      <c r="KKW17" s="2550"/>
      <c r="KKX17" s="2550"/>
      <c r="KKY17" s="2550"/>
      <c r="KKZ17" s="2550"/>
      <c r="KLA17" s="2550"/>
      <c r="KLB17" s="2550"/>
      <c r="KLC17" s="2550"/>
      <c r="KLD17" s="2550"/>
      <c r="KLE17" s="2550"/>
      <c r="KLF17" s="2550"/>
      <c r="KLG17" s="2550"/>
      <c r="KLH17" s="2550"/>
      <c r="KLI17" s="2550"/>
      <c r="KLJ17" s="2550"/>
      <c r="KLK17" s="2550"/>
      <c r="KLL17" s="2550"/>
      <c r="KLM17" s="2550"/>
      <c r="KLN17" s="2550"/>
      <c r="KLO17" s="2550"/>
      <c r="KLP17" s="2550"/>
      <c r="KLQ17" s="2550"/>
      <c r="KLR17" s="2550"/>
      <c r="KLS17" s="2550"/>
      <c r="KLT17" s="2550"/>
      <c r="KLU17" s="2550"/>
      <c r="KLV17" s="2550"/>
      <c r="KLW17" s="2550"/>
      <c r="KLX17" s="2550"/>
      <c r="KLY17" s="2550"/>
      <c r="KLZ17" s="2550"/>
      <c r="KMA17" s="2550"/>
      <c r="KMB17" s="2550"/>
      <c r="KMC17" s="2550"/>
      <c r="KMD17" s="2550"/>
      <c r="KME17" s="2550"/>
      <c r="KMF17" s="2550"/>
      <c r="KMG17" s="2550"/>
      <c r="KMH17" s="2550"/>
      <c r="KMI17" s="2550"/>
      <c r="KMJ17" s="2550"/>
      <c r="KMK17" s="2550"/>
      <c r="KML17" s="2550"/>
      <c r="KMM17" s="2550"/>
      <c r="KMN17" s="2550"/>
      <c r="KMO17" s="2550"/>
      <c r="KMP17" s="2550"/>
      <c r="KMQ17" s="2550"/>
      <c r="KMR17" s="2550"/>
      <c r="KMS17" s="2550"/>
      <c r="KMT17" s="2550"/>
      <c r="KMU17" s="2550"/>
      <c r="KMV17" s="2550"/>
      <c r="KMW17" s="2550"/>
      <c r="KMX17" s="2550"/>
      <c r="KMY17" s="2550"/>
      <c r="KMZ17" s="2550"/>
      <c r="KNA17" s="2550"/>
      <c r="KNB17" s="2550"/>
      <c r="KNC17" s="2550"/>
      <c r="KND17" s="2550"/>
      <c r="KNE17" s="2550"/>
      <c r="KNF17" s="2550"/>
      <c r="KNG17" s="2550"/>
      <c r="KNH17" s="2550"/>
      <c r="KNI17" s="2550"/>
      <c r="KNJ17" s="2550"/>
      <c r="KNK17" s="2550"/>
      <c r="KNL17" s="2550"/>
      <c r="KNM17" s="2550"/>
      <c r="KNN17" s="2550"/>
      <c r="KNO17" s="2550"/>
      <c r="KNP17" s="2550"/>
      <c r="KNQ17" s="2550"/>
      <c r="KNR17" s="2550"/>
      <c r="KNS17" s="2550"/>
      <c r="KNT17" s="2550"/>
      <c r="KNU17" s="2550"/>
      <c r="KNV17" s="2550"/>
      <c r="KNW17" s="2550"/>
      <c r="KNX17" s="2550"/>
      <c r="KNY17" s="2550"/>
      <c r="KNZ17" s="2550"/>
      <c r="KOA17" s="2550"/>
      <c r="KOB17" s="2550"/>
      <c r="KOC17" s="2550"/>
      <c r="KOD17" s="2550"/>
      <c r="KOE17" s="2550"/>
      <c r="KOF17" s="2550"/>
      <c r="KOG17" s="2550"/>
      <c r="KOH17" s="2550"/>
      <c r="KOI17" s="2550"/>
      <c r="KOJ17" s="2550"/>
      <c r="KOK17" s="2550"/>
      <c r="KOL17" s="2550"/>
      <c r="KOM17" s="2550"/>
      <c r="KON17" s="2550"/>
      <c r="KOO17" s="2550"/>
      <c r="KOP17" s="2550"/>
      <c r="KOQ17" s="2550"/>
      <c r="KOR17" s="2550"/>
      <c r="KOS17" s="2550"/>
      <c r="KOT17" s="2550"/>
      <c r="KOU17" s="2550"/>
      <c r="KOV17" s="2550"/>
      <c r="KOW17" s="2550"/>
      <c r="KOX17" s="2550"/>
      <c r="KOY17" s="2550"/>
      <c r="KOZ17" s="2550"/>
      <c r="KPA17" s="2550"/>
      <c r="KPB17" s="2550"/>
      <c r="KPC17" s="2550"/>
      <c r="KPD17" s="2550"/>
      <c r="KPE17" s="2550"/>
      <c r="KPF17" s="2550"/>
      <c r="KPG17" s="2550"/>
      <c r="KPH17" s="2550"/>
      <c r="KPI17" s="2550"/>
      <c r="KPJ17" s="2550"/>
      <c r="KPK17" s="2550"/>
      <c r="KPL17" s="2550"/>
      <c r="KPM17" s="2550"/>
      <c r="KPN17" s="2550"/>
      <c r="KPO17" s="2550"/>
      <c r="KPP17" s="2550"/>
      <c r="KPQ17" s="2550"/>
      <c r="KPR17" s="2550"/>
      <c r="KPS17" s="2550"/>
      <c r="KPT17" s="2550"/>
      <c r="KPU17" s="2550"/>
      <c r="KPV17" s="2550"/>
      <c r="KPW17" s="2550"/>
      <c r="KPX17" s="2550"/>
      <c r="KPY17" s="2550"/>
      <c r="KPZ17" s="2550"/>
      <c r="KQA17" s="2550"/>
      <c r="KQB17" s="2550"/>
      <c r="KQC17" s="2550"/>
      <c r="KQD17" s="2550"/>
      <c r="KQE17" s="2550"/>
      <c r="KQF17" s="2550"/>
      <c r="KQG17" s="2550"/>
      <c r="KQH17" s="2550"/>
      <c r="KQI17" s="2550"/>
      <c r="KQJ17" s="2550"/>
      <c r="KQK17" s="2550"/>
      <c r="KQL17" s="2550"/>
      <c r="KQM17" s="2550"/>
      <c r="KQN17" s="2550"/>
      <c r="KQO17" s="2550"/>
      <c r="KQP17" s="2550"/>
      <c r="KQQ17" s="2550"/>
      <c r="KQR17" s="2550"/>
      <c r="KQS17" s="2550"/>
      <c r="KQT17" s="2550"/>
      <c r="KQU17" s="2550"/>
      <c r="KQV17" s="2550"/>
      <c r="KQW17" s="2550"/>
      <c r="KQX17" s="2550"/>
      <c r="KQY17" s="2550"/>
      <c r="KQZ17" s="2550"/>
      <c r="KRA17" s="2550"/>
      <c r="KRB17" s="2550"/>
      <c r="KRC17" s="2550"/>
      <c r="KRD17" s="2550"/>
      <c r="KRE17" s="2550"/>
      <c r="KRF17" s="2550"/>
      <c r="KRG17" s="2550"/>
      <c r="KRH17" s="2550"/>
      <c r="KRI17" s="2550"/>
      <c r="KRJ17" s="2550"/>
      <c r="KRK17" s="2550"/>
      <c r="KRL17" s="2550"/>
      <c r="KRM17" s="2550"/>
      <c r="KRN17" s="2550"/>
      <c r="KRO17" s="2550"/>
      <c r="KRP17" s="2550"/>
      <c r="KRQ17" s="2550"/>
      <c r="KRR17" s="2550"/>
      <c r="KRS17" s="2550"/>
      <c r="KRT17" s="2550"/>
      <c r="KRU17" s="2550"/>
      <c r="KRV17" s="2550"/>
      <c r="KRW17" s="2550"/>
      <c r="KRX17" s="2550"/>
      <c r="KRY17" s="2550"/>
      <c r="KRZ17" s="2550"/>
      <c r="KSA17" s="2550"/>
      <c r="KSB17" s="2550"/>
      <c r="KSC17" s="2550"/>
      <c r="KSD17" s="2550"/>
      <c r="KSE17" s="2550"/>
      <c r="KSF17" s="2550"/>
      <c r="KSG17" s="2550"/>
      <c r="KSH17" s="2550"/>
      <c r="KSI17" s="2550"/>
      <c r="KSJ17" s="2550"/>
      <c r="KSK17" s="2550"/>
      <c r="KSL17" s="2550"/>
      <c r="KSM17" s="2550"/>
      <c r="KSN17" s="2550"/>
      <c r="KSO17" s="2550"/>
      <c r="KSP17" s="2550"/>
      <c r="KSQ17" s="2550"/>
      <c r="KSR17" s="2550"/>
      <c r="KSS17" s="2550"/>
      <c r="KST17" s="2550"/>
      <c r="KSU17" s="2550"/>
      <c r="KSV17" s="2550"/>
      <c r="KSW17" s="2550"/>
      <c r="KSX17" s="2550"/>
      <c r="KSY17" s="2550"/>
      <c r="KSZ17" s="2550"/>
      <c r="KTA17" s="2550"/>
      <c r="KTB17" s="2550"/>
      <c r="KTC17" s="2550"/>
      <c r="KTD17" s="2550"/>
      <c r="KTE17" s="2550"/>
      <c r="KTF17" s="2550"/>
      <c r="KTG17" s="2550"/>
      <c r="KTH17" s="2550"/>
      <c r="KTI17" s="2550"/>
      <c r="KTJ17" s="2550"/>
      <c r="KTK17" s="2550"/>
      <c r="KTL17" s="2550"/>
      <c r="KTM17" s="2550"/>
      <c r="KTN17" s="2550"/>
      <c r="KTO17" s="2550"/>
      <c r="KTP17" s="2550"/>
      <c r="KTQ17" s="2550"/>
      <c r="KTR17" s="2550"/>
      <c r="KTS17" s="2550"/>
      <c r="KTT17" s="2550"/>
      <c r="KTU17" s="2550"/>
      <c r="KTV17" s="2550"/>
      <c r="KTW17" s="2550"/>
      <c r="KTX17" s="2550"/>
      <c r="KTY17" s="2550"/>
      <c r="KTZ17" s="2550"/>
      <c r="KUA17" s="2550"/>
      <c r="KUB17" s="2550"/>
      <c r="KUC17" s="2550"/>
      <c r="KUD17" s="2550"/>
      <c r="KUE17" s="2550"/>
      <c r="KUF17" s="2550"/>
      <c r="KUG17" s="2550"/>
      <c r="KUH17" s="2550"/>
      <c r="KUI17" s="2550"/>
      <c r="KUJ17" s="2550"/>
      <c r="KUK17" s="2550"/>
      <c r="KUL17" s="2550"/>
      <c r="KUM17" s="2550"/>
      <c r="KUN17" s="2550"/>
      <c r="KUO17" s="2550"/>
      <c r="KUP17" s="2550"/>
      <c r="KUQ17" s="2550"/>
      <c r="KUR17" s="2550"/>
      <c r="KUS17" s="2550"/>
      <c r="KUT17" s="2550"/>
      <c r="KUU17" s="2550"/>
      <c r="KUV17" s="2550"/>
      <c r="KUW17" s="2550"/>
      <c r="KUX17" s="2550"/>
      <c r="KUY17" s="2550"/>
      <c r="KUZ17" s="2550"/>
      <c r="KVA17" s="2550"/>
      <c r="KVB17" s="2550"/>
      <c r="KVC17" s="2550"/>
      <c r="KVD17" s="2550"/>
      <c r="KVE17" s="2550"/>
      <c r="KVF17" s="2550"/>
      <c r="KVG17" s="2550"/>
      <c r="KVH17" s="2550"/>
      <c r="KVI17" s="2550"/>
      <c r="KVJ17" s="2550"/>
      <c r="KVK17" s="2550"/>
      <c r="KVL17" s="2550"/>
      <c r="KVM17" s="2550"/>
      <c r="KVN17" s="2550"/>
      <c r="KVO17" s="2550"/>
      <c r="KVP17" s="2550"/>
      <c r="KVQ17" s="2550"/>
      <c r="KVR17" s="2550"/>
      <c r="KVS17" s="2550"/>
      <c r="KVT17" s="2550"/>
      <c r="KVU17" s="2550"/>
      <c r="KVV17" s="2550"/>
      <c r="KVW17" s="2550"/>
      <c r="KVX17" s="2550"/>
      <c r="KVY17" s="2550"/>
      <c r="KVZ17" s="2550"/>
      <c r="KWA17" s="2550"/>
      <c r="KWB17" s="2550"/>
      <c r="KWC17" s="2550"/>
      <c r="KWD17" s="2550"/>
      <c r="KWE17" s="2550"/>
      <c r="KWF17" s="2550"/>
      <c r="KWG17" s="2550"/>
      <c r="KWH17" s="2550"/>
      <c r="KWI17" s="2550"/>
      <c r="KWJ17" s="2550"/>
      <c r="KWK17" s="2550"/>
      <c r="KWL17" s="2550"/>
      <c r="KWM17" s="2550"/>
      <c r="KWN17" s="2550"/>
      <c r="KWO17" s="2550"/>
      <c r="KWP17" s="2550"/>
      <c r="KWQ17" s="2550"/>
      <c r="KWR17" s="2550"/>
      <c r="KWS17" s="2550"/>
      <c r="KWT17" s="2550"/>
      <c r="KWU17" s="2550"/>
      <c r="KWV17" s="2550"/>
      <c r="KWW17" s="2550"/>
      <c r="KWX17" s="2550"/>
      <c r="KWY17" s="2550"/>
      <c r="KWZ17" s="2550"/>
      <c r="KXA17" s="2550"/>
      <c r="KXB17" s="2550"/>
      <c r="KXC17" s="2550"/>
      <c r="KXD17" s="2550"/>
      <c r="KXE17" s="2550"/>
      <c r="KXF17" s="2550"/>
      <c r="KXG17" s="2550"/>
      <c r="KXH17" s="2550"/>
      <c r="KXI17" s="2550"/>
      <c r="KXJ17" s="2550"/>
      <c r="KXK17" s="2550"/>
      <c r="KXL17" s="2550"/>
      <c r="KXM17" s="2550"/>
      <c r="KXN17" s="2550"/>
      <c r="KXO17" s="2550"/>
      <c r="KXP17" s="2550"/>
      <c r="KXQ17" s="2550"/>
      <c r="KXR17" s="2550"/>
      <c r="KXS17" s="2550"/>
      <c r="KXT17" s="2550"/>
      <c r="KXU17" s="2550"/>
      <c r="KXV17" s="2550"/>
      <c r="KXW17" s="2550"/>
      <c r="KXX17" s="2550"/>
      <c r="KXY17" s="2550"/>
      <c r="KXZ17" s="2550"/>
      <c r="KYA17" s="2550"/>
      <c r="KYB17" s="2550"/>
      <c r="KYC17" s="2550"/>
      <c r="KYD17" s="2550"/>
      <c r="KYE17" s="2550"/>
      <c r="KYF17" s="2550"/>
      <c r="KYG17" s="2550"/>
      <c r="KYH17" s="2550"/>
      <c r="KYI17" s="2550"/>
      <c r="KYJ17" s="2550"/>
      <c r="KYK17" s="2550"/>
      <c r="KYL17" s="2550"/>
      <c r="KYM17" s="2550"/>
      <c r="KYN17" s="2550"/>
      <c r="KYO17" s="2550"/>
      <c r="KYP17" s="2550"/>
      <c r="KYQ17" s="2550"/>
      <c r="KYR17" s="2550"/>
      <c r="KYS17" s="2550"/>
      <c r="KYT17" s="2550"/>
      <c r="KYU17" s="2550"/>
      <c r="KYV17" s="2550"/>
      <c r="KYW17" s="2550"/>
      <c r="KYX17" s="2550"/>
      <c r="KYY17" s="2550"/>
      <c r="KYZ17" s="2550"/>
      <c r="KZA17" s="2550"/>
      <c r="KZB17" s="2550"/>
      <c r="KZC17" s="2550"/>
      <c r="KZD17" s="2550"/>
      <c r="KZE17" s="2550"/>
      <c r="KZF17" s="2550"/>
      <c r="KZG17" s="2550"/>
      <c r="KZH17" s="2550"/>
      <c r="KZI17" s="2550"/>
      <c r="KZJ17" s="2550"/>
      <c r="KZK17" s="2550"/>
      <c r="KZL17" s="2550"/>
      <c r="KZM17" s="2550"/>
      <c r="KZN17" s="2550"/>
      <c r="KZO17" s="2550"/>
      <c r="KZP17" s="2550"/>
      <c r="KZQ17" s="2550"/>
      <c r="KZR17" s="2550"/>
      <c r="KZS17" s="2550"/>
      <c r="KZT17" s="2550"/>
      <c r="KZU17" s="2550"/>
      <c r="KZV17" s="2550"/>
      <c r="KZW17" s="2550"/>
      <c r="KZX17" s="2550"/>
      <c r="KZY17" s="2550"/>
      <c r="KZZ17" s="2550"/>
      <c r="LAA17" s="2550"/>
      <c r="LAB17" s="2550"/>
      <c r="LAC17" s="2550"/>
      <c r="LAD17" s="2550"/>
      <c r="LAE17" s="2550"/>
      <c r="LAF17" s="2550"/>
      <c r="LAG17" s="2550"/>
      <c r="LAH17" s="2550"/>
      <c r="LAI17" s="2550"/>
      <c r="LAJ17" s="2550"/>
      <c r="LAK17" s="2550"/>
      <c r="LAL17" s="2550"/>
      <c r="LAM17" s="2550"/>
      <c r="LAN17" s="2550"/>
      <c r="LAO17" s="2550"/>
      <c r="LAP17" s="2550"/>
      <c r="LAQ17" s="2550"/>
      <c r="LAR17" s="2550"/>
      <c r="LAS17" s="2550"/>
      <c r="LAT17" s="2550"/>
      <c r="LAU17" s="2550"/>
      <c r="LAV17" s="2550"/>
      <c r="LAW17" s="2550"/>
      <c r="LAX17" s="2550"/>
      <c r="LAY17" s="2550"/>
      <c r="LAZ17" s="2550"/>
      <c r="LBA17" s="2550"/>
      <c r="LBB17" s="2550"/>
      <c r="LBC17" s="2550"/>
      <c r="LBD17" s="2550"/>
      <c r="LBE17" s="2550"/>
      <c r="LBF17" s="2550"/>
      <c r="LBG17" s="2550"/>
      <c r="LBH17" s="2550"/>
      <c r="LBI17" s="2550"/>
      <c r="LBJ17" s="2550"/>
      <c r="LBK17" s="2550"/>
      <c r="LBL17" s="2550"/>
      <c r="LBM17" s="2550"/>
      <c r="LBN17" s="2550"/>
      <c r="LBO17" s="2550"/>
      <c r="LBP17" s="2550"/>
      <c r="LBQ17" s="2550"/>
      <c r="LBR17" s="2550"/>
      <c r="LBS17" s="2550"/>
      <c r="LBT17" s="2550"/>
      <c r="LBU17" s="2550"/>
      <c r="LBV17" s="2550"/>
      <c r="LBW17" s="2550"/>
      <c r="LBX17" s="2550"/>
      <c r="LBY17" s="2550"/>
      <c r="LBZ17" s="2550"/>
      <c r="LCA17" s="2550"/>
      <c r="LCB17" s="2550"/>
      <c r="LCC17" s="2550"/>
      <c r="LCD17" s="2550"/>
      <c r="LCE17" s="2550"/>
      <c r="LCF17" s="2550"/>
      <c r="LCG17" s="2550"/>
      <c r="LCH17" s="2550"/>
      <c r="LCI17" s="2550"/>
      <c r="LCJ17" s="2550"/>
      <c r="LCK17" s="2550"/>
      <c r="LCL17" s="2550"/>
      <c r="LCM17" s="2550"/>
      <c r="LCN17" s="2550"/>
      <c r="LCO17" s="2550"/>
      <c r="LCP17" s="2550"/>
      <c r="LCQ17" s="2550"/>
      <c r="LCR17" s="2550"/>
      <c r="LCS17" s="2550"/>
      <c r="LCT17" s="2550"/>
      <c r="LCU17" s="2550"/>
      <c r="LCV17" s="2550"/>
      <c r="LCW17" s="2550"/>
      <c r="LCX17" s="2550"/>
      <c r="LCY17" s="2550"/>
      <c r="LCZ17" s="2550"/>
      <c r="LDA17" s="2550"/>
      <c r="LDB17" s="2550"/>
      <c r="LDC17" s="2550"/>
      <c r="LDD17" s="2550"/>
      <c r="LDE17" s="2550"/>
      <c r="LDF17" s="2550"/>
      <c r="LDG17" s="2550"/>
      <c r="LDH17" s="2550"/>
      <c r="LDI17" s="2550"/>
      <c r="LDJ17" s="2550"/>
      <c r="LDK17" s="2550"/>
      <c r="LDL17" s="2550"/>
      <c r="LDM17" s="2550"/>
      <c r="LDN17" s="2550"/>
      <c r="LDO17" s="2550"/>
      <c r="LDP17" s="2550"/>
      <c r="LDQ17" s="2550"/>
      <c r="LDR17" s="2550"/>
      <c r="LDS17" s="2550"/>
      <c r="LDT17" s="2550"/>
      <c r="LDU17" s="2550"/>
      <c r="LDV17" s="2550"/>
      <c r="LDW17" s="2550"/>
      <c r="LDX17" s="2550"/>
      <c r="LDY17" s="2550"/>
      <c r="LDZ17" s="2550"/>
      <c r="LEA17" s="2550"/>
      <c r="LEB17" s="2550"/>
      <c r="LEC17" s="2550"/>
      <c r="LED17" s="2550"/>
      <c r="LEE17" s="2550"/>
      <c r="LEF17" s="2550"/>
      <c r="LEG17" s="2550"/>
      <c r="LEH17" s="2550"/>
      <c r="LEI17" s="2550"/>
      <c r="LEJ17" s="2550"/>
      <c r="LEK17" s="2550"/>
      <c r="LEL17" s="2550"/>
      <c r="LEM17" s="2550"/>
      <c r="LEN17" s="2550"/>
      <c r="LEO17" s="2550"/>
      <c r="LEP17" s="2550"/>
      <c r="LEQ17" s="2550"/>
      <c r="LER17" s="2550"/>
      <c r="LES17" s="2550"/>
      <c r="LET17" s="2550"/>
      <c r="LEU17" s="2550"/>
      <c r="LEV17" s="2550"/>
      <c r="LEW17" s="2550"/>
      <c r="LEX17" s="2550"/>
      <c r="LEY17" s="2550"/>
      <c r="LEZ17" s="2550"/>
      <c r="LFA17" s="2550"/>
      <c r="LFB17" s="2550"/>
      <c r="LFC17" s="2550"/>
      <c r="LFD17" s="2550"/>
      <c r="LFE17" s="2550"/>
      <c r="LFF17" s="2550"/>
      <c r="LFG17" s="2550"/>
      <c r="LFH17" s="2550"/>
      <c r="LFI17" s="2550"/>
      <c r="LFJ17" s="2550"/>
      <c r="LFK17" s="2550"/>
      <c r="LFL17" s="2550"/>
      <c r="LFM17" s="2550"/>
      <c r="LFN17" s="2550"/>
      <c r="LFO17" s="2550"/>
      <c r="LFP17" s="2550"/>
      <c r="LFQ17" s="2550"/>
      <c r="LFR17" s="2550"/>
      <c r="LFS17" s="2550"/>
      <c r="LFT17" s="2550"/>
      <c r="LFU17" s="2550"/>
      <c r="LFV17" s="2550"/>
      <c r="LFW17" s="2550"/>
      <c r="LFX17" s="2550"/>
      <c r="LFY17" s="2550"/>
      <c r="LFZ17" s="2550"/>
      <c r="LGA17" s="2550"/>
      <c r="LGB17" s="2550"/>
      <c r="LGC17" s="2550"/>
      <c r="LGD17" s="2550"/>
      <c r="LGE17" s="2550"/>
      <c r="LGF17" s="2550"/>
      <c r="LGG17" s="2550"/>
      <c r="LGH17" s="2550"/>
      <c r="LGI17" s="2550"/>
      <c r="LGJ17" s="2550"/>
      <c r="LGK17" s="2550"/>
      <c r="LGL17" s="2550"/>
      <c r="LGM17" s="2550"/>
      <c r="LGN17" s="2550"/>
      <c r="LGO17" s="2550"/>
      <c r="LGP17" s="2550"/>
      <c r="LGQ17" s="2550"/>
      <c r="LGR17" s="2550"/>
      <c r="LGS17" s="2550"/>
      <c r="LGT17" s="2550"/>
      <c r="LGU17" s="2550"/>
      <c r="LGV17" s="2550"/>
      <c r="LGW17" s="2550"/>
      <c r="LGX17" s="2550"/>
      <c r="LGY17" s="2550"/>
      <c r="LGZ17" s="2550"/>
      <c r="LHA17" s="2550"/>
      <c r="LHB17" s="2550"/>
      <c r="LHC17" s="2550"/>
      <c r="LHD17" s="2550"/>
      <c r="LHE17" s="2550"/>
      <c r="LHF17" s="2550"/>
      <c r="LHG17" s="2550"/>
      <c r="LHH17" s="2550"/>
      <c r="LHI17" s="2550"/>
      <c r="LHJ17" s="2550"/>
      <c r="LHK17" s="2550"/>
      <c r="LHL17" s="2550"/>
      <c r="LHM17" s="2550"/>
      <c r="LHN17" s="2550"/>
      <c r="LHO17" s="2550"/>
      <c r="LHP17" s="2550"/>
      <c r="LHQ17" s="2550"/>
      <c r="LHR17" s="2550"/>
      <c r="LHS17" s="2550"/>
      <c r="LHT17" s="2550"/>
      <c r="LHU17" s="2550"/>
      <c r="LHV17" s="2550"/>
      <c r="LHW17" s="2550"/>
      <c r="LHX17" s="2550"/>
      <c r="LHY17" s="2550"/>
      <c r="LHZ17" s="2550"/>
      <c r="LIA17" s="2550"/>
      <c r="LIB17" s="2550"/>
      <c r="LIC17" s="2550"/>
      <c r="LID17" s="2550"/>
      <c r="LIE17" s="2550"/>
      <c r="LIF17" s="2550"/>
      <c r="LIG17" s="2550"/>
      <c r="LIH17" s="2550"/>
      <c r="LII17" s="2550"/>
      <c r="LIJ17" s="2550"/>
      <c r="LIK17" s="2550"/>
      <c r="LIL17" s="2550"/>
      <c r="LIM17" s="2550"/>
      <c r="LIN17" s="2550"/>
      <c r="LIO17" s="2550"/>
      <c r="LIP17" s="2550"/>
      <c r="LIQ17" s="2550"/>
      <c r="LIR17" s="2550"/>
      <c r="LIS17" s="2550"/>
      <c r="LIT17" s="2550"/>
      <c r="LIU17" s="2550"/>
      <c r="LIV17" s="2550"/>
      <c r="LIW17" s="2550"/>
      <c r="LIX17" s="2550"/>
      <c r="LIY17" s="2550"/>
      <c r="LIZ17" s="2550"/>
      <c r="LJA17" s="2550"/>
      <c r="LJB17" s="2550"/>
      <c r="LJC17" s="2550"/>
      <c r="LJD17" s="2550"/>
      <c r="LJE17" s="2550"/>
      <c r="LJF17" s="2550"/>
      <c r="LJG17" s="2550"/>
      <c r="LJH17" s="2550"/>
      <c r="LJI17" s="2550"/>
      <c r="LJJ17" s="2550"/>
      <c r="LJK17" s="2550"/>
      <c r="LJL17" s="2550"/>
      <c r="LJM17" s="2550"/>
      <c r="LJN17" s="2550"/>
      <c r="LJO17" s="2550"/>
      <c r="LJP17" s="2550"/>
      <c r="LJQ17" s="2550"/>
      <c r="LJR17" s="2550"/>
      <c r="LJS17" s="2550"/>
      <c r="LJT17" s="2550"/>
      <c r="LJU17" s="2550"/>
      <c r="LJV17" s="2550"/>
      <c r="LJW17" s="2550"/>
      <c r="LJX17" s="2550"/>
      <c r="LJY17" s="2550"/>
      <c r="LJZ17" s="2550"/>
      <c r="LKA17" s="2550"/>
      <c r="LKB17" s="2550"/>
      <c r="LKC17" s="2550"/>
      <c r="LKD17" s="2550"/>
      <c r="LKE17" s="2550"/>
      <c r="LKF17" s="2550"/>
      <c r="LKG17" s="2550"/>
      <c r="LKH17" s="2550"/>
      <c r="LKI17" s="2550"/>
      <c r="LKJ17" s="2550"/>
      <c r="LKK17" s="2550"/>
      <c r="LKL17" s="2550"/>
      <c r="LKM17" s="2550"/>
      <c r="LKN17" s="2550"/>
      <c r="LKO17" s="2550"/>
      <c r="LKP17" s="2550"/>
      <c r="LKQ17" s="2550"/>
      <c r="LKR17" s="2550"/>
      <c r="LKS17" s="2550"/>
      <c r="LKT17" s="2550"/>
      <c r="LKU17" s="2550"/>
      <c r="LKV17" s="2550"/>
      <c r="LKW17" s="2550"/>
      <c r="LKX17" s="2550"/>
      <c r="LKY17" s="2550"/>
      <c r="LKZ17" s="2550"/>
      <c r="LLA17" s="2550"/>
      <c r="LLB17" s="2550"/>
      <c r="LLC17" s="2550"/>
      <c r="LLD17" s="2550"/>
      <c r="LLE17" s="2550"/>
      <c r="LLF17" s="2550"/>
      <c r="LLG17" s="2550"/>
      <c r="LLH17" s="2550"/>
      <c r="LLI17" s="2550"/>
      <c r="LLJ17" s="2550"/>
      <c r="LLK17" s="2550"/>
      <c r="LLL17" s="2550"/>
      <c r="LLM17" s="2550"/>
      <c r="LLN17" s="2550"/>
      <c r="LLO17" s="2550"/>
      <c r="LLP17" s="2550"/>
      <c r="LLQ17" s="2550"/>
      <c r="LLR17" s="2550"/>
      <c r="LLS17" s="2550"/>
      <c r="LLT17" s="2550"/>
      <c r="LLU17" s="2550"/>
      <c r="LLV17" s="2550"/>
      <c r="LLW17" s="2550"/>
      <c r="LLX17" s="2550"/>
      <c r="LLY17" s="2550"/>
      <c r="LLZ17" s="2550"/>
      <c r="LMA17" s="2550"/>
      <c r="LMB17" s="2550"/>
      <c r="LMC17" s="2550"/>
      <c r="LMD17" s="2550"/>
      <c r="LME17" s="2550"/>
      <c r="LMF17" s="2550"/>
      <c r="LMG17" s="2550"/>
      <c r="LMH17" s="2550"/>
      <c r="LMI17" s="2550"/>
      <c r="LMJ17" s="2550"/>
      <c r="LMK17" s="2550"/>
      <c r="LML17" s="2550"/>
      <c r="LMM17" s="2550"/>
      <c r="LMN17" s="2550"/>
      <c r="LMO17" s="2550"/>
      <c r="LMP17" s="2550"/>
      <c r="LMQ17" s="2550"/>
      <c r="LMR17" s="2550"/>
      <c r="LMS17" s="2550"/>
      <c r="LMT17" s="2550"/>
      <c r="LMU17" s="2550"/>
      <c r="LMV17" s="2550"/>
      <c r="LMW17" s="2550"/>
      <c r="LMX17" s="2550"/>
      <c r="LMY17" s="2550"/>
      <c r="LMZ17" s="2550"/>
      <c r="LNA17" s="2550"/>
      <c r="LNB17" s="2550"/>
      <c r="LNC17" s="2550"/>
      <c r="LND17" s="2550"/>
      <c r="LNE17" s="2550"/>
      <c r="LNF17" s="2550"/>
      <c r="LNG17" s="2550"/>
      <c r="LNH17" s="2550"/>
      <c r="LNI17" s="2550"/>
      <c r="LNJ17" s="2550"/>
      <c r="LNK17" s="2550"/>
      <c r="LNL17" s="2550"/>
      <c r="LNM17" s="2550"/>
      <c r="LNN17" s="2550"/>
      <c r="LNO17" s="2550"/>
      <c r="LNP17" s="2550"/>
      <c r="LNQ17" s="2550"/>
      <c r="LNR17" s="2550"/>
      <c r="LNS17" s="2550"/>
      <c r="LNT17" s="2550"/>
      <c r="LNU17" s="2550"/>
      <c r="LNV17" s="2550"/>
      <c r="LNW17" s="2550"/>
      <c r="LNX17" s="2550"/>
      <c r="LNY17" s="2550"/>
      <c r="LNZ17" s="2550"/>
      <c r="LOA17" s="2550"/>
      <c r="LOB17" s="2550"/>
      <c r="LOC17" s="2550"/>
      <c r="LOD17" s="2550"/>
      <c r="LOE17" s="2550"/>
      <c r="LOF17" s="2550"/>
      <c r="LOG17" s="2550"/>
      <c r="LOH17" s="2550"/>
      <c r="LOI17" s="2550"/>
      <c r="LOJ17" s="2550"/>
      <c r="LOK17" s="2550"/>
      <c r="LOL17" s="2550"/>
      <c r="LOM17" s="2550"/>
      <c r="LON17" s="2550"/>
      <c r="LOO17" s="2550"/>
      <c r="LOP17" s="2550"/>
      <c r="LOQ17" s="2550"/>
      <c r="LOR17" s="2550"/>
      <c r="LOS17" s="2550"/>
      <c r="LOT17" s="2550"/>
      <c r="LOU17" s="2550"/>
      <c r="LOV17" s="2550"/>
      <c r="LOW17" s="2550"/>
      <c r="LOX17" s="2550"/>
      <c r="LOY17" s="2550"/>
      <c r="LOZ17" s="2550"/>
      <c r="LPA17" s="2550"/>
      <c r="LPB17" s="2550"/>
      <c r="LPC17" s="2550"/>
      <c r="LPD17" s="2550"/>
      <c r="LPE17" s="2550"/>
      <c r="LPF17" s="2550"/>
      <c r="LPG17" s="2550"/>
      <c r="LPH17" s="2550"/>
      <c r="LPI17" s="2550"/>
      <c r="LPJ17" s="2550"/>
      <c r="LPK17" s="2550"/>
      <c r="LPL17" s="2550"/>
      <c r="LPM17" s="2550"/>
      <c r="LPN17" s="2550"/>
      <c r="LPO17" s="2550"/>
      <c r="LPP17" s="2550"/>
      <c r="LPQ17" s="2550"/>
      <c r="LPR17" s="2550"/>
      <c r="LPS17" s="2550"/>
      <c r="LPT17" s="2550"/>
      <c r="LPU17" s="2550"/>
      <c r="LPV17" s="2550"/>
      <c r="LPW17" s="2550"/>
      <c r="LPX17" s="2550"/>
      <c r="LPY17" s="2550"/>
      <c r="LPZ17" s="2550"/>
      <c r="LQA17" s="2550"/>
      <c r="LQB17" s="2550"/>
      <c r="LQC17" s="2550"/>
      <c r="LQD17" s="2550"/>
      <c r="LQE17" s="2550"/>
      <c r="LQF17" s="2550"/>
      <c r="LQG17" s="2550"/>
      <c r="LQH17" s="2550"/>
      <c r="LQI17" s="2550"/>
      <c r="LQJ17" s="2550"/>
      <c r="LQK17" s="2550"/>
      <c r="LQL17" s="2550"/>
      <c r="LQM17" s="2550"/>
      <c r="LQN17" s="2550"/>
      <c r="LQO17" s="2550"/>
      <c r="LQP17" s="2550"/>
      <c r="LQQ17" s="2550"/>
      <c r="LQR17" s="2550"/>
      <c r="LQS17" s="2550"/>
      <c r="LQT17" s="2550"/>
      <c r="LQU17" s="2550"/>
      <c r="LQV17" s="2550"/>
      <c r="LQW17" s="2550"/>
      <c r="LQX17" s="2550"/>
      <c r="LQY17" s="2550"/>
      <c r="LQZ17" s="2550"/>
      <c r="LRA17" s="2550"/>
      <c r="LRB17" s="2550"/>
      <c r="LRC17" s="2550"/>
      <c r="LRD17" s="2550"/>
      <c r="LRE17" s="2550"/>
      <c r="LRF17" s="2550"/>
      <c r="LRG17" s="2550"/>
      <c r="LRH17" s="2550"/>
      <c r="LRI17" s="2550"/>
      <c r="LRJ17" s="2550"/>
      <c r="LRK17" s="2550"/>
      <c r="LRL17" s="2550"/>
      <c r="LRM17" s="2550"/>
      <c r="LRN17" s="2550"/>
      <c r="LRO17" s="2550"/>
      <c r="LRP17" s="2550"/>
      <c r="LRQ17" s="2550"/>
      <c r="LRR17" s="2550"/>
      <c r="LRS17" s="2550"/>
      <c r="LRT17" s="2550"/>
      <c r="LRU17" s="2550"/>
      <c r="LRV17" s="2550"/>
      <c r="LRW17" s="2550"/>
      <c r="LRX17" s="2550"/>
      <c r="LRY17" s="2550"/>
      <c r="LRZ17" s="2550"/>
      <c r="LSA17" s="2550"/>
      <c r="LSB17" s="2550"/>
      <c r="LSC17" s="2550"/>
      <c r="LSD17" s="2550"/>
      <c r="LSE17" s="2550"/>
      <c r="LSF17" s="2550"/>
      <c r="LSG17" s="2550"/>
      <c r="LSH17" s="2550"/>
      <c r="LSI17" s="2550"/>
      <c r="LSJ17" s="2550"/>
      <c r="LSK17" s="2550"/>
      <c r="LSL17" s="2550"/>
      <c r="LSM17" s="2550"/>
      <c r="LSN17" s="2550"/>
      <c r="LSO17" s="2550"/>
      <c r="LSP17" s="2550"/>
      <c r="LSQ17" s="2550"/>
      <c r="LSR17" s="2550"/>
      <c r="LSS17" s="2550"/>
      <c r="LST17" s="2550"/>
      <c r="LSU17" s="2550"/>
      <c r="LSV17" s="2550"/>
      <c r="LSW17" s="2550"/>
      <c r="LSX17" s="2550"/>
      <c r="LSY17" s="2550"/>
      <c r="LSZ17" s="2550"/>
      <c r="LTA17" s="2550"/>
      <c r="LTB17" s="2550"/>
      <c r="LTC17" s="2550"/>
      <c r="LTD17" s="2550"/>
      <c r="LTE17" s="2550"/>
      <c r="LTF17" s="2550"/>
      <c r="LTG17" s="2550"/>
      <c r="LTH17" s="2550"/>
      <c r="LTI17" s="2550"/>
      <c r="LTJ17" s="2550"/>
      <c r="LTK17" s="2550"/>
      <c r="LTL17" s="2550"/>
      <c r="LTM17" s="2550"/>
      <c r="LTN17" s="2550"/>
      <c r="LTO17" s="2550"/>
      <c r="LTP17" s="2550"/>
      <c r="LTQ17" s="2550"/>
      <c r="LTR17" s="2550"/>
      <c r="LTS17" s="2550"/>
      <c r="LTT17" s="2550"/>
      <c r="LTU17" s="2550"/>
      <c r="LTV17" s="2550"/>
      <c r="LTW17" s="2550"/>
      <c r="LTX17" s="2550"/>
      <c r="LTY17" s="2550"/>
      <c r="LTZ17" s="2550"/>
      <c r="LUA17" s="2550"/>
      <c r="LUB17" s="2550"/>
      <c r="LUC17" s="2550"/>
      <c r="LUD17" s="2550"/>
      <c r="LUE17" s="2550"/>
      <c r="LUF17" s="2550"/>
      <c r="LUG17" s="2550"/>
      <c r="LUH17" s="2550"/>
      <c r="LUI17" s="2550"/>
      <c r="LUJ17" s="2550"/>
      <c r="LUK17" s="2550"/>
      <c r="LUL17" s="2550"/>
      <c r="LUM17" s="2550"/>
      <c r="LUN17" s="2550"/>
      <c r="LUO17" s="2550"/>
      <c r="LUP17" s="2550"/>
      <c r="LUQ17" s="2550"/>
      <c r="LUR17" s="2550"/>
      <c r="LUS17" s="2550"/>
      <c r="LUT17" s="2550"/>
      <c r="LUU17" s="2550"/>
      <c r="LUV17" s="2550"/>
      <c r="LUW17" s="2550"/>
      <c r="LUX17" s="2550"/>
      <c r="LUY17" s="2550"/>
      <c r="LUZ17" s="2550"/>
      <c r="LVA17" s="2550"/>
      <c r="LVB17" s="2550"/>
      <c r="LVC17" s="2550"/>
      <c r="LVD17" s="2550"/>
      <c r="LVE17" s="2550"/>
      <c r="LVF17" s="2550"/>
      <c r="LVG17" s="2550"/>
      <c r="LVH17" s="2550"/>
      <c r="LVI17" s="2550"/>
      <c r="LVJ17" s="2550"/>
      <c r="LVK17" s="2550"/>
      <c r="LVL17" s="2550"/>
      <c r="LVM17" s="2550"/>
      <c r="LVN17" s="2550"/>
      <c r="LVO17" s="2550"/>
      <c r="LVP17" s="2550"/>
      <c r="LVQ17" s="2550"/>
      <c r="LVR17" s="2550"/>
      <c r="LVS17" s="2550"/>
      <c r="LVT17" s="2550"/>
      <c r="LVU17" s="2550"/>
      <c r="LVV17" s="2550"/>
      <c r="LVW17" s="2550"/>
      <c r="LVX17" s="2550"/>
      <c r="LVY17" s="2550"/>
      <c r="LVZ17" s="2550"/>
      <c r="LWA17" s="2550"/>
      <c r="LWB17" s="2550"/>
      <c r="LWC17" s="2550"/>
      <c r="LWD17" s="2550"/>
      <c r="LWE17" s="2550"/>
      <c r="LWF17" s="2550"/>
      <c r="LWG17" s="2550"/>
      <c r="LWH17" s="2550"/>
      <c r="LWI17" s="2550"/>
      <c r="LWJ17" s="2550"/>
      <c r="LWK17" s="2550"/>
      <c r="LWL17" s="2550"/>
      <c r="LWM17" s="2550"/>
      <c r="LWN17" s="2550"/>
      <c r="LWO17" s="2550"/>
      <c r="LWP17" s="2550"/>
      <c r="LWQ17" s="2550"/>
      <c r="LWR17" s="2550"/>
      <c r="LWS17" s="2550"/>
      <c r="LWT17" s="2550"/>
      <c r="LWU17" s="2550"/>
      <c r="LWV17" s="2550"/>
      <c r="LWW17" s="2550"/>
      <c r="LWX17" s="2550"/>
      <c r="LWY17" s="2550"/>
      <c r="LWZ17" s="2550"/>
      <c r="LXA17" s="2550"/>
      <c r="LXB17" s="2550"/>
      <c r="LXC17" s="2550"/>
      <c r="LXD17" s="2550"/>
      <c r="LXE17" s="2550"/>
      <c r="LXF17" s="2550"/>
      <c r="LXG17" s="2550"/>
      <c r="LXH17" s="2550"/>
      <c r="LXI17" s="2550"/>
      <c r="LXJ17" s="2550"/>
      <c r="LXK17" s="2550"/>
      <c r="LXL17" s="2550"/>
      <c r="LXM17" s="2550"/>
      <c r="LXN17" s="2550"/>
      <c r="LXO17" s="2550"/>
      <c r="LXP17" s="2550"/>
      <c r="LXQ17" s="2550"/>
      <c r="LXR17" s="2550"/>
      <c r="LXS17" s="2550"/>
      <c r="LXT17" s="2550"/>
      <c r="LXU17" s="2550"/>
      <c r="LXV17" s="2550"/>
      <c r="LXW17" s="2550"/>
      <c r="LXX17" s="2550"/>
      <c r="LXY17" s="2550"/>
      <c r="LXZ17" s="2550"/>
      <c r="LYA17" s="2550"/>
      <c r="LYB17" s="2550"/>
      <c r="LYC17" s="2550"/>
      <c r="LYD17" s="2550"/>
      <c r="LYE17" s="2550"/>
      <c r="LYF17" s="2550"/>
      <c r="LYG17" s="2550"/>
      <c r="LYH17" s="2550"/>
      <c r="LYI17" s="2550"/>
      <c r="LYJ17" s="2550"/>
      <c r="LYK17" s="2550"/>
      <c r="LYL17" s="2550"/>
      <c r="LYM17" s="2550"/>
      <c r="LYN17" s="2550"/>
      <c r="LYO17" s="2550"/>
      <c r="LYP17" s="2550"/>
      <c r="LYQ17" s="2550"/>
      <c r="LYR17" s="2550"/>
      <c r="LYS17" s="2550"/>
      <c r="LYT17" s="2550"/>
      <c r="LYU17" s="2550"/>
      <c r="LYV17" s="2550"/>
      <c r="LYW17" s="2550"/>
      <c r="LYX17" s="2550"/>
      <c r="LYY17" s="2550"/>
      <c r="LYZ17" s="2550"/>
      <c r="LZA17" s="2550"/>
      <c r="LZB17" s="2550"/>
      <c r="LZC17" s="2550"/>
      <c r="LZD17" s="2550"/>
      <c r="LZE17" s="2550"/>
      <c r="LZF17" s="2550"/>
      <c r="LZG17" s="2550"/>
      <c r="LZH17" s="2550"/>
      <c r="LZI17" s="2550"/>
      <c r="LZJ17" s="2550"/>
      <c r="LZK17" s="2550"/>
      <c r="LZL17" s="2550"/>
      <c r="LZM17" s="2550"/>
      <c r="LZN17" s="2550"/>
      <c r="LZO17" s="2550"/>
      <c r="LZP17" s="2550"/>
      <c r="LZQ17" s="2550"/>
      <c r="LZR17" s="2550"/>
      <c r="LZS17" s="2550"/>
      <c r="LZT17" s="2550"/>
      <c r="LZU17" s="2550"/>
      <c r="LZV17" s="2550"/>
      <c r="LZW17" s="2550"/>
      <c r="LZX17" s="2550"/>
      <c r="LZY17" s="2550"/>
      <c r="LZZ17" s="2550"/>
      <c r="MAA17" s="2550"/>
      <c r="MAB17" s="2550"/>
      <c r="MAC17" s="2550"/>
      <c r="MAD17" s="2550"/>
      <c r="MAE17" s="2550"/>
      <c r="MAF17" s="2550"/>
      <c r="MAG17" s="2550"/>
      <c r="MAH17" s="2550"/>
      <c r="MAI17" s="2550"/>
      <c r="MAJ17" s="2550"/>
      <c r="MAK17" s="2550"/>
      <c r="MAL17" s="2550"/>
      <c r="MAM17" s="2550"/>
      <c r="MAN17" s="2550"/>
      <c r="MAO17" s="2550"/>
      <c r="MAP17" s="2550"/>
      <c r="MAQ17" s="2550"/>
      <c r="MAR17" s="2550"/>
      <c r="MAS17" s="2550"/>
      <c r="MAT17" s="2550"/>
      <c r="MAU17" s="2550"/>
      <c r="MAV17" s="2550"/>
      <c r="MAW17" s="2550"/>
      <c r="MAX17" s="2550"/>
      <c r="MAY17" s="2550"/>
      <c r="MAZ17" s="2550"/>
      <c r="MBA17" s="2550"/>
      <c r="MBB17" s="2550"/>
      <c r="MBC17" s="2550"/>
      <c r="MBD17" s="2550"/>
      <c r="MBE17" s="2550"/>
      <c r="MBF17" s="2550"/>
      <c r="MBG17" s="2550"/>
      <c r="MBH17" s="2550"/>
      <c r="MBI17" s="2550"/>
      <c r="MBJ17" s="2550"/>
      <c r="MBK17" s="2550"/>
      <c r="MBL17" s="2550"/>
      <c r="MBM17" s="2550"/>
      <c r="MBN17" s="2550"/>
      <c r="MBO17" s="2550"/>
      <c r="MBP17" s="2550"/>
      <c r="MBQ17" s="2550"/>
      <c r="MBR17" s="2550"/>
      <c r="MBS17" s="2550"/>
      <c r="MBT17" s="2550"/>
      <c r="MBU17" s="2550"/>
      <c r="MBV17" s="2550"/>
      <c r="MBW17" s="2550"/>
      <c r="MBX17" s="2550"/>
      <c r="MBY17" s="2550"/>
      <c r="MBZ17" s="2550"/>
      <c r="MCA17" s="2550"/>
      <c r="MCB17" s="2550"/>
      <c r="MCC17" s="2550"/>
      <c r="MCD17" s="2550"/>
      <c r="MCE17" s="2550"/>
      <c r="MCF17" s="2550"/>
      <c r="MCG17" s="2550"/>
      <c r="MCH17" s="2550"/>
      <c r="MCI17" s="2550"/>
      <c r="MCJ17" s="2550"/>
      <c r="MCK17" s="2550"/>
      <c r="MCL17" s="2550"/>
      <c r="MCM17" s="2550"/>
      <c r="MCN17" s="2550"/>
      <c r="MCO17" s="2550"/>
      <c r="MCP17" s="2550"/>
      <c r="MCQ17" s="2550"/>
      <c r="MCR17" s="2550"/>
      <c r="MCS17" s="2550"/>
      <c r="MCT17" s="2550"/>
      <c r="MCU17" s="2550"/>
      <c r="MCV17" s="2550"/>
      <c r="MCW17" s="2550"/>
      <c r="MCX17" s="2550"/>
      <c r="MCY17" s="2550"/>
      <c r="MCZ17" s="2550"/>
      <c r="MDA17" s="2550"/>
      <c r="MDB17" s="2550"/>
      <c r="MDC17" s="2550"/>
      <c r="MDD17" s="2550"/>
      <c r="MDE17" s="2550"/>
      <c r="MDF17" s="2550"/>
      <c r="MDG17" s="2550"/>
      <c r="MDH17" s="2550"/>
      <c r="MDI17" s="2550"/>
      <c r="MDJ17" s="2550"/>
      <c r="MDK17" s="2550"/>
      <c r="MDL17" s="2550"/>
      <c r="MDM17" s="2550"/>
      <c r="MDN17" s="2550"/>
      <c r="MDO17" s="2550"/>
      <c r="MDP17" s="2550"/>
      <c r="MDQ17" s="2550"/>
      <c r="MDR17" s="2550"/>
      <c r="MDS17" s="2550"/>
      <c r="MDT17" s="2550"/>
      <c r="MDU17" s="2550"/>
      <c r="MDV17" s="2550"/>
      <c r="MDW17" s="2550"/>
      <c r="MDX17" s="2550"/>
      <c r="MDY17" s="2550"/>
      <c r="MDZ17" s="2550"/>
      <c r="MEA17" s="2550"/>
      <c r="MEB17" s="2550"/>
      <c r="MEC17" s="2550"/>
      <c r="MED17" s="2550"/>
      <c r="MEE17" s="2550"/>
      <c r="MEF17" s="2550"/>
      <c r="MEG17" s="2550"/>
      <c r="MEH17" s="2550"/>
      <c r="MEI17" s="2550"/>
      <c r="MEJ17" s="2550"/>
      <c r="MEK17" s="2550"/>
      <c r="MEL17" s="2550"/>
      <c r="MEM17" s="2550"/>
      <c r="MEN17" s="2550"/>
      <c r="MEO17" s="2550"/>
      <c r="MEP17" s="2550"/>
      <c r="MEQ17" s="2550"/>
      <c r="MER17" s="2550"/>
      <c r="MES17" s="2550"/>
      <c r="MET17" s="2550"/>
      <c r="MEU17" s="2550"/>
      <c r="MEV17" s="2550"/>
      <c r="MEW17" s="2550"/>
      <c r="MEX17" s="2550"/>
      <c r="MEY17" s="2550"/>
      <c r="MEZ17" s="2550"/>
      <c r="MFA17" s="2550"/>
      <c r="MFB17" s="2550"/>
      <c r="MFC17" s="2550"/>
      <c r="MFD17" s="2550"/>
      <c r="MFE17" s="2550"/>
      <c r="MFF17" s="2550"/>
      <c r="MFG17" s="2550"/>
      <c r="MFH17" s="2550"/>
      <c r="MFI17" s="2550"/>
      <c r="MFJ17" s="2550"/>
      <c r="MFK17" s="2550"/>
      <c r="MFL17" s="2550"/>
      <c r="MFM17" s="2550"/>
      <c r="MFN17" s="2550"/>
      <c r="MFO17" s="2550"/>
      <c r="MFP17" s="2550"/>
      <c r="MFQ17" s="2550"/>
      <c r="MFR17" s="2550"/>
      <c r="MFS17" s="2550"/>
      <c r="MFT17" s="2550"/>
      <c r="MFU17" s="2550"/>
      <c r="MFV17" s="2550"/>
      <c r="MFW17" s="2550"/>
      <c r="MFX17" s="2550"/>
      <c r="MFY17" s="2550"/>
      <c r="MFZ17" s="2550"/>
      <c r="MGA17" s="2550"/>
      <c r="MGB17" s="2550"/>
      <c r="MGC17" s="2550"/>
      <c r="MGD17" s="2550"/>
      <c r="MGE17" s="2550"/>
      <c r="MGF17" s="2550"/>
      <c r="MGG17" s="2550"/>
      <c r="MGH17" s="2550"/>
      <c r="MGI17" s="2550"/>
      <c r="MGJ17" s="2550"/>
      <c r="MGK17" s="2550"/>
      <c r="MGL17" s="2550"/>
      <c r="MGM17" s="2550"/>
      <c r="MGN17" s="2550"/>
      <c r="MGO17" s="2550"/>
      <c r="MGP17" s="2550"/>
      <c r="MGQ17" s="2550"/>
      <c r="MGR17" s="2550"/>
      <c r="MGS17" s="2550"/>
      <c r="MGT17" s="2550"/>
      <c r="MGU17" s="2550"/>
      <c r="MGV17" s="2550"/>
      <c r="MGW17" s="2550"/>
      <c r="MGX17" s="2550"/>
      <c r="MGY17" s="2550"/>
      <c r="MGZ17" s="2550"/>
      <c r="MHA17" s="2550"/>
      <c r="MHB17" s="2550"/>
      <c r="MHC17" s="2550"/>
      <c r="MHD17" s="2550"/>
      <c r="MHE17" s="2550"/>
      <c r="MHF17" s="2550"/>
      <c r="MHG17" s="2550"/>
      <c r="MHH17" s="2550"/>
      <c r="MHI17" s="2550"/>
      <c r="MHJ17" s="2550"/>
      <c r="MHK17" s="2550"/>
      <c r="MHL17" s="2550"/>
      <c r="MHM17" s="2550"/>
      <c r="MHN17" s="2550"/>
      <c r="MHO17" s="2550"/>
      <c r="MHP17" s="2550"/>
      <c r="MHQ17" s="2550"/>
      <c r="MHR17" s="2550"/>
      <c r="MHS17" s="2550"/>
      <c r="MHT17" s="2550"/>
      <c r="MHU17" s="2550"/>
      <c r="MHV17" s="2550"/>
      <c r="MHW17" s="2550"/>
      <c r="MHX17" s="2550"/>
      <c r="MHY17" s="2550"/>
      <c r="MHZ17" s="2550"/>
      <c r="MIA17" s="2550"/>
      <c r="MIB17" s="2550"/>
      <c r="MIC17" s="2550"/>
      <c r="MID17" s="2550"/>
      <c r="MIE17" s="2550"/>
      <c r="MIF17" s="2550"/>
      <c r="MIG17" s="2550"/>
      <c r="MIH17" s="2550"/>
      <c r="MII17" s="2550"/>
      <c r="MIJ17" s="2550"/>
      <c r="MIK17" s="2550"/>
      <c r="MIL17" s="2550"/>
      <c r="MIM17" s="2550"/>
      <c r="MIN17" s="2550"/>
      <c r="MIO17" s="2550"/>
      <c r="MIP17" s="2550"/>
      <c r="MIQ17" s="2550"/>
      <c r="MIR17" s="2550"/>
      <c r="MIS17" s="2550"/>
      <c r="MIT17" s="2550"/>
      <c r="MIU17" s="2550"/>
      <c r="MIV17" s="2550"/>
      <c r="MIW17" s="2550"/>
      <c r="MIX17" s="2550"/>
      <c r="MIY17" s="2550"/>
      <c r="MIZ17" s="2550"/>
      <c r="MJA17" s="2550"/>
      <c r="MJB17" s="2550"/>
      <c r="MJC17" s="2550"/>
      <c r="MJD17" s="2550"/>
      <c r="MJE17" s="2550"/>
      <c r="MJF17" s="2550"/>
      <c r="MJG17" s="2550"/>
      <c r="MJH17" s="2550"/>
      <c r="MJI17" s="2550"/>
      <c r="MJJ17" s="2550"/>
      <c r="MJK17" s="2550"/>
      <c r="MJL17" s="2550"/>
      <c r="MJM17" s="2550"/>
      <c r="MJN17" s="2550"/>
      <c r="MJO17" s="2550"/>
      <c r="MJP17" s="2550"/>
      <c r="MJQ17" s="2550"/>
      <c r="MJR17" s="2550"/>
      <c r="MJS17" s="2550"/>
      <c r="MJT17" s="2550"/>
      <c r="MJU17" s="2550"/>
      <c r="MJV17" s="2550"/>
      <c r="MJW17" s="2550"/>
      <c r="MJX17" s="2550"/>
      <c r="MJY17" s="2550"/>
      <c r="MJZ17" s="2550"/>
      <c r="MKA17" s="2550"/>
      <c r="MKB17" s="2550"/>
      <c r="MKC17" s="2550"/>
      <c r="MKD17" s="2550"/>
      <c r="MKE17" s="2550"/>
      <c r="MKF17" s="2550"/>
      <c r="MKG17" s="2550"/>
      <c r="MKH17" s="2550"/>
      <c r="MKI17" s="2550"/>
      <c r="MKJ17" s="2550"/>
      <c r="MKK17" s="2550"/>
      <c r="MKL17" s="2550"/>
      <c r="MKM17" s="2550"/>
      <c r="MKN17" s="2550"/>
      <c r="MKO17" s="2550"/>
      <c r="MKP17" s="2550"/>
      <c r="MKQ17" s="2550"/>
      <c r="MKR17" s="2550"/>
      <c r="MKS17" s="2550"/>
      <c r="MKT17" s="2550"/>
      <c r="MKU17" s="2550"/>
      <c r="MKV17" s="2550"/>
      <c r="MKW17" s="2550"/>
      <c r="MKX17" s="2550"/>
      <c r="MKY17" s="2550"/>
      <c r="MKZ17" s="2550"/>
      <c r="MLA17" s="2550"/>
      <c r="MLB17" s="2550"/>
      <c r="MLC17" s="2550"/>
      <c r="MLD17" s="2550"/>
      <c r="MLE17" s="2550"/>
      <c r="MLF17" s="2550"/>
      <c r="MLG17" s="2550"/>
      <c r="MLH17" s="2550"/>
      <c r="MLI17" s="2550"/>
      <c r="MLJ17" s="2550"/>
      <c r="MLK17" s="2550"/>
      <c r="MLL17" s="2550"/>
      <c r="MLM17" s="2550"/>
      <c r="MLN17" s="2550"/>
      <c r="MLO17" s="2550"/>
      <c r="MLP17" s="2550"/>
      <c r="MLQ17" s="2550"/>
      <c r="MLR17" s="2550"/>
      <c r="MLS17" s="2550"/>
      <c r="MLT17" s="2550"/>
      <c r="MLU17" s="2550"/>
      <c r="MLV17" s="2550"/>
      <c r="MLW17" s="2550"/>
      <c r="MLX17" s="2550"/>
      <c r="MLY17" s="2550"/>
      <c r="MLZ17" s="2550"/>
      <c r="MMA17" s="2550"/>
      <c r="MMB17" s="2550"/>
      <c r="MMC17" s="2550"/>
      <c r="MMD17" s="2550"/>
      <c r="MME17" s="2550"/>
      <c r="MMF17" s="2550"/>
      <c r="MMG17" s="2550"/>
      <c r="MMH17" s="2550"/>
      <c r="MMI17" s="2550"/>
      <c r="MMJ17" s="2550"/>
      <c r="MMK17" s="2550"/>
      <c r="MML17" s="2550"/>
      <c r="MMM17" s="2550"/>
      <c r="MMN17" s="2550"/>
      <c r="MMO17" s="2550"/>
      <c r="MMP17" s="2550"/>
      <c r="MMQ17" s="2550"/>
      <c r="MMR17" s="2550"/>
      <c r="MMS17" s="2550"/>
      <c r="MMT17" s="2550"/>
      <c r="MMU17" s="2550"/>
      <c r="MMV17" s="2550"/>
      <c r="MMW17" s="2550"/>
      <c r="MMX17" s="2550"/>
      <c r="MMY17" s="2550"/>
      <c r="MMZ17" s="2550"/>
      <c r="MNA17" s="2550"/>
      <c r="MNB17" s="2550"/>
      <c r="MNC17" s="2550"/>
      <c r="MND17" s="2550"/>
      <c r="MNE17" s="2550"/>
      <c r="MNF17" s="2550"/>
      <c r="MNG17" s="2550"/>
      <c r="MNH17" s="2550"/>
      <c r="MNI17" s="2550"/>
      <c r="MNJ17" s="2550"/>
      <c r="MNK17" s="2550"/>
      <c r="MNL17" s="2550"/>
      <c r="MNM17" s="2550"/>
      <c r="MNN17" s="2550"/>
      <c r="MNO17" s="2550"/>
      <c r="MNP17" s="2550"/>
      <c r="MNQ17" s="2550"/>
      <c r="MNR17" s="2550"/>
      <c r="MNS17" s="2550"/>
      <c r="MNT17" s="2550"/>
      <c r="MNU17" s="2550"/>
      <c r="MNV17" s="2550"/>
      <c r="MNW17" s="2550"/>
      <c r="MNX17" s="2550"/>
      <c r="MNY17" s="2550"/>
      <c r="MNZ17" s="2550"/>
      <c r="MOA17" s="2550"/>
      <c r="MOB17" s="2550"/>
      <c r="MOC17" s="2550"/>
      <c r="MOD17" s="2550"/>
      <c r="MOE17" s="2550"/>
      <c r="MOF17" s="2550"/>
      <c r="MOG17" s="2550"/>
      <c r="MOH17" s="2550"/>
      <c r="MOI17" s="2550"/>
      <c r="MOJ17" s="2550"/>
      <c r="MOK17" s="2550"/>
      <c r="MOL17" s="2550"/>
      <c r="MOM17" s="2550"/>
      <c r="MON17" s="2550"/>
      <c r="MOO17" s="2550"/>
      <c r="MOP17" s="2550"/>
      <c r="MOQ17" s="2550"/>
      <c r="MOR17" s="2550"/>
      <c r="MOS17" s="2550"/>
      <c r="MOT17" s="2550"/>
      <c r="MOU17" s="2550"/>
      <c r="MOV17" s="2550"/>
      <c r="MOW17" s="2550"/>
      <c r="MOX17" s="2550"/>
      <c r="MOY17" s="2550"/>
      <c r="MOZ17" s="2550"/>
      <c r="MPA17" s="2550"/>
      <c r="MPB17" s="2550"/>
      <c r="MPC17" s="2550"/>
      <c r="MPD17" s="2550"/>
      <c r="MPE17" s="2550"/>
      <c r="MPF17" s="2550"/>
      <c r="MPG17" s="2550"/>
      <c r="MPH17" s="2550"/>
      <c r="MPI17" s="2550"/>
      <c r="MPJ17" s="2550"/>
      <c r="MPK17" s="2550"/>
      <c r="MPL17" s="2550"/>
      <c r="MPM17" s="2550"/>
      <c r="MPN17" s="2550"/>
      <c r="MPO17" s="2550"/>
      <c r="MPP17" s="2550"/>
      <c r="MPQ17" s="2550"/>
      <c r="MPR17" s="2550"/>
      <c r="MPS17" s="2550"/>
      <c r="MPT17" s="2550"/>
      <c r="MPU17" s="2550"/>
      <c r="MPV17" s="2550"/>
      <c r="MPW17" s="2550"/>
      <c r="MPX17" s="2550"/>
      <c r="MPY17" s="2550"/>
      <c r="MPZ17" s="2550"/>
      <c r="MQA17" s="2550"/>
      <c r="MQB17" s="2550"/>
      <c r="MQC17" s="2550"/>
      <c r="MQD17" s="2550"/>
      <c r="MQE17" s="2550"/>
      <c r="MQF17" s="2550"/>
      <c r="MQG17" s="2550"/>
      <c r="MQH17" s="2550"/>
      <c r="MQI17" s="2550"/>
      <c r="MQJ17" s="2550"/>
      <c r="MQK17" s="2550"/>
      <c r="MQL17" s="2550"/>
      <c r="MQM17" s="2550"/>
      <c r="MQN17" s="2550"/>
      <c r="MQO17" s="2550"/>
      <c r="MQP17" s="2550"/>
      <c r="MQQ17" s="2550"/>
      <c r="MQR17" s="2550"/>
      <c r="MQS17" s="2550"/>
      <c r="MQT17" s="2550"/>
      <c r="MQU17" s="2550"/>
      <c r="MQV17" s="2550"/>
      <c r="MQW17" s="2550"/>
      <c r="MQX17" s="2550"/>
      <c r="MQY17" s="2550"/>
      <c r="MQZ17" s="2550"/>
      <c r="MRA17" s="2550"/>
      <c r="MRB17" s="2550"/>
      <c r="MRC17" s="2550"/>
      <c r="MRD17" s="2550"/>
      <c r="MRE17" s="2550"/>
      <c r="MRF17" s="2550"/>
      <c r="MRG17" s="2550"/>
      <c r="MRH17" s="2550"/>
      <c r="MRI17" s="2550"/>
      <c r="MRJ17" s="2550"/>
      <c r="MRK17" s="2550"/>
      <c r="MRL17" s="2550"/>
      <c r="MRM17" s="2550"/>
      <c r="MRN17" s="2550"/>
      <c r="MRO17" s="2550"/>
      <c r="MRP17" s="2550"/>
      <c r="MRQ17" s="2550"/>
      <c r="MRR17" s="2550"/>
      <c r="MRS17" s="2550"/>
      <c r="MRT17" s="2550"/>
      <c r="MRU17" s="2550"/>
      <c r="MRV17" s="2550"/>
      <c r="MRW17" s="2550"/>
      <c r="MRX17" s="2550"/>
      <c r="MRY17" s="2550"/>
      <c r="MRZ17" s="2550"/>
      <c r="MSA17" s="2550"/>
      <c r="MSB17" s="2550"/>
      <c r="MSC17" s="2550"/>
      <c r="MSD17" s="2550"/>
      <c r="MSE17" s="2550"/>
      <c r="MSF17" s="2550"/>
      <c r="MSG17" s="2550"/>
      <c r="MSH17" s="2550"/>
      <c r="MSI17" s="2550"/>
      <c r="MSJ17" s="2550"/>
      <c r="MSK17" s="2550"/>
      <c r="MSL17" s="2550"/>
      <c r="MSM17" s="2550"/>
      <c r="MSN17" s="2550"/>
      <c r="MSO17" s="2550"/>
      <c r="MSP17" s="2550"/>
      <c r="MSQ17" s="2550"/>
      <c r="MSR17" s="2550"/>
      <c r="MSS17" s="2550"/>
      <c r="MST17" s="2550"/>
      <c r="MSU17" s="2550"/>
      <c r="MSV17" s="2550"/>
      <c r="MSW17" s="2550"/>
      <c r="MSX17" s="2550"/>
      <c r="MSY17" s="2550"/>
      <c r="MSZ17" s="2550"/>
      <c r="MTA17" s="2550"/>
      <c r="MTB17" s="2550"/>
      <c r="MTC17" s="2550"/>
      <c r="MTD17" s="2550"/>
      <c r="MTE17" s="2550"/>
      <c r="MTF17" s="2550"/>
      <c r="MTG17" s="2550"/>
      <c r="MTH17" s="2550"/>
      <c r="MTI17" s="2550"/>
      <c r="MTJ17" s="2550"/>
      <c r="MTK17" s="2550"/>
      <c r="MTL17" s="2550"/>
      <c r="MTM17" s="2550"/>
      <c r="MTN17" s="2550"/>
      <c r="MTO17" s="2550"/>
      <c r="MTP17" s="2550"/>
      <c r="MTQ17" s="2550"/>
      <c r="MTR17" s="2550"/>
      <c r="MTS17" s="2550"/>
      <c r="MTT17" s="2550"/>
      <c r="MTU17" s="2550"/>
      <c r="MTV17" s="2550"/>
      <c r="MTW17" s="2550"/>
      <c r="MTX17" s="2550"/>
      <c r="MTY17" s="2550"/>
      <c r="MTZ17" s="2550"/>
      <c r="MUA17" s="2550"/>
      <c r="MUB17" s="2550"/>
      <c r="MUC17" s="2550"/>
      <c r="MUD17" s="2550"/>
      <c r="MUE17" s="2550"/>
      <c r="MUF17" s="2550"/>
      <c r="MUG17" s="2550"/>
      <c r="MUH17" s="2550"/>
      <c r="MUI17" s="2550"/>
      <c r="MUJ17" s="2550"/>
      <c r="MUK17" s="2550"/>
      <c r="MUL17" s="2550"/>
      <c r="MUM17" s="2550"/>
      <c r="MUN17" s="2550"/>
      <c r="MUO17" s="2550"/>
      <c r="MUP17" s="2550"/>
      <c r="MUQ17" s="2550"/>
      <c r="MUR17" s="2550"/>
      <c r="MUS17" s="2550"/>
      <c r="MUT17" s="2550"/>
      <c r="MUU17" s="2550"/>
      <c r="MUV17" s="2550"/>
      <c r="MUW17" s="2550"/>
      <c r="MUX17" s="2550"/>
      <c r="MUY17" s="2550"/>
      <c r="MUZ17" s="2550"/>
      <c r="MVA17" s="2550"/>
      <c r="MVB17" s="2550"/>
      <c r="MVC17" s="2550"/>
      <c r="MVD17" s="2550"/>
      <c r="MVE17" s="2550"/>
      <c r="MVF17" s="2550"/>
      <c r="MVG17" s="2550"/>
      <c r="MVH17" s="2550"/>
      <c r="MVI17" s="2550"/>
      <c r="MVJ17" s="2550"/>
      <c r="MVK17" s="2550"/>
      <c r="MVL17" s="2550"/>
      <c r="MVM17" s="2550"/>
      <c r="MVN17" s="2550"/>
      <c r="MVO17" s="2550"/>
      <c r="MVP17" s="2550"/>
      <c r="MVQ17" s="2550"/>
      <c r="MVR17" s="2550"/>
      <c r="MVS17" s="2550"/>
      <c r="MVT17" s="2550"/>
      <c r="MVU17" s="2550"/>
      <c r="MVV17" s="2550"/>
      <c r="MVW17" s="2550"/>
      <c r="MVX17" s="2550"/>
      <c r="MVY17" s="2550"/>
      <c r="MVZ17" s="2550"/>
      <c r="MWA17" s="2550"/>
      <c r="MWB17" s="2550"/>
      <c r="MWC17" s="2550"/>
      <c r="MWD17" s="2550"/>
      <c r="MWE17" s="2550"/>
      <c r="MWF17" s="2550"/>
      <c r="MWG17" s="2550"/>
      <c r="MWH17" s="2550"/>
      <c r="MWI17" s="2550"/>
      <c r="MWJ17" s="2550"/>
      <c r="MWK17" s="2550"/>
      <c r="MWL17" s="2550"/>
      <c r="MWM17" s="2550"/>
      <c r="MWN17" s="2550"/>
      <c r="MWO17" s="2550"/>
      <c r="MWP17" s="2550"/>
      <c r="MWQ17" s="2550"/>
      <c r="MWR17" s="2550"/>
      <c r="MWS17" s="2550"/>
      <c r="MWT17" s="2550"/>
      <c r="MWU17" s="2550"/>
      <c r="MWV17" s="2550"/>
      <c r="MWW17" s="2550"/>
      <c r="MWX17" s="2550"/>
      <c r="MWY17" s="2550"/>
      <c r="MWZ17" s="2550"/>
      <c r="MXA17" s="2550"/>
      <c r="MXB17" s="2550"/>
      <c r="MXC17" s="2550"/>
      <c r="MXD17" s="2550"/>
      <c r="MXE17" s="2550"/>
      <c r="MXF17" s="2550"/>
      <c r="MXG17" s="2550"/>
      <c r="MXH17" s="2550"/>
      <c r="MXI17" s="2550"/>
      <c r="MXJ17" s="2550"/>
      <c r="MXK17" s="2550"/>
      <c r="MXL17" s="2550"/>
      <c r="MXM17" s="2550"/>
      <c r="MXN17" s="2550"/>
      <c r="MXO17" s="2550"/>
      <c r="MXP17" s="2550"/>
      <c r="MXQ17" s="2550"/>
      <c r="MXR17" s="2550"/>
      <c r="MXS17" s="2550"/>
      <c r="MXT17" s="2550"/>
      <c r="MXU17" s="2550"/>
      <c r="MXV17" s="2550"/>
      <c r="MXW17" s="2550"/>
      <c r="MXX17" s="2550"/>
      <c r="MXY17" s="2550"/>
      <c r="MXZ17" s="2550"/>
      <c r="MYA17" s="2550"/>
      <c r="MYB17" s="2550"/>
      <c r="MYC17" s="2550"/>
      <c r="MYD17" s="2550"/>
      <c r="MYE17" s="2550"/>
      <c r="MYF17" s="2550"/>
      <c r="MYG17" s="2550"/>
      <c r="MYH17" s="2550"/>
      <c r="MYI17" s="2550"/>
      <c r="MYJ17" s="2550"/>
      <c r="MYK17" s="2550"/>
      <c r="MYL17" s="2550"/>
      <c r="MYM17" s="2550"/>
      <c r="MYN17" s="2550"/>
      <c r="MYO17" s="2550"/>
      <c r="MYP17" s="2550"/>
      <c r="MYQ17" s="2550"/>
      <c r="MYR17" s="2550"/>
      <c r="MYS17" s="2550"/>
      <c r="MYT17" s="2550"/>
      <c r="MYU17" s="2550"/>
      <c r="MYV17" s="2550"/>
      <c r="MYW17" s="2550"/>
      <c r="MYX17" s="2550"/>
      <c r="MYY17" s="2550"/>
      <c r="MYZ17" s="2550"/>
      <c r="MZA17" s="2550"/>
      <c r="MZB17" s="2550"/>
      <c r="MZC17" s="2550"/>
      <c r="MZD17" s="2550"/>
      <c r="MZE17" s="2550"/>
      <c r="MZF17" s="2550"/>
      <c r="MZG17" s="2550"/>
      <c r="MZH17" s="2550"/>
      <c r="MZI17" s="2550"/>
      <c r="MZJ17" s="2550"/>
      <c r="MZK17" s="2550"/>
      <c r="MZL17" s="2550"/>
      <c r="MZM17" s="2550"/>
      <c r="MZN17" s="2550"/>
      <c r="MZO17" s="2550"/>
      <c r="MZP17" s="2550"/>
      <c r="MZQ17" s="2550"/>
      <c r="MZR17" s="2550"/>
      <c r="MZS17" s="2550"/>
      <c r="MZT17" s="2550"/>
      <c r="MZU17" s="2550"/>
      <c r="MZV17" s="2550"/>
      <c r="MZW17" s="2550"/>
      <c r="MZX17" s="2550"/>
      <c r="MZY17" s="2550"/>
      <c r="MZZ17" s="2550"/>
      <c r="NAA17" s="2550"/>
      <c r="NAB17" s="2550"/>
      <c r="NAC17" s="2550"/>
      <c r="NAD17" s="2550"/>
      <c r="NAE17" s="2550"/>
      <c r="NAF17" s="2550"/>
      <c r="NAG17" s="2550"/>
      <c r="NAH17" s="2550"/>
      <c r="NAI17" s="2550"/>
      <c r="NAJ17" s="2550"/>
      <c r="NAK17" s="2550"/>
      <c r="NAL17" s="2550"/>
      <c r="NAM17" s="2550"/>
      <c r="NAN17" s="2550"/>
      <c r="NAO17" s="2550"/>
      <c r="NAP17" s="2550"/>
      <c r="NAQ17" s="2550"/>
      <c r="NAR17" s="2550"/>
      <c r="NAS17" s="2550"/>
      <c r="NAT17" s="2550"/>
      <c r="NAU17" s="2550"/>
      <c r="NAV17" s="2550"/>
      <c r="NAW17" s="2550"/>
      <c r="NAX17" s="2550"/>
      <c r="NAY17" s="2550"/>
      <c r="NAZ17" s="2550"/>
      <c r="NBA17" s="2550"/>
      <c r="NBB17" s="2550"/>
      <c r="NBC17" s="2550"/>
      <c r="NBD17" s="2550"/>
      <c r="NBE17" s="2550"/>
      <c r="NBF17" s="2550"/>
      <c r="NBG17" s="2550"/>
      <c r="NBH17" s="2550"/>
      <c r="NBI17" s="2550"/>
      <c r="NBJ17" s="2550"/>
      <c r="NBK17" s="2550"/>
      <c r="NBL17" s="2550"/>
      <c r="NBM17" s="2550"/>
      <c r="NBN17" s="2550"/>
      <c r="NBO17" s="2550"/>
      <c r="NBP17" s="2550"/>
      <c r="NBQ17" s="2550"/>
      <c r="NBR17" s="2550"/>
      <c r="NBS17" s="2550"/>
      <c r="NBT17" s="2550"/>
      <c r="NBU17" s="2550"/>
      <c r="NBV17" s="2550"/>
      <c r="NBW17" s="2550"/>
      <c r="NBX17" s="2550"/>
      <c r="NBY17" s="2550"/>
      <c r="NBZ17" s="2550"/>
      <c r="NCA17" s="2550"/>
      <c r="NCB17" s="2550"/>
      <c r="NCC17" s="2550"/>
      <c r="NCD17" s="2550"/>
      <c r="NCE17" s="2550"/>
      <c r="NCF17" s="2550"/>
      <c r="NCG17" s="2550"/>
      <c r="NCH17" s="2550"/>
      <c r="NCI17" s="2550"/>
      <c r="NCJ17" s="2550"/>
      <c r="NCK17" s="2550"/>
      <c r="NCL17" s="2550"/>
      <c r="NCM17" s="2550"/>
      <c r="NCN17" s="2550"/>
      <c r="NCO17" s="2550"/>
      <c r="NCP17" s="2550"/>
      <c r="NCQ17" s="2550"/>
      <c r="NCR17" s="2550"/>
      <c r="NCS17" s="2550"/>
      <c r="NCT17" s="2550"/>
      <c r="NCU17" s="2550"/>
      <c r="NCV17" s="2550"/>
      <c r="NCW17" s="2550"/>
      <c r="NCX17" s="2550"/>
      <c r="NCY17" s="2550"/>
      <c r="NCZ17" s="2550"/>
      <c r="NDA17" s="2550"/>
      <c r="NDB17" s="2550"/>
      <c r="NDC17" s="2550"/>
      <c r="NDD17" s="2550"/>
      <c r="NDE17" s="2550"/>
      <c r="NDF17" s="2550"/>
      <c r="NDG17" s="2550"/>
      <c r="NDH17" s="2550"/>
      <c r="NDI17" s="2550"/>
      <c r="NDJ17" s="2550"/>
      <c r="NDK17" s="2550"/>
      <c r="NDL17" s="2550"/>
      <c r="NDM17" s="2550"/>
      <c r="NDN17" s="2550"/>
      <c r="NDO17" s="2550"/>
      <c r="NDP17" s="2550"/>
      <c r="NDQ17" s="2550"/>
      <c r="NDR17" s="2550"/>
      <c r="NDS17" s="2550"/>
      <c r="NDT17" s="2550"/>
      <c r="NDU17" s="2550"/>
      <c r="NDV17" s="2550"/>
      <c r="NDW17" s="2550"/>
      <c r="NDX17" s="2550"/>
      <c r="NDY17" s="2550"/>
      <c r="NDZ17" s="2550"/>
      <c r="NEA17" s="2550"/>
      <c r="NEB17" s="2550"/>
      <c r="NEC17" s="2550"/>
      <c r="NED17" s="2550"/>
      <c r="NEE17" s="2550"/>
      <c r="NEF17" s="2550"/>
      <c r="NEG17" s="2550"/>
      <c r="NEH17" s="2550"/>
      <c r="NEI17" s="2550"/>
      <c r="NEJ17" s="2550"/>
      <c r="NEK17" s="2550"/>
      <c r="NEL17" s="2550"/>
      <c r="NEM17" s="2550"/>
      <c r="NEN17" s="2550"/>
      <c r="NEO17" s="2550"/>
      <c r="NEP17" s="2550"/>
      <c r="NEQ17" s="2550"/>
      <c r="NER17" s="2550"/>
      <c r="NES17" s="2550"/>
      <c r="NET17" s="2550"/>
      <c r="NEU17" s="2550"/>
      <c r="NEV17" s="2550"/>
      <c r="NEW17" s="2550"/>
      <c r="NEX17" s="2550"/>
      <c r="NEY17" s="2550"/>
      <c r="NEZ17" s="2550"/>
      <c r="NFA17" s="2550"/>
      <c r="NFB17" s="2550"/>
      <c r="NFC17" s="2550"/>
      <c r="NFD17" s="2550"/>
      <c r="NFE17" s="2550"/>
      <c r="NFF17" s="2550"/>
      <c r="NFG17" s="2550"/>
      <c r="NFH17" s="2550"/>
      <c r="NFI17" s="2550"/>
      <c r="NFJ17" s="2550"/>
      <c r="NFK17" s="2550"/>
      <c r="NFL17" s="2550"/>
      <c r="NFM17" s="2550"/>
      <c r="NFN17" s="2550"/>
      <c r="NFO17" s="2550"/>
      <c r="NFP17" s="2550"/>
      <c r="NFQ17" s="2550"/>
      <c r="NFR17" s="2550"/>
      <c r="NFS17" s="2550"/>
      <c r="NFT17" s="2550"/>
      <c r="NFU17" s="2550"/>
      <c r="NFV17" s="2550"/>
      <c r="NFW17" s="2550"/>
      <c r="NFX17" s="2550"/>
      <c r="NFY17" s="2550"/>
      <c r="NFZ17" s="2550"/>
      <c r="NGA17" s="2550"/>
      <c r="NGB17" s="2550"/>
      <c r="NGC17" s="2550"/>
      <c r="NGD17" s="2550"/>
      <c r="NGE17" s="2550"/>
      <c r="NGF17" s="2550"/>
      <c r="NGG17" s="2550"/>
      <c r="NGH17" s="2550"/>
      <c r="NGI17" s="2550"/>
      <c r="NGJ17" s="2550"/>
      <c r="NGK17" s="2550"/>
      <c r="NGL17" s="2550"/>
      <c r="NGM17" s="2550"/>
      <c r="NGN17" s="2550"/>
      <c r="NGO17" s="2550"/>
      <c r="NGP17" s="2550"/>
      <c r="NGQ17" s="2550"/>
      <c r="NGR17" s="2550"/>
      <c r="NGS17" s="2550"/>
      <c r="NGT17" s="2550"/>
      <c r="NGU17" s="2550"/>
      <c r="NGV17" s="2550"/>
      <c r="NGW17" s="2550"/>
      <c r="NGX17" s="2550"/>
      <c r="NGY17" s="2550"/>
      <c r="NGZ17" s="2550"/>
      <c r="NHA17" s="2550"/>
      <c r="NHB17" s="2550"/>
      <c r="NHC17" s="2550"/>
      <c r="NHD17" s="2550"/>
      <c r="NHE17" s="2550"/>
      <c r="NHF17" s="2550"/>
      <c r="NHG17" s="2550"/>
      <c r="NHH17" s="2550"/>
      <c r="NHI17" s="2550"/>
      <c r="NHJ17" s="2550"/>
      <c r="NHK17" s="2550"/>
      <c r="NHL17" s="2550"/>
      <c r="NHM17" s="2550"/>
      <c r="NHN17" s="2550"/>
      <c r="NHO17" s="2550"/>
      <c r="NHP17" s="2550"/>
      <c r="NHQ17" s="2550"/>
      <c r="NHR17" s="2550"/>
      <c r="NHS17" s="2550"/>
      <c r="NHT17" s="2550"/>
      <c r="NHU17" s="2550"/>
      <c r="NHV17" s="2550"/>
      <c r="NHW17" s="2550"/>
      <c r="NHX17" s="2550"/>
      <c r="NHY17" s="2550"/>
      <c r="NHZ17" s="2550"/>
      <c r="NIA17" s="2550"/>
      <c r="NIB17" s="2550"/>
      <c r="NIC17" s="2550"/>
      <c r="NID17" s="2550"/>
      <c r="NIE17" s="2550"/>
      <c r="NIF17" s="2550"/>
      <c r="NIG17" s="2550"/>
      <c r="NIH17" s="2550"/>
      <c r="NII17" s="2550"/>
      <c r="NIJ17" s="2550"/>
      <c r="NIK17" s="2550"/>
      <c r="NIL17" s="2550"/>
      <c r="NIM17" s="2550"/>
      <c r="NIN17" s="2550"/>
      <c r="NIO17" s="2550"/>
      <c r="NIP17" s="2550"/>
      <c r="NIQ17" s="2550"/>
      <c r="NIR17" s="2550"/>
      <c r="NIS17" s="2550"/>
      <c r="NIT17" s="2550"/>
      <c r="NIU17" s="2550"/>
      <c r="NIV17" s="2550"/>
      <c r="NIW17" s="2550"/>
      <c r="NIX17" s="2550"/>
      <c r="NIY17" s="2550"/>
      <c r="NIZ17" s="2550"/>
      <c r="NJA17" s="2550"/>
      <c r="NJB17" s="2550"/>
      <c r="NJC17" s="2550"/>
      <c r="NJD17" s="2550"/>
      <c r="NJE17" s="2550"/>
      <c r="NJF17" s="2550"/>
      <c r="NJG17" s="2550"/>
      <c r="NJH17" s="2550"/>
      <c r="NJI17" s="2550"/>
      <c r="NJJ17" s="2550"/>
      <c r="NJK17" s="2550"/>
      <c r="NJL17" s="2550"/>
      <c r="NJM17" s="2550"/>
      <c r="NJN17" s="2550"/>
      <c r="NJO17" s="2550"/>
      <c r="NJP17" s="2550"/>
      <c r="NJQ17" s="2550"/>
      <c r="NJR17" s="2550"/>
      <c r="NJS17" s="2550"/>
      <c r="NJT17" s="2550"/>
      <c r="NJU17" s="2550"/>
      <c r="NJV17" s="2550"/>
      <c r="NJW17" s="2550"/>
      <c r="NJX17" s="2550"/>
      <c r="NJY17" s="2550"/>
      <c r="NJZ17" s="2550"/>
      <c r="NKA17" s="2550"/>
      <c r="NKB17" s="2550"/>
      <c r="NKC17" s="2550"/>
      <c r="NKD17" s="2550"/>
      <c r="NKE17" s="2550"/>
      <c r="NKF17" s="2550"/>
      <c r="NKG17" s="2550"/>
      <c r="NKH17" s="2550"/>
      <c r="NKI17" s="2550"/>
      <c r="NKJ17" s="2550"/>
      <c r="NKK17" s="2550"/>
      <c r="NKL17" s="2550"/>
      <c r="NKM17" s="2550"/>
      <c r="NKN17" s="2550"/>
      <c r="NKO17" s="2550"/>
      <c r="NKP17" s="2550"/>
      <c r="NKQ17" s="2550"/>
      <c r="NKR17" s="2550"/>
      <c r="NKS17" s="2550"/>
      <c r="NKT17" s="2550"/>
      <c r="NKU17" s="2550"/>
      <c r="NKV17" s="2550"/>
      <c r="NKW17" s="2550"/>
      <c r="NKX17" s="2550"/>
      <c r="NKY17" s="2550"/>
      <c r="NKZ17" s="2550"/>
      <c r="NLA17" s="2550"/>
      <c r="NLB17" s="2550"/>
      <c r="NLC17" s="2550"/>
      <c r="NLD17" s="2550"/>
      <c r="NLE17" s="2550"/>
      <c r="NLF17" s="2550"/>
      <c r="NLG17" s="2550"/>
      <c r="NLH17" s="2550"/>
      <c r="NLI17" s="2550"/>
      <c r="NLJ17" s="2550"/>
      <c r="NLK17" s="2550"/>
      <c r="NLL17" s="2550"/>
      <c r="NLM17" s="2550"/>
      <c r="NLN17" s="2550"/>
      <c r="NLO17" s="2550"/>
      <c r="NLP17" s="2550"/>
      <c r="NLQ17" s="2550"/>
      <c r="NLR17" s="2550"/>
      <c r="NLS17" s="2550"/>
      <c r="NLT17" s="2550"/>
      <c r="NLU17" s="2550"/>
      <c r="NLV17" s="2550"/>
      <c r="NLW17" s="2550"/>
      <c r="NLX17" s="2550"/>
      <c r="NLY17" s="2550"/>
      <c r="NLZ17" s="2550"/>
      <c r="NMA17" s="2550"/>
      <c r="NMB17" s="2550"/>
      <c r="NMC17" s="2550"/>
      <c r="NMD17" s="2550"/>
      <c r="NME17" s="2550"/>
      <c r="NMF17" s="2550"/>
      <c r="NMG17" s="2550"/>
      <c r="NMH17" s="2550"/>
      <c r="NMI17" s="2550"/>
      <c r="NMJ17" s="2550"/>
      <c r="NMK17" s="2550"/>
      <c r="NML17" s="2550"/>
      <c r="NMM17" s="2550"/>
      <c r="NMN17" s="2550"/>
      <c r="NMO17" s="2550"/>
      <c r="NMP17" s="2550"/>
      <c r="NMQ17" s="2550"/>
      <c r="NMR17" s="2550"/>
      <c r="NMS17" s="2550"/>
      <c r="NMT17" s="2550"/>
      <c r="NMU17" s="2550"/>
      <c r="NMV17" s="2550"/>
      <c r="NMW17" s="2550"/>
      <c r="NMX17" s="2550"/>
      <c r="NMY17" s="2550"/>
      <c r="NMZ17" s="2550"/>
      <c r="NNA17" s="2550"/>
      <c r="NNB17" s="2550"/>
      <c r="NNC17" s="2550"/>
      <c r="NND17" s="2550"/>
      <c r="NNE17" s="2550"/>
      <c r="NNF17" s="2550"/>
      <c r="NNG17" s="2550"/>
      <c r="NNH17" s="2550"/>
      <c r="NNI17" s="2550"/>
      <c r="NNJ17" s="2550"/>
      <c r="NNK17" s="2550"/>
      <c r="NNL17" s="2550"/>
      <c r="NNM17" s="2550"/>
      <c r="NNN17" s="2550"/>
      <c r="NNO17" s="2550"/>
      <c r="NNP17" s="2550"/>
      <c r="NNQ17" s="2550"/>
      <c r="NNR17" s="2550"/>
      <c r="NNS17" s="2550"/>
      <c r="NNT17" s="2550"/>
      <c r="NNU17" s="2550"/>
      <c r="NNV17" s="2550"/>
      <c r="NNW17" s="2550"/>
      <c r="NNX17" s="2550"/>
      <c r="NNY17" s="2550"/>
      <c r="NNZ17" s="2550"/>
      <c r="NOA17" s="2550"/>
      <c r="NOB17" s="2550"/>
      <c r="NOC17" s="2550"/>
      <c r="NOD17" s="2550"/>
      <c r="NOE17" s="2550"/>
      <c r="NOF17" s="2550"/>
      <c r="NOG17" s="2550"/>
      <c r="NOH17" s="2550"/>
      <c r="NOI17" s="2550"/>
      <c r="NOJ17" s="2550"/>
      <c r="NOK17" s="2550"/>
      <c r="NOL17" s="2550"/>
      <c r="NOM17" s="2550"/>
      <c r="NON17" s="2550"/>
      <c r="NOO17" s="2550"/>
      <c r="NOP17" s="2550"/>
      <c r="NOQ17" s="2550"/>
      <c r="NOR17" s="2550"/>
      <c r="NOS17" s="2550"/>
      <c r="NOT17" s="2550"/>
      <c r="NOU17" s="2550"/>
      <c r="NOV17" s="2550"/>
      <c r="NOW17" s="2550"/>
      <c r="NOX17" s="2550"/>
      <c r="NOY17" s="2550"/>
      <c r="NOZ17" s="2550"/>
      <c r="NPA17" s="2550"/>
      <c r="NPB17" s="2550"/>
      <c r="NPC17" s="2550"/>
      <c r="NPD17" s="2550"/>
      <c r="NPE17" s="2550"/>
      <c r="NPF17" s="2550"/>
      <c r="NPG17" s="2550"/>
      <c r="NPH17" s="2550"/>
      <c r="NPI17" s="2550"/>
      <c r="NPJ17" s="2550"/>
      <c r="NPK17" s="2550"/>
      <c r="NPL17" s="2550"/>
      <c r="NPM17" s="2550"/>
      <c r="NPN17" s="2550"/>
      <c r="NPO17" s="2550"/>
      <c r="NPP17" s="2550"/>
      <c r="NPQ17" s="2550"/>
      <c r="NPR17" s="2550"/>
      <c r="NPS17" s="2550"/>
      <c r="NPT17" s="2550"/>
      <c r="NPU17" s="2550"/>
      <c r="NPV17" s="2550"/>
      <c r="NPW17" s="2550"/>
      <c r="NPX17" s="2550"/>
      <c r="NPY17" s="2550"/>
      <c r="NPZ17" s="2550"/>
      <c r="NQA17" s="2550"/>
      <c r="NQB17" s="2550"/>
      <c r="NQC17" s="2550"/>
      <c r="NQD17" s="2550"/>
      <c r="NQE17" s="2550"/>
      <c r="NQF17" s="2550"/>
      <c r="NQG17" s="2550"/>
      <c r="NQH17" s="2550"/>
      <c r="NQI17" s="2550"/>
      <c r="NQJ17" s="2550"/>
      <c r="NQK17" s="2550"/>
      <c r="NQL17" s="2550"/>
      <c r="NQM17" s="2550"/>
      <c r="NQN17" s="2550"/>
      <c r="NQO17" s="2550"/>
      <c r="NQP17" s="2550"/>
      <c r="NQQ17" s="2550"/>
      <c r="NQR17" s="2550"/>
      <c r="NQS17" s="2550"/>
      <c r="NQT17" s="2550"/>
      <c r="NQU17" s="2550"/>
      <c r="NQV17" s="2550"/>
      <c r="NQW17" s="2550"/>
      <c r="NQX17" s="2550"/>
      <c r="NQY17" s="2550"/>
      <c r="NQZ17" s="2550"/>
      <c r="NRA17" s="2550"/>
      <c r="NRB17" s="2550"/>
      <c r="NRC17" s="2550"/>
      <c r="NRD17" s="2550"/>
      <c r="NRE17" s="2550"/>
      <c r="NRF17" s="2550"/>
      <c r="NRG17" s="2550"/>
      <c r="NRH17" s="2550"/>
      <c r="NRI17" s="2550"/>
      <c r="NRJ17" s="2550"/>
      <c r="NRK17" s="2550"/>
      <c r="NRL17" s="2550"/>
      <c r="NRM17" s="2550"/>
      <c r="NRN17" s="2550"/>
      <c r="NRO17" s="2550"/>
      <c r="NRP17" s="2550"/>
      <c r="NRQ17" s="2550"/>
      <c r="NRR17" s="2550"/>
      <c r="NRS17" s="2550"/>
      <c r="NRT17" s="2550"/>
      <c r="NRU17" s="2550"/>
      <c r="NRV17" s="2550"/>
      <c r="NRW17" s="2550"/>
      <c r="NRX17" s="2550"/>
      <c r="NRY17" s="2550"/>
      <c r="NRZ17" s="2550"/>
      <c r="NSA17" s="2550"/>
      <c r="NSB17" s="2550"/>
      <c r="NSC17" s="2550"/>
      <c r="NSD17" s="2550"/>
      <c r="NSE17" s="2550"/>
      <c r="NSF17" s="2550"/>
      <c r="NSG17" s="2550"/>
      <c r="NSH17" s="2550"/>
      <c r="NSI17" s="2550"/>
      <c r="NSJ17" s="2550"/>
      <c r="NSK17" s="2550"/>
      <c r="NSL17" s="2550"/>
      <c r="NSM17" s="2550"/>
      <c r="NSN17" s="2550"/>
      <c r="NSO17" s="2550"/>
      <c r="NSP17" s="2550"/>
      <c r="NSQ17" s="2550"/>
      <c r="NSR17" s="2550"/>
      <c r="NSS17" s="2550"/>
      <c r="NST17" s="2550"/>
      <c r="NSU17" s="2550"/>
      <c r="NSV17" s="2550"/>
      <c r="NSW17" s="2550"/>
      <c r="NSX17" s="2550"/>
      <c r="NSY17" s="2550"/>
      <c r="NSZ17" s="2550"/>
      <c r="NTA17" s="2550"/>
      <c r="NTB17" s="2550"/>
      <c r="NTC17" s="2550"/>
      <c r="NTD17" s="2550"/>
      <c r="NTE17" s="2550"/>
      <c r="NTF17" s="2550"/>
      <c r="NTG17" s="2550"/>
      <c r="NTH17" s="2550"/>
      <c r="NTI17" s="2550"/>
      <c r="NTJ17" s="2550"/>
      <c r="NTK17" s="2550"/>
      <c r="NTL17" s="2550"/>
      <c r="NTM17" s="2550"/>
      <c r="NTN17" s="2550"/>
      <c r="NTO17" s="2550"/>
      <c r="NTP17" s="2550"/>
      <c r="NTQ17" s="2550"/>
      <c r="NTR17" s="2550"/>
      <c r="NTS17" s="2550"/>
      <c r="NTT17" s="2550"/>
      <c r="NTU17" s="2550"/>
      <c r="NTV17" s="2550"/>
      <c r="NTW17" s="2550"/>
      <c r="NTX17" s="2550"/>
      <c r="NTY17" s="2550"/>
      <c r="NTZ17" s="2550"/>
      <c r="NUA17" s="2550"/>
      <c r="NUB17" s="2550"/>
      <c r="NUC17" s="2550"/>
      <c r="NUD17" s="2550"/>
      <c r="NUE17" s="2550"/>
      <c r="NUF17" s="2550"/>
      <c r="NUG17" s="2550"/>
      <c r="NUH17" s="2550"/>
      <c r="NUI17" s="2550"/>
      <c r="NUJ17" s="2550"/>
      <c r="NUK17" s="2550"/>
      <c r="NUL17" s="2550"/>
      <c r="NUM17" s="2550"/>
      <c r="NUN17" s="2550"/>
      <c r="NUO17" s="2550"/>
      <c r="NUP17" s="2550"/>
      <c r="NUQ17" s="2550"/>
      <c r="NUR17" s="2550"/>
      <c r="NUS17" s="2550"/>
      <c r="NUT17" s="2550"/>
      <c r="NUU17" s="2550"/>
      <c r="NUV17" s="2550"/>
      <c r="NUW17" s="2550"/>
      <c r="NUX17" s="2550"/>
      <c r="NUY17" s="2550"/>
      <c r="NUZ17" s="2550"/>
      <c r="NVA17" s="2550"/>
      <c r="NVB17" s="2550"/>
      <c r="NVC17" s="2550"/>
      <c r="NVD17" s="2550"/>
      <c r="NVE17" s="2550"/>
      <c r="NVF17" s="2550"/>
      <c r="NVG17" s="2550"/>
      <c r="NVH17" s="2550"/>
      <c r="NVI17" s="2550"/>
      <c r="NVJ17" s="2550"/>
      <c r="NVK17" s="2550"/>
      <c r="NVL17" s="2550"/>
      <c r="NVM17" s="2550"/>
      <c r="NVN17" s="2550"/>
      <c r="NVO17" s="2550"/>
      <c r="NVP17" s="2550"/>
      <c r="NVQ17" s="2550"/>
      <c r="NVR17" s="2550"/>
      <c r="NVS17" s="2550"/>
      <c r="NVT17" s="2550"/>
      <c r="NVU17" s="2550"/>
      <c r="NVV17" s="2550"/>
      <c r="NVW17" s="2550"/>
      <c r="NVX17" s="2550"/>
      <c r="NVY17" s="2550"/>
      <c r="NVZ17" s="2550"/>
      <c r="NWA17" s="2550"/>
      <c r="NWB17" s="2550"/>
      <c r="NWC17" s="2550"/>
      <c r="NWD17" s="2550"/>
      <c r="NWE17" s="2550"/>
      <c r="NWF17" s="2550"/>
      <c r="NWG17" s="2550"/>
      <c r="NWH17" s="2550"/>
      <c r="NWI17" s="2550"/>
      <c r="NWJ17" s="2550"/>
      <c r="NWK17" s="2550"/>
      <c r="NWL17" s="2550"/>
      <c r="NWM17" s="2550"/>
      <c r="NWN17" s="2550"/>
      <c r="NWO17" s="2550"/>
      <c r="NWP17" s="2550"/>
      <c r="NWQ17" s="2550"/>
      <c r="NWR17" s="2550"/>
      <c r="NWS17" s="2550"/>
      <c r="NWT17" s="2550"/>
      <c r="NWU17" s="2550"/>
      <c r="NWV17" s="2550"/>
      <c r="NWW17" s="2550"/>
      <c r="NWX17" s="2550"/>
      <c r="NWY17" s="2550"/>
      <c r="NWZ17" s="2550"/>
      <c r="NXA17" s="2550"/>
      <c r="NXB17" s="2550"/>
      <c r="NXC17" s="2550"/>
      <c r="NXD17" s="2550"/>
      <c r="NXE17" s="2550"/>
      <c r="NXF17" s="2550"/>
      <c r="NXG17" s="2550"/>
      <c r="NXH17" s="2550"/>
      <c r="NXI17" s="2550"/>
      <c r="NXJ17" s="2550"/>
      <c r="NXK17" s="2550"/>
      <c r="NXL17" s="2550"/>
      <c r="NXM17" s="2550"/>
      <c r="NXN17" s="2550"/>
      <c r="NXO17" s="2550"/>
      <c r="NXP17" s="2550"/>
      <c r="NXQ17" s="2550"/>
      <c r="NXR17" s="2550"/>
      <c r="NXS17" s="2550"/>
      <c r="NXT17" s="2550"/>
      <c r="NXU17" s="2550"/>
      <c r="NXV17" s="2550"/>
      <c r="NXW17" s="2550"/>
      <c r="NXX17" s="2550"/>
      <c r="NXY17" s="2550"/>
      <c r="NXZ17" s="2550"/>
      <c r="NYA17" s="2550"/>
      <c r="NYB17" s="2550"/>
      <c r="NYC17" s="2550"/>
      <c r="NYD17" s="2550"/>
      <c r="NYE17" s="2550"/>
      <c r="NYF17" s="2550"/>
      <c r="NYG17" s="2550"/>
      <c r="NYH17" s="2550"/>
      <c r="NYI17" s="2550"/>
      <c r="NYJ17" s="2550"/>
      <c r="NYK17" s="2550"/>
      <c r="NYL17" s="2550"/>
      <c r="NYM17" s="2550"/>
      <c r="NYN17" s="2550"/>
      <c r="NYO17" s="2550"/>
      <c r="NYP17" s="2550"/>
      <c r="NYQ17" s="2550"/>
      <c r="NYR17" s="2550"/>
      <c r="NYS17" s="2550"/>
      <c r="NYT17" s="2550"/>
      <c r="NYU17" s="2550"/>
      <c r="NYV17" s="2550"/>
      <c r="NYW17" s="2550"/>
      <c r="NYX17" s="2550"/>
      <c r="NYY17" s="2550"/>
      <c r="NYZ17" s="2550"/>
      <c r="NZA17" s="2550"/>
      <c r="NZB17" s="2550"/>
      <c r="NZC17" s="2550"/>
      <c r="NZD17" s="2550"/>
      <c r="NZE17" s="2550"/>
      <c r="NZF17" s="2550"/>
      <c r="NZG17" s="2550"/>
      <c r="NZH17" s="2550"/>
      <c r="NZI17" s="2550"/>
      <c r="NZJ17" s="2550"/>
      <c r="NZK17" s="2550"/>
      <c r="NZL17" s="2550"/>
      <c r="NZM17" s="2550"/>
      <c r="NZN17" s="2550"/>
      <c r="NZO17" s="2550"/>
      <c r="NZP17" s="2550"/>
      <c r="NZQ17" s="2550"/>
      <c r="NZR17" s="2550"/>
      <c r="NZS17" s="2550"/>
      <c r="NZT17" s="2550"/>
      <c r="NZU17" s="2550"/>
      <c r="NZV17" s="2550"/>
      <c r="NZW17" s="2550"/>
      <c r="NZX17" s="2550"/>
      <c r="NZY17" s="2550"/>
      <c r="NZZ17" s="2550"/>
      <c r="OAA17" s="2550"/>
      <c r="OAB17" s="2550"/>
      <c r="OAC17" s="2550"/>
      <c r="OAD17" s="2550"/>
      <c r="OAE17" s="2550"/>
      <c r="OAF17" s="2550"/>
      <c r="OAG17" s="2550"/>
      <c r="OAH17" s="2550"/>
      <c r="OAI17" s="2550"/>
      <c r="OAJ17" s="2550"/>
      <c r="OAK17" s="2550"/>
      <c r="OAL17" s="2550"/>
      <c r="OAM17" s="2550"/>
      <c r="OAN17" s="2550"/>
      <c r="OAO17" s="2550"/>
      <c r="OAP17" s="2550"/>
      <c r="OAQ17" s="2550"/>
      <c r="OAR17" s="2550"/>
      <c r="OAS17" s="2550"/>
      <c r="OAT17" s="2550"/>
      <c r="OAU17" s="2550"/>
      <c r="OAV17" s="2550"/>
      <c r="OAW17" s="2550"/>
      <c r="OAX17" s="2550"/>
      <c r="OAY17" s="2550"/>
      <c r="OAZ17" s="2550"/>
      <c r="OBA17" s="2550"/>
      <c r="OBB17" s="2550"/>
      <c r="OBC17" s="2550"/>
      <c r="OBD17" s="2550"/>
      <c r="OBE17" s="2550"/>
      <c r="OBF17" s="2550"/>
      <c r="OBG17" s="2550"/>
      <c r="OBH17" s="2550"/>
      <c r="OBI17" s="2550"/>
      <c r="OBJ17" s="2550"/>
      <c r="OBK17" s="2550"/>
      <c r="OBL17" s="2550"/>
      <c r="OBM17" s="2550"/>
      <c r="OBN17" s="2550"/>
      <c r="OBO17" s="2550"/>
      <c r="OBP17" s="2550"/>
      <c r="OBQ17" s="2550"/>
      <c r="OBR17" s="2550"/>
      <c r="OBS17" s="2550"/>
      <c r="OBT17" s="2550"/>
      <c r="OBU17" s="2550"/>
      <c r="OBV17" s="2550"/>
      <c r="OBW17" s="2550"/>
      <c r="OBX17" s="2550"/>
      <c r="OBY17" s="2550"/>
      <c r="OBZ17" s="2550"/>
      <c r="OCA17" s="2550"/>
      <c r="OCB17" s="2550"/>
      <c r="OCC17" s="2550"/>
      <c r="OCD17" s="2550"/>
      <c r="OCE17" s="2550"/>
      <c r="OCF17" s="2550"/>
      <c r="OCG17" s="2550"/>
      <c r="OCH17" s="2550"/>
      <c r="OCI17" s="2550"/>
      <c r="OCJ17" s="2550"/>
      <c r="OCK17" s="2550"/>
      <c r="OCL17" s="2550"/>
      <c r="OCM17" s="2550"/>
      <c r="OCN17" s="2550"/>
      <c r="OCO17" s="2550"/>
      <c r="OCP17" s="2550"/>
      <c r="OCQ17" s="2550"/>
      <c r="OCR17" s="2550"/>
      <c r="OCS17" s="2550"/>
      <c r="OCT17" s="2550"/>
      <c r="OCU17" s="2550"/>
      <c r="OCV17" s="2550"/>
      <c r="OCW17" s="2550"/>
      <c r="OCX17" s="2550"/>
      <c r="OCY17" s="2550"/>
      <c r="OCZ17" s="2550"/>
      <c r="ODA17" s="2550"/>
      <c r="ODB17" s="2550"/>
      <c r="ODC17" s="2550"/>
      <c r="ODD17" s="2550"/>
      <c r="ODE17" s="2550"/>
      <c r="ODF17" s="2550"/>
      <c r="ODG17" s="2550"/>
      <c r="ODH17" s="2550"/>
      <c r="ODI17" s="2550"/>
      <c r="ODJ17" s="2550"/>
      <c r="ODK17" s="2550"/>
      <c r="ODL17" s="2550"/>
      <c r="ODM17" s="2550"/>
      <c r="ODN17" s="2550"/>
      <c r="ODO17" s="2550"/>
      <c r="ODP17" s="2550"/>
      <c r="ODQ17" s="2550"/>
      <c r="ODR17" s="2550"/>
      <c r="ODS17" s="2550"/>
      <c r="ODT17" s="2550"/>
      <c r="ODU17" s="2550"/>
      <c r="ODV17" s="2550"/>
      <c r="ODW17" s="2550"/>
      <c r="ODX17" s="2550"/>
      <c r="ODY17" s="2550"/>
      <c r="ODZ17" s="2550"/>
      <c r="OEA17" s="2550"/>
      <c r="OEB17" s="2550"/>
      <c r="OEC17" s="2550"/>
      <c r="OED17" s="2550"/>
      <c r="OEE17" s="2550"/>
      <c r="OEF17" s="2550"/>
      <c r="OEG17" s="2550"/>
      <c r="OEH17" s="2550"/>
      <c r="OEI17" s="2550"/>
      <c r="OEJ17" s="2550"/>
      <c r="OEK17" s="2550"/>
      <c r="OEL17" s="2550"/>
      <c r="OEM17" s="2550"/>
      <c r="OEN17" s="2550"/>
      <c r="OEO17" s="2550"/>
      <c r="OEP17" s="2550"/>
      <c r="OEQ17" s="2550"/>
      <c r="OER17" s="2550"/>
      <c r="OES17" s="2550"/>
      <c r="OET17" s="2550"/>
      <c r="OEU17" s="2550"/>
      <c r="OEV17" s="2550"/>
      <c r="OEW17" s="2550"/>
      <c r="OEX17" s="2550"/>
      <c r="OEY17" s="2550"/>
      <c r="OEZ17" s="2550"/>
      <c r="OFA17" s="2550"/>
      <c r="OFB17" s="2550"/>
      <c r="OFC17" s="2550"/>
      <c r="OFD17" s="2550"/>
      <c r="OFE17" s="2550"/>
      <c r="OFF17" s="2550"/>
      <c r="OFG17" s="2550"/>
      <c r="OFH17" s="2550"/>
      <c r="OFI17" s="2550"/>
      <c r="OFJ17" s="2550"/>
      <c r="OFK17" s="2550"/>
      <c r="OFL17" s="2550"/>
      <c r="OFM17" s="2550"/>
      <c r="OFN17" s="2550"/>
      <c r="OFO17" s="2550"/>
      <c r="OFP17" s="2550"/>
      <c r="OFQ17" s="2550"/>
      <c r="OFR17" s="2550"/>
      <c r="OFS17" s="2550"/>
      <c r="OFT17" s="2550"/>
      <c r="OFU17" s="2550"/>
      <c r="OFV17" s="2550"/>
      <c r="OFW17" s="2550"/>
      <c r="OFX17" s="2550"/>
      <c r="OFY17" s="2550"/>
      <c r="OFZ17" s="2550"/>
      <c r="OGA17" s="2550"/>
      <c r="OGB17" s="2550"/>
      <c r="OGC17" s="2550"/>
      <c r="OGD17" s="2550"/>
      <c r="OGE17" s="2550"/>
      <c r="OGF17" s="2550"/>
      <c r="OGG17" s="2550"/>
      <c r="OGH17" s="2550"/>
      <c r="OGI17" s="2550"/>
      <c r="OGJ17" s="2550"/>
      <c r="OGK17" s="2550"/>
      <c r="OGL17" s="2550"/>
      <c r="OGM17" s="2550"/>
      <c r="OGN17" s="2550"/>
      <c r="OGO17" s="2550"/>
      <c r="OGP17" s="2550"/>
      <c r="OGQ17" s="2550"/>
      <c r="OGR17" s="2550"/>
      <c r="OGS17" s="2550"/>
      <c r="OGT17" s="2550"/>
      <c r="OGU17" s="2550"/>
      <c r="OGV17" s="2550"/>
      <c r="OGW17" s="2550"/>
      <c r="OGX17" s="2550"/>
      <c r="OGY17" s="2550"/>
      <c r="OGZ17" s="2550"/>
      <c r="OHA17" s="2550"/>
      <c r="OHB17" s="2550"/>
      <c r="OHC17" s="2550"/>
      <c r="OHD17" s="2550"/>
      <c r="OHE17" s="2550"/>
      <c r="OHF17" s="2550"/>
      <c r="OHG17" s="2550"/>
      <c r="OHH17" s="2550"/>
      <c r="OHI17" s="2550"/>
      <c r="OHJ17" s="2550"/>
      <c r="OHK17" s="2550"/>
      <c r="OHL17" s="2550"/>
      <c r="OHM17" s="2550"/>
      <c r="OHN17" s="2550"/>
      <c r="OHO17" s="2550"/>
      <c r="OHP17" s="2550"/>
      <c r="OHQ17" s="2550"/>
      <c r="OHR17" s="2550"/>
      <c r="OHS17" s="2550"/>
      <c r="OHT17" s="2550"/>
      <c r="OHU17" s="2550"/>
      <c r="OHV17" s="2550"/>
      <c r="OHW17" s="2550"/>
      <c r="OHX17" s="2550"/>
      <c r="OHY17" s="2550"/>
      <c r="OHZ17" s="2550"/>
      <c r="OIA17" s="2550"/>
      <c r="OIB17" s="2550"/>
      <c r="OIC17" s="2550"/>
      <c r="OID17" s="2550"/>
      <c r="OIE17" s="2550"/>
      <c r="OIF17" s="2550"/>
      <c r="OIG17" s="2550"/>
      <c r="OIH17" s="2550"/>
      <c r="OII17" s="2550"/>
      <c r="OIJ17" s="2550"/>
      <c r="OIK17" s="2550"/>
      <c r="OIL17" s="2550"/>
      <c r="OIM17" s="2550"/>
      <c r="OIN17" s="2550"/>
      <c r="OIO17" s="2550"/>
      <c r="OIP17" s="2550"/>
      <c r="OIQ17" s="2550"/>
      <c r="OIR17" s="2550"/>
      <c r="OIS17" s="2550"/>
      <c r="OIT17" s="2550"/>
      <c r="OIU17" s="2550"/>
      <c r="OIV17" s="2550"/>
      <c r="OIW17" s="2550"/>
      <c r="OIX17" s="2550"/>
      <c r="OIY17" s="2550"/>
      <c r="OIZ17" s="2550"/>
      <c r="OJA17" s="2550"/>
      <c r="OJB17" s="2550"/>
      <c r="OJC17" s="2550"/>
      <c r="OJD17" s="2550"/>
      <c r="OJE17" s="2550"/>
      <c r="OJF17" s="2550"/>
      <c r="OJG17" s="2550"/>
      <c r="OJH17" s="2550"/>
      <c r="OJI17" s="2550"/>
      <c r="OJJ17" s="2550"/>
      <c r="OJK17" s="2550"/>
      <c r="OJL17" s="2550"/>
      <c r="OJM17" s="2550"/>
      <c r="OJN17" s="2550"/>
      <c r="OJO17" s="2550"/>
      <c r="OJP17" s="2550"/>
      <c r="OJQ17" s="2550"/>
      <c r="OJR17" s="2550"/>
      <c r="OJS17" s="2550"/>
      <c r="OJT17" s="2550"/>
      <c r="OJU17" s="2550"/>
      <c r="OJV17" s="2550"/>
      <c r="OJW17" s="2550"/>
      <c r="OJX17" s="2550"/>
      <c r="OJY17" s="2550"/>
      <c r="OJZ17" s="2550"/>
      <c r="OKA17" s="2550"/>
      <c r="OKB17" s="2550"/>
      <c r="OKC17" s="2550"/>
      <c r="OKD17" s="2550"/>
      <c r="OKE17" s="2550"/>
      <c r="OKF17" s="2550"/>
      <c r="OKG17" s="2550"/>
      <c r="OKH17" s="2550"/>
      <c r="OKI17" s="2550"/>
      <c r="OKJ17" s="2550"/>
      <c r="OKK17" s="2550"/>
      <c r="OKL17" s="2550"/>
      <c r="OKM17" s="2550"/>
      <c r="OKN17" s="2550"/>
      <c r="OKO17" s="2550"/>
      <c r="OKP17" s="2550"/>
      <c r="OKQ17" s="2550"/>
      <c r="OKR17" s="2550"/>
      <c r="OKS17" s="2550"/>
      <c r="OKT17" s="2550"/>
      <c r="OKU17" s="2550"/>
      <c r="OKV17" s="2550"/>
      <c r="OKW17" s="2550"/>
      <c r="OKX17" s="2550"/>
      <c r="OKY17" s="2550"/>
      <c r="OKZ17" s="2550"/>
      <c r="OLA17" s="2550"/>
      <c r="OLB17" s="2550"/>
      <c r="OLC17" s="2550"/>
      <c r="OLD17" s="2550"/>
      <c r="OLE17" s="2550"/>
      <c r="OLF17" s="2550"/>
      <c r="OLG17" s="2550"/>
      <c r="OLH17" s="2550"/>
      <c r="OLI17" s="2550"/>
      <c r="OLJ17" s="2550"/>
      <c r="OLK17" s="2550"/>
      <c r="OLL17" s="2550"/>
      <c r="OLM17" s="2550"/>
      <c r="OLN17" s="2550"/>
      <c r="OLO17" s="2550"/>
      <c r="OLP17" s="2550"/>
      <c r="OLQ17" s="2550"/>
      <c r="OLR17" s="2550"/>
      <c r="OLS17" s="2550"/>
      <c r="OLT17" s="2550"/>
      <c r="OLU17" s="2550"/>
      <c r="OLV17" s="2550"/>
      <c r="OLW17" s="2550"/>
      <c r="OLX17" s="2550"/>
      <c r="OLY17" s="2550"/>
      <c r="OLZ17" s="2550"/>
      <c r="OMA17" s="2550"/>
      <c r="OMB17" s="2550"/>
      <c r="OMC17" s="2550"/>
      <c r="OMD17" s="2550"/>
      <c r="OME17" s="2550"/>
      <c r="OMF17" s="2550"/>
      <c r="OMG17" s="2550"/>
      <c r="OMH17" s="2550"/>
      <c r="OMI17" s="2550"/>
      <c r="OMJ17" s="2550"/>
      <c r="OMK17" s="2550"/>
      <c r="OML17" s="2550"/>
      <c r="OMM17" s="2550"/>
      <c r="OMN17" s="2550"/>
      <c r="OMO17" s="2550"/>
      <c r="OMP17" s="2550"/>
      <c r="OMQ17" s="2550"/>
      <c r="OMR17" s="2550"/>
      <c r="OMS17" s="2550"/>
      <c r="OMT17" s="2550"/>
      <c r="OMU17" s="2550"/>
      <c r="OMV17" s="2550"/>
      <c r="OMW17" s="2550"/>
      <c r="OMX17" s="2550"/>
      <c r="OMY17" s="2550"/>
      <c r="OMZ17" s="2550"/>
      <c r="ONA17" s="2550"/>
      <c r="ONB17" s="2550"/>
      <c r="ONC17" s="2550"/>
      <c r="OND17" s="2550"/>
      <c r="ONE17" s="2550"/>
      <c r="ONF17" s="2550"/>
      <c r="ONG17" s="2550"/>
      <c r="ONH17" s="2550"/>
      <c r="ONI17" s="2550"/>
      <c r="ONJ17" s="2550"/>
      <c r="ONK17" s="2550"/>
      <c r="ONL17" s="2550"/>
      <c r="ONM17" s="2550"/>
      <c r="ONN17" s="2550"/>
      <c r="ONO17" s="2550"/>
      <c r="ONP17" s="2550"/>
      <c r="ONQ17" s="2550"/>
      <c r="ONR17" s="2550"/>
      <c r="ONS17" s="2550"/>
      <c r="ONT17" s="2550"/>
      <c r="ONU17" s="2550"/>
      <c r="ONV17" s="2550"/>
      <c r="ONW17" s="2550"/>
      <c r="ONX17" s="2550"/>
      <c r="ONY17" s="2550"/>
      <c r="ONZ17" s="2550"/>
      <c r="OOA17" s="2550"/>
      <c r="OOB17" s="2550"/>
      <c r="OOC17" s="2550"/>
      <c r="OOD17" s="2550"/>
      <c r="OOE17" s="2550"/>
      <c r="OOF17" s="2550"/>
      <c r="OOG17" s="2550"/>
      <c r="OOH17" s="2550"/>
      <c r="OOI17" s="2550"/>
      <c r="OOJ17" s="2550"/>
      <c r="OOK17" s="2550"/>
      <c r="OOL17" s="2550"/>
      <c r="OOM17" s="2550"/>
      <c r="OON17" s="2550"/>
      <c r="OOO17" s="2550"/>
      <c r="OOP17" s="2550"/>
      <c r="OOQ17" s="2550"/>
      <c r="OOR17" s="2550"/>
      <c r="OOS17" s="2550"/>
      <c r="OOT17" s="2550"/>
      <c r="OOU17" s="2550"/>
      <c r="OOV17" s="2550"/>
      <c r="OOW17" s="2550"/>
      <c r="OOX17" s="2550"/>
      <c r="OOY17" s="2550"/>
      <c r="OOZ17" s="2550"/>
      <c r="OPA17" s="2550"/>
      <c r="OPB17" s="2550"/>
      <c r="OPC17" s="2550"/>
      <c r="OPD17" s="2550"/>
      <c r="OPE17" s="2550"/>
      <c r="OPF17" s="2550"/>
      <c r="OPG17" s="2550"/>
      <c r="OPH17" s="2550"/>
      <c r="OPI17" s="2550"/>
      <c r="OPJ17" s="2550"/>
      <c r="OPK17" s="2550"/>
      <c r="OPL17" s="2550"/>
      <c r="OPM17" s="2550"/>
      <c r="OPN17" s="2550"/>
      <c r="OPO17" s="2550"/>
      <c r="OPP17" s="2550"/>
      <c r="OPQ17" s="2550"/>
      <c r="OPR17" s="2550"/>
      <c r="OPS17" s="2550"/>
      <c r="OPT17" s="2550"/>
      <c r="OPU17" s="2550"/>
      <c r="OPV17" s="2550"/>
      <c r="OPW17" s="2550"/>
      <c r="OPX17" s="2550"/>
      <c r="OPY17" s="2550"/>
      <c r="OPZ17" s="2550"/>
      <c r="OQA17" s="2550"/>
      <c r="OQB17" s="2550"/>
      <c r="OQC17" s="2550"/>
      <c r="OQD17" s="2550"/>
      <c r="OQE17" s="2550"/>
      <c r="OQF17" s="2550"/>
      <c r="OQG17" s="2550"/>
      <c r="OQH17" s="2550"/>
      <c r="OQI17" s="2550"/>
      <c r="OQJ17" s="2550"/>
      <c r="OQK17" s="2550"/>
      <c r="OQL17" s="2550"/>
      <c r="OQM17" s="2550"/>
      <c r="OQN17" s="2550"/>
      <c r="OQO17" s="2550"/>
      <c r="OQP17" s="2550"/>
      <c r="OQQ17" s="2550"/>
      <c r="OQR17" s="2550"/>
      <c r="OQS17" s="2550"/>
      <c r="OQT17" s="2550"/>
      <c r="OQU17" s="2550"/>
      <c r="OQV17" s="2550"/>
      <c r="OQW17" s="2550"/>
      <c r="OQX17" s="2550"/>
      <c r="OQY17" s="2550"/>
      <c r="OQZ17" s="2550"/>
      <c r="ORA17" s="2550"/>
      <c r="ORB17" s="2550"/>
      <c r="ORC17" s="2550"/>
      <c r="ORD17" s="2550"/>
      <c r="ORE17" s="2550"/>
      <c r="ORF17" s="2550"/>
      <c r="ORG17" s="2550"/>
      <c r="ORH17" s="2550"/>
      <c r="ORI17" s="2550"/>
      <c r="ORJ17" s="2550"/>
      <c r="ORK17" s="2550"/>
      <c r="ORL17" s="2550"/>
      <c r="ORM17" s="2550"/>
      <c r="ORN17" s="2550"/>
      <c r="ORO17" s="2550"/>
      <c r="ORP17" s="2550"/>
      <c r="ORQ17" s="2550"/>
      <c r="ORR17" s="2550"/>
      <c r="ORS17" s="2550"/>
      <c r="ORT17" s="2550"/>
      <c r="ORU17" s="2550"/>
      <c r="ORV17" s="2550"/>
      <c r="ORW17" s="2550"/>
      <c r="ORX17" s="2550"/>
      <c r="ORY17" s="2550"/>
      <c r="ORZ17" s="2550"/>
      <c r="OSA17" s="2550"/>
      <c r="OSB17" s="2550"/>
      <c r="OSC17" s="2550"/>
      <c r="OSD17" s="2550"/>
      <c r="OSE17" s="2550"/>
      <c r="OSF17" s="2550"/>
      <c r="OSG17" s="2550"/>
      <c r="OSH17" s="2550"/>
      <c r="OSI17" s="2550"/>
      <c r="OSJ17" s="2550"/>
      <c r="OSK17" s="2550"/>
      <c r="OSL17" s="2550"/>
      <c r="OSM17" s="2550"/>
      <c r="OSN17" s="2550"/>
      <c r="OSO17" s="2550"/>
      <c r="OSP17" s="2550"/>
      <c r="OSQ17" s="2550"/>
      <c r="OSR17" s="2550"/>
      <c r="OSS17" s="2550"/>
      <c r="OST17" s="2550"/>
      <c r="OSU17" s="2550"/>
      <c r="OSV17" s="2550"/>
      <c r="OSW17" s="2550"/>
      <c r="OSX17" s="2550"/>
      <c r="OSY17" s="2550"/>
      <c r="OSZ17" s="2550"/>
      <c r="OTA17" s="2550"/>
      <c r="OTB17" s="2550"/>
      <c r="OTC17" s="2550"/>
      <c r="OTD17" s="2550"/>
      <c r="OTE17" s="2550"/>
      <c r="OTF17" s="2550"/>
      <c r="OTG17" s="2550"/>
      <c r="OTH17" s="2550"/>
      <c r="OTI17" s="2550"/>
      <c r="OTJ17" s="2550"/>
      <c r="OTK17" s="2550"/>
      <c r="OTL17" s="2550"/>
      <c r="OTM17" s="2550"/>
      <c r="OTN17" s="2550"/>
      <c r="OTO17" s="2550"/>
      <c r="OTP17" s="2550"/>
      <c r="OTQ17" s="2550"/>
      <c r="OTR17" s="2550"/>
      <c r="OTS17" s="2550"/>
      <c r="OTT17" s="2550"/>
      <c r="OTU17" s="2550"/>
      <c r="OTV17" s="2550"/>
      <c r="OTW17" s="2550"/>
      <c r="OTX17" s="2550"/>
      <c r="OTY17" s="2550"/>
      <c r="OTZ17" s="2550"/>
      <c r="OUA17" s="2550"/>
      <c r="OUB17" s="2550"/>
      <c r="OUC17" s="2550"/>
      <c r="OUD17" s="2550"/>
      <c r="OUE17" s="2550"/>
      <c r="OUF17" s="2550"/>
      <c r="OUG17" s="2550"/>
      <c r="OUH17" s="2550"/>
      <c r="OUI17" s="2550"/>
      <c r="OUJ17" s="2550"/>
      <c r="OUK17" s="2550"/>
      <c r="OUL17" s="2550"/>
      <c r="OUM17" s="2550"/>
      <c r="OUN17" s="2550"/>
      <c r="OUO17" s="2550"/>
      <c r="OUP17" s="2550"/>
      <c r="OUQ17" s="2550"/>
      <c r="OUR17" s="2550"/>
      <c r="OUS17" s="2550"/>
      <c r="OUT17" s="2550"/>
      <c r="OUU17" s="2550"/>
      <c r="OUV17" s="2550"/>
      <c r="OUW17" s="2550"/>
      <c r="OUX17" s="2550"/>
      <c r="OUY17" s="2550"/>
      <c r="OUZ17" s="2550"/>
      <c r="OVA17" s="2550"/>
      <c r="OVB17" s="2550"/>
      <c r="OVC17" s="2550"/>
      <c r="OVD17" s="2550"/>
      <c r="OVE17" s="2550"/>
      <c r="OVF17" s="2550"/>
      <c r="OVG17" s="2550"/>
      <c r="OVH17" s="2550"/>
      <c r="OVI17" s="2550"/>
      <c r="OVJ17" s="2550"/>
      <c r="OVK17" s="2550"/>
      <c r="OVL17" s="2550"/>
      <c r="OVM17" s="2550"/>
      <c r="OVN17" s="2550"/>
      <c r="OVO17" s="2550"/>
      <c r="OVP17" s="2550"/>
      <c r="OVQ17" s="2550"/>
      <c r="OVR17" s="2550"/>
      <c r="OVS17" s="2550"/>
      <c r="OVT17" s="2550"/>
      <c r="OVU17" s="2550"/>
      <c r="OVV17" s="2550"/>
      <c r="OVW17" s="2550"/>
      <c r="OVX17" s="2550"/>
      <c r="OVY17" s="2550"/>
      <c r="OVZ17" s="2550"/>
      <c r="OWA17" s="2550"/>
      <c r="OWB17" s="2550"/>
      <c r="OWC17" s="2550"/>
      <c r="OWD17" s="2550"/>
      <c r="OWE17" s="2550"/>
      <c r="OWF17" s="2550"/>
      <c r="OWG17" s="2550"/>
      <c r="OWH17" s="2550"/>
      <c r="OWI17" s="2550"/>
      <c r="OWJ17" s="2550"/>
      <c r="OWK17" s="2550"/>
      <c r="OWL17" s="2550"/>
      <c r="OWM17" s="2550"/>
      <c r="OWN17" s="2550"/>
      <c r="OWO17" s="2550"/>
      <c r="OWP17" s="2550"/>
      <c r="OWQ17" s="2550"/>
      <c r="OWR17" s="2550"/>
      <c r="OWS17" s="2550"/>
      <c r="OWT17" s="2550"/>
      <c r="OWU17" s="2550"/>
      <c r="OWV17" s="2550"/>
      <c r="OWW17" s="2550"/>
      <c r="OWX17" s="2550"/>
      <c r="OWY17" s="2550"/>
      <c r="OWZ17" s="2550"/>
      <c r="OXA17" s="2550"/>
      <c r="OXB17" s="2550"/>
      <c r="OXC17" s="2550"/>
      <c r="OXD17" s="2550"/>
      <c r="OXE17" s="2550"/>
      <c r="OXF17" s="2550"/>
      <c r="OXG17" s="2550"/>
      <c r="OXH17" s="2550"/>
      <c r="OXI17" s="2550"/>
      <c r="OXJ17" s="2550"/>
      <c r="OXK17" s="2550"/>
      <c r="OXL17" s="2550"/>
      <c r="OXM17" s="2550"/>
      <c r="OXN17" s="2550"/>
      <c r="OXO17" s="2550"/>
      <c r="OXP17" s="2550"/>
      <c r="OXQ17" s="2550"/>
      <c r="OXR17" s="2550"/>
      <c r="OXS17" s="2550"/>
      <c r="OXT17" s="2550"/>
      <c r="OXU17" s="2550"/>
      <c r="OXV17" s="2550"/>
      <c r="OXW17" s="2550"/>
      <c r="OXX17" s="2550"/>
      <c r="OXY17" s="2550"/>
      <c r="OXZ17" s="2550"/>
      <c r="OYA17" s="2550"/>
      <c r="OYB17" s="2550"/>
      <c r="OYC17" s="2550"/>
      <c r="OYD17" s="2550"/>
      <c r="OYE17" s="2550"/>
      <c r="OYF17" s="2550"/>
      <c r="OYG17" s="2550"/>
      <c r="OYH17" s="2550"/>
      <c r="OYI17" s="2550"/>
      <c r="OYJ17" s="2550"/>
      <c r="OYK17" s="2550"/>
      <c r="OYL17" s="2550"/>
      <c r="OYM17" s="2550"/>
      <c r="OYN17" s="2550"/>
      <c r="OYO17" s="2550"/>
      <c r="OYP17" s="2550"/>
      <c r="OYQ17" s="2550"/>
      <c r="OYR17" s="2550"/>
      <c r="OYS17" s="2550"/>
      <c r="OYT17" s="2550"/>
      <c r="OYU17" s="2550"/>
      <c r="OYV17" s="2550"/>
      <c r="OYW17" s="2550"/>
      <c r="OYX17" s="2550"/>
      <c r="OYY17" s="2550"/>
      <c r="OYZ17" s="2550"/>
      <c r="OZA17" s="2550"/>
      <c r="OZB17" s="2550"/>
      <c r="OZC17" s="2550"/>
      <c r="OZD17" s="2550"/>
      <c r="OZE17" s="2550"/>
      <c r="OZF17" s="2550"/>
      <c r="OZG17" s="2550"/>
      <c r="OZH17" s="2550"/>
      <c r="OZI17" s="2550"/>
      <c r="OZJ17" s="2550"/>
      <c r="OZK17" s="2550"/>
      <c r="OZL17" s="2550"/>
      <c r="OZM17" s="2550"/>
      <c r="OZN17" s="2550"/>
      <c r="OZO17" s="2550"/>
      <c r="OZP17" s="2550"/>
      <c r="OZQ17" s="2550"/>
      <c r="OZR17" s="2550"/>
      <c r="OZS17" s="2550"/>
      <c r="OZT17" s="2550"/>
      <c r="OZU17" s="2550"/>
      <c r="OZV17" s="2550"/>
      <c r="OZW17" s="2550"/>
      <c r="OZX17" s="2550"/>
      <c r="OZY17" s="2550"/>
      <c r="OZZ17" s="2550"/>
      <c r="PAA17" s="2550"/>
      <c r="PAB17" s="2550"/>
      <c r="PAC17" s="2550"/>
      <c r="PAD17" s="2550"/>
      <c r="PAE17" s="2550"/>
      <c r="PAF17" s="2550"/>
      <c r="PAG17" s="2550"/>
      <c r="PAH17" s="2550"/>
      <c r="PAI17" s="2550"/>
      <c r="PAJ17" s="2550"/>
      <c r="PAK17" s="2550"/>
      <c r="PAL17" s="2550"/>
      <c r="PAM17" s="2550"/>
      <c r="PAN17" s="2550"/>
      <c r="PAO17" s="2550"/>
      <c r="PAP17" s="2550"/>
      <c r="PAQ17" s="2550"/>
      <c r="PAR17" s="2550"/>
      <c r="PAS17" s="2550"/>
      <c r="PAT17" s="2550"/>
      <c r="PAU17" s="2550"/>
      <c r="PAV17" s="2550"/>
      <c r="PAW17" s="2550"/>
      <c r="PAX17" s="2550"/>
      <c r="PAY17" s="2550"/>
      <c r="PAZ17" s="2550"/>
      <c r="PBA17" s="2550"/>
      <c r="PBB17" s="2550"/>
      <c r="PBC17" s="2550"/>
      <c r="PBD17" s="2550"/>
      <c r="PBE17" s="2550"/>
      <c r="PBF17" s="2550"/>
      <c r="PBG17" s="2550"/>
      <c r="PBH17" s="2550"/>
      <c r="PBI17" s="2550"/>
      <c r="PBJ17" s="2550"/>
      <c r="PBK17" s="2550"/>
      <c r="PBL17" s="2550"/>
      <c r="PBM17" s="2550"/>
      <c r="PBN17" s="2550"/>
      <c r="PBO17" s="2550"/>
      <c r="PBP17" s="2550"/>
      <c r="PBQ17" s="2550"/>
      <c r="PBR17" s="2550"/>
      <c r="PBS17" s="2550"/>
      <c r="PBT17" s="2550"/>
      <c r="PBU17" s="2550"/>
      <c r="PBV17" s="2550"/>
      <c r="PBW17" s="2550"/>
      <c r="PBX17" s="2550"/>
      <c r="PBY17" s="2550"/>
      <c r="PBZ17" s="2550"/>
      <c r="PCA17" s="2550"/>
      <c r="PCB17" s="2550"/>
      <c r="PCC17" s="2550"/>
      <c r="PCD17" s="2550"/>
      <c r="PCE17" s="2550"/>
      <c r="PCF17" s="2550"/>
      <c r="PCG17" s="2550"/>
      <c r="PCH17" s="2550"/>
      <c r="PCI17" s="2550"/>
      <c r="PCJ17" s="2550"/>
      <c r="PCK17" s="2550"/>
      <c r="PCL17" s="2550"/>
      <c r="PCM17" s="2550"/>
      <c r="PCN17" s="2550"/>
      <c r="PCO17" s="2550"/>
      <c r="PCP17" s="2550"/>
      <c r="PCQ17" s="2550"/>
      <c r="PCR17" s="2550"/>
      <c r="PCS17" s="2550"/>
      <c r="PCT17" s="2550"/>
      <c r="PCU17" s="2550"/>
      <c r="PCV17" s="2550"/>
      <c r="PCW17" s="2550"/>
      <c r="PCX17" s="2550"/>
      <c r="PCY17" s="2550"/>
      <c r="PCZ17" s="2550"/>
      <c r="PDA17" s="2550"/>
      <c r="PDB17" s="2550"/>
      <c r="PDC17" s="2550"/>
      <c r="PDD17" s="2550"/>
      <c r="PDE17" s="2550"/>
      <c r="PDF17" s="2550"/>
      <c r="PDG17" s="2550"/>
      <c r="PDH17" s="2550"/>
      <c r="PDI17" s="2550"/>
      <c r="PDJ17" s="2550"/>
      <c r="PDK17" s="2550"/>
      <c r="PDL17" s="2550"/>
      <c r="PDM17" s="2550"/>
      <c r="PDN17" s="2550"/>
      <c r="PDO17" s="2550"/>
      <c r="PDP17" s="2550"/>
      <c r="PDQ17" s="2550"/>
      <c r="PDR17" s="2550"/>
      <c r="PDS17" s="2550"/>
      <c r="PDT17" s="2550"/>
      <c r="PDU17" s="2550"/>
      <c r="PDV17" s="2550"/>
      <c r="PDW17" s="2550"/>
      <c r="PDX17" s="2550"/>
      <c r="PDY17" s="2550"/>
      <c r="PDZ17" s="2550"/>
      <c r="PEA17" s="2550"/>
      <c r="PEB17" s="2550"/>
      <c r="PEC17" s="2550"/>
      <c r="PED17" s="2550"/>
      <c r="PEE17" s="2550"/>
      <c r="PEF17" s="2550"/>
      <c r="PEG17" s="2550"/>
      <c r="PEH17" s="2550"/>
      <c r="PEI17" s="2550"/>
      <c r="PEJ17" s="2550"/>
      <c r="PEK17" s="2550"/>
      <c r="PEL17" s="2550"/>
      <c r="PEM17" s="2550"/>
      <c r="PEN17" s="2550"/>
      <c r="PEO17" s="2550"/>
      <c r="PEP17" s="2550"/>
      <c r="PEQ17" s="2550"/>
      <c r="PER17" s="2550"/>
      <c r="PES17" s="2550"/>
      <c r="PET17" s="2550"/>
      <c r="PEU17" s="2550"/>
      <c r="PEV17" s="2550"/>
      <c r="PEW17" s="2550"/>
      <c r="PEX17" s="2550"/>
      <c r="PEY17" s="2550"/>
      <c r="PEZ17" s="2550"/>
      <c r="PFA17" s="2550"/>
      <c r="PFB17" s="2550"/>
      <c r="PFC17" s="2550"/>
      <c r="PFD17" s="2550"/>
      <c r="PFE17" s="2550"/>
      <c r="PFF17" s="2550"/>
      <c r="PFG17" s="2550"/>
      <c r="PFH17" s="2550"/>
      <c r="PFI17" s="2550"/>
      <c r="PFJ17" s="2550"/>
      <c r="PFK17" s="2550"/>
      <c r="PFL17" s="2550"/>
      <c r="PFM17" s="2550"/>
      <c r="PFN17" s="2550"/>
      <c r="PFO17" s="2550"/>
      <c r="PFP17" s="2550"/>
      <c r="PFQ17" s="2550"/>
      <c r="PFR17" s="2550"/>
      <c r="PFS17" s="2550"/>
      <c r="PFT17" s="2550"/>
      <c r="PFU17" s="2550"/>
      <c r="PFV17" s="2550"/>
      <c r="PFW17" s="2550"/>
      <c r="PFX17" s="2550"/>
      <c r="PFY17" s="2550"/>
      <c r="PFZ17" s="2550"/>
      <c r="PGA17" s="2550"/>
      <c r="PGB17" s="2550"/>
      <c r="PGC17" s="2550"/>
      <c r="PGD17" s="2550"/>
      <c r="PGE17" s="2550"/>
      <c r="PGF17" s="2550"/>
      <c r="PGG17" s="2550"/>
      <c r="PGH17" s="2550"/>
      <c r="PGI17" s="2550"/>
      <c r="PGJ17" s="2550"/>
      <c r="PGK17" s="2550"/>
      <c r="PGL17" s="2550"/>
      <c r="PGM17" s="2550"/>
      <c r="PGN17" s="2550"/>
      <c r="PGO17" s="2550"/>
      <c r="PGP17" s="2550"/>
      <c r="PGQ17" s="2550"/>
      <c r="PGR17" s="2550"/>
      <c r="PGS17" s="2550"/>
      <c r="PGT17" s="2550"/>
      <c r="PGU17" s="2550"/>
      <c r="PGV17" s="2550"/>
      <c r="PGW17" s="2550"/>
      <c r="PGX17" s="2550"/>
      <c r="PGY17" s="2550"/>
      <c r="PGZ17" s="2550"/>
      <c r="PHA17" s="2550"/>
      <c r="PHB17" s="2550"/>
      <c r="PHC17" s="2550"/>
      <c r="PHD17" s="2550"/>
      <c r="PHE17" s="2550"/>
      <c r="PHF17" s="2550"/>
      <c r="PHG17" s="2550"/>
      <c r="PHH17" s="2550"/>
      <c r="PHI17" s="2550"/>
      <c r="PHJ17" s="2550"/>
      <c r="PHK17" s="2550"/>
      <c r="PHL17" s="2550"/>
      <c r="PHM17" s="2550"/>
      <c r="PHN17" s="2550"/>
      <c r="PHO17" s="2550"/>
      <c r="PHP17" s="2550"/>
      <c r="PHQ17" s="2550"/>
      <c r="PHR17" s="2550"/>
      <c r="PHS17" s="2550"/>
      <c r="PHT17" s="2550"/>
      <c r="PHU17" s="2550"/>
      <c r="PHV17" s="2550"/>
      <c r="PHW17" s="2550"/>
      <c r="PHX17" s="2550"/>
      <c r="PHY17" s="2550"/>
      <c r="PHZ17" s="2550"/>
      <c r="PIA17" s="2550"/>
      <c r="PIB17" s="2550"/>
      <c r="PIC17" s="2550"/>
      <c r="PID17" s="2550"/>
      <c r="PIE17" s="2550"/>
      <c r="PIF17" s="2550"/>
      <c r="PIG17" s="2550"/>
      <c r="PIH17" s="2550"/>
      <c r="PII17" s="2550"/>
      <c r="PIJ17" s="2550"/>
      <c r="PIK17" s="2550"/>
      <c r="PIL17" s="2550"/>
      <c r="PIM17" s="2550"/>
      <c r="PIN17" s="2550"/>
      <c r="PIO17" s="2550"/>
      <c r="PIP17" s="2550"/>
      <c r="PIQ17" s="2550"/>
      <c r="PIR17" s="2550"/>
      <c r="PIS17" s="2550"/>
      <c r="PIT17" s="2550"/>
      <c r="PIU17" s="2550"/>
      <c r="PIV17" s="2550"/>
      <c r="PIW17" s="2550"/>
      <c r="PIX17" s="2550"/>
      <c r="PIY17" s="2550"/>
      <c r="PIZ17" s="2550"/>
      <c r="PJA17" s="2550"/>
      <c r="PJB17" s="2550"/>
      <c r="PJC17" s="2550"/>
      <c r="PJD17" s="2550"/>
      <c r="PJE17" s="2550"/>
      <c r="PJF17" s="2550"/>
      <c r="PJG17" s="2550"/>
      <c r="PJH17" s="2550"/>
      <c r="PJI17" s="2550"/>
      <c r="PJJ17" s="2550"/>
      <c r="PJK17" s="2550"/>
      <c r="PJL17" s="2550"/>
      <c r="PJM17" s="2550"/>
      <c r="PJN17" s="2550"/>
      <c r="PJO17" s="2550"/>
      <c r="PJP17" s="2550"/>
      <c r="PJQ17" s="2550"/>
      <c r="PJR17" s="2550"/>
      <c r="PJS17" s="2550"/>
      <c r="PJT17" s="2550"/>
      <c r="PJU17" s="2550"/>
      <c r="PJV17" s="2550"/>
      <c r="PJW17" s="2550"/>
      <c r="PJX17" s="2550"/>
      <c r="PJY17" s="2550"/>
      <c r="PJZ17" s="2550"/>
      <c r="PKA17" s="2550"/>
      <c r="PKB17" s="2550"/>
      <c r="PKC17" s="2550"/>
      <c r="PKD17" s="2550"/>
      <c r="PKE17" s="2550"/>
      <c r="PKF17" s="2550"/>
      <c r="PKG17" s="2550"/>
      <c r="PKH17" s="2550"/>
      <c r="PKI17" s="2550"/>
      <c r="PKJ17" s="2550"/>
      <c r="PKK17" s="2550"/>
      <c r="PKL17" s="2550"/>
      <c r="PKM17" s="2550"/>
      <c r="PKN17" s="2550"/>
      <c r="PKO17" s="2550"/>
      <c r="PKP17" s="2550"/>
      <c r="PKQ17" s="2550"/>
      <c r="PKR17" s="2550"/>
      <c r="PKS17" s="2550"/>
      <c r="PKT17" s="2550"/>
      <c r="PKU17" s="2550"/>
      <c r="PKV17" s="2550"/>
      <c r="PKW17" s="2550"/>
      <c r="PKX17" s="2550"/>
      <c r="PKY17" s="2550"/>
      <c r="PKZ17" s="2550"/>
      <c r="PLA17" s="2550"/>
      <c r="PLB17" s="2550"/>
      <c r="PLC17" s="2550"/>
      <c r="PLD17" s="2550"/>
      <c r="PLE17" s="2550"/>
      <c r="PLF17" s="2550"/>
      <c r="PLG17" s="2550"/>
      <c r="PLH17" s="2550"/>
      <c r="PLI17" s="2550"/>
      <c r="PLJ17" s="2550"/>
      <c r="PLK17" s="2550"/>
      <c r="PLL17" s="2550"/>
      <c r="PLM17" s="2550"/>
      <c r="PLN17" s="2550"/>
      <c r="PLO17" s="2550"/>
      <c r="PLP17" s="2550"/>
      <c r="PLQ17" s="2550"/>
      <c r="PLR17" s="2550"/>
      <c r="PLS17" s="2550"/>
      <c r="PLT17" s="2550"/>
      <c r="PLU17" s="2550"/>
      <c r="PLV17" s="2550"/>
      <c r="PLW17" s="2550"/>
      <c r="PLX17" s="2550"/>
      <c r="PLY17" s="2550"/>
      <c r="PLZ17" s="2550"/>
      <c r="PMA17" s="2550"/>
      <c r="PMB17" s="2550"/>
      <c r="PMC17" s="2550"/>
      <c r="PMD17" s="2550"/>
      <c r="PME17" s="2550"/>
      <c r="PMF17" s="2550"/>
      <c r="PMG17" s="2550"/>
      <c r="PMH17" s="2550"/>
      <c r="PMI17" s="2550"/>
      <c r="PMJ17" s="2550"/>
      <c r="PMK17" s="2550"/>
      <c r="PML17" s="2550"/>
      <c r="PMM17" s="2550"/>
      <c r="PMN17" s="2550"/>
      <c r="PMO17" s="2550"/>
      <c r="PMP17" s="2550"/>
      <c r="PMQ17" s="2550"/>
      <c r="PMR17" s="2550"/>
      <c r="PMS17" s="2550"/>
      <c r="PMT17" s="2550"/>
      <c r="PMU17" s="2550"/>
      <c r="PMV17" s="2550"/>
      <c r="PMW17" s="2550"/>
      <c r="PMX17" s="2550"/>
      <c r="PMY17" s="2550"/>
      <c r="PMZ17" s="2550"/>
      <c r="PNA17" s="2550"/>
      <c r="PNB17" s="2550"/>
      <c r="PNC17" s="2550"/>
      <c r="PND17" s="2550"/>
      <c r="PNE17" s="2550"/>
      <c r="PNF17" s="2550"/>
      <c r="PNG17" s="2550"/>
      <c r="PNH17" s="2550"/>
      <c r="PNI17" s="2550"/>
      <c r="PNJ17" s="2550"/>
      <c r="PNK17" s="2550"/>
      <c r="PNL17" s="2550"/>
      <c r="PNM17" s="2550"/>
      <c r="PNN17" s="2550"/>
      <c r="PNO17" s="2550"/>
      <c r="PNP17" s="2550"/>
      <c r="PNQ17" s="2550"/>
      <c r="PNR17" s="2550"/>
      <c r="PNS17" s="2550"/>
      <c r="PNT17" s="2550"/>
      <c r="PNU17" s="2550"/>
      <c r="PNV17" s="2550"/>
      <c r="PNW17" s="2550"/>
      <c r="PNX17" s="2550"/>
      <c r="PNY17" s="2550"/>
      <c r="PNZ17" s="2550"/>
      <c r="POA17" s="2550"/>
      <c r="POB17" s="2550"/>
      <c r="POC17" s="2550"/>
      <c r="POD17" s="2550"/>
      <c r="POE17" s="2550"/>
      <c r="POF17" s="2550"/>
      <c r="POG17" s="2550"/>
      <c r="POH17" s="2550"/>
      <c r="POI17" s="2550"/>
      <c r="POJ17" s="2550"/>
      <c r="POK17" s="2550"/>
      <c r="POL17" s="2550"/>
      <c r="POM17" s="2550"/>
      <c r="PON17" s="2550"/>
      <c r="POO17" s="2550"/>
      <c r="POP17" s="2550"/>
      <c r="POQ17" s="2550"/>
      <c r="POR17" s="2550"/>
      <c r="POS17" s="2550"/>
      <c r="POT17" s="2550"/>
      <c r="POU17" s="2550"/>
      <c r="POV17" s="2550"/>
      <c r="POW17" s="2550"/>
      <c r="POX17" s="2550"/>
      <c r="POY17" s="2550"/>
      <c r="POZ17" s="2550"/>
      <c r="PPA17" s="2550"/>
      <c r="PPB17" s="2550"/>
      <c r="PPC17" s="2550"/>
      <c r="PPD17" s="2550"/>
      <c r="PPE17" s="2550"/>
      <c r="PPF17" s="2550"/>
      <c r="PPG17" s="2550"/>
      <c r="PPH17" s="2550"/>
      <c r="PPI17" s="2550"/>
      <c r="PPJ17" s="2550"/>
      <c r="PPK17" s="2550"/>
      <c r="PPL17" s="2550"/>
      <c r="PPM17" s="2550"/>
      <c r="PPN17" s="2550"/>
      <c r="PPO17" s="2550"/>
      <c r="PPP17" s="2550"/>
      <c r="PPQ17" s="2550"/>
      <c r="PPR17" s="2550"/>
      <c r="PPS17" s="2550"/>
      <c r="PPT17" s="2550"/>
      <c r="PPU17" s="2550"/>
      <c r="PPV17" s="2550"/>
      <c r="PPW17" s="2550"/>
      <c r="PPX17" s="2550"/>
      <c r="PPY17" s="2550"/>
      <c r="PPZ17" s="2550"/>
      <c r="PQA17" s="2550"/>
      <c r="PQB17" s="2550"/>
      <c r="PQC17" s="2550"/>
      <c r="PQD17" s="2550"/>
      <c r="PQE17" s="2550"/>
      <c r="PQF17" s="2550"/>
      <c r="PQG17" s="2550"/>
      <c r="PQH17" s="2550"/>
      <c r="PQI17" s="2550"/>
      <c r="PQJ17" s="2550"/>
      <c r="PQK17" s="2550"/>
      <c r="PQL17" s="2550"/>
      <c r="PQM17" s="2550"/>
      <c r="PQN17" s="2550"/>
      <c r="PQO17" s="2550"/>
      <c r="PQP17" s="2550"/>
      <c r="PQQ17" s="2550"/>
      <c r="PQR17" s="2550"/>
      <c r="PQS17" s="2550"/>
      <c r="PQT17" s="2550"/>
      <c r="PQU17" s="2550"/>
      <c r="PQV17" s="2550"/>
      <c r="PQW17" s="2550"/>
      <c r="PQX17" s="2550"/>
      <c r="PQY17" s="2550"/>
      <c r="PQZ17" s="2550"/>
      <c r="PRA17" s="2550"/>
      <c r="PRB17" s="2550"/>
      <c r="PRC17" s="2550"/>
      <c r="PRD17" s="2550"/>
      <c r="PRE17" s="2550"/>
      <c r="PRF17" s="2550"/>
      <c r="PRG17" s="2550"/>
      <c r="PRH17" s="2550"/>
      <c r="PRI17" s="2550"/>
      <c r="PRJ17" s="2550"/>
      <c r="PRK17" s="2550"/>
      <c r="PRL17" s="2550"/>
      <c r="PRM17" s="2550"/>
      <c r="PRN17" s="2550"/>
      <c r="PRO17" s="2550"/>
      <c r="PRP17" s="2550"/>
      <c r="PRQ17" s="2550"/>
      <c r="PRR17" s="2550"/>
      <c r="PRS17" s="2550"/>
      <c r="PRT17" s="2550"/>
      <c r="PRU17" s="2550"/>
      <c r="PRV17" s="2550"/>
      <c r="PRW17" s="2550"/>
      <c r="PRX17" s="2550"/>
      <c r="PRY17" s="2550"/>
      <c r="PRZ17" s="2550"/>
      <c r="PSA17" s="2550"/>
      <c r="PSB17" s="2550"/>
      <c r="PSC17" s="2550"/>
      <c r="PSD17" s="2550"/>
      <c r="PSE17" s="2550"/>
      <c r="PSF17" s="2550"/>
      <c r="PSG17" s="2550"/>
      <c r="PSH17" s="2550"/>
      <c r="PSI17" s="2550"/>
      <c r="PSJ17" s="2550"/>
      <c r="PSK17" s="2550"/>
      <c r="PSL17" s="2550"/>
      <c r="PSM17" s="2550"/>
      <c r="PSN17" s="2550"/>
      <c r="PSO17" s="2550"/>
      <c r="PSP17" s="2550"/>
      <c r="PSQ17" s="2550"/>
      <c r="PSR17" s="2550"/>
      <c r="PSS17" s="2550"/>
      <c r="PST17" s="2550"/>
      <c r="PSU17" s="2550"/>
      <c r="PSV17" s="2550"/>
      <c r="PSW17" s="2550"/>
      <c r="PSX17" s="2550"/>
      <c r="PSY17" s="2550"/>
      <c r="PSZ17" s="2550"/>
      <c r="PTA17" s="2550"/>
      <c r="PTB17" s="2550"/>
      <c r="PTC17" s="2550"/>
      <c r="PTD17" s="2550"/>
      <c r="PTE17" s="2550"/>
      <c r="PTF17" s="2550"/>
      <c r="PTG17" s="2550"/>
      <c r="PTH17" s="2550"/>
      <c r="PTI17" s="2550"/>
      <c r="PTJ17" s="2550"/>
      <c r="PTK17" s="2550"/>
      <c r="PTL17" s="2550"/>
      <c r="PTM17" s="2550"/>
      <c r="PTN17" s="2550"/>
      <c r="PTO17" s="2550"/>
      <c r="PTP17" s="2550"/>
      <c r="PTQ17" s="2550"/>
      <c r="PTR17" s="2550"/>
      <c r="PTS17" s="2550"/>
      <c r="PTT17" s="2550"/>
      <c r="PTU17" s="2550"/>
      <c r="PTV17" s="2550"/>
      <c r="PTW17" s="2550"/>
      <c r="PTX17" s="2550"/>
      <c r="PTY17" s="2550"/>
      <c r="PTZ17" s="2550"/>
      <c r="PUA17" s="2550"/>
      <c r="PUB17" s="2550"/>
      <c r="PUC17" s="2550"/>
      <c r="PUD17" s="2550"/>
      <c r="PUE17" s="2550"/>
      <c r="PUF17" s="2550"/>
      <c r="PUG17" s="2550"/>
      <c r="PUH17" s="2550"/>
      <c r="PUI17" s="2550"/>
      <c r="PUJ17" s="2550"/>
      <c r="PUK17" s="2550"/>
      <c r="PUL17" s="2550"/>
      <c r="PUM17" s="2550"/>
      <c r="PUN17" s="2550"/>
      <c r="PUO17" s="2550"/>
      <c r="PUP17" s="2550"/>
      <c r="PUQ17" s="2550"/>
      <c r="PUR17" s="2550"/>
      <c r="PUS17" s="2550"/>
      <c r="PUT17" s="2550"/>
      <c r="PUU17" s="2550"/>
      <c r="PUV17" s="2550"/>
      <c r="PUW17" s="2550"/>
      <c r="PUX17" s="2550"/>
      <c r="PUY17" s="2550"/>
      <c r="PUZ17" s="2550"/>
      <c r="PVA17" s="2550"/>
      <c r="PVB17" s="2550"/>
      <c r="PVC17" s="2550"/>
      <c r="PVD17" s="2550"/>
      <c r="PVE17" s="2550"/>
      <c r="PVF17" s="2550"/>
      <c r="PVG17" s="2550"/>
      <c r="PVH17" s="2550"/>
      <c r="PVI17" s="2550"/>
      <c r="PVJ17" s="2550"/>
      <c r="PVK17" s="2550"/>
      <c r="PVL17" s="2550"/>
      <c r="PVM17" s="2550"/>
      <c r="PVN17" s="2550"/>
      <c r="PVO17" s="2550"/>
      <c r="PVP17" s="2550"/>
      <c r="PVQ17" s="2550"/>
      <c r="PVR17" s="2550"/>
      <c r="PVS17" s="2550"/>
      <c r="PVT17" s="2550"/>
      <c r="PVU17" s="2550"/>
      <c r="PVV17" s="2550"/>
      <c r="PVW17" s="2550"/>
      <c r="PVX17" s="2550"/>
      <c r="PVY17" s="2550"/>
      <c r="PVZ17" s="2550"/>
      <c r="PWA17" s="2550"/>
      <c r="PWB17" s="2550"/>
      <c r="PWC17" s="2550"/>
      <c r="PWD17" s="2550"/>
      <c r="PWE17" s="2550"/>
      <c r="PWF17" s="2550"/>
      <c r="PWG17" s="2550"/>
      <c r="PWH17" s="2550"/>
      <c r="PWI17" s="2550"/>
      <c r="PWJ17" s="2550"/>
      <c r="PWK17" s="2550"/>
      <c r="PWL17" s="2550"/>
      <c r="PWM17" s="2550"/>
      <c r="PWN17" s="2550"/>
      <c r="PWO17" s="2550"/>
      <c r="PWP17" s="2550"/>
      <c r="PWQ17" s="2550"/>
      <c r="PWR17" s="2550"/>
      <c r="PWS17" s="2550"/>
      <c r="PWT17" s="2550"/>
      <c r="PWU17" s="2550"/>
      <c r="PWV17" s="2550"/>
      <c r="PWW17" s="2550"/>
      <c r="PWX17" s="2550"/>
      <c r="PWY17" s="2550"/>
      <c r="PWZ17" s="2550"/>
      <c r="PXA17" s="2550"/>
      <c r="PXB17" s="2550"/>
      <c r="PXC17" s="2550"/>
      <c r="PXD17" s="2550"/>
      <c r="PXE17" s="2550"/>
      <c r="PXF17" s="2550"/>
      <c r="PXG17" s="2550"/>
      <c r="PXH17" s="2550"/>
      <c r="PXI17" s="2550"/>
      <c r="PXJ17" s="2550"/>
      <c r="PXK17" s="2550"/>
      <c r="PXL17" s="2550"/>
      <c r="PXM17" s="2550"/>
      <c r="PXN17" s="2550"/>
      <c r="PXO17" s="2550"/>
      <c r="PXP17" s="2550"/>
      <c r="PXQ17" s="2550"/>
      <c r="PXR17" s="2550"/>
      <c r="PXS17" s="2550"/>
      <c r="PXT17" s="2550"/>
      <c r="PXU17" s="2550"/>
      <c r="PXV17" s="2550"/>
      <c r="PXW17" s="2550"/>
      <c r="PXX17" s="2550"/>
      <c r="PXY17" s="2550"/>
      <c r="PXZ17" s="2550"/>
      <c r="PYA17" s="2550"/>
      <c r="PYB17" s="2550"/>
      <c r="PYC17" s="2550"/>
      <c r="PYD17" s="2550"/>
      <c r="PYE17" s="2550"/>
      <c r="PYF17" s="2550"/>
      <c r="PYG17" s="2550"/>
      <c r="PYH17" s="2550"/>
      <c r="PYI17" s="2550"/>
      <c r="PYJ17" s="2550"/>
      <c r="PYK17" s="2550"/>
      <c r="PYL17" s="2550"/>
      <c r="PYM17" s="2550"/>
      <c r="PYN17" s="2550"/>
      <c r="PYO17" s="2550"/>
      <c r="PYP17" s="2550"/>
      <c r="PYQ17" s="2550"/>
      <c r="PYR17" s="2550"/>
      <c r="PYS17" s="2550"/>
      <c r="PYT17" s="2550"/>
      <c r="PYU17" s="2550"/>
      <c r="PYV17" s="2550"/>
      <c r="PYW17" s="2550"/>
      <c r="PYX17" s="2550"/>
      <c r="PYY17" s="2550"/>
      <c r="PYZ17" s="2550"/>
      <c r="PZA17" s="2550"/>
      <c r="PZB17" s="2550"/>
      <c r="PZC17" s="2550"/>
      <c r="PZD17" s="2550"/>
      <c r="PZE17" s="2550"/>
      <c r="PZF17" s="2550"/>
      <c r="PZG17" s="2550"/>
      <c r="PZH17" s="2550"/>
      <c r="PZI17" s="2550"/>
      <c r="PZJ17" s="2550"/>
      <c r="PZK17" s="2550"/>
      <c r="PZL17" s="2550"/>
      <c r="PZM17" s="2550"/>
      <c r="PZN17" s="2550"/>
      <c r="PZO17" s="2550"/>
      <c r="PZP17" s="2550"/>
      <c r="PZQ17" s="2550"/>
      <c r="PZR17" s="2550"/>
      <c r="PZS17" s="2550"/>
      <c r="PZT17" s="2550"/>
      <c r="PZU17" s="2550"/>
      <c r="PZV17" s="2550"/>
      <c r="PZW17" s="2550"/>
      <c r="PZX17" s="2550"/>
      <c r="PZY17" s="2550"/>
      <c r="PZZ17" s="2550"/>
      <c r="QAA17" s="2550"/>
      <c r="QAB17" s="2550"/>
      <c r="QAC17" s="2550"/>
      <c r="QAD17" s="2550"/>
      <c r="QAE17" s="2550"/>
      <c r="QAF17" s="2550"/>
      <c r="QAG17" s="2550"/>
      <c r="QAH17" s="2550"/>
      <c r="QAI17" s="2550"/>
      <c r="QAJ17" s="2550"/>
      <c r="QAK17" s="2550"/>
      <c r="QAL17" s="2550"/>
      <c r="QAM17" s="2550"/>
      <c r="QAN17" s="2550"/>
      <c r="QAO17" s="2550"/>
      <c r="QAP17" s="2550"/>
      <c r="QAQ17" s="2550"/>
      <c r="QAR17" s="2550"/>
      <c r="QAS17" s="2550"/>
      <c r="QAT17" s="2550"/>
      <c r="QAU17" s="2550"/>
      <c r="QAV17" s="2550"/>
      <c r="QAW17" s="2550"/>
      <c r="QAX17" s="2550"/>
      <c r="QAY17" s="2550"/>
      <c r="QAZ17" s="2550"/>
      <c r="QBA17" s="2550"/>
      <c r="QBB17" s="2550"/>
      <c r="QBC17" s="2550"/>
      <c r="QBD17" s="2550"/>
      <c r="QBE17" s="2550"/>
      <c r="QBF17" s="2550"/>
      <c r="QBG17" s="2550"/>
      <c r="QBH17" s="2550"/>
      <c r="QBI17" s="2550"/>
      <c r="QBJ17" s="2550"/>
      <c r="QBK17" s="2550"/>
      <c r="QBL17" s="2550"/>
      <c r="QBM17" s="2550"/>
      <c r="QBN17" s="2550"/>
      <c r="QBO17" s="2550"/>
      <c r="QBP17" s="2550"/>
      <c r="QBQ17" s="2550"/>
      <c r="QBR17" s="2550"/>
      <c r="QBS17" s="2550"/>
      <c r="QBT17" s="2550"/>
      <c r="QBU17" s="2550"/>
      <c r="QBV17" s="2550"/>
      <c r="QBW17" s="2550"/>
      <c r="QBX17" s="2550"/>
      <c r="QBY17" s="2550"/>
      <c r="QBZ17" s="2550"/>
      <c r="QCA17" s="2550"/>
      <c r="QCB17" s="2550"/>
      <c r="QCC17" s="2550"/>
      <c r="QCD17" s="2550"/>
      <c r="QCE17" s="2550"/>
      <c r="QCF17" s="2550"/>
      <c r="QCG17" s="2550"/>
      <c r="QCH17" s="2550"/>
      <c r="QCI17" s="2550"/>
      <c r="QCJ17" s="2550"/>
      <c r="QCK17" s="2550"/>
      <c r="QCL17" s="2550"/>
      <c r="QCM17" s="2550"/>
      <c r="QCN17" s="2550"/>
      <c r="QCO17" s="2550"/>
      <c r="QCP17" s="2550"/>
      <c r="QCQ17" s="2550"/>
      <c r="QCR17" s="2550"/>
      <c r="QCS17" s="2550"/>
      <c r="QCT17" s="2550"/>
      <c r="QCU17" s="2550"/>
      <c r="QCV17" s="2550"/>
      <c r="QCW17" s="2550"/>
      <c r="QCX17" s="2550"/>
      <c r="QCY17" s="2550"/>
      <c r="QCZ17" s="2550"/>
      <c r="QDA17" s="2550"/>
      <c r="QDB17" s="2550"/>
      <c r="QDC17" s="2550"/>
      <c r="QDD17" s="2550"/>
      <c r="QDE17" s="2550"/>
      <c r="QDF17" s="2550"/>
      <c r="QDG17" s="2550"/>
      <c r="QDH17" s="2550"/>
      <c r="QDI17" s="2550"/>
      <c r="QDJ17" s="2550"/>
      <c r="QDK17" s="2550"/>
      <c r="QDL17" s="2550"/>
      <c r="QDM17" s="2550"/>
      <c r="QDN17" s="2550"/>
      <c r="QDO17" s="2550"/>
      <c r="QDP17" s="2550"/>
      <c r="QDQ17" s="2550"/>
      <c r="QDR17" s="2550"/>
      <c r="QDS17" s="2550"/>
      <c r="QDT17" s="2550"/>
      <c r="QDU17" s="2550"/>
      <c r="QDV17" s="2550"/>
      <c r="QDW17" s="2550"/>
      <c r="QDX17" s="2550"/>
      <c r="QDY17" s="2550"/>
      <c r="QDZ17" s="2550"/>
      <c r="QEA17" s="2550"/>
      <c r="QEB17" s="2550"/>
      <c r="QEC17" s="2550"/>
      <c r="QED17" s="2550"/>
      <c r="QEE17" s="2550"/>
      <c r="QEF17" s="2550"/>
      <c r="QEG17" s="2550"/>
      <c r="QEH17" s="2550"/>
      <c r="QEI17" s="2550"/>
      <c r="QEJ17" s="2550"/>
      <c r="QEK17" s="2550"/>
      <c r="QEL17" s="2550"/>
      <c r="QEM17" s="2550"/>
      <c r="QEN17" s="2550"/>
      <c r="QEO17" s="2550"/>
      <c r="QEP17" s="2550"/>
      <c r="QEQ17" s="2550"/>
      <c r="QER17" s="2550"/>
      <c r="QES17" s="2550"/>
      <c r="QET17" s="2550"/>
      <c r="QEU17" s="2550"/>
      <c r="QEV17" s="2550"/>
      <c r="QEW17" s="2550"/>
      <c r="QEX17" s="2550"/>
      <c r="QEY17" s="2550"/>
      <c r="QEZ17" s="2550"/>
      <c r="QFA17" s="2550"/>
      <c r="QFB17" s="2550"/>
      <c r="QFC17" s="2550"/>
      <c r="QFD17" s="2550"/>
      <c r="QFE17" s="2550"/>
      <c r="QFF17" s="2550"/>
      <c r="QFG17" s="2550"/>
      <c r="QFH17" s="2550"/>
      <c r="QFI17" s="2550"/>
      <c r="QFJ17" s="2550"/>
      <c r="QFK17" s="2550"/>
      <c r="QFL17" s="2550"/>
      <c r="QFM17" s="2550"/>
      <c r="QFN17" s="2550"/>
      <c r="QFO17" s="2550"/>
      <c r="QFP17" s="2550"/>
      <c r="QFQ17" s="2550"/>
      <c r="QFR17" s="2550"/>
      <c r="QFS17" s="2550"/>
      <c r="QFT17" s="2550"/>
      <c r="QFU17" s="2550"/>
      <c r="QFV17" s="2550"/>
      <c r="QFW17" s="2550"/>
      <c r="QFX17" s="2550"/>
      <c r="QFY17" s="2550"/>
      <c r="QFZ17" s="2550"/>
      <c r="QGA17" s="2550"/>
      <c r="QGB17" s="2550"/>
      <c r="QGC17" s="2550"/>
      <c r="QGD17" s="2550"/>
      <c r="QGE17" s="2550"/>
      <c r="QGF17" s="2550"/>
      <c r="QGG17" s="2550"/>
      <c r="QGH17" s="2550"/>
      <c r="QGI17" s="2550"/>
      <c r="QGJ17" s="2550"/>
      <c r="QGK17" s="2550"/>
      <c r="QGL17" s="2550"/>
      <c r="QGM17" s="2550"/>
      <c r="QGN17" s="2550"/>
      <c r="QGO17" s="2550"/>
      <c r="QGP17" s="2550"/>
      <c r="QGQ17" s="2550"/>
      <c r="QGR17" s="2550"/>
      <c r="QGS17" s="2550"/>
      <c r="QGT17" s="2550"/>
      <c r="QGU17" s="2550"/>
      <c r="QGV17" s="2550"/>
      <c r="QGW17" s="2550"/>
      <c r="QGX17" s="2550"/>
      <c r="QGY17" s="2550"/>
      <c r="QGZ17" s="2550"/>
      <c r="QHA17" s="2550"/>
      <c r="QHB17" s="2550"/>
      <c r="QHC17" s="2550"/>
      <c r="QHD17" s="2550"/>
      <c r="QHE17" s="2550"/>
      <c r="QHF17" s="2550"/>
      <c r="QHG17" s="2550"/>
      <c r="QHH17" s="2550"/>
      <c r="QHI17" s="2550"/>
      <c r="QHJ17" s="2550"/>
      <c r="QHK17" s="2550"/>
      <c r="QHL17" s="2550"/>
      <c r="QHM17" s="2550"/>
      <c r="QHN17" s="2550"/>
      <c r="QHO17" s="2550"/>
      <c r="QHP17" s="2550"/>
      <c r="QHQ17" s="2550"/>
      <c r="QHR17" s="2550"/>
      <c r="QHS17" s="2550"/>
      <c r="QHT17" s="2550"/>
      <c r="QHU17" s="2550"/>
      <c r="QHV17" s="2550"/>
      <c r="QHW17" s="2550"/>
      <c r="QHX17" s="2550"/>
      <c r="QHY17" s="2550"/>
      <c r="QHZ17" s="2550"/>
      <c r="QIA17" s="2550"/>
      <c r="QIB17" s="2550"/>
      <c r="QIC17" s="2550"/>
      <c r="QID17" s="2550"/>
      <c r="QIE17" s="2550"/>
      <c r="QIF17" s="2550"/>
      <c r="QIG17" s="2550"/>
      <c r="QIH17" s="2550"/>
      <c r="QII17" s="2550"/>
      <c r="QIJ17" s="2550"/>
      <c r="QIK17" s="2550"/>
      <c r="QIL17" s="2550"/>
      <c r="QIM17" s="2550"/>
      <c r="QIN17" s="2550"/>
      <c r="QIO17" s="2550"/>
      <c r="QIP17" s="2550"/>
      <c r="QIQ17" s="2550"/>
      <c r="QIR17" s="2550"/>
      <c r="QIS17" s="2550"/>
      <c r="QIT17" s="2550"/>
      <c r="QIU17" s="2550"/>
      <c r="QIV17" s="2550"/>
      <c r="QIW17" s="2550"/>
      <c r="QIX17" s="2550"/>
      <c r="QIY17" s="2550"/>
      <c r="QIZ17" s="2550"/>
      <c r="QJA17" s="2550"/>
      <c r="QJB17" s="2550"/>
      <c r="QJC17" s="2550"/>
      <c r="QJD17" s="2550"/>
      <c r="QJE17" s="2550"/>
      <c r="QJF17" s="2550"/>
      <c r="QJG17" s="2550"/>
      <c r="QJH17" s="2550"/>
      <c r="QJI17" s="2550"/>
      <c r="QJJ17" s="2550"/>
      <c r="QJK17" s="2550"/>
      <c r="QJL17" s="2550"/>
      <c r="QJM17" s="2550"/>
      <c r="QJN17" s="2550"/>
      <c r="QJO17" s="2550"/>
      <c r="QJP17" s="2550"/>
      <c r="QJQ17" s="2550"/>
      <c r="QJR17" s="2550"/>
      <c r="QJS17" s="2550"/>
      <c r="QJT17" s="2550"/>
      <c r="QJU17" s="2550"/>
      <c r="QJV17" s="2550"/>
      <c r="QJW17" s="2550"/>
      <c r="QJX17" s="2550"/>
      <c r="QJY17" s="2550"/>
      <c r="QJZ17" s="2550"/>
      <c r="QKA17" s="2550"/>
      <c r="QKB17" s="2550"/>
      <c r="QKC17" s="2550"/>
      <c r="QKD17" s="2550"/>
      <c r="QKE17" s="2550"/>
      <c r="QKF17" s="2550"/>
      <c r="QKG17" s="2550"/>
      <c r="QKH17" s="2550"/>
      <c r="QKI17" s="2550"/>
      <c r="QKJ17" s="2550"/>
      <c r="QKK17" s="2550"/>
      <c r="QKL17" s="2550"/>
      <c r="QKM17" s="2550"/>
      <c r="QKN17" s="2550"/>
      <c r="QKO17" s="2550"/>
      <c r="QKP17" s="2550"/>
      <c r="QKQ17" s="2550"/>
      <c r="QKR17" s="2550"/>
      <c r="QKS17" s="2550"/>
      <c r="QKT17" s="2550"/>
      <c r="QKU17" s="2550"/>
      <c r="QKV17" s="2550"/>
      <c r="QKW17" s="2550"/>
      <c r="QKX17" s="2550"/>
      <c r="QKY17" s="2550"/>
      <c r="QKZ17" s="2550"/>
      <c r="QLA17" s="2550"/>
      <c r="QLB17" s="2550"/>
      <c r="QLC17" s="2550"/>
      <c r="QLD17" s="2550"/>
      <c r="QLE17" s="2550"/>
      <c r="QLF17" s="2550"/>
      <c r="QLG17" s="2550"/>
      <c r="QLH17" s="2550"/>
      <c r="QLI17" s="2550"/>
      <c r="QLJ17" s="2550"/>
      <c r="QLK17" s="2550"/>
      <c r="QLL17" s="2550"/>
      <c r="QLM17" s="2550"/>
      <c r="QLN17" s="2550"/>
      <c r="QLO17" s="2550"/>
      <c r="QLP17" s="2550"/>
      <c r="QLQ17" s="2550"/>
      <c r="QLR17" s="2550"/>
      <c r="QLS17" s="2550"/>
      <c r="QLT17" s="2550"/>
      <c r="QLU17" s="2550"/>
      <c r="QLV17" s="2550"/>
      <c r="QLW17" s="2550"/>
      <c r="QLX17" s="2550"/>
      <c r="QLY17" s="2550"/>
      <c r="QLZ17" s="2550"/>
      <c r="QMA17" s="2550"/>
      <c r="QMB17" s="2550"/>
      <c r="QMC17" s="2550"/>
      <c r="QMD17" s="2550"/>
      <c r="QME17" s="2550"/>
      <c r="QMF17" s="2550"/>
      <c r="QMG17" s="2550"/>
      <c r="QMH17" s="2550"/>
      <c r="QMI17" s="2550"/>
      <c r="QMJ17" s="2550"/>
      <c r="QMK17" s="2550"/>
      <c r="QML17" s="2550"/>
      <c r="QMM17" s="2550"/>
      <c r="QMN17" s="2550"/>
      <c r="QMO17" s="2550"/>
      <c r="QMP17" s="2550"/>
      <c r="QMQ17" s="2550"/>
      <c r="QMR17" s="2550"/>
      <c r="QMS17" s="2550"/>
      <c r="QMT17" s="2550"/>
      <c r="QMU17" s="2550"/>
      <c r="QMV17" s="2550"/>
      <c r="QMW17" s="2550"/>
      <c r="QMX17" s="2550"/>
      <c r="QMY17" s="2550"/>
      <c r="QMZ17" s="2550"/>
      <c r="QNA17" s="2550"/>
      <c r="QNB17" s="2550"/>
      <c r="QNC17" s="2550"/>
      <c r="QND17" s="2550"/>
      <c r="QNE17" s="2550"/>
      <c r="QNF17" s="2550"/>
      <c r="QNG17" s="2550"/>
      <c r="QNH17" s="2550"/>
      <c r="QNI17" s="2550"/>
      <c r="QNJ17" s="2550"/>
      <c r="QNK17" s="2550"/>
      <c r="QNL17" s="2550"/>
      <c r="QNM17" s="2550"/>
      <c r="QNN17" s="2550"/>
      <c r="QNO17" s="2550"/>
      <c r="QNP17" s="2550"/>
      <c r="QNQ17" s="2550"/>
      <c r="QNR17" s="2550"/>
      <c r="QNS17" s="2550"/>
      <c r="QNT17" s="2550"/>
      <c r="QNU17" s="2550"/>
      <c r="QNV17" s="2550"/>
      <c r="QNW17" s="2550"/>
      <c r="QNX17" s="2550"/>
      <c r="QNY17" s="2550"/>
      <c r="QNZ17" s="2550"/>
      <c r="QOA17" s="2550"/>
      <c r="QOB17" s="2550"/>
      <c r="QOC17" s="2550"/>
      <c r="QOD17" s="2550"/>
      <c r="QOE17" s="2550"/>
      <c r="QOF17" s="2550"/>
      <c r="QOG17" s="2550"/>
      <c r="QOH17" s="2550"/>
      <c r="QOI17" s="2550"/>
      <c r="QOJ17" s="2550"/>
      <c r="QOK17" s="2550"/>
      <c r="QOL17" s="2550"/>
      <c r="QOM17" s="2550"/>
      <c r="QON17" s="2550"/>
      <c r="QOO17" s="2550"/>
      <c r="QOP17" s="2550"/>
      <c r="QOQ17" s="2550"/>
      <c r="QOR17" s="2550"/>
      <c r="QOS17" s="2550"/>
      <c r="QOT17" s="2550"/>
      <c r="QOU17" s="2550"/>
      <c r="QOV17" s="2550"/>
      <c r="QOW17" s="2550"/>
      <c r="QOX17" s="2550"/>
      <c r="QOY17" s="2550"/>
      <c r="QOZ17" s="2550"/>
      <c r="QPA17" s="2550"/>
      <c r="QPB17" s="2550"/>
      <c r="QPC17" s="2550"/>
      <c r="QPD17" s="2550"/>
      <c r="QPE17" s="2550"/>
      <c r="QPF17" s="2550"/>
      <c r="QPG17" s="2550"/>
      <c r="QPH17" s="2550"/>
      <c r="QPI17" s="2550"/>
      <c r="QPJ17" s="2550"/>
      <c r="QPK17" s="2550"/>
      <c r="QPL17" s="2550"/>
      <c r="QPM17" s="2550"/>
      <c r="QPN17" s="2550"/>
      <c r="QPO17" s="2550"/>
      <c r="QPP17" s="2550"/>
      <c r="QPQ17" s="2550"/>
      <c r="QPR17" s="2550"/>
      <c r="QPS17" s="2550"/>
      <c r="QPT17" s="2550"/>
      <c r="QPU17" s="2550"/>
      <c r="QPV17" s="2550"/>
      <c r="QPW17" s="2550"/>
      <c r="QPX17" s="2550"/>
      <c r="QPY17" s="2550"/>
      <c r="QPZ17" s="2550"/>
      <c r="QQA17" s="2550"/>
      <c r="QQB17" s="2550"/>
      <c r="QQC17" s="2550"/>
      <c r="QQD17" s="2550"/>
      <c r="QQE17" s="2550"/>
      <c r="QQF17" s="2550"/>
      <c r="QQG17" s="2550"/>
      <c r="QQH17" s="2550"/>
      <c r="QQI17" s="2550"/>
      <c r="QQJ17" s="2550"/>
      <c r="QQK17" s="2550"/>
      <c r="QQL17" s="2550"/>
      <c r="QQM17" s="2550"/>
      <c r="QQN17" s="2550"/>
      <c r="QQO17" s="2550"/>
      <c r="QQP17" s="2550"/>
      <c r="QQQ17" s="2550"/>
      <c r="QQR17" s="2550"/>
      <c r="QQS17" s="2550"/>
      <c r="QQT17" s="2550"/>
      <c r="QQU17" s="2550"/>
      <c r="QQV17" s="2550"/>
      <c r="QQW17" s="2550"/>
      <c r="QQX17" s="2550"/>
      <c r="QQY17" s="2550"/>
      <c r="QQZ17" s="2550"/>
      <c r="QRA17" s="2550"/>
      <c r="QRB17" s="2550"/>
      <c r="QRC17" s="2550"/>
      <c r="QRD17" s="2550"/>
      <c r="QRE17" s="2550"/>
      <c r="QRF17" s="2550"/>
      <c r="QRG17" s="2550"/>
      <c r="QRH17" s="2550"/>
      <c r="QRI17" s="2550"/>
      <c r="QRJ17" s="2550"/>
      <c r="QRK17" s="2550"/>
      <c r="QRL17" s="2550"/>
      <c r="QRM17" s="2550"/>
      <c r="QRN17" s="2550"/>
      <c r="QRO17" s="2550"/>
      <c r="QRP17" s="2550"/>
      <c r="QRQ17" s="2550"/>
      <c r="QRR17" s="2550"/>
      <c r="QRS17" s="2550"/>
      <c r="QRT17" s="2550"/>
      <c r="QRU17" s="2550"/>
      <c r="QRV17" s="2550"/>
      <c r="QRW17" s="2550"/>
      <c r="QRX17" s="2550"/>
      <c r="QRY17" s="2550"/>
      <c r="QRZ17" s="2550"/>
      <c r="QSA17" s="2550"/>
      <c r="QSB17" s="2550"/>
      <c r="QSC17" s="2550"/>
      <c r="QSD17" s="2550"/>
      <c r="QSE17" s="2550"/>
      <c r="QSF17" s="2550"/>
      <c r="QSG17" s="2550"/>
      <c r="QSH17" s="2550"/>
      <c r="QSI17" s="2550"/>
      <c r="QSJ17" s="2550"/>
      <c r="QSK17" s="2550"/>
      <c r="QSL17" s="2550"/>
      <c r="QSM17" s="2550"/>
      <c r="QSN17" s="2550"/>
      <c r="QSO17" s="2550"/>
      <c r="QSP17" s="2550"/>
      <c r="QSQ17" s="2550"/>
      <c r="QSR17" s="2550"/>
      <c r="QSS17" s="2550"/>
      <c r="QST17" s="2550"/>
      <c r="QSU17" s="2550"/>
      <c r="QSV17" s="2550"/>
      <c r="QSW17" s="2550"/>
      <c r="QSX17" s="2550"/>
      <c r="QSY17" s="2550"/>
      <c r="QSZ17" s="2550"/>
      <c r="QTA17" s="2550"/>
      <c r="QTB17" s="2550"/>
      <c r="QTC17" s="2550"/>
      <c r="QTD17" s="2550"/>
      <c r="QTE17" s="2550"/>
      <c r="QTF17" s="2550"/>
      <c r="QTG17" s="2550"/>
      <c r="QTH17" s="2550"/>
      <c r="QTI17" s="2550"/>
      <c r="QTJ17" s="2550"/>
      <c r="QTK17" s="2550"/>
      <c r="QTL17" s="2550"/>
      <c r="QTM17" s="2550"/>
      <c r="QTN17" s="2550"/>
      <c r="QTO17" s="2550"/>
      <c r="QTP17" s="2550"/>
      <c r="QTQ17" s="2550"/>
      <c r="QTR17" s="2550"/>
      <c r="QTS17" s="2550"/>
      <c r="QTT17" s="2550"/>
      <c r="QTU17" s="2550"/>
      <c r="QTV17" s="2550"/>
      <c r="QTW17" s="2550"/>
      <c r="QTX17" s="2550"/>
      <c r="QTY17" s="2550"/>
      <c r="QTZ17" s="2550"/>
      <c r="QUA17" s="2550"/>
      <c r="QUB17" s="2550"/>
      <c r="QUC17" s="2550"/>
      <c r="QUD17" s="2550"/>
      <c r="QUE17" s="2550"/>
      <c r="QUF17" s="2550"/>
      <c r="QUG17" s="2550"/>
      <c r="QUH17" s="2550"/>
      <c r="QUI17" s="2550"/>
      <c r="QUJ17" s="2550"/>
      <c r="QUK17" s="2550"/>
      <c r="QUL17" s="2550"/>
      <c r="QUM17" s="2550"/>
      <c r="QUN17" s="2550"/>
      <c r="QUO17" s="2550"/>
      <c r="QUP17" s="2550"/>
      <c r="QUQ17" s="2550"/>
      <c r="QUR17" s="2550"/>
      <c r="QUS17" s="2550"/>
      <c r="QUT17" s="2550"/>
      <c r="QUU17" s="2550"/>
      <c r="QUV17" s="2550"/>
      <c r="QUW17" s="2550"/>
      <c r="QUX17" s="2550"/>
      <c r="QUY17" s="2550"/>
      <c r="QUZ17" s="2550"/>
      <c r="QVA17" s="2550"/>
      <c r="QVB17" s="2550"/>
      <c r="QVC17" s="2550"/>
      <c r="QVD17" s="2550"/>
      <c r="QVE17" s="2550"/>
      <c r="QVF17" s="2550"/>
      <c r="QVG17" s="2550"/>
      <c r="QVH17" s="2550"/>
      <c r="QVI17" s="2550"/>
      <c r="QVJ17" s="2550"/>
      <c r="QVK17" s="2550"/>
      <c r="QVL17" s="2550"/>
      <c r="QVM17" s="2550"/>
      <c r="QVN17" s="2550"/>
      <c r="QVO17" s="2550"/>
      <c r="QVP17" s="2550"/>
      <c r="QVQ17" s="2550"/>
      <c r="QVR17" s="2550"/>
      <c r="QVS17" s="2550"/>
      <c r="QVT17" s="2550"/>
      <c r="QVU17" s="2550"/>
      <c r="QVV17" s="2550"/>
      <c r="QVW17" s="2550"/>
      <c r="QVX17" s="2550"/>
      <c r="QVY17" s="2550"/>
      <c r="QVZ17" s="2550"/>
      <c r="QWA17" s="2550"/>
      <c r="QWB17" s="2550"/>
      <c r="QWC17" s="2550"/>
      <c r="QWD17" s="2550"/>
      <c r="QWE17" s="2550"/>
      <c r="QWF17" s="2550"/>
      <c r="QWG17" s="2550"/>
      <c r="QWH17" s="2550"/>
      <c r="QWI17" s="2550"/>
      <c r="QWJ17" s="2550"/>
      <c r="QWK17" s="2550"/>
      <c r="QWL17" s="2550"/>
      <c r="QWM17" s="2550"/>
      <c r="QWN17" s="2550"/>
      <c r="QWO17" s="2550"/>
      <c r="QWP17" s="2550"/>
      <c r="QWQ17" s="2550"/>
      <c r="QWR17" s="2550"/>
      <c r="QWS17" s="2550"/>
      <c r="QWT17" s="2550"/>
      <c r="QWU17" s="2550"/>
      <c r="QWV17" s="2550"/>
      <c r="QWW17" s="2550"/>
      <c r="QWX17" s="2550"/>
      <c r="QWY17" s="2550"/>
      <c r="QWZ17" s="2550"/>
      <c r="QXA17" s="2550"/>
      <c r="QXB17" s="2550"/>
      <c r="QXC17" s="2550"/>
      <c r="QXD17" s="2550"/>
      <c r="QXE17" s="2550"/>
      <c r="QXF17" s="2550"/>
      <c r="QXG17" s="2550"/>
      <c r="QXH17" s="2550"/>
      <c r="QXI17" s="2550"/>
      <c r="QXJ17" s="2550"/>
      <c r="QXK17" s="2550"/>
      <c r="QXL17" s="2550"/>
      <c r="QXM17" s="2550"/>
      <c r="QXN17" s="2550"/>
      <c r="QXO17" s="2550"/>
      <c r="QXP17" s="2550"/>
      <c r="QXQ17" s="2550"/>
      <c r="QXR17" s="2550"/>
      <c r="QXS17" s="2550"/>
      <c r="QXT17" s="2550"/>
      <c r="QXU17" s="2550"/>
      <c r="QXV17" s="2550"/>
      <c r="QXW17" s="2550"/>
      <c r="QXX17" s="2550"/>
      <c r="QXY17" s="2550"/>
      <c r="QXZ17" s="2550"/>
      <c r="QYA17" s="2550"/>
      <c r="QYB17" s="2550"/>
      <c r="QYC17" s="2550"/>
      <c r="QYD17" s="2550"/>
      <c r="QYE17" s="2550"/>
      <c r="QYF17" s="2550"/>
      <c r="QYG17" s="2550"/>
      <c r="QYH17" s="2550"/>
      <c r="QYI17" s="2550"/>
      <c r="QYJ17" s="2550"/>
      <c r="QYK17" s="2550"/>
      <c r="QYL17" s="2550"/>
      <c r="QYM17" s="2550"/>
      <c r="QYN17" s="2550"/>
      <c r="QYO17" s="2550"/>
      <c r="QYP17" s="2550"/>
      <c r="QYQ17" s="2550"/>
      <c r="QYR17" s="2550"/>
      <c r="QYS17" s="2550"/>
      <c r="QYT17" s="2550"/>
      <c r="QYU17" s="2550"/>
      <c r="QYV17" s="2550"/>
      <c r="QYW17" s="2550"/>
      <c r="QYX17" s="2550"/>
      <c r="QYY17" s="2550"/>
      <c r="QYZ17" s="2550"/>
      <c r="QZA17" s="2550"/>
      <c r="QZB17" s="2550"/>
      <c r="QZC17" s="2550"/>
      <c r="QZD17" s="2550"/>
      <c r="QZE17" s="2550"/>
      <c r="QZF17" s="2550"/>
      <c r="QZG17" s="2550"/>
      <c r="QZH17" s="2550"/>
      <c r="QZI17" s="2550"/>
      <c r="QZJ17" s="2550"/>
      <c r="QZK17" s="2550"/>
      <c r="QZL17" s="2550"/>
      <c r="QZM17" s="2550"/>
      <c r="QZN17" s="2550"/>
      <c r="QZO17" s="2550"/>
      <c r="QZP17" s="2550"/>
      <c r="QZQ17" s="2550"/>
      <c r="QZR17" s="2550"/>
      <c r="QZS17" s="2550"/>
      <c r="QZT17" s="2550"/>
      <c r="QZU17" s="2550"/>
      <c r="QZV17" s="2550"/>
      <c r="QZW17" s="2550"/>
      <c r="QZX17" s="2550"/>
      <c r="QZY17" s="2550"/>
      <c r="QZZ17" s="2550"/>
      <c r="RAA17" s="2550"/>
      <c r="RAB17" s="2550"/>
      <c r="RAC17" s="2550"/>
      <c r="RAD17" s="2550"/>
      <c r="RAE17" s="2550"/>
      <c r="RAF17" s="2550"/>
      <c r="RAG17" s="2550"/>
      <c r="RAH17" s="2550"/>
      <c r="RAI17" s="2550"/>
      <c r="RAJ17" s="2550"/>
      <c r="RAK17" s="2550"/>
      <c r="RAL17" s="2550"/>
      <c r="RAM17" s="2550"/>
      <c r="RAN17" s="2550"/>
      <c r="RAO17" s="2550"/>
      <c r="RAP17" s="2550"/>
      <c r="RAQ17" s="2550"/>
      <c r="RAR17" s="2550"/>
      <c r="RAS17" s="2550"/>
      <c r="RAT17" s="2550"/>
      <c r="RAU17" s="2550"/>
      <c r="RAV17" s="2550"/>
      <c r="RAW17" s="2550"/>
      <c r="RAX17" s="2550"/>
      <c r="RAY17" s="2550"/>
      <c r="RAZ17" s="2550"/>
      <c r="RBA17" s="2550"/>
      <c r="RBB17" s="2550"/>
      <c r="RBC17" s="2550"/>
      <c r="RBD17" s="2550"/>
      <c r="RBE17" s="2550"/>
      <c r="RBF17" s="2550"/>
      <c r="RBG17" s="2550"/>
      <c r="RBH17" s="2550"/>
      <c r="RBI17" s="2550"/>
      <c r="RBJ17" s="2550"/>
      <c r="RBK17" s="2550"/>
      <c r="RBL17" s="2550"/>
      <c r="RBM17" s="2550"/>
      <c r="RBN17" s="2550"/>
      <c r="RBO17" s="2550"/>
      <c r="RBP17" s="2550"/>
      <c r="RBQ17" s="2550"/>
      <c r="RBR17" s="2550"/>
      <c r="RBS17" s="2550"/>
      <c r="RBT17" s="2550"/>
      <c r="RBU17" s="2550"/>
      <c r="RBV17" s="2550"/>
      <c r="RBW17" s="2550"/>
      <c r="RBX17" s="2550"/>
      <c r="RBY17" s="2550"/>
      <c r="RBZ17" s="2550"/>
      <c r="RCA17" s="2550"/>
      <c r="RCB17" s="2550"/>
      <c r="RCC17" s="2550"/>
      <c r="RCD17" s="2550"/>
      <c r="RCE17" s="2550"/>
      <c r="RCF17" s="2550"/>
      <c r="RCG17" s="2550"/>
      <c r="RCH17" s="2550"/>
      <c r="RCI17" s="2550"/>
      <c r="RCJ17" s="2550"/>
      <c r="RCK17" s="2550"/>
      <c r="RCL17" s="2550"/>
      <c r="RCM17" s="2550"/>
      <c r="RCN17" s="2550"/>
      <c r="RCO17" s="2550"/>
      <c r="RCP17" s="2550"/>
      <c r="RCQ17" s="2550"/>
      <c r="RCR17" s="2550"/>
      <c r="RCS17" s="2550"/>
      <c r="RCT17" s="2550"/>
      <c r="RCU17" s="2550"/>
      <c r="RCV17" s="2550"/>
      <c r="RCW17" s="2550"/>
      <c r="RCX17" s="2550"/>
      <c r="RCY17" s="2550"/>
      <c r="RCZ17" s="2550"/>
      <c r="RDA17" s="2550"/>
      <c r="RDB17" s="2550"/>
      <c r="RDC17" s="2550"/>
      <c r="RDD17" s="2550"/>
      <c r="RDE17" s="2550"/>
      <c r="RDF17" s="2550"/>
      <c r="RDG17" s="2550"/>
      <c r="RDH17" s="2550"/>
      <c r="RDI17" s="2550"/>
      <c r="RDJ17" s="2550"/>
      <c r="RDK17" s="2550"/>
      <c r="RDL17" s="2550"/>
      <c r="RDM17" s="2550"/>
      <c r="RDN17" s="2550"/>
      <c r="RDO17" s="2550"/>
      <c r="RDP17" s="2550"/>
      <c r="RDQ17" s="2550"/>
      <c r="RDR17" s="2550"/>
      <c r="RDS17" s="2550"/>
      <c r="RDT17" s="2550"/>
      <c r="RDU17" s="2550"/>
      <c r="RDV17" s="2550"/>
      <c r="RDW17" s="2550"/>
      <c r="RDX17" s="2550"/>
      <c r="RDY17" s="2550"/>
      <c r="RDZ17" s="2550"/>
      <c r="REA17" s="2550"/>
      <c r="REB17" s="2550"/>
      <c r="REC17" s="2550"/>
      <c r="RED17" s="2550"/>
      <c r="REE17" s="2550"/>
      <c r="REF17" s="2550"/>
      <c r="REG17" s="2550"/>
      <c r="REH17" s="2550"/>
      <c r="REI17" s="2550"/>
      <c r="REJ17" s="2550"/>
      <c r="REK17" s="2550"/>
      <c r="REL17" s="2550"/>
      <c r="REM17" s="2550"/>
      <c r="REN17" s="2550"/>
      <c r="REO17" s="2550"/>
      <c r="REP17" s="2550"/>
      <c r="REQ17" s="2550"/>
      <c r="RER17" s="2550"/>
      <c r="RES17" s="2550"/>
      <c r="RET17" s="2550"/>
      <c r="REU17" s="2550"/>
      <c r="REV17" s="2550"/>
      <c r="REW17" s="2550"/>
      <c r="REX17" s="2550"/>
      <c r="REY17" s="2550"/>
      <c r="REZ17" s="2550"/>
      <c r="RFA17" s="2550"/>
      <c r="RFB17" s="2550"/>
      <c r="RFC17" s="2550"/>
      <c r="RFD17" s="2550"/>
      <c r="RFE17" s="2550"/>
      <c r="RFF17" s="2550"/>
      <c r="RFG17" s="2550"/>
      <c r="RFH17" s="2550"/>
      <c r="RFI17" s="2550"/>
      <c r="RFJ17" s="2550"/>
      <c r="RFK17" s="2550"/>
      <c r="RFL17" s="2550"/>
      <c r="RFM17" s="2550"/>
      <c r="RFN17" s="2550"/>
      <c r="RFO17" s="2550"/>
      <c r="RFP17" s="2550"/>
      <c r="RFQ17" s="2550"/>
      <c r="RFR17" s="2550"/>
      <c r="RFS17" s="2550"/>
      <c r="RFT17" s="2550"/>
      <c r="RFU17" s="2550"/>
      <c r="RFV17" s="2550"/>
      <c r="RFW17" s="2550"/>
      <c r="RFX17" s="2550"/>
      <c r="RFY17" s="2550"/>
      <c r="RFZ17" s="2550"/>
      <c r="RGA17" s="2550"/>
      <c r="RGB17" s="2550"/>
      <c r="RGC17" s="2550"/>
      <c r="RGD17" s="2550"/>
      <c r="RGE17" s="2550"/>
      <c r="RGF17" s="2550"/>
      <c r="RGG17" s="2550"/>
      <c r="RGH17" s="2550"/>
      <c r="RGI17" s="2550"/>
      <c r="RGJ17" s="2550"/>
      <c r="RGK17" s="2550"/>
      <c r="RGL17" s="2550"/>
      <c r="RGM17" s="2550"/>
      <c r="RGN17" s="2550"/>
      <c r="RGO17" s="2550"/>
      <c r="RGP17" s="2550"/>
      <c r="RGQ17" s="2550"/>
      <c r="RGR17" s="2550"/>
      <c r="RGS17" s="2550"/>
      <c r="RGT17" s="2550"/>
      <c r="RGU17" s="2550"/>
      <c r="RGV17" s="2550"/>
      <c r="RGW17" s="2550"/>
      <c r="RGX17" s="2550"/>
      <c r="RGY17" s="2550"/>
      <c r="RGZ17" s="2550"/>
      <c r="RHA17" s="2550"/>
      <c r="RHB17" s="2550"/>
      <c r="RHC17" s="2550"/>
      <c r="RHD17" s="2550"/>
      <c r="RHE17" s="2550"/>
      <c r="RHF17" s="2550"/>
      <c r="RHG17" s="2550"/>
      <c r="RHH17" s="2550"/>
      <c r="RHI17" s="2550"/>
      <c r="RHJ17" s="2550"/>
      <c r="RHK17" s="2550"/>
      <c r="RHL17" s="2550"/>
      <c r="RHM17" s="2550"/>
      <c r="RHN17" s="2550"/>
      <c r="RHO17" s="2550"/>
      <c r="RHP17" s="2550"/>
      <c r="RHQ17" s="2550"/>
      <c r="RHR17" s="2550"/>
      <c r="RHS17" s="2550"/>
      <c r="RHT17" s="2550"/>
      <c r="RHU17" s="2550"/>
      <c r="RHV17" s="2550"/>
      <c r="RHW17" s="2550"/>
      <c r="RHX17" s="2550"/>
      <c r="RHY17" s="2550"/>
      <c r="RHZ17" s="2550"/>
      <c r="RIA17" s="2550"/>
      <c r="RIB17" s="2550"/>
      <c r="RIC17" s="2550"/>
      <c r="RID17" s="2550"/>
      <c r="RIE17" s="2550"/>
      <c r="RIF17" s="2550"/>
      <c r="RIG17" s="2550"/>
      <c r="RIH17" s="2550"/>
      <c r="RII17" s="2550"/>
      <c r="RIJ17" s="2550"/>
      <c r="RIK17" s="2550"/>
      <c r="RIL17" s="2550"/>
      <c r="RIM17" s="2550"/>
      <c r="RIN17" s="2550"/>
      <c r="RIO17" s="2550"/>
      <c r="RIP17" s="2550"/>
      <c r="RIQ17" s="2550"/>
      <c r="RIR17" s="2550"/>
      <c r="RIS17" s="2550"/>
      <c r="RIT17" s="2550"/>
      <c r="RIU17" s="2550"/>
      <c r="RIV17" s="2550"/>
      <c r="RIW17" s="2550"/>
      <c r="RIX17" s="2550"/>
      <c r="RIY17" s="2550"/>
      <c r="RIZ17" s="2550"/>
      <c r="RJA17" s="2550"/>
      <c r="RJB17" s="2550"/>
      <c r="RJC17" s="2550"/>
      <c r="RJD17" s="2550"/>
      <c r="RJE17" s="2550"/>
      <c r="RJF17" s="2550"/>
      <c r="RJG17" s="2550"/>
      <c r="RJH17" s="2550"/>
      <c r="RJI17" s="2550"/>
      <c r="RJJ17" s="2550"/>
      <c r="RJK17" s="2550"/>
      <c r="RJL17" s="2550"/>
      <c r="RJM17" s="2550"/>
      <c r="RJN17" s="2550"/>
      <c r="RJO17" s="2550"/>
      <c r="RJP17" s="2550"/>
      <c r="RJQ17" s="2550"/>
      <c r="RJR17" s="2550"/>
      <c r="RJS17" s="2550"/>
      <c r="RJT17" s="2550"/>
      <c r="RJU17" s="2550"/>
      <c r="RJV17" s="2550"/>
      <c r="RJW17" s="2550"/>
      <c r="RJX17" s="2550"/>
      <c r="RJY17" s="2550"/>
      <c r="RJZ17" s="2550"/>
      <c r="RKA17" s="2550"/>
      <c r="RKB17" s="2550"/>
      <c r="RKC17" s="2550"/>
      <c r="RKD17" s="2550"/>
      <c r="RKE17" s="2550"/>
      <c r="RKF17" s="2550"/>
      <c r="RKG17" s="2550"/>
      <c r="RKH17" s="2550"/>
      <c r="RKI17" s="2550"/>
      <c r="RKJ17" s="2550"/>
      <c r="RKK17" s="2550"/>
      <c r="RKL17" s="2550"/>
      <c r="RKM17" s="2550"/>
      <c r="RKN17" s="2550"/>
      <c r="RKO17" s="2550"/>
      <c r="RKP17" s="2550"/>
      <c r="RKQ17" s="2550"/>
      <c r="RKR17" s="2550"/>
      <c r="RKS17" s="2550"/>
      <c r="RKT17" s="2550"/>
      <c r="RKU17" s="2550"/>
      <c r="RKV17" s="2550"/>
      <c r="RKW17" s="2550"/>
      <c r="RKX17" s="2550"/>
      <c r="RKY17" s="2550"/>
      <c r="RKZ17" s="2550"/>
      <c r="RLA17" s="2550"/>
      <c r="RLB17" s="2550"/>
      <c r="RLC17" s="2550"/>
      <c r="RLD17" s="2550"/>
      <c r="RLE17" s="2550"/>
      <c r="RLF17" s="2550"/>
      <c r="RLG17" s="2550"/>
      <c r="RLH17" s="2550"/>
      <c r="RLI17" s="2550"/>
      <c r="RLJ17" s="2550"/>
      <c r="RLK17" s="2550"/>
      <c r="RLL17" s="2550"/>
      <c r="RLM17" s="2550"/>
      <c r="RLN17" s="2550"/>
      <c r="RLO17" s="2550"/>
      <c r="RLP17" s="2550"/>
      <c r="RLQ17" s="2550"/>
      <c r="RLR17" s="2550"/>
      <c r="RLS17" s="2550"/>
      <c r="RLT17" s="2550"/>
      <c r="RLU17" s="2550"/>
      <c r="RLV17" s="2550"/>
      <c r="RLW17" s="2550"/>
      <c r="RLX17" s="2550"/>
      <c r="RLY17" s="2550"/>
      <c r="RLZ17" s="2550"/>
      <c r="RMA17" s="2550"/>
      <c r="RMB17" s="2550"/>
      <c r="RMC17" s="2550"/>
      <c r="RMD17" s="2550"/>
      <c r="RME17" s="2550"/>
      <c r="RMF17" s="2550"/>
      <c r="RMG17" s="2550"/>
      <c r="RMH17" s="2550"/>
      <c r="RMI17" s="2550"/>
      <c r="RMJ17" s="2550"/>
      <c r="RMK17" s="2550"/>
      <c r="RML17" s="2550"/>
      <c r="RMM17" s="2550"/>
      <c r="RMN17" s="2550"/>
      <c r="RMO17" s="2550"/>
      <c r="RMP17" s="2550"/>
      <c r="RMQ17" s="2550"/>
      <c r="RMR17" s="2550"/>
      <c r="RMS17" s="2550"/>
      <c r="RMT17" s="2550"/>
      <c r="RMU17" s="2550"/>
      <c r="RMV17" s="2550"/>
      <c r="RMW17" s="2550"/>
      <c r="RMX17" s="2550"/>
      <c r="RMY17" s="2550"/>
      <c r="RMZ17" s="2550"/>
      <c r="RNA17" s="2550"/>
      <c r="RNB17" s="2550"/>
      <c r="RNC17" s="2550"/>
      <c r="RND17" s="2550"/>
      <c r="RNE17" s="2550"/>
      <c r="RNF17" s="2550"/>
      <c r="RNG17" s="2550"/>
      <c r="RNH17" s="2550"/>
      <c r="RNI17" s="2550"/>
      <c r="RNJ17" s="2550"/>
      <c r="RNK17" s="2550"/>
      <c r="RNL17" s="2550"/>
      <c r="RNM17" s="2550"/>
      <c r="RNN17" s="2550"/>
      <c r="RNO17" s="2550"/>
      <c r="RNP17" s="2550"/>
      <c r="RNQ17" s="2550"/>
      <c r="RNR17" s="2550"/>
      <c r="RNS17" s="2550"/>
      <c r="RNT17" s="2550"/>
      <c r="RNU17" s="2550"/>
      <c r="RNV17" s="2550"/>
      <c r="RNW17" s="2550"/>
      <c r="RNX17" s="2550"/>
      <c r="RNY17" s="2550"/>
      <c r="RNZ17" s="2550"/>
      <c r="ROA17" s="2550"/>
      <c r="ROB17" s="2550"/>
      <c r="ROC17" s="2550"/>
      <c r="ROD17" s="2550"/>
      <c r="ROE17" s="2550"/>
      <c r="ROF17" s="2550"/>
      <c r="ROG17" s="2550"/>
      <c r="ROH17" s="2550"/>
      <c r="ROI17" s="2550"/>
      <c r="ROJ17" s="2550"/>
      <c r="ROK17" s="2550"/>
      <c r="ROL17" s="2550"/>
      <c r="ROM17" s="2550"/>
      <c r="RON17" s="2550"/>
      <c r="ROO17" s="2550"/>
      <c r="ROP17" s="2550"/>
      <c r="ROQ17" s="2550"/>
      <c r="ROR17" s="2550"/>
      <c r="ROS17" s="2550"/>
      <c r="ROT17" s="2550"/>
      <c r="ROU17" s="2550"/>
      <c r="ROV17" s="2550"/>
      <c r="ROW17" s="2550"/>
      <c r="ROX17" s="2550"/>
      <c r="ROY17" s="2550"/>
      <c r="ROZ17" s="2550"/>
      <c r="RPA17" s="2550"/>
      <c r="RPB17" s="2550"/>
      <c r="RPC17" s="2550"/>
      <c r="RPD17" s="2550"/>
      <c r="RPE17" s="2550"/>
      <c r="RPF17" s="2550"/>
      <c r="RPG17" s="2550"/>
      <c r="RPH17" s="2550"/>
      <c r="RPI17" s="2550"/>
      <c r="RPJ17" s="2550"/>
      <c r="RPK17" s="2550"/>
      <c r="RPL17" s="2550"/>
      <c r="RPM17" s="2550"/>
      <c r="RPN17" s="2550"/>
      <c r="RPO17" s="2550"/>
      <c r="RPP17" s="2550"/>
      <c r="RPQ17" s="2550"/>
      <c r="RPR17" s="2550"/>
      <c r="RPS17" s="2550"/>
      <c r="RPT17" s="2550"/>
      <c r="RPU17" s="2550"/>
      <c r="RPV17" s="2550"/>
      <c r="RPW17" s="2550"/>
      <c r="RPX17" s="2550"/>
      <c r="RPY17" s="2550"/>
      <c r="RPZ17" s="2550"/>
      <c r="RQA17" s="2550"/>
      <c r="RQB17" s="2550"/>
      <c r="RQC17" s="2550"/>
      <c r="RQD17" s="2550"/>
      <c r="RQE17" s="2550"/>
      <c r="RQF17" s="2550"/>
      <c r="RQG17" s="2550"/>
      <c r="RQH17" s="2550"/>
      <c r="RQI17" s="2550"/>
      <c r="RQJ17" s="2550"/>
      <c r="RQK17" s="2550"/>
      <c r="RQL17" s="2550"/>
      <c r="RQM17" s="2550"/>
      <c r="RQN17" s="2550"/>
      <c r="RQO17" s="2550"/>
      <c r="RQP17" s="2550"/>
      <c r="RQQ17" s="2550"/>
      <c r="RQR17" s="2550"/>
      <c r="RQS17" s="2550"/>
      <c r="RQT17" s="2550"/>
      <c r="RQU17" s="2550"/>
      <c r="RQV17" s="2550"/>
      <c r="RQW17" s="2550"/>
      <c r="RQX17" s="2550"/>
      <c r="RQY17" s="2550"/>
      <c r="RQZ17" s="2550"/>
      <c r="RRA17" s="2550"/>
      <c r="RRB17" s="2550"/>
      <c r="RRC17" s="2550"/>
      <c r="RRD17" s="2550"/>
      <c r="RRE17" s="2550"/>
      <c r="RRF17" s="2550"/>
      <c r="RRG17" s="2550"/>
      <c r="RRH17" s="2550"/>
      <c r="RRI17" s="2550"/>
      <c r="RRJ17" s="2550"/>
      <c r="RRK17" s="2550"/>
      <c r="RRL17" s="2550"/>
      <c r="RRM17" s="2550"/>
      <c r="RRN17" s="2550"/>
      <c r="RRO17" s="2550"/>
      <c r="RRP17" s="2550"/>
      <c r="RRQ17" s="2550"/>
      <c r="RRR17" s="2550"/>
      <c r="RRS17" s="2550"/>
      <c r="RRT17" s="2550"/>
      <c r="RRU17" s="2550"/>
      <c r="RRV17" s="2550"/>
      <c r="RRW17" s="2550"/>
      <c r="RRX17" s="2550"/>
      <c r="RRY17" s="2550"/>
      <c r="RRZ17" s="2550"/>
      <c r="RSA17" s="2550"/>
      <c r="RSB17" s="2550"/>
      <c r="RSC17" s="2550"/>
      <c r="RSD17" s="2550"/>
      <c r="RSE17" s="2550"/>
      <c r="RSF17" s="2550"/>
      <c r="RSG17" s="2550"/>
      <c r="RSH17" s="2550"/>
      <c r="RSI17" s="2550"/>
      <c r="RSJ17" s="2550"/>
      <c r="RSK17" s="2550"/>
      <c r="RSL17" s="2550"/>
      <c r="RSM17" s="2550"/>
      <c r="RSN17" s="2550"/>
      <c r="RSO17" s="2550"/>
      <c r="RSP17" s="2550"/>
      <c r="RSQ17" s="2550"/>
      <c r="RSR17" s="2550"/>
      <c r="RSS17" s="2550"/>
      <c r="RST17" s="2550"/>
      <c r="RSU17" s="2550"/>
      <c r="RSV17" s="2550"/>
      <c r="RSW17" s="2550"/>
      <c r="RSX17" s="2550"/>
      <c r="RSY17" s="2550"/>
      <c r="RSZ17" s="2550"/>
      <c r="RTA17" s="2550"/>
      <c r="RTB17" s="2550"/>
      <c r="RTC17" s="2550"/>
      <c r="RTD17" s="2550"/>
      <c r="RTE17" s="2550"/>
      <c r="RTF17" s="2550"/>
      <c r="RTG17" s="2550"/>
      <c r="RTH17" s="2550"/>
      <c r="RTI17" s="2550"/>
      <c r="RTJ17" s="2550"/>
      <c r="RTK17" s="2550"/>
      <c r="RTL17" s="2550"/>
      <c r="RTM17" s="2550"/>
      <c r="RTN17" s="2550"/>
      <c r="RTO17" s="2550"/>
      <c r="RTP17" s="2550"/>
      <c r="RTQ17" s="2550"/>
      <c r="RTR17" s="2550"/>
      <c r="RTS17" s="2550"/>
      <c r="RTT17" s="2550"/>
      <c r="RTU17" s="2550"/>
      <c r="RTV17" s="2550"/>
      <c r="RTW17" s="2550"/>
      <c r="RTX17" s="2550"/>
      <c r="RTY17" s="2550"/>
      <c r="RTZ17" s="2550"/>
      <c r="RUA17" s="2550"/>
      <c r="RUB17" s="2550"/>
      <c r="RUC17" s="2550"/>
      <c r="RUD17" s="2550"/>
      <c r="RUE17" s="2550"/>
      <c r="RUF17" s="2550"/>
      <c r="RUG17" s="2550"/>
      <c r="RUH17" s="2550"/>
      <c r="RUI17" s="2550"/>
      <c r="RUJ17" s="2550"/>
      <c r="RUK17" s="2550"/>
      <c r="RUL17" s="2550"/>
      <c r="RUM17" s="2550"/>
      <c r="RUN17" s="2550"/>
      <c r="RUO17" s="2550"/>
      <c r="RUP17" s="2550"/>
      <c r="RUQ17" s="2550"/>
      <c r="RUR17" s="2550"/>
      <c r="RUS17" s="2550"/>
      <c r="RUT17" s="2550"/>
      <c r="RUU17" s="2550"/>
      <c r="RUV17" s="2550"/>
      <c r="RUW17" s="2550"/>
      <c r="RUX17" s="2550"/>
      <c r="RUY17" s="2550"/>
      <c r="RUZ17" s="2550"/>
      <c r="RVA17" s="2550"/>
      <c r="RVB17" s="2550"/>
      <c r="RVC17" s="2550"/>
      <c r="RVD17" s="2550"/>
      <c r="RVE17" s="2550"/>
      <c r="RVF17" s="2550"/>
      <c r="RVG17" s="2550"/>
      <c r="RVH17" s="2550"/>
      <c r="RVI17" s="2550"/>
      <c r="RVJ17" s="2550"/>
      <c r="RVK17" s="2550"/>
      <c r="RVL17" s="2550"/>
      <c r="RVM17" s="2550"/>
      <c r="RVN17" s="2550"/>
      <c r="RVO17" s="2550"/>
      <c r="RVP17" s="2550"/>
      <c r="RVQ17" s="2550"/>
      <c r="RVR17" s="2550"/>
      <c r="RVS17" s="2550"/>
      <c r="RVT17" s="2550"/>
      <c r="RVU17" s="2550"/>
      <c r="RVV17" s="2550"/>
      <c r="RVW17" s="2550"/>
      <c r="RVX17" s="2550"/>
      <c r="RVY17" s="2550"/>
      <c r="RVZ17" s="2550"/>
      <c r="RWA17" s="2550"/>
      <c r="RWB17" s="2550"/>
      <c r="RWC17" s="2550"/>
      <c r="RWD17" s="2550"/>
      <c r="RWE17" s="2550"/>
      <c r="RWF17" s="2550"/>
      <c r="RWG17" s="2550"/>
      <c r="RWH17" s="2550"/>
      <c r="RWI17" s="2550"/>
      <c r="RWJ17" s="2550"/>
      <c r="RWK17" s="2550"/>
      <c r="RWL17" s="2550"/>
      <c r="RWM17" s="2550"/>
      <c r="RWN17" s="2550"/>
      <c r="RWO17" s="2550"/>
      <c r="RWP17" s="2550"/>
      <c r="RWQ17" s="2550"/>
      <c r="RWR17" s="2550"/>
      <c r="RWS17" s="2550"/>
      <c r="RWT17" s="2550"/>
      <c r="RWU17" s="2550"/>
      <c r="RWV17" s="2550"/>
      <c r="RWW17" s="2550"/>
      <c r="RWX17" s="2550"/>
      <c r="RWY17" s="2550"/>
      <c r="RWZ17" s="2550"/>
      <c r="RXA17" s="2550"/>
      <c r="RXB17" s="2550"/>
      <c r="RXC17" s="2550"/>
      <c r="RXD17" s="2550"/>
      <c r="RXE17" s="2550"/>
      <c r="RXF17" s="2550"/>
      <c r="RXG17" s="2550"/>
      <c r="RXH17" s="2550"/>
      <c r="RXI17" s="2550"/>
      <c r="RXJ17" s="2550"/>
      <c r="RXK17" s="2550"/>
      <c r="RXL17" s="2550"/>
      <c r="RXM17" s="2550"/>
      <c r="RXN17" s="2550"/>
      <c r="RXO17" s="2550"/>
      <c r="RXP17" s="2550"/>
      <c r="RXQ17" s="2550"/>
      <c r="RXR17" s="2550"/>
      <c r="RXS17" s="2550"/>
      <c r="RXT17" s="2550"/>
      <c r="RXU17" s="2550"/>
      <c r="RXV17" s="2550"/>
      <c r="RXW17" s="2550"/>
      <c r="RXX17" s="2550"/>
      <c r="RXY17" s="2550"/>
      <c r="RXZ17" s="2550"/>
      <c r="RYA17" s="2550"/>
      <c r="RYB17" s="2550"/>
      <c r="RYC17" s="2550"/>
      <c r="RYD17" s="2550"/>
      <c r="RYE17" s="2550"/>
      <c r="RYF17" s="2550"/>
      <c r="RYG17" s="2550"/>
      <c r="RYH17" s="2550"/>
      <c r="RYI17" s="2550"/>
      <c r="RYJ17" s="2550"/>
      <c r="RYK17" s="2550"/>
      <c r="RYL17" s="2550"/>
      <c r="RYM17" s="2550"/>
      <c r="RYN17" s="2550"/>
      <c r="RYO17" s="2550"/>
      <c r="RYP17" s="2550"/>
      <c r="RYQ17" s="2550"/>
      <c r="RYR17" s="2550"/>
      <c r="RYS17" s="2550"/>
      <c r="RYT17" s="2550"/>
      <c r="RYU17" s="2550"/>
      <c r="RYV17" s="2550"/>
      <c r="RYW17" s="2550"/>
      <c r="RYX17" s="2550"/>
      <c r="RYY17" s="2550"/>
      <c r="RYZ17" s="2550"/>
      <c r="RZA17" s="2550"/>
      <c r="RZB17" s="2550"/>
      <c r="RZC17" s="2550"/>
      <c r="RZD17" s="2550"/>
      <c r="RZE17" s="2550"/>
      <c r="RZF17" s="2550"/>
      <c r="RZG17" s="2550"/>
      <c r="RZH17" s="2550"/>
      <c r="RZI17" s="2550"/>
      <c r="RZJ17" s="2550"/>
      <c r="RZK17" s="2550"/>
      <c r="RZL17" s="2550"/>
      <c r="RZM17" s="2550"/>
      <c r="RZN17" s="2550"/>
      <c r="RZO17" s="2550"/>
      <c r="RZP17" s="2550"/>
      <c r="RZQ17" s="2550"/>
      <c r="RZR17" s="2550"/>
      <c r="RZS17" s="2550"/>
      <c r="RZT17" s="2550"/>
      <c r="RZU17" s="2550"/>
      <c r="RZV17" s="2550"/>
      <c r="RZW17" s="2550"/>
      <c r="RZX17" s="2550"/>
      <c r="RZY17" s="2550"/>
      <c r="RZZ17" s="2550"/>
      <c r="SAA17" s="2550"/>
      <c r="SAB17" s="2550"/>
      <c r="SAC17" s="2550"/>
      <c r="SAD17" s="2550"/>
      <c r="SAE17" s="2550"/>
      <c r="SAF17" s="2550"/>
      <c r="SAG17" s="2550"/>
      <c r="SAH17" s="2550"/>
      <c r="SAI17" s="2550"/>
      <c r="SAJ17" s="2550"/>
      <c r="SAK17" s="2550"/>
      <c r="SAL17" s="2550"/>
      <c r="SAM17" s="2550"/>
      <c r="SAN17" s="2550"/>
      <c r="SAO17" s="2550"/>
      <c r="SAP17" s="2550"/>
      <c r="SAQ17" s="2550"/>
      <c r="SAR17" s="2550"/>
      <c r="SAS17" s="2550"/>
      <c r="SAT17" s="2550"/>
      <c r="SAU17" s="2550"/>
      <c r="SAV17" s="2550"/>
      <c r="SAW17" s="2550"/>
      <c r="SAX17" s="2550"/>
      <c r="SAY17" s="2550"/>
      <c r="SAZ17" s="2550"/>
      <c r="SBA17" s="2550"/>
      <c r="SBB17" s="2550"/>
      <c r="SBC17" s="2550"/>
      <c r="SBD17" s="2550"/>
      <c r="SBE17" s="2550"/>
      <c r="SBF17" s="2550"/>
      <c r="SBG17" s="2550"/>
      <c r="SBH17" s="2550"/>
      <c r="SBI17" s="2550"/>
      <c r="SBJ17" s="2550"/>
      <c r="SBK17" s="2550"/>
      <c r="SBL17" s="2550"/>
      <c r="SBM17" s="2550"/>
      <c r="SBN17" s="2550"/>
      <c r="SBO17" s="2550"/>
      <c r="SBP17" s="2550"/>
      <c r="SBQ17" s="2550"/>
      <c r="SBR17" s="2550"/>
      <c r="SBS17" s="2550"/>
      <c r="SBT17" s="2550"/>
      <c r="SBU17" s="2550"/>
      <c r="SBV17" s="2550"/>
      <c r="SBW17" s="2550"/>
      <c r="SBX17" s="2550"/>
      <c r="SBY17" s="2550"/>
      <c r="SBZ17" s="2550"/>
      <c r="SCA17" s="2550"/>
      <c r="SCB17" s="2550"/>
      <c r="SCC17" s="2550"/>
      <c r="SCD17" s="2550"/>
      <c r="SCE17" s="2550"/>
      <c r="SCF17" s="2550"/>
      <c r="SCG17" s="2550"/>
      <c r="SCH17" s="2550"/>
      <c r="SCI17" s="2550"/>
      <c r="SCJ17" s="2550"/>
      <c r="SCK17" s="2550"/>
      <c r="SCL17" s="2550"/>
      <c r="SCM17" s="2550"/>
      <c r="SCN17" s="2550"/>
      <c r="SCO17" s="2550"/>
      <c r="SCP17" s="2550"/>
      <c r="SCQ17" s="2550"/>
      <c r="SCR17" s="2550"/>
      <c r="SCS17" s="2550"/>
      <c r="SCT17" s="2550"/>
      <c r="SCU17" s="2550"/>
      <c r="SCV17" s="2550"/>
      <c r="SCW17" s="2550"/>
      <c r="SCX17" s="2550"/>
      <c r="SCY17" s="2550"/>
      <c r="SCZ17" s="2550"/>
      <c r="SDA17" s="2550"/>
      <c r="SDB17" s="2550"/>
      <c r="SDC17" s="2550"/>
      <c r="SDD17" s="2550"/>
      <c r="SDE17" s="2550"/>
      <c r="SDF17" s="2550"/>
      <c r="SDG17" s="2550"/>
      <c r="SDH17" s="2550"/>
      <c r="SDI17" s="2550"/>
      <c r="SDJ17" s="2550"/>
      <c r="SDK17" s="2550"/>
      <c r="SDL17" s="2550"/>
      <c r="SDM17" s="2550"/>
      <c r="SDN17" s="2550"/>
      <c r="SDO17" s="2550"/>
      <c r="SDP17" s="2550"/>
      <c r="SDQ17" s="2550"/>
      <c r="SDR17" s="2550"/>
      <c r="SDS17" s="2550"/>
      <c r="SDT17" s="2550"/>
      <c r="SDU17" s="2550"/>
      <c r="SDV17" s="2550"/>
      <c r="SDW17" s="2550"/>
      <c r="SDX17" s="2550"/>
      <c r="SDY17" s="2550"/>
      <c r="SDZ17" s="2550"/>
      <c r="SEA17" s="2550"/>
      <c r="SEB17" s="2550"/>
      <c r="SEC17" s="2550"/>
      <c r="SED17" s="2550"/>
      <c r="SEE17" s="2550"/>
      <c r="SEF17" s="2550"/>
      <c r="SEG17" s="2550"/>
      <c r="SEH17" s="2550"/>
      <c r="SEI17" s="2550"/>
      <c r="SEJ17" s="2550"/>
      <c r="SEK17" s="2550"/>
      <c r="SEL17" s="2550"/>
      <c r="SEM17" s="2550"/>
      <c r="SEN17" s="2550"/>
      <c r="SEO17" s="2550"/>
      <c r="SEP17" s="2550"/>
      <c r="SEQ17" s="2550"/>
      <c r="SER17" s="2550"/>
      <c r="SES17" s="2550"/>
      <c r="SET17" s="2550"/>
      <c r="SEU17" s="2550"/>
      <c r="SEV17" s="2550"/>
      <c r="SEW17" s="2550"/>
      <c r="SEX17" s="2550"/>
      <c r="SEY17" s="2550"/>
      <c r="SEZ17" s="2550"/>
      <c r="SFA17" s="2550"/>
      <c r="SFB17" s="2550"/>
      <c r="SFC17" s="2550"/>
      <c r="SFD17" s="2550"/>
      <c r="SFE17" s="2550"/>
      <c r="SFF17" s="2550"/>
      <c r="SFG17" s="2550"/>
      <c r="SFH17" s="2550"/>
      <c r="SFI17" s="2550"/>
      <c r="SFJ17" s="2550"/>
      <c r="SFK17" s="2550"/>
      <c r="SFL17" s="2550"/>
      <c r="SFM17" s="2550"/>
      <c r="SFN17" s="2550"/>
      <c r="SFO17" s="2550"/>
      <c r="SFP17" s="2550"/>
      <c r="SFQ17" s="2550"/>
      <c r="SFR17" s="2550"/>
      <c r="SFS17" s="2550"/>
      <c r="SFT17" s="2550"/>
      <c r="SFU17" s="2550"/>
      <c r="SFV17" s="2550"/>
      <c r="SFW17" s="2550"/>
      <c r="SFX17" s="2550"/>
      <c r="SFY17" s="2550"/>
      <c r="SFZ17" s="2550"/>
      <c r="SGA17" s="2550"/>
      <c r="SGB17" s="2550"/>
      <c r="SGC17" s="2550"/>
      <c r="SGD17" s="2550"/>
      <c r="SGE17" s="2550"/>
      <c r="SGF17" s="2550"/>
      <c r="SGG17" s="2550"/>
      <c r="SGH17" s="2550"/>
      <c r="SGI17" s="2550"/>
      <c r="SGJ17" s="2550"/>
      <c r="SGK17" s="2550"/>
      <c r="SGL17" s="2550"/>
      <c r="SGM17" s="2550"/>
      <c r="SGN17" s="2550"/>
      <c r="SGO17" s="2550"/>
      <c r="SGP17" s="2550"/>
      <c r="SGQ17" s="2550"/>
      <c r="SGR17" s="2550"/>
      <c r="SGS17" s="2550"/>
      <c r="SGT17" s="2550"/>
      <c r="SGU17" s="2550"/>
      <c r="SGV17" s="2550"/>
      <c r="SGW17" s="2550"/>
      <c r="SGX17" s="2550"/>
      <c r="SGY17" s="2550"/>
      <c r="SGZ17" s="2550"/>
      <c r="SHA17" s="2550"/>
      <c r="SHB17" s="2550"/>
      <c r="SHC17" s="2550"/>
      <c r="SHD17" s="2550"/>
      <c r="SHE17" s="2550"/>
      <c r="SHF17" s="2550"/>
      <c r="SHG17" s="2550"/>
      <c r="SHH17" s="2550"/>
      <c r="SHI17" s="2550"/>
      <c r="SHJ17" s="2550"/>
      <c r="SHK17" s="2550"/>
      <c r="SHL17" s="2550"/>
      <c r="SHM17" s="2550"/>
      <c r="SHN17" s="2550"/>
      <c r="SHO17" s="2550"/>
      <c r="SHP17" s="2550"/>
      <c r="SHQ17" s="2550"/>
      <c r="SHR17" s="2550"/>
      <c r="SHS17" s="2550"/>
      <c r="SHT17" s="2550"/>
      <c r="SHU17" s="2550"/>
      <c r="SHV17" s="2550"/>
      <c r="SHW17" s="2550"/>
      <c r="SHX17" s="2550"/>
      <c r="SHY17" s="2550"/>
      <c r="SHZ17" s="2550"/>
      <c r="SIA17" s="2550"/>
      <c r="SIB17" s="2550"/>
      <c r="SIC17" s="2550"/>
      <c r="SID17" s="2550"/>
      <c r="SIE17" s="2550"/>
      <c r="SIF17" s="2550"/>
      <c r="SIG17" s="2550"/>
      <c r="SIH17" s="2550"/>
      <c r="SII17" s="2550"/>
      <c r="SIJ17" s="2550"/>
      <c r="SIK17" s="2550"/>
      <c r="SIL17" s="2550"/>
      <c r="SIM17" s="2550"/>
      <c r="SIN17" s="2550"/>
      <c r="SIO17" s="2550"/>
      <c r="SIP17" s="2550"/>
      <c r="SIQ17" s="2550"/>
      <c r="SIR17" s="2550"/>
      <c r="SIS17" s="2550"/>
      <c r="SIT17" s="2550"/>
      <c r="SIU17" s="2550"/>
      <c r="SIV17" s="2550"/>
      <c r="SIW17" s="2550"/>
      <c r="SIX17" s="2550"/>
      <c r="SIY17" s="2550"/>
      <c r="SIZ17" s="2550"/>
      <c r="SJA17" s="2550"/>
      <c r="SJB17" s="2550"/>
      <c r="SJC17" s="2550"/>
      <c r="SJD17" s="2550"/>
      <c r="SJE17" s="2550"/>
      <c r="SJF17" s="2550"/>
      <c r="SJG17" s="2550"/>
      <c r="SJH17" s="2550"/>
      <c r="SJI17" s="2550"/>
      <c r="SJJ17" s="2550"/>
      <c r="SJK17" s="2550"/>
      <c r="SJL17" s="2550"/>
      <c r="SJM17" s="2550"/>
      <c r="SJN17" s="2550"/>
      <c r="SJO17" s="2550"/>
      <c r="SJP17" s="2550"/>
      <c r="SJQ17" s="2550"/>
      <c r="SJR17" s="2550"/>
      <c r="SJS17" s="2550"/>
      <c r="SJT17" s="2550"/>
      <c r="SJU17" s="2550"/>
      <c r="SJV17" s="2550"/>
      <c r="SJW17" s="2550"/>
      <c r="SJX17" s="2550"/>
      <c r="SJY17" s="2550"/>
      <c r="SJZ17" s="2550"/>
      <c r="SKA17" s="2550"/>
      <c r="SKB17" s="2550"/>
      <c r="SKC17" s="2550"/>
      <c r="SKD17" s="2550"/>
      <c r="SKE17" s="2550"/>
      <c r="SKF17" s="2550"/>
      <c r="SKG17" s="2550"/>
      <c r="SKH17" s="2550"/>
      <c r="SKI17" s="2550"/>
      <c r="SKJ17" s="2550"/>
      <c r="SKK17" s="2550"/>
      <c r="SKL17" s="2550"/>
      <c r="SKM17" s="2550"/>
      <c r="SKN17" s="2550"/>
      <c r="SKO17" s="2550"/>
      <c r="SKP17" s="2550"/>
      <c r="SKQ17" s="2550"/>
      <c r="SKR17" s="2550"/>
      <c r="SKS17" s="2550"/>
      <c r="SKT17" s="2550"/>
      <c r="SKU17" s="2550"/>
      <c r="SKV17" s="2550"/>
      <c r="SKW17" s="2550"/>
      <c r="SKX17" s="2550"/>
      <c r="SKY17" s="2550"/>
      <c r="SKZ17" s="2550"/>
      <c r="SLA17" s="2550"/>
      <c r="SLB17" s="2550"/>
      <c r="SLC17" s="2550"/>
      <c r="SLD17" s="2550"/>
      <c r="SLE17" s="2550"/>
      <c r="SLF17" s="2550"/>
      <c r="SLG17" s="2550"/>
      <c r="SLH17" s="2550"/>
      <c r="SLI17" s="2550"/>
      <c r="SLJ17" s="2550"/>
      <c r="SLK17" s="2550"/>
      <c r="SLL17" s="2550"/>
      <c r="SLM17" s="2550"/>
      <c r="SLN17" s="2550"/>
      <c r="SLO17" s="2550"/>
      <c r="SLP17" s="2550"/>
      <c r="SLQ17" s="2550"/>
      <c r="SLR17" s="2550"/>
      <c r="SLS17" s="2550"/>
      <c r="SLT17" s="2550"/>
      <c r="SLU17" s="2550"/>
      <c r="SLV17" s="2550"/>
      <c r="SLW17" s="2550"/>
      <c r="SLX17" s="2550"/>
      <c r="SLY17" s="2550"/>
      <c r="SLZ17" s="2550"/>
      <c r="SMA17" s="2550"/>
      <c r="SMB17" s="2550"/>
      <c r="SMC17" s="2550"/>
      <c r="SMD17" s="2550"/>
      <c r="SME17" s="2550"/>
      <c r="SMF17" s="2550"/>
      <c r="SMG17" s="2550"/>
      <c r="SMH17" s="2550"/>
      <c r="SMI17" s="2550"/>
      <c r="SMJ17" s="2550"/>
      <c r="SMK17" s="2550"/>
      <c r="SML17" s="2550"/>
      <c r="SMM17" s="2550"/>
      <c r="SMN17" s="2550"/>
      <c r="SMO17" s="2550"/>
      <c r="SMP17" s="2550"/>
      <c r="SMQ17" s="2550"/>
      <c r="SMR17" s="2550"/>
      <c r="SMS17" s="2550"/>
      <c r="SMT17" s="2550"/>
      <c r="SMU17" s="2550"/>
      <c r="SMV17" s="2550"/>
      <c r="SMW17" s="2550"/>
      <c r="SMX17" s="2550"/>
      <c r="SMY17" s="2550"/>
      <c r="SMZ17" s="2550"/>
      <c r="SNA17" s="2550"/>
      <c r="SNB17" s="2550"/>
      <c r="SNC17" s="2550"/>
      <c r="SND17" s="2550"/>
      <c r="SNE17" s="2550"/>
      <c r="SNF17" s="2550"/>
      <c r="SNG17" s="2550"/>
      <c r="SNH17" s="2550"/>
      <c r="SNI17" s="2550"/>
      <c r="SNJ17" s="2550"/>
      <c r="SNK17" s="2550"/>
      <c r="SNL17" s="2550"/>
      <c r="SNM17" s="2550"/>
      <c r="SNN17" s="2550"/>
      <c r="SNO17" s="2550"/>
      <c r="SNP17" s="2550"/>
      <c r="SNQ17" s="2550"/>
      <c r="SNR17" s="2550"/>
      <c r="SNS17" s="2550"/>
      <c r="SNT17" s="2550"/>
      <c r="SNU17" s="2550"/>
      <c r="SNV17" s="2550"/>
      <c r="SNW17" s="2550"/>
      <c r="SNX17" s="2550"/>
      <c r="SNY17" s="2550"/>
      <c r="SNZ17" s="2550"/>
      <c r="SOA17" s="2550"/>
      <c r="SOB17" s="2550"/>
      <c r="SOC17" s="2550"/>
      <c r="SOD17" s="2550"/>
      <c r="SOE17" s="2550"/>
      <c r="SOF17" s="2550"/>
      <c r="SOG17" s="2550"/>
      <c r="SOH17" s="2550"/>
      <c r="SOI17" s="2550"/>
      <c r="SOJ17" s="2550"/>
      <c r="SOK17" s="2550"/>
      <c r="SOL17" s="2550"/>
      <c r="SOM17" s="2550"/>
      <c r="SON17" s="2550"/>
      <c r="SOO17" s="2550"/>
      <c r="SOP17" s="2550"/>
      <c r="SOQ17" s="2550"/>
      <c r="SOR17" s="2550"/>
      <c r="SOS17" s="2550"/>
      <c r="SOT17" s="2550"/>
      <c r="SOU17" s="2550"/>
      <c r="SOV17" s="2550"/>
      <c r="SOW17" s="2550"/>
      <c r="SOX17" s="2550"/>
      <c r="SOY17" s="2550"/>
      <c r="SOZ17" s="2550"/>
      <c r="SPA17" s="2550"/>
      <c r="SPB17" s="2550"/>
      <c r="SPC17" s="2550"/>
      <c r="SPD17" s="2550"/>
      <c r="SPE17" s="2550"/>
      <c r="SPF17" s="2550"/>
      <c r="SPG17" s="2550"/>
      <c r="SPH17" s="2550"/>
      <c r="SPI17" s="2550"/>
      <c r="SPJ17" s="2550"/>
      <c r="SPK17" s="2550"/>
      <c r="SPL17" s="2550"/>
      <c r="SPM17" s="2550"/>
      <c r="SPN17" s="2550"/>
      <c r="SPO17" s="2550"/>
      <c r="SPP17" s="2550"/>
      <c r="SPQ17" s="2550"/>
      <c r="SPR17" s="2550"/>
      <c r="SPS17" s="2550"/>
      <c r="SPT17" s="2550"/>
      <c r="SPU17" s="2550"/>
      <c r="SPV17" s="2550"/>
      <c r="SPW17" s="2550"/>
      <c r="SPX17" s="2550"/>
      <c r="SPY17" s="2550"/>
      <c r="SPZ17" s="2550"/>
      <c r="SQA17" s="2550"/>
      <c r="SQB17" s="2550"/>
      <c r="SQC17" s="2550"/>
      <c r="SQD17" s="2550"/>
      <c r="SQE17" s="2550"/>
      <c r="SQF17" s="2550"/>
      <c r="SQG17" s="2550"/>
      <c r="SQH17" s="2550"/>
      <c r="SQI17" s="2550"/>
      <c r="SQJ17" s="2550"/>
      <c r="SQK17" s="2550"/>
      <c r="SQL17" s="2550"/>
      <c r="SQM17" s="2550"/>
      <c r="SQN17" s="2550"/>
      <c r="SQO17" s="2550"/>
      <c r="SQP17" s="2550"/>
      <c r="SQQ17" s="2550"/>
      <c r="SQR17" s="2550"/>
      <c r="SQS17" s="2550"/>
      <c r="SQT17" s="2550"/>
      <c r="SQU17" s="2550"/>
      <c r="SQV17" s="2550"/>
      <c r="SQW17" s="2550"/>
      <c r="SQX17" s="2550"/>
      <c r="SQY17" s="2550"/>
      <c r="SQZ17" s="2550"/>
      <c r="SRA17" s="2550"/>
      <c r="SRB17" s="2550"/>
      <c r="SRC17" s="2550"/>
      <c r="SRD17" s="2550"/>
      <c r="SRE17" s="2550"/>
      <c r="SRF17" s="2550"/>
      <c r="SRG17" s="2550"/>
      <c r="SRH17" s="2550"/>
      <c r="SRI17" s="2550"/>
      <c r="SRJ17" s="2550"/>
      <c r="SRK17" s="2550"/>
      <c r="SRL17" s="2550"/>
      <c r="SRM17" s="2550"/>
      <c r="SRN17" s="2550"/>
      <c r="SRO17" s="2550"/>
      <c r="SRP17" s="2550"/>
      <c r="SRQ17" s="2550"/>
      <c r="SRR17" s="2550"/>
      <c r="SRS17" s="2550"/>
      <c r="SRT17" s="2550"/>
      <c r="SRU17" s="2550"/>
      <c r="SRV17" s="2550"/>
      <c r="SRW17" s="2550"/>
      <c r="SRX17" s="2550"/>
      <c r="SRY17" s="2550"/>
      <c r="SRZ17" s="2550"/>
      <c r="SSA17" s="2550"/>
      <c r="SSB17" s="2550"/>
      <c r="SSC17" s="2550"/>
      <c r="SSD17" s="2550"/>
      <c r="SSE17" s="2550"/>
      <c r="SSF17" s="2550"/>
      <c r="SSG17" s="2550"/>
      <c r="SSH17" s="2550"/>
      <c r="SSI17" s="2550"/>
      <c r="SSJ17" s="2550"/>
      <c r="SSK17" s="2550"/>
      <c r="SSL17" s="2550"/>
      <c r="SSM17" s="2550"/>
      <c r="SSN17" s="2550"/>
      <c r="SSO17" s="2550"/>
      <c r="SSP17" s="2550"/>
      <c r="SSQ17" s="2550"/>
      <c r="SSR17" s="2550"/>
      <c r="SSS17" s="2550"/>
      <c r="SST17" s="2550"/>
      <c r="SSU17" s="2550"/>
      <c r="SSV17" s="2550"/>
      <c r="SSW17" s="2550"/>
      <c r="SSX17" s="2550"/>
      <c r="SSY17" s="2550"/>
      <c r="SSZ17" s="2550"/>
      <c r="STA17" s="2550"/>
      <c r="STB17" s="2550"/>
      <c r="STC17" s="2550"/>
      <c r="STD17" s="2550"/>
      <c r="STE17" s="2550"/>
      <c r="STF17" s="2550"/>
      <c r="STG17" s="2550"/>
      <c r="STH17" s="2550"/>
      <c r="STI17" s="2550"/>
      <c r="STJ17" s="2550"/>
      <c r="STK17" s="2550"/>
      <c r="STL17" s="2550"/>
      <c r="STM17" s="2550"/>
      <c r="STN17" s="2550"/>
      <c r="STO17" s="2550"/>
      <c r="STP17" s="2550"/>
      <c r="STQ17" s="2550"/>
      <c r="STR17" s="2550"/>
      <c r="STS17" s="2550"/>
      <c r="STT17" s="2550"/>
      <c r="STU17" s="2550"/>
      <c r="STV17" s="2550"/>
      <c r="STW17" s="2550"/>
      <c r="STX17" s="2550"/>
      <c r="STY17" s="2550"/>
      <c r="STZ17" s="2550"/>
      <c r="SUA17" s="2550"/>
      <c r="SUB17" s="2550"/>
      <c r="SUC17" s="2550"/>
      <c r="SUD17" s="2550"/>
      <c r="SUE17" s="2550"/>
      <c r="SUF17" s="2550"/>
      <c r="SUG17" s="2550"/>
      <c r="SUH17" s="2550"/>
      <c r="SUI17" s="2550"/>
      <c r="SUJ17" s="2550"/>
      <c r="SUK17" s="2550"/>
      <c r="SUL17" s="2550"/>
      <c r="SUM17" s="2550"/>
      <c r="SUN17" s="2550"/>
      <c r="SUO17" s="2550"/>
      <c r="SUP17" s="2550"/>
      <c r="SUQ17" s="2550"/>
      <c r="SUR17" s="2550"/>
      <c r="SUS17" s="2550"/>
      <c r="SUT17" s="2550"/>
      <c r="SUU17" s="2550"/>
      <c r="SUV17" s="2550"/>
      <c r="SUW17" s="2550"/>
      <c r="SUX17" s="2550"/>
      <c r="SUY17" s="2550"/>
      <c r="SUZ17" s="2550"/>
      <c r="SVA17" s="2550"/>
      <c r="SVB17" s="2550"/>
      <c r="SVC17" s="2550"/>
      <c r="SVD17" s="2550"/>
      <c r="SVE17" s="2550"/>
      <c r="SVF17" s="2550"/>
      <c r="SVG17" s="2550"/>
      <c r="SVH17" s="2550"/>
      <c r="SVI17" s="2550"/>
      <c r="SVJ17" s="2550"/>
      <c r="SVK17" s="2550"/>
      <c r="SVL17" s="2550"/>
      <c r="SVM17" s="2550"/>
      <c r="SVN17" s="2550"/>
      <c r="SVO17" s="2550"/>
      <c r="SVP17" s="2550"/>
      <c r="SVQ17" s="2550"/>
      <c r="SVR17" s="2550"/>
      <c r="SVS17" s="2550"/>
      <c r="SVT17" s="2550"/>
      <c r="SVU17" s="2550"/>
      <c r="SVV17" s="2550"/>
      <c r="SVW17" s="2550"/>
      <c r="SVX17" s="2550"/>
      <c r="SVY17" s="2550"/>
      <c r="SVZ17" s="2550"/>
      <c r="SWA17" s="2550"/>
      <c r="SWB17" s="2550"/>
      <c r="SWC17" s="2550"/>
      <c r="SWD17" s="2550"/>
      <c r="SWE17" s="2550"/>
      <c r="SWF17" s="2550"/>
      <c r="SWG17" s="2550"/>
      <c r="SWH17" s="2550"/>
      <c r="SWI17" s="2550"/>
      <c r="SWJ17" s="2550"/>
      <c r="SWK17" s="2550"/>
      <c r="SWL17" s="2550"/>
      <c r="SWM17" s="2550"/>
      <c r="SWN17" s="2550"/>
      <c r="SWO17" s="2550"/>
      <c r="SWP17" s="2550"/>
      <c r="SWQ17" s="2550"/>
      <c r="SWR17" s="2550"/>
      <c r="SWS17" s="2550"/>
      <c r="SWT17" s="2550"/>
      <c r="SWU17" s="2550"/>
      <c r="SWV17" s="2550"/>
      <c r="SWW17" s="2550"/>
      <c r="SWX17" s="2550"/>
      <c r="SWY17" s="2550"/>
      <c r="SWZ17" s="2550"/>
      <c r="SXA17" s="2550"/>
      <c r="SXB17" s="2550"/>
      <c r="SXC17" s="2550"/>
      <c r="SXD17" s="2550"/>
      <c r="SXE17" s="2550"/>
      <c r="SXF17" s="2550"/>
      <c r="SXG17" s="2550"/>
      <c r="SXH17" s="2550"/>
      <c r="SXI17" s="2550"/>
      <c r="SXJ17" s="2550"/>
      <c r="SXK17" s="2550"/>
      <c r="SXL17" s="2550"/>
      <c r="SXM17" s="2550"/>
      <c r="SXN17" s="2550"/>
      <c r="SXO17" s="2550"/>
      <c r="SXP17" s="2550"/>
      <c r="SXQ17" s="2550"/>
      <c r="SXR17" s="2550"/>
      <c r="SXS17" s="2550"/>
      <c r="SXT17" s="2550"/>
      <c r="SXU17" s="2550"/>
      <c r="SXV17" s="2550"/>
      <c r="SXW17" s="2550"/>
      <c r="SXX17" s="2550"/>
      <c r="SXY17" s="2550"/>
      <c r="SXZ17" s="2550"/>
      <c r="SYA17" s="2550"/>
      <c r="SYB17" s="2550"/>
      <c r="SYC17" s="2550"/>
      <c r="SYD17" s="2550"/>
      <c r="SYE17" s="2550"/>
      <c r="SYF17" s="2550"/>
      <c r="SYG17" s="2550"/>
      <c r="SYH17" s="2550"/>
      <c r="SYI17" s="2550"/>
      <c r="SYJ17" s="2550"/>
      <c r="SYK17" s="2550"/>
      <c r="SYL17" s="2550"/>
      <c r="SYM17" s="2550"/>
      <c r="SYN17" s="2550"/>
      <c r="SYO17" s="2550"/>
      <c r="SYP17" s="2550"/>
      <c r="SYQ17" s="2550"/>
      <c r="SYR17" s="2550"/>
      <c r="SYS17" s="2550"/>
      <c r="SYT17" s="2550"/>
      <c r="SYU17" s="2550"/>
      <c r="SYV17" s="2550"/>
      <c r="SYW17" s="2550"/>
      <c r="SYX17" s="2550"/>
      <c r="SYY17" s="2550"/>
      <c r="SYZ17" s="2550"/>
      <c r="SZA17" s="2550"/>
      <c r="SZB17" s="2550"/>
      <c r="SZC17" s="2550"/>
      <c r="SZD17" s="2550"/>
      <c r="SZE17" s="2550"/>
      <c r="SZF17" s="2550"/>
      <c r="SZG17" s="2550"/>
      <c r="SZH17" s="2550"/>
      <c r="SZI17" s="2550"/>
      <c r="SZJ17" s="2550"/>
      <c r="SZK17" s="2550"/>
      <c r="SZL17" s="2550"/>
      <c r="SZM17" s="2550"/>
      <c r="SZN17" s="2550"/>
      <c r="SZO17" s="2550"/>
      <c r="SZP17" s="2550"/>
      <c r="SZQ17" s="2550"/>
      <c r="SZR17" s="2550"/>
      <c r="SZS17" s="2550"/>
      <c r="SZT17" s="2550"/>
      <c r="SZU17" s="2550"/>
      <c r="SZV17" s="2550"/>
      <c r="SZW17" s="2550"/>
      <c r="SZX17" s="2550"/>
      <c r="SZY17" s="2550"/>
      <c r="SZZ17" s="2550"/>
      <c r="TAA17" s="2550"/>
      <c r="TAB17" s="2550"/>
      <c r="TAC17" s="2550"/>
      <c r="TAD17" s="2550"/>
      <c r="TAE17" s="2550"/>
      <c r="TAF17" s="2550"/>
      <c r="TAG17" s="2550"/>
      <c r="TAH17" s="2550"/>
      <c r="TAI17" s="2550"/>
      <c r="TAJ17" s="2550"/>
      <c r="TAK17" s="2550"/>
      <c r="TAL17" s="2550"/>
      <c r="TAM17" s="2550"/>
      <c r="TAN17" s="2550"/>
      <c r="TAO17" s="2550"/>
      <c r="TAP17" s="2550"/>
      <c r="TAQ17" s="2550"/>
      <c r="TAR17" s="2550"/>
      <c r="TAS17" s="2550"/>
      <c r="TAT17" s="2550"/>
      <c r="TAU17" s="2550"/>
      <c r="TAV17" s="2550"/>
      <c r="TAW17" s="2550"/>
      <c r="TAX17" s="2550"/>
      <c r="TAY17" s="2550"/>
      <c r="TAZ17" s="2550"/>
      <c r="TBA17" s="2550"/>
      <c r="TBB17" s="2550"/>
      <c r="TBC17" s="2550"/>
      <c r="TBD17" s="2550"/>
      <c r="TBE17" s="2550"/>
      <c r="TBF17" s="2550"/>
      <c r="TBG17" s="2550"/>
      <c r="TBH17" s="2550"/>
      <c r="TBI17" s="2550"/>
      <c r="TBJ17" s="2550"/>
      <c r="TBK17" s="2550"/>
      <c r="TBL17" s="2550"/>
      <c r="TBM17" s="2550"/>
      <c r="TBN17" s="2550"/>
      <c r="TBO17" s="2550"/>
      <c r="TBP17" s="2550"/>
      <c r="TBQ17" s="2550"/>
      <c r="TBR17" s="2550"/>
      <c r="TBS17" s="2550"/>
      <c r="TBT17" s="2550"/>
      <c r="TBU17" s="2550"/>
      <c r="TBV17" s="2550"/>
      <c r="TBW17" s="2550"/>
      <c r="TBX17" s="2550"/>
      <c r="TBY17" s="2550"/>
      <c r="TBZ17" s="2550"/>
      <c r="TCA17" s="2550"/>
      <c r="TCB17" s="2550"/>
      <c r="TCC17" s="2550"/>
      <c r="TCD17" s="2550"/>
      <c r="TCE17" s="2550"/>
      <c r="TCF17" s="2550"/>
      <c r="TCG17" s="2550"/>
      <c r="TCH17" s="2550"/>
      <c r="TCI17" s="2550"/>
      <c r="TCJ17" s="2550"/>
      <c r="TCK17" s="2550"/>
      <c r="TCL17" s="2550"/>
      <c r="TCM17" s="2550"/>
      <c r="TCN17" s="2550"/>
      <c r="TCO17" s="2550"/>
      <c r="TCP17" s="2550"/>
      <c r="TCQ17" s="2550"/>
      <c r="TCR17" s="2550"/>
      <c r="TCS17" s="2550"/>
      <c r="TCT17" s="2550"/>
      <c r="TCU17" s="2550"/>
      <c r="TCV17" s="2550"/>
      <c r="TCW17" s="2550"/>
      <c r="TCX17" s="2550"/>
      <c r="TCY17" s="2550"/>
      <c r="TCZ17" s="2550"/>
      <c r="TDA17" s="2550"/>
      <c r="TDB17" s="2550"/>
      <c r="TDC17" s="2550"/>
      <c r="TDD17" s="2550"/>
      <c r="TDE17" s="2550"/>
      <c r="TDF17" s="2550"/>
      <c r="TDG17" s="2550"/>
      <c r="TDH17" s="2550"/>
      <c r="TDI17" s="2550"/>
      <c r="TDJ17" s="2550"/>
      <c r="TDK17" s="2550"/>
      <c r="TDL17" s="2550"/>
      <c r="TDM17" s="2550"/>
      <c r="TDN17" s="2550"/>
      <c r="TDO17" s="2550"/>
      <c r="TDP17" s="2550"/>
      <c r="TDQ17" s="2550"/>
      <c r="TDR17" s="2550"/>
      <c r="TDS17" s="2550"/>
      <c r="TDT17" s="2550"/>
      <c r="TDU17" s="2550"/>
      <c r="TDV17" s="2550"/>
      <c r="TDW17" s="2550"/>
      <c r="TDX17" s="2550"/>
      <c r="TDY17" s="2550"/>
      <c r="TDZ17" s="2550"/>
      <c r="TEA17" s="2550"/>
      <c r="TEB17" s="2550"/>
      <c r="TEC17" s="2550"/>
      <c r="TED17" s="2550"/>
      <c r="TEE17" s="2550"/>
      <c r="TEF17" s="2550"/>
      <c r="TEG17" s="2550"/>
      <c r="TEH17" s="2550"/>
      <c r="TEI17" s="2550"/>
      <c r="TEJ17" s="2550"/>
      <c r="TEK17" s="2550"/>
      <c r="TEL17" s="2550"/>
      <c r="TEM17" s="2550"/>
      <c r="TEN17" s="2550"/>
      <c r="TEO17" s="2550"/>
      <c r="TEP17" s="2550"/>
      <c r="TEQ17" s="2550"/>
      <c r="TER17" s="2550"/>
      <c r="TES17" s="2550"/>
      <c r="TET17" s="2550"/>
      <c r="TEU17" s="2550"/>
      <c r="TEV17" s="2550"/>
      <c r="TEW17" s="2550"/>
      <c r="TEX17" s="2550"/>
      <c r="TEY17" s="2550"/>
      <c r="TEZ17" s="2550"/>
      <c r="TFA17" s="2550"/>
      <c r="TFB17" s="2550"/>
      <c r="TFC17" s="2550"/>
      <c r="TFD17" s="2550"/>
      <c r="TFE17" s="2550"/>
      <c r="TFF17" s="2550"/>
      <c r="TFG17" s="2550"/>
      <c r="TFH17" s="2550"/>
      <c r="TFI17" s="2550"/>
      <c r="TFJ17" s="2550"/>
      <c r="TFK17" s="2550"/>
      <c r="TFL17" s="2550"/>
      <c r="TFM17" s="2550"/>
      <c r="TFN17" s="2550"/>
      <c r="TFO17" s="2550"/>
      <c r="TFP17" s="2550"/>
      <c r="TFQ17" s="2550"/>
      <c r="TFR17" s="2550"/>
      <c r="TFS17" s="2550"/>
      <c r="TFT17" s="2550"/>
      <c r="TFU17" s="2550"/>
      <c r="TFV17" s="2550"/>
      <c r="TFW17" s="2550"/>
      <c r="TFX17" s="2550"/>
      <c r="TFY17" s="2550"/>
      <c r="TFZ17" s="2550"/>
      <c r="TGA17" s="2550"/>
      <c r="TGB17" s="2550"/>
      <c r="TGC17" s="2550"/>
      <c r="TGD17" s="2550"/>
      <c r="TGE17" s="2550"/>
      <c r="TGF17" s="2550"/>
      <c r="TGG17" s="2550"/>
      <c r="TGH17" s="2550"/>
      <c r="TGI17" s="2550"/>
      <c r="TGJ17" s="2550"/>
      <c r="TGK17" s="2550"/>
      <c r="TGL17" s="2550"/>
      <c r="TGM17" s="2550"/>
      <c r="TGN17" s="2550"/>
      <c r="TGO17" s="2550"/>
      <c r="TGP17" s="2550"/>
      <c r="TGQ17" s="2550"/>
      <c r="TGR17" s="2550"/>
      <c r="TGS17" s="2550"/>
      <c r="TGT17" s="2550"/>
      <c r="TGU17" s="2550"/>
      <c r="TGV17" s="2550"/>
      <c r="TGW17" s="2550"/>
      <c r="TGX17" s="2550"/>
      <c r="TGY17" s="2550"/>
      <c r="TGZ17" s="2550"/>
      <c r="THA17" s="2550"/>
      <c r="THB17" s="2550"/>
      <c r="THC17" s="2550"/>
      <c r="THD17" s="2550"/>
      <c r="THE17" s="2550"/>
      <c r="THF17" s="2550"/>
      <c r="THG17" s="2550"/>
      <c r="THH17" s="2550"/>
      <c r="THI17" s="2550"/>
      <c r="THJ17" s="2550"/>
      <c r="THK17" s="2550"/>
      <c r="THL17" s="2550"/>
      <c r="THM17" s="2550"/>
      <c r="THN17" s="2550"/>
      <c r="THO17" s="2550"/>
      <c r="THP17" s="2550"/>
      <c r="THQ17" s="2550"/>
      <c r="THR17" s="2550"/>
      <c r="THS17" s="2550"/>
      <c r="THT17" s="2550"/>
      <c r="THU17" s="2550"/>
      <c r="THV17" s="2550"/>
      <c r="THW17" s="2550"/>
      <c r="THX17" s="2550"/>
      <c r="THY17" s="2550"/>
      <c r="THZ17" s="2550"/>
      <c r="TIA17" s="2550"/>
      <c r="TIB17" s="2550"/>
      <c r="TIC17" s="2550"/>
      <c r="TID17" s="2550"/>
      <c r="TIE17" s="2550"/>
      <c r="TIF17" s="2550"/>
      <c r="TIG17" s="2550"/>
      <c r="TIH17" s="2550"/>
      <c r="TII17" s="2550"/>
      <c r="TIJ17" s="2550"/>
      <c r="TIK17" s="2550"/>
      <c r="TIL17" s="2550"/>
      <c r="TIM17" s="2550"/>
      <c r="TIN17" s="2550"/>
      <c r="TIO17" s="2550"/>
      <c r="TIP17" s="2550"/>
      <c r="TIQ17" s="2550"/>
      <c r="TIR17" s="2550"/>
      <c r="TIS17" s="2550"/>
      <c r="TIT17" s="2550"/>
      <c r="TIU17" s="2550"/>
      <c r="TIV17" s="2550"/>
      <c r="TIW17" s="2550"/>
      <c r="TIX17" s="2550"/>
      <c r="TIY17" s="2550"/>
      <c r="TIZ17" s="2550"/>
      <c r="TJA17" s="2550"/>
      <c r="TJB17" s="2550"/>
      <c r="TJC17" s="2550"/>
      <c r="TJD17" s="2550"/>
      <c r="TJE17" s="2550"/>
      <c r="TJF17" s="2550"/>
      <c r="TJG17" s="2550"/>
      <c r="TJH17" s="2550"/>
      <c r="TJI17" s="2550"/>
      <c r="TJJ17" s="2550"/>
      <c r="TJK17" s="2550"/>
      <c r="TJL17" s="2550"/>
      <c r="TJM17" s="2550"/>
      <c r="TJN17" s="2550"/>
      <c r="TJO17" s="2550"/>
      <c r="TJP17" s="2550"/>
      <c r="TJQ17" s="2550"/>
      <c r="TJR17" s="2550"/>
      <c r="TJS17" s="2550"/>
      <c r="TJT17" s="2550"/>
      <c r="TJU17" s="2550"/>
      <c r="TJV17" s="2550"/>
      <c r="TJW17" s="2550"/>
      <c r="TJX17" s="2550"/>
      <c r="TJY17" s="2550"/>
      <c r="TJZ17" s="2550"/>
      <c r="TKA17" s="2550"/>
      <c r="TKB17" s="2550"/>
      <c r="TKC17" s="2550"/>
      <c r="TKD17" s="2550"/>
      <c r="TKE17" s="2550"/>
      <c r="TKF17" s="2550"/>
      <c r="TKG17" s="2550"/>
      <c r="TKH17" s="2550"/>
      <c r="TKI17" s="2550"/>
      <c r="TKJ17" s="2550"/>
      <c r="TKK17" s="2550"/>
      <c r="TKL17" s="2550"/>
      <c r="TKM17" s="2550"/>
      <c r="TKN17" s="2550"/>
      <c r="TKO17" s="2550"/>
      <c r="TKP17" s="2550"/>
      <c r="TKQ17" s="2550"/>
      <c r="TKR17" s="2550"/>
      <c r="TKS17" s="2550"/>
      <c r="TKT17" s="2550"/>
      <c r="TKU17" s="2550"/>
      <c r="TKV17" s="2550"/>
      <c r="TKW17" s="2550"/>
      <c r="TKX17" s="2550"/>
      <c r="TKY17" s="2550"/>
      <c r="TKZ17" s="2550"/>
      <c r="TLA17" s="2550"/>
      <c r="TLB17" s="2550"/>
      <c r="TLC17" s="2550"/>
      <c r="TLD17" s="2550"/>
      <c r="TLE17" s="2550"/>
      <c r="TLF17" s="2550"/>
      <c r="TLG17" s="2550"/>
      <c r="TLH17" s="2550"/>
      <c r="TLI17" s="2550"/>
      <c r="TLJ17" s="2550"/>
      <c r="TLK17" s="2550"/>
      <c r="TLL17" s="2550"/>
      <c r="TLM17" s="2550"/>
      <c r="TLN17" s="2550"/>
      <c r="TLO17" s="2550"/>
      <c r="TLP17" s="2550"/>
      <c r="TLQ17" s="2550"/>
      <c r="TLR17" s="2550"/>
      <c r="TLS17" s="2550"/>
      <c r="TLT17" s="2550"/>
      <c r="TLU17" s="2550"/>
      <c r="TLV17" s="2550"/>
      <c r="TLW17" s="2550"/>
      <c r="TLX17" s="2550"/>
      <c r="TLY17" s="2550"/>
      <c r="TLZ17" s="2550"/>
      <c r="TMA17" s="2550"/>
      <c r="TMB17" s="2550"/>
      <c r="TMC17" s="2550"/>
      <c r="TMD17" s="2550"/>
      <c r="TME17" s="2550"/>
      <c r="TMF17" s="2550"/>
      <c r="TMG17" s="2550"/>
      <c r="TMH17" s="2550"/>
      <c r="TMI17" s="2550"/>
      <c r="TMJ17" s="2550"/>
      <c r="TMK17" s="2550"/>
      <c r="TML17" s="2550"/>
      <c r="TMM17" s="2550"/>
      <c r="TMN17" s="2550"/>
      <c r="TMO17" s="2550"/>
      <c r="TMP17" s="2550"/>
      <c r="TMQ17" s="2550"/>
      <c r="TMR17" s="2550"/>
      <c r="TMS17" s="2550"/>
      <c r="TMT17" s="2550"/>
      <c r="TMU17" s="2550"/>
      <c r="TMV17" s="2550"/>
      <c r="TMW17" s="2550"/>
      <c r="TMX17" s="2550"/>
      <c r="TMY17" s="2550"/>
      <c r="TMZ17" s="2550"/>
      <c r="TNA17" s="2550"/>
      <c r="TNB17" s="2550"/>
      <c r="TNC17" s="2550"/>
      <c r="TND17" s="2550"/>
      <c r="TNE17" s="2550"/>
      <c r="TNF17" s="2550"/>
      <c r="TNG17" s="2550"/>
      <c r="TNH17" s="2550"/>
      <c r="TNI17" s="2550"/>
      <c r="TNJ17" s="2550"/>
      <c r="TNK17" s="2550"/>
      <c r="TNL17" s="2550"/>
      <c r="TNM17" s="2550"/>
      <c r="TNN17" s="2550"/>
      <c r="TNO17" s="2550"/>
      <c r="TNP17" s="2550"/>
      <c r="TNQ17" s="2550"/>
      <c r="TNR17" s="2550"/>
      <c r="TNS17" s="2550"/>
      <c r="TNT17" s="2550"/>
      <c r="TNU17" s="2550"/>
      <c r="TNV17" s="2550"/>
      <c r="TNW17" s="2550"/>
      <c r="TNX17" s="2550"/>
      <c r="TNY17" s="2550"/>
      <c r="TNZ17" s="2550"/>
      <c r="TOA17" s="2550"/>
      <c r="TOB17" s="2550"/>
      <c r="TOC17" s="2550"/>
      <c r="TOD17" s="2550"/>
      <c r="TOE17" s="2550"/>
      <c r="TOF17" s="2550"/>
      <c r="TOG17" s="2550"/>
      <c r="TOH17" s="2550"/>
      <c r="TOI17" s="2550"/>
      <c r="TOJ17" s="2550"/>
      <c r="TOK17" s="2550"/>
      <c r="TOL17" s="2550"/>
      <c r="TOM17" s="2550"/>
      <c r="TON17" s="2550"/>
      <c r="TOO17" s="2550"/>
      <c r="TOP17" s="2550"/>
      <c r="TOQ17" s="2550"/>
      <c r="TOR17" s="2550"/>
      <c r="TOS17" s="2550"/>
      <c r="TOT17" s="2550"/>
      <c r="TOU17" s="2550"/>
      <c r="TOV17" s="2550"/>
      <c r="TOW17" s="2550"/>
      <c r="TOX17" s="2550"/>
      <c r="TOY17" s="2550"/>
      <c r="TOZ17" s="2550"/>
      <c r="TPA17" s="2550"/>
      <c r="TPB17" s="2550"/>
      <c r="TPC17" s="2550"/>
      <c r="TPD17" s="2550"/>
      <c r="TPE17" s="2550"/>
      <c r="TPF17" s="2550"/>
      <c r="TPG17" s="2550"/>
      <c r="TPH17" s="2550"/>
      <c r="TPI17" s="2550"/>
      <c r="TPJ17" s="2550"/>
      <c r="TPK17" s="2550"/>
      <c r="TPL17" s="2550"/>
      <c r="TPM17" s="2550"/>
      <c r="TPN17" s="2550"/>
      <c r="TPO17" s="2550"/>
      <c r="TPP17" s="2550"/>
      <c r="TPQ17" s="2550"/>
      <c r="TPR17" s="2550"/>
      <c r="TPS17" s="2550"/>
      <c r="TPT17" s="2550"/>
      <c r="TPU17" s="2550"/>
      <c r="TPV17" s="2550"/>
      <c r="TPW17" s="2550"/>
      <c r="TPX17" s="2550"/>
      <c r="TPY17" s="2550"/>
      <c r="TPZ17" s="2550"/>
      <c r="TQA17" s="2550"/>
      <c r="TQB17" s="2550"/>
      <c r="TQC17" s="2550"/>
      <c r="TQD17" s="2550"/>
      <c r="TQE17" s="2550"/>
      <c r="TQF17" s="2550"/>
      <c r="TQG17" s="2550"/>
      <c r="TQH17" s="2550"/>
      <c r="TQI17" s="2550"/>
      <c r="TQJ17" s="2550"/>
      <c r="TQK17" s="2550"/>
      <c r="TQL17" s="2550"/>
      <c r="TQM17" s="2550"/>
      <c r="TQN17" s="2550"/>
      <c r="TQO17" s="2550"/>
      <c r="TQP17" s="2550"/>
      <c r="TQQ17" s="2550"/>
      <c r="TQR17" s="2550"/>
      <c r="TQS17" s="2550"/>
      <c r="TQT17" s="2550"/>
      <c r="TQU17" s="2550"/>
      <c r="TQV17" s="2550"/>
      <c r="TQW17" s="2550"/>
      <c r="TQX17" s="2550"/>
      <c r="TQY17" s="2550"/>
      <c r="TQZ17" s="2550"/>
      <c r="TRA17" s="2550"/>
      <c r="TRB17" s="2550"/>
      <c r="TRC17" s="2550"/>
      <c r="TRD17" s="2550"/>
      <c r="TRE17" s="2550"/>
      <c r="TRF17" s="2550"/>
      <c r="TRG17" s="2550"/>
      <c r="TRH17" s="2550"/>
      <c r="TRI17" s="2550"/>
      <c r="TRJ17" s="2550"/>
      <c r="TRK17" s="2550"/>
      <c r="TRL17" s="2550"/>
      <c r="TRM17" s="2550"/>
      <c r="TRN17" s="2550"/>
      <c r="TRO17" s="2550"/>
      <c r="TRP17" s="2550"/>
      <c r="TRQ17" s="2550"/>
      <c r="TRR17" s="2550"/>
      <c r="TRS17" s="2550"/>
      <c r="TRT17" s="2550"/>
      <c r="TRU17" s="2550"/>
      <c r="TRV17" s="2550"/>
      <c r="TRW17" s="2550"/>
      <c r="TRX17" s="2550"/>
      <c r="TRY17" s="2550"/>
      <c r="TRZ17" s="2550"/>
      <c r="TSA17" s="2550"/>
      <c r="TSB17" s="2550"/>
      <c r="TSC17" s="2550"/>
      <c r="TSD17" s="2550"/>
      <c r="TSE17" s="2550"/>
      <c r="TSF17" s="2550"/>
      <c r="TSG17" s="2550"/>
      <c r="TSH17" s="2550"/>
      <c r="TSI17" s="2550"/>
      <c r="TSJ17" s="2550"/>
      <c r="TSK17" s="2550"/>
      <c r="TSL17" s="2550"/>
      <c r="TSM17" s="2550"/>
      <c r="TSN17" s="2550"/>
      <c r="TSO17" s="2550"/>
      <c r="TSP17" s="2550"/>
      <c r="TSQ17" s="2550"/>
      <c r="TSR17" s="2550"/>
      <c r="TSS17" s="2550"/>
      <c r="TST17" s="2550"/>
      <c r="TSU17" s="2550"/>
      <c r="TSV17" s="2550"/>
      <c r="TSW17" s="2550"/>
      <c r="TSX17" s="2550"/>
      <c r="TSY17" s="2550"/>
      <c r="TSZ17" s="2550"/>
      <c r="TTA17" s="2550"/>
      <c r="TTB17" s="2550"/>
      <c r="TTC17" s="2550"/>
      <c r="TTD17" s="2550"/>
      <c r="TTE17" s="2550"/>
      <c r="TTF17" s="2550"/>
      <c r="TTG17" s="2550"/>
      <c r="TTH17" s="2550"/>
      <c r="TTI17" s="2550"/>
      <c r="TTJ17" s="2550"/>
      <c r="TTK17" s="2550"/>
      <c r="TTL17" s="2550"/>
      <c r="TTM17" s="2550"/>
      <c r="TTN17" s="2550"/>
      <c r="TTO17" s="2550"/>
      <c r="TTP17" s="2550"/>
      <c r="TTQ17" s="2550"/>
      <c r="TTR17" s="2550"/>
      <c r="TTS17" s="2550"/>
      <c r="TTT17" s="2550"/>
      <c r="TTU17" s="2550"/>
      <c r="TTV17" s="2550"/>
      <c r="TTW17" s="2550"/>
      <c r="TTX17" s="2550"/>
      <c r="TTY17" s="2550"/>
      <c r="TTZ17" s="2550"/>
      <c r="TUA17" s="2550"/>
      <c r="TUB17" s="2550"/>
      <c r="TUC17" s="2550"/>
      <c r="TUD17" s="2550"/>
      <c r="TUE17" s="2550"/>
      <c r="TUF17" s="2550"/>
      <c r="TUG17" s="2550"/>
      <c r="TUH17" s="2550"/>
      <c r="TUI17" s="2550"/>
      <c r="TUJ17" s="2550"/>
      <c r="TUK17" s="2550"/>
      <c r="TUL17" s="2550"/>
      <c r="TUM17" s="2550"/>
      <c r="TUN17" s="2550"/>
      <c r="TUO17" s="2550"/>
      <c r="TUP17" s="2550"/>
      <c r="TUQ17" s="2550"/>
      <c r="TUR17" s="2550"/>
      <c r="TUS17" s="2550"/>
      <c r="TUT17" s="2550"/>
      <c r="TUU17" s="2550"/>
      <c r="TUV17" s="2550"/>
      <c r="TUW17" s="2550"/>
      <c r="TUX17" s="2550"/>
      <c r="TUY17" s="2550"/>
      <c r="TUZ17" s="2550"/>
      <c r="TVA17" s="2550"/>
      <c r="TVB17" s="2550"/>
      <c r="TVC17" s="2550"/>
      <c r="TVD17" s="2550"/>
      <c r="TVE17" s="2550"/>
      <c r="TVF17" s="2550"/>
      <c r="TVG17" s="2550"/>
      <c r="TVH17" s="2550"/>
      <c r="TVI17" s="2550"/>
      <c r="TVJ17" s="2550"/>
      <c r="TVK17" s="2550"/>
      <c r="TVL17" s="2550"/>
      <c r="TVM17" s="2550"/>
      <c r="TVN17" s="2550"/>
      <c r="TVO17" s="2550"/>
      <c r="TVP17" s="2550"/>
      <c r="TVQ17" s="2550"/>
      <c r="TVR17" s="2550"/>
      <c r="TVS17" s="2550"/>
      <c r="TVT17" s="2550"/>
      <c r="TVU17" s="2550"/>
      <c r="TVV17" s="2550"/>
      <c r="TVW17" s="2550"/>
      <c r="TVX17" s="2550"/>
      <c r="TVY17" s="2550"/>
      <c r="TVZ17" s="2550"/>
      <c r="TWA17" s="2550"/>
      <c r="TWB17" s="2550"/>
      <c r="TWC17" s="2550"/>
      <c r="TWD17" s="2550"/>
      <c r="TWE17" s="2550"/>
      <c r="TWF17" s="2550"/>
      <c r="TWG17" s="2550"/>
      <c r="TWH17" s="2550"/>
      <c r="TWI17" s="2550"/>
      <c r="TWJ17" s="2550"/>
      <c r="TWK17" s="2550"/>
      <c r="TWL17" s="2550"/>
      <c r="TWM17" s="2550"/>
      <c r="TWN17" s="2550"/>
      <c r="TWO17" s="2550"/>
      <c r="TWP17" s="2550"/>
      <c r="TWQ17" s="2550"/>
      <c r="TWR17" s="2550"/>
      <c r="TWS17" s="2550"/>
      <c r="TWT17" s="2550"/>
      <c r="TWU17" s="2550"/>
      <c r="TWV17" s="2550"/>
      <c r="TWW17" s="2550"/>
      <c r="TWX17" s="2550"/>
      <c r="TWY17" s="2550"/>
      <c r="TWZ17" s="2550"/>
      <c r="TXA17" s="2550"/>
      <c r="TXB17" s="2550"/>
      <c r="TXC17" s="2550"/>
      <c r="TXD17" s="2550"/>
      <c r="TXE17" s="2550"/>
      <c r="TXF17" s="2550"/>
      <c r="TXG17" s="2550"/>
      <c r="TXH17" s="2550"/>
      <c r="TXI17" s="2550"/>
      <c r="TXJ17" s="2550"/>
      <c r="TXK17" s="2550"/>
      <c r="TXL17" s="2550"/>
      <c r="TXM17" s="2550"/>
      <c r="TXN17" s="2550"/>
      <c r="TXO17" s="2550"/>
      <c r="TXP17" s="2550"/>
      <c r="TXQ17" s="2550"/>
      <c r="TXR17" s="2550"/>
      <c r="TXS17" s="2550"/>
      <c r="TXT17" s="2550"/>
      <c r="TXU17" s="2550"/>
      <c r="TXV17" s="2550"/>
      <c r="TXW17" s="2550"/>
      <c r="TXX17" s="2550"/>
      <c r="TXY17" s="2550"/>
      <c r="TXZ17" s="2550"/>
      <c r="TYA17" s="2550"/>
      <c r="TYB17" s="2550"/>
      <c r="TYC17" s="2550"/>
      <c r="TYD17" s="2550"/>
      <c r="TYE17" s="2550"/>
      <c r="TYF17" s="2550"/>
      <c r="TYG17" s="2550"/>
      <c r="TYH17" s="2550"/>
      <c r="TYI17" s="2550"/>
      <c r="TYJ17" s="2550"/>
      <c r="TYK17" s="2550"/>
      <c r="TYL17" s="2550"/>
      <c r="TYM17" s="2550"/>
      <c r="TYN17" s="2550"/>
      <c r="TYO17" s="2550"/>
      <c r="TYP17" s="2550"/>
      <c r="TYQ17" s="2550"/>
      <c r="TYR17" s="2550"/>
      <c r="TYS17" s="2550"/>
      <c r="TYT17" s="2550"/>
      <c r="TYU17" s="2550"/>
      <c r="TYV17" s="2550"/>
      <c r="TYW17" s="2550"/>
      <c r="TYX17" s="2550"/>
      <c r="TYY17" s="2550"/>
      <c r="TYZ17" s="2550"/>
      <c r="TZA17" s="2550"/>
      <c r="TZB17" s="2550"/>
      <c r="TZC17" s="2550"/>
      <c r="TZD17" s="2550"/>
      <c r="TZE17" s="2550"/>
      <c r="TZF17" s="2550"/>
      <c r="TZG17" s="2550"/>
      <c r="TZH17" s="2550"/>
      <c r="TZI17" s="2550"/>
      <c r="TZJ17" s="2550"/>
      <c r="TZK17" s="2550"/>
      <c r="TZL17" s="2550"/>
      <c r="TZM17" s="2550"/>
      <c r="TZN17" s="2550"/>
      <c r="TZO17" s="2550"/>
      <c r="TZP17" s="2550"/>
      <c r="TZQ17" s="2550"/>
      <c r="TZR17" s="2550"/>
      <c r="TZS17" s="2550"/>
      <c r="TZT17" s="2550"/>
      <c r="TZU17" s="2550"/>
      <c r="TZV17" s="2550"/>
      <c r="TZW17" s="2550"/>
      <c r="TZX17" s="2550"/>
      <c r="TZY17" s="2550"/>
      <c r="TZZ17" s="2550"/>
      <c r="UAA17" s="2550"/>
      <c r="UAB17" s="2550"/>
      <c r="UAC17" s="2550"/>
      <c r="UAD17" s="2550"/>
      <c r="UAE17" s="2550"/>
      <c r="UAF17" s="2550"/>
      <c r="UAG17" s="2550"/>
      <c r="UAH17" s="2550"/>
      <c r="UAI17" s="2550"/>
      <c r="UAJ17" s="2550"/>
      <c r="UAK17" s="2550"/>
      <c r="UAL17" s="2550"/>
      <c r="UAM17" s="2550"/>
      <c r="UAN17" s="2550"/>
      <c r="UAO17" s="2550"/>
      <c r="UAP17" s="2550"/>
      <c r="UAQ17" s="2550"/>
      <c r="UAR17" s="2550"/>
      <c r="UAS17" s="2550"/>
      <c r="UAT17" s="2550"/>
      <c r="UAU17" s="2550"/>
      <c r="UAV17" s="2550"/>
      <c r="UAW17" s="2550"/>
      <c r="UAX17" s="2550"/>
      <c r="UAY17" s="2550"/>
      <c r="UAZ17" s="2550"/>
      <c r="UBA17" s="2550"/>
      <c r="UBB17" s="2550"/>
      <c r="UBC17" s="2550"/>
      <c r="UBD17" s="2550"/>
      <c r="UBE17" s="2550"/>
      <c r="UBF17" s="2550"/>
      <c r="UBG17" s="2550"/>
      <c r="UBH17" s="2550"/>
      <c r="UBI17" s="2550"/>
      <c r="UBJ17" s="2550"/>
      <c r="UBK17" s="2550"/>
      <c r="UBL17" s="2550"/>
      <c r="UBM17" s="2550"/>
      <c r="UBN17" s="2550"/>
      <c r="UBO17" s="2550"/>
      <c r="UBP17" s="2550"/>
      <c r="UBQ17" s="2550"/>
      <c r="UBR17" s="2550"/>
      <c r="UBS17" s="2550"/>
      <c r="UBT17" s="2550"/>
      <c r="UBU17" s="2550"/>
      <c r="UBV17" s="2550"/>
      <c r="UBW17" s="2550"/>
      <c r="UBX17" s="2550"/>
      <c r="UBY17" s="2550"/>
      <c r="UBZ17" s="2550"/>
      <c r="UCA17" s="2550"/>
      <c r="UCB17" s="2550"/>
      <c r="UCC17" s="2550"/>
      <c r="UCD17" s="2550"/>
      <c r="UCE17" s="2550"/>
      <c r="UCF17" s="2550"/>
      <c r="UCG17" s="2550"/>
      <c r="UCH17" s="2550"/>
      <c r="UCI17" s="2550"/>
      <c r="UCJ17" s="2550"/>
      <c r="UCK17" s="2550"/>
      <c r="UCL17" s="2550"/>
      <c r="UCM17" s="2550"/>
      <c r="UCN17" s="2550"/>
      <c r="UCO17" s="2550"/>
      <c r="UCP17" s="2550"/>
      <c r="UCQ17" s="2550"/>
      <c r="UCR17" s="2550"/>
      <c r="UCS17" s="2550"/>
      <c r="UCT17" s="2550"/>
      <c r="UCU17" s="2550"/>
      <c r="UCV17" s="2550"/>
      <c r="UCW17" s="2550"/>
      <c r="UCX17" s="2550"/>
      <c r="UCY17" s="2550"/>
      <c r="UCZ17" s="2550"/>
      <c r="UDA17" s="2550"/>
      <c r="UDB17" s="2550"/>
      <c r="UDC17" s="2550"/>
      <c r="UDD17" s="2550"/>
      <c r="UDE17" s="2550"/>
      <c r="UDF17" s="2550"/>
      <c r="UDG17" s="2550"/>
      <c r="UDH17" s="2550"/>
      <c r="UDI17" s="2550"/>
      <c r="UDJ17" s="2550"/>
      <c r="UDK17" s="2550"/>
      <c r="UDL17" s="2550"/>
      <c r="UDM17" s="2550"/>
      <c r="UDN17" s="2550"/>
      <c r="UDO17" s="2550"/>
      <c r="UDP17" s="2550"/>
      <c r="UDQ17" s="2550"/>
      <c r="UDR17" s="2550"/>
      <c r="UDS17" s="2550"/>
      <c r="UDT17" s="2550"/>
      <c r="UDU17" s="2550"/>
      <c r="UDV17" s="2550"/>
      <c r="UDW17" s="2550"/>
      <c r="UDX17" s="2550"/>
      <c r="UDY17" s="2550"/>
      <c r="UDZ17" s="2550"/>
      <c r="UEA17" s="2550"/>
      <c r="UEB17" s="2550"/>
      <c r="UEC17" s="2550"/>
      <c r="UED17" s="2550"/>
      <c r="UEE17" s="2550"/>
      <c r="UEF17" s="2550"/>
      <c r="UEG17" s="2550"/>
      <c r="UEH17" s="2550"/>
      <c r="UEI17" s="2550"/>
      <c r="UEJ17" s="2550"/>
      <c r="UEK17" s="2550"/>
      <c r="UEL17" s="2550"/>
      <c r="UEM17" s="2550"/>
      <c r="UEN17" s="2550"/>
      <c r="UEO17" s="2550"/>
      <c r="UEP17" s="2550"/>
      <c r="UEQ17" s="2550"/>
      <c r="UER17" s="2550"/>
      <c r="UES17" s="2550"/>
      <c r="UET17" s="2550"/>
      <c r="UEU17" s="2550"/>
      <c r="UEV17" s="2550"/>
      <c r="UEW17" s="2550"/>
      <c r="UEX17" s="2550"/>
      <c r="UEY17" s="2550"/>
      <c r="UEZ17" s="2550"/>
      <c r="UFA17" s="2550"/>
      <c r="UFB17" s="2550"/>
      <c r="UFC17" s="2550"/>
      <c r="UFD17" s="2550"/>
      <c r="UFE17" s="2550"/>
      <c r="UFF17" s="2550"/>
      <c r="UFG17" s="2550"/>
      <c r="UFH17" s="2550"/>
      <c r="UFI17" s="2550"/>
      <c r="UFJ17" s="2550"/>
      <c r="UFK17" s="2550"/>
      <c r="UFL17" s="2550"/>
      <c r="UFM17" s="2550"/>
      <c r="UFN17" s="2550"/>
      <c r="UFO17" s="2550"/>
      <c r="UFP17" s="2550"/>
      <c r="UFQ17" s="2550"/>
      <c r="UFR17" s="2550"/>
      <c r="UFS17" s="2550"/>
      <c r="UFT17" s="2550"/>
      <c r="UFU17" s="2550"/>
      <c r="UFV17" s="2550"/>
      <c r="UFW17" s="2550"/>
      <c r="UFX17" s="2550"/>
      <c r="UFY17" s="2550"/>
      <c r="UFZ17" s="2550"/>
      <c r="UGA17" s="2550"/>
      <c r="UGB17" s="2550"/>
      <c r="UGC17" s="2550"/>
      <c r="UGD17" s="2550"/>
      <c r="UGE17" s="2550"/>
      <c r="UGF17" s="2550"/>
      <c r="UGG17" s="2550"/>
      <c r="UGH17" s="2550"/>
      <c r="UGI17" s="2550"/>
      <c r="UGJ17" s="2550"/>
      <c r="UGK17" s="2550"/>
      <c r="UGL17" s="2550"/>
      <c r="UGM17" s="2550"/>
      <c r="UGN17" s="2550"/>
      <c r="UGO17" s="2550"/>
      <c r="UGP17" s="2550"/>
      <c r="UGQ17" s="2550"/>
      <c r="UGR17" s="2550"/>
      <c r="UGS17" s="2550"/>
      <c r="UGT17" s="2550"/>
      <c r="UGU17" s="2550"/>
      <c r="UGV17" s="2550"/>
      <c r="UGW17" s="2550"/>
      <c r="UGX17" s="2550"/>
      <c r="UGY17" s="2550"/>
      <c r="UGZ17" s="2550"/>
      <c r="UHA17" s="2550"/>
      <c r="UHB17" s="2550"/>
      <c r="UHC17" s="2550"/>
      <c r="UHD17" s="2550"/>
      <c r="UHE17" s="2550"/>
      <c r="UHF17" s="2550"/>
      <c r="UHG17" s="2550"/>
      <c r="UHH17" s="2550"/>
      <c r="UHI17" s="2550"/>
      <c r="UHJ17" s="2550"/>
      <c r="UHK17" s="2550"/>
      <c r="UHL17" s="2550"/>
      <c r="UHM17" s="2550"/>
      <c r="UHN17" s="2550"/>
      <c r="UHO17" s="2550"/>
      <c r="UHP17" s="2550"/>
      <c r="UHQ17" s="2550"/>
      <c r="UHR17" s="2550"/>
      <c r="UHS17" s="2550"/>
      <c r="UHT17" s="2550"/>
      <c r="UHU17" s="2550"/>
      <c r="UHV17" s="2550"/>
      <c r="UHW17" s="2550"/>
      <c r="UHX17" s="2550"/>
      <c r="UHY17" s="2550"/>
      <c r="UHZ17" s="2550"/>
      <c r="UIA17" s="2550"/>
      <c r="UIB17" s="2550"/>
      <c r="UIC17" s="2550"/>
      <c r="UID17" s="2550"/>
      <c r="UIE17" s="2550"/>
      <c r="UIF17" s="2550"/>
      <c r="UIG17" s="2550"/>
      <c r="UIH17" s="2550"/>
      <c r="UII17" s="2550"/>
      <c r="UIJ17" s="2550"/>
      <c r="UIK17" s="2550"/>
      <c r="UIL17" s="2550"/>
      <c r="UIM17" s="2550"/>
      <c r="UIN17" s="2550"/>
      <c r="UIO17" s="2550"/>
      <c r="UIP17" s="2550"/>
      <c r="UIQ17" s="2550"/>
      <c r="UIR17" s="2550"/>
      <c r="UIS17" s="2550"/>
      <c r="UIT17" s="2550"/>
      <c r="UIU17" s="2550"/>
      <c r="UIV17" s="2550"/>
      <c r="UIW17" s="2550"/>
      <c r="UIX17" s="2550"/>
      <c r="UIY17" s="2550"/>
      <c r="UIZ17" s="2550"/>
      <c r="UJA17" s="2550"/>
      <c r="UJB17" s="2550"/>
      <c r="UJC17" s="2550"/>
      <c r="UJD17" s="2550"/>
      <c r="UJE17" s="2550"/>
      <c r="UJF17" s="2550"/>
      <c r="UJG17" s="2550"/>
      <c r="UJH17" s="2550"/>
      <c r="UJI17" s="2550"/>
      <c r="UJJ17" s="2550"/>
      <c r="UJK17" s="2550"/>
      <c r="UJL17" s="2550"/>
      <c r="UJM17" s="2550"/>
      <c r="UJN17" s="2550"/>
      <c r="UJO17" s="2550"/>
      <c r="UJP17" s="2550"/>
      <c r="UJQ17" s="2550"/>
      <c r="UJR17" s="2550"/>
      <c r="UJS17" s="2550"/>
      <c r="UJT17" s="2550"/>
      <c r="UJU17" s="2550"/>
      <c r="UJV17" s="2550"/>
      <c r="UJW17" s="2550"/>
      <c r="UJX17" s="2550"/>
      <c r="UJY17" s="2550"/>
      <c r="UJZ17" s="2550"/>
      <c r="UKA17" s="2550"/>
      <c r="UKB17" s="2550"/>
      <c r="UKC17" s="2550"/>
      <c r="UKD17" s="2550"/>
      <c r="UKE17" s="2550"/>
      <c r="UKF17" s="2550"/>
      <c r="UKG17" s="2550"/>
      <c r="UKH17" s="2550"/>
      <c r="UKI17" s="2550"/>
      <c r="UKJ17" s="2550"/>
      <c r="UKK17" s="2550"/>
      <c r="UKL17" s="2550"/>
      <c r="UKM17" s="2550"/>
      <c r="UKN17" s="2550"/>
      <c r="UKO17" s="2550"/>
      <c r="UKP17" s="2550"/>
      <c r="UKQ17" s="2550"/>
      <c r="UKR17" s="2550"/>
      <c r="UKS17" s="2550"/>
      <c r="UKT17" s="2550"/>
      <c r="UKU17" s="2550"/>
      <c r="UKV17" s="2550"/>
      <c r="UKW17" s="2550"/>
      <c r="UKX17" s="2550"/>
      <c r="UKY17" s="2550"/>
      <c r="UKZ17" s="2550"/>
      <c r="ULA17" s="2550"/>
      <c r="ULB17" s="2550"/>
      <c r="ULC17" s="2550"/>
      <c r="ULD17" s="2550"/>
      <c r="ULE17" s="2550"/>
      <c r="ULF17" s="2550"/>
      <c r="ULG17" s="2550"/>
      <c r="ULH17" s="2550"/>
      <c r="ULI17" s="2550"/>
      <c r="ULJ17" s="2550"/>
      <c r="ULK17" s="2550"/>
      <c r="ULL17" s="2550"/>
      <c r="ULM17" s="2550"/>
      <c r="ULN17" s="2550"/>
      <c r="ULO17" s="2550"/>
      <c r="ULP17" s="2550"/>
      <c r="ULQ17" s="2550"/>
      <c r="ULR17" s="2550"/>
      <c r="ULS17" s="2550"/>
      <c r="ULT17" s="2550"/>
      <c r="ULU17" s="2550"/>
      <c r="ULV17" s="2550"/>
      <c r="ULW17" s="2550"/>
      <c r="ULX17" s="2550"/>
      <c r="ULY17" s="2550"/>
      <c r="ULZ17" s="2550"/>
      <c r="UMA17" s="2550"/>
      <c r="UMB17" s="2550"/>
      <c r="UMC17" s="2550"/>
      <c r="UMD17" s="2550"/>
      <c r="UME17" s="2550"/>
      <c r="UMF17" s="2550"/>
      <c r="UMG17" s="2550"/>
      <c r="UMH17" s="2550"/>
      <c r="UMI17" s="2550"/>
      <c r="UMJ17" s="2550"/>
      <c r="UMK17" s="2550"/>
      <c r="UML17" s="2550"/>
      <c r="UMM17" s="2550"/>
      <c r="UMN17" s="2550"/>
      <c r="UMO17" s="2550"/>
      <c r="UMP17" s="2550"/>
      <c r="UMQ17" s="2550"/>
      <c r="UMR17" s="2550"/>
      <c r="UMS17" s="2550"/>
      <c r="UMT17" s="2550"/>
      <c r="UMU17" s="2550"/>
      <c r="UMV17" s="2550"/>
      <c r="UMW17" s="2550"/>
      <c r="UMX17" s="2550"/>
      <c r="UMY17" s="2550"/>
      <c r="UMZ17" s="2550"/>
      <c r="UNA17" s="2550"/>
      <c r="UNB17" s="2550"/>
      <c r="UNC17" s="2550"/>
      <c r="UND17" s="2550"/>
      <c r="UNE17" s="2550"/>
      <c r="UNF17" s="2550"/>
      <c r="UNG17" s="2550"/>
      <c r="UNH17" s="2550"/>
      <c r="UNI17" s="2550"/>
      <c r="UNJ17" s="2550"/>
      <c r="UNK17" s="2550"/>
      <c r="UNL17" s="2550"/>
      <c r="UNM17" s="2550"/>
      <c r="UNN17" s="2550"/>
      <c r="UNO17" s="2550"/>
      <c r="UNP17" s="2550"/>
      <c r="UNQ17" s="2550"/>
      <c r="UNR17" s="2550"/>
      <c r="UNS17" s="2550"/>
      <c r="UNT17" s="2550"/>
      <c r="UNU17" s="2550"/>
      <c r="UNV17" s="2550"/>
      <c r="UNW17" s="2550"/>
      <c r="UNX17" s="2550"/>
      <c r="UNY17" s="2550"/>
      <c r="UNZ17" s="2550"/>
      <c r="UOA17" s="2550"/>
      <c r="UOB17" s="2550"/>
      <c r="UOC17" s="2550"/>
      <c r="UOD17" s="2550"/>
      <c r="UOE17" s="2550"/>
      <c r="UOF17" s="2550"/>
      <c r="UOG17" s="2550"/>
      <c r="UOH17" s="2550"/>
      <c r="UOI17" s="2550"/>
      <c r="UOJ17" s="2550"/>
      <c r="UOK17" s="2550"/>
      <c r="UOL17" s="2550"/>
      <c r="UOM17" s="2550"/>
      <c r="UON17" s="2550"/>
      <c r="UOO17" s="2550"/>
      <c r="UOP17" s="2550"/>
      <c r="UOQ17" s="2550"/>
      <c r="UOR17" s="2550"/>
      <c r="UOS17" s="2550"/>
      <c r="UOT17" s="2550"/>
      <c r="UOU17" s="2550"/>
      <c r="UOV17" s="2550"/>
      <c r="UOW17" s="2550"/>
      <c r="UOX17" s="2550"/>
      <c r="UOY17" s="2550"/>
      <c r="UOZ17" s="2550"/>
      <c r="UPA17" s="2550"/>
      <c r="UPB17" s="2550"/>
      <c r="UPC17" s="2550"/>
      <c r="UPD17" s="2550"/>
      <c r="UPE17" s="2550"/>
      <c r="UPF17" s="2550"/>
      <c r="UPG17" s="2550"/>
      <c r="UPH17" s="2550"/>
      <c r="UPI17" s="2550"/>
      <c r="UPJ17" s="2550"/>
      <c r="UPK17" s="2550"/>
      <c r="UPL17" s="2550"/>
      <c r="UPM17" s="2550"/>
      <c r="UPN17" s="2550"/>
      <c r="UPO17" s="2550"/>
      <c r="UPP17" s="2550"/>
      <c r="UPQ17" s="2550"/>
      <c r="UPR17" s="2550"/>
      <c r="UPS17" s="2550"/>
      <c r="UPT17" s="2550"/>
      <c r="UPU17" s="2550"/>
      <c r="UPV17" s="2550"/>
      <c r="UPW17" s="2550"/>
      <c r="UPX17" s="2550"/>
      <c r="UPY17" s="2550"/>
      <c r="UPZ17" s="2550"/>
      <c r="UQA17" s="2550"/>
      <c r="UQB17" s="2550"/>
      <c r="UQC17" s="2550"/>
      <c r="UQD17" s="2550"/>
      <c r="UQE17" s="2550"/>
      <c r="UQF17" s="2550"/>
      <c r="UQG17" s="2550"/>
      <c r="UQH17" s="2550"/>
      <c r="UQI17" s="2550"/>
      <c r="UQJ17" s="2550"/>
      <c r="UQK17" s="2550"/>
      <c r="UQL17" s="2550"/>
      <c r="UQM17" s="2550"/>
      <c r="UQN17" s="2550"/>
      <c r="UQO17" s="2550"/>
      <c r="UQP17" s="2550"/>
      <c r="UQQ17" s="2550"/>
      <c r="UQR17" s="2550"/>
      <c r="UQS17" s="2550"/>
      <c r="UQT17" s="2550"/>
      <c r="UQU17" s="2550"/>
      <c r="UQV17" s="2550"/>
      <c r="UQW17" s="2550"/>
      <c r="UQX17" s="2550"/>
      <c r="UQY17" s="2550"/>
      <c r="UQZ17" s="2550"/>
      <c r="URA17" s="2550"/>
      <c r="URB17" s="2550"/>
      <c r="URC17" s="2550"/>
      <c r="URD17" s="2550"/>
      <c r="URE17" s="2550"/>
      <c r="URF17" s="2550"/>
      <c r="URG17" s="2550"/>
      <c r="URH17" s="2550"/>
      <c r="URI17" s="2550"/>
      <c r="URJ17" s="2550"/>
      <c r="URK17" s="2550"/>
      <c r="URL17" s="2550"/>
      <c r="URM17" s="2550"/>
      <c r="URN17" s="2550"/>
      <c r="URO17" s="2550"/>
      <c r="URP17" s="2550"/>
      <c r="URQ17" s="2550"/>
      <c r="URR17" s="2550"/>
      <c r="URS17" s="2550"/>
      <c r="URT17" s="2550"/>
      <c r="URU17" s="2550"/>
      <c r="URV17" s="2550"/>
      <c r="URW17" s="2550"/>
      <c r="URX17" s="2550"/>
      <c r="URY17" s="2550"/>
      <c r="URZ17" s="2550"/>
      <c r="USA17" s="2550"/>
      <c r="USB17" s="2550"/>
      <c r="USC17" s="2550"/>
      <c r="USD17" s="2550"/>
      <c r="USE17" s="2550"/>
      <c r="USF17" s="2550"/>
      <c r="USG17" s="2550"/>
      <c r="USH17" s="2550"/>
      <c r="USI17" s="2550"/>
      <c r="USJ17" s="2550"/>
      <c r="USK17" s="2550"/>
      <c r="USL17" s="2550"/>
      <c r="USM17" s="2550"/>
      <c r="USN17" s="2550"/>
      <c r="USO17" s="2550"/>
      <c r="USP17" s="2550"/>
      <c r="USQ17" s="2550"/>
      <c r="USR17" s="2550"/>
      <c r="USS17" s="2550"/>
      <c r="UST17" s="2550"/>
      <c r="USU17" s="2550"/>
      <c r="USV17" s="2550"/>
      <c r="USW17" s="2550"/>
      <c r="USX17" s="2550"/>
      <c r="USY17" s="2550"/>
      <c r="USZ17" s="2550"/>
      <c r="UTA17" s="2550"/>
      <c r="UTB17" s="2550"/>
      <c r="UTC17" s="2550"/>
      <c r="UTD17" s="2550"/>
      <c r="UTE17" s="2550"/>
      <c r="UTF17" s="2550"/>
      <c r="UTG17" s="2550"/>
      <c r="UTH17" s="2550"/>
      <c r="UTI17" s="2550"/>
      <c r="UTJ17" s="2550"/>
      <c r="UTK17" s="2550"/>
      <c r="UTL17" s="2550"/>
      <c r="UTM17" s="2550"/>
      <c r="UTN17" s="2550"/>
      <c r="UTO17" s="2550"/>
      <c r="UTP17" s="2550"/>
      <c r="UTQ17" s="2550"/>
      <c r="UTR17" s="2550"/>
      <c r="UTS17" s="2550"/>
      <c r="UTT17" s="2550"/>
      <c r="UTU17" s="2550"/>
      <c r="UTV17" s="2550"/>
      <c r="UTW17" s="2550"/>
      <c r="UTX17" s="2550"/>
      <c r="UTY17" s="2550"/>
      <c r="UTZ17" s="2550"/>
      <c r="UUA17" s="2550"/>
      <c r="UUB17" s="2550"/>
      <c r="UUC17" s="2550"/>
      <c r="UUD17" s="2550"/>
      <c r="UUE17" s="2550"/>
      <c r="UUF17" s="2550"/>
      <c r="UUG17" s="2550"/>
      <c r="UUH17" s="2550"/>
      <c r="UUI17" s="2550"/>
      <c r="UUJ17" s="2550"/>
      <c r="UUK17" s="2550"/>
      <c r="UUL17" s="2550"/>
      <c r="UUM17" s="2550"/>
      <c r="UUN17" s="2550"/>
      <c r="UUO17" s="2550"/>
      <c r="UUP17" s="2550"/>
      <c r="UUQ17" s="2550"/>
      <c r="UUR17" s="2550"/>
      <c r="UUS17" s="2550"/>
      <c r="UUT17" s="2550"/>
      <c r="UUU17" s="2550"/>
      <c r="UUV17" s="2550"/>
      <c r="UUW17" s="2550"/>
      <c r="UUX17" s="2550"/>
      <c r="UUY17" s="2550"/>
      <c r="UUZ17" s="2550"/>
      <c r="UVA17" s="2550"/>
      <c r="UVB17" s="2550"/>
      <c r="UVC17" s="2550"/>
      <c r="UVD17" s="2550"/>
      <c r="UVE17" s="2550"/>
      <c r="UVF17" s="2550"/>
      <c r="UVG17" s="2550"/>
      <c r="UVH17" s="2550"/>
      <c r="UVI17" s="2550"/>
      <c r="UVJ17" s="2550"/>
      <c r="UVK17" s="2550"/>
      <c r="UVL17" s="2550"/>
      <c r="UVM17" s="2550"/>
      <c r="UVN17" s="2550"/>
      <c r="UVO17" s="2550"/>
      <c r="UVP17" s="2550"/>
      <c r="UVQ17" s="2550"/>
      <c r="UVR17" s="2550"/>
      <c r="UVS17" s="2550"/>
      <c r="UVT17" s="2550"/>
      <c r="UVU17" s="2550"/>
      <c r="UVV17" s="2550"/>
      <c r="UVW17" s="2550"/>
      <c r="UVX17" s="2550"/>
      <c r="UVY17" s="2550"/>
      <c r="UVZ17" s="2550"/>
      <c r="UWA17" s="2550"/>
      <c r="UWB17" s="2550"/>
      <c r="UWC17" s="2550"/>
      <c r="UWD17" s="2550"/>
      <c r="UWE17" s="2550"/>
      <c r="UWF17" s="2550"/>
      <c r="UWG17" s="2550"/>
      <c r="UWH17" s="2550"/>
      <c r="UWI17" s="2550"/>
      <c r="UWJ17" s="2550"/>
      <c r="UWK17" s="2550"/>
      <c r="UWL17" s="2550"/>
      <c r="UWM17" s="2550"/>
      <c r="UWN17" s="2550"/>
      <c r="UWO17" s="2550"/>
      <c r="UWP17" s="2550"/>
      <c r="UWQ17" s="2550"/>
      <c r="UWR17" s="2550"/>
      <c r="UWS17" s="2550"/>
      <c r="UWT17" s="2550"/>
      <c r="UWU17" s="2550"/>
      <c r="UWV17" s="2550"/>
      <c r="UWW17" s="2550"/>
      <c r="UWX17" s="2550"/>
      <c r="UWY17" s="2550"/>
      <c r="UWZ17" s="2550"/>
      <c r="UXA17" s="2550"/>
      <c r="UXB17" s="2550"/>
      <c r="UXC17" s="2550"/>
      <c r="UXD17" s="2550"/>
      <c r="UXE17" s="2550"/>
      <c r="UXF17" s="2550"/>
      <c r="UXG17" s="2550"/>
      <c r="UXH17" s="2550"/>
      <c r="UXI17" s="2550"/>
      <c r="UXJ17" s="2550"/>
      <c r="UXK17" s="2550"/>
      <c r="UXL17" s="2550"/>
      <c r="UXM17" s="2550"/>
      <c r="UXN17" s="2550"/>
      <c r="UXO17" s="2550"/>
      <c r="UXP17" s="2550"/>
      <c r="UXQ17" s="2550"/>
      <c r="UXR17" s="2550"/>
      <c r="UXS17" s="2550"/>
      <c r="UXT17" s="2550"/>
      <c r="UXU17" s="2550"/>
      <c r="UXV17" s="2550"/>
      <c r="UXW17" s="2550"/>
      <c r="UXX17" s="2550"/>
      <c r="UXY17" s="2550"/>
      <c r="UXZ17" s="2550"/>
      <c r="UYA17" s="2550"/>
      <c r="UYB17" s="2550"/>
      <c r="UYC17" s="2550"/>
      <c r="UYD17" s="2550"/>
      <c r="UYE17" s="2550"/>
      <c r="UYF17" s="2550"/>
      <c r="UYG17" s="2550"/>
      <c r="UYH17" s="2550"/>
      <c r="UYI17" s="2550"/>
      <c r="UYJ17" s="2550"/>
      <c r="UYK17" s="2550"/>
      <c r="UYL17" s="2550"/>
      <c r="UYM17" s="2550"/>
      <c r="UYN17" s="2550"/>
      <c r="UYO17" s="2550"/>
      <c r="UYP17" s="2550"/>
      <c r="UYQ17" s="2550"/>
      <c r="UYR17" s="2550"/>
      <c r="UYS17" s="2550"/>
      <c r="UYT17" s="2550"/>
      <c r="UYU17" s="2550"/>
      <c r="UYV17" s="2550"/>
      <c r="UYW17" s="2550"/>
      <c r="UYX17" s="2550"/>
      <c r="UYY17" s="2550"/>
      <c r="UYZ17" s="2550"/>
      <c r="UZA17" s="2550"/>
      <c r="UZB17" s="2550"/>
      <c r="UZC17" s="2550"/>
      <c r="UZD17" s="2550"/>
      <c r="UZE17" s="2550"/>
      <c r="UZF17" s="2550"/>
      <c r="UZG17" s="2550"/>
      <c r="UZH17" s="2550"/>
      <c r="UZI17" s="2550"/>
      <c r="UZJ17" s="2550"/>
      <c r="UZK17" s="2550"/>
      <c r="UZL17" s="2550"/>
      <c r="UZM17" s="2550"/>
      <c r="UZN17" s="2550"/>
      <c r="UZO17" s="2550"/>
      <c r="UZP17" s="2550"/>
      <c r="UZQ17" s="2550"/>
      <c r="UZR17" s="2550"/>
      <c r="UZS17" s="2550"/>
      <c r="UZT17" s="2550"/>
      <c r="UZU17" s="2550"/>
      <c r="UZV17" s="2550"/>
      <c r="UZW17" s="2550"/>
      <c r="UZX17" s="2550"/>
      <c r="UZY17" s="2550"/>
      <c r="UZZ17" s="2550"/>
      <c r="VAA17" s="2550"/>
      <c r="VAB17" s="2550"/>
      <c r="VAC17" s="2550"/>
      <c r="VAD17" s="2550"/>
      <c r="VAE17" s="2550"/>
      <c r="VAF17" s="2550"/>
      <c r="VAG17" s="2550"/>
      <c r="VAH17" s="2550"/>
      <c r="VAI17" s="2550"/>
      <c r="VAJ17" s="2550"/>
      <c r="VAK17" s="2550"/>
      <c r="VAL17" s="2550"/>
      <c r="VAM17" s="2550"/>
      <c r="VAN17" s="2550"/>
      <c r="VAO17" s="2550"/>
      <c r="VAP17" s="2550"/>
      <c r="VAQ17" s="2550"/>
      <c r="VAR17" s="2550"/>
      <c r="VAS17" s="2550"/>
      <c r="VAT17" s="2550"/>
      <c r="VAU17" s="2550"/>
      <c r="VAV17" s="2550"/>
      <c r="VAW17" s="2550"/>
      <c r="VAX17" s="2550"/>
      <c r="VAY17" s="2550"/>
      <c r="VAZ17" s="2550"/>
      <c r="VBA17" s="2550"/>
      <c r="VBB17" s="2550"/>
      <c r="VBC17" s="2550"/>
      <c r="VBD17" s="2550"/>
      <c r="VBE17" s="2550"/>
      <c r="VBF17" s="2550"/>
      <c r="VBG17" s="2550"/>
      <c r="VBH17" s="2550"/>
      <c r="VBI17" s="2550"/>
      <c r="VBJ17" s="2550"/>
      <c r="VBK17" s="2550"/>
      <c r="VBL17" s="2550"/>
      <c r="VBM17" s="2550"/>
      <c r="VBN17" s="2550"/>
      <c r="VBO17" s="2550"/>
      <c r="VBP17" s="2550"/>
      <c r="VBQ17" s="2550"/>
      <c r="VBR17" s="2550"/>
      <c r="VBS17" s="2550"/>
      <c r="VBT17" s="2550"/>
      <c r="VBU17" s="2550"/>
      <c r="VBV17" s="2550"/>
      <c r="VBW17" s="2550"/>
      <c r="VBX17" s="2550"/>
      <c r="VBY17" s="2550"/>
      <c r="VBZ17" s="2550"/>
      <c r="VCA17" s="2550"/>
      <c r="VCB17" s="2550"/>
      <c r="VCC17" s="2550"/>
      <c r="VCD17" s="2550"/>
      <c r="VCE17" s="2550"/>
      <c r="VCF17" s="2550"/>
      <c r="VCG17" s="2550"/>
      <c r="VCH17" s="2550"/>
      <c r="VCI17" s="2550"/>
      <c r="VCJ17" s="2550"/>
      <c r="VCK17" s="2550"/>
      <c r="VCL17" s="2550"/>
      <c r="VCM17" s="2550"/>
      <c r="VCN17" s="2550"/>
      <c r="VCO17" s="2550"/>
      <c r="VCP17" s="2550"/>
      <c r="VCQ17" s="2550"/>
      <c r="VCR17" s="2550"/>
      <c r="VCS17" s="2550"/>
      <c r="VCT17" s="2550"/>
      <c r="VCU17" s="2550"/>
      <c r="VCV17" s="2550"/>
      <c r="VCW17" s="2550"/>
      <c r="VCX17" s="2550"/>
      <c r="VCY17" s="2550"/>
      <c r="VCZ17" s="2550"/>
      <c r="VDA17" s="2550"/>
      <c r="VDB17" s="2550"/>
      <c r="VDC17" s="2550"/>
      <c r="VDD17" s="2550"/>
      <c r="VDE17" s="2550"/>
      <c r="VDF17" s="2550"/>
      <c r="VDG17" s="2550"/>
      <c r="VDH17" s="2550"/>
      <c r="VDI17" s="2550"/>
      <c r="VDJ17" s="2550"/>
      <c r="VDK17" s="2550"/>
      <c r="VDL17" s="2550"/>
      <c r="VDM17" s="2550"/>
      <c r="VDN17" s="2550"/>
      <c r="VDO17" s="2550"/>
      <c r="VDP17" s="2550"/>
      <c r="VDQ17" s="2550"/>
      <c r="VDR17" s="2550"/>
      <c r="VDS17" s="2550"/>
      <c r="VDT17" s="2550"/>
      <c r="VDU17" s="2550"/>
      <c r="VDV17" s="2550"/>
      <c r="VDW17" s="2550"/>
      <c r="VDX17" s="2550"/>
      <c r="VDY17" s="2550"/>
      <c r="VDZ17" s="2550"/>
      <c r="VEA17" s="2550"/>
      <c r="VEB17" s="2550"/>
      <c r="VEC17" s="2550"/>
      <c r="VED17" s="2550"/>
      <c r="VEE17" s="2550"/>
      <c r="VEF17" s="2550"/>
      <c r="VEG17" s="2550"/>
      <c r="VEH17" s="2550"/>
      <c r="VEI17" s="2550"/>
      <c r="VEJ17" s="2550"/>
      <c r="VEK17" s="2550"/>
      <c r="VEL17" s="2550"/>
      <c r="VEM17" s="2550"/>
      <c r="VEN17" s="2550"/>
      <c r="VEO17" s="2550"/>
      <c r="VEP17" s="2550"/>
      <c r="VEQ17" s="2550"/>
      <c r="VER17" s="2550"/>
      <c r="VES17" s="2550"/>
      <c r="VET17" s="2550"/>
      <c r="VEU17" s="2550"/>
      <c r="VEV17" s="2550"/>
      <c r="VEW17" s="2550"/>
      <c r="VEX17" s="2550"/>
      <c r="VEY17" s="2550"/>
      <c r="VEZ17" s="2550"/>
      <c r="VFA17" s="2550"/>
      <c r="VFB17" s="2550"/>
      <c r="VFC17" s="2550"/>
      <c r="VFD17" s="2550"/>
      <c r="VFE17" s="2550"/>
      <c r="VFF17" s="2550"/>
      <c r="VFG17" s="2550"/>
      <c r="VFH17" s="2550"/>
      <c r="VFI17" s="2550"/>
      <c r="VFJ17" s="2550"/>
      <c r="VFK17" s="2550"/>
      <c r="VFL17" s="2550"/>
      <c r="VFM17" s="2550"/>
      <c r="VFN17" s="2550"/>
      <c r="VFO17" s="2550"/>
      <c r="VFP17" s="2550"/>
      <c r="VFQ17" s="2550"/>
      <c r="VFR17" s="2550"/>
      <c r="VFS17" s="2550"/>
      <c r="VFT17" s="2550"/>
      <c r="VFU17" s="2550"/>
      <c r="VFV17" s="2550"/>
      <c r="VFW17" s="2550"/>
      <c r="VFX17" s="2550"/>
      <c r="VFY17" s="2550"/>
      <c r="VFZ17" s="2550"/>
      <c r="VGA17" s="2550"/>
      <c r="VGB17" s="2550"/>
      <c r="VGC17" s="2550"/>
      <c r="VGD17" s="2550"/>
      <c r="VGE17" s="2550"/>
      <c r="VGF17" s="2550"/>
      <c r="VGG17" s="2550"/>
      <c r="VGH17" s="2550"/>
      <c r="VGI17" s="2550"/>
      <c r="VGJ17" s="2550"/>
      <c r="VGK17" s="2550"/>
      <c r="VGL17" s="2550"/>
      <c r="VGM17" s="2550"/>
      <c r="VGN17" s="2550"/>
      <c r="VGO17" s="2550"/>
      <c r="VGP17" s="2550"/>
      <c r="VGQ17" s="2550"/>
      <c r="VGR17" s="2550"/>
      <c r="VGS17" s="2550"/>
      <c r="VGT17" s="2550"/>
      <c r="VGU17" s="2550"/>
      <c r="VGV17" s="2550"/>
      <c r="VGW17" s="2550"/>
      <c r="VGX17" s="2550"/>
      <c r="VGY17" s="2550"/>
      <c r="VGZ17" s="2550"/>
      <c r="VHA17" s="2550"/>
      <c r="VHB17" s="2550"/>
      <c r="VHC17" s="2550"/>
      <c r="VHD17" s="2550"/>
      <c r="VHE17" s="2550"/>
      <c r="VHF17" s="2550"/>
      <c r="VHG17" s="2550"/>
      <c r="VHH17" s="2550"/>
      <c r="VHI17" s="2550"/>
      <c r="VHJ17" s="2550"/>
      <c r="VHK17" s="2550"/>
      <c r="VHL17" s="2550"/>
      <c r="VHM17" s="2550"/>
      <c r="VHN17" s="2550"/>
      <c r="VHO17" s="2550"/>
      <c r="VHP17" s="2550"/>
      <c r="VHQ17" s="2550"/>
      <c r="VHR17" s="2550"/>
      <c r="VHS17" s="2550"/>
      <c r="VHT17" s="2550"/>
      <c r="VHU17" s="2550"/>
      <c r="VHV17" s="2550"/>
      <c r="VHW17" s="2550"/>
      <c r="VHX17" s="2550"/>
      <c r="VHY17" s="2550"/>
      <c r="VHZ17" s="2550"/>
      <c r="VIA17" s="2550"/>
      <c r="VIB17" s="2550"/>
      <c r="VIC17" s="2550"/>
      <c r="VID17" s="2550"/>
      <c r="VIE17" s="2550"/>
      <c r="VIF17" s="2550"/>
      <c r="VIG17" s="2550"/>
      <c r="VIH17" s="2550"/>
      <c r="VII17" s="2550"/>
      <c r="VIJ17" s="2550"/>
      <c r="VIK17" s="2550"/>
      <c r="VIL17" s="2550"/>
      <c r="VIM17" s="2550"/>
      <c r="VIN17" s="2550"/>
      <c r="VIO17" s="2550"/>
      <c r="VIP17" s="2550"/>
      <c r="VIQ17" s="2550"/>
      <c r="VIR17" s="2550"/>
      <c r="VIS17" s="2550"/>
      <c r="VIT17" s="2550"/>
      <c r="VIU17" s="2550"/>
      <c r="VIV17" s="2550"/>
      <c r="VIW17" s="2550"/>
      <c r="VIX17" s="2550"/>
      <c r="VIY17" s="2550"/>
      <c r="VIZ17" s="2550"/>
      <c r="VJA17" s="2550"/>
      <c r="VJB17" s="2550"/>
      <c r="VJC17" s="2550"/>
      <c r="VJD17" s="2550"/>
      <c r="VJE17" s="2550"/>
      <c r="VJF17" s="2550"/>
      <c r="VJG17" s="2550"/>
      <c r="VJH17" s="2550"/>
      <c r="VJI17" s="2550"/>
      <c r="VJJ17" s="2550"/>
      <c r="VJK17" s="2550"/>
      <c r="VJL17" s="2550"/>
      <c r="VJM17" s="2550"/>
      <c r="VJN17" s="2550"/>
      <c r="VJO17" s="2550"/>
      <c r="VJP17" s="2550"/>
      <c r="VJQ17" s="2550"/>
      <c r="VJR17" s="2550"/>
      <c r="VJS17" s="2550"/>
      <c r="VJT17" s="2550"/>
      <c r="VJU17" s="2550"/>
      <c r="VJV17" s="2550"/>
      <c r="VJW17" s="2550"/>
      <c r="VJX17" s="2550"/>
      <c r="VJY17" s="2550"/>
      <c r="VJZ17" s="2550"/>
      <c r="VKA17" s="2550"/>
      <c r="VKB17" s="2550"/>
      <c r="VKC17" s="2550"/>
      <c r="VKD17" s="2550"/>
      <c r="VKE17" s="2550"/>
      <c r="VKF17" s="2550"/>
      <c r="VKG17" s="2550"/>
      <c r="VKH17" s="2550"/>
      <c r="VKI17" s="2550"/>
      <c r="VKJ17" s="2550"/>
      <c r="VKK17" s="2550"/>
      <c r="VKL17" s="2550"/>
      <c r="VKM17" s="2550"/>
      <c r="VKN17" s="2550"/>
      <c r="VKO17" s="2550"/>
      <c r="VKP17" s="2550"/>
      <c r="VKQ17" s="2550"/>
      <c r="VKR17" s="2550"/>
      <c r="VKS17" s="2550"/>
      <c r="VKT17" s="2550"/>
      <c r="VKU17" s="2550"/>
      <c r="VKV17" s="2550"/>
      <c r="VKW17" s="2550"/>
      <c r="VKX17" s="2550"/>
      <c r="VKY17" s="2550"/>
      <c r="VKZ17" s="2550"/>
      <c r="VLA17" s="2550"/>
      <c r="VLB17" s="2550"/>
      <c r="VLC17" s="2550"/>
      <c r="VLD17" s="2550"/>
      <c r="VLE17" s="2550"/>
      <c r="VLF17" s="2550"/>
      <c r="VLG17" s="2550"/>
      <c r="VLH17" s="2550"/>
      <c r="VLI17" s="2550"/>
      <c r="VLJ17" s="2550"/>
      <c r="VLK17" s="2550"/>
      <c r="VLL17" s="2550"/>
      <c r="VLM17" s="2550"/>
      <c r="VLN17" s="2550"/>
      <c r="VLO17" s="2550"/>
      <c r="VLP17" s="2550"/>
      <c r="VLQ17" s="2550"/>
      <c r="VLR17" s="2550"/>
      <c r="VLS17" s="2550"/>
      <c r="VLT17" s="2550"/>
      <c r="VLU17" s="2550"/>
      <c r="VLV17" s="2550"/>
      <c r="VLW17" s="2550"/>
      <c r="VLX17" s="2550"/>
      <c r="VLY17" s="2550"/>
      <c r="VLZ17" s="2550"/>
      <c r="VMA17" s="2550"/>
      <c r="VMB17" s="2550"/>
      <c r="VMC17" s="2550"/>
      <c r="VMD17" s="2550"/>
      <c r="VME17" s="2550"/>
      <c r="VMF17" s="2550"/>
      <c r="VMG17" s="2550"/>
      <c r="VMH17" s="2550"/>
      <c r="VMI17" s="2550"/>
      <c r="VMJ17" s="2550"/>
      <c r="VMK17" s="2550"/>
      <c r="VML17" s="2550"/>
      <c r="VMM17" s="2550"/>
      <c r="VMN17" s="2550"/>
      <c r="VMO17" s="2550"/>
      <c r="VMP17" s="2550"/>
      <c r="VMQ17" s="2550"/>
      <c r="VMR17" s="2550"/>
      <c r="VMS17" s="2550"/>
      <c r="VMT17" s="2550"/>
      <c r="VMU17" s="2550"/>
      <c r="VMV17" s="2550"/>
      <c r="VMW17" s="2550"/>
      <c r="VMX17" s="2550"/>
      <c r="VMY17" s="2550"/>
      <c r="VMZ17" s="2550"/>
      <c r="VNA17" s="2550"/>
      <c r="VNB17" s="2550"/>
      <c r="VNC17" s="2550"/>
      <c r="VND17" s="2550"/>
      <c r="VNE17" s="2550"/>
      <c r="VNF17" s="2550"/>
      <c r="VNG17" s="2550"/>
      <c r="VNH17" s="2550"/>
      <c r="VNI17" s="2550"/>
      <c r="VNJ17" s="2550"/>
      <c r="VNK17" s="2550"/>
      <c r="VNL17" s="2550"/>
      <c r="VNM17" s="2550"/>
      <c r="VNN17" s="2550"/>
      <c r="VNO17" s="2550"/>
      <c r="VNP17" s="2550"/>
      <c r="VNQ17" s="2550"/>
      <c r="VNR17" s="2550"/>
      <c r="VNS17" s="2550"/>
      <c r="VNT17" s="2550"/>
      <c r="VNU17" s="2550"/>
      <c r="VNV17" s="2550"/>
      <c r="VNW17" s="2550"/>
      <c r="VNX17" s="2550"/>
      <c r="VNY17" s="2550"/>
      <c r="VNZ17" s="2550"/>
      <c r="VOA17" s="2550"/>
      <c r="VOB17" s="2550"/>
      <c r="VOC17" s="2550"/>
      <c r="VOD17" s="2550"/>
      <c r="VOE17" s="2550"/>
      <c r="VOF17" s="2550"/>
      <c r="VOG17" s="2550"/>
      <c r="VOH17" s="2550"/>
      <c r="VOI17" s="2550"/>
      <c r="VOJ17" s="2550"/>
      <c r="VOK17" s="2550"/>
      <c r="VOL17" s="2550"/>
      <c r="VOM17" s="2550"/>
      <c r="VON17" s="2550"/>
      <c r="VOO17" s="2550"/>
      <c r="VOP17" s="2550"/>
      <c r="VOQ17" s="2550"/>
      <c r="VOR17" s="2550"/>
      <c r="VOS17" s="2550"/>
      <c r="VOT17" s="2550"/>
      <c r="VOU17" s="2550"/>
      <c r="VOV17" s="2550"/>
      <c r="VOW17" s="2550"/>
      <c r="VOX17" s="2550"/>
      <c r="VOY17" s="2550"/>
      <c r="VOZ17" s="2550"/>
      <c r="VPA17" s="2550"/>
      <c r="VPB17" s="2550"/>
      <c r="VPC17" s="2550"/>
      <c r="VPD17" s="2550"/>
      <c r="VPE17" s="2550"/>
      <c r="VPF17" s="2550"/>
      <c r="VPG17" s="2550"/>
      <c r="VPH17" s="2550"/>
      <c r="VPI17" s="2550"/>
      <c r="VPJ17" s="2550"/>
      <c r="VPK17" s="2550"/>
      <c r="VPL17" s="2550"/>
      <c r="VPM17" s="2550"/>
      <c r="VPN17" s="2550"/>
      <c r="VPO17" s="2550"/>
      <c r="VPP17" s="2550"/>
      <c r="VPQ17" s="2550"/>
      <c r="VPR17" s="2550"/>
      <c r="VPS17" s="2550"/>
      <c r="VPT17" s="2550"/>
      <c r="VPU17" s="2550"/>
      <c r="VPV17" s="2550"/>
      <c r="VPW17" s="2550"/>
      <c r="VPX17" s="2550"/>
      <c r="VPY17" s="2550"/>
      <c r="VPZ17" s="2550"/>
      <c r="VQA17" s="2550"/>
      <c r="VQB17" s="2550"/>
      <c r="VQC17" s="2550"/>
      <c r="VQD17" s="2550"/>
      <c r="VQE17" s="2550"/>
      <c r="VQF17" s="2550"/>
      <c r="VQG17" s="2550"/>
      <c r="VQH17" s="2550"/>
      <c r="VQI17" s="2550"/>
      <c r="VQJ17" s="2550"/>
      <c r="VQK17" s="2550"/>
      <c r="VQL17" s="2550"/>
      <c r="VQM17" s="2550"/>
      <c r="VQN17" s="2550"/>
      <c r="VQO17" s="2550"/>
      <c r="VQP17" s="2550"/>
      <c r="VQQ17" s="2550"/>
      <c r="VQR17" s="2550"/>
      <c r="VQS17" s="2550"/>
      <c r="VQT17" s="2550"/>
      <c r="VQU17" s="2550"/>
      <c r="VQV17" s="2550"/>
      <c r="VQW17" s="2550"/>
      <c r="VQX17" s="2550"/>
      <c r="VQY17" s="2550"/>
      <c r="VQZ17" s="2550"/>
      <c r="VRA17" s="2550"/>
      <c r="VRB17" s="2550"/>
      <c r="VRC17" s="2550"/>
      <c r="VRD17" s="2550"/>
      <c r="VRE17" s="2550"/>
      <c r="VRF17" s="2550"/>
      <c r="VRG17" s="2550"/>
      <c r="VRH17" s="2550"/>
      <c r="VRI17" s="2550"/>
      <c r="VRJ17" s="2550"/>
      <c r="VRK17" s="2550"/>
      <c r="VRL17" s="2550"/>
      <c r="VRM17" s="2550"/>
      <c r="VRN17" s="2550"/>
      <c r="VRO17" s="2550"/>
      <c r="VRP17" s="2550"/>
      <c r="VRQ17" s="2550"/>
      <c r="VRR17" s="2550"/>
      <c r="VRS17" s="2550"/>
      <c r="VRT17" s="2550"/>
      <c r="VRU17" s="2550"/>
      <c r="VRV17" s="2550"/>
      <c r="VRW17" s="2550"/>
      <c r="VRX17" s="2550"/>
      <c r="VRY17" s="2550"/>
      <c r="VRZ17" s="2550"/>
      <c r="VSA17" s="2550"/>
      <c r="VSB17" s="2550"/>
      <c r="VSC17" s="2550"/>
      <c r="VSD17" s="2550"/>
      <c r="VSE17" s="2550"/>
      <c r="VSF17" s="2550"/>
      <c r="VSG17" s="2550"/>
      <c r="VSH17" s="2550"/>
      <c r="VSI17" s="2550"/>
      <c r="VSJ17" s="2550"/>
      <c r="VSK17" s="2550"/>
      <c r="VSL17" s="2550"/>
      <c r="VSM17" s="2550"/>
      <c r="VSN17" s="2550"/>
      <c r="VSO17" s="2550"/>
      <c r="VSP17" s="2550"/>
      <c r="VSQ17" s="2550"/>
      <c r="VSR17" s="2550"/>
      <c r="VSS17" s="2550"/>
      <c r="VST17" s="2550"/>
      <c r="VSU17" s="2550"/>
      <c r="VSV17" s="2550"/>
      <c r="VSW17" s="2550"/>
      <c r="VSX17" s="2550"/>
      <c r="VSY17" s="2550"/>
      <c r="VSZ17" s="2550"/>
      <c r="VTA17" s="2550"/>
      <c r="VTB17" s="2550"/>
      <c r="VTC17" s="2550"/>
      <c r="VTD17" s="2550"/>
      <c r="VTE17" s="2550"/>
      <c r="VTF17" s="2550"/>
      <c r="VTG17" s="2550"/>
      <c r="VTH17" s="2550"/>
      <c r="VTI17" s="2550"/>
      <c r="VTJ17" s="2550"/>
      <c r="VTK17" s="2550"/>
      <c r="VTL17" s="2550"/>
      <c r="VTM17" s="2550"/>
      <c r="VTN17" s="2550"/>
      <c r="VTO17" s="2550"/>
      <c r="VTP17" s="2550"/>
      <c r="VTQ17" s="2550"/>
      <c r="VTR17" s="2550"/>
      <c r="VTS17" s="2550"/>
      <c r="VTT17" s="2550"/>
      <c r="VTU17" s="2550"/>
      <c r="VTV17" s="2550"/>
      <c r="VTW17" s="2550"/>
      <c r="VTX17" s="2550"/>
      <c r="VTY17" s="2550"/>
      <c r="VTZ17" s="2550"/>
      <c r="VUA17" s="2550"/>
      <c r="VUB17" s="2550"/>
      <c r="VUC17" s="2550"/>
      <c r="VUD17" s="2550"/>
      <c r="VUE17" s="2550"/>
      <c r="VUF17" s="2550"/>
      <c r="VUG17" s="2550"/>
      <c r="VUH17" s="2550"/>
      <c r="VUI17" s="2550"/>
      <c r="VUJ17" s="2550"/>
      <c r="VUK17" s="2550"/>
      <c r="VUL17" s="2550"/>
      <c r="VUM17" s="2550"/>
      <c r="VUN17" s="2550"/>
      <c r="VUO17" s="2550"/>
      <c r="VUP17" s="2550"/>
      <c r="VUQ17" s="2550"/>
      <c r="VUR17" s="2550"/>
      <c r="VUS17" s="2550"/>
      <c r="VUT17" s="2550"/>
      <c r="VUU17" s="2550"/>
      <c r="VUV17" s="2550"/>
      <c r="VUW17" s="2550"/>
      <c r="VUX17" s="2550"/>
      <c r="VUY17" s="2550"/>
      <c r="VUZ17" s="2550"/>
      <c r="VVA17" s="2550"/>
      <c r="VVB17" s="2550"/>
      <c r="VVC17" s="2550"/>
      <c r="VVD17" s="2550"/>
      <c r="VVE17" s="2550"/>
      <c r="VVF17" s="2550"/>
      <c r="VVG17" s="2550"/>
      <c r="VVH17" s="2550"/>
      <c r="VVI17" s="2550"/>
      <c r="VVJ17" s="2550"/>
      <c r="VVK17" s="2550"/>
      <c r="VVL17" s="2550"/>
      <c r="VVM17" s="2550"/>
      <c r="VVN17" s="2550"/>
      <c r="VVO17" s="2550"/>
      <c r="VVP17" s="2550"/>
      <c r="VVQ17" s="2550"/>
      <c r="VVR17" s="2550"/>
      <c r="VVS17" s="2550"/>
      <c r="VVT17" s="2550"/>
      <c r="VVU17" s="2550"/>
      <c r="VVV17" s="2550"/>
      <c r="VVW17" s="2550"/>
      <c r="VVX17" s="2550"/>
      <c r="VVY17" s="2550"/>
      <c r="VVZ17" s="2550"/>
      <c r="VWA17" s="2550"/>
      <c r="VWB17" s="2550"/>
      <c r="VWC17" s="2550"/>
      <c r="VWD17" s="2550"/>
      <c r="VWE17" s="2550"/>
      <c r="VWF17" s="2550"/>
      <c r="VWG17" s="2550"/>
      <c r="VWH17" s="2550"/>
      <c r="VWI17" s="2550"/>
      <c r="VWJ17" s="2550"/>
      <c r="VWK17" s="2550"/>
      <c r="VWL17" s="2550"/>
      <c r="VWM17" s="2550"/>
      <c r="VWN17" s="2550"/>
      <c r="VWO17" s="2550"/>
      <c r="VWP17" s="2550"/>
      <c r="VWQ17" s="2550"/>
      <c r="VWR17" s="2550"/>
      <c r="VWS17" s="2550"/>
      <c r="VWT17" s="2550"/>
      <c r="VWU17" s="2550"/>
      <c r="VWV17" s="2550"/>
      <c r="VWW17" s="2550"/>
      <c r="VWX17" s="2550"/>
      <c r="VWY17" s="2550"/>
      <c r="VWZ17" s="2550"/>
      <c r="VXA17" s="2550"/>
      <c r="VXB17" s="2550"/>
      <c r="VXC17" s="2550"/>
      <c r="VXD17" s="2550"/>
      <c r="VXE17" s="2550"/>
      <c r="VXF17" s="2550"/>
      <c r="VXG17" s="2550"/>
      <c r="VXH17" s="2550"/>
      <c r="VXI17" s="2550"/>
      <c r="VXJ17" s="2550"/>
      <c r="VXK17" s="2550"/>
      <c r="VXL17" s="2550"/>
      <c r="VXM17" s="2550"/>
      <c r="VXN17" s="2550"/>
      <c r="VXO17" s="2550"/>
      <c r="VXP17" s="2550"/>
      <c r="VXQ17" s="2550"/>
      <c r="VXR17" s="2550"/>
      <c r="VXS17" s="2550"/>
      <c r="VXT17" s="2550"/>
      <c r="VXU17" s="2550"/>
      <c r="VXV17" s="2550"/>
      <c r="VXW17" s="2550"/>
      <c r="VXX17" s="2550"/>
      <c r="VXY17" s="2550"/>
      <c r="VXZ17" s="2550"/>
      <c r="VYA17" s="2550"/>
      <c r="VYB17" s="2550"/>
      <c r="VYC17" s="2550"/>
      <c r="VYD17" s="2550"/>
      <c r="VYE17" s="2550"/>
      <c r="VYF17" s="2550"/>
      <c r="VYG17" s="2550"/>
      <c r="VYH17" s="2550"/>
      <c r="VYI17" s="2550"/>
      <c r="VYJ17" s="2550"/>
      <c r="VYK17" s="2550"/>
      <c r="VYL17" s="2550"/>
      <c r="VYM17" s="2550"/>
      <c r="VYN17" s="2550"/>
      <c r="VYO17" s="2550"/>
      <c r="VYP17" s="2550"/>
      <c r="VYQ17" s="2550"/>
      <c r="VYR17" s="2550"/>
      <c r="VYS17" s="2550"/>
      <c r="VYT17" s="2550"/>
      <c r="VYU17" s="2550"/>
      <c r="VYV17" s="2550"/>
      <c r="VYW17" s="2550"/>
      <c r="VYX17" s="2550"/>
      <c r="VYY17" s="2550"/>
      <c r="VYZ17" s="2550"/>
      <c r="VZA17" s="2550"/>
      <c r="VZB17" s="2550"/>
      <c r="VZC17" s="2550"/>
      <c r="VZD17" s="2550"/>
      <c r="VZE17" s="2550"/>
      <c r="VZF17" s="2550"/>
      <c r="VZG17" s="2550"/>
      <c r="VZH17" s="2550"/>
      <c r="VZI17" s="2550"/>
      <c r="VZJ17" s="2550"/>
      <c r="VZK17" s="2550"/>
      <c r="VZL17" s="2550"/>
      <c r="VZM17" s="2550"/>
      <c r="VZN17" s="2550"/>
      <c r="VZO17" s="2550"/>
      <c r="VZP17" s="2550"/>
      <c r="VZQ17" s="2550"/>
      <c r="VZR17" s="2550"/>
      <c r="VZS17" s="2550"/>
      <c r="VZT17" s="2550"/>
      <c r="VZU17" s="2550"/>
      <c r="VZV17" s="2550"/>
      <c r="VZW17" s="2550"/>
      <c r="VZX17" s="2550"/>
      <c r="VZY17" s="2550"/>
      <c r="VZZ17" s="2550"/>
      <c r="WAA17" s="2550"/>
      <c r="WAB17" s="2550"/>
      <c r="WAC17" s="2550"/>
      <c r="WAD17" s="2550"/>
      <c r="WAE17" s="2550"/>
      <c r="WAF17" s="2550"/>
      <c r="WAG17" s="2550"/>
      <c r="WAH17" s="2550"/>
      <c r="WAI17" s="2550"/>
      <c r="WAJ17" s="2550"/>
      <c r="WAK17" s="2550"/>
      <c r="WAL17" s="2550"/>
      <c r="WAM17" s="2550"/>
      <c r="WAN17" s="2550"/>
      <c r="WAO17" s="2550"/>
      <c r="WAP17" s="2550"/>
      <c r="WAQ17" s="2550"/>
      <c r="WAR17" s="2550"/>
      <c r="WAS17" s="2550"/>
      <c r="WAT17" s="2550"/>
      <c r="WAU17" s="2550"/>
      <c r="WAV17" s="2550"/>
      <c r="WAW17" s="2550"/>
      <c r="WAX17" s="2550"/>
      <c r="WAY17" s="2550"/>
      <c r="WAZ17" s="2550"/>
      <c r="WBA17" s="2550"/>
      <c r="WBB17" s="2550"/>
      <c r="WBC17" s="2550"/>
      <c r="WBD17" s="2550"/>
      <c r="WBE17" s="2550"/>
      <c r="WBF17" s="2550"/>
      <c r="WBG17" s="2550"/>
      <c r="WBH17" s="2550"/>
      <c r="WBI17" s="2550"/>
      <c r="WBJ17" s="2550"/>
      <c r="WBK17" s="2550"/>
      <c r="WBL17" s="2550"/>
      <c r="WBM17" s="2550"/>
      <c r="WBN17" s="2550"/>
      <c r="WBO17" s="2550"/>
      <c r="WBP17" s="2550"/>
      <c r="WBQ17" s="2550"/>
      <c r="WBR17" s="2550"/>
      <c r="WBS17" s="2550"/>
      <c r="WBT17" s="2550"/>
      <c r="WBU17" s="2550"/>
      <c r="WBV17" s="2550"/>
      <c r="WBW17" s="2550"/>
      <c r="WBX17" s="2550"/>
      <c r="WBY17" s="2550"/>
      <c r="WBZ17" s="2550"/>
      <c r="WCA17" s="2550"/>
      <c r="WCB17" s="2550"/>
      <c r="WCC17" s="2550"/>
      <c r="WCD17" s="2550"/>
      <c r="WCE17" s="2550"/>
      <c r="WCF17" s="2550"/>
      <c r="WCG17" s="2550"/>
      <c r="WCH17" s="2550"/>
      <c r="WCI17" s="2550"/>
      <c r="WCJ17" s="2550"/>
      <c r="WCK17" s="2550"/>
      <c r="WCL17" s="2550"/>
      <c r="WCM17" s="2550"/>
      <c r="WCN17" s="2550"/>
      <c r="WCO17" s="2550"/>
      <c r="WCP17" s="2550"/>
      <c r="WCQ17" s="2550"/>
      <c r="WCR17" s="2550"/>
      <c r="WCS17" s="2550"/>
      <c r="WCT17" s="2550"/>
      <c r="WCU17" s="2550"/>
      <c r="WCV17" s="2550"/>
      <c r="WCW17" s="2550"/>
      <c r="WCX17" s="2550"/>
      <c r="WCY17" s="2550"/>
      <c r="WCZ17" s="2550"/>
      <c r="WDA17" s="2550"/>
      <c r="WDB17" s="2550"/>
      <c r="WDC17" s="2550"/>
      <c r="WDD17" s="2550"/>
      <c r="WDE17" s="2550"/>
      <c r="WDF17" s="2550"/>
      <c r="WDG17" s="2550"/>
      <c r="WDH17" s="2550"/>
      <c r="WDI17" s="2550"/>
      <c r="WDJ17" s="2550"/>
      <c r="WDK17" s="2550"/>
      <c r="WDL17" s="2550"/>
      <c r="WDM17" s="2550"/>
      <c r="WDN17" s="2550"/>
      <c r="WDO17" s="2550"/>
      <c r="WDP17" s="2550"/>
      <c r="WDQ17" s="2550"/>
      <c r="WDR17" s="2550"/>
      <c r="WDS17" s="2550"/>
      <c r="WDT17" s="2550"/>
      <c r="WDU17" s="2550"/>
      <c r="WDV17" s="2550"/>
      <c r="WDW17" s="2550"/>
      <c r="WDX17" s="2550"/>
      <c r="WDY17" s="2550"/>
      <c r="WDZ17" s="2550"/>
      <c r="WEA17" s="2550"/>
      <c r="WEB17" s="2550"/>
      <c r="WEC17" s="2550"/>
      <c r="WED17" s="2550"/>
      <c r="WEE17" s="2550"/>
      <c r="WEF17" s="2550"/>
      <c r="WEG17" s="2550"/>
      <c r="WEH17" s="2550"/>
      <c r="WEI17" s="2550"/>
      <c r="WEJ17" s="2550"/>
      <c r="WEK17" s="2550"/>
      <c r="WEL17" s="2550"/>
      <c r="WEM17" s="2550"/>
      <c r="WEN17" s="2550"/>
      <c r="WEO17" s="2550"/>
      <c r="WEP17" s="2550"/>
      <c r="WEQ17" s="2550"/>
      <c r="WER17" s="2550"/>
      <c r="WES17" s="2550"/>
      <c r="WET17" s="2550"/>
      <c r="WEU17" s="2550"/>
      <c r="WEV17" s="2550"/>
      <c r="WEW17" s="2550"/>
      <c r="WEX17" s="2550"/>
      <c r="WEY17" s="2550"/>
      <c r="WEZ17" s="2550"/>
      <c r="WFA17" s="2550"/>
      <c r="WFB17" s="2550"/>
      <c r="WFC17" s="2550"/>
      <c r="WFD17" s="2550"/>
      <c r="WFE17" s="2550"/>
      <c r="WFF17" s="2550"/>
      <c r="WFG17" s="2550"/>
      <c r="WFH17" s="2550"/>
      <c r="WFI17" s="2550"/>
      <c r="WFJ17" s="2550"/>
      <c r="WFK17" s="2550"/>
      <c r="WFL17" s="2550"/>
      <c r="WFM17" s="2550"/>
      <c r="WFN17" s="2550"/>
      <c r="WFO17" s="2550"/>
      <c r="WFP17" s="2550"/>
      <c r="WFQ17" s="2550"/>
      <c r="WFR17" s="2550"/>
      <c r="WFS17" s="2550"/>
      <c r="WFT17" s="2550"/>
      <c r="WFU17" s="2550"/>
      <c r="WFV17" s="2550"/>
      <c r="WFW17" s="2550"/>
      <c r="WFX17" s="2550"/>
      <c r="WFY17" s="2550"/>
      <c r="WFZ17" s="2550"/>
      <c r="WGA17" s="2550"/>
      <c r="WGB17" s="2550"/>
      <c r="WGC17" s="2550"/>
      <c r="WGD17" s="2550"/>
      <c r="WGE17" s="2550"/>
      <c r="WGF17" s="2550"/>
      <c r="WGG17" s="2550"/>
      <c r="WGH17" s="2550"/>
      <c r="WGI17" s="2550"/>
      <c r="WGJ17" s="2550"/>
      <c r="WGK17" s="2550"/>
      <c r="WGL17" s="2550"/>
      <c r="WGM17" s="2550"/>
      <c r="WGN17" s="2550"/>
      <c r="WGO17" s="2550"/>
      <c r="WGP17" s="2550"/>
      <c r="WGQ17" s="2550"/>
      <c r="WGR17" s="2550"/>
      <c r="WGS17" s="2550"/>
      <c r="WGT17" s="2550"/>
      <c r="WGU17" s="2550"/>
      <c r="WGV17" s="2550"/>
      <c r="WGW17" s="2550"/>
      <c r="WGX17" s="2550"/>
      <c r="WGY17" s="2550"/>
      <c r="WGZ17" s="2550"/>
      <c r="WHA17" s="2550"/>
      <c r="WHB17" s="2550"/>
      <c r="WHC17" s="2550"/>
      <c r="WHD17" s="2550"/>
      <c r="WHE17" s="2550"/>
      <c r="WHF17" s="2550"/>
      <c r="WHG17" s="2550"/>
      <c r="WHH17" s="2550"/>
      <c r="WHI17" s="2550"/>
      <c r="WHJ17" s="2550"/>
      <c r="WHK17" s="2550"/>
      <c r="WHL17" s="2550"/>
      <c r="WHM17" s="2550"/>
      <c r="WHN17" s="2550"/>
      <c r="WHO17" s="2550"/>
      <c r="WHP17" s="2550"/>
      <c r="WHQ17" s="2550"/>
      <c r="WHR17" s="2550"/>
      <c r="WHS17" s="2550"/>
      <c r="WHT17" s="2550"/>
      <c r="WHU17" s="2550"/>
      <c r="WHV17" s="2550"/>
      <c r="WHW17" s="2550"/>
      <c r="WHX17" s="2550"/>
      <c r="WHY17" s="2550"/>
      <c r="WHZ17" s="2550"/>
      <c r="WIA17" s="2550"/>
      <c r="WIB17" s="2550"/>
      <c r="WIC17" s="2550"/>
      <c r="WID17" s="2550"/>
      <c r="WIE17" s="2550"/>
      <c r="WIF17" s="2550"/>
      <c r="WIG17" s="2550"/>
      <c r="WIH17" s="2550"/>
      <c r="WII17" s="2550"/>
      <c r="WIJ17" s="2550"/>
      <c r="WIK17" s="2550"/>
      <c r="WIL17" s="2550"/>
      <c r="WIM17" s="2550"/>
      <c r="WIN17" s="2550"/>
      <c r="WIO17" s="2550"/>
      <c r="WIP17" s="2550"/>
      <c r="WIQ17" s="2550"/>
      <c r="WIR17" s="2550"/>
      <c r="WIS17" s="2550"/>
      <c r="WIT17" s="2550"/>
      <c r="WIU17" s="2550"/>
      <c r="WIV17" s="2550"/>
      <c r="WIW17" s="2550"/>
      <c r="WIX17" s="2550"/>
      <c r="WIY17" s="2550"/>
      <c r="WIZ17" s="2550"/>
      <c r="WJA17" s="2550"/>
      <c r="WJB17" s="2550"/>
      <c r="WJC17" s="2550"/>
      <c r="WJD17" s="2550"/>
      <c r="WJE17" s="2550"/>
      <c r="WJF17" s="2550"/>
      <c r="WJG17" s="2550"/>
      <c r="WJH17" s="2550"/>
      <c r="WJI17" s="2550"/>
      <c r="WJJ17" s="2550"/>
      <c r="WJK17" s="2550"/>
      <c r="WJL17" s="2550"/>
      <c r="WJM17" s="2550"/>
      <c r="WJN17" s="2550"/>
      <c r="WJO17" s="2550"/>
      <c r="WJP17" s="2550"/>
      <c r="WJQ17" s="2550"/>
      <c r="WJR17" s="2550"/>
      <c r="WJS17" s="2550"/>
      <c r="WJT17" s="2550"/>
      <c r="WJU17" s="2550"/>
      <c r="WJV17" s="2550"/>
      <c r="WJW17" s="2550"/>
      <c r="WJX17" s="2550"/>
      <c r="WJY17" s="2550"/>
      <c r="WJZ17" s="2550"/>
      <c r="WKA17" s="2550"/>
      <c r="WKB17" s="2550"/>
      <c r="WKC17" s="2550"/>
      <c r="WKD17" s="2550"/>
      <c r="WKE17" s="2550"/>
      <c r="WKF17" s="2550"/>
      <c r="WKG17" s="2550"/>
      <c r="WKH17" s="2550"/>
      <c r="WKI17" s="2550"/>
      <c r="WKJ17" s="2550"/>
      <c r="WKK17" s="2550"/>
      <c r="WKL17" s="2550"/>
      <c r="WKM17" s="2550"/>
      <c r="WKN17" s="2550"/>
      <c r="WKO17" s="2550"/>
      <c r="WKP17" s="2550"/>
      <c r="WKQ17" s="2550"/>
      <c r="WKR17" s="2550"/>
      <c r="WKS17" s="2550"/>
      <c r="WKT17" s="2550"/>
      <c r="WKU17" s="2550"/>
      <c r="WKV17" s="2550"/>
      <c r="WKW17" s="2550"/>
      <c r="WKX17" s="2550"/>
      <c r="WKY17" s="2550"/>
      <c r="WKZ17" s="2550"/>
      <c r="WLA17" s="2550"/>
      <c r="WLB17" s="2550"/>
      <c r="WLC17" s="2550"/>
      <c r="WLD17" s="2550"/>
      <c r="WLE17" s="2550"/>
      <c r="WLF17" s="2550"/>
      <c r="WLG17" s="2550"/>
      <c r="WLH17" s="2550"/>
      <c r="WLI17" s="2550"/>
      <c r="WLJ17" s="2550"/>
      <c r="WLK17" s="2550"/>
      <c r="WLL17" s="2550"/>
      <c r="WLM17" s="2550"/>
      <c r="WLN17" s="2550"/>
      <c r="WLO17" s="2550"/>
      <c r="WLP17" s="2550"/>
      <c r="WLQ17" s="2550"/>
      <c r="WLR17" s="2550"/>
      <c r="WLS17" s="2550"/>
      <c r="WLT17" s="2550"/>
      <c r="WLU17" s="2550"/>
      <c r="WLV17" s="2550"/>
      <c r="WLW17" s="2550"/>
      <c r="WLX17" s="2550"/>
      <c r="WLY17" s="2550"/>
      <c r="WLZ17" s="2550"/>
      <c r="WMA17" s="2550"/>
      <c r="WMB17" s="2550"/>
      <c r="WMC17" s="2550"/>
      <c r="WMD17" s="2550"/>
      <c r="WME17" s="2550"/>
      <c r="WMF17" s="2550"/>
      <c r="WMG17" s="2550"/>
      <c r="WMH17" s="2550"/>
      <c r="WMI17" s="2550"/>
      <c r="WMJ17" s="2550"/>
      <c r="WMK17" s="2550"/>
      <c r="WML17" s="2550"/>
      <c r="WMM17" s="2550"/>
      <c r="WMN17" s="2550"/>
      <c r="WMO17" s="2550"/>
      <c r="WMP17" s="2550"/>
      <c r="WMQ17" s="2550"/>
      <c r="WMR17" s="2550"/>
      <c r="WMS17" s="2550"/>
      <c r="WMT17" s="2550"/>
      <c r="WMU17" s="2550"/>
      <c r="WMV17" s="2550"/>
      <c r="WMW17" s="2550"/>
      <c r="WMX17" s="2550"/>
      <c r="WMY17" s="2550"/>
      <c r="WMZ17" s="2550"/>
      <c r="WNA17" s="2550"/>
      <c r="WNB17" s="2550"/>
      <c r="WNC17" s="2550"/>
      <c r="WND17" s="2550"/>
      <c r="WNE17" s="2550"/>
      <c r="WNF17" s="2550"/>
      <c r="WNG17" s="2550"/>
      <c r="WNH17" s="2550"/>
      <c r="WNI17" s="2550"/>
      <c r="WNJ17" s="2550"/>
      <c r="WNK17" s="2550"/>
      <c r="WNL17" s="2550"/>
      <c r="WNM17" s="2550"/>
      <c r="WNN17" s="2550"/>
      <c r="WNO17" s="2550"/>
      <c r="WNP17" s="2550"/>
      <c r="WNQ17" s="2550"/>
      <c r="WNR17" s="2550"/>
      <c r="WNS17" s="2550"/>
      <c r="WNT17" s="2550"/>
      <c r="WNU17" s="2550"/>
      <c r="WNV17" s="2550"/>
      <c r="WNW17" s="2550"/>
      <c r="WNX17" s="2550"/>
      <c r="WNY17" s="2550"/>
      <c r="WNZ17" s="2550"/>
      <c r="WOA17" s="2550"/>
      <c r="WOB17" s="2550"/>
      <c r="WOC17" s="2550"/>
      <c r="WOD17" s="2550"/>
      <c r="WOE17" s="2550"/>
      <c r="WOF17" s="2550"/>
      <c r="WOG17" s="2550"/>
      <c r="WOH17" s="2550"/>
      <c r="WOI17" s="2550"/>
      <c r="WOJ17" s="2550"/>
      <c r="WOK17" s="2550"/>
      <c r="WOL17" s="2550"/>
      <c r="WOM17" s="2550"/>
      <c r="WON17" s="2550"/>
      <c r="WOO17" s="2550"/>
      <c r="WOP17" s="2550"/>
      <c r="WOQ17" s="2550"/>
      <c r="WOR17" s="2550"/>
      <c r="WOS17" s="2550"/>
      <c r="WOT17" s="2550"/>
      <c r="WOU17" s="2550"/>
      <c r="WOV17" s="2550"/>
      <c r="WOW17" s="2550"/>
      <c r="WOX17" s="2550"/>
      <c r="WOY17" s="2550"/>
      <c r="WOZ17" s="2550"/>
      <c r="WPA17" s="2550"/>
      <c r="WPB17" s="2550"/>
      <c r="WPC17" s="2550"/>
      <c r="WPD17" s="2550"/>
      <c r="WPE17" s="2550"/>
      <c r="WPF17" s="2550"/>
      <c r="WPG17" s="2550"/>
      <c r="WPH17" s="2550"/>
      <c r="WPI17" s="2550"/>
      <c r="WPJ17" s="2550"/>
      <c r="WPK17" s="2550"/>
      <c r="WPL17" s="2550"/>
      <c r="WPM17" s="2550"/>
      <c r="WPN17" s="2550"/>
      <c r="WPO17" s="2550"/>
      <c r="WPP17" s="2550"/>
      <c r="WPQ17" s="2550"/>
      <c r="WPR17" s="2550"/>
      <c r="WPS17" s="2550"/>
      <c r="WPT17" s="2550"/>
      <c r="WPU17" s="2550"/>
      <c r="WPV17" s="2550"/>
      <c r="WPW17" s="2550"/>
      <c r="WPX17" s="2550"/>
      <c r="WPY17" s="2550"/>
      <c r="WPZ17" s="2550"/>
      <c r="WQA17" s="2550"/>
      <c r="WQB17" s="2550"/>
      <c r="WQC17" s="2550"/>
      <c r="WQD17" s="2550"/>
      <c r="WQE17" s="2550"/>
      <c r="WQF17" s="2550"/>
      <c r="WQG17" s="2550"/>
      <c r="WQH17" s="2550"/>
      <c r="WQI17" s="2550"/>
      <c r="WQJ17" s="2550"/>
      <c r="WQK17" s="2550"/>
      <c r="WQL17" s="2550"/>
      <c r="WQM17" s="2550"/>
      <c r="WQN17" s="2550"/>
      <c r="WQO17" s="2550"/>
      <c r="WQP17" s="2550"/>
      <c r="WQQ17" s="2550"/>
      <c r="WQR17" s="2550"/>
      <c r="WQS17" s="2550"/>
      <c r="WQT17" s="2550"/>
      <c r="WQU17" s="2550"/>
      <c r="WQV17" s="2550"/>
      <c r="WQW17" s="2550"/>
      <c r="WQX17" s="2550"/>
      <c r="WQY17" s="2550"/>
      <c r="WQZ17" s="2550"/>
      <c r="WRA17" s="2550"/>
      <c r="WRB17" s="2550"/>
      <c r="WRC17" s="2550"/>
      <c r="WRD17" s="2550"/>
      <c r="WRE17" s="2550"/>
      <c r="WRF17" s="2550"/>
      <c r="WRG17" s="2550"/>
      <c r="WRH17" s="2550"/>
      <c r="WRI17" s="2550"/>
      <c r="WRJ17" s="2550"/>
      <c r="WRK17" s="2550"/>
      <c r="WRL17" s="2550"/>
      <c r="WRM17" s="2550"/>
      <c r="WRN17" s="2550"/>
      <c r="WRO17" s="2550"/>
      <c r="WRP17" s="2550"/>
      <c r="WRQ17" s="2550"/>
      <c r="WRR17" s="2550"/>
      <c r="WRS17" s="2550"/>
      <c r="WRT17" s="2550"/>
      <c r="WRU17" s="2550"/>
      <c r="WRV17" s="2550"/>
      <c r="WRW17" s="2550"/>
      <c r="WRX17" s="2550"/>
      <c r="WRY17" s="2550"/>
      <c r="WRZ17" s="2550"/>
      <c r="WSA17" s="2550"/>
      <c r="WSB17" s="2550"/>
      <c r="WSC17" s="2550"/>
      <c r="WSD17" s="2550"/>
      <c r="WSE17" s="2550"/>
      <c r="WSF17" s="2550"/>
      <c r="WSG17" s="2550"/>
      <c r="WSH17" s="2550"/>
      <c r="WSI17" s="2550"/>
      <c r="WSJ17" s="2550"/>
      <c r="WSK17" s="2550"/>
      <c r="WSL17" s="2550"/>
      <c r="WSM17" s="2550"/>
      <c r="WSN17" s="2550"/>
      <c r="WSO17" s="2550"/>
      <c r="WSP17" s="2550"/>
      <c r="WSQ17" s="2550"/>
      <c r="WSR17" s="2550"/>
      <c r="WSS17" s="2550"/>
      <c r="WST17" s="2550"/>
      <c r="WSU17" s="2550"/>
      <c r="WSV17" s="2550"/>
      <c r="WSW17" s="2550"/>
      <c r="WSX17" s="2550"/>
      <c r="WSY17" s="2550"/>
      <c r="WSZ17" s="2550"/>
      <c r="WTA17" s="2550"/>
      <c r="WTB17" s="2550"/>
      <c r="WTC17" s="2550"/>
      <c r="WTD17" s="2550"/>
      <c r="WTE17" s="2550"/>
      <c r="WTF17" s="2550"/>
      <c r="WTG17" s="2550"/>
      <c r="WTH17" s="2550"/>
      <c r="WTI17" s="2550"/>
      <c r="WTJ17" s="2550"/>
      <c r="WTK17" s="2550"/>
      <c r="WTL17" s="2550"/>
      <c r="WTM17" s="2550"/>
      <c r="WTN17" s="2550"/>
      <c r="WTO17" s="2550"/>
      <c r="WTP17" s="2550"/>
      <c r="WTQ17" s="2550"/>
      <c r="WTR17" s="2550"/>
      <c r="WTS17" s="2550"/>
      <c r="WTT17" s="2550"/>
      <c r="WTU17" s="2550"/>
      <c r="WTV17" s="2550"/>
      <c r="WTW17" s="2550"/>
      <c r="WTX17" s="2550"/>
      <c r="WTY17" s="2550"/>
      <c r="WTZ17" s="2550"/>
      <c r="WUA17" s="2550"/>
      <c r="WUB17" s="2550"/>
      <c r="WUC17" s="2550"/>
      <c r="WUD17" s="2550"/>
      <c r="WUE17" s="2550"/>
      <c r="WUF17" s="2550"/>
      <c r="WUG17" s="2550"/>
      <c r="WUH17" s="2550"/>
      <c r="WUI17" s="2550"/>
      <c r="WUJ17" s="2550"/>
      <c r="WUK17" s="2550"/>
      <c r="WUL17" s="2550"/>
      <c r="WUM17" s="2550"/>
      <c r="WUN17" s="2550"/>
      <c r="WUO17" s="2550"/>
      <c r="WUP17" s="2550"/>
      <c r="WUQ17" s="2550"/>
      <c r="WUR17" s="2550"/>
      <c r="WUS17" s="2550"/>
      <c r="WUT17" s="2550"/>
      <c r="WUU17" s="2550"/>
      <c r="WUV17" s="2550"/>
      <c r="WUW17" s="2550"/>
      <c r="WUX17" s="2550"/>
      <c r="WUY17" s="2550"/>
      <c r="WUZ17" s="2550"/>
      <c r="WVA17" s="2550"/>
      <c r="WVB17" s="2550"/>
      <c r="WVC17" s="2550"/>
      <c r="WVD17" s="2550"/>
      <c r="WVE17" s="2550"/>
      <c r="WVF17" s="2550"/>
      <c r="WVG17" s="2550"/>
      <c r="WVH17" s="2550"/>
      <c r="WVI17" s="2550"/>
      <c r="WVJ17" s="2550"/>
      <c r="WVK17" s="2550"/>
      <c r="WVL17" s="2550"/>
      <c r="WVM17" s="2550"/>
      <c r="WVN17" s="2550"/>
      <c r="WVO17" s="2550"/>
      <c r="WVP17" s="2550"/>
      <c r="WVQ17" s="2550"/>
      <c r="WVR17" s="2550"/>
      <c r="WVS17" s="2550"/>
      <c r="WVT17" s="2550"/>
      <c r="WVU17" s="2550"/>
      <c r="WVV17" s="2550"/>
      <c r="WVW17" s="2550"/>
      <c r="WVX17" s="2550"/>
      <c r="WVY17" s="2550"/>
      <c r="WVZ17" s="2550"/>
      <c r="WWA17" s="2550"/>
      <c r="WWB17" s="2550"/>
      <c r="WWC17" s="2550"/>
      <c r="WWD17" s="2550"/>
      <c r="WWE17" s="2550"/>
      <c r="WWF17" s="2550"/>
      <c r="WWG17" s="2550"/>
      <c r="WWH17" s="2550"/>
      <c r="WWI17" s="2550"/>
      <c r="WWJ17" s="2550"/>
      <c r="WWK17" s="2550"/>
      <c r="WWL17" s="2550"/>
      <c r="WWM17" s="2550"/>
      <c r="WWN17" s="2550"/>
      <c r="WWO17" s="2550"/>
      <c r="WWP17" s="2550"/>
      <c r="WWQ17" s="2550"/>
      <c r="WWR17" s="2550"/>
      <c r="WWS17" s="2550"/>
      <c r="WWT17" s="2550"/>
      <c r="WWU17" s="2550"/>
      <c r="WWV17" s="2550"/>
      <c r="WWW17" s="2550"/>
      <c r="WWX17" s="2550"/>
      <c r="WWY17" s="2550"/>
      <c r="WWZ17" s="2550"/>
      <c r="WXA17" s="2550"/>
      <c r="WXB17" s="2550"/>
      <c r="WXC17" s="2550"/>
      <c r="WXD17" s="2550"/>
      <c r="WXE17" s="2550"/>
      <c r="WXF17" s="2550"/>
      <c r="WXG17" s="2550"/>
      <c r="WXH17" s="2550"/>
      <c r="WXI17" s="2550"/>
      <c r="WXJ17" s="2550"/>
      <c r="WXK17" s="2550"/>
      <c r="WXL17" s="2550"/>
      <c r="WXM17" s="2550"/>
      <c r="WXN17" s="2550"/>
      <c r="WXO17" s="2550"/>
      <c r="WXP17" s="2550"/>
      <c r="WXQ17" s="2550"/>
      <c r="WXR17" s="2550"/>
      <c r="WXS17" s="2550"/>
      <c r="WXT17" s="2550"/>
      <c r="WXU17" s="2550"/>
      <c r="WXV17" s="2550"/>
      <c r="WXW17" s="2550"/>
      <c r="WXX17" s="2550"/>
      <c r="WXY17" s="2550"/>
      <c r="WXZ17" s="2550"/>
      <c r="WYA17" s="2550"/>
      <c r="WYB17" s="2550"/>
      <c r="WYC17" s="2550"/>
      <c r="WYD17" s="2550"/>
      <c r="WYE17" s="2550"/>
      <c r="WYF17" s="2550"/>
      <c r="WYG17" s="2550"/>
      <c r="WYH17" s="2550"/>
      <c r="WYI17" s="2550"/>
      <c r="WYJ17" s="2550"/>
      <c r="WYK17" s="2550"/>
      <c r="WYL17" s="2550"/>
      <c r="WYM17" s="2550"/>
      <c r="WYN17" s="2550"/>
      <c r="WYO17" s="2550"/>
      <c r="WYP17" s="2550"/>
      <c r="WYQ17" s="2550"/>
      <c r="WYR17" s="2550"/>
      <c r="WYS17" s="2550"/>
      <c r="WYT17" s="2550"/>
      <c r="WYU17" s="2550"/>
      <c r="WYV17" s="2550"/>
      <c r="WYW17" s="2550"/>
      <c r="WYX17" s="2550"/>
      <c r="WYY17" s="2550"/>
      <c r="WYZ17" s="2550"/>
      <c r="WZA17" s="2550"/>
      <c r="WZB17" s="2550"/>
      <c r="WZC17" s="2550"/>
      <c r="WZD17" s="2550"/>
      <c r="WZE17" s="2550"/>
      <c r="WZF17" s="2550"/>
      <c r="WZG17" s="2550"/>
      <c r="WZH17" s="2550"/>
      <c r="WZI17" s="2550"/>
      <c r="WZJ17" s="2550"/>
      <c r="WZK17" s="2550"/>
      <c r="WZL17" s="2550"/>
      <c r="WZM17" s="2550"/>
      <c r="WZN17" s="2550"/>
      <c r="WZO17" s="2550"/>
      <c r="WZP17" s="2550"/>
      <c r="WZQ17" s="2550"/>
      <c r="WZR17" s="2550"/>
      <c r="WZS17" s="2550"/>
      <c r="WZT17" s="2550"/>
      <c r="WZU17" s="2550"/>
      <c r="WZV17" s="2550"/>
      <c r="WZW17" s="2550"/>
      <c r="WZX17" s="2550"/>
      <c r="WZY17" s="2550"/>
      <c r="WZZ17" s="2550"/>
      <c r="XAA17" s="2550"/>
      <c r="XAB17" s="2550"/>
      <c r="XAC17" s="2550"/>
      <c r="XAD17" s="2550"/>
      <c r="XAE17" s="2550"/>
      <c r="XAF17" s="2550"/>
      <c r="XAG17" s="2550"/>
      <c r="XAH17" s="2550"/>
      <c r="XAI17" s="2550"/>
      <c r="XAJ17" s="2550"/>
      <c r="XAK17" s="2550"/>
      <c r="XAL17" s="2550"/>
      <c r="XAM17" s="2550"/>
      <c r="XAN17" s="2550"/>
      <c r="XAO17" s="2550"/>
      <c r="XAP17" s="2550"/>
      <c r="XAQ17" s="2550"/>
      <c r="XAR17" s="2550"/>
      <c r="XAS17" s="2550"/>
      <c r="XAT17" s="2550"/>
      <c r="XAU17" s="2550"/>
      <c r="XAV17" s="2550"/>
      <c r="XAW17" s="2550"/>
      <c r="XAX17" s="2550"/>
      <c r="XAY17" s="2550"/>
      <c r="XAZ17" s="2550"/>
      <c r="XBA17" s="2550"/>
      <c r="XBB17" s="2550"/>
      <c r="XBC17" s="2550"/>
      <c r="XBD17" s="2550"/>
      <c r="XBE17" s="2550"/>
      <c r="XBF17" s="2550"/>
      <c r="XBG17" s="2550"/>
      <c r="XBH17" s="2550"/>
      <c r="XBI17" s="2550"/>
      <c r="XBJ17" s="2550"/>
      <c r="XBK17" s="2550"/>
      <c r="XBL17" s="2550"/>
      <c r="XBM17" s="2550"/>
      <c r="XBN17" s="2550"/>
      <c r="XBO17" s="2550"/>
      <c r="XBP17" s="2550"/>
      <c r="XBQ17" s="2550"/>
      <c r="XBR17" s="2550"/>
      <c r="XBS17" s="2550"/>
      <c r="XBT17" s="2550"/>
      <c r="XBU17" s="2550"/>
      <c r="XBV17" s="2550"/>
      <c r="XBW17" s="2550"/>
      <c r="XBX17" s="2550"/>
      <c r="XBY17" s="2550"/>
      <c r="XBZ17" s="2550"/>
      <c r="XCA17" s="2550"/>
      <c r="XCB17" s="2550"/>
      <c r="XCC17" s="2550"/>
      <c r="XCD17" s="2550"/>
      <c r="XCE17" s="2550"/>
      <c r="XCF17" s="2550"/>
      <c r="XCG17" s="2550"/>
      <c r="XCH17" s="2550"/>
      <c r="XCI17" s="2550"/>
      <c r="XCJ17" s="2550"/>
      <c r="XCK17" s="2550"/>
      <c r="XCL17" s="2550"/>
      <c r="XCM17" s="2550"/>
      <c r="XCN17" s="2550"/>
      <c r="XCO17" s="2550"/>
      <c r="XCP17" s="2550"/>
      <c r="XCQ17" s="2550"/>
      <c r="XCR17" s="2550"/>
      <c r="XCS17" s="2550"/>
      <c r="XCT17" s="2550"/>
      <c r="XCU17" s="2550"/>
      <c r="XCV17" s="2550"/>
      <c r="XCW17" s="2550"/>
      <c r="XCX17" s="2550"/>
      <c r="XCY17" s="2550"/>
      <c r="XCZ17" s="2550"/>
      <c r="XDA17" s="2550"/>
      <c r="XDB17" s="2550"/>
      <c r="XDC17" s="2550"/>
      <c r="XDD17" s="2550"/>
      <c r="XDE17" s="2550"/>
      <c r="XDF17" s="2550"/>
      <c r="XDG17" s="2550"/>
      <c r="XDH17" s="2550"/>
      <c r="XDI17" s="2550"/>
      <c r="XDJ17" s="2550"/>
      <c r="XDK17" s="2550"/>
      <c r="XDL17" s="2550"/>
      <c r="XDM17" s="2550"/>
      <c r="XDN17" s="2550"/>
      <c r="XDO17" s="2550"/>
      <c r="XDP17" s="2550"/>
      <c r="XDQ17" s="2550"/>
      <c r="XDR17" s="2550"/>
      <c r="XDS17" s="2550"/>
      <c r="XDT17" s="2550"/>
      <c r="XDU17" s="2550"/>
      <c r="XDV17" s="2550"/>
      <c r="XDW17" s="2550"/>
      <c r="XDX17" s="2550"/>
      <c r="XDY17" s="2550"/>
      <c r="XDZ17" s="2550"/>
      <c r="XEA17" s="2550"/>
      <c r="XEB17" s="2550"/>
      <c r="XEC17" s="2550"/>
      <c r="XED17" s="2550"/>
      <c r="XEE17" s="2550"/>
      <c r="XEF17" s="2550"/>
      <c r="XEG17" s="2550"/>
      <c r="XEH17" s="2550"/>
      <c r="XEI17" s="2550"/>
      <c r="XEJ17" s="2550"/>
      <c r="XEK17" s="2550"/>
      <c r="XEL17" s="2550"/>
      <c r="XEM17" s="2550"/>
      <c r="XEN17" s="2550"/>
      <c r="XEO17" s="2550"/>
      <c r="XEP17" s="2550"/>
      <c r="XEQ17" s="2550"/>
      <c r="XER17" s="2550"/>
      <c r="XES17" s="2550"/>
      <c r="XET17" s="2550"/>
      <c r="XEU17" s="2550"/>
      <c r="XEV17" s="2550"/>
      <c r="XEW17" s="2550"/>
      <c r="XEX17" s="2550"/>
      <c r="XEY17" s="2550"/>
      <c r="XEZ17" s="2550"/>
      <c r="XFA17" s="2550"/>
      <c r="XFB17" s="2550"/>
      <c r="XFC17" s="2550"/>
      <c r="XFD17" s="2550"/>
    </row>
    <row r="18" spans="1:16384" ht="21.75" customHeight="1">
      <c r="A18" s="8" t="s">
        <v>1525</v>
      </c>
      <c r="B18" s="300"/>
      <c r="C18" s="300"/>
      <c r="D18" s="300"/>
      <c r="E18" s="300"/>
    </row>
    <row r="20" spans="1:16384" ht="42.65" customHeight="1">
      <c r="D20" s="2120"/>
    </row>
  </sheetData>
  <mergeCells count="13112">
    <mergeCell ref="FT15:FX15"/>
    <mergeCell ref="A5:A6"/>
    <mergeCell ref="G5:I5"/>
    <mergeCell ref="DB14:DF14"/>
    <mergeCell ref="DG14:DK14"/>
    <mergeCell ref="DL14:DP14"/>
    <mergeCell ref="DQ14:DU14"/>
    <mergeCell ref="DV14:DZ14"/>
    <mergeCell ref="DG17:DK17"/>
    <mergeCell ref="DL17:DP17"/>
    <mergeCell ref="DQ17:DU17"/>
    <mergeCell ref="BX17:CB17"/>
    <mergeCell ref="CC17:CG17"/>
    <mergeCell ref="CH17:CL17"/>
    <mergeCell ref="CM17:CQ17"/>
    <mergeCell ref="CR17:CV17"/>
    <mergeCell ref="HW16:IA16"/>
    <mergeCell ref="EA17:EE17"/>
    <mergeCell ref="EF17:EJ17"/>
    <mergeCell ref="EK17:EO17"/>
    <mergeCell ref="EP17:ET17"/>
    <mergeCell ref="CW17:DA17"/>
    <mergeCell ref="DB17:DF17"/>
    <mergeCell ref="DQ15:DU15"/>
    <mergeCell ref="BX15:CB15"/>
    <mergeCell ref="CC15:CG15"/>
    <mergeCell ref="CH15:CL15"/>
    <mergeCell ref="CM15:CQ15"/>
    <mergeCell ref="CR15:CV15"/>
    <mergeCell ref="EZ15:FD15"/>
    <mergeCell ref="FE15:FI15"/>
    <mergeCell ref="FJ15:FN15"/>
    <mergeCell ref="FO15:FS15"/>
    <mergeCell ref="DV15:DZ15"/>
    <mergeCell ref="EA15:EE15"/>
    <mergeCell ref="EF15:EJ15"/>
    <mergeCell ref="EK15:EO15"/>
    <mergeCell ref="EP15:ET15"/>
    <mergeCell ref="CC16:CG16"/>
    <mergeCell ref="CH16:CL16"/>
    <mergeCell ref="CM16:CQ16"/>
    <mergeCell ref="CR16:CV16"/>
    <mergeCell ref="DV17:DZ17"/>
    <mergeCell ref="EU15:EY15"/>
    <mergeCell ref="CW15:DA15"/>
    <mergeCell ref="DB15:DF15"/>
    <mergeCell ref="DG15:DK15"/>
    <mergeCell ref="DL15:DP15"/>
    <mergeCell ref="B5:F5"/>
    <mergeCell ref="BX16:CB16"/>
    <mergeCell ref="AT15:AX15"/>
    <mergeCell ref="AY15:BC15"/>
    <mergeCell ref="BD15:BH15"/>
    <mergeCell ref="BI15:BM15"/>
    <mergeCell ref="AE14:AI14"/>
    <mergeCell ref="AJ14:AN14"/>
    <mergeCell ref="AO14:AS14"/>
    <mergeCell ref="A14:J14"/>
    <mergeCell ref="AT14:AX14"/>
    <mergeCell ref="AY14:BC14"/>
    <mergeCell ref="K14:O14"/>
    <mergeCell ref="P14:T14"/>
    <mergeCell ref="U14:Y14"/>
    <mergeCell ref="Z14:AD14"/>
    <mergeCell ref="CC14:CG14"/>
    <mergeCell ref="CH14:CL14"/>
    <mergeCell ref="CM14:CQ14"/>
    <mergeCell ref="CR14:CV14"/>
    <mergeCell ref="CW14:DA14"/>
    <mergeCell ref="BD14:BH14"/>
    <mergeCell ref="BI14:BM14"/>
    <mergeCell ref="BN14:BR14"/>
    <mergeCell ref="BS14:BW14"/>
    <mergeCell ref="BX14:CB14"/>
    <mergeCell ref="EA14:EE14"/>
    <mergeCell ref="EF14:EJ14"/>
    <mergeCell ref="EK14:EO14"/>
    <mergeCell ref="EP14:ET14"/>
    <mergeCell ref="EU14:EY14"/>
    <mergeCell ref="JU14:JY14"/>
    <mergeCell ref="FY14:GC14"/>
    <mergeCell ref="GD14:GH14"/>
    <mergeCell ref="GI14:GM14"/>
    <mergeCell ref="GN14:GR14"/>
    <mergeCell ref="GS14:GW14"/>
    <mergeCell ref="EZ14:FD14"/>
    <mergeCell ref="FE14:FI14"/>
    <mergeCell ref="FJ14:FN14"/>
    <mergeCell ref="FO14:FS14"/>
    <mergeCell ref="FT14:FX14"/>
    <mergeCell ref="HW14:IA14"/>
    <mergeCell ref="IB14:IF14"/>
    <mergeCell ref="IG14:IK14"/>
    <mergeCell ref="IL14:IP14"/>
    <mergeCell ref="IQ14:IU14"/>
    <mergeCell ref="GX14:HB14"/>
    <mergeCell ref="HC14:HG14"/>
    <mergeCell ref="HH14:HL14"/>
    <mergeCell ref="HM14:HQ14"/>
    <mergeCell ref="HR14:HV14"/>
    <mergeCell ref="IV14:IZ14"/>
    <mergeCell ref="JA14:JE14"/>
    <mergeCell ref="JF14:JJ14"/>
    <mergeCell ref="JK14:JO14"/>
    <mergeCell ref="JP14:JT14"/>
    <mergeCell ref="JZ14:KD14"/>
    <mergeCell ref="KT14:KX14"/>
    <mergeCell ref="KY14:LC14"/>
    <mergeCell ref="LD14:LH14"/>
    <mergeCell ref="LI14:LM14"/>
    <mergeCell ref="LN14:LR14"/>
    <mergeCell ref="XG14:XK14"/>
    <mergeCell ref="VI14:VM14"/>
    <mergeCell ref="VN14:VR14"/>
    <mergeCell ref="VS14:VW14"/>
    <mergeCell ref="VX14:WB14"/>
    <mergeCell ref="MR14:MV14"/>
    <mergeCell ref="MW14:NA14"/>
    <mergeCell ref="NB14:NF14"/>
    <mergeCell ref="NG14:NK14"/>
    <mergeCell ref="NL14:NP14"/>
    <mergeCell ref="LS14:LW14"/>
    <mergeCell ref="LX14:MB14"/>
    <mergeCell ref="MC14:MG14"/>
    <mergeCell ref="MH14:ML14"/>
    <mergeCell ref="MM14:MQ14"/>
    <mergeCell ref="OP14:OT14"/>
    <mergeCell ref="OU14:OY14"/>
    <mergeCell ref="OZ14:PD14"/>
    <mergeCell ref="PE14:PI14"/>
    <mergeCell ref="PJ14:PN14"/>
    <mergeCell ref="NQ14:NU14"/>
    <mergeCell ref="NV14:NZ14"/>
    <mergeCell ref="OA14:OE14"/>
    <mergeCell ref="OF14:OJ14"/>
    <mergeCell ref="OK14:OO14"/>
    <mergeCell ref="QN14:QR14"/>
    <mergeCell ref="QS14:QW14"/>
    <mergeCell ref="QX14:RB14"/>
    <mergeCell ref="RC14:RG14"/>
    <mergeCell ref="RH14:RL14"/>
    <mergeCell ref="PO14:PS14"/>
    <mergeCell ref="PT14:PX14"/>
    <mergeCell ref="PY14:QC14"/>
    <mergeCell ref="QD14:QH14"/>
    <mergeCell ref="QI14:QM14"/>
    <mergeCell ref="RM14:RQ14"/>
    <mergeCell ref="RR14:RV14"/>
    <mergeCell ref="RW14:SA14"/>
    <mergeCell ref="SB14:SF14"/>
    <mergeCell ref="SG14:SK14"/>
    <mergeCell ref="TK14:TO14"/>
    <mergeCell ref="TP14:TT14"/>
    <mergeCell ref="TU14:TY14"/>
    <mergeCell ref="TZ14:UD14"/>
    <mergeCell ref="UE14:UI14"/>
    <mergeCell ref="SL14:SP14"/>
    <mergeCell ref="SQ14:SU14"/>
    <mergeCell ref="SV14:SZ14"/>
    <mergeCell ref="TA14:TE14"/>
    <mergeCell ref="TF14:TJ14"/>
    <mergeCell ref="WC14:WG14"/>
    <mergeCell ref="UJ14:UN14"/>
    <mergeCell ref="UO14:US14"/>
    <mergeCell ref="UT14:UX14"/>
    <mergeCell ref="UY14:VC14"/>
    <mergeCell ref="VD14:VH14"/>
    <mergeCell ref="XL14:XP14"/>
    <mergeCell ref="XQ14:XU14"/>
    <mergeCell ref="XV14:XZ14"/>
    <mergeCell ref="YA14:YE14"/>
    <mergeCell ref="WH14:WL14"/>
    <mergeCell ref="WM14:WQ14"/>
    <mergeCell ref="WR14:WV14"/>
    <mergeCell ref="WW14:XA14"/>
    <mergeCell ref="XB14:XF14"/>
    <mergeCell ref="YF14:YJ14"/>
    <mergeCell ref="YK14:YO14"/>
    <mergeCell ref="YP14:YT14"/>
    <mergeCell ref="YU14:YY14"/>
    <mergeCell ref="YZ14:ZD14"/>
    <mergeCell ref="KE14:KI14"/>
    <mergeCell ref="KJ14:KN14"/>
    <mergeCell ref="KO14:KS14"/>
    <mergeCell ref="AAD14:AAH14"/>
    <mergeCell ref="AAI14:AAM14"/>
    <mergeCell ref="AAN14:AAR14"/>
    <mergeCell ref="AAS14:AAW14"/>
    <mergeCell ref="AAX14:ABB14"/>
    <mergeCell ref="ZE14:ZI14"/>
    <mergeCell ref="ZJ14:ZN14"/>
    <mergeCell ref="ZO14:ZS14"/>
    <mergeCell ref="ZT14:ZX14"/>
    <mergeCell ref="ZY14:AAC14"/>
    <mergeCell ref="ACV14:ACZ14"/>
    <mergeCell ref="ABC14:ABG14"/>
    <mergeCell ref="ABH14:ABL14"/>
    <mergeCell ref="ABM14:ABQ14"/>
    <mergeCell ref="ABR14:ABV14"/>
    <mergeCell ref="ABW14:ACA14"/>
    <mergeCell ref="AEE14:AEI14"/>
    <mergeCell ref="AEJ14:AEN14"/>
    <mergeCell ref="AEO14:AES14"/>
    <mergeCell ref="AET14:AEX14"/>
    <mergeCell ref="ADA14:ADE14"/>
    <mergeCell ref="ADF14:ADJ14"/>
    <mergeCell ref="ADK14:ADO14"/>
    <mergeCell ref="ADP14:ADT14"/>
    <mergeCell ref="ADU14:ADY14"/>
    <mergeCell ref="AEY14:AFC14"/>
    <mergeCell ref="AFD14:AFH14"/>
    <mergeCell ref="AFI14:AFM14"/>
    <mergeCell ref="AFN14:AFR14"/>
    <mergeCell ref="AFS14:AFW14"/>
    <mergeCell ref="ADZ14:AED14"/>
    <mergeCell ref="ACB14:ACF14"/>
    <mergeCell ref="ACG14:ACK14"/>
    <mergeCell ref="ACL14:ACP14"/>
    <mergeCell ref="ACQ14:ACU14"/>
    <mergeCell ref="AGW14:AHA14"/>
    <mergeCell ref="AHB14:AHF14"/>
    <mergeCell ref="AHG14:AHK14"/>
    <mergeCell ref="AHL14:AHP14"/>
    <mergeCell ref="AHQ14:AHU14"/>
    <mergeCell ref="AFX14:AGB14"/>
    <mergeCell ref="AGC14:AGG14"/>
    <mergeCell ref="AGH14:AGL14"/>
    <mergeCell ref="AGM14:AGQ14"/>
    <mergeCell ref="AGR14:AGV14"/>
    <mergeCell ref="AJO14:AJS14"/>
    <mergeCell ref="AHV14:AHZ14"/>
    <mergeCell ref="AIA14:AIE14"/>
    <mergeCell ref="AIF14:AIJ14"/>
    <mergeCell ref="AIK14:AIO14"/>
    <mergeCell ref="AIP14:AIT14"/>
    <mergeCell ref="AKX14:ALB14"/>
    <mergeCell ref="ALC14:ALG14"/>
    <mergeCell ref="ALH14:ALL14"/>
    <mergeCell ref="ALM14:ALQ14"/>
    <mergeCell ref="AJT14:AJX14"/>
    <mergeCell ref="AJY14:AKC14"/>
    <mergeCell ref="AKD14:AKH14"/>
    <mergeCell ref="AKI14:AKM14"/>
    <mergeCell ref="AKN14:AKR14"/>
    <mergeCell ref="ALR14:ALV14"/>
    <mergeCell ref="ALW14:AMA14"/>
    <mergeCell ref="AMB14:AMF14"/>
    <mergeCell ref="AMG14:AMK14"/>
    <mergeCell ref="AML14:AMP14"/>
    <mergeCell ref="AKS14:AKW14"/>
    <mergeCell ref="AIU14:AIY14"/>
    <mergeCell ref="AIZ14:AJD14"/>
    <mergeCell ref="AJE14:AJI14"/>
    <mergeCell ref="AJJ14:AJN14"/>
    <mergeCell ref="ANP14:ANT14"/>
    <mergeCell ref="ANU14:ANY14"/>
    <mergeCell ref="ANZ14:AOD14"/>
    <mergeCell ref="AOE14:AOI14"/>
    <mergeCell ref="AOJ14:AON14"/>
    <mergeCell ref="AMQ14:AMU14"/>
    <mergeCell ref="AMV14:AMZ14"/>
    <mergeCell ref="ANA14:ANE14"/>
    <mergeCell ref="ANF14:ANJ14"/>
    <mergeCell ref="ANK14:ANO14"/>
    <mergeCell ref="AQH14:AQL14"/>
    <mergeCell ref="AOO14:AOS14"/>
    <mergeCell ref="AOT14:AOX14"/>
    <mergeCell ref="AOY14:APC14"/>
    <mergeCell ref="APD14:APH14"/>
    <mergeCell ref="API14:APM14"/>
    <mergeCell ref="ARQ14:ARU14"/>
    <mergeCell ref="ARV14:ARZ14"/>
    <mergeCell ref="ASA14:ASE14"/>
    <mergeCell ref="ASF14:ASJ14"/>
    <mergeCell ref="AQM14:AQQ14"/>
    <mergeCell ref="AQR14:AQV14"/>
    <mergeCell ref="AQW14:ARA14"/>
    <mergeCell ref="ARB14:ARF14"/>
    <mergeCell ref="ARG14:ARK14"/>
    <mergeCell ref="ASK14:ASO14"/>
    <mergeCell ref="ASP14:AST14"/>
    <mergeCell ref="ASU14:ASY14"/>
    <mergeCell ref="ASZ14:ATD14"/>
    <mergeCell ref="ATE14:ATI14"/>
    <mergeCell ref="ARL14:ARP14"/>
    <mergeCell ref="APN14:APR14"/>
    <mergeCell ref="APS14:APW14"/>
    <mergeCell ref="APX14:AQB14"/>
    <mergeCell ref="AQC14:AQG14"/>
    <mergeCell ref="AUI14:AUM14"/>
    <mergeCell ref="AUN14:AUR14"/>
    <mergeCell ref="AUS14:AUW14"/>
    <mergeCell ref="AUX14:AVB14"/>
    <mergeCell ref="AVC14:AVG14"/>
    <mergeCell ref="ATJ14:ATN14"/>
    <mergeCell ref="ATO14:ATS14"/>
    <mergeCell ref="ATT14:ATX14"/>
    <mergeCell ref="ATY14:AUC14"/>
    <mergeCell ref="AUD14:AUH14"/>
    <mergeCell ref="AXA14:AXE14"/>
    <mergeCell ref="AVH14:AVL14"/>
    <mergeCell ref="AVM14:AVQ14"/>
    <mergeCell ref="AVR14:AVV14"/>
    <mergeCell ref="AVW14:AWA14"/>
    <mergeCell ref="AWB14:AWF14"/>
    <mergeCell ref="AYJ14:AYN14"/>
    <mergeCell ref="AYO14:AYS14"/>
    <mergeCell ref="AYT14:AYX14"/>
    <mergeCell ref="AYY14:AZC14"/>
    <mergeCell ref="AXF14:AXJ14"/>
    <mergeCell ref="AXK14:AXO14"/>
    <mergeCell ref="AXP14:AXT14"/>
    <mergeCell ref="AXU14:AXY14"/>
    <mergeCell ref="AXZ14:AYD14"/>
    <mergeCell ref="AZD14:AZH14"/>
    <mergeCell ref="AZI14:AZM14"/>
    <mergeCell ref="AZN14:AZR14"/>
    <mergeCell ref="AZS14:AZW14"/>
    <mergeCell ref="AZX14:BAB14"/>
    <mergeCell ref="AYE14:AYI14"/>
    <mergeCell ref="AWG14:AWK14"/>
    <mergeCell ref="AWL14:AWP14"/>
    <mergeCell ref="AWQ14:AWU14"/>
    <mergeCell ref="AWV14:AWZ14"/>
    <mergeCell ref="BBB14:BBF14"/>
    <mergeCell ref="BBG14:BBK14"/>
    <mergeCell ref="BBL14:BBP14"/>
    <mergeCell ref="BBQ14:BBU14"/>
    <mergeCell ref="BBV14:BBZ14"/>
    <mergeCell ref="BAC14:BAG14"/>
    <mergeCell ref="BAH14:BAL14"/>
    <mergeCell ref="BAM14:BAQ14"/>
    <mergeCell ref="BAR14:BAV14"/>
    <mergeCell ref="BAW14:BBA14"/>
    <mergeCell ref="BDT14:BDX14"/>
    <mergeCell ref="BCA14:BCE14"/>
    <mergeCell ref="BCF14:BCJ14"/>
    <mergeCell ref="BCK14:BCO14"/>
    <mergeCell ref="BCP14:BCT14"/>
    <mergeCell ref="BCU14:BCY14"/>
    <mergeCell ref="BFC14:BFG14"/>
    <mergeCell ref="BFH14:BFL14"/>
    <mergeCell ref="BFM14:BFQ14"/>
    <mergeCell ref="BFR14:BFV14"/>
    <mergeCell ref="BDY14:BEC14"/>
    <mergeCell ref="BED14:BEH14"/>
    <mergeCell ref="BEI14:BEM14"/>
    <mergeCell ref="BEN14:BER14"/>
    <mergeCell ref="BES14:BEW14"/>
    <mergeCell ref="BFW14:BGA14"/>
    <mergeCell ref="BGB14:BGF14"/>
    <mergeCell ref="BGG14:BGK14"/>
    <mergeCell ref="BGL14:BGP14"/>
    <mergeCell ref="BGQ14:BGU14"/>
    <mergeCell ref="BEX14:BFB14"/>
    <mergeCell ref="BCZ14:BDD14"/>
    <mergeCell ref="BDE14:BDI14"/>
    <mergeCell ref="BDJ14:BDN14"/>
    <mergeCell ref="BDO14:BDS14"/>
    <mergeCell ref="BHU14:BHY14"/>
    <mergeCell ref="BHZ14:BID14"/>
    <mergeCell ref="BIE14:BII14"/>
    <mergeCell ref="BIJ14:BIN14"/>
    <mergeCell ref="BIO14:BIS14"/>
    <mergeCell ref="BGV14:BGZ14"/>
    <mergeCell ref="BHA14:BHE14"/>
    <mergeCell ref="BHF14:BHJ14"/>
    <mergeCell ref="BHK14:BHO14"/>
    <mergeCell ref="BHP14:BHT14"/>
    <mergeCell ref="BKM14:BKQ14"/>
    <mergeCell ref="BIT14:BIX14"/>
    <mergeCell ref="BIY14:BJC14"/>
    <mergeCell ref="BJD14:BJH14"/>
    <mergeCell ref="BJI14:BJM14"/>
    <mergeCell ref="BJN14:BJR14"/>
    <mergeCell ref="BLV14:BLZ14"/>
    <mergeCell ref="BMA14:BME14"/>
    <mergeCell ref="BMF14:BMJ14"/>
    <mergeCell ref="BMK14:BMO14"/>
    <mergeCell ref="BKR14:BKV14"/>
    <mergeCell ref="BKW14:BLA14"/>
    <mergeCell ref="BLB14:BLF14"/>
    <mergeCell ref="BLG14:BLK14"/>
    <mergeCell ref="BLL14:BLP14"/>
    <mergeCell ref="BMP14:BMT14"/>
    <mergeCell ref="BMU14:BMY14"/>
    <mergeCell ref="BMZ14:BND14"/>
    <mergeCell ref="BNE14:BNI14"/>
    <mergeCell ref="BNJ14:BNN14"/>
    <mergeCell ref="BLQ14:BLU14"/>
    <mergeCell ref="BJS14:BJW14"/>
    <mergeCell ref="BJX14:BKB14"/>
    <mergeCell ref="BKC14:BKG14"/>
    <mergeCell ref="BKH14:BKL14"/>
    <mergeCell ref="BON14:BOR14"/>
    <mergeCell ref="BOS14:BOW14"/>
    <mergeCell ref="BOX14:BPB14"/>
    <mergeCell ref="BPC14:BPG14"/>
    <mergeCell ref="BPH14:BPL14"/>
    <mergeCell ref="BNO14:BNS14"/>
    <mergeCell ref="BNT14:BNX14"/>
    <mergeCell ref="BNY14:BOC14"/>
    <mergeCell ref="BOD14:BOH14"/>
    <mergeCell ref="BOI14:BOM14"/>
    <mergeCell ref="BRF14:BRJ14"/>
    <mergeCell ref="BPM14:BPQ14"/>
    <mergeCell ref="BPR14:BPV14"/>
    <mergeCell ref="BPW14:BQA14"/>
    <mergeCell ref="BQB14:BQF14"/>
    <mergeCell ref="BQG14:BQK14"/>
    <mergeCell ref="BSO14:BSS14"/>
    <mergeCell ref="BST14:BSX14"/>
    <mergeCell ref="BSY14:BTC14"/>
    <mergeCell ref="BTD14:BTH14"/>
    <mergeCell ref="BRK14:BRO14"/>
    <mergeCell ref="BRP14:BRT14"/>
    <mergeCell ref="BRU14:BRY14"/>
    <mergeCell ref="BRZ14:BSD14"/>
    <mergeCell ref="BSE14:BSI14"/>
    <mergeCell ref="BTI14:BTM14"/>
    <mergeCell ref="BTN14:BTR14"/>
    <mergeCell ref="BTS14:BTW14"/>
    <mergeCell ref="BTX14:BUB14"/>
    <mergeCell ref="BUC14:BUG14"/>
    <mergeCell ref="BSJ14:BSN14"/>
    <mergeCell ref="BQL14:BQP14"/>
    <mergeCell ref="BQQ14:BQU14"/>
    <mergeCell ref="BQV14:BQZ14"/>
    <mergeCell ref="BRA14:BRE14"/>
    <mergeCell ref="BVG14:BVK14"/>
    <mergeCell ref="BVL14:BVP14"/>
    <mergeCell ref="BVQ14:BVU14"/>
    <mergeCell ref="BVV14:BVZ14"/>
    <mergeCell ref="BWA14:BWE14"/>
    <mergeCell ref="BUH14:BUL14"/>
    <mergeCell ref="BUM14:BUQ14"/>
    <mergeCell ref="BUR14:BUV14"/>
    <mergeCell ref="BUW14:BVA14"/>
    <mergeCell ref="BVB14:BVF14"/>
    <mergeCell ref="BXY14:BYC14"/>
    <mergeCell ref="BWF14:BWJ14"/>
    <mergeCell ref="BWK14:BWO14"/>
    <mergeCell ref="BWP14:BWT14"/>
    <mergeCell ref="BWU14:BWY14"/>
    <mergeCell ref="BWZ14:BXD14"/>
    <mergeCell ref="BZH14:BZL14"/>
    <mergeCell ref="BZM14:BZQ14"/>
    <mergeCell ref="BZR14:BZV14"/>
    <mergeCell ref="BZW14:CAA14"/>
    <mergeCell ref="BYD14:BYH14"/>
    <mergeCell ref="BYI14:BYM14"/>
    <mergeCell ref="BYN14:BYR14"/>
    <mergeCell ref="BYS14:BYW14"/>
    <mergeCell ref="BYX14:BZB14"/>
    <mergeCell ref="CAB14:CAF14"/>
    <mergeCell ref="CAG14:CAK14"/>
    <mergeCell ref="CAL14:CAP14"/>
    <mergeCell ref="CAQ14:CAU14"/>
    <mergeCell ref="CAV14:CAZ14"/>
    <mergeCell ref="BZC14:BZG14"/>
    <mergeCell ref="BXE14:BXI14"/>
    <mergeCell ref="BXJ14:BXN14"/>
    <mergeCell ref="BXO14:BXS14"/>
    <mergeCell ref="BXT14:BXX14"/>
    <mergeCell ref="CBZ14:CCD14"/>
    <mergeCell ref="CCE14:CCI14"/>
    <mergeCell ref="CCJ14:CCN14"/>
    <mergeCell ref="CCO14:CCS14"/>
    <mergeCell ref="CCT14:CCX14"/>
    <mergeCell ref="CBA14:CBE14"/>
    <mergeCell ref="CBF14:CBJ14"/>
    <mergeCell ref="CBK14:CBO14"/>
    <mergeCell ref="CBP14:CBT14"/>
    <mergeCell ref="CBU14:CBY14"/>
    <mergeCell ref="CER14:CEV14"/>
    <mergeCell ref="CCY14:CDC14"/>
    <mergeCell ref="CDD14:CDH14"/>
    <mergeCell ref="CDI14:CDM14"/>
    <mergeCell ref="CDN14:CDR14"/>
    <mergeCell ref="CDS14:CDW14"/>
    <mergeCell ref="CGA14:CGE14"/>
    <mergeCell ref="CGF14:CGJ14"/>
    <mergeCell ref="CGK14:CGO14"/>
    <mergeCell ref="CGP14:CGT14"/>
    <mergeCell ref="CEW14:CFA14"/>
    <mergeCell ref="CFB14:CFF14"/>
    <mergeCell ref="CFG14:CFK14"/>
    <mergeCell ref="CFL14:CFP14"/>
    <mergeCell ref="CFQ14:CFU14"/>
    <mergeCell ref="CGU14:CGY14"/>
    <mergeCell ref="CGZ14:CHD14"/>
    <mergeCell ref="CHE14:CHI14"/>
    <mergeCell ref="CHJ14:CHN14"/>
    <mergeCell ref="CHO14:CHS14"/>
    <mergeCell ref="CFV14:CFZ14"/>
    <mergeCell ref="CDX14:CEB14"/>
    <mergeCell ref="CEC14:CEG14"/>
    <mergeCell ref="CEH14:CEL14"/>
    <mergeCell ref="CEM14:CEQ14"/>
    <mergeCell ref="CIS14:CIW14"/>
    <mergeCell ref="CIX14:CJB14"/>
    <mergeCell ref="CJC14:CJG14"/>
    <mergeCell ref="CJH14:CJL14"/>
    <mergeCell ref="CJM14:CJQ14"/>
    <mergeCell ref="CHT14:CHX14"/>
    <mergeCell ref="CHY14:CIC14"/>
    <mergeCell ref="CID14:CIH14"/>
    <mergeCell ref="CII14:CIM14"/>
    <mergeCell ref="CIN14:CIR14"/>
    <mergeCell ref="CLK14:CLO14"/>
    <mergeCell ref="CJR14:CJV14"/>
    <mergeCell ref="CJW14:CKA14"/>
    <mergeCell ref="CKB14:CKF14"/>
    <mergeCell ref="CKG14:CKK14"/>
    <mergeCell ref="CKL14:CKP14"/>
    <mergeCell ref="CMT14:CMX14"/>
    <mergeCell ref="CMY14:CNC14"/>
    <mergeCell ref="CND14:CNH14"/>
    <mergeCell ref="CNI14:CNM14"/>
    <mergeCell ref="CLP14:CLT14"/>
    <mergeCell ref="CLU14:CLY14"/>
    <mergeCell ref="CLZ14:CMD14"/>
    <mergeCell ref="CME14:CMI14"/>
    <mergeCell ref="CMJ14:CMN14"/>
    <mergeCell ref="CNN14:CNR14"/>
    <mergeCell ref="CNS14:CNW14"/>
    <mergeCell ref="CNX14:COB14"/>
    <mergeCell ref="COC14:COG14"/>
    <mergeCell ref="COH14:COL14"/>
    <mergeCell ref="CMO14:CMS14"/>
    <mergeCell ref="CKQ14:CKU14"/>
    <mergeCell ref="CKV14:CKZ14"/>
    <mergeCell ref="CLA14:CLE14"/>
    <mergeCell ref="CLF14:CLJ14"/>
    <mergeCell ref="CPL14:CPP14"/>
    <mergeCell ref="CPQ14:CPU14"/>
    <mergeCell ref="CPV14:CPZ14"/>
    <mergeCell ref="CQA14:CQE14"/>
    <mergeCell ref="CQF14:CQJ14"/>
    <mergeCell ref="COM14:COQ14"/>
    <mergeCell ref="COR14:COV14"/>
    <mergeCell ref="COW14:CPA14"/>
    <mergeCell ref="CPB14:CPF14"/>
    <mergeCell ref="CPG14:CPK14"/>
    <mergeCell ref="CSD14:CSH14"/>
    <mergeCell ref="CQK14:CQO14"/>
    <mergeCell ref="CQP14:CQT14"/>
    <mergeCell ref="CQU14:CQY14"/>
    <mergeCell ref="CQZ14:CRD14"/>
    <mergeCell ref="CRE14:CRI14"/>
    <mergeCell ref="CTM14:CTQ14"/>
    <mergeCell ref="CTR14:CTV14"/>
    <mergeCell ref="CTW14:CUA14"/>
    <mergeCell ref="CUB14:CUF14"/>
    <mergeCell ref="CSI14:CSM14"/>
    <mergeCell ref="CSN14:CSR14"/>
    <mergeCell ref="CSS14:CSW14"/>
    <mergeCell ref="CSX14:CTB14"/>
    <mergeCell ref="CTC14:CTG14"/>
    <mergeCell ref="CUG14:CUK14"/>
    <mergeCell ref="CUL14:CUP14"/>
    <mergeCell ref="CUQ14:CUU14"/>
    <mergeCell ref="CUV14:CUZ14"/>
    <mergeCell ref="CVA14:CVE14"/>
    <mergeCell ref="CTH14:CTL14"/>
    <mergeCell ref="CRJ14:CRN14"/>
    <mergeCell ref="CRO14:CRS14"/>
    <mergeCell ref="CRT14:CRX14"/>
    <mergeCell ref="CRY14:CSC14"/>
    <mergeCell ref="CWE14:CWI14"/>
    <mergeCell ref="CWJ14:CWN14"/>
    <mergeCell ref="CWO14:CWS14"/>
    <mergeCell ref="CWT14:CWX14"/>
    <mergeCell ref="CWY14:CXC14"/>
    <mergeCell ref="CVF14:CVJ14"/>
    <mergeCell ref="CVK14:CVO14"/>
    <mergeCell ref="CVP14:CVT14"/>
    <mergeCell ref="CVU14:CVY14"/>
    <mergeCell ref="CVZ14:CWD14"/>
    <mergeCell ref="CYW14:CZA14"/>
    <mergeCell ref="CXD14:CXH14"/>
    <mergeCell ref="CXI14:CXM14"/>
    <mergeCell ref="CXN14:CXR14"/>
    <mergeCell ref="CXS14:CXW14"/>
    <mergeCell ref="CXX14:CYB14"/>
    <mergeCell ref="DAF14:DAJ14"/>
    <mergeCell ref="DAK14:DAO14"/>
    <mergeCell ref="DAP14:DAT14"/>
    <mergeCell ref="DAU14:DAY14"/>
    <mergeCell ref="CZB14:CZF14"/>
    <mergeCell ref="CZG14:CZK14"/>
    <mergeCell ref="CZL14:CZP14"/>
    <mergeCell ref="CZQ14:CZU14"/>
    <mergeCell ref="CZV14:CZZ14"/>
    <mergeCell ref="DAZ14:DBD14"/>
    <mergeCell ref="DBE14:DBI14"/>
    <mergeCell ref="DBJ14:DBN14"/>
    <mergeCell ref="DBO14:DBS14"/>
    <mergeCell ref="DBT14:DBX14"/>
    <mergeCell ref="DAA14:DAE14"/>
    <mergeCell ref="CYC14:CYG14"/>
    <mergeCell ref="CYH14:CYL14"/>
    <mergeCell ref="CYM14:CYQ14"/>
    <mergeCell ref="CYR14:CYV14"/>
    <mergeCell ref="DCX14:DDB14"/>
    <mergeCell ref="DDC14:DDG14"/>
    <mergeCell ref="DDH14:DDL14"/>
    <mergeCell ref="DDM14:DDQ14"/>
    <mergeCell ref="DDR14:DDV14"/>
    <mergeCell ref="DBY14:DCC14"/>
    <mergeCell ref="DCD14:DCH14"/>
    <mergeCell ref="DCI14:DCM14"/>
    <mergeCell ref="DCN14:DCR14"/>
    <mergeCell ref="DCS14:DCW14"/>
    <mergeCell ref="DFP14:DFT14"/>
    <mergeCell ref="DDW14:DEA14"/>
    <mergeCell ref="DEB14:DEF14"/>
    <mergeCell ref="DEG14:DEK14"/>
    <mergeCell ref="DEL14:DEP14"/>
    <mergeCell ref="DEQ14:DEU14"/>
    <mergeCell ref="DGY14:DHC14"/>
    <mergeCell ref="DHD14:DHH14"/>
    <mergeCell ref="DHI14:DHM14"/>
    <mergeCell ref="DHN14:DHR14"/>
    <mergeCell ref="DFU14:DFY14"/>
    <mergeCell ref="DFZ14:DGD14"/>
    <mergeCell ref="DGE14:DGI14"/>
    <mergeCell ref="DGJ14:DGN14"/>
    <mergeCell ref="DGO14:DGS14"/>
    <mergeCell ref="DHS14:DHW14"/>
    <mergeCell ref="DHX14:DIB14"/>
    <mergeCell ref="DIC14:DIG14"/>
    <mergeCell ref="DIH14:DIL14"/>
    <mergeCell ref="DIM14:DIQ14"/>
    <mergeCell ref="DGT14:DGX14"/>
    <mergeCell ref="DEV14:DEZ14"/>
    <mergeCell ref="DFA14:DFE14"/>
    <mergeCell ref="DFF14:DFJ14"/>
    <mergeCell ref="DFK14:DFO14"/>
    <mergeCell ref="DJQ14:DJU14"/>
    <mergeCell ref="DJV14:DJZ14"/>
    <mergeCell ref="DKA14:DKE14"/>
    <mergeCell ref="DKF14:DKJ14"/>
    <mergeCell ref="DKK14:DKO14"/>
    <mergeCell ref="DIR14:DIV14"/>
    <mergeCell ref="DIW14:DJA14"/>
    <mergeCell ref="DJB14:DJF14"/>
    <mergeCell ref="DJG14:DJK14"/>
    <mergeCell ref="DJL14:DJP14"/>
    <mergeCell ref="DMI14:DMM14"/>
    <mergeCell ref="DKP14:DKT14"/>
    <mergeCell ref="DKU14:DKY14"/>
    <mergeCell ref="DKZ14:DLD14"/>
    <mergeCell ref="DLE14:DLI14"/>
    <mergeCell ref="DLJ14:DLN14"/>
    <mergeCell ref="DNR14:DNV14"/>
    <mergeCell ref="DNW14:DOA14"/>
    <mergeCell ref="DOB14:DOF14"/>
    <mergeCell ref="DOG14:DOK14"/>
    <mergeCell ref="DMN14:DMR14"/>
    <mergeCell ref="DMS14:DMW14"/>
    <mergeCell ref="DMX14:DNB14"/>
    <mergeCell ref="DNC14:DNG14"/>
    <mergeCell ref="DNH14:DNL14"/>
    <mergeCell ref="DOL14:DOP14"/>
    <mergeCell ref="DOQ14:DOU14"/>
    <mergeCell ref="DOV14:DOZ14"/>
    <mergeCell ref="DPA14:DPE14"/>
    <mergeCell ref="DPF14:DPJ14"/>
    <mergeCell ref="DNM14:DNQ14"/>
    <mergeCell ref="DLO14:DLS14"/>
    <mergeCell ref="DLT14:DLX14"/>
    <mergeCell ref="DLY14:DMC14"/>
    <mergeCell ref="DMD14:DMH14"/>
    <mergeCell ref="DQJ14:DQN14"/>
    <mergeCell ref="DQO14:DQS14"/>
    <mergeCell ref="DQT14:DQX14"/>
    <mergeCell ref="DQY14:DRC14"/>
    <mergeCell ref="DRD14:DRH14"/>
    <mergeCell ref="DPK14:DPO14"/>
    <mergeCell ref="DPP14:DPT14"/>
    <mergeCell ref="DPU14:DPY14"/>
    <mergeCell ref="DPZ14:DQD14"/>
    <mergeCell ref="DQE14:DQI14"/>
    <mergeCell ref="DTB14:DTF14"/>
    <mergeCell ref="DRI14:DRM14"/>
    <mergeCell ref="DRN14:DRR14"/>
    <mergeCell ref="DRS14:DRW14"/>
    <mergeCell ref="DRX14:DSB14"/>
    <mergeCell ref="DSC14:DSG14"/>
    <mergeCell ref="DUK14:DUO14"/>
    <mergeCell ref="DUP14:DUT14"/>
    <mergeCell ref="DUU14:DUY14"/>
    <mergeCell ref="DUZ14:DVD14"/>
    <mergeCell ref="DTG14:DTK14"/>
    <mergeCell ref="DTL14:DTP14"/>
    <mergeCell ref="DTQ14:DTU14"/>
    <mergeCell ref="DTV14:DTZ14"/>
    <mergeCell ref="DUA14:DUE14"/>
    <mergeCell ref="DVE14:DVI14"/>
    <mergeCell ref="DVJ14:DVN14"/>
    <mergeCell ref="DVO14:DVS14"/>
    <mergeCell ref="DVT14:DVX14"/>
    <mergeCell ref="DVY14:DWC14"/>
    <mergeCell ref="DUF14:DUJ14"/>
    <mergeCell ref="DSH14:DSL14"/>
    <mergeCell ref="DSM14:DSQ14"/>
    <mergeCell ref="DSR14:DSV14"/>
    <mergeCell ref="DSW14:DTA14"/>
    <mergeCell ref="DXC14:DXG14"/>
    <mergeCell ref="DXH14:DXL14"/>
    <mergeCell ref="DXM14:DXQ14"/>
    <mergeCell ref="DXR14:DXV14"/>
    <mergeCell ref="DXW14:DYA14"/>
    <mergeCell ref="DWD14:DWH14"/>
    <mergeCell ref="DWI14:DWM14"/>
    <mergeCell ref="DWN14:DWR14"/>
    <mergeCell ref="DWS14:DWW14"/>
    <mergeCell ref="DWX14:DXB14"/>
    <mergeCell ref="DZU14:DZY14"/>
    <mergeCell ref="DYB14:DYF14"/>
    <mergeCell ref="DYG14:DYK14"/>
    <mergeCell ref="DYL14:DYP14"/>
    <mergeCell ref="DYQ14:DYU14"/>
    <mergeCell ref="DYV14:DYZ14"/>
    <mergeCell ref="EBD14:EBH14"/>
    <mergeCell ref="EBI14:EBM14"/>
    <mergeCell ref="EBN14:EBR14"/>
    <mergeCell ref="EBS14:EBW14"/>
    <mergeCell ref="DZZ14:EAD14"/>
    <mergeCell ref="EAE14:EAI14"/>
    <mergeCell ref="EAJ14:EAN14"/>
    <mergeCell ref="EAO14:EAS14"/>
    <mergeCell ref="EAT14:EAX14"/>
    <mergeCell ref="EBX14:ECB14"/>
    <mergeCell ref="ECC14:ECG14"/>
    <mergeCell ref="ECH14:ECL14"/>
    <mergeCell ref="ECM14:ECQ14"/>
    <mergeCell ref="ECR14:ECV14"/>
    <mergeCell ref="EAY14:EBC14"/>
    <mergeCell ref="DZA14:DZE14"/>
    <mergeCell ref="DZF14:DZJ14"/>
    <mergeCell ref="DZK14:DZO14"/>
    <mergeCell ref="DZP14:DZT14"/>
    <mergeCell ref="EDV14:EDZ14"/>
    <mergeCell ref="EEA14:EEE14"/>
    <mergeCell ref="EEF14:EEJ14"/>
    <mergeCell ref="EEK14:EEO14"/>
    <mergeCell ref="EEP14:EET14"/>
    <mergeCell ref="ECW14:EDA14"/>
    <mergeCell ref="EDB14:EDF14"/>
    <mergeCell ref="EDG14:EDK14"/>
    <mergeCell ref="EDL14:EDP14"/>
    <mergeCell ref="EDQ14:EDU14"/>
    <mergeCell ref="EGN14:EGR14"/>
    <mergeCell ref="EEU14:EEY14"/>
    <mergeCell ref="EEZ14:EFD14"/>
    <mergeCell ref="EFE14:EFI14"/>
    <mergeCell ref="EFJ14:EFN14"/>
    <mergeCell ref="EFO14:EFS14"/>
    <mergeCell ref="EHW14:EIA14"/>
    <mergeCell ref="EIB14:EIF14"/>
    <mergeCell ref="EIG14:EIK14"/>
    <mergeCell ref="EIL14:EIP14"/>
    <mergeCell ref="EGS14:EGW14"/>
    <mergeCell ref="EGX14:EHB14"/>
    <mergeCell ref="EHC14:EHG14"/>
    <mergeCell ref="EHH14:EHL14"/>
    <mergeCell ref="EHM14:EHQ14"/>
    <mergeCell ref="EIQ14:EIU14"/>
    <mergeCell ref="EIV14:EIZ14"/>
    <mergeCell ref="EJA14:EJE14"/>
    <mergeCell ref="EJF14:EJJ14"/>
    <mergeCell ref="EJK14:EJO14"/>
    <mergeCell ref="EHR14:EHV14"/>
    <mergeCell ref="EFT14:EFX14"/>
    <mergeCell ref="EFY14:EGC14"/>
    <mergeCell ref="EGD14:EGH14"/>
    <mergeCell ref="EGI14:EGM14"/>
    <mergeCell ref="EKO14:EKS14"/>
    <mergeCell ref="EKT14:EKX14"/>
    <mergeCell ref="EKY14:ELC14"/>
    <mergeCell ref="ELD14:ELH14"/>
    <mergeCell ref="ELI14:ELM14"/>
    <mergeCell ref="EJP14:EJT14"/>
    <mergeCell ref="EJU14:EJY14"/>
    <mergeCell ref="EJZ14:EKD14"/>
    <mergeCell ref="EKE14:EKI14"/>
    <mergeCell ref="EKJ14:EKN14"/>
    <mergeCell ref="ENG14:ENK14"/>
    <mergeCell ref="ELN14:ELR14"/>
    <mergeCell ref="ELS14:ELW14"/>
    <mergeCell ref="ELX14:EMB14"/>
    <mergeCell ref="EMC14:EMG14"/>
    <mergeCell ref="EMH14:EML14"/>
    <mergeCell ref="EOP14:EOT14"/>
    <mergeCell ref="EOU14:EOY14"/>
    <mergeCell ref="EOZ14:EPD14"/>
    <mergeCell ref="EPE14:EPI14"/>
    <mergeCell ref="ENL14:ENP14"/>
    <mergeCell ref="ENQ14:ENU14"/>
    <mergeCell ref="ENV14:ENZ14"/>
    <mergeCell ref="EOA14:EOE14"/>
    <mergeCell ref="EOF14:EOJ14"/>
    <mergeCell ref="EPJ14:EPN14"/>
    <mergeCell ref="EPO14:EPS14"/>
    <mergeCell ref="EPT14:EPX14"/>
    <mergeCell ref="EPY14:EQC14"/>
    <mergeCell ref="EQD14:EQH14"/>
    <mergeCell ref="EOK14:EOO14"/>
    <mergeCell ref="EMM14:EMQ14"/>
    <mergeCell ref="EMR14:EMV14"/>
    <mergeCell ref="EMW14:ENA14"/>
    <mergeCell ref="ENB14:ENF14"/>
    <mergeCell ref="ERH14:ERL14"/>
    <mergeCell ref="ERM14:ERQ14"/>
    <mergeCell ref="ERR14:ERV14"/>
    <mergeCell ref="ERW14:ESA14"/>
    <mergeCell ref="ESB14:ESF14"/>
    <mergeCell ref="EQI14:EQM14"/>
    <mergeCell ref="EQN14:EQR14"/>
    <mergeCell ref="EQS14:EQW14"/>
    <mergeCell ref="EQX14:ERB14"/>
    <mergeCell ref="ERC14:ERG14"/>
    <mergeCell ref="ETZ14:EUD14"/>
    <mergeCell ref="ESG14:ESK14"/>
    <mergeCell ref="ESL14:ESP14"/>
    <mergeCell ref="ESQ14:ESU14"/>
    <mergeCell ref="ESV14:ESZ14"/>
    <mergeCell ref="ETA14:ETE14"/>
    <mergeCell ref="EVI14:EVM14"/>
    <mergeCell ref="EVN14:EVR14"/>
    <mergeCell ref="EVS14:EVW14"/>
    <mergeCell ref="EVX14:EWB14"/>
    <mergeCell ref="EUE14:EUI14"/>
    <mergeCell ref="EUJ14:EUN14"/>
    <mergeCell ref="EUO14:EUS14"/>
    <mergeCell ref="EUT14:EUX14"/>
    <mergeCell ref="EUY14:EVC14"/>
    <mergeCell ref="EWC14:EWG14"/>
    <mergeCell ref="EWH14:EWL14"/>
    <mergeCell ref="EWM14:EWQ14"/>
    <mergeCell ref="EWR14:EWV14"/>
    <mergeCell ref="EWW14:EXA14"/>
    <mergeCell ref="EVD14:EVH14"/>
    <mergeCell ref="ETF14:ETJ14"/>
    <mergeCell ref="ETK14:ETO14"/>
    <mergeCell ref="ETP14:ETT14"/>
    <mergeCell ref="ETU14:ETY14"/>
    <mergeCell ref="EYA14:EYE14"/>
    <mergeCell ref="EYF14:EYJ14"/>
    <mergeCell ref="EYK14:EYO14"/>
    <mergeCell ref="EYP14:EYT14"/>
    <mergeCell ref="EYU14:EYY14"/>
    <mergeCell ref="EXB14:EXF14"/>
    <mergeCell ref="EXG14:EXK14"/>
    <mergeCell ref="EXL14:EXP14"/>
    <mergeCell ref="EXQ14:EXU14"/>
    <mergeCell ref="EXV14:EXZ14"/>
    <mergeCell ref="FAS14:FAW14"/>
    <mergeCell ref="EYZ14:EZD14"/>
    <mergeCell ref="EZE14:EZI14"/>
    <mergeCell ref="EZJ14:EZN14"/>
    <mergeCell ref="EZO14:EZS14"/>
    <mergeCell ref="EZT14:EZX14"/>
    <mergeCell ref="FCB14:FCF14"/>
    <mergeCell ref="FCG14:FCK14"/>
    <mergeCell ref="FCL14:FCP14"/>
    <mergeCell ref="FCQ14:FCU14"/>
    <mergeCell ref="FAX14:FBB14"/>
    <mergeCell ref="FBC14:FBG14"/>
    <mergeCell ref="FBH14:FBL14"/>
    <mergeCell ref="FBM14:FBQ14"/>
    <mergeCell ref="FBR14:FBV14"/>
    <mergeCell ref="FCV14:FCZ14"/>
    <mergeCell ref="FDA14:FDE14"/>
    <mergeCell ref="FDF14:FDJ14"/>
    <mergeCell ref="FDK14:FDO14"/>
    <mergeCell ref="FDP14:FDT14"/>
    <mergeCell ref="FBW14:FCA14"/>
    <mergeCell ref="EZY14:FAC14"/>
    <mergeCell ref="FAD14:FAH14"/>
    <mergeCell ref="FAI14:FAM14"/>
    <mergeCell ref="FAN14:FAR14"/>
    <mergeCell ref="FET14:FEX14"/>
    <mergeCell ref="FEY14:FFC14"/>
    <mergeCell ref="FFD14:FFH14"/>
    <mergeCell ref="FFI14:FFM14"/>
    <mergeCell ref="FFN14:FFR14"/>
    <mergeCell ref="FDU14:FDY14"/>
    <mergeCell ref="FDZ14:FED14"/>
    <mergeCell ref="FEE14:FEI14"/>
    <mergeCell ref="FEJ14:FEN14"/>
    <mergeCell ref="FEO14:FES14"/>
    <mergeCell ref="FHL14:FHP14"/>
    <mergeCell ref="FFS14:FFW14"/>
    <mergeCell ref="FFX14:FGB14"/>
    <mergeCell ref="FGC14:FGG14"/>
    <mergeCell ref="FGH14:FGL14"/>
    <mergeCell ref="FGM14:FGQ14"/>
    <mergeCell ref="FIU14:FIY14"/>
    <mergeCell ref="FIZ14:FJD14"/>
    <mergeCell ref="FJE14:FJI14"/>
    <mergeCell ref="FJJ14:FJN14"/>
    <mergeCell ref="FHQ14:FHU14"/>
    <mergeCell ref="FHV14:FHZ14"/>
    <mergeCell ref="FIA14:FIE14"/>
    <mergeCell ref="FIF14:FIJ14"/>
    <mergeCell ref="FIK14:FIO14"/>
    <mergeCell ref="FJO14:FJS14"/>
    <mergeCell ref="FJT14:FJX14"/>
    <mergeCell ref="FJY14:FKC14"/>
    <mergeCell ref="FKD14:FKH14"/>
    <mergeCell ref="FKI14:FKM14"/>
    <mergeCell ref="FIP14:FIT14"/>
    <mergeCell ref="FGR14:FGV14"/>
    <mergeCell ref="FGW14:FHA14"/>
    <mergeCell ref="FHB14:FHF14"/>
    <mergeCell ref="FHG14:FHK14"/>
    <mergeCell ref="FLM14:FLQ14"/>
    <mergeCell ref="FLR14:FLV14"/>
    <mergeCell ref="FLW14:FMA14"/>
    <mergeCell ref="FMB14:FMF14"/>
    <mergeCell ref="FMG14:FMK14"/>
    <mergeCell ref="FKN14:FKR14"/>
    <mergeCell ref="FKS14:FKW14"/>
    <mergeCell ref="FKX14:FLB14"/>
    <mergeCell ref="FLC14:FLG14"/>
    <mergeCell ref="FLH14:FLL14"/>
    <mergeCell ref="FOE14:FOI14"/>
    <mergeCell ref="FML14:FMP14"/>
    <mergeCell ref="FMQ14:FMU14"/>
    <mergeCell ref="FMV14:FMZ14"/>
    <mergeCell ref="FNA14:FNE14"/>
    <mergeCell ref="FNF14:FNJ14"/>
    <mergeCell ref="FPN14:FPR14"/>
    <mergeCell ref="FPS14:FPW14"/>
    <mergeCell ref="FPX14:FQB14"/>
    <mergeCell ref="FQC14:FQG14"/>
    <mergeCell ref="FOJ14:FON14"/>
    <mergeCell ref="FOO14:FOS14"/>
    <mergeCell ref="FOT14:FOX14"/>
    <mergeCell ref="FOY14:FPC14"/>
    <mergeCell ref="FPD14:FPH14"/>
    <mergeCell ref="FQH14:FQL14"/>
    <mergeCell ref="FQM14:FQQ14"/>
    <mergeCell ref="FQR14:FQV14"/>
    <mergeCell ref="FQW14:FRA14"/>
    <mergeCell ref="FRB14:FRF14"/>
    <mergeCell ref="FPI14:FPM14"/>
    <mergeCell ref="FNK14:FNO14"/>
    <mergeCell ref="FNP14:FNT14"/>
    <mergeCell ref="FNU14:FNY14"/>
    <mergeCell ref="FNZ14:FOD14"/>
    <mergeCell ref="FSF14:FSJ14"/>
    <mergeCell ref="FSK14:FSO14"/>
    <mergeCell ref="FSP14:FST14"/>
    <mergeCell ref="FSU14:FSY14"/>
    <mergeCell ref="FSZ14:FTD14"/>
    <mergeCell ref="FRG14:FRK14"/>
    <mergeCell ref="FRL14:FRP14"/>
    <mergeCell ref="FRQ14:FRU14"/>
    <mergeCell ref="FRV14:FRZ14"/>
    <mergeCell ref="FSA14:FSE14"/>
    <mergeCell ref="FUX14:FVB14"/>
    <mergeCell ref="FTE14:FTI14"/>
    <mergeCell ref="FTJ14:FTN14"/>
    <mergeCell ref="FTO14:FTS14"/>
    <mergeCell ref="FTT14:FTX14"/>
    <mergeCell ref="FTY14:FUC14"/>
    <mergeCell ref="FWG14:FWK14"/>
    <mergeCell ref="FWL14:FWP14"/>
    <mergeCell ref="FWQ14:FWU14"/>
    <mergeCell ref="FWV14:FWZ14"/>
    <mergeCell ref="FVC14:FVG14"/>
    <mergeCell ref="FVH14:FVL14"/>
    <mergeCell ref="FVM14:FVQ14"/>
    <mergeCell ref="FVR14:FVV14"/>
    <mergeCell ref="FVW14:FWA14"/>
    <mergeCell ref="FXA14:FXE14"/>
    <mergeCell ref="FXF14:FXJ14"/>
    <mergeCell ref="FXK14:FXO14"/>
    <mergeCell ref="FXP14:FXT14"/>
    <mergeCell ref="FXU14:FXY14"/>
    <mergeCell ref="FWB14:FWF14"/>
    <mergeCell ref="FUD14:FUH14"/>
    <mergeCell ref="FUI14:FUM14"/>
    <mergeCell ref="FUN14:FUR14"/>
    <mergeCell ref="FUS14:FUW14"/>
    <mergeCell ref="FYY14:FZC14"/>
    <mergeCell ref="FZD14:FZH14"/>
    <mergeCell ref="FZI14:FZM14"/>
    <mergeCell ref="FZN14:FZR14"/>
    <mergeCell ref="FZS14:FZW14"/>
    <mergeCell ref="FXZ14:FYD14"/>
    <mergeCell ref="FYE14:FYI14"/>
    <mergeCell ref="FYJ14:FYN14"/>
    <mergeCell ref="FYO14:FYS14"/>
    <mergeCell ref="FYT14:FYX14"/>
    <mergeCell ref="GBQ14:GBU14"/>
    <mergeCell ref="FZX14:GAB14"/>
    <mergeCell ref="GAC14:GAG14"/>
    <mergeCell ref="GAH14:GAL14"/>
    <mergeCell ref="GAM14:GAQ14"/>
    <mergeCell ref="GAR14:GAV14"/>
    <mergeCell ref="GCZ14:GDD14"/>
    <mergeCell ref="GDE14:GDI14"/>
    <mergeCell ref="GDJ14:GDN14"/>
    <mergeCell ref="GDO14:GDS14"/>
    <mergeCell ref="GBV14:GBZ14"/>
    <mergeCell ref="GCA14:GCE14"/>
    <mergeCell ref="GCF14:GCJ14"/>
    <mergeCell ref="GCK14:GCO14"/>
    <mergeCell ref="GCP14:GCT14"/>
    <mergeCell ref="GDT14:GDX14"/>
    <mergeCell ref="GDY14:GEC14"/>
    <mergeCell ref="GED14:GEH14"/>
    <mergeCell ref="GEI14:GEM14"/>
    <mergeCell ref="GEN14:GER14"/>
    <mergeCell ref="GCU14:GCY14"/>
    <mergeCell ref="GAW14:GBA14"/>
    <mergeCell ref="GBB14:GBF14"/>
    <mergeCell ref="GBG14:GBK14"/>
    <mergeCell ref="GBL14:GBP14"/>
    <mergeCell ref="GFR14:GFV14"/>
    <mergeCell ref="GFW14:GGA14"/>
    <mergeCell ref="GGB14:GGF14"/>
    <mergeCell ref="GGG14:GGK14"/>
    <mergeCell ref="GGL14:GGP14"/>
    <mergeCell ref="GES14:GEW14"/>
    <mergeCell ref="GEX14:GFB14"/>
    <mergeCell ref="GFC14:GFG14"/>
    <mergeCell ref="GFH14:GFL14"/>
    <mergeCell ref="GFM14:GFQ14"/>
    <mergeCell ref="GIJ14:GIN14"/>
    <mergeCell ref="GGQ14:GGU14"/>
    <mergeCell ref="GGV14:GGZ14"/>
    <mergeCell ref="GHA14:GHE14"/>
    <mergeCell ref="GHF14:GHJ14"/>
    <mergeCell ref="GHK14:GHO14"/>
    <mergeCell ref="GJS14:GJW14"/>
    <mergeCell ref="GJX14:GKB14"/>
    <mergeCell ref="GKC14:GKG14"/>
    <mergeCell ref="GKH14:GKL14"/>
    <mergeCell ref="GIO14:GIS14"/>
    <mergeCell ref="GIT14:GIX14"/>
    <mergeCell ref="GIY14:GJC14"/>
    <mergeCell ref="GJD14:GJH14"/>
    <mergeCell ref="GJI14:GJM14"/>
    <mergeCell ref="GKM14:GKQ14"/>
    <mergeCell ref="GKR14:GKV14"/>
    <mergeCell ref="GKW14:GLA14"/>
    <mergeCell ref="GLB14:GLF14"/>
    <mergeCell ref="GLG14:GLK14"/>
    <mergeCell ref="GJN14:GJR14"/>
    <mergeCell ref="GHP14:GHT14"/>
    <mergeCell ref="GHU14:GHY14"/>
    <mergeCell ref="GHZ14:GID14"/>
    <mergeCell ref="GIE14:GII14"/>
    <mergeCell ref="GMK14:GMO14"/>
    <mergeCell ref="GMP14:GMT14"/>
    <mergeCell ref="GMU14:GMY14"/>
    <mergeCell ref="GMZ14:GND14"/>
    <mergeCell ref="GNE14:GNI14"/>
    <mergeCell ref="GLL14:GLP14"/>
    <mergeCell ref="GLQ14:GLU14"/>
    <mergeCell ref="GLV14:GLZ14"/>
    <mergeCell ref="GMA14:GME14"/>
    <mergeCell ref="GMF14:GMJ14"/>
    <mergeCell ref="GPC14:GPG14"/>
    <mergeCell ref="GNJ14:GNN14"/>
    <mergeCell ref="GNO14:GNS14"/>
    <mergeCell ref="GNT14:GNX14"/>
    <mergeCell ref="GNY14:GOC14"/>
    <mergeCell ref="GOD14:GOH14"/>
    <mergeCell ref="GQL14:GQP14"/>
    <mergeCell ref="GQQ14:GQU14"/>
    <mergeCell ref="GQV14:GQZ14"/>
    <mergeCell ref="GRA14:GRE14"/>
    <mergeCell ref="GPH14:GPL14"/>
    <mergeCell ref="GPM14:GPQ14"/>
    <mergeCell ref="GPR14:GPV14"/>
    <mergeCell ref="GPW14:GQA14"/>
    <mergeCell ref="GQB14:GQF14"/>
    <mergeCell ref="GRF14:GRJ14"/>
    <mergeCell ref="GRK14:GRO14"/>
    <mergeCell ref="GRP14:GRT14"/>
    <mergeCell ref="GRU14:GRY14"/>
    <mergeCell ref="GRZ14:GSD14"/>
    <mergeCell ref="GQG14:GQK14"/>
    <mergeCell ref="GOI14:GOM14"/>
    <mergeCell ref="GON14:GOR14"/>
    <mergeCell ref="GOS14:GOW14"/>
    <mergeCell ref="GOX14:GPB14"/>
    <mergeCell ref="GTD14:GTH14"/>
    <mergeCell ref="GTI14:GTM14"/>
    <mergeCell ref="GTN14:GTR14"/>
    <mergeCell ref="GTS14:GTW14"/>
    <mergeCell ref="GTX14:GUB14"/>
    <mergeCell ref="GSE14:GSI14"/>
    <mergeCell ref="GSJ14:GSN14"/>
    <mergeCell ref="GSO14:GSS14"/>
    <mergeCell ref="GST14:GSX14"/>
    <mergeCell ref="GSY14:GTC14"/>
    <mergeCell ref="GVV14:GVZ14"/>
    <mergeCell ref="GUC14:GUG14"/>
    <mergeCell ref="GUH14:GUL14"/>
    <mergeCell ref="GUM14:GUQ14"/>
    <mergeCell ref="GUR14:GUV14"/>
    <mergeCell ref="GUW14:GVA14"/>
    <mergeCell ref="GXE14:GXI14"/>
    <mergeCell ref="GXJ14:GXN14"/>
    <mergeCell ref="GXO14:GXS14"/>
    <mergeCell ref="GXT14:GXX14"/>
    <mergeCell ref="GWA14:GWE14"/>
    <mergeCell ref="GWF14:GWJ14"/>
    <mergeCell ref="GWK14:GWO14"/>
    <mergeCell ref="GWP14:GWT14"/>
    <mergeCell ref="GWU14:GWY14"/>
    <mergeCell ref="GXY14:GYC14"/>
    <mergeCell ref="GYD14:GYH14"/>
    <mergeCell ref="GYI14:GYM14"/>
    <mergeCell ref="GYN14:GYR14"/>
    <mergeCell ref="GYS14:GYW14"/>
    <mergeCell ref="GWZ14:GXD14"/>
    <mergeCell ref="GVB14:GVF14"/>
    <mergeCell ref="GVG14:GVK14"/>
    <mergeCell ref="GVL14:GVP14"/>
    <mergeCell ref="GVQ14:GVU14"/>
    <mergeCell ref="GZW14:HAA14"/>
    <mergeCell ref="HAB14:HAF14"/>
    <mergeCell ref="HAG14:HAK14"/>
    <mergeCell ref="HAL14:HAP14"/>
    <mergeCell ref="HAQ14:HAU14"/>
    <mergeCell ref="GYX14:GZB14"/>
    <mergeCell ref="GZC14:GZG14"/>
    <mergeCell ref="GZH14:GZL14"/>
    <mergeCell ref="GZM14:GZQ14"/>
    <mergeCell ref="GZR14:GZV14"/>
    <mergeCell ref="HCO14:HCS14"/>
    <mergeCell ref="HAV14:HAZ14"/>
    <mergeCell ref="HBA14:HBE14"/>
    <mergeCell ref="HBF14:HBJ14"/>
    <mergeCell ref="HBK14:HBO14"/>
    <mergeCell ref="HBP14:HBT14"/>
    <mergeCell ref="HDX14:HEB14"/>
    <mergeCell ref="HEC14:HEG14"/>
    <mergeCell ref="HEH14:HEL14"/>
    <mergeCell ref="HEM14:HEQ14"/>
    <mergeCell ref="HCT14:HCX14"/>
    <mergeCell ref="HCY14:HDC14"/>
    <mergeCell ref="HDD14:HDH14"/>
    <mergeCell ref="HDI14:HDM14"/>
    <mergeCell ref="HDN14:HDR14"/>
    <mergeCell ref="HER14:HEV14"/>
    <mergeCell ref="HEW14:HFA14"/>
    <mergeCell ref="HFB14:HFF14"/>
    <mergeCell ref="HFG14:HFK14"/>
    <mergeCell ref="HFL14:HFP14"/>
    <mergeCell ref="HDS14:HDW14"/>
    <mergeCell ref="HBU14:HBY14"/>
    <mergeCell ref="HBZ14:HCD14"/>
    <mergeCell ref="HCE14:HCI14"/>
    <mergeCell ref="HCJ14:HCN14"/>
    <mergeCell ref="HGP14:HGT14"/>
    <mergeCell ref="HGU14:HGY14"/>
    <mergeCell ref="HGZ14:HHD14"/>
    <mergeCell ref="HHE14:HHI14"/>
    <mergeCell ref="HHJ14:HHN14"/>
    <mergeCell ref="HFQ14:HFU14"/>
    <mergeCell ref="HFV14:HFZ14"/>
    <mergeCell ref="HGA14:HGE14"/>
    <mergeCell ref="HGF14:HGJ14"/>
    <mergeCell ref="HGK14:HGO14"/>
    <mergeCell ref="HJH14:HJL14"/>
    <mergeCell ref="HHO14:HHS14"/>
    <mergeCell ref="HHT14:HHX14"/>
    <mergeCell ref="HHY14:HIC14"/>
    <mergeCell ref="HID14:HIH14"/>
    <mergeCell ref="HII14:HIM14"/>
    <mergeCell ref="HKQ14:HKU14"/>
    <mergeCell ref="HKV14:HKZ14"/>
    <mergeCell ref="HLA14:HLE14"/>
    <mergeCell ref="HLF14:HLJ14"/>
    <mergeCell ref="HJM14:HJQ14"/>
    <mergeCell ref="HJR14:HJV14"/>
    <mergeCell ref="HJW14:HKA14"/>
    <mergeCell ref="HKB14:HKF14"/>
    <mergeCell ref="HKG14:HKK14"/>
    <mergeCell ref="HLK14:HLO14"/>
    <mergeCell ref="HLP14:HLT14"/>
    <mergeCell ref="HLU14:HLY14"/>
    <mergeCell ref="HLZ14:HMD14"/>
    <mergeCell ref="HME14:HMI14"/>
    <mergeCell ref="HKL14:HKP14"/>
    <mergeCell ref="HIN14:HIR14"/>
    <mergeCell ref="HIS14:HIW14"/>
    <mergeCell ref="HIX14:HJB14"/>
    <mergeCell ref="HJC14:HJG14"/>
    <mergeCell ref="HNI14:HNM14"/>
    <mergeCell ref="HNN14:HNR14"/>
    <mergeCell ref="HNS14:HNW14"/>
    <mergeCell ref="HNX14:HOB14"/>
    <mergeCell ref="HOC14:HOG14"/>
    <mergeCell ref="HMJ14:HMN14"/>
    <mergeCell ref="HMO14:HMS14"/>
    <mergeCell ref="HMT14:HMX14"/>
    <mergeCell ref="HMY14:HNC14"/>
    <mergeCell ref="HND14:HNH14"/>
    <mergeCell ref="HQA14:HQE14"/>
    <mergeCell ref="HOH14:HOL14"/>
    <mergeCell ref="HOM14:HOQ14"/>
    <mergeCell ref="HOR14:HOV14"/>
    <mergeCell ref="HOW14:HPA14"/>
    <mergeCell ref="HPB14:HPF14"/>
    <mergeCell ref="HRJ14:HRN14"/>
    <mergeCell ref="HRO14:HRS14"/>
    <mergeCell ref="HRT14:HRX14"/>
    <mergeCell ref="HRY14:HSC14"/>
    <mergeCell ref="HQF14:HQJ14"/>
    <mergeCell ref="HQK14:HQO14"/>
    <mergeCell ref="HQP14:HQT14"/>
    <mergeCell ref="HQU14:HQY14"/>
    <mergeCell ref="HQZ14:HRD14"/>
    <mergeCell ref="HSD14:HSH14"/>
    <mergeCell ref="HSI14:HSM14"/>
    <mergeCell ref="HSN14:HSR14"/>
    <mergeCell ref="HSS14:HSW14"/>
    <mergeCell ref="HSX14:HTB14"/>
    <mergeCell ref="HRE14:HRI14"/>
    <mergeCell ref="HPG14:HPK14"/>
    <mergeCell ref="HPL14:HPP14"/>
    <mergeCell ref="HPQ14:HPU14"/>
    <mergeCell ref="HPV14:HPZ14"/>
    <mergeCell ref="HUB14:HUF14"/>
    <mergeCell ref="HUG14:HUK14"/>
    <mergeCell ref="HUL14:HUP14"/>
    <mergeCell ref="HUQ14:HUU14"/>
    <mergeCell ref="HUV14:HUZ14"/>
    <mergeCell ref="HTC14:HTG14"/>
    <mergeCell ref="HTH14:HTL14"/>
    <mergeCell ref="HTM14:HTQ14"/>
    <mergeCell ref="HTR14:HTV14"/>
    <mergeCell ref="HTW14:HUA14"/>
    <mergeCell ref="HWT14:HWX14"/>
    <mergeCell ref="HVA14:HVE14"/>
    <mergeCell ref="HVF14:HVJ14"/>
    <mergeCell ref="HVK14:HVO14"/>
    <mergeCell ref="HVP14:HVT14"/>
    <mergeCell ref="HVU14:HVY14"/>
    <mergeCell ref="HYC14:HYG14"/>
    <mergeCell ref="HYH14:HYL14"/>
    <mergeCell ref="HYM14:HYQ14"/>
    <mergeCell ref="HYR14:HYV14"/>
    <mergeCell ref="HWY14:HXC14"/>
    <mergeCell ref="HXD14:HXH14"/>
    <mergeCell ref="HXI14:HXM14"/>
    <mergeCell ref="HXN14:HXR14"/>
    <mergeCell ref="HXS14:HXW14"/>
    <mergeCell ref="HYW14:HZA14"/>
    <mergeCell ref="HZB14:HZF14"/>
    <mergeCell ref="HZG14:HZK14"/>
    <mergeCell ref="HZL14:HZP14"/>
    <mergeCell ref="HZQ14:HZU14"/>
    <mergeCell ref="HXX14:HYB14"/>
    <mergeCell ref="HVZ14:HWD14"/>
    <mergeCell ref="HWE14:HWI14"/>
    <mergeCell ref="HWJ14:HWN14"/>
    <mergeCell ref="HWO14:HWS14"/>
    <mergeCell ref="IAU14:IAY14"/>
    <mergeCell ref="IAZ14:IBD14"/>
    <mergeCell ref="IBE14:IBI14"/>
    <mergeCell ref="IBJ14:IBN14"/>
    <mergeCell ref="IBO14:IBS14"/>
    <mergeCell ref="HZV14:HZZ14"/>
    <mergeCell ref="IAA14:IAE14"/>
    <mergeCell ref="IAF14:IAJ14"/>
    <mergeCell ref="IAK14:IAO14"/>
    <mergeCell ref="IAP14:IAT14"/>
    <mergeCell ref="IDM14:IDQ14"/>
    <mergeCell ref="IBT14:IBX14"/>
    <mergeCell ref="IBY14:ICC14"/>
    <mergeCell ref="ICD14:ICH14"/>
    <mergeCell ref="ICI14:ICM14"/>
    <mergeCell ref="ICN14:ICR14"/>
    <mergeCell ref="IEV14:IEZ14"/>
    <mergeCell ref="IFA14:IFE14"/>
    <mergeCell ref="IFF14:IFJ14"/>
    <mergeCell ref="IFK14:IFO14"/>
    <mergeCell ref="IDR14:IDV14"/>
    <mergeCell ref="IDW14:IEA14"/>
    <mergeCell ref="IEB14:IEF14"/>
    <mergeCell ref="IEG14:IEK14"/>
    <mergeCell ref="IEL14:IEP14"/>
    <mergeCell ref="IFP14:IFT14"/>
    <mergeCell ref="IFU14:IFY14"/>
    <mergeCell ref="IFZ14:IGD14"/>
    <mergeCell ref="IGE14:IGI14"/>
    <mergeCell ref="IGJ14:IGN14"/>
    <mergeCell ref="IEQ14:IEU14"/>
    <mergeCell ref="ICS14:ICW14"/>
    <mergeCell ref="ICX14:IDB14"/>
    <mergeCell ref="IDC14:IDG14"/>
    <mergeCell ref="IDH14:IDL14"/>
    <mergeCell ref="IHN14:IHR14"/>
    <mergeCell ref="IHS14:IHW14"/>
    <mergeCell ref="IHX14:IIB14"/>
    <mergeCell ref="IIC14:IIG14"/>
    <mergeCell ref="IIH14:IIL14"/>
    <mergeCell ref="IGO14:IGS14"/>
    <mergeCell ref="IGT14:IGX14"/>
    <mergeCell ref="IGY14:IHC14"/>
    <mergeCell ref="IHD14:IHH14"/>
    <mergeCell ref="IHI14:IHM14"/>
    <mergeCell ref="IKF14:IKJ14"/>
    <mergeCell ref="IIM14:IIQ14"/>
    <mergeCell ref="IIR14:IIV14"/>
    <mergeCell ref="IIW14:IJA14"/>
    <mergeCell ref="IJB14:IJF14"/>
    <mergeCell ref="IJG14:IJK14"/>
    <mergeCell ref="ILO14:ILS14"/>
    <mergeCell ref="ILT14:ILX14"/>
    <mergeCell ref="ILY14:IMC14"/>
    <mergeCell ref="IMD14:IMH14"/>
    <mergeCell ref="IKK14:IKO14"/>
    <mergeCell ref="IKP14:IKT14"/>
    <mergeCell ref="IKU14:IKY14"/>
    <mergeCell ref="IKZ14:ILD14"/>
    <mergeCell ref="ILE14:ILI14"/>
    <mergeCell ref="IMI14:IMM14"/>
    <mergeCell ref="IMN14:IMR14"/>
    <mergeCell ref="IMS14:IMW14"/>
    <mergeCell ref="IMX14:INB14"/>
    <mergeCell ref="INC14:ING14"/>
    <mergeCell ref="ILJ14:ILN14"/>
    <mergeCell ref="IJL14:IJP14"/>
    <mergeCell ref="IJQ14:IJU14"/>
    <mergeCell ref="IJV14:IJZ14"/>
    <mergeCell ref="IKA14:IKE14"/>
    <mergeCell ref="IOG14:IOK14"/>
    <mergeCell ref="IOL14:IOP14"/>
    <mergeCell ref="IOQ14:IOU14"/>
    <mergeCell ref="IOV14:IOZ14"/>
    <mergeCell ref="IPA14:IPE14"/>
    <mergeCell ref="INH14:INL14"/>
    <mergeCell ref="INM14:INQ14"/>
    <mergeCell ref="INR14:INV14"/>
    <mergeCell ref="INW14:IOA14"/>
    <mergeCell ref="IOB14:IOF14"/>
    <mergeCell ref="IQY14:IRC14"/>
    <mergeCell ref="IPF14:IPJ14"/>
    <mergeCell ref="IPK14:IPO14"/>
    <mergeCell ref="IPP14:IPT14"/>
    <mergeCell ref="IPU14:IPY14"/>
    <mergeCell ref="IPZ14:IQD14"/>
    <mergeCell ref="ISH14:ISL14"/>
    <mergeCell ref="ISM14:ISQ14"/>
    <mergeCell ref="ISR14:ISV14"/>
    <mergeCell ref="ISW14:ITA14"/>
    <mergeCell ref="IRD14:IRH14"/>
    <mergeCell ref="IRI14:IRM14"/>
    <mergeCell ref="IRN14:IRR14"/>
    <mergeCell ref="IRS14:IRW14"/>
    <mergeCell ref="IRX14:ISB14"/>
    <mergeCell ref="ITB14:ITF14"/>
    <mergeCell ref="ITG14:ITK14"/>
    <mergeCell ref="ITL14:ITP14"/>
    <mergeCell ref="ITQ14:ITU14"/>
    <mergeCell ref="ITV14:ITZ14"/>
    <mergeCell ref="ISC14:ISG14"/>
    <mergeCell ref="IQE14:IQI14"/>
    <mergeCell ref="IQJ14:IQN14"/>
    <mergeCell ref="IQO14:IQS14"/>
    <mergeCell ref="IQT14:IQX14"/>
    <mergeCell ref="IUZ14:IVD14"/>
    <mergeCell ref="IVE14:IVI14"/>
    <mergeCell ref="IVJ14:IVN14"/>
    <mergeCell ref="IVO14:IVS14"/>
    <mergeCell ref="IVT14:IVX14"/>
    <mergeCell ref="IUA14:IUE14"/>
    <mergeCell ref="IUF14:IUJ14"/>
    <mergeCell ref="IUK14:IUO14"/>
    <mergeCell ref="IUP14:IUT14"/>
    <mergeCell ref="IUU14:IUY14"/>
    <mergeCell ref="IXR14:IXV14"/>
    <mergeCell ref="IVY14:IWC14"/>
    <mergeCell ref="IWD14:IWH14"/>
    <mergeCell ref="IWI14:IWM14"/>
    <mergeCell ref="IWN14:IWR14"/>
    <mergeCell ref="IWS14:IWW14"/>
    <mergeCell ref="IZA14:IZE14"/>
    <mergeCell ref="IZF14:IZJ14"/>
    <mergeCell ref="IZK14:IZO14"/>
    <mergeCell ref="IZP14:IZT14"/>
    <mergeCell ref="IXW14:IYA14"/>
    <mergeCell ref="IYB14:IYF14"/>
    <mergeCell ref="IYG14:IYK14"/>
    <mergeCell ref="IYL14:IYP14"/>
    <mergeCell ref="IYQ14:IYU14"/>
    <mergeCell ref="IZU14:IZY14"/>
    <mergeCell ref="IZZ14:JAD14"/>
    <mergeCell ref="JAE14:JAI14"/>
    <mergeCell ref="JAJ14:JAN14"/>
    <mergeCell ref="JAO14:JAS14"/>
    <mergeCell ref="IYV14:IYZ14"/>
    <mergeCell ref="IWX14:IXB14"/>
    <mergeCell ref="IXC14:IXG14"/>
    <mergeCell ref="IXH14:IXL14"/>
    <mergeCell ref="IXM14:IXQ14"/>
    <mergeCell ref="JBS14:JBW14"/>
    <mergeCell ref="JBX14:JCB14"/>
    <mergeCell ref="JCC14:JCG14"/>
    <mergeCell ref="JCH14:JCL14"/>
    <mergeCell ref="JCM14:JCQ14"/>
    <mergeCell ref="JAT14:JAX14"/>
    <mergeCell ref="JAY14:JBC14"/>
    <mergeCell ref="JBD14:JBH14"/>
    <mergeCell ref="JBI14:JBM14"/>
    <mergeCell ref="JBN14:JBR14"/>
    <mergeCell ref="JEK14:JEO14"/>
    <mergeCell ref="JCR14:JCV14"/>
    <mergeCell ref="JCW14:JDA14"/>
    <mergeCell ref="JDB14:JDF14"/>
    <mergeCell ref="JDG14:JDK14"/>
    <mergeCell ref="JDL14:JDP14"/>
    <mergeCell ref="JFT14:JFX14"/>
    <mergeCell ref="JFY14:JGC14"/>
    <mergeCell ref="JGD14:JGH14"/>
    <mergeCell ref="JGI14:JGM14"/>
    <mergeCell ref="JEP14:JET14"/>
    <mergeCell ref="JEU14:JEY14"/>
    <mergeCell ref="JEZ14:JFD14"/>
    <mergeCell ref="JFE14:JFI14"/>
    <mergeCell ref="JFJ14:JFN14"/>
    <mergeCell ref="JGN14:JGR14"/>
    <mergeCell ref="JGS14:JGW14"/>
    <mergeCell ref="JGX14:JHB14"/>
    <mergeCell ref="JHC14:JHG14"/>
    <mergeCell ref="JHH14:JHL14"/>
    <mergeCell ref="JFO14:JFS14"/>
    <mergeCell ref="JDQ14:JDU14"/>
    <mergeCell ref="JDV14:JDZ14"/>
    <mergeCell ref="JEA14:JEE14"/>
    <mergeCell ref="JEF14:JEJ14"/>
    <mergeCell ref="JIL14:JIP14"/>
    <mergeCell ref="JIQ14:JIU14"/>
    <mergeCell ref="JIV14:JIZ14"/>
    <mergeCell ref="JJA14:JJE14"/>
    <mergeCell ref="JJF14:JJJ14"/>
    <mergeCell ref="JHM14:JHQ14"/>
    <mergeCell ref="JHR14:JHV14"/>
    <mergeCell ref="JHW14:JIA14"/>
    <mergeCell ref="JIB14:JIF14"/>
    <mergeCell ref="JIG14:JIK14"/>
    <mergeCell ref="JLD14:JLH14"/>
    <mergeCell ref="JJK14:JJO14"/>
    <mergeCell ref="JJP14:JJT14"/>
    <mergeCell ref="JJU14:JJY14"/>
    <mergeCell ref="JJZ14:JKD14"/>
    <mergeCell ref="JKE14:JKI14"/>
    <mergeCell ref="JMM14:JMQ14"/>
    <mergeCell ref="JMR14:JMV14"/>
    <mergeCell ref="JMW14:JNA14"/>
    <mergeCell ref="JNB14:JNF14"/>
    <mergeCell ref="JLI14:JLM14"/>
    <mergeCell ref="JLN14:JLR14"/>
    <mergeCell ref="JLS14:JLW14"/>
    <mergeCell ref="JLX14:JMB14"/>
    <mergeCell ref="JMC14:JMG14"/>
    <mergeCell ref="JNG14:JNK14"/>
    <mergeCell ref="JNL14:JNP14"/>
    <mergeCell ref="JNQ14:JNU14"/>
    <mergeCell ref="JNV14:JNZ14"/>
    <mergeCell ref="JOA14:JOE14"/>
    <mergeCell ref="JMH14:JML14"/>
    <mergeCell ref="JKJ14:JKN14"/>
    <mergeCell ref="JKO14:JKS14"/>
    <mergeCell ref="JKT14:JKX14"/>
    <mergeCell ref="JKY14:JLC14"/>
    <mergeCell ref="JPE14:JPI14"/>
    <mergeCell ref="JPJ14:JPN14"/>
    <mergeCell ref="JPO14:JPS14"/>
    <mergeCell ref="JPT14:JPX14"/>
    <mergeCell ref="JPY14:JQC14"/>
    <mergeCell ref="JOF14:JOJ14"/>
    <mergeCell ref="JOK14:JOO14"/>
    <mergeCell ref="JOP14:JOT14"/>
    <mergeCell ref="JOU14:JOY14"/>
    <mergeCell ref="JOZ14:JPD14"/>
    <mergeCell ref="JRW14:JSA14"/>
    <mergeCell ref="JQD14:JQH14"/>
    <mergeCell ref="JQI14:JQM14"/>
    <mergeCell ref="JQN14:JQR14"/>
    <mergeCell ref="JQS14:JQW14"/>
    <mergeCell ref="JQX14:JRB14"/>
    <mergeCell ref="JTF14:JTJ14"/>
    <mergeCell ref="JTK14:JTO14"/>
    <mergeCell ref="JTP14:JTT14"/>
    <mergeCell ref="JTU14:JTY14"/>
    <mergeCell ref="JSB14:JSF14"/>
    <mergeCell ref="JSG14:JSK14"/>
    <mergeCell ref="JSL14:JSP14"/>
    <mergeCell ref="JSQ14:JSU14"/>
    <mergeCell ref="JSV14:JSZ14"/>
    <mergeCell ref="JTZ14:JUD14"/>
    <mergeCell ref="JUE14:JUI14"/>
    <mergeCell ref="JUJ14:JUN14"/>
    <mergeCell ref="JUO14:JUS14"/>
    <mergeCell ref="JUT14:JUX14"/>
    <mergeCell ref="JTA14:JTE14"/>
    <mergeCell ref="JRC14:JRG14"/>
    <mergeCell ref="JRH14:JRL14"/>
    <mergeCell ref="JRM14:JRQ14"/>
    <mergeCell ref="JRR14:JRV14"/>
    <mergeCell ref="JVX14:JWB14"/>
    <mergeCell ref="JWC14:JWG14"/>
    <mergeCell ref="JWH14:JWL14"/>
    <mergeCell ref="JWM14:JWQ14"/>
    <mergeCell ref="JWR14:JWV14"/>
    <mergeCell ref="JUY14:JVC14"/>
    <mergeCell ref="JVD14:JVH14"/>
    <mergeCell ref="JVI14:JVM14"/>
    <mergeCell ref="JVN14:JVR14"/>
    <mergeCell ref="JVS14:JVW14"/>
    <mergeCell ref="JYP14:JYT14"/>
    <mergeCell ref="JWW14:JXA14"/>
    <mergeCell ref="JXB14:JXF14"/>
    <mergeCell ref="JXG14:JXK14"/>
    <mergeCell ref="JXL14:JXP14"/>
    <mergeCell ref="JXQ14:JXU14"/>
    <mergeCell ref="JZY14:KAC14"/>
    <mergeCell ref="KAD14:KAH14"/>
    <mergeCell ref="KAI14:KAM14"/>
    <mergeCell ref="KAN14:KAR14"/>
    <mergeCell ref="JYU14:JYY14"/>
    <mergeCell ref="JYZ14:JZD14"/>
    <mergeCell ref="JZE14:JZI14"/>
    <mergeCell ref="JZJ14:JZN14"/>
    <mergeCell ref="JZO14:JZS14"/>
    <mergeCell ref="KAS14:KAW14"/>
    <mergeCell ref="KAX14:KBB14"/>
    <mergeCell ref="KBC14:KBG14"/>
    <mergeCell ref="KBH14:KBL14"/>
    <mergeCell ref="KBM14:KBQ14"/>
    <mergeCell ref="JZT14:JZX14"/>
    <mergeCell ref="JXV14:JXZ14"/>
    <mergeCell ref="JYA14:JYE14"/>
    <mergeCell ref="JYF14:JYJ14"/>
    <mergeCell ref="JYK14:JYO14"/>
    <mergeCell ref="KCQ14:KCU14"/>
    <mergeCell ref="KCV14:KCZ14"/>
    <mergeCell ref="KDA14:KDE14"/>
    <mergeCell ref="KDF14:KDJ14"/>
    <mergeCell ref="KDK14:KDO14"/>
    <mergeCell ref="KBR14:KBV14"/>
    <mergeCell ref="KBW14:KCA14"/>
    <mergeCell ref="KCB14:KCF14"/>
    <mergeCell ref="KCG14:KCK14"/>
    <mergeCell ref="KCL14:KCP14"/>
    <mergeCell ref="KFI14:KFM14"/>
    <mergeCell ref="KDP14:KDT14"/>
    <mergeCell ref="KDU14:KDY14"/>
    <mergeCell ref="KDZ14:KED14"/>
    <mergeCell ref="KEE14:KEI14"/>
    <mergeCell ref="KEJ14:KEN14"/>
    <mergeCell ref="KGR14:KGV14"/>
    <mergeCell ref="KGW14:KHA14"/>
    <mergeCell ref="KHB14:KHF14"/>
    <mergeCell ref="KHG14:KHK14"/>
    <mergeCell ref="KFN14:KFR14"/>
    <mergeCell ref="KFS14:KFW14"/>
    <mergeCell ref="KFX14:KGB14"/>
    <mergeCell ref="KGC14:KGG14"/>
    <mergeCell ref="KGH14:KGL14"/>
    <mergeCell ref="KHL14:KHP14"/>
    <mergeCell ref="KHQ14:KHU14"/>
    <mergeCell ref="KHV14:KHZ14"/>
    <mergeCell ref="KIA14:KIE14"/>
    <mergeCell ref="KIF14:KIJ14"/>
    <mergeCell ref="KGM14:KGQ14"/>
    <mergeCell ref="KEO14:KES14"/>
    <mergeCell ref="KET14:KEX14"/>
    <mergeCell ref="KEY14:KFC14"/>
    <mergeCell ref="KFD14:KFH14"/>
    <mergeCell ref="KJJ14:KJN14"/>
    <mergeCell ref="KJO14:KJS14"/>
    <mergeCell ref="KJT14:KJX14"/>
    <mergeCell ref="KJY14:KKC14"/>
    <mergeCell ref="KKD14:KKH14"/>
    <mergeCell ref="KIK14:KIO14"/>
    <mergeCell ref="KIP14:KIT14"/>
    <mergeCell ref="KIU14:KIY14"/>
    <mergeCell ref="KIZ14:KJD14"/>
    <mergeCell ref="KJE14:KJI14"/>
    <mergeCell ref="KMB14:KMF14"/>
    <mergeCell ref="KKI14:KKM14"/>
    <mergeCell ref="KKN14:KKR14"/>
    <mergeCell ref="KKS14:KKW14"/>
    <mergeCell ref="KKX14:KLB14"/>
    <mergeCell ref="KLC14:KLG14"/>
    <mergeCell ref="KNK14:KNO14"/>
    <mergeCell ref="KNP14:KNT14"/>
    <mergeCell ref="KNU14:KNY14"/>
    <mergeCell ref="KNZ14:KOD14"/>
    <mergeCell ref="KMG14:KMK14"/>
    <mergeCell ref="KML14:KMP14"/>
    <mergeCell ref="KMQ14:KMU14"/>
    <mergeCell ref="KMV14:KMZ14"/>
    <mergeCell ref="KNA14:KNE14"/>
    <mergeCell ref="KOE14:KOI14"/>
    <mergeCell ref="KOJ14:KON14"/>
    <mergeCell ref="KOO14:KOS14"/>
    <mergeCell ref="KOT14:KOX14"/>
    <mergeCell ref="KOY14:KPC14"/>
    <mergeCell ref="KNF14:KNJ14"/>
    <mergeCell ref="KLH14:KLL14"/>
    <mergeCell ref="KLM14:KLQ14"/>
    <mergeCell ref="KLR14:KLV14"/>
    <mergeCell ref="KLW14:KMA14"/>
    <mergeCell ref="KQC14:KQG14"/>
    <mergeCell ref="KQH14:KQL14"/>
    <mergeCell ref="KQM14:KQQ14"/>
    <mergeCell ref="KQR14:KQV14"/>
    <mergeCell ref="KQW14:KRA14"/>
    <mergeCell ref="KPD14:KPH14"/>
    <mergeCell ref="KPI14:KPM14"/>
    <mergeCell ref="KPN14:KPR14"/>
    <mergeCell ref="KPS14:KPW14"/>
    <mergeCell ref="KPX14:KQB14"/>
    <mergeCell ref="KSU14:KSY14"/>
    <mergeCell ref="KRB14:KRF14"/>
    <mergeCell ref="KRG14:KRK14"/>
    <mergeCell ref="KRL14:KRP14"/>
    <mergeCell ref="KRQ14:KRU14"/>
    <mergeCell ref="KRV14:KRZ14"/>
    <mergeCell ref="KUD14:KUH14"/>
    <mergeCell ref="KUI14:KUM14"/>
    <mergeCell ref="KUN14:KUR14"/>
    <mergeCell ref="KUS14:KUW14"/>
    <mergeCell ref="KSZ14:KTD14"/>
    <mergeCell ref="KTE14:KTI14"/>
    <mergeCell ref="KTJ14:KTN14"/>
    <mergeCell ref="KTO14:KTS14"/>
    <mergeCell ref="KTT14:KTX14"/>
    <mergeCell ref="KUX14:KVB14"/>
    <mergeCell ref="KVC14:KVG14"/>
    <mergeCell ref="KVH14:KVL14"/>
    <mergeCell ref="KVM14:KVQ14"/>
    <mergeCell ref="KVR14:KVV14"/>
    <mergeCell ref="KTY14:KUC14"/>
    <mergeCell ref="KSA14:KSE14"/>
    <mergeCell ref="KSF14:KSJ14"/>
    <mergeCell ref="KSK14:KSO14"/>
    <mergeCell ref="KSP14:KST14"/>
    <mergeCell ref="KWV14:KWZ14"/>
    <mergeCell ref="KXA14:KXE14"/>
    <mergeCell ref="KXF14:KXJ14"/>
    <mergeCell ref="KXK14:KXO14"/>
    <mergeCell ref="KXP14:KXT14"/>
    <mergeCell ref="KVW14:KWA14"/>
    <mergeCell ref="KWB14:KWF14"/>
    <mergeCell ref="KWG14:KWK14"/>
    <mergeCell ref="KWL14:KWP14"/>
    <mergeCell ref="KWQ14:KWU14"/>
    <mergeCell ref="KZN14:KZR14"/>
    <mergeCell ref="KXU14:KXY14"/>
    <mergeCell ref="KXZ14:KYD14"/>
    <mergeCell ref="KYE14:KYI14"/>
    <mergeCell ref="KYJ14:KYN14"/>
    <mergeCell ref="KYO14:KYS14"/>
    <mergeCell ref="LAW14:LBA14"/>
    <mergeCell ref="LBB14:LBF14"/>
    <mergeCell ref="LBG14:LBK14"/>
    <mergeCell ref="LBL14:LBP14"/>
    <mergeCell ref="KZS14:KZW14"/>
    <mergeCell ref="KZX14:LAB14"/>
    <mergeCell ref="LAC14:LAG14"/>
    <mergeCell ref="LAH14:LAL14"/>
    <mergeCell ref="LAM14:LAQ14"/>
    <mergeCell ref="LBQ14:LBU14"/>
    <mergeCell ref="LBV14:LBZ14"/>
    <mergeCell ref="LCA14:LCE14"/>
    <mergeCell ref="LCF14:LCJ14"/>
    <mergeCell ref="LCK14:LCO14"/>
    <mergeCell ref="LAR14:LAV14"/>
    <mergeCell ref="KYT14:KYX14"/>
    <mergeCell ref="KYY14:KZC14"/>
    <mergeCell ref="KZD14:KZH14"/>
    <mergeCell ref="KZI14:KZM14"/>
    <mergeCell ref="LDO14:LDS14"/>
    <mergeCell ref="LDT14:LDX14"/>
    <mergeCell ref="LDY14:LEC14"/>
    <mergeCell ref="LED14:LEH14"/>
    <mergeCell ref="LEI14:LEM14"/>
    <mergeCell ref="LCP14:LCT14"/>
    <mergeCell ref="LCU14:LCY14"/>
    <mergeCell ref="LCZ14:LDD14"/>
    <mergeCell ref="LDE14:LDI14"/>
    <mergeCell ref="LDJ14:LDN14"/>
    <mergeCell ref="LGG14:LGK14"/>
    <mergeCell ref="LEN14:LER14"/>
    <mergeCell ref="LES14:LEW14"/>
    <mergeCell ref="LEX14:LFB14"/>
    <mergeCell ref="LFC14:LFG14"/>
    <mergeCell ref="LFH14:LFL14"/>
    <mergeCell ref="LHP14:LHT14"/>
    <mergeCell ref="LHU14:LHY14"/>
    <mergeCell ref="LHZ14:LID14"/>
    <mergeCell ref="LIE14:LII14"/>
    <mergeCell ref="LGL14:LGP14"/>
    <mergeCell ref="LGQ14:LGU14"/>
    <mergeCell ref="LGV14:LGZ14"/>
    <mergeCell ref="LHA14:LHE14"/>
    <mergeCell ref="LHF14:LHJ14"/>
    <mergeCell ref="LIJ14:LIN14"/>
    <mergeCell ref="LIO14:LIS14"/>
    <mergeCell ref="LIT14:LIX14"/>
    <mergeCell ref="LIY14:LJC14"/>
    <mergeCell ref="LJD14:LJH14"/>
    <mergeCell ref="LHK14:LHO14"/>
    <mergeCell ref="LFM14:LFQ14"/>
    <mergeCell ref="LFR14:LFV14"/>
    <mergeCell ref="LFW14:LGA14"/>
    <mergeCell ref="LGB14:LGF14"/>
    <mergeCell ref="LKH14:LKL14"/>
    <mergeCell ref="LKM14:LKQ14"/>
    <mergeCell ref="LKR14:LKV14"/>
    <mergeCell ref="LKW14:LLA14"/>
    <mergeCell ref="LLB14:LLF14"/>
    <mergeCell ref="LJI14:LJM14"/>
    <mergeCell ref="LJN14:LJR14"/>
    <mergeCell ref="LJS14:LJW14"/>
    <mergeCell ref="LJX14:LKB14"/>
    <mergeCell ref="LKC14:LKG14"/>
    <mergeCell ref="LMZ14:LND14"/>
    <mergeCell ref="LLG14:LLK14"/>
    <mergeCell ref="LLL14:LLP14"/>
    <mergeCell ref="LLQ14:LLU14"/>
    <mergeCell ref="LLV14:LLZ14"/>
    <mergeCell ref="LMA14:LME14"/>
    <mergeCell ref="LOI14:LOM14"/>
    <mergeCell ref="LON14:LOR14"/>
    <mergeCell ref="LOS14:LOW14"/>
    <mergeCell ref="LOX14:LPB14"/>
    <mergeCell ref="LNE14:LNI14"/>
    <mergeCell ref="LNJ14:LNN14"/>
    <mergeCell ref="LNO14:LNS14"/>
    <mergeCell ref="LNT14:LNX14"/>
    <mergeCell ref="LNY14:LOC14"/>
    <mergeCell ref="LPC14:LPG14"/>
    <mergeCell ref="LPH14:LPL14"/>
    <mergeCell ref="LPM14:LPQ14"/>
    <mergeCell ref="LPR14:LPV14"/>
    <mergeCell ref="LPW14:LQA14"/>
    <mergeCell ref="LOD14:LOH14"/>
    <mergeCell ref="LMF14:LMJ14"/>
    <mergeCell ref="LMK14:LMO14"/>
    <mergeCell ref="LMP14:LMT14"/>
    <mergeCell ref="LMU14:LMY14"/>
    <mergeCell ref="LRA14:LRE14"/>
    <mergeCell ref="LRF14:LRJ14"/>
    <mergeCell ref="LRK14:LRO14"/>
    <mergeCell ref="LRP14:LRT14"/>
    <mergeCell ref="LRU14:LRY14"/>
    <mergeCell ref="LQB14:LQF14"/>
    <mergeCell ref="LQG14:LQK14"/>
    <mergeCell ref="LQL14:LQP14"/>
    <mergeCell ref="LQQ14:LQU14"/>
    <mergeCell ref="LQV14:LQZ14"/>
    <mergeCell ref="LTS14:LTW14"/>
    <mergeCell ref="LRZ14:LSD14"/>
    <mergeCell ref="LSE14:LSI14"/>
    <mergeCell ref="LSJ14:LSN14"/>
    <mergeCell ref="LSO14:LSS14"/>
    <mergeCell ref="LST14:LSX14"/>
    <mergeCell ref="LVB14:LVF14"/>
    <mergeCell ref="LVG14:LVK14"/>
    <mergeCell ref="LVL14:LVP14"/>
    <mergeCell ref="LVQ14:LVU14"/>
    <mergeCell ref="LTX14:LUB14"/>
    <mergeCell ref="LUC14:LUG14"/>
    <mergeCell ref="LUH14:LUL14"/>
    <mergeCell ref="LUM14:LUQ14"/>
    <mergeCell ref="LUR14:LUV14"/>
    <mergeCell ref="LVV14:LVZ14"/>
    <mergeCell ref="LWA14:LWE14"/>
    <mergeCell ref="LWF14:LWJ14"/>
    <mergeCell ref="LWK14:LWO14"/>
    <mergeCell ref="LWP14:LWT14"/>
    <mergeCell ref="LUW14:LVA14"/>
    <mergeCell ref="LSY14:LTC14"/>
    <mergeCell ref="LTD14:LTH14"/>
    <mergeCell ref="LTI14:LTM14"/>
    <mergeCell ref="LTN14:LTR14"/>
    <mergeCell ref="LXT14:LXX14"/>
    <mergeCell ref="LXY14:LYC14"/>
    <mergeCell ref="LYD14:LYH14"/>
    <mergeCell ref="LYI14:LYM14"/>
    <mergeCell ref="LYN14:LYR14"/>
    <mergeCell ref="LWU14:LWY14"/>
    <mergeCell ref="LWZ14:LXD14"/>
    <mergeCell ref="LXE14:LXI14"/>
    <mergeCell ref="LXJ14:LXN14"/>
    <mergeCell ref="LXO14:LXS14"/>
    <mergeCell ref="MAL14:MAP14"/>
    <mergeCell ref="LYS14:LYW14"/>
    <mergeCell ref="LYX14:LZB14"/>
    <mergeCell ref="LZC14:LZG14"/>
    <mergeCell ref="LZH14:LZL14"/>
    <mergeCell ref="LZM14:LZQ14"/>
    <mergeCell ref="MBU14:MBY14"/>
    <mergeCell ref="MBZ14:MCD14"/>
    <mergeCell ref="MCE14:MCI14"/>
    <mergeCell ref="MCJ14:MCN14"/>
    <mergeCell ref="MAQ14:MAU14"/>
    <mergeCell ref="MAV14:MAZ14"/>
    <mergeCell ref="MBA14:MBE14"/>
    <mergeCell ref="MBF14:MBJ14"/>
    <mergeCell ref="MBK14:MBO14"/>
    <mergeCell ref="MCO14:MCS14"/>
    <mergeCell ref="MCT14:MCX14"/>
    <mergeCell ref="MCY14:MDC14"/>
    <mergeCell ref="MDD14:MDH14"/>
    <mergeCell ref="MDI14:MDM14"/>
    <mergeCell ref="MBP14:MBT14"/>
    <mergeCell ref="LZR14:LZV14"/>
    <mergeCell ref="LZW14:MAA14"/>
    <mergeCell ref="MAB14:MAF14"/>
    <mergeCell ref="MAG14:MAK14"/>
    <mergeCell ref="MEM14:MEQ14"/>
    <mergeCell ref="MER14:MEV14"/>
    <mergeCell ref="MEW14:MFA14"/>
    <mergeCell ref="MFB14:MFF14"/>
    <mergeCell ref="MFG14:MFK14"/>
    <mergeCell ref="MDN14:MDR14"/>
    <mergeCell ref="MDS14:MDW14"/>
    <mergeCell ref="MDX14:MEB14"/>
    <mergeCell ref="MEC14:MEG14"/>
    <mergeCell ref="MEH14:MEL14"/>
    <mergeCell ref="MHE14:MHI14"/>
    <mergeCell ref="MFL14:MFP14"/>
    <mergeCell ref="MFQ14:MFU14"/>
    <mergeCell ref="MFV14:MFZ14"/>
    <mergeCell ref="MGA14:MGE14"/>
    <mergeCell ref="MGF14:MGJ14"/>
    <mergeCell ref="MIN14:MIR14"/>
    <mergeCell ref="MIS14:MIW14"/>
    <mergeCell ref="MIX14:MJB14"/>
    <mergeCell ref="MJC14:MJG14"/>
    <mergeCell ref="MHJ14:MHN14"/>
    <mergeCell ref="MHO14:MHS14"/>
    <mergeCell ref="MHT14:MHX14"/>
    <mergeCell ref="MHY14:MIC14"/>
    <mergeCell ref="MID14:MIH14"/>
    <mergeCell ref="MJH14:MJL14"/>
    <mergeCell ref="MJM14:MJQ14"/>
    <mergeCell ref="MJR14:MJV14"/>
    <mergeCell ref="MJW14:MKA14"/>
    <mergeCell ref="MKB14:MKF14"/>
    <mergeCell ref="MII14:MIM14"/>
    <mergeCell ref="MGK14:MGO14"/>
    <mergeCell ref="MGP14:MGT14"/>
    <mergeCell ref="MGU14:MGY14"/>
    <mergeCell ref="MGZ14:MHD14"/>
    <mergeCell ref="MLF14:MLJ14"/>
    <mergeCell ref="MLK14:MLO14"/>
    <mergeCell ref="MLP14:MLT14"/>
    <mergeCell ref="MLU14:MLY14"/>
    <mergeCell ref="MLZ14:MMD14"/>
    <mergeCell ref="MKG14:MKK14"/>
    <mergeCell ref="MKL14:MKP14"/>
    <mergeCell ref="MKQ14:MKU14"/>
    <mergeCell ref="MKV14:MKZ14"/>
    <mergeCell ref="MLA14:MLE14"/>
    <mergeCell ref="MNX14:MOB14"/>
    <mergeCell ref="MME14:MMI14"/>
    <mergeCell ref="MMJ14:MMN14"/>
    <mergeCell ref="MMO14:MMS14"/>
    <mergeCell ref="MMT14:MMX14"/>
    <mergeCell ref="MMY14:MNC14"/>
    <mergeCell ref="MPG14:MPK14"/>
    <mergeCell ref="MPL14:MPP14"/>
    <mergeCell ref="MPQ14:MPU14"/>
    <mergeCell ref="MPV14:MPZ14"/>
    <mergeCell ref="MOC14:MOG14"/>
    <mergeCell ref="MOH14:MOL14"/>
    <mergeCell ref="MOM14:MOQ14"/>
    <mergeCell ref="MOR14:MOV14"/>
    <mergeCell ref="MOW14:MPA14"/>
    <mergeCell ref="MQA14:MQE14"/>
    <mergeCell ref="MQF14:MQJ14"/>
    <mergeCell ref="MQK14:MQO14"/>
    <mergeCell ref="MQP14:MQT14"/>
    <mergeCell ref="MQU14:MQY14"/>
    <mergeCell ref="MPB14:MPF14"/>
    <mergeCell ref="MND14:MNH14"/>
    <mergeCell ref="MNI14:MNM14"/>
    <mergeCell ref="MNN14:MNR14"/>
    <mergeCell ref="MNS14:MNW14"/>
    <mergeCell ref="MRY14:MSC14"/>
    <mergeCell ref="MSD14:MSH14"/>
    <mergeCell ref="MSI14:MSM14"/>
    <mergeCell ref="MSN14:MSR14"/>
    <mergeCell ref="MSS14:MSW14"/>
    <mergeCell ref="MQZ14:MRD14"/>
    <mergeCell ref="MRE14:MRI14"/>
    <mergeCell ref="MRJ14:MRN14"/>
    <mergeCell ref="MRO14:MRS14"/>
    <mergeCell ref="MRT14:MRX14"/>
    <mergeCell ref="MUQ14:MUU14"/>
    <mergeCell ref="MSX14:MTB14"/>
    <mergeCell ref="MTC14:MTG14"/>
    <mergeCell ref="MTH14:MTL14"/>
    <mergeCell ref="MTM14:MTQ14"/>
    <mergeCell ref="MTR14:MTV14"/>
    <mergeCell ref="MVZ14:MWD14"/>
    <mergeCell ref="MWE14:MWI14"/>
    <mergeCell ref="MWJ14:MWN14"/>
    <mergeCell ref="MWO14:MWS14"/>
    <mergeCell ref="MUV14:MUZ14"/>
    <mergeCell ref="MVA14:MVE14"/>
    <mergeCell ref="MVF14:MVJ14"/>
    <mergeCell ref="MVK14:MVO14"/>
    <mergeCell ref="MVP14:MVT14"/>
    <mergeCell ref="MWT14:MWX14"/>
    <mergeCell ref="MWY14:MXC14"/>
    <mergeCell ref="MXD14:MXH14"/>
    <mergeCell ref="MXI14:MXM14"/>
    <mergeCell ref="MXN14:MXR14"/>
    <mergeCell ref="MVU14:MVY14"/>
    <mergeCell ref="MTW14:MUA14"/>
    <mergeCell ref="MUB14:MUF14"/>
    <mergeCell ref="MUG14:MUK14"/>
    <mergeCell ref="MUL14:MUP14"/>
    <mergeCell ref="MYR14:MYV14"/>
    <mergeCell ref="MYW14:MZA14"/>
    <mergeCell ref="MZB14:MZF14"/>
    <mergeCell ref="MZG14:MZK14"/>
    <mergeCell ref="MZL14:MZP14"/>
    <mergeCell ref="MXS14:MXW14"/>
    <mergeCell ref="MXX14:MYB14"/>
    <mergeCell ref="MYC14:MYG14"/>
    <mergeCell ref="MYH14:MYL14"/>
    <mergeCell ref="MYM14:MYQ14"/>
    <mergeCell ref="NBJ14:NBN14"/>
    <mergeCell ref="MZQ14:MZU14"/>
    <mergeCell ref="MZV14:MZZ14"/>
    <mergeCell ref="NAA14:NAE14"/>
    <mergeCell ref="NAF14:NAJ14"/>
    <mergeCell ref="NAK14:NAO14"/>
    <mergeCell ref="NCS14:NCW14"/>
    <mergeCell ref="NCX14:NDB14"/>
    <mergeCell ref="NDC14:NDG14"/>
    <mergeCell ref="NDH14:NDL14"/>
    <mergeCell ref="NBO14:NBS14"/>
    <mergeCell ref="NBT14:NBX14"/>
    <mergeCell ref="NBY14:NCC14"/>
    <mergeCell ref="NCD14:NCH14"/>
    <mergeCell ref="NCI14:NCM14"/>
    <mergeCell ref="NDM14:NDQ14"/>
    <mergeCell ref="NDR14:NDV14"/>
    <mergeCell ref="NDW14:NEA14"/>
    <mergeCell ref="NEB14:NEF14"/>
    <mergeCell ref="NEG14:NEK14"/>
    <mergeCell ref="NCN14:NCR14"/>
    <mergeCell ref="NAP14:NAT14"/>
    <mergeCell ref="NAU14:NAY14"/>
    <mergeCell ref="NAZ14:NBD14"/>
    <mergeCell ref="NBE14:NBI14"/>
    <mergeCell ref="NFK14:NFO14"/>
    <mergeCell ref="NFP14:NFT14"/>
    <mergeCell ref="NFU14:NFY14"/>
    <mergeCell ref="NFZ14:NGD14"/>
    <mergeCell ref="NGE14:NGI14"/>
    <mergeCell ref="NEL14:NEP14"/>
    <mergeCell ref="NEQ14:NEU14"/>
    <mergeCell ref="NEV14:NEZ14"/>
    <mergeCell ref="NFA14:NFE14"/>
    <mergeCell ref="NFF14:NFJ14"/>
    <mergeCell ref="NIC14:NIG14"/>
    <mergeCell ref="NGJ14:NGN14"/>
    <mergeCell ref="NGO14:NGS14"/>
    <mergeCell ref="NGT14:NGX14"/>
    <mergeCell ref="NGY14:NHC14"/>
    <mergeCell ref="NHD14:NHH14"/>
    <mergeCell ref="NJL14:NJP14"/>
    <mergeCell ref="NJQ14:NJU14"/>
    <mergeCell ref="NJV14:NJZ14"/>
    <mergeCell ref="NKA14:NKE14"/>
    <mergeCell ref="NIH14:NIL14"/>
    <mergeCell ref="NIM14:NIQ14"/>
    <mergeCell ref="NIR14:NIV14"/>
    <mergeCell ref="NIW14:NJA14"/>
    <mergeCell ref="NJB14:NJF14"/>
    <mergeCell ref="NKF14:NKJ14"/>
    <mergeCell ref="NKK14:NKO14"/>
    <mergeCell ref="NKP14:NKT14"/>
    <mergeCell ref="NKU14:NKY14"/>
    <mergeCell ref="NKZ14:NLD14"/>
    <mergeCell ref="NJG14:NJK14"/>
    <mergeCell ref="NHI14:NHM14"/>
    <mergeCell ref="NHN14:NHR14"/>
    <mergeCell ref="NHS14:NHW14"/>
    <mergeCell ref="NHX14:NIB14"/>
    <mergeCell ref="NMD14:NMH14"/>
    <mergeCell ref="NMI14:NMM14"/>
    <mergeCell ref="NMN14:NMR14"/>
    <mergeCell ref="NMS14:NMW14"/>
    <mergeCell ref="NMX14:NNB14"/>
    <mergeCell ref="NLE14:NLI14"/>
    <mergeCell ref="NLJ14:NLN14"/>
    <mergeCell ref="NLO14:NLS14"/>
    <mergeCell ref="NLT14:NLX14"/>
    <mergeCell ref="NLY14:NMC14"/>
    <mergeCell ref="NOV14:NOZ14"/>
    <mergeCell ref="NNC14:NNG14"/>
    <mergeCell ref="NNH14:NNL14"/>
    <mergeCell ref="NNM14:NNQ14"/>
    <mergeCell ref="NNR14:NNV14"/>
    <mergeCell ref="NNW14:NOA14"/>
    <mergeCell ref="NQE14:NQI14"/>
    <mergeCell ref="NQJ14:NQN14"/>
    <mergeCell ref="NQO14:NQS14"/>
    <mergeCell ref="NQT14:NQX14"/>
    <mergeCell ref="NPA14:NPE14"/>
    <mergeCell ref="NPF14:NPJ14"/>
    <mergeCell ref="NPK14:NPO14"/>
    <mergeCell ref="NPP14:NPT14"/>
    <mergeCell ref="NPU14:NPY14"/>
    <mergeCell ref="NQY14:NRC14"/>
    <mergeCell ref="NRD14:NRH14"/>
    <mergeCell ref="NRI14:NRM14"/>
    <mergeCell ref="NRN14:NRR14"/>
    <mergeCell ref="NRS14:NRW14"/>
    <mergeCell ref="NPZ14:NQD14"/>
    <mergeCell ref="NOB14:NOF14"/>
    <mergeCell ref="NOG14:NOK14"/>
    <mergeCell ref="NOL14:NOP14"/>
    <mergeCell ref="NOQ14:NOU14"/>
    <mergeCell ref="NSW14:NTA14"/>
    <mergeCell ref="NTB14:NTF14"/>
    <mergeCell ref="NTG14:NTK14"/>
    <mergeCell ref="NTL14:NTP14"/>
    <mergeCell ref="NTQ14:NTU14"/>
    <mergeCell ref="NRX14:NSB14"/>
    <mergeCell ref="NSC14:NSG14"/>
    <mergeCell ref="NSH14:NSL14"/>
    <mergeCell ref="NSM14:NSQ14"/>
    <mergeCell ref="NSR14:NSV14"/>
    <mergeCell ref="NVO14:NVS14"/>
    <mergeCell ref="NTV14:NTZ14"/>
    <mergeCell ref="NUA14:NUE14"/>
    <mergeCell ref="NUF14:NUJ14"/>
    <mergeCell ref="NUK14:NUO14"/>
    <mergeCell ref="NUP14:NUT14"/>
    <mergeCell ref="NWX14:NXB14"/>
    <mergeCell ref="NXC14:NXG14"/>
    <mergeCell ref="NXH14:NXL14"/>
    <mergeCell ref="NXM14:NXQ14"/>
    <mergeCell ref="NVT14:NVX14"/>
    <mergeCell ref="NVY14:NWC14"/>
    <mergeCell ref="NWD14:NWH14"/>
    <mergeCell ref="NWI14:NWM14"/>
    <mergeCell ref="NWN14:NWR14"/>
    <mergeCell ref="NXR14:NXV14"/>
    <mergeCell ref="NXW14:NYA14"/>
    <mergeCell ref="NYB14:NYF14"/>
    <mergeCell ref="NYG14:NYK14"/>
    <mergeCell ref="NYL14:NYP14"/>
    <mergeCell ref="NWS14:NWW14"/>
    <mergeCell ref="NUU14:NUY14"/>
    <mergeCell ref="NUZ14:NVD14"/>
    <mergeCell ref="NVE14:NVI14"/>
    <mergeCell ref="NVJ14:NVN14"/>
    <mergeCell ref="NZP14:NZT14"/>
    <mergeCell ref="NZU14:NZY14"/>
    <mergeCell ref="NZZ14:OAD14"/>
    <mergeCell ref="OAE14:OAI14"/>
    <mergeCell ref="OAJ14:OAN14"/>
    <mergeCell ref="NYQ14:NYU14"/>
    <mergeCell ref="NYV14:NYZ14"/>
    <mergeCell ref="NZA14:NZE14"/>
    <mergeCell ref="NZF14:NZJ14"/>
    <mergeCell ref="NZK14:NZO14"/>
    <mergeCell ref="OCH14:OCL14"/>
    <mergeCell ref="OAO14:OAS14"/>
    <mergeCell ref="OAT14:OAX14"/>
    <mergeCell ref="OAY14:OBC14"/>
    <mergeCell ref="OBD14:OBH14"/>
    <mergeCell ref="OBI14:OBM14"/>
    <mergeCell ref="ODQ14:ODU14"/>
    <mergeCell ref="ODV14:ODZ14"/>
    <mergeCell ref="OEA14:OEE14"/>
    <mergeCell ref="OEF14:OEJ14"/>
    <mergeCell ref="OCM14:OCQ14"/>
    <mergeCell ref="OCR14:OCV14"/>
    <mergeCell ref="OCW14:ODA14"/>
    <mergeCell ref="ODB14:ODF14"/>
    <mergeCell ref="ODG14:ODK14"/>
    <mergeCell ref="OEK14:OEO14"/>
    <mergeCell ref="OEP14:OET14"/>
    <mergeCell ref="OEU14:OEY14"/>
    <mergeCell ref="OEZ14:OFD14"/>
    <mergeCell ref="OFE14:OFI14"/>
    <mergeCell ref="ODL14:ODP14"/>
    <mergeCell ref="OBN14:OBR14"/>
    <mergeCell ref="OBS14:OBW14"/>
    <mergeCell ref="OBX14:OCB14"/>
    <mergeCell ref="OCC14:OCG14"/>
    <mergeCell ref="OGI14:OGM14"/>
    <mergeCell ref="OGN14:OGR14"/>
    <mergeCell ref="OGS14:OGW14"/>
    <mergeCell ref="OGX14:OHB14"/>
    <mergeCell ref="OHC14:OHG14"/>
    <mergeCell ref="OFJ14:OFN14"/>
    <mergeCell ref="OFO14:OFS14"/>
    <mergeCell ref="OFT14:OFX14"/>
    <mergeCell ref="OFY14:OGC14"/>
    <mergeCell ref="OGD14:OGH14"/>
    <mergeCell ref="OJA14:OJE14"/>
    <mergeCell ref="OHH14:OHL14"/>
    <mergeCell ref="OHM14:OHQ14"/>
    <mergeCell ref="OHR14:OHV14"/>
    <mergeCell ref="OHW14:OIA14"/>
    <mergeCell ref="OIB14:OIF14"/>
    <mergeCell ref="OKJ14:OKN14"/>
    <mergeCell ref="OKO14:OKS14"/>
    <mergeCell ref="OKT14:OKX14"/>
    <mergeCell ref="OKY14:OLC14"/>
    <mergeCell ref="OJF14:OJJ14"/>
    <mergeCell ref="OJK14:OJO14"/>
    <mergeCell ref="OJP14:OJT14"/>
    <mergeCell ref="OJU14:OJY14"/>
    <mergeCell ref="OJZ14:OKD14"/>
    <mergeCell ref="OLD14:OLH14"/>
    <mergeCell ref="OLI14:OLM14"/>
    <mergeCell ref="OLN14:OLR14"/>
    <mergeCell ref="OLS14:OLW14"/>
    <mergeCell ref="OLX14:OMB14"/>
    <mergeCell ref="OKE14:OKI14"/>
    <mergeCell ref="OIG14:OIK14"/>
    <mergeCell ref="OIL14:OIP14"/>
    <mergeCell ref="OIQ14:OIU14"/>
    <mergeCell ref="OIV14:OIZ14"/>
    <mergeCell ref="ONB14:ONF14"/>
    <mergeCell ref="ONG14:ONK14"/>
    <mergeCell ref="ONL14:ONP14"/>
    <mergeCell ref="ONQ14:ONU14"/>
    <mergeCell ref="ONV14:ONZ14"/>
    <mergeCell ref="OMC14:OMG14"/>
    <mergeCell ref="OMH14:OML14"/>
    <mergeCell ref="OMM14:OMQ14"/>
    <mergeCell ref="OMR14:OMV14"/>
    <mergeCell ref="OMW14:ONA14"/>
    <mergeCell ref="OPT14:OPX14"/>
    <mergeCell ref="OOA14:OOE14"/>
    <mergeCell ref="OOF14:OOJ14"/>
    <mergeCell ref="OOK14:OOO14"/>
    <mergeCell ref="OOP14:OOT14"/>
    <mergeCell ref="OOU14:OOY14"/>
    <mergeCell ref="ORC14:ORG14"/>
    <mergeCell ref="ORH14:ORL14"/>
    <mergeCell ref="ORM14:ORQ14"/>
    <mergeCell ref="ORR14:ORV14"/>
    <mergeCell ref="OPY14:OQC14"/>
    <mergeCell ref="OQD14:OQH14"/>
    <mergeCell ref="OQI14:OQM14"/>
    <mergeCell ref="OQN14:OQR14"/>
    <mergeCell ref="OQS14:OQW14"/>
    <mergeCell ref="ORW14:OSA14"/>
    <mergeCell ref="OSB14:OSF14"/>
    <mergeCell ref="OSG14:OSK14"/>
    <mergeCell ref="OSL14:OSP14"/>
    <mergeCell ref="OSQ14:OSU14"/>
    <mergeCell ref="OQX14:ORB14"/>
    <mergeCell ref="OOZ14:OPD14"/>
    <mergeCell ref="OPE14:OPI14"/>
    <mergeCell ref="OPJ14:OPN14"/>
    <mergeCell ref="OPO14:OPS14"/>
    <mergeCell ref="OTU14:OTY14"/>
    <mergeCell ref="OTZ14:OUD14"/>
    <mergeCell ref="OUE14:OUI14"/>
    <mergeCell ref="OUJ14:OUN14"/>
    <mergeCell ref="OUO14:OUS14"/>
    <mergeCell ref="OSV14:OSZ14"/>
    <mergeCell ref="OTA14:OTE14"/>
    <mergeCell ref="OTF14:OTJ14"/>
    <mergeCell ref="OTK14:OTO14"/>
    <mergeCell ref="OTP14:OTT14"/>
    <mergeCell ref="OWM14:OWQ14"/>
    <mergeCell ref="OUT14:OUX14"/>
    <mergeCell ref="OUY14:OVC14"/>
    <mergeCell ref="OVD14:OVH14"/>
    <mergeCell ref="OVI14:OVM14"/>
    <mergeCell ref="OVN14:OVR14"/>
    <mergeCell ref="OXV14:OXZ14"/>
    <mergeCell ref="OYA14:OYE14"/>
    <mergeCell ref="OYF14:OYJ14"/>
    <mergeCell ref="OYK14:OYO14"/>
    <mergeCell ref="OWR14:OWV14"/>
    <mergeCell ref="OWW14:OXA14"/>
    <mergeCell ref="OXB14:OXF14"/>
    <mergeCell ref="OXG14:OXK14"/>
    <mergeCell ref="OXL14:OXP14"/>
    <mergeCell ref="OYP14:OYT14"/>
    <mergeCell ref="OYU14:OYY14"/>
    <mergeCell ref="OYZ14:OZD14"/>
    <mergeCell ref="OZE14:OZI14"/>
    <mergeCell ref="OZJ14:OZN14"/>
    <mergeCell ref="OXQ14:OXU14"/>
    <mergeCell ref="OVS14:OVW14"/>
    <mergeCell ref="OVX14:OWB14"/>
    <mergeCell ref="OWC14:OWG14"/>
    <mergeCell ref="OWH14:OWL14"/>
    <mergeCell ref="PAN14:PAR14"/>
    <mergeCell ref="PAS14:PAW14"/>
    <mergeCell ref="PAX14:PBB14"/>
    <mergeCell ref="PBC14:PBG14"/>
    <mergeCell ref="PBH14:PBL14"/>
    <mergeCell ref="OZO14:OZS14"/>
    <mergeCell ref="OZT14:OZX14"/>
    <mergeCell ref="OZY14:PAC14"/>
    <mergeCell ref="PAD14:PAH14"/>
    <mergeCell ref="PAI14:PAM14"/>
    <mergeCell ref="PDF14:PDJ14"/>
    <mergeCell ref="PBM14:PBQ14"/>
    <mergeCell ref="PBR14:PBV14"/>
    <mergeCell ref="PBW14:PCA14"/>
    <mergeCell ref="PCB14:PCF14"/>
    <mergeCell ref="PCG14:PCK14"/>
    <mergeCell ref="PEO14:PES14"/>
    <mergeCell ref="PET14:PEX14"/>
    <mergeCell ref="PEY14:PFC14"/>
    <mergeCell ref="PFD14:PFH14"/>
    <mergeCell ref="PDK14:PDO14"/>
    <mergeCell ref="PDP14:PDT14"/>
    <mergeCell ref="PDU14:PDY14"/>
    <mergeCell ref="PDZ14:PED14"/>
    <mergeCell ref="PEE14:PEI14"/>
    <mergeCell ref="PFI14:PFM14"/>
    <mergeCell ref="PFN14:PFR14"/>
    <mergeCell ref="PFS14:PFW14"/>
    <mergeCell ref="PFX14:PGB14"/>
    <mergeCell ref="PGC14:PGG14"/>
    <mergeCell ref="PEJ14:PEN14"/>
    <mergeCell ref="PCL14:PCP14"/>
    <mergeCell ref="PCQ14:PCU14"/>
    <mergeCell ref="PCV14:PCZ14"/>
    <mergeCell ref="PDA14:PDE14"/>
    <mergeCell ref="PHG14:PHK14"/>
    <mergeCell ref="PHL14:PHP14"/>
    <mergeCell ref="PHQ14:PHU14"/>
    <mergeCell ref="PHV14:PHZ14"/>
    <mergeCell ref="PIA14:PIE14"/>
    <mergeCell ref="PGH14:PGL14"/>
    <mergeCell ref="PGM14:PGQ14"/>
    <mergeCell ref="PGR14:PGV14"/>
    <mergeCell ref="PGW14:PHA14"/>
    <mergeCell ref="PHB14:PHF14"/>
    <mergeCell ref="PJY14:PKC14"/>
    <mergeCell ref="PIF14:PIJ14"/>
    <mergeCell ref="PIK14:PIO14"/>
    <mergeCell ref="PIP14:PIT14"/>
    <mergeCell ref="PIU14:PIY14"/>
    <mergeCell ref="PIZ14:PJD14"/>
    <mergeCell ref="PLH14:PLL14"/>
    <mergeCell ref="PLM14:PLQ14"/>
    <mergeCell ref="PLR14:PLV14"/>
    <mergeCell ref="PLW14:PMA14"/>
    <mergeCell ref="PKD14:PKH14"/>
    <mergeCell ref="PKI14:PKM14"/>
    <mergeCell ref="PKN14:PKR14"/>
    <mergeCell ref="PKS14:PKW14"/>
    <mergeCell ref="PKX14:PLB14"/>
    <mergeCell ref="PMB14:PMF14"/>
    <mergeCell ref="PMG14:PMK14"/>
    <mergeCell ref="PML14:PMP14"/>
    <mergeCell ref="PMQ14:PMU14"/>
    <mergeCell ref="PMV14:PMZ14"/>
    <mergeCell ref="PLC14:PLG14"/>
    <mergeCell ref="PJE14:PJI14"/>
    <mergeCell ref="PJJ14:PJN14"/>
    <mergeCell ref="PJO14:PJS14"/>
    <mergeCell ref="PJT14:PJX14"/>
    <mergeCell ref="PNZ14:POD14"/>
    <mergeCell ref="POE14:POI14"/>
    <mergeCell ref="POJ14:PON14"/>
    <mergeCell ref="POO14:POS14"/>
    <mergeCell ref="POT14:POX14"/>
    <mergeCell ref="PNA14:PNE14"/>
    <mergeCell ref="PNF14:PNJ14"/>
    <mergeCell ref="PNK14:PNO14"/>
    <mergeCell ref="PNP14:PNT14"/>
    <mergeCell ref="PNU14:PNY14"/>
    <mergeCell ref="PQR14:PQV14"/>
    <mergeCell ref="POY14:PPC14"/>
    <mergeCell ref="PPD14:PPH14"/>
    <mergeCell ref="PPI14:PPM14"/>
    <mergeCell ref="PPN14:PPR14"/>
    <mergeCell ref="PPS14:PPW14"/>
    <mergeCell ref="PSA14:PSE14"/>
    <mergeCell ref="PSF14:PSJ14"/>
    <mergeCell ref="PSK14:PSO14"/>
    <mergeCell ref="PSP14:PST14"/>
    <mergeCell ref="PQW14:PRA14"/>
    <mergeCell ref="PRB14:PRF14"/>
    <mergeCell ref="PRG14:PRK14"/>
    <mergeCell ref="PRL14:PRP14"/>
    <mergeCell ref="PRQ14:PRU14"/>
    <mergeCell ref="PSU14:PSY14"/>
    <mergeCell ref="PSZ14:PTD14"/>
    <mergeCell ref="PTE14:PTI14"/>
    <mergeCell ref="PTJ14:PTN14"/>
    <mergeCell ref="PTO14:PTS14"/>
    <mergeCell ref="PRV14:PRZ14"/>
    <mergeCell ref="PPX14:PQB14"/>
    <mergeCell ref="PQC14:PQG14"/>
    <mergeCell ref="PQH14:PQL14"/>
    <mergeCell ref="PQM14:PQQ14"/>
    <mergeCell ref="PUS14:PUW14"/>
    <mergeCell ref="PUX14:PVB14"/>
    <mergeCell ref="PVC14:PVG14"/>
    <mergeCell ref="PVH14:PVL14"/>
    <mergeCell ref="PVM14:PVQ14"/>
    <mergeCell ref="PTT14:PTX14"/>
    <mergeCell ref="PTY14:PUC14"/>
    <mergeCell ref="PUD14:PUH14"/>
    <mergeCell ref="PUI14:PUM14"/>
    <mergeCell ref="PUN14:PUR14"/>
    <mergeCell ref="PXK14:PXO14"/>
    <mergeCell ref="PVR14:PVV14"/>
    <mergeCell ref="PVW14:PWA14"/>
    <mergeCell ref="PWB14:PWF14"/>
    <mergeCell ref="PWG14:PWK14"/>
    <mergeCell ref="PWL14:PWP14"/>
    <mergeCell ref="PYT14:PYX14"/>
    <mergeCell ref="PYY14:PZC14"/>
    <mergeCell ref="PZD14:PZH14"/>
    <mergeCell ref="PZI14:PZM14"/>
    <mergeCell ref="PXP14:PXT14"/>
    <mergeCell ref="PXU14:PXY14"/>
    <mergeCell ref="PXZ14:PYD14"/>
    <mergeCell ref="PYE14:PYI14"/>
    <mergeCell ref="PYJ14:PYN14"/>
    <mergeCell ref="PZN14:PZR14"/>
    <mergeCell ref="PZS14:PZW14"/>
    <mergeCell ref="PZX14:QAB14"/>
    <mergeCell ref="QAC14:QAG14"/>
    <mergeCell ref="QAH14:QAL14"/>
    <mergeCell ref="PYO14:PYS14"/>
    <mergeCell ref="PWQ14:PWU14"/>
    <mergeCell ref="PWV14:PWZ14"/>
    <mergeCell ref="PXA14:PXE14"/>
    <mergeCell ref="PXF14:PXJ14"/>
    <mergeCell ref="QBL14:QBP14"/>
    <mergeCell ref="QBQ14:QBU14"/>
    <mergeCell ref="QBV14:QBZ14"/>
    <mergeCell ref="QCA14:QCE14"/>
    <mergeCell ref="QCF14:QCJ14"/>
    <mergeCell ref="QAM14:QAQ14"/>
    <mergeCell ref="QAR14:QAV14"/>
    <mergeCell ref="QAW14:QBA14"/>
    <mergeCell ref="QBB14:QBF14"/>
    <mergeCell ref="QBG14:QBK14"/>
    <mergeCell ref="QED14:QEH14"/>
    <mergeCell ref="QCK14:QCO14"/>
    <mergeCell ref="QCP14:QCT14"/>
    <mergeCell ref="QCU14:QCY14"/>
    <mergeCell ref="QCZ14:QDD14"/>
    <mergeCell ref="QDE14:QDI14"/>
    <mergeCell ref="QFM14:QFQ14"/>
    <mergeCell ref="QFR14:QFV14"/>
    <mergeCell ref="QFW14:QGA14"/>
    <mergeCell ref="QGB14:QGF14"/>
    <mergeCell ref="QEI14:QEM14"/>
    <mergeCell ref="QEN14:QER14"/>
    <mergeCell ref="QES14:QEW14"/>
    <mergeCell ref="QEX14:QFB14"/>
    <mergeCell ref="QFC14:QFG14"/>
    <mergeCell ref="QGG14:QGK14"/>
    <mergeCell ref="QGL14:QGP14"/>
    <mergeCell ref="QGQ14:QGU14"/>
    <mergeCell ref="QGV14:QGZ14"/>
    <mergeCell ref="QHA14:QHE14"/>
    <mergeCell ref="QFH14:QFL14"/>
    <mergeCell ref="QDJ14:QDN14"/>
    <mergeCell ref="QDO14:QDS14"/>
    <mergeCell ref="QDT14:QDX14"/>
    <mergeCell ref="QDY14:QEC14"/>
    <mergeCell ref="QIE14:QII14"/>
    <mergeCell ref="QIJ14:QIN14"/>
    <mergeCell ref="QIO14:QIS14"/>
    <mergeCell ref="QIT14:QIX14"/>
    <mergeCell ref="QIY14:QJC14"/>
    <mergeCell ref="QHF14:QHJ14"/>
    <mergeCell ref="QHK14:QHO14"/>
    <mergeCell ref="QHP14:QHT14"/>
    <mergeCell ref="QHU14:QHY14"/>
    <mergeCell ref="QHZ14:QID14"/>
    <mergeCell ref="QKW14:QLA14"/>
    <mergeCell ref="QJD14:QJH14"/>
    <mergeCell ref="QJI14:QJM14"/>
    <mergeCell ref="QJN14:QJR14"/>
    <mergeCell ref="QJS14:QJW14"/>
    <mergeCell ref="QJX14:QKB14"/>
    <mergeCell ref="QMF14:QMJ14"/>
    <mergeCell ref="QMK14:QMO14"/>
    <mergeCell ref="QMP14:QMT14"/>
    <mergeCell ref="QMU14:QMY14"/>
    <mergeCell ref="QLB14:QLF14"/>
    <mergeCell ref="QLG14:QLK14"/>
    <mergeCell ref="QLL14:QLP14"/>
    <mergeCell ref="QLQ14:QLU14"/>
    <mergeCell ref="QLV14:QLZ14"/>
    <mergeCell ref="QMZ14:QND14"/>
    <mergeCell ref="QNE14:QNI14"/>
    <mergeCell ref="QNJ14:QNN14"/>
    <mergeCell ref="QNO14:QNS14"/>
    <mergeCell ref="QNT14:QNX14"/>
    <mergeCell ref="QMA14:QME14"/>
    <mergeCell ref="QKC14:QKG14"/>
    <mergeCell ref="QKH14:QKL14"/>
    <mergeCell ref="QKM14:QKQ14"/>
    <mergeCell ref="QKR14:QKV14"/>
    <mergeCell ref="QOX14:QPB14"/>
    <mergeCell ref="QPC14:QPG14"/>
    <mergeCell ref="QPH14:QPL14"/>
    <mergeCell ref="QPM14:QPQ14"/>
    <mergeCell ref="QPR14:QPV14"/>
    <mergeCell ref="QNY14:QOC14"/>
    <mergeCell ref="QOD14:QOH14"/>
    <mergeCell ref="QOI14:QOM14"/>
    <mergeCell ref="QON14:QOR14"/>
    <mergeCell ref="QOS14:QOW14"/>
    <mergeCell ref="QRP14:QRT14"/>
    <mergeCell ref="QPW14:QQA14"/>
    <mergeCell ref="QQB14:QQF14"/>
    <mergeCell ref="QQG14:QQK14"/>
    <mergeCell ref="QQL14:QQP14"/>
    <mergeCell ref="QQQ14:QQU14"/>
    <mergeCell ref="QSY14:QTC14"/>
    <mergeCell ref="QTD14:QTH14"/>
    <mergeCell ref="QTI14:QTM14"/>
    <mergeCell ref="QTN14:QTR14"/>
    <mergeCell ref="QRU14:QRY14"/>
    <mergeCell ref="QRZ14:QSD14"/>
    <mergeCell ref="QSE14:QSI14"/>
    <mergeCell ref="QSJ14:QSN14"/>
    <mergeCell ref="QSO14:QSS14"/>
    <mergeCell ref="QTS14:QTW14"/>
    <mergeCell ref="QTX14:QUB14"/>
    <mergeCell ref="QUC14:QUG14"/>
    <mergeCell ref="QUH14:QUL14"/>
    <mergeCell ref="QUM14:QUQ14"/>
    <mergeCell ref="QST14:QSX14"/>
    <mergeCell ref="QQV14:QQZ14"/>
    <mergeCell ref="QRA14:QRE14"/>
    <mergeCell ref="QRF14:QRJ14"/>
    <mergeCell ref="QRK14:QRO14"/>
    <mergeCell ref="QVQ14:QVU14"/>
    <mergeCell ref="QVV14:QVZ14"/>
    <mergeCell ref="QWA14:QWE14"/>
    <mergeCell ref="QWF14:QWJ14"/>
    <mergeCell ref="QWK14:QWO14"/>
    <mergeCell ref="QUR14:QUV14"/>
    <mergeCell ref="QUW14:QVA14"/>
    <mergeCell ref="QVB14:QVF14"/>
    <mergeCell ref="QVG14:QVK14"/>
    <mergeCell ref="QVL14:QVP14"/>
    <mergeCell ref="QYI14:QYM14"/>
    <mergeCell ref="QWP14:QWT14"/>
    <mergeCell ref="QWU14:QWY14"/>
    <mergeCell ref="QWZ14:QXD14"/>
    <mergeCell ref="QXE14:QXI14"/>
    <mergeCell ref="QXJ14:QXN14"/>
    <mergeCell ref="QZR14:QZV14"/>
    <mergeCell ref="QZW14:RAA14"/>
    <mergeCell ref="RAB14:RAF14"/>
    <mergeCell ref="RAG14:RAK14"/>
    <mergeCell ref="QYN14:QYR14"/>
    <mergeCell ref="QYS14:QYW14"/>
    <mergeCell ref="QYX14:QZB14"/>
    <mergeCell ref="QZC14:QZG14"/>
    <mergeCell ref="QZH14:QZL14"/>
    <mergeCell ref="RAL14:RAP14"/>
    <mergeCell ref="RAQ14:RAU14"/>
    <mergeCell ref="RAV14:RAZ14"/>
    <mergeCell ref="RBA14:RBE14"/>
    <mergeCell ref="RBF14:RBJ14"/>
    <mergeCell ref="QZM14:QZQ14"/>
    <mergeCell ref="QXO14:QXS14"/>
    <mergeCell ref="QXT14:QXX14"/>
    <mergeCell ref="QXY14:QYC14"/>
    <mergeCell ref="QYD14:QYH14"/>
    <mergeCell ref="RCJ14:RCN14"/>
    <mergeCell ref="RCO14:RCS14"/>
    <mergeCell ref="RCT14:RCX14"/>
    <mergeCell ref="RCY14:RDC14"/>
    <mergeCell ref="RDD14:RDH14"/>
    <mergeCell ref="RBK14:RBO14"/>
    <mergeCell ref="RBP14:RBT14"/>
    <mergeCell ref="RBU14:RBY14"/>
    <mergeCell ref="RBZ14:RCD14"/>
    <mergeCell ref="RCE14:RCI14"/>
    <mergeCell ref="RFB14:RFF14"/>
    <mergeCell ref="RDI14:RDM14"/>
    <mergeCell ref="RDN14:RDR14"/>
    <mergeCell ref="RDS14:RDW14"/>
    <mergeCell ref="RDX14:REB14"/>
    <mergeCell ref="REC14:REG14"/>
    <mergeCell ref="RGK14:RGO14"/>
    <mergeCell ref="RGP14:RGT14"/>
    <mergeCell ref="RGU14:RGY14"/>
    <mergeCell ref="RGZ14:RHD14"/>
    <mergeCell ref="RFG14:RFK14"/>
    <mergeCell ref="RFL14:RFP14"/>
    <mergeCell ref="RFQ14:RFU14"/>
    <mergeCell ref="RFV14:RFZ14"/>
    <mergeCell ref="RGA14:RGE14"/>
    <mergeCell ref="RHE14:RHI14"/>
    <mergeCell ref="RHJ14:RHN14"/>
    <mergeCell ref="RHO14:RHS14"/>
    <mergeCell ref="RHT14:RHX14"/>
    <mergeCell ref="RHY14:RIC14"/>
    <mergeCell ref="RGF14:RGJ14"/>
    <mergeCell ref="REH14:REL14"/>
    <mergeCell ref="REM14:REQ14"/>
    <mergeCell ref="RER14:REV14"/>
    <mergeCell ref="REW14:RFA14"/>
    <mergeCell ref="RJC14:RJG14"/>
    <mergeCell ref="RJH14:RJL14"/>
    <mergeCell ref="RJM14:RJQ14"/>
    <mergeCell ref="RJR14:RJV14"/>
    <mergeCell ref="RJW14:RKA14"/>
    <mergeCell ref="RID14:RIH14"/>
    <mergeCell ref="RII14:RIM14"/>
    <mergeCell ref="RIN14:RIR14"/>
    <mergeCell ref="RIS14:RIW14"/>
    <mergeCell ref="RIX14:RJB14"/>
    <mergeCell ref="RLU14:RLY14"/>
    <mergeCell ref="RKB14:RKF14"/>
    <mergeCell ref="RKG14:RKK14"/>
    <mergeCell ref="RKL14:RKP14"/>
    <mergeCell ref="RKQ14:RKU14"/>
    <mergeCell ref="RKV14:RKZ14"/>
    <mergeCell ref="RND14:RNH14"/>
    <mergeCell ref="RNI14:RNM14"/>
    <mergeCell ref="RNN14:RNR14"/>
    <mergeCell ref="RNS14:RNW14"/>
    <mergeCell ref="RLZ14:RMD14"/>
    <mergeCell ref="RME14:RMI14"/>
    <mergeCell ref="RMJ14:RMN14"/>
    <mergeCell ref="RMO14:RMS14"/>
    <mergeCell ref="RMT14:RMX14"/>
    <mergeCell ref="RNX14:ROB14"/>
    <mergeCell ref="ROC14:ROG14"/>
    <mergeCell ref="ROH14:ROL14"/>
    <mergeCell ref="ROM14:ROQ14"/>
    <mergeCell ref="ROR14:ROV14"/>
    <mergeCell ref="RMY14:RNC14"/>
    <mergeCell ref="RLA14:RLE14"/>
    <mergeCell ref="RLF14:RLJ14"/>
    <mergeCell ref="RLK14:RLO14"/>
    <mergeCell ref="RLP14:RLT14"/>
    <mergeCell ref="RPV14:RPZ14"/>
    <mergeCell ref="RQA14:RQE14"/>
    <mergeCell ref="RQF14:RQJ14"/>
    <mergeCell ref="RQK14:RQO14"/>
    <mergeCell ref="RQP14:RQT14"/>
    <mergeCell ref="ROW14:RPA14"/>
    <mergeCell ref="RPB14:RPF14"/>
    <mergeCell ref="RPG14:RPK14"/>
    <mergeCell ref="RPL14:RPP14"/>
    <mergeCell ref="RPQ14:RPU14"/>
    <mergeCell ref="RSN14:RSR14"/>
    <mergeCell ref="RQU14:RQY14"/>
    <mergeCell ref="RQZ14:RRD14"/>
    <mergeCell ref="RRE14:RRI14"/>
    <mergeCell ref="RRJ14:RRN14"/>
    <mergeCell ref="RRO14:RRS14"/>
    <mergeCell ref="RTW14:RUA14"/>
    <mergeCell ref="RUB14:RUF14"/>
    <mergeCell ref="RUG14:RUK14"/>
    <mergeCell ref="RUL14:RUP14"/>
    <mergeCell ref="RSS14:RSW14"/>
    <mergeCell ref="RSX14:RTB14"/>
    <mergeCell ref="RTC14:RTG14"/>
    <mergeCell ref="RTH14:RTL14"/>
    <mergeCell ref="RTM14:RTQ14"/>
    <mergeCell ref="RUQ14:RUU14"/>
    <mergeCell ref="RUV14:RUZ14"/>
    <mergeCell ref="RVA14:RVE14"/>
    <mergeCell ref="RVF14:RVJ14"/>
    <mergeCell ref="RVK14:RVO14"/>
    <mergeCell ref="RTR14:RTV14"/>
    <mergeCell ref="RRT14:RRX14"/>
    <mergeCell ref="RRY14:RSC14"/>
    <mergeCell ref="RSD14:RSH14"/>
    <mergeCell ref="RSI14:RSM14"/>
    <mergeCell ref="RWO14:RWS14"/>
    <mergeCell ref="RWT14:RWX14"/>
    <mergeCell ref="RWY14:RXC14"/>
    <mergeCell ref="RXD14:RXH14"/>
    <mergeCell ref="RXI14:RXM14"/>
    <mergeCell ref="RVP14:RVT14"/>
    <mergeCell ref="RVU14:RVY14"/>
    <mergeCell ref="RVZ14:RWD14"/>
    <mergeCell ref="RWE14:RWI14"/>
    <mergeCell ref="RWJ14:RWN14"/>
    <mergeCell ref="RZG14:RZK14"/>
    <mergeCell ref="RXN14:RXR14"/>
    <mergeCell ref="RXS14:RXW14"/>
    <mergeCell ref="RXX14:RYB14"/>
    <mergeCell ref="RYC14:RYG14"/>
    <mergeCell ref="RYH14:RYL14"/>
    <mergeCell ref="SAP14:SAT14"/>
    <mergeCell ref="SAU14:SAY14"/>
    <mergeCell ref="SAZ14:SBD14"/>
    <mergeCell ref="SBE14:SBI14"/>
    <mergeCell ref="RZL14:RZP14"/>
    <mergeCell ref="RZQ14:RZU14"/>
    <mergeCell ref="RZV14:RZZ14"/>
    <mergeCell ref="SAA14:SAE14"/>
    <mergeCell ref="SAF14:SAJ14"/>
    <mergeCell ref="SBJ14:SBN14"/>
    <mergeCell ref="SBO14:SBS14"/>
    <mergeCell ref="SBT14:SBX14"/>
    <mergeCell ref="SBY14:SCC14"/>
    <mergeCell ref="SCD14:SCH14"/>
    <mergeCell ref="SAK14:SAO14"/>
    <mergeCell ref="RYM14:RYQ14"/>
    <mergeCell ref="RYR14:RYV14"/>
    <mergeCell ref="RYW14:RZA14"/>
    <mergeCell ref="RZB14:RZF14"/>
    <mergeCell ref="SDH14:SDL14"/>
    <mergeCell ref="SDM14:SDQ14"/>
    <mergeCell ref="SDR14:SDV14"/>
    <mergeCell ref="SDW14:SEA14"/>
    <mergeCell ref="SEB14:SEF14"/>
    <mergeCell ref="SCI14:SCM14"/>
    <mergeCell ref="SCN14:SCR14"/>
    <mergeCell ref="SCS14:SCW14"/>
    <mergeCell ref="SCX14:SDB14"/>
    <mergeCell ref="SDC14:SDG14"/>
    <mergeCell ref="SFZ14:SGD14"/>
    <mergeCell ref="SEG14:SEK14"/>
    <mergeCell ref="SEL14:SEP14"/>
    <mergeCell ref="SEQ14:SEU14"/>
    <mergeCell ref="SEV14:SEZ14"/>
    <mergeCell ref="SFA14:SFE14"/>
    <mergeCell ref="SHI14:SHM14"/>
    <mergeCell ref="SHN14:SHR14"/>
    <mergeCell ref="SHS14:SHW14"/>
    <mergeCell ref="SHX14:SIB14"/>
    <mergeCell ref="SGE14:SGI14"/>
    <mergeCell ref="SGJ14:SGN14"/>
    <mergeCell ref="SGO14:SGS14"/>
    <mergeCell ref="SGT14:SGX14"/>
    <mergeCell ref="SGY14:SHC14"/>
    <mergeCell ref="SIC14:SIG14"/>
    <mergeCell ref="SIH14:SIL14"/>
    <mergeCell ref="SIM14:SIQ14"/>
    <mergeCell ref="SIR14:SIV14"/>
    <mergeCell ref="SIW14:SJA14"/>
    <mergeCell ref="SHD14:SHH14"/>
    <mergeCell ref="SFF14:SFJ14"/>
    <mergeCell ref="SFK14:SFO14"/>
    <mergeCell ref="SFP14:SFT14"/>
    <mergeCell ref="SFU14:SFY14"/>
    <mergeCell ref="SKA14:SKE14"/>
    <mergeCell ref="SKF14:SKJ14"/>
    <mergeCell ref="SKK14:SKO14"/>
    <mergeCell ref="SKP14:SKT14"/>
    <mergeCell ref="SKU14:SKY14"/>
    <mergeCell ref="SJB14:SJF14"/>
    <mergeCell ref="SJG14:SJK14"/>
    <mergeCell ref="SJL14:SJP14"/>
    <mergeCell ref="SJQ14:SJU14"/>
    <mergeCell ref="SJV14:SJZ14"/>
    <mergeCell ref="SMS14:SMW14"/>
    <mergeCell ref="SKZ14:SLD14"/>
    <mergeCell ref="SLE14:SLI14"/>
    <mergeCell ref="SLJ14:SLN14"/>
    <mergeCell ref="SLO14:SLS14"/>
    <mergeCell ref="SLT14:SLX14"/>
    <mergeCell ref="SOB14:SOF14"/>
    <mergeCell ref="SOG14:SOK14"/>
    <mergeCell ref="SOL14:SOP14"/>
    <mergeCell ref="SOQ14:SOU14"/>
    <mergeCell ref="SMX14:SNB14"/>
    <mergeCell ref="SNC14:SNG14"/>
    <mergeCell ref="SNH14:SNL14"/>
    <mergeCell ref="SNM14:SNQ14"/>
    <mergeCell ref="SNR14:SNV14"/>
    <mergeCell ref="SOV14:SOZ14"/>
    <mergeCell ref="SPA14:SPE14"/>
    <mergeCell ref="SPF14:SPJ14"/>
    <mergeCell ref="SPK14:SPO14"/>
    <mergeCell ref="SPP14:SPT14"/>
    <mergeCell ref="SNW14:SOA14"/>
    <mergeCell ref="SLY14:SMC14"/>
    <mergeCell ref="SMD14:SMH14"/>
    <mergeCell ref="SMI14:SMM14"/>
    <mergeCell ref="SMN14:SMR14"/>
    <mergeCell ref="SQT14:SQX14"/>
    <mergeCell ref="SQY14:SRC14"/>
    <mergeCell ref="SRD14:SRH14"/>
    <mergeCell ref="SRI14:SRM14"/>
    <mergeCell ref="SRN14:SRR14"/>
    <mergeCell ref="SPU14:SPY14"/>
    <mergeCell ref="SPZ14:SQD14"/>
    <mergeCell ref="SQE14:SQI14"/>
    <mergeCell ref="SQJ14:SQN14"/>
    <mergeCell ref="SQO14:SQS14"/>
    <mergeCell ref="STL14:STP14"/>
    <mergeCell ref="SRS14:SRW14"/>
    <mergeCell ref="SRX14:SSB14"/>
    <mergeCell ref="SSC14:SSG14"/>
    <mergeCell ref="SSH14:SSL14"/>
    <mergeCell ref="SSM14:SSQ14"/>
    <mergeCell ref="SUU14:SUY14"/>
    <mergeCell ref="SUZ14:SVD14"/>
    <mergeCell ref="SVE14:SVI14"/>
    <mergeCell ref="SVJ14:SVN14"/>
    <mergeCell ref="STQ14:STU14"/>
    <mergeCell ref="STV14:STZ14"/>
    <mergeCell ref="SUA14:SUE14"/>
    <mergeCell ref="SUF14:SUJ14"/>
    <mergeCell ref="SUK14:SUO14"/>
    <mergeCell ref="SVO14:SVS14"/>
    <mergeCell ref="SVT14:SVX14"/>
    <mergeCell ref="SVY14:SWC14"/>
    <mergeCell ref="SWD14:SWH14"/>
    <mergeCell ref="SWI14:SWM14"/>
    <mergeCell ref="SUP14:SUT14"/>
    <mergeCell ref="SSR14:SSV14"/>
    <mergeCell ref="SSW14:STA14"/>
    <mergeCell ref="STB14:STF14"/>
    <mergeCell ref="STG14:STK14"/>
    <mergeCell ref="SXM14:SXQ14"/>
    <mergeCell ref="SXR14:SXV14"/>
    <mergeCell ref="SXW14:SYA14"/>
    <mergeCell ref="SYB14:SYF14"/>
    <mergeCell ref="SYG14:SYK14"/>
    <mergeCell ref="SWN14:SWR14"/>
    <mergeCell ref="SWS14:SWW14"/>
    <mergeCell ref="SWX14:SXB14"/>
    <mergeCell ref="SXC14:SXG14"/>
    <mergeCell ref="SXH14:SXL14"/>
    <mergeCell ref="TAE14:TAI14"/>
    <mergeCell ref="SYL14:SYP14"/>
    <mergeCell ref="SYQ14:SYU14"/>
    <mergeCell ref="SYV14:SYZ14"/>
    <mergeCell ref="SZA14:SZE14"/>
    <mergeCell ref="SZF14:SZJ14"/>
    <mergeCell ref="TBN14:TBR14"/>
    <mergeCell ref="TBS14:TBW14"/>
    <mergeCell ref="TBX14:TCB14"/>
    <mergeCell ref="TCC14:TCG14"/>
    <mergeCell ref="TAJ14:TAN14"/>
    <mergeCell ref="TAO14:TAS14"/>
    <mergeCell ref="TAT14:TAX14"/>
    <mergeCell ref="TAY14:TBC14"/>
    <mergeCell ref="TBD14:TBH14"/>
    <mergeCell ref="TCH14:TCL14"/>
    <mergeCell ref="TCM14:TCQ14"/>
    <mergeCell ref="TCR14:TCV14"/>
    <mergeCell ref="TCW14:TDA14"/>
    <mergeCell ref="TDB14:TDF14"/>
    <mergeCell ref="TBI14:TBM14"/>
    <mergeCell ref="SZK14:SZO14"/>
    <mergeCell ref="SZP14:SZT14"/>
    <mergeCell ref="SZU14:SZY14"/>
    <mergeCell ref="SZZ14:TAD14"/>
    <mergeCell ref="TEF14:TEJ14"/>
    <mergeCell ref="TEK14:TEO14"/>
    <mergeCell ref="TEP14:TET14"/>
    <mergeCell ref="TEU14:TEY14"/>
    <mergeCell ref="TEZ14:TFD14"/>
    <mergeCell ref="TDG14:TDK14"/>
    <mergeCell ref="TDL14:TDP14"/>
    <mergeCell ref="TDQ14:TDU14"/>
    <mergeCell ref="TDV14:TDZ14"/>
    <mergeCell ref="TEA14:TEE14"/>
    <mergeCell ref="TGX14:THB14"/>
    <mergeCell ref="TFE14:TFI14"/>
    <mergeCell ref="TFJ14:TFN14"/>
    <mergeCell ref="TFO14:TFS14"/>
    <mergeCell ref="TFT14:TFX14"/>
    <mergeCell ref="TFY14:TGC14"/>
    <mergeCell ref="TIG14:TIK14"/>
    <mergeCell ref="TIL14:TIP14"/>
    <mergeCell ref="TIQ14:TIU14"/>
    <mergeCell ref="TIV14:TIZ14"/>
    <mergeCell ref="THC14:THG14"/>
    <mergeCell ref="THH14:THL14"/>
    <mergeCell ref="THM14:THQ14"/>
    <mergeCell ref="THR14:THV14"/>
    <mergeCell ref="THW14:TIA14"/>
    <mergeCell ref="TJA14:TJE14"/>
    <mergeCell ref="TJF14:TJJ14"/>
    <mergeCell ref="TJK14:TJO14"/>
    <mergeCell ref="TJP14:TJT14"/>
    <mergeCell ref="TJU14:TJY14"/>
    <mergeCell ref="TIB14:TIF14"/>
    <mergeCell ref="TGD14:TGH14"/>
    <mergeCell ref="TGI14:TGM14"/>
    <mergeCell ref="TGN14:TGR14"/>
    <mergeCell ref="TGS14:TGW14"/>
    <mergeCell ref="TKY14:TLC14"/>
    <mergeCell ref="TLD14:TLH14"/>
    <mergeCell ref="TLI14:TLM14"/>
    <mergeCell ref="TLN14:TLR14"/>
    <mergeCell ref="TLS14:TLW14"/>
    <mergeCell ref="TJZ14:TKD14"/>
    <mergeCell ref="TKE14:TKI14"/>
    <mergeCell ref="TKJ14:TKN14"/>
    <mergeCell ref="TKO14:TKS14"/>
    <mergeCell ref="TKT14:TKX14"/>
    <mergeCell ref="TNQ14:TNU14"/>
    <mergeCell ref="TLX14:TMB14"/>
    <mergeCell ref="TMC14:TMG14"/>
    <mergeCell ref="TMH14:TML14"/>
    <mergeCell ref="TMM14:TMQ14"/>
    <mergeCell ref="TMR14:TMV14"/>
    <mergeCell ref="TOZ14:TPD14"/>
    <mergeCell ref="TPE14:TPI14"/>
    <mergeCell ref="TPJ14:TPN14"/>
    <mergeCell ref="TPO14:TPS14"/>
    <mergeCell ref="TNV14:TNZ14"/>
    <mergeCell ref="TOA14:TOE14"/>
    <mergeCell ref="TOF14:TOJ14"/>
    <mergeCell ref="TOK14:TOO14"/>
    <mergeCell ref="TOP14:TOT14"/>
    <mergeCell ref="TPT14:TPX14"/>
    <mergeCell ref="TPY14:TQC14"/>
    <mergeCell ref="TQD14:TQH14"/>
    <mergeCell ref="TQI14:TQM14"/>
    <mergeCell ref="TQN14:TQR14"/>
    <mergeCell ref="TOU14:TOY14"/>
    <mergeCell ref="TMW14:TNA14"/>
    <mergeCell ref="TNB14:TNF14"/>
    <mergeCell ref="TNG14:TNK14"/>
    <mergeCell ref="TNL14:TNP14"/>
    <mergeCell ref="TRR14:TRV14"/>
    <mergeCell ref="TRW14:TSA14"/>
    <mergeCell ref="TSB14:TSF14"/>
    <mergeCell ref="TSG14:TSK14"/>
    <mergeCell ref="TSL14:TSP14"/>
    <mergeCell ref="TQS14:TQW14"/>
    <mergeCell ref="TQX14:TRB14"/>
    <mergeCell ref="TRC14:TRG14"/>
    <mergeCell ref="TRH14:TRL14"/>
    <mergeCell ref="TRM14:TRQ14"/>
    <mergeCell ref="TUJ14:TUN14"/>
    <mergeCell ref="TSQ14:TSU14"/>
    <mergeCell ref="TSV14:TSZ14"/>
    <mergeCell ref="TTA14:TTE14"/>
    <mergeCell ref="TTF14:TTJ14"/>
    <mergeCell ref="TTK14:TTO14"/>
    <mergeCell ref="TVS14:TVW14"/>
    <mergeCell ref="TVX14:TWB14"/>
    <mergeCell ref="TWC14:TWG14"/>
    <mergeCell ref="TWH14:TWL14"/>
    <mergeCell ref="TUO14:TUS14"/>
    <mergeCell ref="TUT14:TUX14"/>
    <mergeCell ref="TUY14:TVC14"/>
    <mergeCell ref="TVD14:TVH14"/>
    <mergeCell ref="TVI14:TVM14"/>
    <mergeCell ref="TWM14:TWQ14"/>
    <mergeCell ref="TWR14:TWV14"/>
    <mergeCell ref="TWW14:TXA14"/>
    <mergeCell ref="TXB14:TXF14"/>
    <mergeCell ref="TXG14:TXK14"/>
    <mergeCell ref="TVN14:TVR14"/>
    <mergeCell ref="TTP14:TTT14"/>
    <mergeCell ref="TTU14:TTY14"/>
    <mergeCell ref="TTZ14:TUD14"/>
    <mergeCell ref="TUE14:TUI14"/>
    <mergeCell ref="TYK14:TYO14"/>
    <mergeCell ref="TYP14:TYT14"/>
    <mergeCell ref="TYU14:TYY14"/>
    <mergeCell ref="TYZ14:TZD14"/>
    <mergeCell ref="TZE14:TZI14"/>
    <mergeCell ref="TXL14:TXP14"/>
    <mergeCell ref="TXQ14:TXU14"/>
    <mergeCell ref="TXV14:TXZ14"/>
    <mergeCell ref="TYA14:TYE14"/>
    <mergeCell ref="TYF14:TYJ14"/>
    <mergeCell ref="UBC14:UBG14"/>
    <mergeCell ref="TZJ14:TZN14"/>
    <mergeCell ref="TZO14:TZS14"/>
    <mergeCell ref="TZT14:TZX14"/>
    <mergeCell ref="TZY14:UAC14"/>
    <mergeCell ref="UAD14:UAH14"/>
    <mergeCell ref="UCL14:UCP14"/>
    <mergeCell ref="UCQ14:UCU14"/>
    <mergeCell ref="UCV14:UCZ14"/>
    <mergeCell ref="UDA14:UDE14"/>
    <mergeCell ref="UBH14:UBL14"/>
    <mergeCell ref="UBM14:UBQ14"/>
    <mergeCell ref="UBR14:UBV14"/>
    <mergeCell ref="UBW14:UCA14"/>
    <mergeCell ref="UCB14:UCF14"/>
    <mergeCell ref="UDF14:UDJ14"/>
    <mergeCell ref="UDK14:UDO14"/>
    <mergeCell ref="UDP14:UDT14"/>
    <mergeCell ref="UDU14:UDY14"/>
    <mergeCell ref="UDZ14:UED14"/>
    <mergeCell ref="UCG14:UCK14"/>
    <mergeCell ref="UAI14:UAM14"/>
    <mergeCell ref="UAN14:UAR14"/>
    <mergeCell ref="UAS14:UAW14"/>
    <mergeCell ref="UAX14:UBB14"/>
    <mergeCell ref="UFD14:UFH14"/>
    <mergeCell ref="UFI14:UFM14"/>
    <mergeCell ref="UFN14:UFR14"/>
    <mergeCell ref="UFS14:UFW14"/>
    <mergeCell ref="UFX14:UGB14"/>
    <mergeCell ref="UEE14:UEI14"/>
    <mergeCell ref="UEJ14:UEN14"/>
    <mergeCell ref="UEO14:UES14"/>
    <mergeCell ref="UET14:UEX14"/>
    <mergeCell ref="UEY14:UFC14"/>
    <mergeCell ref="UHV14:UHZ14"/>
    <mergeCell ref="UGC14:UGG14"/>
    <mergeCell ref="UGH14:UGL14"/>
    <mergeCell ref="UGM14:UGQ14"/>
    <mergeCell ref="UGR14:UGV14"/>
    <mergeCell ref="UGW14:UHA14"/>
    <mergeCell ref="UJE14:UJI14"/>
    <mergeCell ref="UJJ14:UJN14"/>
    <mergeCell ref="UJO14:UJS14"/>
    <mergeCell ref="UJT14:UJX14"/>
    <mergeCell ref="UIA14:UIE14"/>
    <mergeCell ref="UIF14:UIJ14"/>
    <mergeCell ref="UIK14:UIO14"/>
    <mergeCell ref="UIP14:UIT14"/>
    <mergeCell ref="UIU14:UIY14"/>
    <mergeCell ref="UJY14:UKC14"/>
    <mergeCell ref="UKD14:UKH14"/>
    <mergeCell ref="UKI14:UKM14"/>
    <mergeCell ref="UKN14:UKR14"/>
    <mergeCell ref="UKS14:UKW14"/>
    <mergeCell ref="UIZ14:UJD14"/>
    <mergeCell ref="UHB14:UHF14"/>
    <mergeCell ref="UHG14:UHK14"/>
    <mergeCell ref="UHL14:UHP14"/>
    <mergeCell ref="UHQ14:UHU14"/>
    <mergeCell ref="ULW14:UMA14"/>
    <mergeCell ref="UMB14:UMF14"/>
    <mergeCell ref="UMG14:UMK14"/>
    <mergeCell ref="UML14:UMP14"/>
    <mergeCell ref="UMQ14:UMU14"/>
    <mergeCell ref="UKX14:ULB14"/>
    <mergeCell ref="ULC14:ULG14"/>
    <mergeCell ref="ULH14:ULL14"/>
    <mergeCell ref="ULM14:ULQ14"/>
    <mergeCell ref="ULR14:ULV14"/>
    <mergeCell ref="UOO14:UOS14"/>
    <mergeCell ref="UMV14:UMZ14"/>
    <mergeCell ref="UNA14:UNE14"/>
    <mergeCell ref="UNF14:UNJ14"/>
    <mergeCell ref="UNK14:UNO14"/>
    <mergeCell ref="UNP14:UNT14"/>
    <mergeCell ref="UPX14:UQB14"/>
    <mergeCell ref="UQC14:UQG14"/>
    <mergeCell ref="UQH14:UQL14"/>
    <mergeCell ref="UQM14:UQQ14"/>
    <mergeCell ref="UOT14:UOX14"/>
    <mergeCell ref="UOY14:UPC14"/>
    <mergeCell ref="UPD14:UPH14"/>
    <mergeCell ref="UPI14:UPM14"/>
    <mergeCell ref="UPN14:UPR14"/>
    <mergeCell ref="UQR14:UQV14"/>
    <mergeCell ref="UQW14:URA14"/>
    <mergeCell ref="URB14:URF14"/>
    <mergeCell ref="URG14:URK14"/>
    <mergeCell ref="URL14:URP14"/>
    <mergeCell ref="UPS14:UPW14"/>
    <mergeCell ref="UNU14:UNY14"/>
    <mergeCell ref="UNZ14:UOD14"/>
    <mergeCell ref="UOE14:UOI14"/>
    <mergeCell ref="UOJ14:UON14"/>
    <mergeCell ref="USP14:UST14"/>
    <mergeCell ref="USU14:USY14"/>
    <mergeCell ref="USZ14:UTD14"/>
    <mergeCell ref="UTE14:UTI14"/>
    <mergeCell ref="UTJ14:UTN14"/>
    <mergeCell ref="URQ14:URU14"/>
    <mergeCell ref="URV14:URZ14"/>
    <mergeCell ref="USA14:USE14"/>
    <mergeCell ref="USF14:USJ14"/>
    <mergeCell ref="USK14:USO14"/>
    <mergeCell ref="UVH14:UVL14"/>
    <mergeCell ref="UTO14:UTS14"/>
    <mergeCell ref="UTT14:UTX14"/>
    <mergeCell ref="UTY14:UUC14"/>
    <mergeCell ref="UUD14:UUH14"/>
    <mergeCell ref="UUI14:UUM14"/>
    <mergeCell ref="UWQ14:UWU14"/>
    <mergeCell ref="UWV14:UWZ14"/>
    <mergeCell ref="UXA14:UXE14"/>
    <mergeCell ref="UXF14:UXJ14"/>
    <mergeCell ref="UVM14:UVQ14"/>
    <mergeCell ref="UVR14:UVV14"/>
    <mergeCell ref="UVW14:UWA14"/>
    <mergeCell ref="UWB14:UWF14"/>
    <mergeCell ref="UWG14:UWK14"/>
    <mergeCell ref="UXK14:UXO14"/>
    <mergeCell ref="UXP14:UXT14"/>
    <mergeCell ref="UXU14:UXY14"/>
    <mergeCell ref="UXZ14:UYD14"/>
    <mergeCell ref="UYE14:UYI14"/>
    <mergeCell ref="UWL14:UWP14"/>
    <mergeCell ref="UUN14:UUR14"/>
    <mergeCell ref="UUS14:UUW14"/>
    <mergeCell ref="UUX14:UVB14"/>
    <mergeCell ref="UVC14:UVG14"/>
    <mergeCell ref="UZI14:UZM14"/>
    <mergeCell ref="UZN14:UZR14"/>
    <mergeCell ref="UZS14:UZW14"/>
    <mergeCell ref="UZX14:VAB14"/>
    <mergeCell ref="VAC14:VAG14"/>
    <mergeCell ref="UYJ14:UYN14"/>
    <mergeCell ref="UYO14:UYS14"/>
    <mergeCell ref="UYT14:UYX14"/>
    <mergeCell ref="UYY14:UZC14"/>
    <mergeCell ref="UZD14:UZH14"/>
    <mergeCell ref="VCA14:VCE14"/>
    <mergeCell ref="VAH14:VAL14"/>
    <mergeCell ref="VAM14:VAQ14"/>
    <mergeCell ref="VAR14:VAV14"/>
    <mergeCell ref="VAW14:VBA14"/>
    <mergeCell ref="VBB14:VBF14"/>
    <mergeCell ref="VDJ14:VDN14"/>
    <mergeCell ref="VDO14:VDS14"/>
    <mergeCell ref="VDT14:VDX14"/>
    <mergeCell ref="VDY14:VEC14"/>
    <mergeCell ref="VCF14:VCJ14"/>
    <mergeCell ref="VCK14:VCO14"/>
    <mergeCell ref="VCP14:VCT14"/>
    <mergeCell ref="VCU14:VCY14"/>
    <mergeCell ref="VCZ14:VDD14"/>
    <mergeCell ref="VED14:VEH14"/>
    <mergeCell ref="VEI14:VEM14"/>
    <mergeCell ref="VEN14:VER14"/>
    <mergeCell ref="VES14:VEW14"/>
    <mergeCell ref="VEX14:VFB14"/>
    <mergeCell ref="VDE14:VDI14"/>
    <mergeCell ref="VBG14:VBK14"/>
    <mergeCell ref="VBL14:VBP14"/>
    <mergeCell ref="VBQ14:VBU14"/>
    <mergeCell ref="VBV14:VBZ14"/>
    <mergeCell ref="VGB14:VGF14"/>
    <mergeCell ref="VGG14:VGK14"/>
    <mergeCell ref="VGL14:VGP14"/>
    <mergeCell ref="VGQ14:VGU14"/>
    <mergeCell ref="VGV14:VGZ14"/>
    <mergeCell ref="VFC14:VFG14"/>
    <mergeCell ref="VFH14:VFL14"/>
    <mergeCell ref="VFM14:VFQ14"/>
    <mergeCell ref="VFR14:VFV14"/>
    <mergeCell ref="VFW14:VGA14"/>
    <mergeCell ref="VIT14:VIX14"/>
    <mergeCell ref="VHA14:VHE14"/>
    <mergeCell ref="VHF14:VHJ14"/>
    <mergeCell ref="VHK14:VHO14"/>
    <mergeCell ref="VHP14:VHT14"/>
    <mergeCell ref="VHU14:VHY14"/>
    <mergeCell ref="VKC14:VKG14"/>
    <mergeCell ref="VKH14:VKL14"/>
    <mergeCell ref="VKM14:VKQ14"/>
    <mergeCell ref="VKR14:VKV14"/>
    <mergeCell ref="VIY14:VJC14"/>
    <mergeCell ref="VJD14:VJH14"/>
    <mergeCell ref="VJI14:VJM14"/>
    <mergeCell ref="VJN14:VJR14"/>
    <mergeCell ref="VJS14:VJW14"/>
    <mergeCell ref="VKW14:VLA14"/>
    <mergeCell ref="VLB14:VLF14"/>
    <mergeCell ref="VLG14:VLK14"/>
    <mergeCell ref="VLL14:VLP14"/>
    <mergeCell ref="VLQ14:VLU14"/>
    <mergeCell ref="VJX14:VKB14"/>
    <mergeCell ref="VHZ14:VID14"/>
    <mergeCell ref="VIE14:VII14"/>
    <mergeCell ref="VIJ14:VIN14"/>
    <mergeCell ref="VIO14:VIS14"/>
    <mergeCell ref="VMU14:VMY14"/>
    <mergeCell ref="VMZ14:VND14"/>
    <mergeCell ref="VNE14:VNI14"/>
    <mergeCell ref="VNJ14:VNN14"/>
    <mergeCell ref="VNO14:VNS14"/>
    <mergeCell ref="VLV14:VLZ14"/>
    <mergeCell ref="VMA14:VME14"/>
    <mergeCell ref="VMF14:VMJ14"/>
    <mergeCell ref="VMK14:VMO14"/>
    <mergeCell ref="VMP14:VMT14"/>
    <mergeCell ref="VPM14:VPQ14"/>
    <mergeCell ref="VNT14:VNX14"/>
    <mergeCell ref="VNY14:VOC14"/>
    <mergeCell ref="VOD14:VOH14"/>
    <mergeCell ref="VOI14:VOM14"/>
    <mergeCell ref="VON14:VOR14"/>
    <mergeCell ref="VQV14:VQZ14"/>
    <mergeCell ref="VRA14:VRE14"/>
    <mergeCell ref="VRF14:VRJ14"/>
    <mergeCell ref="VRK14:VRO14"/>
    <mergeCell ref="VPR14:VPV14"/>
    <mergeCell ref="VPW14:VQA14"/>
    <mergeCell ref="VQB14:VQF14"/>
    <mergeCell ref="VQG14:VQK14"/>
    <mergeCell ref="VQL14:VQP14"/>
    <mergeCell ref="VRP14:VRT14"/>
    <mergeCell ref="VRU14:VRY14"/>
    <mergeCell ref="VRZ14:VSD14"/>
    <mergeCell ref="VSE14:VSI14"/>
    <mergeCell ref="VSJ14:VSN14"/>
    <mergeCell ref="VQQ14:VQU14"/>
    <mergeCell ref="VOS14:VOW14"/>
    <mergeCell ref="VOX14:VPB14"/>
    <mergeCell ref="VPC14:VPG14"/>
    <mergeCell ref="VPH14:VPL14"/>
    <mergeCell ref="VTN14:VTR14"/>
    <mergeCell ref="VTS14:VTW14"/>
    <mergeCell ref="VTX14:VUB14"/>
    <mergeCell ref="VUC14:VUG14"/>
    <mergeCell ref="VUH14:VUL14"/>
    <mergeCell ref="VSO14:VSS14"/>
    <mergeCell ref="VST14:VSX14"/>
    <mergeCell ref="VSY14:VTC14"/>
    <mergeCell ref="VTD14:VTH14"/>
    <mergeCell ref="VTI14:VTM14"/>
    <mergeCell ref="VWF14:VWJ14"/>
    <mergeCell ref="VUM14:VUQ14"/>
    <mergeCell ref="VUR14:VUV14"/>
    <mergeCell ref="VUW14:VVA14"/>
    <mergeCell ref="VVB14:VVF14"/>
    <mergeCell ref="VVG14:VVK14"/>
    <mergeCell ref="VXO14:VXS14"/>
    <mergeCell ref="VXT14:VXX14"/>
    <mergeCell ref="VXY14:VYC14"/>
    <mergeCell ref="VYD14:VYH14"/>
    <mergeCell ref="VWK14:VWO14"/>
    <mergeCell ref="VWP14:VWT14"/>
    <mergeCell ref="VWU14:VWY14"/>
    <mergeCell ref="VWZ14:VXD14"/>
    <mergeCell ref="VXE14:VXI14"/>
    <mergeCell ref="VYI14:VYM14"/>
    <mergeCell ref="VYN14:VYR14"/>
    <mergeCell ref="VYS14:VYW14"/>
    <mergeCell ref="VYX14:VZB14"/>
    <mergeCell ref="VZC14:VZG14"/>
    <mergeCell ref="VXJ14:VXN14"/>
    <mergeCell ref="VVL14:VVP14"/>
    <mergeCell ref="VVQ14:VVU14"/>
    <mergeCell ref="VVV14:VVZ14"/>
    <mergeCell ref="VWA14:VWE14"/>
    <mergeCell ref="WKV14:WKZ14"/>
    <mergeCell ref="WIX14:WJB14"/>
    <mergeCell ref="WJC14:WJG14"/>
    <mergeCell ref="WJH14:WJL14"/>
    <mergeCell ref="WJM14:WJQ14"/>
    <mergeCell ref="WAG14:WAK14"/>
    <mergeCell ref="WAL14:WAP14"/>
    <mergeCell ref="WAQ14:WAU14"/>
    <mergeCell ref="WAV14:WAZ14"/>
    <mergeCell ref="WBA14:WBE14"/>
    <mergeCell ref="VZH14:VZL14"/>
    <mergeCell ref="VZM14:VZQ14"/>
    <mergeCell ref="VZR14:VZV14"/>
    <mergeCell ref="VZW14:WAA14"/>
    <mergeCell ref="WAB14:WAF14"/>
    <mergeCell ref="WCY14:WDC14"/>
    <mergeCell ref="WBF14:WBJ14"/>
    <mergeCell ref="WBK14:WBO14"/>
    <mergeCell ref="WBP14:WBT14"/>
    <mergeCell ref="WBU14:WBY14"/>
    <mergeCell ref="WBZ14:WCD14"/>
    <mergeCell ref="WEH14:WEL14"/>
    <mergeCell ref="WEM14:WEQ14"/>
    <mergeCell ref="WER14:WEV14"/>
    <mergeCell ref="WEW14:WFA14"/>
    <mergeCell ref="WDD14:WDH14"/>
    <mergeCell ref="WDI14:WDM14"/>
    <mergeCell ref="WDN14:WDR14"/>
    <mergeCell ref="WDS14:WDW14"/>
    <mergeCell ref="WDX14:WEB14"/>
    <mergeCell ref="WFB14:WFF14"/>
    <mergeCell ref="WFG14:WFK14"/>
    <mergeCell ref="WFL14:WFP14"/>
    <mergeCell ref="WFQ14:WFU14"/>
    <mergeCell ref="WFV14:WFZ14"/>
    <mergeCell ref="WEC14:WEG14"/>
    <mergeCell ref="WCE14:WCI14"/>
    <mergeCell ref="WCJ14:WCN14"/>
    <mergeCell ref="WCO14:WCS14"/>
    <mergeCell ref="WCT14:WCX14"/>
    <mergeCell ref="WRO14:WRS14"/>
    <mergeCell ref="WPQ14:WPU14"/>
    <mergeCell ref="WPV14:WPZ14"/>
    <mergeCell ref="WQA14:WQE14"/>
    <mergeCell ref="WQF14:WQJ14"/>
    <mergeCell ref="WGZ14:WHD14"/>
    <mergeCell ref="WHE14:WHI14"/>
    <mergeCell ref="WHJ14:WHN14"/>
    <mergeCell ref="WHO14:WHS14"/>
    <mergeCell ref="WHT14:WHX14"/>
    <mergeCell ref="WGA14:WGE14"/>
    <mergeCell ref="WGF14:WGJ14"/>
    <mergeCell ref="WGK14:WGO14"/>
    <mergeCell ref="WGP14:WGT14"/>
    <mergeCell ref="WGU14:WGY14"/>
    <mergeCell ref="WJR14:WJV14"/>
    <mergeCell ref="WHY14:WIC14"/>
    <mergeCell ref="WID14:WIH14"/>
    <mergeCell ref="WII14:WIM14"/>
    <mergeCell ref="WIN14:WIR14"/>
    <mergeCell ref="WIS14:WIW14"/>
    <mergeCell ref="WLA14:WLE14"/>
    <mergeCell ref="WLF14:WLJ14"/>
    <mergeCell ref="WLK14:WLO14"/>
    <mergeCell ref="WLP14:WLT14"/>
    <mergeCell ref="WJW14:WKA14"/>
    <mergeCell ref="WKB14:WKF14"/>
    <mergeCell ref="WKG14:WKK14"/>
    <mergeCell ref="WKL14:WKP14"/>
    <mergeCell ref="WKQ14:WKU14"/>
    <mergeCell ref="WWY14:WXC14"/>
    <mergeCell ref="WXD14:WXH14"/>
    <mergeCell ref="XAA14:XAE14"/>
    <mergeCell ref="WYH14:WYL14"/>
    <mergeCell ref="WYM14:WYQ14"/>
    <mergeCell ref="WYR14:WYV14"/>
    <mergeCell ref="WYW14:WZA14"/>
    <mergeCell ref="WZB14:WZF14"/>
    <mergeCell ref="WLU14:WLY14"/>
    <mergeCell ref="WLZ14:WMD14"/>
    <mergeCell ref="WME14:WMI14"/>
    <mergeCell ref="WMJ14:WMN14"/>
    <mergeCell ref="WMO14:WMS14"/>
    <mergeCell ref="WZV14:WZZ14"/>
    <mergeCell ref="WXI14:WXM14"/>
    <mergeCell ref="WXN14:WXR14"/>
    <mergeCell ref="WXS14:WXW14"/>
    <mergeCell ref="WXX14:WYB14"/>
    <mergeCell ref="WNS14:WNW14"/>
    <mergeCell ref="WNX14:WOB14"/>
    <mergeCell ref="WOC14:WOG14"/>
    <mergeCell ref="WOH14:WOL14"/>
    <mergeCell ref="WOM14:WOQ14"/>
    <mergeCell ref="WMT14:WMX14"/>
    <mergeCell ref="WMY14:WNC14"/>
    <mergeCell ref="WND14:WNH14"/>
    <mergeCell ref="WNI14:WNM14"/>
    <mergeCell ref="WNN14:WNR14"/>
    <mergeCell ref="WQK14:WQO14"/>
    <mergeCell ref="WOR14:WOV14"/>
    <mergeCell ref="WOW14:WPA14"/>
    <mergeCell ref="WPB14:WPF14"/>
    <mergeCell ref="WPG14:WPK14"/>
    <mergeCell ref="WPL14:WPP14"/>
    <mergeCell ref="WRT14:WRX14"/>
    <mergeCell ref="WRY14:WSC14"/>
    <mergeCell ref="WSD14:WSH14"/>
    <mergeCell ref="WSI14:WSM14"/>
    <mergeCell ref="WQP14:WQT14"/>
    <mergeCell ref="WQU14:WQY14"/>
    <mergeCell ref="WQZ14:WRD14"/>
    <mergeCell ref="WRE14:WRI14"/>
    <mergeCell ref="WRJ14:WRN14"/>
    <mergeCell ref="XAF14:XAJ14"/>
    <mergeCell ref="XAK14:XAO14"/>
    <mergeCell ref="XAP14:XAT14"/>
    <mergeCell ref="XAU14:XAY14"/>
    <mergeCell ref="XAZ14:XBD14"/>
    <mergeCell ref="WZG14:WZK14"/>
    <mergeCell ref="WZL14:WZP14"/>
    <mergeCell ref="WZQ14:WZU14"/>
    <mergeCell ref="XCX14:XDB14"/>
    <mergeCell ref="XBE14:XBI14"/>
    <mergeCell ref="XBJ14:XBN14"/>
    <mergeCell ref="XBO14:XBS14"/>
    <mergeCell ref="XBT14:XBX14"/>
    <mergeCell ref="XBY14:XCC14"/>
    <mergeCell ref="XEV14:XEZ14"/>
    <mergeCell ref="XDC14:XDG14"/>
    <mergeCell ref="XDH14:XDL14"/>
    <mergeCell ref="XDM14:XDQ14"/>
    <mergeCell ref="XDR14:XDV14"/>
    <mergeCell ref="XDW14:XEA14"/>
    <mergeCell ref="BN15:BR15"/>
    <mergeCell ref="BS15:BW15"/>
    <mergeCell ref="XEB14:XEF14"/>
    <mergeCell ref="XEG14:XEK14"/>
    <mergeCell ref="XEL14:XEP14"/>
    <mergeCell ref="XEQ14:XEU14"/>
    <mergeCell ref="XCD14:XCH14"/>
    <mergeCell ref="XCI14:XCM14"/>
    <mergeCell ref="XCN14:XCR14"/>
    <mergeCell ref="XCS14:XCW14"/>
    <mergeCell ref="LN15:LR15"/>
    <mergeCell ref="LS15:LW15"/>
    <mergeCell ref="LX15:MB15"/>
    <mergeCell ref="MC15:MG15"/>
    <mergeCell ref="MH15:ML15"/>
    <mergeCell ref="KO15:KS15"/>
    <mergeCell ref="KT15:KX15"/>
    <mergeCell ref="KY15:LC15"/>
    <mergeCell ref="LD15:LH15"/>
    <mergeCell ref="LI15:LM15"/>
    <mergeCell ref="GS15:GW15"/>
    <mergeCell ref="GX15:HB15"/>
    <mergeCell ref="HC15:HG15"/>
    <mergeCell ref="HH15:HL15"/>
    <mergeCell ref="HM15:HQ15"/>
    <mergeCell ref="HR15:HV15"/>
    <mergeCell ref="MM15:MQ15"/>
    <mergeCell ref="MR15:MV15"/>
    <mergeCell ref="MW15:NA15"/>
    <mergeCell ref="NB15:NF15"/>
    <mergeCell ref="NG15:NK15"/>
    <mergeCell ref="IB15:IF15"/>
    <mergeCell ref="IG15:IK15"/>
    <mergeCell ref="IL15:IP15"/>
    <mergeCell ref="OK15:OO15"/>
    <mergeCell ref="XFA14:XFD14"/>
    <mergeCell ref="A15:E15"/>
    <mergeCell ref="F15:J15"/>
    <mergeCell ref="K15:O15"/>
    <mergeCell ref="P15:T15"/>
    <mergeCell ref="U15:Y15"/>
    <mergeCell ref="Z15:AD15"/>
    <mergeCell ref="AE15:AI15"/>
    <mergeCell ref="AJ15:AN15"/>
    <mergeCell ref="AO15:AS15"/>
    <mergeCell ref="WTM14:WTQ14"/>
    <mergeCell ref="WTR14:WTV14"/>
    <mergeCell ref="WTW14:WUA14"/>
    <mergeCell ref="WUB14:WUF14"/>
    <mergeCell ref="WUG14:WUK14"/>
    <mergeCell ref="WSN14:WSR14"/>
    <mergeCell ref="WSS14:WSW14"/>
    <mergeCell ref="WSX14:WTB14"/>
    <mergeCell ref="WTC14:WTG14"/>
    <mergeCell ref="WTH14:WTL14"/>
    <mergeCell ref="WVK14:WVO14"/>
    <mergeCell ref="WVP14:WVT14"/>
    <mergeCell ref="WVU14:WVY14"/>
    <mergeCell ref="WVZ14:WWD14"/>
    <mergeCell ref="WWE14:WWI14"/>
    <mergeCell ref="WUL14:WUP14"/>
    <mergeCell ref="WUQ14:WUU14"/>
    <mergeCell ref="WUV14:WUZ14"/>
    <mergeCell ref="WVA14:WVE14"/>
    <mergeCell ref="WVF14:WVJ14"/>
    <mergeCell ref="WYC14:WYG14"/>
    <mergeCell ref="WWJ14:WWN14"/>
    <mergeCell ref="WWO14:WWS14"/>
    <mergeCell ref="WWT14:WWX14"/>
    <mergeCell ref="FY15:GC15"/>
    <mergeCell ref="GD15:GH15"/>
    <mergeCell ref="GI15:GM15"/>
    <mergeCell ref="GN15:GR15"/>
    <mergeCell ref="SG15:SK15"/>
    <mergeCell ref="SL15:SP15"/>
    <mergeCell ref="QI15:QM15"/>
    <mergeCell ref="QN15:QR15"/>
    <mergeCell ref="QS15:QW15"/>
    <mergeCell ref="QX15:RB15"/>
    <mergeCell ref="UE15:UI15"/>
    <mergeCell ref="UJ15:UN15"/>
    <mergeCell ref="UO15:US15"/>
    <mergeCell ref="UT15:UX15"/>
    <mergeCell ref="UY15:VC15"/>
    <mergeCell ref="TF15:TJ15"/>
    <mergeCell ref="TK15:TO15"/>
    <mergeCell ref="TP15:TT15"/>
    <mergeCell ref="TU15:TY15"/>
    <mergeCell ref="TZ15:UD15"/>
    <mergeCell ref="JP15:JT15"/>
    <mergeCell ref="JU15:JY15"/>
    <mergeCell ref="JZ15:KD15"/>
    <mergeCell ref="KE15:KI15"/>
    <mergeCell ref="KJ15:KN15"/>
    <mergeCell ref="IQ15:IU15"/>
    <mergeCell ref="IV15:IZ15"/>
    <mergeCell ref="JA15:JE15"/>
    <mergeCell ref="JF15:JJ15"/>
    <mergeCell ref="JK15:JO15"/>
    <mergeCell ref="AHQ15:AHU15"/>
    <mergeCell ref="AHV15:AHZ15"/>
    <mergeCell ref="AIA15:AIE15"/>
    <mergeCell ref="AIF15:AIJ15"/>
    <mergeCell ref="AIK15:AIO15"/>
    <mergeCell ref="AGR15:AGV15"/>
    <mergeCell ref="AGW15:AHA15"/>
    <mergeCell ref="AHB15:AHF15"/>
    <mergeCell ref="OP15:OT15"/>
    <mergeCell ref="OU15:OY15"/>
    <mergeCell ref="OZ15:PD15"/>
    <mergeCell ref="PE15:PI15"/>
    <mergeCell ref="NL15:NP15"/>
    <mergeCell ref="NQ15:NU15"/>
    <mergeCell ref="NV15:NZ15"/>
    <mergeCell ref="OA15:OE15"/>
    <mergeCell ref="OF15:OJ15"/>
    <mergeCell ref="RC15:RG15"/>
    <mergeCell ref="PJ15:PN15"/>
    <mergeCell ref="PO15:PS15"/>
    <mergeCell ref="PT15:PX15"/>
    <mergeCell ref="PY15:QC15"/>
    <mergeCell ref="QD15:QH15"/>
    <mergeCell ref="SQ15:SU15"/>
    <mergeCell ref="SV15:SZ15"/>
    <mergeCell ref="TA15:TE15"/>
    <mergeCell ref="RH15:RL15"/>
    <mergeCell ref="RM15:RQ15"/>
    <mergeCell ref="RR15:RV15"/>
    <mergeCell ref="RW15:SA15"/>
    <mergeCell ref="SB15:SF15"/>
    <mergeCell ref="WC15:WG15"/>
    <mergeCell ref="WH15:WL15"/>
    <mergeCell ref="WM15:WQ15"/>
    <mergeCell ref="WR15:WV15"/>
    <mergeCell ref="WW15:XA15"/>
    <mergeCell ref="VD15:VH15"/>
    <mergeCell ref="VI15:VM15"/>
    <mergeCell ref="VN15:VR15"/>
    <mergeCell ref="VS15:VW15"/>
    <mergeCell ref="VX15:WB15"/>
    <mergeCell ref="ANU15:ANY15"/>
    <mergeCell ref="ANZ15:AOD15"/>
    <mergeCell ref="AOE15:AOI15"/>
    <mergeCell ref="API15:APM15"/>
    <mergeCell ref="APN15:APR15"/>
    <mergeCell ref="APS15:APW15"/>
    <mergeCell ref="APX15:AQB15"/>
    <mergeCell ref="AQC15:AQG15"/>
    <mergeCell ref="YA15:YE15"/>
    <mergeCell ref="YF15:YJ15"/>
    <mergeCell ref="YK15:YO15"/>
    <mergeCell ref="YP15:YT15"/>
    <mergeCell ref="YU15:YY15"/>
    <mergeCell ref="XB15:XF15"/>
    <mergeCell ref="XG15:XK15"/>
    <mergeCell ref="XL15:XP15"/>
    <mergeCell ref="XQ15:XU15"/>
    <mergeCell ref="XV15:XZ15"/>
    <mergeCell ref="AAS15:AAW15"/>
    <mergeCell ref="YZ15:ZD15"/>
    <mergeCell ref="ZE15:ZI15"/>
    <mergeCell ref="ZJ15:ZN15"/>
    <mergeCell ref="ZO15:ZS15"/>
    <mergeCell ref="ZT15:ZX15"/>
    <mergeCell ref="HW15:IA15"/>
    <mergeCell ref="AAX15:ABB15"/>
    <mergeCell ref="ABC15:ABG15"/>
    <mergeCell ref="ABH15:ABL15"/>
    <mergeCell ref="ABM15:ABQ15"/>
    <mergeCell ref="ABR15:ABV15"/>
    <mergeCell ref="ZY15:AAC15"/>
    <mergeCell ref="AAD15:AAH15"/>
    <mergeCell ref="AAI15:AAM15"/>
    <mergeCell ref="AAN15:AAR15"/>
    <mergeCell ref="ABW15:ACA15"/>
    <mergeCell ref="ACB15:ACF15"/>
    <mergeCell ref="ACG15:ACK15"/>
    <mergeCell ref="ACL15:ACP15"/>
    <mergeCell ref="ACQ15:ACU15"/>
    <mergeCell ref="AOJ15:AON15"/>
    <mergeCell ref="AML15:AMP15"/>
    <mergeCell ref="AMQ15:AMU15"/>
    <mergeCell ref="AMV15:AMZ15"/>
    <mergeCell ref="ANA15:ANE15"/>
    <mergeCell ref="ADU15:ADY15"/>
    <mergeCell ref="ADZ15:AED15"/>
    <mergeCell ref="AEE15:AEI15"/>
    <mergeCell ref="AEJ15:AEN15"/>
    <mergeCell ref="AEO15:AES15"/>
    <mergeCell ref="ACV15:ACZ15"/>
    <mergeCell ref="ADA15:ADE15"/>
    <mergeCell ref="ADF15:ADJ15"/>
    <mergeCell ref="ADK15:ADO15"/>
    <mergeCell ref="ADP15:ADT15"/>
    <mergeCell ref="AFS15:AFW15"/>
    <mergeCell ref="AFX15:AGB15"/>
    <mergeCell ref="AGC15:AGG15"/>
    <mergeCell ref="AGH15:AGL15"/>
    <mergeCell ref="AGM15:AGQ15"/>
    <mergeCell ref="AET15:AEX15"/>
    <mergeCell ref="AEY15:AFC15"/>
    <mergeCell ref="AFD15:AFH15"/>
    <mergeCell ref="AFI15:AFM15"/>
    <mergeCell ref="AFN15:AFR15"/>
    <mergeCell ref="ARG15:ARK15"/>
    <mergeCell ref="ARL15:ARP15"/>
    <mergeCell ref="ARQ15:ARU15"/>
    <mergeCell ref="ARV15:ARZ15"/>
    <mergeCell ref="ASA15:ASE15"/>
    <mergeCell ref="AQH15:AQL15"/>
    <mergeCell ref="AQM15:AQQ15"/>
    <mergeCell ref="AQR15:AQV15"/>
    <mergeCell ref="AQW15:ARA15"/>
    <mergeCell ref="ARB15:ARF15"/>
    <mergeCell ref="ATY15:AUC15"/>
    <mergeCell ref="ASF15:ASJ15"/>
    <mergeCell ref="ASK15:ASO15"/>
    <mergeCell ref="ASP15:AST15"/>
    <mergeCell ref="ASU15:ASY15"/>
    <mergeCell ref="ASZ15:ATD15"/>
    <mergeCell ref="AVH15:AVL15"/>
    <mergeCell ref="AVM15:AVQ15"/>
    <mergeCell ref="AVR15:AVV15"/>
    <mergeCell ref="AVW15:AWA15"/>
    <mergeCell ref="AUD15:AUH15"/>
    <mergeCell ref="AUI15:AUM15"/>
    <mergeCell ref="AUN15:AUR15"/>
    <mergeCell ref="AUS15:AUW15"/>
    <mergeCell ref="AUX15:AVB15"/>
    <mergeCell ref="AWB15:AWF15"/>
    <mergeCell ref="AWG15:AWK15"/>
    <mergeCell ref="AWL15:AWP15"/>
    <mergeCell ref="AWQ15:AWU15"/>
    <mergeCell ref="AWV15:AWZ15"/>
    <mergeCell ref="AHG15:AHK15"/>
    <mergeCell ref="AHL15:AHP15"/>
    <mergeCell ref="AIP15:AIT15"/>
    <mergeCell ref="AIU15:AIY15"/>
    <mergeCell ref="AIZ15:AJD15"/>
    <mergeCell ref="AJE15:AJI15"/>
    <mergeCell ref="AJJ15:AJN15"/>
    <mergeCell ref="AVC15:AVG15"/>
    <mergeCell ref="ATE15:ATI15"/>
    <mergeCell ref="ATJ15:ATN15"/>
    <mergeCell ref="ATO15:ATS15"/>
    <mergeCell ref="ATT15:ATX15"/>
    <mergeCell ref="AKN15:AKR15"/>
    <mergeCell ref="AKS15:AKW15"/>
    <mergeCell ref="AKX15:ALB15"/>
    <mergeCell ref="ALC15:ALG15"/>
    <mergeCell ref="ALH15:ALL15"/>
    <mergeCell ref="AJO15:AJS15"/>
    <mergeCell ref="AJT15:AJX15"/>
    <mergeCell ref="AJY15:AKC15"/>
    <mergeCell ref="AKD15:AKH15"/>
    <mergeCell ref="AKI15:AKM15"/>
    <mergeCell ref="ANF15:ANJ15"/>
    <mergeCell ref="ALM15:ALQ15"/>
    <mergeCell ref="ALR15:ALV15"/>
    <mergeCell ref="ALW15:AMA15"/>
    <mergeCell ref="AMB15:AMF15"/>
    <mergeCell ref="AMG15:AMK15"/>
    <mergeCell ref="AOO15:AOS15"/>
    <mergeCell ref="AOT15:AOX15"/>
    <mergeCell ref="AOY15:APC15"/>
    <mergeCell ref="APD15:APH15"/>
    <mergeCell ref="ANK15:ANO15"/>
    <mergeCell ref="ANP15:ANT15"/>
    <mergeCell ref="AXZ15:AYD15"/>
    <mergeCell ref="AYE15:AYI15"/>
    <mergeCell ref="AYJ15:AYN15"/>
    <mergeCell ref="AYO15:AYS15"/>
    <mergeCell ref="AYT15:AYX15"/>
    <mergeCell ref="AXA15:AXE15"/>
    <mergeCell ref="AXF15:AXJ15"/>
    <mergeCell ref="AXK15:AXO15"/>
    <mergeCell ref="AXP15:AXT15"/>
    <mergeCell ref="AXU15:AXY15"/>
    <mergeCell ref="BAR15:BAV15"/>
    <mergeCell ref="AYY15:AZC15"/>
    <mergeCell ref="AZD15:AZH15"/>
    <mergeCell ref="AZI15:AZM15"/>
    <mergeCell ref="AZN15:AZR15"/>
    <mergeCell ref="AZS15:AZW15"/>
    <mergeCell ref="BCA15:BCE15"/>
    <mergeCell ref="BCF15:BCJ15"/>
    <mergeCell ref="BCK15:BCO15"/>
    <mergeCell ref="BCP15:BCT15"/>
    <mergeCell ref="BAW15:BBA15"/>
    <mergeCell ref="BBB15:BBF15"/>
    <mergeCell ref="BBG15:BBK15"/>
    <mergeCell ref="BBL15:BBP15"/>
    <mergeCell ref="BBQ15:BBU15"/>
    <mergeCell ref="BCU15:BCY15"/>
    <mergeCell ref="BCZ15:BDD15"/>
    <mergeCell ref="BDE15:BDI15"/>
    <mergeCell ref="BDJ15:BDN15"/>
    <mergeCell ref="BDO15:BDS15"/>
    <mergeCell ref="BBV15:BBZ15"/>
    <mergeCell ref="AZX15:BAB15"/>
    <mergeCell ref="BAC15:BAG15"/>
    <mergeCell ref="BAH15:BAL15"/>
    <mergeCell ref="BAM15:BAQ15"/>
    <mergeCell ref="BES15:BEW15"/>
    <mergeCell ref="BEX15:BFB15"/>
    <mergeCell ref="BFC15:BFG15"/>
    <mergeCell ref="BFH15:BFL15"/>
    <mergeCell ref="BFM15:BFQ15"/>
    <mergeCell ref="BDT15:BDX15"/>
    <mergeCell ref="BDY15:BEC15"/>
    <mergeCell ref="BED15:BEH15"/>
    <mergeCell ref="BEI15:BEM15"/>
    <mergeCell ref="BEN15:BER15"/>
    <mergeCell ref="BHK15:BHO15"/>
    <mergeCell ref="BFR15:BFV15"/>
    <mergeCell ref="BFW15:BGA15"/>
    <mergeCell ref="BGB15:BGF15"/>
    <mergeCell ref="BGG15:BGK15"/>
    <mergeCell ref="BGL15:BGP15"/>
    <mergeCell ref="BIT15:BIX15"/>
    <mergeCell ref="BIY15:BJC15"/>
    <mergeCell ref="BJD15:BJH15"/>
    <mergeCell ref="BJI15:BJM15"/>
    <mergeCell ref="BHP15:BHT15"/>
    <mergeCell ref="BHU15:BHY15"/>
    <mergeCell ref="BHZ15:BID15"/>
    <mergeCell ref="BIE15:BII15"/>
    <mergeCell ref="BIJ15:BIN15"/>
    <mergeCell ref="BJN15:BJR15"/>
    <mergeCell ref="BJS15:BJW15"/>
    <mergeCell ref="BJX15:BKB15"/>
    <mergeCell ref="BKC15:BKG15"/>
    <mergeCell ref="BKH15:BKL15"/>
    <mergeCell ref="BIO15:BIS15"/>
    <mergeCell ref="BGQ15:BGU15"/>
    <mergeCell ref="BGV15:BGZ15"/>
    <mergeCell ref="BHA15:BHE15"/>
    <mergeCell ref="BHF15:BHJ15"/>
    <mergeCell ref="BLL15:BLP15"/>
    <mergeCell ref="BLQ15:BLU15"/>
    <mergeCell ref="BLV15:BLZ15"/>
    <mergeCell ref="BMA15:BME15"/>
    <mergeCell ref="BMF15:BMJ15"/>
    <mergeCell ref="BKM15:BKQ15"/>
    <mergeCell ref="BKR15:BKV15"/>
    <mergeCell ref="BKW15:BLA15"/>
    <mergeCell ref="BLB15:BLF15"/>
    <mergeCell ref="BLG15:BLK15"/>
    <mergeCell ref="BOD15:BOH15"/>
    <mergeCell ref="BMK15:BMO15"/>
    <mergeCell ref="BMP15:BMT15"/>
    <mergeCell ref="BMU15:BMY15"/>
    <mergeCell ref="BMZ15:BND15"/>
    <mergeCell ref="BNE15:BNI15"/>
    <mergeCell ref="BPM15:BPQ15"/>
    <mergeCell ref="BPR15:BPV15"/>
    <mergeCell ref="BPW15:BQA15"/>
    <mergeCell ref="BQB15:BQF15"/>
    <mergeCell ref="BOI15:BOM15"/>
    <mergeCell ref="BON15:BOR15"/>
    <mergeCell ref="BOS15:BOW15"/>
    <mergeCell ref="BOX15:BPB15"/>
    <mergeCell ref="BPC15:BPG15"/>
    <mergeCell ref="BQG15:BQK15"/>
    <mergeCell ref="BQL15:BQP15"/>
    <mergeCell ref="BQQ15:BQU15"/>
    <mergeCell ref="BQV15:BQZ15"/>
    <mergeCell ref="BRA15:BRE15"/>
    <mergeCell ref="BPH15:BPL15"/>
    <mergeCell ref="BNJ15:BNN15"/>
    <mergeCell ref="BNO15:BNS15"/>
    <mergeCell ref="BNT15:BNX15"/>
    <mergeCell ref="BNY15:BOC15"/>
    <mergeCell ref="BSE15:BSI15"/>
    <mergeCell ref="BSJ15:BSN15"/>
    <mergeCell ref="BSO15:BSS15"/>
    <mergeCell ref="BST15:BSX15"/>
    <mergeCell ref="BSY15:BTC15"/>
    <mergeCell ref="BRF15:BRJ15"/>
    <mergeCell ref="BRK15:BRO15"/>
    <mergeCell ref="BRP15:BRT15"/>
    <mergeCell ref="BRU15:BRY15"/>
    <mergeCell ref="BRZ15:BSD15"/>
    <mergeCell ref="BUW15:BVA15"/>
    <mergeCell ref="BTD15:BTH15"/>
    <mergeCell ref="BTI15:BTM15"/>
    <mergeCell ref="BTN15:BTR15"/>
    <mergeCell ref="BTS15:BTW15"/>
    <mergeCell ref="BTX15:BUB15"/>
    <mergeCell ref="BWF15:BWJ15"/>
    <mergeCell ref="BWK15:BWO15"/>
    <mergeCell ref="BWP15:BWT15"/>
    <mergeCell ref="BWU15:BWY15"/>
    <mergeCell ref="BVB15:BVF15"/>
    <mergeCell ref="BVG15:BVK15"/>
    <mergeCell ref="BVL15:BVP15"/>
    <mergeCell ref="BVQ15:BVU15"/>
    <mergeCell ref="BVV15:BVZ15"/>
    <mergeCell ref="BWZ15:BXD15"/>
    <mergeCell ref="BXE15:BXI15"/>
    <mergeCell ref="BXJ15:BXN15"/>
    <mergeCell ref="BXO15:BXS15"/>
    <mergeCell ref="BXT15:BXX15"/>
    <mergeCell ref="BWA15:BWE15"/>
    <mergeCell ref="BUC15:BUG15"/>
    <mergeCell ref="BUH15:BUL15"/>
    <mergeCell ref="BUM15:BUQ15"/>
    <mergeCell ref="BUR15:BUV15"/>
    <mergeCell ref="BYX15:BZB15"/>
    <mergeCell ref="BZC15:BZG15"/>
    <mergeCell ref="BZH15:BZL15"/>
    <mergeCell ref="BZM15:BZQ15"/>
    <mergeCell ref="BZR15:BZV15"/>
    <mergeCell ref="BXY15:BYC15"/>
    <mergeCell ref="BYD15:BYH15"/>
    <mergeCell ref="BYI15:BYM15"/>
    <mergeCell ref="BYN15:BYR15"/>
    <mergeCell ref="BYS15:BYW15"/>
    <mergeCell ref="CBP15:CBT15"/>
    <mergeCell ref="BZW15:CAA15"/>
    <mergeCell ref="CAB15:CAF15"/>
    <mergeCell ref="CAG15:CAK15"/>
    <mergeCell ref="CAL15:CAP15"/>
    <mergeCell ref="CAQ15:CAU15"/>
    <mergeCell ref="CCY15:CDC15"/>
    <mergeCell ref="CDD15:CDH15"/>
    <mergeCell ref="CDI15:CDM15"/>
    <mergeCell ref="CDN15:CDR15"/>
    <mergeCell ref="CBU15:CBY15"/>
    <mergeCell ref="CBZ15:CCD15"/>
    <mergeCell ref="CCE15:CCI15"/>
    <mergeCell ref="CCJ15:CCN15"/>
    <mergeCell ref="CCO15:CCS15"/>
    <mergeCell ref="CDS15:CDW15"/>
    <mergeCell ref="CDX15:CEB15"/>
    <mergeCell ref="CEC15:CEG15"/>
    <mergeCell ref="CEH15:CEL15"/>
    <mergeCell ref="CEM15:CEQ15"/>
    <mergeCell ref="CCT15:CCX15"/>
    <mergeCell ref="CAV15:CAZ15"/>
    <mergeCell ref="CBA15:CBE15"/>
    <mergeCell ref="CBF15:CBJ15"/>
    <mergeCell ref="CBK15:CBO15"/>
    <mergeCell ref="CFQ15:CFU15"/>
    <mergeCell ref="CFV15:CFZ15"/>
    <mergeCell ref="CGA15:CGE15"/>
    <mergeCell ref="CGF15:CGJ15"/>
    <mergeCell ref="CGK15:CGO15"/>
    <mergeCell ref="CER15:CEV15"/>
    <mergeCell ref="CEW15:CFA15"/>
    <mergeCell ref="CFB15:CFF15"/>
    <mergeCell ref="CFG15:CFK15"/>
    <mergeCell ref="CFL15:CFP15"/>
    <mergeCell ref="CII15:CIM15"/>
    <mergeCell ref="CGP15:CGT15"/>
    <mergeCell ref="CGU15:CGY15"/>
    <mergeCell ref="CGZ15:CHD15"/>
    <mergeCell ref="CHE15:CHI15"/>
    <mergeCell ref="CHJ15:CHN15"/>
    <mergeCell ref="CJR15:CJV15"/>
    <mergeCell ref="CJW15:CKA15"/>
    <mergeCell ref="CKB15:CKF15"/>
    <mergeCell ref="CKG15:CKK15"/>
    <mergeCell ref="CIN15:CIR15"/>
    <mergeCell ref="CIS15:CIW15"/>
    <mergeCell ref="CIX15:CJB15"/>
    <mergeCell ref="CJC15:CJG15"/>
    <mergeCell ref="CJH15:CJL15"/>
    <mergeCell ref="CKL15:CKP15"/>
    <mergeCell ref="CKQ15:CKU15"/>
    <mergeCell ref="CKV15:CKZ15"/>
    <mergeCell ref="CLA15:CLE15"/>
    <mergeCell ref="CLF15:CLJ15"/>
    <mergeCell ref="CJM15:CJQ15"/>
    <mergeCell ref="CHO15:CHS15"/>
    <mergeCell ref="CHT15:CHX15"/>
    <mergeCell ref="CHY15:CIC15"/>
    <mergeCell ref="CID15:CIH15"/>
    <mergeCell ref="CMJ15:CMN15"/>
    <mergeCell ref="CMO15:CMS15"/>
    <mergeCell ref="CMT15:CMX15"/>
    <mergeCell ref="CMY15:CNC15"/>
    <mergeCell ref="CND15:CNH15"/>
    <mergeCell ref="CLK15:CLO15"/>
    <mergeCell ref="CLP15:CLT15"/>
    <mergeCell ref="CLU15:CLY15"/>
    <mergeCell ref="CLZ15:CMD15"/>
    <mergeCell ref="CME15:CMI15"/>
    <mergeCell ref="CPB15:CPF15"/>
    <mergeCell ref="CNI15:CNM15"/>
    <mergeCell ref="CNN15:CNR15"/>
    <mergeCell ref="CNS15:CNW15"/>
    <mergeCell ref="CNX15:COB15"/>
    <mergeCell ref="COC15:COG15"/>
    <mergeCell ref="CQK15:CQO15"/>
    <mergeCell ref="CQP15:CQT15"/>
    <mergeCell ref="CQU15:CQY15"/>
    <mergeCell ref="CQZ15:CRD15"/>
    <mergeCell ref="CPG15:CPK15"/>
    <mergeCell ref="CPL15:CPP15"/>
    <mergeCell ref="CPQ15:CPU15"/>
    <mergeCell ref="CPV15:CPZ15"/>
    <mergeCell ref="CQA15:CQE15"/>
    <mergeCell ref="CRE15:CRI15"/>
    <mergeCell ref="CRJ15:CRN15"/>
    <mergeCell ref="CRO15:CRS15"/>
    <mergeCell ref="CRT15:CRX15"/>
    <mergeCell ref="CRY15:CSC15"/>
    <mergeCell ref="CQF15:CQJ15"/>
    <mergeCell ref="COH15:COL15"/>
    <mergeCell ref="COM15:COQ15"/>
    <mergeCell ref="COR15:COV15"/>
    <mergeCell ref="COW15:CPA15"/>
    <mergeCell ref="CTC15:CTG15"/>
    <mergeCell ref="CTH15:CTL15"/>
    <mergeCell ref="CTM15:CTQ15"/>
    <mergeCell ref="CTR15:CTV15"/>
    <mergeCell ref="CTW15:CUA15"/>
    <mergeCell ref="CSD15:CSH15"/>
    <mergeCell ref="CSI15:CSM15"/>
    <mergeCell ref="CSN15:CSR15"/>
    <mergeCell ref="CSS15:CSW15"/>
    <mergeCell ref="CSX15:CTB15"/>
    <mergeCell ref="CVU15:CVY15"/>
    <mergeCell ref="CUB15:CUF15"/>
    <mergeCell ref="CUG15:CUK15"/>
    <mergeCell ref="CUL15:CUP15"/>
    <mergeCell ref="CUQ15:CUU15"/>
    <mergeCell ref="CUV15:CUZ15"/>
    <mergeCell ref="CXD15:CXH15"/>
    <mergeCell ref="CXI15:CXM15"/>
    <mergeCell ref="CXN15:CXR15"/>
    <mergeCell ref="CXS15:CXW15"/>
    <mergeCell ref="CVZ15:CWD15"/>
    <mergeCell ref="CWE15:CWI15"/>
    <mergeCell ref="CWJ15:CWN15"/>
    <mergeCell ref="CWO15:CWS15"/>
    <mergeCell ref="CWT15:CWX15"/>
    <mergeCell ref="CXX15:CYB15"/>
    <mergeCell ref="CYC15:CYG15"/>
    <mergeCell ref="CYH15:CYL15"/>
    <mergeCell ref="CYM15:CYQ15"/>
    <mergeCell ref="CYR15:CYV15"/>
    <mergeCell ref="CWY15:CXC15"/>
    <mergeCell ref="CVA15:CVE15"/>
    <mergeCell ref="CVF15:CVJ15"/>
    <mergeCell ref="CVK15:CVO15"/>
    <mergeCell ref="CVP15:CVT15"/>
    <mergeCell ref="CZV15:CZZ15"/>
    <mergeCell ref="DAA15:DAE15"/>
    <mergeCell ref="DAF15:DAJ15"/>
    <mergeCell ref="DAK15:DAO15"/>
    <mergeCell ref="DAP15:DAT15"/>
    <mergeCell ref="CYW15:CZA15"/>
    <mergeCell ref="CZB15:CZF15"/>
    <mergeCell ref="CZG15:CZK15"/>
    <mergeCell ref="CZL15:CZP15"/>
    <mergeCell ref="CZQ15:CZU15"/>
    <mergeCell ref="DCN15:DCR15"/>
    <mergeCell ref="DAU15:DAY15"/>
    <mergeCell ref="DAZ15:DBD15"/>
    <mergeCell ref="DBE15:DBI15"/>
    <mergeCell ref="DBJ15:DBN15"/>
    <mergeCell ref="DBO15:DBS15"/>
    <mergeCell ref="DDW15:DEA15"/>
    <mergeCell ref="DEB15:DEF15"/>
    <mergeCell ref="DEG15:DEK15"/>
    <mergeCell ref="DEL15:DEP15"/>
    <mergeCell ref="DCS15:DCW15"/>
    <mergeCell ref="DCX15:DDB15"/>
    <mergeCell ref="DDC15:DDG15"/>
    <mergeCell ref="DDH15:DDL15"/>
    <mergeCell ref="DDM15:DDQ15"/>
    <mergeCell ref="DEQ15:DEU15"/>
    <mergeCell ref="DEV15:DEZ15"/>
    <mergeCell ref="DFA15:DFE15"/>
    <mergeCell ref="DFF15:DFJ15"/>
    <mergeCell ref="DFK15:DFO15"/>
    <mergeCell ref="DDR15:DDV15"/>
    <mergeCell ref="DBT15:DBX15"/>
    <mergeCell ref="DBY15:DCC15"/>
    <mergeCell ref="DCD15:DCH15"/>
    <mergeCell ref="DCI15:DCM15"/>
    <mergeCell ref="DGO15:DGS15"/>
    <mergeCell ref="DGT15:DGX15"/>
    <mergeCell ref="DGY15:DHC15"/>
    <mergeCell ref="DHD15:DHH15"/>
    <mergeCell ref="DHI15:DHM15"/>
    <mergeCell ref="DFP15:DFT15"/>
    <mergeCell ref="DFU15:DFY15"/>
    <mergeCell ref="DFZ15:DGD15"/>
    <mergeCell ref="DGE15:DGI15"/>
    <mergeCell ref="DGJ15:DGN15"/>
    <mergeCell ref="DJG15:DJK15"/>
    <mergeCell ref="DHN15:DHR15"/>
    <mergeCell ref="DHS15:DHW15"/>
    <mergeCell ref="DHX15:DIB15"/>
    <mergeCell ref="DIC15:DIG15"/>
    <mergeCell ref="DIH15:DIL15"/>
    <mergeCell ref="DKP15:DKT15"/>
    <mergeCell ref="DKU15:DKY15"/>
    <mergeCell ref="DKZ15:DLD15"/>
    <mergeCell ref="DLE15:DLI15"/>
    <mergeCell ref="DJL15:DJP15"/>
    <mergeCell ref="DJQ15:DJU15"/>
    <mergeCell ref="DJV15:DJZ15"/>
    <mergeCell ref="DKA15:DKE15"/>
    <mergeCell ref="DKF15:DKJ15"/>
    <mergeCell ref="DLJ15:DLN15"/>
    <mergeCell ref="DLO15:DLS15"/>
    <mergeCell ref="DLT15:DLX15"/>
    <mergeCell ref="DLY15:DMC15"/>
    <mergeCell ref="DMD15:DMH15"/>
    <mergeCell ref="DKK15:DKO15"/>
    <mergeCell ref="DIM15:DIQ15"/>
    <mergeCell ref="DIR15:DIV15"/>
    <mergeCell ref="DIW15:DJA15"/>
    <mergeCell ref="DJB15:DJF15"/>
    <mergeCell ref="DNH15:DNL15"/>
    <mergeCell ref="DNM15:DNQ15"/>
    <mergeCell ref="DNR15:DNV15"/>
    <mergeCell ref="DNW15:DOA15"/>
    <mergeCell ref="DOB15:DOF15"/>
    <mergeCell ref="DMI15:DMM15"/>
    <mergeCell ref="DMN15:DMR15"/>
    <mergeCell ref="DMS15:DMW15"/>
    <mergeCell ref="DMX15:DNB15"/>
    <mergeCell ref="DNC15:DNG15"/>
    <mergeCell ref="DPZ15:DQD15"/>
    <mergeCell ref="DOG15:DOK15"/>
    <mergeCell ref="DOL15:DOP15"/>
    <mergeCell ref="DOQ15:DOU15"/>
    <mergeCell ref="DOV15:DOZ15"/>
    <mergeCell ref="DPA15:DPE15"/>
    <mergeCell ref="DRI15:DRM15"/>
    <mergeCell ref="DRN15:DRR15"/>
    <mergeCell ref="DRS15:DRW15"/>
    <mergeCell ref="DRX15:DSB15"/>
    <mergeCell ref="DQE15:DQI15"/>
    <mergeCell ref="DQJ15:DQN15"/>
    <mergeCell ref="DQO15:DQS15"/>
    <mergeCell ref="DQT15:DQX15"/>
    <mergeCell ref="DQY15:DRC15"/>
    <mergeCell ref="DSC15:DSG15"/>
    <mergeCell ref="DSH15:DSL15"/>
    <mergeCell ref="DSM15:DSQ15"/>
    <mergeCell ref="DSR15:DSV15"/>
    <mergeCell ref="DSW15:DTA15"/>
    <mergeCell ref="DRD15:DRH15"/>
    <mergeCell ref="DPF15:DPJ15"/>
    <mergeCell ref="DPK15:DPO15"/>
    <mergeCell ref="DPP15:DPT15"/>
    <mergeCell ref="DPU15:DPY15"/>
    <mergeCell ref="DUA15:DUE15"/>
    <mergeCell ref="DUF15:DUJ15"/>
    <mergeCell ref="DUK15:DUO15"/>
    <mergeCell ref="DUP15:DUT15"/>
    <mergeCell ref="DUU15:DUY15"/>
    <mergeCell ref="DTB15:DTF15"/>
    <mergeCell ref="DTG15:DTK15"/>
    <mergeCell ref="DTL15:DTP15"/>
    <mergeCell ref="DTQ15:DTU15"/>
    <mergeCell ref="DTV15:DTZ15"/>
    <mergeCell ref="DWS15:DWW15"/>
    <mergeCell ref="DUZ15:DVD15"/>
    <mergeCell ref="DVE15:DVI15"/>
    <mergeCell ref="DVJ15:DVN15"/>
    <mergeCell ref="DVO15:DVS15"/>
    <mergeCell ref="DVT15:DVX15"/>
    <mergeCell ref="DYB15:DYF15"/>
    <mergeCell ref="DYG15:DYK15"/>
    <mergeCell ref="DYL15:DYP15"/>
    <mergeCell ref="DYQ15:DYU15"/>
    <mergeCell ref="DWX15:DXB15"/>
    <mergeCell ref="DXC15:DXG15"/>
    <mergeCell ref="DXH15:DXL15"/>
    <mergeCell ref="DXM15:DXQ15"/>
    <mergeCell ref="DXR15:DXV15"/>
    <mergeCell ref="DYV15:DYZ15"/>
    <mergeCell ref="DZA15:DZE15"/>
    <mergeCell ref="DZF15:DZJ15"/>
    <mergeCell ref="DZK15:DZO15"/>
    <mergeCell ref="DZP15:DZT15"/>
    <mergeCell ref="DXW15:DYA15"/>
    <mergeCell ref="DVY15:DWC15"/>
    <mergeCell ref="DWD15:DWH15"/>
    <mergeCell ref="DWI15:DWM15"/>
    <mergeCell ref="DWN15:DWR15"/>
    <mergeCell ref="EAT15:EAX15"/>
    <mergeCell ref="EAY15:EBC15"/>
    <mergeCell ref="EBD15:EBH15"/>
    <mergeCell ref="EBI15:EBM15"/>
    <mergeCell ref="EBN15:EBR15"/>
    <mergeCell ref="DZU15:DZY15"/>
    <mergeCell ref="DZZ15:EAD15"/>
    <mergeCell ref="EAE15:EAI15"/>
    <mergeCell ref="EAJ15:EAN15"/>
    <mergeCell ref="EAO15:EAS15"/>
    <mergeCell ref="EDL15:EDP15"/>
    <mergeCell ref="EBS15:EBW15"/>
    <mergeCell ref="EBX15:ECB15"/>
    <mergeCell ref="ECC15:ECG15"/>
    <mergeCell ref="ECH15:ECL15"/>
    <mergeCell ref="ECM15:ECQ15"/>
    <mergeCell ref="EEU15:EEY15"/>
    <mergeCell ref="EEZ15:EFD15"/>
    <mergeCell ref="EFE15:EFI15"/>
    <mergeCell ref="EFJ15:EFN15"/>
    <mergeCell ref="EDQ15:EDU15"/>
    <mergeCell ref="EDV15:EDZ15"/>
    <mergeCell ref="EEA15:EEE15"/>
    <mergeCell ref="EEF15:EEJ15"/>
    <mergeCell ref="EEK15:EEO15"/>
    <mergeCell ref="EFO15:EFS15"/>
    <mergeCell ref="EFT15:EFX15"/>
    <mergeCell ref="EFY15:EGC15"/>
    <mergeCell ref="EGD15:EGH15"/>
    <mergeCell ref="EGI15:EGM15"/>
    <mergeCell ref="EEP15:EET15"/>
    <mergeCell ref="ECR15:ECV15"/>
    <mergeCell ref="ECW15:EDA15"/>
    <mergeCell ref="EDB15:EDF15"/>
    <mergeCell ref="EDG15:EDK15"/>
    <mergeCell ref="EHM15:EHQ15"/>
    <mergeCell ref="EHR15:EHV15"/>
    <mergeCell ref="EHW15:EIA15"/>
    <mergeCell ref="EIB15:EIF15"/>
    <mergeCell ref="EIG15:EIK15"/>
    <mergeCell ref="EGN15:EGR15"/>
    <mergeCell ref="EGS15:EGW15"/>
    <mergeCell ref="EGX15:EHB15"/>
    <mergeCell ref="EHC15:EHG15"/>
    <mergeCell ref="EHH15:EHL15"/>
    <mergeCell ref="EKE15:EKI15"/>
    <mergeCell ref="EIL15:EIP15"/>
    <mergeCell ref="EIQ15:EIU15"/>
    <mergeCell ref="EIV15:EIZ15"/>
    <mergeCell ref="EJA15:EJE15"/>
    <mergeCell ref="EJF15:EJJ15"/>
    <mergeCell ref="ELN15:ELR15"/>
    <mergeCell ref="ELS15:ELW15"/>
    <mergeCell ref="ELX15:EMB15"/>
    <mergeCell ref="EMC15:EMG15"/>
    <mergeCell ref="EKJ15:EKN15"/>
    <mergeCell ref="EKO15:EKS15"/>
    <mergeCell ref="EKT15:EKX15"/>
    <mergeCell ref="EKY15:ELC15"/>
    <mergeCell ref="ELD15:ELH15"/>
    <mergeCell ref="EMH15:EML15"/>
    <mergeCell ref="EMM15:EMQ15"/>
    <mergeCell ref="EMR15:EMV15"/>
    <mergeCell ref="EMW15:ENA15"/>
    <mergeCell ref="ENB15:ENF15"/>
    <mergeCell ref="ELI15:ELM15"/>
    <mergeCell ref="EJK15:EJO15"/>
    <mergeCell ref="EJP15:EJT15"/>
    <mergeCell ref="EJU15:EJY15"/>
    <mergeCell ref="EJZ15:EKD15"/>
    <mergeCell ref="EOF15:EOJ15"/>
    <mergeCell ref="EOK15:EOO15"/>
    <mergeCell ref="EOP15:EOT15"/>
    <mergeCell ref="EOU15:EOY15"/>
    <mergeCell ref="EOZ15:EPD15"/>
    <mergeCell ref="ENG15:ENK15"/>
    <mergeCell ref="ENL15:ENP15"/>
    <mergeCell ref="ENQ15:ENU15"/>
    <mergeCell ref="ENV15:ENZ15"/>
    <mergeCell ref="EOA15:EOE15"/>
    <mergeCell ref="EQX15:ERB15"/>
    <mergeCell ref="EPE15:EPI15"/>
    <mergeCell ref="EPJ15:EPN15"/>
    <mergeCell ref="EPO15:EPS15"/>
    <mergeCell ref="EPT15:EPX15"/>
    <mergeCell ref="EPY15:EQC15"/>
    <mergeCell ref="ESG15:ESK15"/>
    <mergeCell ref="ESL15:ESP15"/>
    <mergeCell ref="ESQ15:ESU15"/>
    <mergeCell ref="ESV15:ESZ15"/>
    <mergeCell ref="ERC15:ERG15"/>
    <mergeCell ref="ERH15:ERL15"/>
    <mergeCell ref="ERM15:ERQ15"/>
    <mergeCell ref="ERR15:ERV15"/>
    <mergeCell ref="ERW15:ESA15"/>
    <mergeCell ref="ETA15:ETE15"/>
    <mergeCell ref="ETF15:ETJ15"/>
    <mergeCell ref="ETK15:ETO15"/>
    <mergeCell ref="ETP15:ETT15"/>
    <mergeCell ref="ETU15:ETY15"/>
    <mergeCell ref="ESB15:ESF15"/>
    <mergeCell ref="EQD15:EQH15"/>
    <mergeCell ref="EQI15:EQM15"/>
    <mergeCell ref="EQN15:EQR15"/>
    <mergeCell ref="EQS15:EQW15"/>
    <mergeCell ref="EUY15:EVC15"/>
    <mergeCell ref="EVD15:EVH15"/>
    <mergeCell ref="EVI15:EVM15"/>
    <mergeCell ref="EVN15:EVR15"/>
    <mergeCell ref="EVS15:EVW15"/>
    <mergeCell ref="ETZ15:EUD15"/>
    <mergeCell ref="EUE15:EUI15"/>
    <mergeCell ref="EUJ15:EUN15"/>
    <mergeCell ref="EUO15:EUS15"/>
    <mergeCell ref="EUT15:EUX15"/>
    <mergeCell ref="EXQ15:EXU15"/>
    <mergeCell ref="EVX15:EWB15"/>
    <mergeCell ref="EWC15:EWG15"/>
    <mergeCell ref="EWH15:EWL15"/>
    <mergeCell ref="EWM15:EWQ15"/>
    <mergeCell ref="EWR15:EWV15"/>
    <mergeCell ref="EYZ15:EZD15"/>
    <mergeCell ref="EZE15:EZI15"/>
    <mergeCell ref="EZJ15:EZN15"/>
    <mergeCell ref="EZO15:EZS15"/>
    <mergeCell ref="EXV15:EXZ15"/>
    <mergeCell ref="EYA15:EYE15"/>
    <mergeCell ref="EYF15:EYJ15"/>
    <mergeCell ref="EYK15:EYO15"/>
    <mergeCell ref="EYP15:EYT15"/>
    <mergeCell ref="EZT15:EZX15"/>
    <mergeCell ref="EZY15:FAC15"/>
    <mergeCell ref="FAD15:FAH15"/>
    <mergeCell ref="FAI15:FAM15"/>
    <mergeCell ref="FAN15:FAR15"/>
    <mergeCell ref="EYU15:EYY15"/>
    <mergeCell ref="EWW15:EXA15"/>
    <mergeCell ref="EXB15:EXF15"/>
    <mergeCell ref="EXG15:EXK15"/>
    <mergeCell ref="EXL15:EXP15"/>
    <mergeCell ref="FBR15:FBV15"/>
    <mergeCell ref="FBW15:FCA15"/>
    <mergeCell ref="FCB15:FCF15"/>
    <mergeCell ref="FCG15:FCK15"/>
    <mergeCell ref="FCL15:FCP15"/>
    <mergeCell ref="FAS15:FAW15"/>
    <mergeCell ref="FAX15:FBB15"/>
    <mergeCell ref="FBC15:FBG15"/>
    <mergeCell ref="FBH15:FBL15"/>
    <mergeCell ref="FBM15:FBQ15"/>
    <mergeCell ref="FEJ15:FEN15"/>
    <mergeCell ref="FCQ15:FCU15"/>
    <mergeCell ref="FCV15:FCZ15"/>
    <mergeCell ref="FDA15:FDE15"/>
    <mergeCell ref="FDF15:FDJ15"/>
    <mergeCell ref="FDK15:FDO15"/>
    <mergeCell ref="FFS15:FFW15"/>
    <mergeCell ref="FFX15:FGB15"/>
    <mergeCell ref="FGC15:FGG15"/>
    <mergeCell ref="FGH15:FGL15"/>
    <mergeCell ref="FEO15:FES15"/>
    <mergeCell ref="FET15:FEX15"/>
    <mergeCell ref="FEY15:FFC15"/>
    <mergeCell ref="FFD15:FFH15"/>
    <mergeCell ref="FFI15:FFM15"/>
    <mergeCell ref="FGM15:FGQ15"/>
    <mergeCell ref="FGR15:FGV15"/>
    <mergeCell ref="FGW15:FHA15"/>
    <mergeCell ref="FHB15:FHF15"/>
    <mergeCell ref="FHG15:FHK15"/>
    <mergeCell ref="FFN15:FFR15"/>
    <mergeCell ref="FDP15:FDT15"/>
    <mergeCell ref="FDU15:FDY15"/>
    <mergeCell ref="FDZ15:FED15"/>
    <mergeCell ref="FEE15:FEI15"/>
    <mergeCell ref="FIK15:FIO15"/>
    <mergeCell ref="FIP15:FIT15"/>
    <mergeCell ref="FIU15:FIY15"/>
    <mergeCell ref="FIZ15:FJD15"/>
    <mergeCell ref="FJE15:FJI15"/>
    <mergeCell ref="FHL15:FHP15"/>
    <mergeCell ref="FHQ15:FHU15"/>
    <mergeCell ref="FHV15:FHZ15"/>
    <mergeCell ref="FIA15:FIE15"/>
    <mergeCell ref="FIF15:FIJ15"/>
    <mergeCell ref="FLC15:FLG15"/>
    <mergeCell ref="FJJ15:FJN15"/>
    <mergeCell ref="FJO15:FJS15"/>
    <mergeCell ref="FJT15:FJX15"/>
    <mergeCell ref="FJY15:FKC15"/>
    <mergeCell ref="FKD15:FKH15"/>
    <mergeCell ref="FML15:FMP15"/>
    <mergeCell ref="FMQ15:FMU15"/>
    <mergeCell ref="FMV15:FMZ15"/>
    <mergeCell ref="FNA15:FNE15"/>
    <mergeCell ref="FLH15:FLL15"/>
    <mergeCell ref="FLM15:FLQ15"/>
    <mergeCell ref="FLR15:FLV15"/>
    <mergeCell ref="FLW15:FMA15"/>
    <mergeCell ref="FMB15:FMF15"/>
    <mergeCell ref="FNF15:FNJ15"/>
    <mergeCell ref="FNK15:FNO15"/>
    <mergeCell ref="FNP15:FNT15"/>
    <mergeCell ref="FNU15:FNY15"/>
    <mergeCell ref="FNZ15:FOD15"/>
    <mergeCell ref="FMG15:FMK15"/>
    <mergeCell ref="FKI15:FKM15"/>
    <mergeCell ref="FKN15:FKR15"/>
    <mergeCell ref="FKS15:FKW15"/>
    <mergeCell ref="FKX15:FLB15"/>
    <mergeCell ref="FPD15:FPH15"/>
    <mergeCell ref="FPI15:FPM15"/>
    <mergeCell ref="FPN15:FPR15"/>
    <mergeCell ref="FPS15:FPW15"/>
    <mergeCell ref="FPX15:FQB15"/>
    <mergeCell ref="FOE15:FOI15"/>
    <mergeCell ref="FOJ15:FON15"/>
    <mergeCell ref="FOO15:FOS15"/>
    <mergeCell ref="FOT15:FOX15"/>
    <mergeCell ref="FOY15:FPC15"/>
    <mergeCell ref="FRV15:FRZ15"/>
    <mergeCell ref="FQC15:FQG15"/>
    <mergeCell ref="FQH15:FQL15"/>
    <mergeCell ref="FQM15:FQQ15"/>
    <mergeCell ref="FQR15:FQV15"/>
    <mergeCell ref="FQW15:FRA15"/>
    <mergeCell ref="FTE15:FTI15"/>
    <mergeCell ref="FTJ15:FTN15"/>
    <mergeCell ref="FTO15:FTS15"/>
    <mergeCell ref="FTT15:FTX15"/>
    <mergeCell ref="FSA15:FSE15"/>
    <mergeCell ref="FSF15:FSJ15"/>
    <mergeCell ref="FSK15:FSO15"/>
    <mergeCell ref="FSP15:FST15"/>
    <mergeCell ref="FSU15:FSY15"/>
    <mergeCell ref="FTY15:FUC15"/>
    <mergeCell ref="FUD15:FUH15"/>
    <mergeCell ref="FUI15:FUM15"/>
    <mergeCell ref="FUN15:FUR15"/>
    <mergeCell ref="FUS15:FUW15"/>
    <mergeCell ref="FSZ15:FTD15"/>
    <mergeCell ref="FRB15:FRF15"/>
    <mergeCell ref="FRG15:FRK15"/>
    <mergeCell ref="FRL15:FRP15"/>
    <mergeCell ref="FRQ15:FRU15"/>
    <mergeCell ref="FVW15:FWA15"/>
    <mergeCell ref="FWB15:FWF15"/>
    <mergeCell ref="FWG15:FWK15"/>
    <mergeCell ref="FWL15:FWP15"/>
    <mergeCell ref="FWQ15:FWU15"/>
    <mergeCell ref="FUX15:FVB15"/>
    <mergeCell ref="FVC15:FVG15"/>
    <mergeCell ref="FVH15:FVL15"/>
    <mergeCell ref="FVM15:FVQ15"/>
    <mergeCell ref="FVR15:FVV15"/>
    <mergeCell ref="FYO15:FYS15"/>
    <mergeCell ref="FWV15:FWZ15"/>
    <mergeCell ref="FXA15:FXE15"/>
    <mergeCell ref="FXF15:FXJ15"/>
    <mergeCell ref="FXK15:FXO15"/>
    <mergeCell ref="FXP15:FXT15"/>
    <mergeCell ref="FZX15:GAB15"/>
    <mergeCell ref="GAC15:GAG15"/>
    <mergeCell ref="GAH15:GAL15"/>
    <mergeCell ref="GAM15:GAQ15"/>
    <mergeCell ref="FYT15:FYX15"/>
    <mergeCell ref="FYY15:FZC15"/>
    <mergeCell ref="FZD15:FZH15"/>
    <mergeCell ref="FZI15:FZM15"/>
    <mergeCell ref="FZN15:FZR15"/>
    <mergeCell ref="GAR15:GAV15"/>
    <mergeCell ref="GAW15:GBA15"/>
    <mergeCell ref="GBB15:GBF15"/>
    <mergeCell ref="GBG15:GBK15"/>
    <mergeCell ref="GBL15:GBP15"/>
    <mergeCell ref="FZS15:FZW15"/>
    <mergeCell ref="FXU15:FXY15"/>
    <mergeCell ref="FXZ15:FYD15"/>
    <mergeCell ref="FYE15:FYI15"/>
    <mergeCell ref="FYJ15:FYN15"/>
    <mergeCell ref="GCP15:GCT15"/>
    <mergeCell ref="GCU15:GCY15"/>
    <mergeCell ref="GCZ15:GDD15"/>
    <mergeCell ref="GDE15:GDI15"/>
    <mergeCell ref="GDJ15:GDN15"/>
    <mergeCell ref="GBQ15:GBU15"/>
    <mergeCell ref="GBV15:GBZ15"/>
    <mergeCell ref="GCA15:GCE15"/>
    <mergeCell ref="GCF15:GCJ15"/>
    <mergeCell ref="GCK15:GCO15"/>
    <mergeCell ref="GFH15:GFL15"/>
    <mergeCell ref="GDO15:GDS15"/>
    <mergeCell ref="GDT15:GDX15"/>
    <mergeCell ref="GDY15:GEC15"/>
    <mergeCell ref="GED15:GEH15"/>
    <mergeCell ref="GEI15:GEM15"/>
    <mergeCell ref="GGQ15:GGU15"/>
    <mergeCell ref="GGV15:GGZ15"/>
    <mergeCell ref="GHA15:GHE15"/>
    <mergeCell ref="GHF15:GHJ15"/>
    <mergeCell ref="GFM15:GFQ15"/>
    <mergeCell ref="GFR15:GFV15"/>
    <mergeCell ref="GFW15:GGA15"/>
    <mergeCell ref="GGB15:GGF15"/>
    <mergeCell ref="GGG15:GGK15"/>
    <mergeCell ref="GHK15:GHO15"/>
    <mergeCell ref="GHP15:GHT15"/>
    <mergeCell ref="GHU15:GHY15"/>
    <mergeCell ref="GHZ15:GID15"/>
    <mergeCell ref="GIE15:GII15"/>
    <mergeCell ref="GGL15:GGP15"/>
    <mergeCell ref="GEN15:GER15"/>
    <mergeCell ref="GES15:GEW15"/>
    <mergeCell ref="GEX15:GFB15"/>
    <mergeCell ref="GFC15:GFG15"/>
    <mergeCell ref="GJI15:GJM15"/>
    <mergeCell ref="GJN15:GJR15"/>
    <mergeCell ref="GJS15:GJW15"/>
    <mergeCell ref="GJX15:GKB15"/>
    <mergeCell ref="GKC15:GKG15"/>
    <mergeCell ref="GIJ15:GIN15"/>
    <mergeCell ref="GIO15:GIS15"/>
    <mergeCell ref="GIT15:GIX15"/>
    <mergeCell ref="GIY15:GJC15"/>
    <mergeCell ref="GJD15:GJH15"/>
    <mergeCell ref="GMA15:GME15"/>
    <mergeCell ref="GKH15:GKL15"/>
    <mergeCell ref="GKM15:GKQ15"/>
    <mergeCell ref="GKR15:GKV15"/>
    <mergeCell ref="GKW15:GLA15"/>
    <mergeCell ref="GLB15:GLF15"/>
    <mergeCell ref="GNJ15:GNN15"/>
    <mergeCell ref="GNO15:GNS15"/>
    <mergeCell ref="GNT15:GNX15"/>
    <mergeCell ref="GNY15:GOC15"/>
    <mergeCell ref="GMF15:GMJ15"/>
    <mergeCell ref="GMK15:GMO15"/>
    <mergeCell ref="GMP15:GMT15"/>
    <mergeCell ref="GMU15:GMY15"/>
    <mergeCell ref="GMZ15:GND15"/>
    <mergeCell ref="GOD15:GOH15"/>
    <mergeCell ref="GOI15:GOM15"/>
    <mergeCell ref="GON15:GOR15"/>
    <mergeCell ref="GOS15:GOW15"/>
    <mergeCell ref="GOX15:GPB15"/>
    <mergeCell ref="GNE15:GNI15"/>
    <mergeCell ref="GLG15:GLK15"/>
    <mergeCell ref="GLL15:GLP15"/>
    <mergeCell ref="GLQ15:GLU15"/>
    <mergeCell ref="GLV15:GLZ15"/>
    <mergeCell ref="GQB15:GQF15"/>
    <mergeCell ref="GQG15:GQK15"/>
    <mergeCell ref="GQL15:GQP15"/>
    <mergeCell ref="GQQ15:GQU15"/>
    <mergeCell ref="GQV15:GQZ15"/>
    <mergeCell ref="GPC15:GPG15"/>
    <mergeCell ref="GPH15:GPL15"/>
    <mergeCell ref="GPM15:GPQ15"/>
    <mergeCell ref="GPR15:GPV15"/>
    <mergeCell ref="GPW15:GQA15"/>
    <mergeCell ref="GST15:GSX15"/>
    <mergeCell ref="GRA15:GRE15"/>
    <mergeCell ref="GRF15:GRJ15"/>
    <mergeCell ref="GRK15:GRO15"/>
    <mergeCell ref="GRP15:GRT15"/>
    <mergeCell ref="GRU15:GRY15"/>
    <mergeCell ref="GUC15:GUG15"/>
    <mergeCell ref="GUH15:GUL15"/>
    <mergeCell ref="GUM15:GUQ15"/>
    <mergeCell ref="GUR15:GUV15"/>
    <mergeCell ref="GSY15:GTC15"/>
    <mergeCell ref="GTD15:GTH15"/>
    <mergeCell ref="GTI15:GTM15"/>
    <mergeCell ref="GTN15:GTR15"/>
    <mergeCell ref="GTS15:GTW15"/>
    <mergeCell ref="GUW15:GVA15"/>
    <mergeCell ref="GVB15:GVF15"/>
    <mergeCell ref="GVG15:GVK15"/>
    <mergeCell ref="GVL15:GVP15"/>
    <mergeCell ref="GVQ15:GVU15"/>
    <mergeCell ref="GTX15:GUB15"/>
    <mergeCell ref="GRZ15:GSD15"/>
    <mergeCell ref="GSE15:GSI15"/>
    <mergeCell ref="GSJ15:GSN15"/>
    <mergeCell ref="GSO15:GSS15"/>
    <mergeCell ref="GWU15:GWY15"/>
    <mergeCell ref="GWZ15:GXD15"/>
    <mergeCell ref="GXE15:GXI15"/>
    <mergeCell ref="GXJ15:GXN15"/>
    <mergeCell ref="GXO15:GXS15"/>
    <mergeCell ref="GVV15:GVZ15"/>
    <mergeCell ref="GWA15:GWE15"/>
    <mergeCell ref="GWF15:GWJ15"/>
    <mergeCell ref="GWK15:GWO15"/>
    <mergeCell ref="GWP15:GWT15"/>
    <mergeCell ref="GZM15:GZQ15"/>
    <mergeCell ref="GXT15:GXX15"/>
    <mergeCell ref="GXY15:GYC15"/>
    <mergeCell ref="GYD15:GYH15"/>
    <mergeCell ref="GYI15:GYM15"/>
    <mergeCell ref="GYN15:GYR15"/>
    <mergeCell ref="HAV15:HAZ15"/>
    <mergeCell ref="HBA15:HBE15"/>
    <mergeCell ref="HBF15:HBJ15"/>
    <mergeCell ref="HBK15:HBO15"/>
    <mergeCell ref="GZR15:GZV15"/>
    <mergeCell ref="GZW15:HAA15"/>
    <mergeCell ref="HAB15:HAF15"/>
    <mergeCell ref="HAG15:HAK15"/>
    <mergeCell ref="HAL15:HAP15"/>
    <mergeCell ref="HBP15:HBT15"/>
    <mergeCell ref="HBU15:HBY15"/>
    <mergeCell ref="HBZ15:HCD15"/>
    <mergeCell ref="HCE15:HCI15"/>
    <mergeCell ref="HCJ15:HCN15"/>
    <mergeCell ref="HAQ15:HAU15"/>
    <mergeCell ref="GYS15:GYW15"/>
    <mergeCell ref="GYX15:GZB15"/>
    <mergeCell ref="GZC15:GZG15"/>
    <mergeCell ref="GZH15:GZL15"/>
    <mergeCell ref="HDN15:HDR15"/>
    <mergeCell ref="HDS15:HDW15"/>
    <mergeCell ref="HDX15:HEB15"/>
    <mergeCell ref="HEC15:HEG15"/>
    <mergeCell ref="HEH15:HEL15"/>
    <mergeCell ref="HCO15:HCS15"/>
    <mergeCell ref="HCT15:HCX15"/>
    <mergeCell ref="HCY15:HDC15"/>
    <mergeCell ref="HDD15:HDH15"/>
    <mergeCell ref="HDI15:HDM15"/>
    <mergeCell ref="HGF15:HGJ15"/>
    <mergeCell ref="HEM15:HEQ15"/>
    <mergeCell ref="HER15:HEV15"/>
    <mergeCell ref="HEW15:HFA15"/>
    <mergeCell ref="HFB15:HFF15"/>
    <mergeCell ref="HFG15:HFK15"/>
    <mergeCell ref="HHO15:HHS15"/>
    <mergeCell ref="HHT15:HHX15"/>
    <mergeCell ref="HHY15:HIC15"/>
    <mergeCell ref="HID15:HIH15"/>
    <mergeCell ref="HGK15:HGO15"/>
    <mergeCell ref="HGP15:HGT15"/>
    <mergeCell ref="HGU15:HGY15"/>
    <mergeCell ref="HGZ15:HHD15"/>
    <mergeCell ref="HHE15:HHI15"/>
    <mergeCell ref="HII15:HIM15"/>
    <mergeCell ref="HIN15:HIR15"/>
    <mergeCell ref="HIS15:HIW15"/>
    <mergeCell ref="HIX15:HJB15"/>
    <mergeCell ref="HJC15:HJG15"/>
    <mergeCell ref="HHJ15:HHN15"/>
    <mergeCell ref="HFL15:HFP15"/>
    <mergeCell ref="HFQ15:HFU15"/>
    <mergeCell ref="HFV15:HFZ15"/>
    <mergeCell ref="HGA15:HGE15"/>
    <mergeCell ref="HKG15:HKK15"/>
    <mergeCell ref="HKL15:HKP15"/>
    <mergeCell ref="HKQ15:HKU15"/>
    <mergeCell ref="HKV15:HKZ15"/>
    <mergeCell ref="HLA15:HLE15"/>
    <mergeCell ref="HJH15:HJL15"/>
    <mergeCell ref="HJM15:HJQ15"/>
    <mergeCell ref="HJR15:HJV15"/>
    <mergeCell ref="HJW15:HKA15"/>
    <mergeCell ref="HKB15:HKF15"/>
    <mergeCell ref="HMY15:HNC15"/>
    <mergeCell ref="HLF15:HLJ15"/>
    <mergeCell ref="HLK15:HLO15"/>
    <mergeCell ref="HLP15:HLT15"/>
    <mergeCell ref="HLU15:HLY15"/>
    <mergeCell ref="HLZ15:HMD15"/>
    <mergeCell ref="HOH15:HOL15"/>
    <mergeCell ref="HOM15:HOQ15"/>
    <mergeCell ref="HOR15:HOV15"/>
    <mergeCell ref="HOW15:HPA15"/>
    <mergeCell ref="HND15:HNH15"/>
    <mergeCell ref="HNI15:HNM15"/>
    <mergeCell ref="HNN15:HNR15"/>
    <mergeCell ref="HNS15:HNW15"/>
    <mergeCell ref="HNX15:HOB15"/>
    <mergeCell ref="HPB15:HPF15"/>
    <mergeCell ref="HPG15:HPK15"/>
    <mergeCell ref="HPL15:HPP15"/>
    <mergeCell ref="HPQ15:HPU15"/>
    <mergeCell ref="HPV15:HPZ15"/>
    <mergeCell ref="HOC15:HOG15"/>
    <mergeCell ref="HME15:HMI15"/>
    <mergeCell ref="HMJ15:HMN15"/>
    <mergeCell ref="HMO15:HMS15"/>
    <mergeCell ref="HMT15:HMX15"/>
    <mergeCell ref="HQZ15:HRD15"/>
    <mergeCell ref="HRE15:HRI15"/>
    <mergeCell ref="HRJ15:HRN15"/>
    <mergeCell ref="HRO15:HRS15"/>
    <mergeCell ref="HRT15:HRX15"/>
    <mergeCell ref="HQA15:HQE15"/>
    <mergeCell ref="HQF15:HQJ15"/>
    <mergeCell ref="HQK15:HQO15"/>
    <mergeCell ref="HQP15:HQT15"/>
    <mergeCell ref="HQU15:HQY15"/>
    <mergeCell ref="HTR15:HTV15"/>
    <mergeCell ref="HRY15:HSC15"/>
    <mergeCell ref="HSD15:HSH15"/>
    <mergeCell ref="HSI15:HSM15"/>
    <mergeCell ref="HSN15:HSR15"/>
    <mergeCell ref="HSS15:HSW15"/>
    <mergeCell ref="HVA15:HVE15"/>
    <mergeCell ref="HVF15:HVJ15"/>
    <mergeCell ref="HVK15:HVO15"/>
    <mergeCell ref="HVP15:HVT15"/>
    <mergeCell ref="HTW15:HUA15"/>
    <mergeCell ref="HUB15:HUF15"/>
    <mergeCell ref="HUG15:HUK15"/>
    <mergeCell ref="HUL15:HUP15"/>
    <mergeCell ref="HUQ15:HUU15"/>
    <mergeCell ref="HVU15:HVY15"/>
    <mergeCell ref="HVZ15:HWD15"/>
    <mergeCell ref="HWE15:HWI15"/>
    <mergeCell ref="HWJ15:HWN15"/>
    <mergeCell ref="HWO15:HWS15"/>
    <mergeCell ref="HUV15:HUZ15"/>
    <mergeCell ref="HSX15:HTB15"/>
    <mergeCell ref="HTC15:HTG15"/>
    <mergeCell ref="HTH15:HTL15"/>
    <mergeCell ref="HTM15:HTQ15"/>
    <mergeCell ref="HXS15:HXW15"/>
    <mergeCell ref="HXX15:HYB15"/>
    <mergeCell ref="HYC15:HYG15"/>
    <mergeCell ref="HYH15:HYL15"/>
    <mergeCell ref="HYM15:HYQ15"/>
    <mergeCell ref="HWT15:HWX15"/>
    <mergeCell ref="HWY15:HXC15"/>
    <mergeCell ref="HXD15:HXH15"/>
    <mergeCell ref="HXI15:HXM15"/>
    <mergeCell ref="HXN15:HXR15"/>
    <mergeCell ref="IAK15:IAO15"/>
    <mergeCell ref="HYR15:HYV15"/>
    <mergeCell ref="HYW15:HZA15"/>
    <mergeCell ref="HZB15:HZF15"/>
    <mergeCell ref="HZG15:HZK15"/>
    <mergeCell ref="HZL15:HZP15"/>
    <mergeCell ref="IBT15:IBX15"/>
    <mergeCell ref="IBY15:ICC15"/>
    <mergeCell ref="ICD15:ICH15"/>
    <mergeCell ref="ICI15:ICM15"/>
    <mergeCell ref="IAP15:IAT15"/>
    <mergeCell ref="IAU15:IAY15"/>
    <mergeCell ref="IAZ15:IBD15"/>
    <mergeCell ref="IBE15:IBI15"/>
    <mergeCell ref="IBJ15:IBN15"/>
    <mergeCell ref="ICN15:ICR15"/>
    <mergeCell ref="ICS15:ICW15"/>
    <mergeCell ref="ICX15:IDB15"/>
    <mergeCell ref="IDC15:IDG15"/>
    <mergeCell ref="IDH15:IDL15"/>
    <mergeCell ref="IBO15:IBS15"/>
    <mergeCell ref="HZQ15:HZU15"/>
    <mergeCell ref="HZV15:HZZ15"/>
    <mergeCell ref="IAA15:IAE15"/>
    <mergeCell ref="IAF15:IAJ15"/>
    <mergeCell ref="IEL15:IEP15"/>
    <mergeCell ref="IEQ15:IEU15"/>
    <mergeCell ref="IEV15:IEZ15"/>
    <mergeCell ref="IFA15:IFE15"/>
    <mergeCell ref="IFF15:IFJ15"/>
    <mergeCell ref="IDM15:IDQ15"/>
    <mergeCell ref="IDR15:IDV15"/>
    <mergeCell ref="IDW15:IEA15"/>
    <mergeCell ref="IEB15:IEF15"/>
    <mergeCell ref="IEG15:IEK15"/>
    <mergeCell ref="IHD15:IHH15"/>
    <mergeCell ref="IFK15:IFO15"/>
    <mergeCell ref="IFP15:IFT15"/>
    <mergeCell ref="IFU15:IFY15"/>
    <mergeCell ref="IFZ15:IGD15"/>
    <mergeCell ref="IGE15:IGI15"/>
    <mergeCell ref="IIM15:IIQ15"/>
    <mergeCell ref="IIR15:IIV15"/>
    <mergeCell ref="IIW15:IJA15"/>
    <mergeCell ref="IJB15:IJF15"/>
    <mergeCell ref="IHI15:IHM15"/>
    <mergeCell ref="IHN15:IHR15"/>
    <mergeCell ref="IHS15:IHW15"/>
    <mergeCell ref="IHX15:IIB15"/>
    <mergeCell ref="IIC15:IIG15"/>
    <mergeCell ref="IJG15:IJK15"/>
    <mergeCell ref="IJL15:IJP15"/>
    <mergeCell ref="IJQ15:IJU15"/>
    <mergeCell ref="IJV15:IJZ15"/>
    <mergeCell ref="IKA15:IKE15"/>
    <mergeCell ref="IIH15:IIL15"/>
    <mergeCell ref="IGJ15:IGN15"/>
    <mergeCell ref="IGO15:IGS15"/>
    <mergeCell ref="IGT15:IGX15"/>
    <mergeCell ref="IGY15:IHC15"/>
    <mergeCell ref="ILE15:ILI15"/>
    <mergeCell ref="ILJ15:ILN15"/>
    <mergeCell ref="ILO15:ILS15"/>
    <mergeCell ref="ILT15:ILX15"/>
    <mergeCell ref="ILY15:IMC15"/>
    <mergeCell ref="IKF15:IKJ15"/>
    <mergeCell ref="IKK15:IKO15"/>
    <mergeCell ref="IKP15:IKT15"/>
    <mergeCell ref="IKU15:IKY15"/>
    <mergeCell ref="IKZ15:ILD15"/>
    <mergeCell ref="INW15:IOA15"/>
    <mergeCell ref="IMD15:IMH15"/>
    <mergeCell ref="IMI15:IMM15"/>
    <mergeCell ref="IMN15:IMR15"/>
    <mergeCell ref="IMS15:IMW15"/>
    <mergeCell ref="IMX15:INB15"/>
    <mergeCell ref="IPF15:IPJ15"/>
    <mergeCell ref="IPK15:IPO15"/>
    <mergeCell ref="IPP15:IPT15"/>
    <mergeCell ref="IPU15:IPY15"/>
    <mergeCell ref="IOB15:IOF15"/>
    <mergeCell ref="IOG15:IOK15"/>
    <mergeCell ref="IOL15:IOP15"/>
    <mergeCell ref="IOQ15:IOU15"/>
    <mergeCell ref="IOV15:IOZ15"/>
    <mergeCell ref="IPZ15:IQD15"/>
    <mergeCell ref="IQE15:IQI15"/>
    <mergeCell ref="IQJ15:IQN15"/>
    <mergeCell ref="IQO15:IQS15"/>
    <mergeCell ref="IQT15:IQX15"/>
    <mergeCell ref="IPA15:IPE15"/>
    <mergeCell ref="INC15:ING15"/>
    <mergeCell ref="INH15:INL15"/>
    <mergeCell ref="INM15:INQ15"/>
    <mergeCell ref="INR15:INV15"/>
    <mergeCell ref="IRX15:ISB15"/>
    <mergeCell ref="ISC15:ISG15"/>
    <mergeCell ref="ISH15:ISL15"/>
    <mergeCell ref="ISM15:ISQ15"/>
    <mergeCell ref="ISR15:ISV15"/>
    <mergeCell ref="IQY15:IRC15"/>
    <mergeCell ref="IRD15:IRH15"/>
    <mergeCell ref="IRI15:IRM15"/>
    <mergeCell ref="IRN15:IRR15"/>
    <mergeCell ref="IRS15:IRW15"/>
    <mergeCell ref="IUP15:IUT15"/>
    <mergeCell ref="ISW15:ITA15"/>
    <mergeCell ref="ITB15:ITF15"/>
    <mergeCell ref="ITG15:ITK15"/>
    <mergeCell ref="ITL15:ITP15"/>
    <mergeCell ref="ITQ15:ITU15"/>
    <mergeCell ref="IVY15:IWC15"/>
    <mergeCell ref="IWD15:IWH15"/>
    <mergeCell ref="IWI15:IWM15"/>
    <mergeCell ref="IWN15:IWR15"/>
    <mergeCell ref="IUU15:IUY15"/>
    <mergeCell ref="IUZ15:IVD15"/>
    <mergeCell ref="IVE15:IVI15"/>
    <mergeCell ref="IVJ15:IVN15"/>
    <mergeCell ref="IVO15:IVS15"/>
    <mergeCell ref="IWS15:IWW15"/>
    <mergeCell ref="IWX15:IXB15"/>
    <mergeCell ref="IXC15:IXG15"/>
    <mergeCell ref="IXH15:IXL15"/>
    <mergeCell ref="IXM15:IXQ15"/>
    <mergeCell ref="IVT15:IVX15"/>
    <mergeCell ref="ITV15:ITZ15"/>
    <mergeCell ref="IUA15:IUE15"/>
    <mergeCell ref="IUF15:IUJ15"/>
    <mergeCell ref="IUK15:IUO15"/>
    <mergeCell ref="IYQ15:IYU15"/>
    <mergeCell ref="IYV15:IYZ15"/>
    <mergeCell ref="IZA15:IZE15"/>
    <mergeCell ref="IZF15:IZJ15"/>
    <mergeCell ref="IZK15:IZO15"/>
    <mergeCell ref="IXR15:IXV15"/>
    <mergeCell ref="IXW15:IYA15"/>
    <mergeCell ref="IYB15:IYF15"/>
    <mergeCell ref="IYG15:IYK15"/>
    <mergeCell ref="IYL15:IYP15"/>
    <mergeCell ref="JBI15:JBM15"/>
    <mergeCell ref="IZP15:IZT15"/>
    <mergeCell ref="IZU15:IZY15"/>
    <mergeCell ref="IZZ15:JAD15"/>
    <mergeCell ref="JAE15:JAI15"/>
    <mergeCell ref="JAJ15:JAN15"/>
    <mergeCell ref="JCR15:JCV15"/>
    <mergeCell ref="JCW15:JDA15"/>
    <mergeCell ref="JDB15:JDF15"/>
    <mergeCell ref="JDG15:JDK15"/>
    <mergeCell ref="JBN15:JBR15"/>
    <mergeCell ref="JBS15:JBW15"/>
    <mergeCell ref="JBX15:JCB15"/>
    <mergeCell ref="JCC15:JCG15"/>
    <mergeCell ref="JCH15:JCL15"/>
    <mergeCell ref="JDL15:JDP15"/>
    <mergeCell ref="JDQ15:JDU15"/>
    <mergeCell ref="JDV15:JDZ15"/>
    <mergeCell ref="JEA15:JEE15"/>
    <mergeCell ref="JEF15:JEJ15"/>
    <mergeCell ref="JCM15:JCQ15"/>
    <mergeCell ref="JAO15:JAS15"/>
    <mergeCell ref="JAT15:JAX15"/>
    <mergeCell ref="JAY15:JBC15"/>
    <mergeCell ref="JBD15:JBH15"/>
    <mergeCell ref="JFJ15:JFN15"/>
    <mergeCell ref="JFO15:JFS15"/>
    <mergeCell ref="JFT15:JFX15"/>
    <mergeCell ref="JFY15:JGC15"/>
    <mergeCell ref="JGD15:JGH15"/>
    <mergeCell ref="JEK15:JEO15"/>
    <mergeCell ref="JEP15:JET15"/>
    <mergeCell ref="JEU15:JEY15"/>
    <mergeCell ref="JEZ15:JFD15"/>
    <mergeCell ref="JFE15:JFI15"/>
    <mergeCell ref="JIB15:JIF15"/>
    <mergeCell ref="JGI15:JGM15"/>
    <mergeCell ref="JGN15:JGR15"/>
    <mergeCell ref="JGS15:JGW15"/>
    <mergeCell ref="JGX15:JHB15"/>
    <mergeCell ref="JHC15:JHG15"/>
    <mergeCell ref="JJK15:JJO15"/>
    <mergeCell ref="JJP15:JJT15"/>
    <mergeCell ref="JJU15:JJY15"/>
    <mergeCell ref="JJZ15:JKD15"/>
    <mergeCell ref="JIG15:JIK15"/>
    <mergeCell ref="JIL15:JIP15"/>
    <mergeCell ref="JIQ15:JIU15"/>
    <mergeCell ref="JIV15:JIZ15"/>
    <mergeCell ref="JJA15:JJE15"/>
    <mergeCell ref="JKE15:JKI15"/>
    <mergeCell ref="JKJ15:JKN15"/>
    <mergeCell ref="JKO15:JKS15"/>
    <mergeCell ref="JKT15:JKX15"/>
    <mergeCell ref="JKY15:JLC15"/>
    <mergeCell ref="JJF15:JJJ15"/>
    <mergeCell ref="JHH15:JHL15"/>
    <mergeCell ref="JHM15:JHQ15"/>
    <mergeCell ref="JHR15:JHV15"/>
    <mergeCell ref="JHW15:JIA15"/>
    <mergeCell ref="JMC15:JMG15"/>
    <mergeCell ref="JMH15:JML15"/>
    <mergeCell ref="JMM15:JMQ15"/>
    <mergeCell ref="JMR15:JMV15"/>
    <mergeCell ref="JMW15:JNA15"/>
    <mergeCell ref="JLD15:JLH15"/>
    <mergeCell ref="JLI15:JLM15"/>
    <mergeCell ref="JLN15:JLR15"/>
    <mergeCell ref="JLS15:JLW15"/>
    <mergeCell ref="JLX15:JMB15"/>
    <mergeCell ref="JOU15:JOY15"/>
    <mergeCell ref="JNB15:JNF15"/>
    <mergeCell ref="JNG15:JNK15"/>
    <mergeCell ref="JNL15:JNP15"/>
    <mergeCell ref="JNQ15:JNU15"/>
    <mergeCell ref="JNV15:JNZ15"/>
    <mergeCell ref="JQD15:JQH15"/>
    <mergeCell ref="JQI15:JQM15"/>
    <mergeCell ref="JQN15:JQR15"/>
    <mergeCell ref="JQS15:JQW15"/>
    <mergeCell ref="JOZ15:JPD15"/>
    <mergeCell ref="JPE15:JPI15"/>
    <mergeCell ref="JPJ15:JPN15"/>
    <mergeCell ref="JPO15:JPS15"/>
    <mergeCell ref="JPT15:JPX15"/>
    <mergeCell ref="JQX15:JRB15"/>
    <mergeCell ref="JRC15:JRG15"/>
    <mergeCell ref="JRH15:JRL15"/>
    <mergeCell ref="JRM15:JRQ15"/>
    <mergeCell ref="JRR15:JRV15"/>
    <mergeCell ref="JPY15:JQC15"/>
    <mergeCell ref="JOA15:JOE15"/>
    <mergeCell ref="JOF15:JOJ15"/>
    <mergeCell ref="JOK15:JOO15"/>
    <mergeCell ref="JOP15:JOT15"/>
    <mergeCell ref="JSV15:JSZ15"/>
    <mergeCell ref="JTA15:JTE15"/>
    <mergeCell ref="JTF15:JTJ15"/>
    <mergeCell ref="JTK15:JTO15"/>
    <mergeCell ref="JTP15:JTT15"/>
    <mergeCell ref="JRW15:JSA15"/>
    <mergeCell ref="JSB15:JSF15"/>
    <mergeCell ref="JSG15:JSK15"/>
    <mergeCell ref="JSL15:JSP15"/>
    <mergeCell ref="JSQ15:JSU15"/>
    <mergeCell ref="JVN15:JVR15"/>
    <mergeCell ref="JTU15:JTY15"/>
    <mergeCell ref="JTZ15:JUD15"/>
    <mergeCell ref="JUE15:JUI15"/>
    <mergeCell ref="JUJ15:JUN15"/>
    <mergeCell ref="JUO15:JUS15"/>
    <mergeCell ref="JWW15:JXA15"/>
    <mergeCell ref="JXB15:JXF15"/>
    <mergeCell ref="JXG15:JXK15"/>
    <mergeCell ref="JXL15:JXP15"/>
    <mergeCell ref="JVS15:JVW15"/>
    <mergeCell ref="JVX15:JWB15"/>
    <mergeCell ref="JWC15:JWG15"/>
    <mergeCell ref="JWH15:JWL15"/>
    <mergeCell ref="JWM15:JWQ15"/>
    <mergeCell ref="JXQ15:JXU15"/>
    <mergeCell ref="JXV15:JXZ15"/>
    <mergeCell ref="JYA15:JYE15"/>
    <mergeCell ref="JYF15:JYJ15"/>
    <mergeCell ref="JYK15:JYO15"/>
    <mergeCell ref="JWR15:JWV15"/>
    <mergeCell ref="JUT15:JUX15"/>
    <mergeCell ref="JUY15:JVC15"/>
    <mergeCell ref="JVD15:JVH15"/>
    <mergeCell ref="JVI15:JVM15"/>
    <mergeCell ref="JZO15:JZS15"/>
    <mergeCell ref="JZT15:JZX15"/>
    <mergeCell ref="JZY15:KAC15"/>
    <mergeCell ref="KAD15:KAH15"/>
    <mergeCell ref="KAI15:KAM15"/>
    <mergeCell ref="JYP15:JYT15"/>
    <mergeCell ref="JYU15:JYY15"/>
    <mergeCell ref="JYZ15:JZD15"/>
    <mergeCell ref="JZE15:JZI15"/>
    <mergeCell ref="JZJ15:JZN15"/>
    <mergeCell ref="KCG15:KCK15"/>
    <mergeCell ref="KAN15:KAR15"/>
    <mergeCell ref="KAS15:KAW15"/>
    <mergeCell ref="KAX15:KBB15"/>
    <mergeCell ref="KBC15:KBG15"/>
    <mergeCell ref="KBH15:KBL15"/>
    <mergeCell ref="KDP15:KDT15"/>
    <mergeCell ref="KDU15:KDY15"/>
    <mergeCell ref="KDZ15:KED15"/>
    <mergeCell ref="KEE15:KEI15"/>
    <mergeCell ref="KCL15:KCP15"/>
    <mergeCell ref="KCQ15:KCU15"/>
    <mergeCell ref="KCV15:KCZ15"/>
    <mergeCell ref="KDA15:KDE15"/>
    <mergeCell ref="KDF15:KDJ15"/>
    <mergeCell ref="KEJ15:KEN15"/>
    <mergeCell ref="KEO15:KES15"/>
    <mergeCell ref="KET15:KEX15"/>
    <mergeCell ref="KEY15:KFC15"/>
    <mergeCell ref="KFD15:KFH15"/>
    <mergeCell ref="KDK15:KDO15"/>
    <mergeCell ref="KBM15:KBQ15"/>
    <mergeCell ref="KBR15:KBV15"/>
    <mergeCell ref="KBW15:KCA15"/>
    <mergeCell ref="KCB15:KCF15"/>
    <mergeCell ref="KGH15:KGL15"/>
    <mergeCell ref="KGM15:KGQ15"/>
    <mergeCell ref="KGR15:KGV15"/>
    <mergeCell ref="KGW15:KHA15"/>
    <mergeCell ref="KHB15:KHF15"/>
    <mergeCell ref="KFI15:KFM15"/>
    <mergeCell ref="KFN15:KFR15"/>
    <mergeCell ref="KFS15:KFW15"/>
    <mergeCell ref="KFX15:KGB15"/>
    <mergeCell ref="KGC15:KGG15"/>
    <mergeCell ref="KIZ15:KJD15"/>
    <mergeCell ref="KHG15:KHK15"/>
    <mergeCell ref="KHL15:KHP15"/>
    <mergeCell ref="KHQ15:KHU15"/>
    <mergeCell ref="KHV15:KHZ15"/>
    <mergeCell ref="KIA15:KIE15"/>
    <mergeCell ref="KKI15:KKM15"/>
    <mergeCell ref="KKN15:KKR15"/>
    <mergeCell ref="KKS15:KKW15"/>
    <mergeCell ref="KKX15:KLB15"/>
    <mergeCell ref="KJE15:KJI15"/>
    <mergeCell ref="KJJ15:KJN15"/>
    <mergeCell ref="KJO15:KJS15"/>
    <mergeCell ref="KJT15:KJX15"/>
    <mergeCell ref="KJY15:KKC15"/>
    <mergeCell ref="KLC15:KLG15"/>
    <mergeCell ref="KLH15:KLL15"/>
    <mergeCell ref="KLM15:KLQ15"/>
    <mergeCell ref="KLR15:KLV15"/>
    <mergeCell ref="KLW15:KMA15"/>
    <mergeCell ref="KKD15:KKH15"/>
    <mergeCell ref="KIF15:KIJ15"/>
    <mergeCell ref="KIK15:KIO15"/>
    <mergeCell ref="KIP15:KIT15"/>
    <mergeCell ref="KIU15:KIY15"/>
    <mergeCell ref="KNA15:KNE15"/>
    <mergeCell ref="KNF15:KNJ15"/>
    <mergeCell ref="KNK15:KNO15"/>
    <mergeCell ref="KNP15:KNT15"/>
    <mergeCell ref="KNU15:KNY15"/>
    <mergeCell ref="KMB15:KMF15"/>
    <mergeCell ref="KMG15:KMK15"/>
    <mergeCell ref="KML15:KMP15"/>
    <mergeCell ref="KMQ15:KMU15"/>
    <mergeCell ref="KMV15:KMZ15"/>
    <mergeCell ref="KPS15:KPW15"/>
    <mergeCell ref="KNZ15:KOD15"/>
    <mergeCell ref="KOE15:KOI15"/>
    <mergeCell ref="KOJ15:KON15"/>
    <mergeCell ref="KOO15:KOS15"/>
    <mergeCell ref="KOT15:KOX15"/>
    <mergeCell ref="KRB15:KRF15"/>
    <mergeCell ref="KRG15:KRK15"/>
    <mergeCell ref="KRL15:KRP15"/>
    <mergeCell ref="KRQ15:KRU15"/>
    <mergeCell ref="KPX15:KQB15"/>
    <mergeCell ref="KQC15:KQG15"/>
    <mergeCell ref="KQH15:KQL15"/>
    <mergeCell ref="KQM15:KQQ15"/>
    <mergeCell ref="KQR15:KQV15"/>
    <mergeCell ref="KRV15:KRZ15"/>
    <mergeCell ref="KSA15:KSE15"/>
    <mergeCell ref="KSF15:KSJ15"/>
    <mergeCell ref="KSK15:KSO15"/>
    <mergeCell ref="KSP15:KST15"/>
    <mergeCell ref="KQW15:KRA15"/>
    <mergeCell ref="KOY15:KPC15"/>
    <mergeCell ref="KPD15:KPH15"/>
    <mergeCell ref="KPI15:KPM15"/>
    <mergeCell ref="KPN15:KPR15"/>
    <mergeCell ref="KTT15:KTX15"/>
    <mergeCell ref="KTY15:KUC15"/>
    <mergeCell ref="KUD15:KUH15"/>
    <mergeCell ref="KUI15:KUM15"/>
    <mergeCell ref="KUN15:KUR15"/>
    <mergeCell ref="KSU15:KSY15"/>
    <mergeCell ref="KSZ15:KTD15"/>
    <mergeCell ref="KTE15:KTI15"/>
    <mergeCell ref="KTJ15:KTN15"/>
    <mergeCell ref="KTO15:KTS15"/>
    <mergeCell ref="KWL15:KWP15"/>
    <mergeCell ref="KUS15:KUW15"/>
    <mergeCell ref="KUX15:KVB15"/>
    <mergeCell ref="KVC15:KVG15"/>
    <mergeCell ref="KVH15:KVL15"/>
    <mergeCell ref="KVM15:KVQ15"/>
    <mergeCell ref="KXU15:KXY15"/>
    <mergeCell ref="KXZ15:KYD15"/>
    <mergeCell ref="KYE15:KYI15"/>
    <mergeCell ref="KYJ15:KYN15"/>
    <mergeCell ref="KWQ15:KWU15"/>
    <mergeCell ref="KWV15:KWZ15"/>
    <mergeCell ref="KXA15:KXE15"/>
    <mergeCell ref="KXF15:KXJ15"/>
    <mergeCell ref="KXK15:KXO15"/>
    <mergeCell ref="KYO15:KYS15"/>
    <mergeCell ref="KYT15:KYX15"/>
    <mergeCell ref="KYY15:KZC15"/>
    <mergeCell ref="KZD15:KZH15"/>
    <mergeCell ref="KZI15:KZM15"/>
    <mergeCell ref="KXP15:KXT15"/>
    <mergeCell ref="KVR15:KVV15"/>
    <mergeCell ref="KVW15:KWA15"/>
    <mergeCell ref="KWB15:KWF15"/>
    <mergeCell ref="KWG15:KWK15"/>
    <mergeCell ref="LAM15:LAQ15"/>
    <mergeCell ref="LAR15:LAV15"/>
    <mergeCell ref="LAW15:LBA15"/>
    <mergeCell ref="LBB15:LBF15"/>
    <mergeCell ref="LBG15:LBK15"/>
    <mergeCell ref="KZN15:KZR15"/>
    <mergeCell ref="KZS15:KZW15"/>
    <mergeCell ref="KZX15:LAB15"/>
    <mergeCell ref="LAC15:LAG15"/>
    <mergeCell ref="LAH15:LAL15"/>
    <mergeCell ref="LDE15:LDI15"/>
    <mergeCell ref="LBL15:LBP15"/>
    <mergeCell ref="LBQ15:LBU15"/>
    <mergeCell ref="LBV15:LBZ15"/>
    <mergeCell ref="LCA15:LCE15"/>
    <mergeCell ref="LCF15:LCJ15"/>
    <mergeCell ref="LEN15:LER15"/>
    <mergeCell ref="LES15:LEW15"/>
    <mergeCell ref="LEX15:LFB15"/>
    <mergeCell ref="LFC15:LFG15"/>
    <mergeCell ref="LDJ15:LDN15"/>
    <mergeCell ref="LDO15:LDS15"/>
    <mergeCell ref="LDT15:LDX15"/>
    <mergeCell ref="LDY15:LEC15"/>
    <mergeCell ref="LED15:LEH15"/>
    <mergeCell ref="LFH15:LFL15"/>
    <mergeCell ref="LFM15:LFQ15"/>
    <mergeCell ref="LFR15:LFV15"/>
    <mergeCell ref="LFW15:LGA15"/>
    <mergeCell ref="LGB15:LGF15"/>
    <mergeCell ref="LEI15:LEM15"/>
    <mergeCell ref="LCK15:LCO15"/>
    <mergeCell ref="LCP15:LCT15"/>
    <mergeCell ref="LCU15:LCY15"/>
    <mergeCell ref="LCZ15:LDD15"/>
    <mergeCell ref="LHF15:LHJ15"/>
    <mergeCell ref="LHK15:LHO15"/>
    <mergeCell ref="LHP15:LHT15"/>
    <mergeCell ref="LHU15:LHY15"/>
    <mergeCell ref="LHZ15:LID15"/>
    <mergeCell ref="LGG15:LGK15"/>
    <mergeCell ref="LGL15:LGP15"/>
    <mergeCell ref="LGQ15:LGU15"/>
    <mergeCell ref="LGV15:LGZ15"/>
    <mergeCell ref="LHA15:LHE15"/>
    <mergeCell ref="LJX15:LKB15"/>
    <mergeCell ref="LIE15:LII15"/>
    <mergeCell ref="LIJ15:LIN15"/>
    <mergeCell ref="LIO15:LIS15"/>
    <mergeCell ref="LIT15:LIX15"/>
    <mergeCell ref="LIY15:LJC15"/>
    <mergeCell ref="LLG15:LLK15"/>
    <mergeCell ref="LLL15:LLP15"/>
    <mergeCell ref="LLQ15:LLU15"/>
    <mergeCell ref="LLV15:LLZ15"/>
    <mergeCell ref="LKC15:LKG15"/>
    <mergeCell ref="LKH15:LKL15"/>
    <mergeCell ref="LKM15:LKQ15"/>
    <mergeCell ref="LKR15:LKV15"/>
    <mergeCell ref="LKW15:LLA15"/>
    <mergeCell ref="LMA15:LME15"/>
    <mergeCell ref="LMF15:LMJ15"/>
    <mergeCell ref="LMK15:LMO15"/>
    <mergeCell ref="LMP15:LMT15"/>
    <mergeCell ref="LMU15:LMY15"/>
    <mergeCell ref="LLB15:LLF15"/>
    <mergeCell ref="LJD15:LJH15"/>
    <mergeCell ref="LJI15:LJM15"/>
    <mergeCell ref="LJN15:LJR15"/>
    <mergeCell ref="LJS15:LJW15"/>
    <mergeCell ref="LNY15:LOC15"/>
    <mergeCell ref="LOD15:LOH15"/>
    <mergeCell ref="LOI15:LOM15"/>
    <mergeCell ref="LON15:LOR15"/>
    <mergeCell ref="LOS15:LOW15"/>
    <mergeCell ref="LMZ15:LND15"/>
    <mergeCell ref="LNE15:LNI15"/>
    <mergeCell ref="LNJ15:LNN15"/>
    <mergeCell ref="LNO15:LNS15"/>
    <mergeCell ref="LNT15:LNX15"/>
    <mergeCell ref="LQQ15:LQU15"/>
    <mergeCell ref="LOX15:LPB15"/>
    <mergeCell ref="LPC15:LPG15"/>
    <mergeCell ref="LPH15:LPL15"/>
    <mergeCell ref="LPM15:LPQ15"/>
    <mergeCell ref="LPR15:LPV15"/>
    <mergeCell ref="LRZ15:LSD15"/>
    <mergeCell ref="LSE15:LSI15"/>
    <mergeCell ref="LSJ15:LSN15"/>
    <mergeCell ref="LSO15:LSS15"/>
    <mergeCell ref="LQV15:LQZ15"/>
    <mergeCell ref="LRA15:LRE15"/>
    <mergeCell ref="LRF15:LRJ15"/>
    <mergeCell ref="LRK15:LRO15"/>
    <mergeCell ref="LRP15:LRT15"/>
    <mergeCell ref="LST15:LSX15"/>
    <mergeCell ref="LSY15:LTC15"/>
    <mergeCell ref="LTD15:LTH15"/>
    <mergeCell ref="LTI15:LTM15"/>
    <mergeCell ref="LTN15:LTR15"/>
    <mergeCell ref="LRU15:LRY15"/>
    <mergeCell ref="LPW15:LQA15"/>
    <mergeCell ref="LQB15:LQF15"/>
    <mergeCell ref="LQG15:LQK15"/>
    <mergeCell ref="LQL15:LQP15"/>
    <mergeCell ref="LUR15:LUV15"/>
    <mergeCell ref="LUW15:LVA15"/>
    <mergeCell ref="LVB15:LVF15"/>
    <mergeCell ref="LVG15:LVK15"/>
    <mergeCell ref="LVL15:LVP15"/>
    <mergeCell ref="LTS15:LTW15"/>
    <mergeCell ref="LTX15:LUB15"/>
    <mergeCell ref="LUC15:LUG15"/>
    <mergeCell ref="LUH15:LUL15"/>
    <mergeCell ref="LUM15:LUQ15"/>
    <mergeCell ref="LXJ15:LXN15"/>
    <mergeCell ref="LVQ15:LVU15"/>
    <mergeCell ref="LVV15:LVZ15"/>
    <mergeCell ref="LWA15:LWE15"/>
    <mergeCell ref="LWF15:LWJ15"/>
    <mergeCell ref="LWK15:LWO15"/>
    <mergeCell ref="LYS15:LYW15"/>
    <mergeCell ref="LYX15:LZB15"/>
    <mergeCell ref="LZC15:LZG15"/>
    <mergeCell ref="LZH15:LZL15"/>
    <mergeCell ref="LXO15:LXS15"/>
    <mergeCell ref="LXT15:LXX15"/>
    <mergeCell ref="LXY15:LYC15"/>
    <mergeCell ref="LYD15:LYH15"/>
    <mergeCell ref="LYI15:LYM15"/>
    <mergeCell ref="LZM15:LZQ15"/>
    <mergeCell ref="LZR15:LZV15"/>
    <mergeCell ref="LZW15:MAA15"/>
    <mergeCell ref="MAB15:MAF15"/>
    <mergeCell ref="MAG15:MAK15"/>
    <mergeCell ref="LYN15:LYR15"/>
    <mergeCell ref="LWP15:LWT15"/>
    <mergeCell ref="LWU15:LWY15"/>
    <mergeCell ref="LWZ15:LXD15"/>
    <mergeCell ref="LXE15:LXI15"/>
    <mergeCell ref="MBK15:MBO15"/>
    <mergeCell ref="MBP15:MBT15"/>
    <mergeCell ref="MBU15:MBY15"/>
    <mergeCell ref="MBZ15:MCD15"/>
    <mergeCell ref="MCE15:MCI15"/>
    <mergeCell ref="MAL15:MAP15"/>
    <mergeCell ref="MAQ15:MAU15"/>
    <mergeCell ref="MAV15:MAZ15"/>
    <mergeCell ref="MBA15:MBE15"/>
    <mergeCell ref="MBF15:MBJ15"/>
    <mergeCell ref="MEC15:MEG15"/>
    <mergeCell ref="MCJ15:MCN15"/>
    <mergeCell ref="MCO15:MCS15"/>
    <mergeCell ref="MCT15:MCX15"/>
    <mergeCell ref="MCY15:MDC15"/>
    <mergeCell ref="MDD15:MDH15"/>
    <mergeCell ref="MFL15:MFP15"/>
    <mergeCell ref="MFQ15:MFU15"/>
    <mergeCell ref="MFV15:MFZ15"/>
    <mergeCell ref="MGA15:MGE15"/>
    <mergeCell ref="MEH15:MEL15"/>
    <mergeCell ref="MEM15:MEQ15"/>
    <mergeCell ref="MER15:MEV15"/>
    <mergeCell ref="MEW15:MFA15"/>
    <mergeCell ref="MFB15:MFF15"/>
    <mergeCell ref="MGF15:MGJ15"/>
    <mergeCell ref="MGK15:MGO15"/>
    <mergeCell ref="MGP15:MGT15"/>
    <mergeCell ref="MGU15:MGY15"/>
    <mergeCell ref="MGZ15:MHD15"/>
    <mergeCell ref="MFG15:MFK15"/>
    <mergeCell ref="MDI15:MDM15"/>
    <mergeCell ref="MDN15:MDR15"/>
    <mergeCell ref="MDS15:MDW15"/>
    <mergeCell ref="MDX15:MEB15"/>
    <mergeCell ref="MID15:MIH15"/>
    <mergeCell ref="MII15:MIM15"/>
    <mergeCell ref="MIN15:MIR15"/>
    <mergeCell ref="MIS15:MIW15"/>
    <mergeCell ref="MIX15:MJB15"/>
    <mergeCell ref="MHE15:MHI15"/>
    <mergeCell ref="MHJ15:MHN15"/>
    <mergeCell ref="MHO15:MHS15"/>
    <mergeCell ref="MHT15:MHX15"/>
    <mergeCell ref="MHY15:MIC15"/>
    <mergeCell ref="MKV15:MKZ15"/>
    <mergeCell ref="MJC15:MJG15"/>
    <mergeCell ref="MJH15:MJL15"/>
    <mergeCell ref="MJM15:MJQ15"/>
    <mergeCell ref="MJR15:MJV15"/>
    <mergeCell ref="MJW15:MKA15"/>
    <mergeCell ref="MME15:MMI15"/>
    <mergeCell ref="MMJ15:MMN15"/>
    <mergeCell ref="MMO15:MMS15"/>
    <mergeCell ref="MMT15:MMX15"/>
    <mergeCell ref="MLA15:MLE15"/>
    <mergeCell ref="MLF15:MLJ15"/>
    <mergeCell ref="MLK15:MLO15"/>
    <mergeCell ref="MLP15:MLT15"/>
    <mergeCell ref="MLU15:MLY15"/>
    <mergeCell ref="MMY15:MNC15"/>
    <mergeCell ref="MND15:MNH15"/>
    <mergeCell ref="MNI15:MNM15"/>
    <mergeCell ref="MNN15:MNR15"/>
    <mergeCell ref="MNS15:MNW15"/>
    <mergeCell ref="MLZ15:MMD15"/>
    <mergeCell ref="MKB15:MKF15"/>
    <mergeCell ref="MKG15:MKK15"/>
    <mergeCell ref="MKL15:MKP15"/>
    <mergeCell ref="MKQ15:MKU15"/>
    <mergeCell ref="MOW15:MPA15"/>
    <mergeCell ref="MPB15:MPF15"/>
    <mergeCell ref="MPG15:MPK15"/>
    <mergeCell ref="MPL15:MPP15"/>
    <mergeCell ref="MPQ15:MPU15"/>
    <mergeCell ref="MNX15:MOB15"/>
    <mergeCell ref="MOC15:MOG15"/>
    <mergeCell ref="MOH15:MOL15"/>
    <mergeCell ref="MOM15:MOQ15"/>
    <mergeCell ref="MOR15:MOV15"/>
    <mergeCell ref="MRO15:MRS15"/>
    <mergeCell ref="MPV15:MPZ15"/>
    <mergeCell ref="MQA15:MQE15"/>
    <mergeCell ref="MQF15:MQJ15"/>
    <mergeCell ref="MQK15:MQO15"/>
    <mergeCell ref="MQP15:MQT15"/>
    <mergeCell ref="MSX15:MTB15"/>
    <mergeCell ref="MTC15:MTG15"/>
    <mergeCell ref="MTH15:MTL15"/>
    <mergeCell ref="MTM15:MTQ15"/>
    <mergeCell ref="MRT15:MRX15"/>
    <mergeCell ref="MRY15:MSC15"/>
    <mergeCell ref="MSD15:MSH15"/>
    <mergeCell ref="MSI15:MSM15"/>
    <mergeCell ref="MSN15:MSR15"/>
    <mergeCell ref="MTR15:MTV15"/>
    <mergeCell ref="MTW15:MUA15"/>
    <mergeCell ref="MUB15:MUF15"/>
    <mergeCell ref="MUG15:MUK15"/>
    <mergeCell ref="MUL15:MUP15"/>
    <mergeCell ref="MSS15:MSW15"/>
    <mergeCell ref="MQU15:MQY15"/>
    <mergeCell ref="MQZ15:MRD15"/>
    <mergeCell ref="MRE15:MRI15"/>
    <mergeCell ref="MRJ15:MRN15"/>
    <mergeCell ref="MVP15:MVT15"/>
    <mergeCell ref="MVU15:MVY15"/>
    <mergeCell ref="MVZ15:MWD15"/>
    <mergeCell ref="MWE15:MWI15"/>
    <mergeCell ref="MWJ15:MWN15"/>
    <mergeCell ref="MUQ15:MUU15"/>
    <mergeCell ref="MUV15:MUZ15"/>
    <mergeCell ref="MVA15:MVE15"/>
    <mergeCell ref="MVF15:MVJ15"/>
    <mergeCell ref="MVK15:MVO15"/>
    <mergeCell ref="MYH15:MYL15"/>
    <mergeCell ref="MWO15:MWS15"/>
    <mergeCell ref="MWT15:MWX15"/>
    <mergeCell ref="MWY15:MXC15"/>
    <mergeCell ref="MXD15:MXH15"/>
    <mergeCell ref="MXI15:MXM15"/>
    <mergeCell ref="MZQ15:MZU15"/>
    <mergeCell ref="MZV15:MZZ15"/>
    <mergeCell ref="NAA15:NAE15"/>
    <mergeCell ref="NAF15:NAJ15"/>
    <mergeCell ref="MYM15:MYQ15"/>
    <mergeCell ref="MYR15:MYV15"/>
    <mergeCell ref="MYW15:MZA15"/>
    <mergeCell ref="MZB15:MZF15"/>
    <mergeCell ref="MZG15:MZK15"/>
    <mergeCell ref="NAK15:NAO15"/>
    <mergeCell ref="NAP15:NAT15"/>
    <mergeCell ref="NAU15:NAY15"/>
    <mergeCell ref="NAZ15:NBD15"/>
    <mergeCell ref="NBE15:NBI15"/>
    <mergeCell ref="MZL15:MZP15"/>
    <mergeCell ref="MXN15:MXR15"/>
    <mergeCell ref="MXS15:MXW15"/>
    <mergeCell ref="MXX15:MYB15"/>
    <mergeCell ref="MYC15:MYG15"/>
    <mergeCell ref="NCI15:NCM15"/>
    <mergeCell ref="NCN15:NCR15"/>
    <mergeCell ref="NCS15:NCW15"/>
    <mergeCell ref="NCX15:NDB15"/>
    <mergeCell ref="NDC15:NDG15"/>
    <mergeCell ref="NBJ15:NBN15"/>
    <mergeCell ref="NBO15:NBS15"/>
    <mergeCell ref="NBT15:NBX15"/>
    <mergeCell ref="NBY15:NCC15"/>
    <mergeCell ref="NCD15:NCH15"/>
    <mergeCell ref="NFA15:NFE15"/>
    <mergeCell ref="NDH15:NDL15"/>
    <mergeCell ref="NDM15:NDQ15"/>
    <mergeCell ref="NDR15:NDV15"/>
    <mergeCell ref="NDW15:NEA15"/>
    <mergeCell ref="NEB15:NEF15"/>
    <mergeCell ref="NGJ15:NGN15"/>
    <mergeCell ref="NGO15:NGS15"/>
    <mergeCell ref="NGT15:NGX15"/>
    <mergeCell ref="NGY15:NHC15"/>
    <mergeCell ref="NFF15:NFJ15"/>
    <mergeCell ref="NFK15:NFO15"/>
    <mergeCell ref="NFP15:NFT15"/>
    <mergeCell ref="NFU15:NFY15"/>
    <mergeCell ref="NFZ15:NGD15"/>
    <mergeCell ref="NHD15:NHH15"/>
    <mergeCell ref="NHI15:NHM15"/>
    <mergeCell ref="NHN15:NHR15"/>
    <mergeCell ref="NHS15:NHW15"/>
    <mergeCell ref="NHX15:NIB15"/>
    <mergeCell ref="NGE15:NGI15"/>
    <mergeCell ref="NEG15:NEK15"/>
    <mergeCell ref="NEL15:NEP15"/>
    <mergeCell ref="NEQ15:NEU15"/>
    <mergeCell ref="NEV15:NEZ15"/>
    <mergeCell ref="NJB15:NJF15"/>
    <mergeCell ref="NJG15:NJK15"/>
    <mergeCell ref="NJL15:NJP15"/>
    <mergeCell ref="NJQ15:NJU15"/>
    <mergeCell ref="NJV15:NJZ15"/>
    <mergeCell ref="NIC15:NIG15"/>
    <mergeCell ref="NIH15:NIL15"/>
    <mergeCell ref="NIM15:NIQ15"/>
    <mergeCell ref="NIR15:NIV15"/>
    <mergeCell ref="NIW15:NJA15"/>
    <mergeCell ref="NLT15:NLX15"/>
    <mergeCell ref="NKA15:NKE15"/>
    <mergeCell ref="NKF15:NKJ15"/>
    <mergeCell ref="NKK15:NKO15"/>
    <mergeCell ref="NKP15:NKT15"/>
    <mergeCell ref="NKU15:NKY15"/>
    <mergeCell ref="NNC15:NNG15"/>
    <mergeCell ref="NNH15:NNL15"/>
    <mergeCell ref="NNM15:NNQ15"/>
    <mergeCell ref="NNR15:NNV15"/>
    <mergeCell ref="NLY15:NMC15"/>
    <mergeCell ref="NMD15:NMH15"/>
    <mergeCell ref="NMI15:NMM15"/>
    <mergeCell ref="NMN15:NMR15"/>
    <mergeCell ref="NMS15:NMW15"/>
    <mergeCell ref="NNW15:NOA15"/>
    <mergeCell ref="NOB15:NOF15"/>
    <mergeCell ref="NOG15:NOK15"/>
    <mergeCell ref="NOL15:NOP15"/>
    <mergeCell ref="NOQ15:NOU15"/>
    <mergeCell ref="NMX15:NNB15"/>
    <mergeCell ref="NKZ15:NLD15"/>
    <mergeCell ref="NLE15:NLI15"/>
    <mergeCell ref="NLJ15:NLN15"/>
    <mergeCell ref="NLO15:NLS15"/>
    <mergeCell ref="NPU15:NPY15"/>
    <mergeCell ref="NPZ15:NQD15"/>
    <mergeCell ref="NQE15:NQI15"/>
    <mergeCell ref="NQJ15:NQN15"/>
    <mergeCell ref="NQO15:NQS15"/>
    <mergeCell ref="NOV15:NOZ15"/>
    <mergeCell ref="NPA15:NPE15"/>
    <mergeCell ref="NPF15:NPJ15"/>
    <mergeCell ref="NPK15:NPO15"/>
    <mergeCell ref="NPP15:NPT15"/>
    <mergeCell ref="NSM15:NSQ15"/>
    <mergeCell ref="NQT15:NQX15"/>
    <mergeCell ref="NQY15:NRC15"/>
    <mergeCell ref="NRD15:NRH15"/>
    <mergeCell ref="NRI15:NRM15"/>
    <mergeCell ref="NRN15:NRR15"/>
    <mergeCell ref="NTV15:NTZ15"/>
    <mergeCell ref="NUA15:NUE15"/>
    <mergeCell ref="NUF15:NUJ15"/>
    <mergeCell ref="NUK15:NUO15"/>
    <mergeCell ref="NSR15:NSV15"/>
    <mergeCell ref="NSW15:NTA15"/>
    <mergeCell ref="NTB15:NTF15"/>
    <mergeCell ref="NTG15:NTK15"/>
    <mergeCell ref="NTL15:NTP15"/>
    <mergeCell ref="NUP15:NUT15"/>
    <mergeCell ref="NUU15:NUY15"/>
    <mergeCell ref="NUZ15:NVD15"/>
    <mergeCell ref="NVE15:NVI15"/>
    <mergeCell ref="NVJ15:NVN15"/>
    <mergeCell ref="NTQ15:NTU15"/>
    <mergeCell ref="NRS15:NRW15"/>
    <mergeCell ref="NRX15:NSB15"/>
    <mergeCell ref="NSC15:NSG15"/>
    <mergeCell ref="NSH15:NSL15"/>
    <mergeCell ref="NWN15:NWR15"/>
    <mergeCell ref="NWS15:NWW15"/>
    <mergeCell ref="NWX15:NXB15"/>
    <mergeCell ref="NXC15:NXG15"/>
    <mergeCell ref="NXH15:NXL15"/>
    <mergeCell ref="NVO15:NVS15"/>
    <mergeCell ref="NVT15:NVX15"/>
    <mergeCell ref="NVY15:NWC15"/>
    <mergeCell ref="NWD15:NWH15"/>
    <mergeCell ref="NWI15:NWM15"/>
    <mergeCell ref="NZF15:NZJ15"/>
    <mergeCell ref="NXM15:NXQ15"/>
    <mergeCell ref="NXR15:NXV15"/>
    <mergeCell ref="NXW15:NYA15"/>
    <mergeCell ref="NYB15:NYF15"/>
    <mergeCell ref="NYG15:NYK15"/>
    <mergeCell ref="OAO15:OAS15"/>
    <mergeCell ref="OAT15:OAX15"/>
    <mergeCell ref="OAY15:OBC15"/>
    <mergeCell ref="OBD15:OBH15"/>
    <mergeCell ref="NZK15:NZO15"/>
    <mergeCell ref="NZP15:NZT15"/>
    <mergeCell ref="NZU15:NZY15"/>
    <mergeCell ref="NZZ15:OAD15"/>
    <mergeCell ref="OAE15:OAI15"/>
    <mergeCell ref="OBI15:OBM15"/>
    <mergeCell ref="OBN15:OBR15"/>
    <mergeCell ref="OBS15:OBW15"/>
    <mergeCell ref="OBX15:OCB15"/>
    <mergeCell ref="OCC15:OCG15"/>
    <mergeCell ref="OAJ15:OAN15"/>
    <mergeCell ref="NYL15:NYP15"/>
    <mergeCell ref="NYQ15:NYU15"/>
    <mergeCell ref="NYV15:NYZ15"/>
    <mergeCell ref="NZA15:NZE15"/>
    <mergeCell ref="ODG15:ODK15"/>
    <mergeCell ref="ODL15:ODP15"/>
    <mergeCell ref="ODQ15:ODU15"/>
    <mergeCell ref="ODV15:ODZ15"/>
    <mergeCell ref="OEA15:OEE15"/>
    <mergeCell ref="OCH15:OCL15"/>
    <mergeCell ref="OCM15:OCQ15"/>
    <mergeCell ref="OCR15:OCV15"/>
    <mergeCell ref="OCW15:ODA15"/>
    <mergeCell ref="ODB15:ODF15"/>
    <mergeCell ref="OFY15:OGC15"/>
    <mergeCell ref="OEF15:OEJ15"/>
    <mergeCell ref="OEK15:OEO15"/>
    <mergeCell ref="OEP15:OET15"/>
    <mergeCell ref="OEU15:OEY15"/>
    <mergeCell ref="OEZ15:OFD15"/>
    <mergeCell ref="OHH15:OHL15"/>
    <mergeCell ref="OHM15:OHQ15"/>
    <mergeCell ref="OHR15:OHV15"/>
    <mergeCell ref="OHW15:OIA15"/>
    <mergeCell ref="OGD15:OGH15"/>
    <mergeCell ref="OGI15:OGM15"/>
    <mergeCell ref="OGN15:OGR15"/>
    <mergeCell ref="OGS15:OGW15"/>
    <mergeCell ref="OGX15:OHB15"/>
    <mergeCell ref="OIB15:OIF15"/>
    <mergeCell ref="OIG15:OIK15"/>
    <mergeCell ref="OIL15:OIP15"/>
    <mergeCell ref="OIQ15:OIU15"/>
    <mergeCell ref="OIV15:OIZ15"/>
    <mergeCell ref="OHC15:OHG15"/>
    <mergeCell ref="OFE15:OFI15"/>
    <mergeCell ref="OFJ15:OFN15"/>
    <mergeCell ref="OFO15:OFS15"/>
    <mergeCell ref="OFT15:OFX15"/>
    <mergeCell ref="OJZ15:OKD15"/>
    <mergeCell ref="OKE15:OKI15"/>
    <mergeCell ref="OKJ15:OKN15"/>
    <mergeCell ref="OKO15:OKS15"/>
    <mergeCell ref="OKT15:OKX15"/>
    <mergeCell ref="OJA15:OJE15"/>
    <mergeCell ref="OJF15:OJJ15"/>
    <mergeCell ref="OJK15:OJO15"/>
    <mergeCell ref="OJP15:OJT15"/>
    <mergeCell ref="OJU15:OJY15"/>
    <mergeCell ref="OMR15:OMV15"/>
    <mergeCell ref="OKY15:OLC15"/>
    <mergeCell ref="OLD15:OLH15"/>
    <mergeCell ref="OLI15:OLM15"/>
    <mergeCell ref="OLN15:OLR15"/>
    <mergeCell ref="OLS15:OLW15"/>
    <mergeCell ref="OOA15:OOE15"/>
    <mergeCell ref="OOF15:OOJ15"/>
    <mergeCell ref="OOK15:OOO15"/>
    <mergeCell ref="OOP15:OOT15"/>
    <mergeCell ref="OMW15:ONA15"/>
    <mergeCell ref="ONB15:ONF15"/>
    <mergeCell ref="ONG15:ONK15"/>
    <mergeCell ref="ONL15:ONP15"/>
    <mergeCell ref="ONQ15:ONU15"/>
    <mergeCell ref="OOU15:OOY15"/>
    <mergeCell ref="OOZ15:OPD15"/>
    <mergeCell ref="OPE15:OPI15"/>
    <mergeCell ref="OPJ15:OPN15"/>
    <mergeCell ref="OPO15:OPS15"/>
    <mergeCell ref="ONV15:ONZ15"/>
    <mergeCell ref="OLX15:OMB15"/>
    <mergeCell ref="OMC15:OMG15"/>
    <mergeCell ref="OMH15:OML15"/>
    <mergeCell ref="OMM15:OMQ15"/>
    <mergeCell ref="OQS15:OQW15"/>
    <mergeCell ref="OQX15:ORB15"/>
    <mergeCell ref="ORC15:ORG15"/>
    <mergeCell ref="ORH15:ORL15"/>
    <mergeCell ref="ORM15:ORQ15"/>
    <mergeCell ref="OPT15:OPX15"/>
    <mergeCell ref="OPY15:OQC15"/>
    <mergeCell ref="OQD15:OQH15"/>
    <mergeCell ref="OQI15:OQM15"/>
    <mergeCell ref="OQN15:OQR15"/>
    <mergeCell ref="OTK15:OTO15"/>
    <mergeCell ref="ORR15:ORV15"/>
    <mergeCell ref="ORW15:OSA15"/>
    <mergeCell ref="OSB15:OSF15"/>
    <mergeCell ref="OSG15:OSK15"/>
    <mergeCell ref="OSL15:OSP15"/>
    <mergeCell ref="OUT15:OUX15"/>
    <mergeCell ref="OUY15:OVC15"/>
    <mergeCell ref="OVD15:OVH15"/>
    <mergeCell ref="OVI15:OVM15"/>
    <mergeCell ref="OTP15:OTT15"/>
    <mergeCell ref="OTU15:OTY15"/>
    <mergeCell ref="OTZ15:OUD15"/>
    <mergeCell ref="OUE15:OUI15"/>
    <mergeCell ref="OUJ15:OUN15"/>
    <mergeCell ref="OVN15:OVR15"/>
    <mergeCell ref="OVS15:OVW15"/>
    <mergeCell ref="OVX15:OWB15"/>
    <mergeCell ref="OWC15:OWG15"/>
    <mergeCell ref="OWH15:OWL15"/>
    <mergeCell ref="OUO15:OUS15"/>
    <mergeCell ref="OSQ15:OSU15"/>
    <mergeCell ref="OSV15:OSZ15"/>
    <mergeCell ref="OTA15:OTE15"/>
    <mergeCell ref="OTF15:OTJ15"/>
    <mergeCell ref="OXL15:OXP15"/>
    <mergeCell ref="OXQ15:OXU15"/>
    <mergeCell ref="OXV15:OXZ15"/>
    <mergeCell ref="OYA15:OYE15"/>
    <mergeCell ref="OYF15:OYJ15"/>
    <mergeCell ref="OWM15:OWQ15"/>
    <mergeCell ref="OWR15:OWV15"/>
    <mergeCell ref="OWW15:OXA15"/>
    <mergeCell ref="OXB15:OXF15"/>
    <mergeCell ref="OXG15:OXK15"/>
    <mergeCell ref="PAD15:PAH15"/>
    <mergeCell ref="OYK15:OYO15"/>
    <mergeCell ref="OYP15:OYT15"/>
    <mergeCell ref="OYU15:OYY15"/>
    <mergeCell ref="OYZ15:OZD15"/>
    <mergeCell ref="OZE15:OZI15"/>
    <mergeCell ref="PBM15:PBQ15"/>
    <mergeCell ref="PBR15:PBV15"/>
    <mergeCell ref="PBW15:PCA15"/>
    <mergeCell ref="PCB15:PCF15"/>
    <mergeCell ref="PAI15:PAM15"/>
    <mergeCell ref="PAN15:PAR15"/>
    <mergeCell ref="PAS15:PAW15"/>
    <mergeCell ref="PAX15:PBB15"/>
    <mergeCell ref="PBC15:PBG15"/>
    <mergeCell ref="PCG15:PCK15"/>
    <mergeCell ref="PCL15:PCP15"/>
    <mergeCell ref="PCQ15:PCU15"/>
    <mergeCell ref="PCV15:PCZ15"/>
    <mergeCell ref="PDA15:PDE15"/>
    <mergeCell ref="PBH15:PBL15"/>
    <mergeCell ref="OZJ15:OZN15"/>
    <mergeCell ref="OZO15:OZS15"/>
    <mergeCell ref="OZT15:OZX15"/>
    <mergeCell ref="OZY15:PAC15"/>
    <mergeCell ref="PEE15:PEI15"/>
    <mergeCell ref="PEJ15:PEN15"/>
    <mergeCell ref="PEO15:PES15"/>
    <mergeCell ref="PET15:PEX15"/>
    <mergeCell ref="PEY15:PFC15"/>
    <mergeCell ref="PDF15:PDJ15"/>
    <mergeCell ref="PDK15:PDO15"/>
    <mergeCell ref="PDP15:PDT15"/>
    <mergeCell ref="PDU15:PDY15"/>
    <mergeCell ref="PDZ15:PED15"/>
    <mergeCell ref="PGW15:PHA15"/>
    <mergeCell ref="PFD15:PFH15"/>
    <mergeCell ref="PFI15:PFM15"/>
    <mergeCell ref="PFN15:PFR15"/>
    <mergeCell ref="PFS15:PFW15"/>
    <mergeCell ref="PFX15:PGB15"/>
    <mergeCell ref="PIF15:PIJ15"/>
    <mergeCell ref="PIK15:PIO15"/>
    <mergeCell ref="PIP15:PIT15"/>
    <mergeCell ref="PIU15:PIY15"/>
    <mergeCell ref="PHB15:PHF15"/>
    <mergeCell ref="PHG15:PHK15"/>
    <mergeCell ref="PHL15:PHP15"/>
    <mergeCell ref="PHQ15:PHU15"/>
    <mergeCell ref="PHV15:PHZ15"/>
    <mergeCell ref="PIZ15:PJD15"/>
    <mergeCell ref="PJE15:PJI15"/>
    <mergeCell ref="PJJ15:PJN15"/>
    <mergeCell ref="PJO15:PJS15"/>
    <mergeCell ref="PJT15:PJX15"/>
    <mergeCell ref="PIA15:PIE15"/>
    <mergeCell ref="PGC15:PGG15"/>
    <mergeCell ref="PGH15:PGL15"/>
    <mergeCell ref="PGM15:PGQ15"/>
    <mergeCell ref="PGR15:PGV15"/>
    <mergeCell ref="PKX15:PLB15"/>
    <mergeCell ref="PLC15:PLG15"/>
    <mergeCell ref="PLH15:PLL15"/>
    <mergeCell ref="PLM15:PLQ15"/>
    <mergeCell ref="PLR15:PLV15"/>
    <mergeCell ref="PJY15:PKC15"/>
    <mergeCell ref="PKD15:PKH15"/>
    <mergeCell ref="PKI15:PKM15"/>
    <mergeCell ref="PKN15:PKR15"/>
    <mergeCell ref="PKS15:PKW15"/>
    <mergeCell ref="PNP15:PNT15"/>
    <mergeCell ref="PLW15:PMA15"/>
    <mergeCell ref="PMB15:PMF15"/>
    <mergeCell ref="PMG15:PMK15"/>
    <mergeCell ref="PML15:PMP15"/>
    <mergeCell ref="PMQ15:PMU15"/>
    <mergeCell ref="POY15:PPC15"/>
    <mergeCell ref="PPD15:PPH15"/>
    <mergeCell ref="PPI15:PPM15"/>
    <mergeCell ref="PPN15:PPR15"/>
    <mergeCell ref="PNU15:PNY15"/>
    <mergeCell ref="PNZ15:POD15"/>
    <mergeCell ref="POE15:POI15"/>
    <mergeCell ref="POJ15:PON15"/>
    <mergeCell ref="POO15:POS15"/>
    <mergeCell ref="PPS15:PPW15"/>
    <mergeCell ref="PPX15:PQB15"/>
    <mergeCell ref="PQC15:PQG15"/>
    <mergeCell ref="PQH15:PQL15"/>
    <mergeCell ref="PQM15:PQQ15"/>
    <mergeCell ref="POT15:POX15"/>
    <mergeCell ref="PMV15:PMZ15"/>
    <mergeCell ref="PNA15:PNE15"/>
    <mergeCell ref="PNF15:PNJ15"/>
    <mergeCell ref="PNK15:PNO15"/>
    <mergeCell ref="PRQ15:PRU15"/>
    <mergeCell ref="PRV15:PRZ15"/>
    <mergeCell ref="PSA15:PSE15"/>
    <mergeCell ref="PSF15:PSJ15"/>
    <mergeCell ref="PSK15:PSO15"/>
    <mergeCell ref="PQR15:PQV15"/>
    <mergeCell ref="PQW15:PRA15"/>
    <mergeCell ref="PRB15:PRF15"/>
    <mergeCell ref="PRG15:PRK15"/>
    <mergeCell ref="PRL15:PRP15"/>
    <mergeCell ref="PUI15:PUM15"/>
    <mergeCell ref="PSP15:PST15"/>
    <mergeCell ref="PSU15:PSY15"/>
    <mergeCell ref="PSZ15:PTD15"/>
    <mergeCell ref="PTE15:PTI15"/>
    <mergeCell ref="PTJ15:PTN15"/>
    <mergeCell ref="PVR15:PVV15"/>
    <mergeCell ref="PVW15:PWA15"/>
    <mergeCell ref="PWB15:PWF15"/>
    <mergeCell ref="PWG15:PWK15"/>
    <mergeCell ref="PUN15:PUR15"/>
    <mergeCell ref="PUS15:PUW15"/>
    <mergeCell ref="PUX15:PVB15"/>
    <mergeCell ref="PVC15:PVG15"/>
    <mergeCell ref="PVH15:PVL15"/>
    <mergeCell ref="PWL15:PWP15"/>
    <mergeCell ref="PWQ15:PWU15"/>
    <mergeCell ref="PWV15:PWZ15"/>
    <mergeCell ref="PXA15:PXE15"/>
    <mergeCell ref="PXF15:PXJ15"/>
    <mergeCell ref="PVM15:PVQ15"/>
    <mergeCell ref="PTO15:PTS15"/>
    <mergeCell ref="PTT15:PTX15"/>
    <mergeCell ref="PTY15:PUC15"/>
    <mergeCell ref="PUD15:PUH15"/>
    <mergeCell ref="PYJ15:PYN15"/>
    <mergeCell ref="PYO15:PYS15"/>
    <mergeCell ref="PYT15:PYX15"/>
    <mergeCell ref="PYY15:PZC15"/>
    <mergeCell ref="PZD15:PZH15"/>
    <mergeCell ref="PXK15:PXO15"/>
    <mergeCell ref="PXP15:PXT15"/>
    <mergeCell ref="PXU15:PXY15"/>
    <mergeCell ref="PXZ15:PYD15"/>
    <mergeCell ref="PYE15:PYI15"/>
    <mergeCell ref="QBB15:QBF15"/>
    <mergeCell ref="PZI15:PZM15"/>
    <mergeCell ref="PZN15:PZR15"/>
    <mergeCell ref="PZS15:PZW15"/>
    <mergeCell ref="PZX15:QAB15"/>
    <mergeCell ref="QAC15:QAG15"/>
    <mergeCell ref="QCK15:QCO15"/>
    <mergeCell ref="QCP15:QCT15"/>
    <mergeCell ref="QCU15:QCY15"/>
    <mergeCell ref="QCZ15:QDD15"/>
    <mergeCell ref="QBG15:QBK15"/>
    <mergeCell ref="QBL15:QBP15"/>
    <mergeCell ref="QBQ15:QBU15"/>
    <mergeCell ref="QBV15:QBZ15"/>
    <mergeCell ref="QCA15:QCE15"/>
    <mergeCell ref="QDE15:QDI15"/>
    <mergeCell ref="QDJ15:QDN15"/>
    <mergeCell ref="QDO15:QDS15"/>
    <mergeCell ref="QDT15:QDX15"/>
    <mergeCell ref="QDY15:QEC15"/>
    <mergeCell ref="QCF15:QCJ15"/>
    <mergeCell ref="QAH15:QAL15"/>
    <mergeCell ref="QAM15:QAQ15"/>
    <mergeCell ref="QAR15:QAV15"/>
    <mergeCell ref="QAW15:QBA15"/>
    <mergeCell ref="QFC15:QFG15"/>
    <mergeCell ref="QFH15:QFL15"/>
    <mergeCell ref="QFM15:QFQ15"/>
    <mergeCell ref="QFR15:QFV15"/>
    <mergeCell ref="QFW15:QGA15"/>
    <mergeCell ref="QED15:QEH15"/>
    <mergeCell ref="QEI15:QEM15"/>
    <mergeCell ref="QEN15:QER15"/>
    <mergeCell ref="QES15:QEW15"/>
    <mergeCell ref="QEX15:QFB15"/>
    <mergeCell ref="QHU15:QHY15"/>
    <mergeCell ref="QGB15:QGF15"/>
    <mergeCell ref="QGG15:QGK15"/>
    <mergeCell ref="QGL15:QGP15"/>
    <mergeCell ref="QGQ15:QGU15"/>
    <mergeCell ref="QGV15:QGZ15"/>
    <mergeCell ref="QJD15:QJH15"/>
    <mergeCell ref="QJI15:QJM15"/>
    <mergeCell ref="QJN15:QJR15"/>
    <mergeCell ref="QJS15:QJW15"/>
    <mergeCell ref="QHZ15:QID15"/>
    <mergeCell ref="QIE15:QII15"/>
    <mergeCell ref="QIJ15:QIN15"/>
    <mergeCell ref="QIO15:QIS15"/>
    <mergeCell ref="QIT15:QIX15"/>
    <mergeCell ref="QJX15:QKB15"/>
    <mergeCell ref="QKC15:QKG15"/>
    <mergeCell ref="QKH15:QKL15"/>
    <mergeCell ref="QKM15:QKQ15"/>
    <mergeCell ref="QKR15:QKV15"/>
    <mergeCell ref="QIY15:QJC15"/>
    <mergeCell ref="QHA15:QHE15"/>
    <mergeCell ref="QHF15:QHJ15"/>
    <mergeCell ref="QHK15:QHO15"/>
    <mergeCell ref="QHP15:QHT15"/>
    <mergeCell ref="QLV15:QLZ15"/>
    <mergeCell ref="QMA15:QME15"/>
    <mergeCell ref="QMF15:QMJ15"/>
    <mergeCell ref="QMK15:QMO15"/>
    <mergeCell ref="QMP15:QMT15"/>
    <mergeCell ref="QKW15:QLA15"/>
    <mergeCell ref="QLB15:QLF15"/>
    <mergeCell ref="QLG15:QLK15"/>
    <mergeCell ref="QLL15:QLP15"/>
    <mergeCell ref="QLQ15:QLU15"/>
    <mergeCell ref="QON15:QOR15"/>
    <mergeCell ref="QMU15:QMY15"/>
    <mergeCell ref="QMZ15:QND15"/>
    <mergeCell ref="QNE15:QNI15"/>
    <mergeCell ref="QNJ15:QNN15"/>
    <mergeCell ref="QNO15:QNS15"/>
    <mergeCell ref="QPW15:QQA15"/>
    <mergeCell ref="QQB15:QQF15"/>
    <mergeCell ref="QQG15:QQK15"/>
    <mergeCell ref="QQL15:QQP15"/>
    <mergeCell ref="QOS15:QOW15"/>
    <mergeCell ref="QOX15:QPB15"/>
    <mergeCell ref="QPC15:QPG15"/>
    <mergeCell ref="QPH15:QPL15"/>
    <mergeCell ref="QPM15:QPQ15"/>
    <mergeCell ref="QQQ15:QQU15"/>
    <mergeCell ref="QQV15:QQZ15"/>
    <mergeCell ref="QRA15:QRE15"/>
    <mergeCell ref="QRF15:QRJ15"/>
    <mergeCell ref="QRK15:QRO15"/>
    <mergeCell ref="QPR15:QPV15"/>
    <mergeCell ref="QNT15:QNX15"/>
    <mergeCell ref="QNY15:QOC15"/>
    <mergeCell ref="QOD15:QOH15"/>
    <mergeCell ref="QOI15:QOM15"/>
    <mergeCell ref="QSO15:QSS15"/>
    <mergeCell ref="QST15:QSX15"/>
    <mergeCell ref="QSY15:QTC15"/>
    <mergeCell ref="QTD15:QTH15"/>
    <mergeCell ref="QTI15:QTM15"/>
    <mergeCell ref="QRP15:QRT15"/>
    <mergeCell ref="QRU15:QRY15"/>
    <mergeCell ref="QRZ15:QSD15"/>
    <mergeCell ref="QSE15:QSI15"/>
    <mergeCell ref="QSJ15:QSN15"/>
    <mergeCell ref="QVG15:QVK15"/>
    <mergeCell ref="QTN15:QTR15"/>
    <mergeCell ref="QTS15:QTW15"/>
    <mergeCell ref="QTX15:QUB15"/>
    <mergeCell ref="QUC15:QUG15"/>
    <mergeCell ref="QUH15:QUL15"/>
    <mergeCell ref="QWP15:QWT15"/>
    <mergeCell ref="QWU15:QWY15"/>
    <mergeCell ref="QWZ15:QXD15"/>
    <mergeCell ref="QXE15:QXI15"/>
    <mergeCell ref="QVL15:QVP15"/>
    <mergeCell ref="QVQ15:QVU15"/>
    <mergeCell ref="QVV15:QVZ15"/>
    <mergeCell ref="QWA15:QWE15"/>
    <mergeCell ref="QWF15:QWJ15"/>
    <mergeCell ref="QXJ15:QXN15"/>
    <mergeCell ref="QXO15:QXS15"/>
    <mergeCell ref="QXT15:QXX15"/>
    <mergeCell ref="QXY15:QYC15"/>
    <mergeCell ref="QYD15:QYH15"/>
    <mergeCell ref="QWK15:QWO15"/>
    <mergeCell ref="QUM15:QUQ15"/>
    <mergeCell ref="QUR15:QUV15"/>
    <mergeCell ref="QUW15:QVA15"/>
    <mergeCell ref="QVB15:QVF15"/>
    <mergeCell ref="QZH15:QZL15"/>
    <mergeCell ref="QZM15:QZQ15"/>
    <mergeCell ref="QZR15:QZV15"/>
    <mergeCell ref="QZW15:RAA15"/>
    <mergeCell ref="RAB15:RAF15"/>
    <mergeCell ref="QYI15:QYM15"/>
    <mergeCell ref="QYN15:QYR15"/>
    <mergeCell ref="QYS15:QYW15"/>
    <mergeCell ref="QYX15:QZB15"/>
    <mergeCell ref="QZC15:QZG15"/>
    <mergeCell ref="RBZ15:RCD15"/>
    <mergeCell ref="RAG15:RAK15"/>
    <mergeCell ref="RAL15:RAP15"/>
    <mergeCell ref="RAQ15:RAU15"/>
    <mergeCell ref="RAV15:RAZ15"/>
    <mergeCell ref="RBA15:RBE15"/>
    <mergeCell ref="RDI15:RDM15"/>
    <mergeCell ref="RDN15:RDR15"/>
    <mergeCell ref="RDS15:RDW15"/>
    <mergeCell ref="RDX15:REB15"/>
    <mergeCell ref="RCE15:RCI15"/>
    <mergeCell ref="RCJ15:RCN15"/>
    <mergeCell ref="RCO15:RCS15"/>
    <mergeCell ref="RCT15:RCX15"/>
    <mergeCell ref="RCY15:RDC15"/>
    <mergeCell ref="REC15:REG15"/>
    <mergeCell ref="REH15:REL15"/>
    <mergeCell ref="REM15:REQ15"/>
    <mergeCell ref="RER15:REV15"/>
    <mergeCell ref="REW15:RFA15"/>
    <mergeCell ref="RDD15:RDH15"/>
    <mergeCell ref="RBF15:RBJ15"/>
    <mergeCell ref="RBK15:RBO15"/>
    <mergeCell ref="RBP15:RBT15"/>
    <mergeCell ref="RBU15:RBY15"/>
    <mergeCell ref="RGA15:RGE15"/>
    <mergeCell ref="RGF15:RGJ15"/>
    <mergeCell ref="RGK15:RGO15"/>
    <mergeCell ref="RGP15:RGT15"/>
    <mergeCell ref="RGU15:RGY15"/>
    <mergeCell ref="RFB15:RFF15"/>
    <mergeCell ref="RFG15:RFK15"/>
    <mergeCell ref="RFL15:RFP15"/>
    <mergeCell ref="RFQ15:RFU15"/>
    <mergeCell ref="RFV15:RFZ15"/>
    <mergeCell ref="RIS15:RIW15"/>
    <mergeCell ref="RGZ15:RHD15"/>
    <mergeCell ref="RHE15:RHI15"/>
    <mergeCell ref="RHJ15:RHN15"/>
    <mergeCell ref="RHO15:RHS15"/>
    <mergeCell ref="RHT15:RHX15"/>
    <mergeCell ref="RKB15:RKF15"/>
    <mergeCell ref="RKG15:RKK15"/>
    <mergeCell ref="RKL15:RKP15"/>
    <mergeCell ref="RKQ15:RKU15"/>
    <mergeCell ref="RIX15:RJB15"/>
    <mergeCell ref="RJC15:RJG15"/>
    <mergeCell ref="RJH15:RJL15"/>
    <mergeCell ref="RJM15:RJQ15"/>
    <mergeCell ref="RJR15:RJV15"/>
    <mergeCell ref="RKV15:RKZ15"/>
    <mergeCell ref="RLA15:RLE15"/>
    <mergeCell ref="RLF15:RLJ15"/>
    <mergeCell ref="RLK15:RLO15"/>
    <mergeCell ref="RLP15:RLT15"/>
    <mergeCell ref="RJW15:RKA15"/>
    <mergeCell ref="RHY15:RIC15"/>
    <mergeCell ref="RID15:RIH15"/>
    <mergeCell ref="RII15:RIM15"/>
    <mergeCell ref="RIN15:RIR15"/>
    <mergeCell ref="RMT15:RMX15"/>
    <mergeCell ref="RMY15:RNC15"/>
    <mergeCell ref="RND15:RNH15"/>
    <mergeCell ref="RNI15:RNM15"/>
    <mergeCell ref="RNN15:RNR15"/>
    <mergeCell ref="RLU15:RLY15"/>
    <mergeCell ref="RLZ15:RMD15"/>
    <mergeCell ref="RME15:RMI15"/>
    <mergeCell ref="RMJ15:RMN15"/>
    <mergeCell ref="RMO15:RMS15"/>
    <mergeCell ref="RPL15:RPP15"/>
    <mergeCell ref="RNS15:RNW15"/>
    <mergeCell ref="RNX15:ROB15"/>
    <mergeCell ref="ROC15:ROG15"/>
    <mergeCell ref="ROH15:ROL15"/>
    <mergeCell ref="ROM15:ROQ15"/>
    <mergeCell ref="RQU15:RQY15"/>
    <mergeCell ref="RQZ15:RRD15"/>
    <mergeCell ref="RRE15:RRI15"/>
    <mergeCell ref="RRJ15:RRN15"/>
    <mergeCell ref="RPQ15:RPU15"/>
    <mergeCell ref="RPV15:RPZ15"/>
    <mergeCell ref="RQA15:RQE15"/>
    <mergeCell ref="RQF15:RQJ15"/>
    <mergeCell ref="RQK15:RQO15"/>
    <mergeCell ref="RRO15:RRS15"/>
    <mergeCell ref="RRT15:RRX15"/>
    <mergeCell ref="RRY15:RSC15"/>
    <mergeCell ref="RSD15:RSH15"/>
    <mergeCell ref="RSI15:RSM15"/>
    <mergeCell ref="RQP15:RQT15"/>
    <mergeCell ref="ROR15:ROV15"/>
    <mergeCell ref="ROW15:RPA15"/>
    <mergeCell ref="RPB15:RPF15"/>
    <mergeCell ref="RPG15:RPK15"/>
    <mergeCell ref="RTM15:RTQ15"/>
    <mergeCell ref="RTR15:RTV15"/>
    <mergeCell ref="RTW15:RUA15"/>
    <mergeCell ref="RUB15:RUF15"/>
    <mergeCell ref="RUG15:RUK15"/>
    <mergeCell ref="RSN15:RSR15"/>
    <mergeCell ref="RSS15:RSW15"/>
    <mergeCell ref="RSX15:RTB15"/>
    <mergeCell ref="RTC15:RTG15"/>
    <mergeCell ref="RTH15:RTL15"/>
    <mergeCell ref="RWE15:RWI15"/>
    <mergeCell ref="RUL15:RUP15"/>
    <mergeCell ref="RUQ15:RUU15"/>
    <mergeCell ref="RUV15:RUZ15"/>
    <mergeCell ref="RVA15:RVE15"/>
    <mergeCell ref="RVF15:RVJ15"/>
    <mergeCell ref="RXN15:RXR15"/>
    <mergeCell ref="RXS15:RXW15"/>
    <mergeCell ref="RXX15:RYB15"/>
    <mergeCell ref="RYC15:RYG15"/>
    <mergeCell ref="RWJ15:RWN15"/>
    <mergeCell ref="RWO15:RWS15"/>
    <mergeCell ref="RWT15:RWX15"/>
    <mergeCell ref="RWY15:RXC15"/>
    <mergeCell ref="RXD15:RXH15"/>
    <mergeCell ref="RYH15:RYL15"/>
    <mergeCell ref="RYM15:RYQ15"/>
    <mergeCell ref="RYR15:RYV15"/>
    <mergeCell ref="RYW15:RZA15"/>
    <mergeCell ref="RZB15:RZF15"/>
    <mergeCell ref="RXI15:RXM15"/>
    <mergeCell ref="RVK15:RVO15"/>
    <mergeCell ref="RVP15:RVT15"/>
    <mergeCell ref="RVU15:RVY15"/>
    <mergeCell ref="RVZ15:RWD15"/>
    <mergeCell ref="SAF15:SAJ15"/>
    <mergeCell ref="SAK15:SAO15"/>
    <mergeCell ref="SAP15:SAT15"/>
    <mergeCell ref="SAU15:SAY15"/>
    <mergeCell ref="SAZ15:SBD15"/>
    <mergeCell ref="RZG15:RZK15"/>
    <mergeCell ref="RZL15:RZP15"/>
    <mergeCell ref="RZQ15:RZU15"/>
    <mergeCell ref="RZV15:RZZ15"/>
    <mergeCell ref="SAA15:SAE15"/>
    <mergeCell ref="SCX15:SDB15"/>
    <mergeCell ref="SBE15:SBI15"/>
    <mergeCell ref="SBJ15:SBN15"/>
    <mergeCell ref="SBO15:SBS15"/>
    <mergeCell ref="SBT15:SBX15"/>
    <mergeCell ref="SBY15:SCC15"/>
    <mergeCell ref="SEG15:SEK15"/>
    <mergeCell ref="SEL15:SEP15"/>
    <mergeCell ref="SEQ15:SEU15"/>
    <mergeCell ref="SEV15:SEZ15"/>
    <mergeCell ref="SDC15:SDG15"/>
    <mergeCell ref="SDH15:SDL15"/>
    <mergeCell ref="SDM15:SDQ15"/>
    <mergeCell ref="SDR15:SDV15"/>
    <mergeCell ref="SDW15:SEA15"/>
    <mergeCell ref="SFA15:SFE15"/>
    <mergeCell ref="SFF15:SFJ15"/>
    <mergeCell ref="SFK15:SFO15"/>
    <mergeCell ref="SFP15:SFT15"/>
    <mergeCell ref="SFU15:SFY15"/>
    <mergeCell ref="SEB15:SEF15"/>
    <mergeCell ref="SCD15:SCH15"/>
    <mergeCell ref="SCI15:SCM15"/>
    <mergeCell ref="SCN15:SCR15"/>
    <mergeCell ref="SCS15:SCW15"/>
    <mergeCell ref="SGY15:SHC15"/>
    <mergeCell ref="SHD15:SHH15"/>
    <mergeCell ref="SHI15:SHM15"/>
    <mergeCell ref="SHN15:SHR15"/>
    <mergeCell ref="SHS15:SHW15"/>
    <mergeCell ref="SFZ15:SGD15"/>
    <mergeCell ref="SGE15:SGI15"/>
    <mergeCell ref="SGJ15:SGN15"/>
    <mergeCell ref="SGO15:SGS15"/>
    <mergeCell ref="SGT15:SGX15"/>
    <mergeCell ref="SJQ15:SJU15"/>
    <mergeCell ref="SHX15:SIB15"/>
    <mergeCell ref="SIC15:SIG15"/>
    <mergeCell ref="SIH15:SIL15"/>
    <mergeCell ref="SIM15:SIQ15"/>
    <mergeCell ref="SIR15:SIV15"/>
    <mergeCell ref="SKZ15:SLD15"/>
    <mergeCell ref="SLE15:SLI15"/>
    <mergeCell ref="SLJ15:SLN15"/>
    <mergeCell ref="SLO15:SLS15"/>
    <mergeCell ref="SJV15:SJZ15"/>
    <mergeCell ref="SKA15:SKE15"/>
    <mergeCell ref="SKF15:SKJ15"/>
    <mergeCell ref="SKK15:SKO15"/>
    <mergeCell ref="SKP15:SKT15"/>
    <mergeCell ref="SLT15:SLX15"/>
    <mergeCell ref="SLY15:SMC15"/>
    <mergeCell ref="SMD15:SMH15"/>
    <mergeCell ref="SMI15:SMM15"/>
    <mergeCell ref="SMN15:SMR15"/>
    <mergeCell ref="SKU15:SKY15"/>
    <mergeCell ref="SIW15:SJA15"/>
    <mergeCell ref="SJB15:SJF15"/>
    <mergeCell ref="SJG15:SJK15"/>
    <mergeCell ref="SJL15:SJP15"/>
    <mergeCell ref="SNR15:SNV15"/>
    <mergeCell ref="SNW15:SOA15"/>
    <mergeCell ref="SOB15:SOF15"/>
    <mergeCell ref="SOG15:SOK15"/>
    <mergeCell ref="SOL15:SOP15"/>
    <mergeCell ref="SMS15:SMW15"/>
    <mergeCell ref="SMX15:SNB15"/>
    <mergeCell ref="SNC15:SNG15"/>
    <mergeCell ref="SNH15:SNL15"/>
    <mergeCell ref="SNM15:SNQ15"/>
    <mergeCell ref="SQJ15:SQN15"/>
    <mergeCell ref="SOQ15:SOU15"/>
    <mergeCell ref="SOV15:SOZ15"/>
    <mergeCell ref="SPA15:SPE15"/>
    <mergeCell ref="SPF15:SPJ15"/>
    <mergeCell ref="SPK15:SPO15"/>
    <mergeCell ref="SRS15:SRW15"/>
    <mergeCell ref="SRX15:SSB15"/>
    <mergeCell ref="SSC15:SSG15"/>
    <mergeCell ref="SSH15:SSL15"/>
    <mergeCell ref="SQO15:SQS15"/>
    <mergeCell ref="SQT15:SQX15"/>
    <mergeCell ref="SQY15:SRC15"/>
    <mergeCell ref="SRD15:SRH15"/>
    <mergeCell ref="SRI15:SRM15"/>
    <mergeCell ref="SSM15:SSQ15"/>
    <mergeCell ref="SSR15:SSV15"/>
    <mergeCell ref="SSW15:STA15"/>
    <mergeCell ref="STB15:STF15"/>
    <mergeCell ref="STG15:STK15"/>
    <mergeCell ref="SRN15:SRR15"/>
    <mergeCell ref="SPP15:SPT15"/>
    <mergeCell ref="SPU15:SPY15"/>
    <mergeCell ref="SPZ15:SQD15"/>
    <mergeCell ref="SQE15:SQI15"/>
    <mergeCell ref="SUK15:SUO15"/>
    <mergeCell ref="SUP15:SUT15"/>
    <mergeCell ref="SUU15:SUY15"/>
    <mergeCell ref="SUZ15:SVD15"/>
    <mergeCell ref="SVE15:SVI15"/>
    <mergeCell ref="STL15:STP15"/>
    <mergeCell ref="STQ15:STU15"/>
    <mergeCell ref="STV15:STZ15"/>
    <mergeCell ref="SUA15:SUE15"/>
    <mergeCell ref="SUF15:SUJ15"/>
    <mergeCell ref="SXC15:SXG15"/>
    <mergeCell ref="SVJ15:SVN15"/>
    <mergeCell ref="SVO15:SVS15"/>
    <mergeCell ref="SVT15:SVX15"/>
    <mergeCell ref="SVY15:SWC15"/>
    <mergeCell ref="SWD15:SWH15"/>
    <mergeCell ref="SYL15:SYP15"/>
    <mergeCell ref="SYQ15:SYU15"/>
    <mergeCell ref="SYV15:SYZ15"/>
    <mergeCell ref="SZA15:SZE15"/>
    <mergeCell ref="SXH15:SXL15"/>
    <mergeCell ref="SXM15:SXQ15"/>
    <mergeCell ref="SXR15:SXV15"/>
    <mergeCell ref="SXW15:SYA15"/>
    <mergeCell ref="SYB15:SYF15"/>
    <mergeCell ref="SZF15:SZJ15"/>
    <mergeCell ref="SZK15:SZO15"/>
    <mergeCell ref="SZP15:SZT15"/>
    <mergeCell ref="SZU15:SZY15"/>
    <mergeCell ref="SZZ15:TAD15"/>
    <mergeCell ref="SYG15:SYK15"/>
    <mergeCell ref="SWI15:SWM15"/>
    <mergeCell ref="SWN15:SWR15"/>
    <mergeCell ref="SWS15:SWW15"/>
    <mergeCell ref="SWX15:SXB15"/>
    <mergeCell ref="TBD15:TBH15"/>
    <mergeCell ref="TBI15:TBM15"/>
    <mergeCell ref="TBN15:TBR15"/>
    <mergeCell ref="TBS15:TBW15"/>
    <mergeCell ref="TBX15:TCB15"/>
    <mergeCell ref="TAE15:TAI15"/>
    <mergeCell ref="TAJ15:TAN15"/>
    <mergeCell ref="TAO15:TAS15"/>
    <mergeCell ref="TAT15:TAX15"/>
    <mergeCell ref="TAY15:TBC15"/>
    <mergeCell ref="TDV15:TDZ15"/>
    <mergeCell ref="TCC15:TCG15"/>
    <mergeCell ref="TCH15:TCL15"/>
    <mergeCell ref="TCM15:TCQ15"/>
    <mergeCell ref="TCR15:TCV15"/>
    <mergeCell ref="TCW15:TDA15"/>
    <mergeCell ref="TFE15:TFI15"/>
    <mergeCell ref="TFJ15:TFN15"/>
    <mergeCell ref="TFO15:TFS15"/>
    <mergeCell ref="TFT15:TFX15"/>
    <mergeCell ref="TEA15:TEE15"/>
    <mergeCell ref="TEF15:TEJ15"/>
    <mergeCell ref="TEK15:TEO15"/>
    <mergeCell ref="TEP15:TET15"/>
    <mergeCell ref="TEU15:TEY15"/>
    <mergeCell ref="TFY15:TGC15"/>
    <mergeCell ref="TGD15:TGH15"/>
    <mergeCell ref="TGI15:TGM15"/>
    <mergeCell ref="TGN15:TGR15"/>
    <mergeCell ref="TGS15:TGW15"/>
    <mergeCell ref="TEZ15:TFD15"/>
    <mergeCell ref="TDB15:TDF15"/>
    <mergeCell ref="TDG15:TDK15"/>
    <mergeCell ref="TDL15:TDP15"/>
    <mergeCell ref="TDQ15:TDU15"/>
    <mergeCell ref="THW15:TIA15"/>
    <mergeCell ref="TIB15:TIF15"/>
    <mergeCell ref="TIG15:TIK15"/>
    <mergeCell ref="TIL15:TIP15"/>
    <mergeCell ref="TIQ15:TIU15"/>
    <mergeCell ref="TGX15:THB15"/>
    <mergeCell ref="THC15:THG15"/>
    <mergeCell ref="THH15:THL15"/>
    <mergeCell ref="THM15:THQ15"/>
    <mergeCell ref="THR15:THV15"/>
    <mergeCell ref="TKO15:TKS15"/>
    <mergeCell ref="TIV15:TIZ15"/>
    <mergeCell ref="TJA15:TJE15"/>
    <mergeCell ref="TJF15:TJJ15"/>
    <mergeCell ref="TJK15:TJO15"/>
    <mergeCell ref="TJP15:TJT15"/>
    <mergeCell ref="TLX15:TMB15"/>
    <mergeCell ref="TMC15:TMG15"/>
    <mergeCell ref="TMH15:TML15"/>
    <mergeCell ref="TMM15:TMQ15"/>
    <mergeCell ref="TKT15:TKX15"/>
    <mergeCell ref="TKY15:TLC15"/>
    <mergeCell ref="TLD15:TLH15"/>
    <mergeCell ref="TLI15:TLM15"/>
    <mergeCell ref="TLN15:TLR15"/>
    <mergeCell ref="TMR15:TMV15"/>
    <mergeCell ref="TMW15:TNA15"/>
    <mergeCell ref="TNB15:TNF15"/>
    <mergeCell ref="TNG15:TNK15"/>
    <mergeCell ref="TNL15:TNP15"/>
    <mergeCell ref="TLS15:TLW15"/>
    <mergeCell ref="TJU15:TJY15"/>
    <mergeCell ref="TJZ15:TKD15"/>
    <mergeCell ref="TKE15:TKI15"/>
    <mergeCell ref="TKJ15:TKN15"/>
    <mergeCell ref="TOP15:TOT15"/>
    <mergeCell ref="TOU15:TOY15"/>
    <mergeCell ref="TOZ15:TPD15"/>
    <mergeCell ref="TPE15:TPI15"/>
    <mergeCell ref="TPJ15:TPN15"/>
    <mergeCell ref="TNQ15:TNU15"/>
    <mergeCell ref="TNV15:TNZ15"/>
    <mergeCell ref="TOA15:TOE15"/>
    <mergeCell ref="TOF15:TOJ15"/>
    <mergeCell ref="TOK15:TOO15"/>
    <mergeCell ref="TRH15:TRL15"/>
    <mergeCell ref="TPO15:TPS15"/>
    <mergeCell ref="TPT15:TPX15"/>
    <mergeCell ref="TPY15:TQC15"/>
    <mergeCell ref="TQD15:TQH15"/>
    <mergeCell ref="TQI15:TQM15"/>
    <mergeCell ref="TSQ15:TSU15"/>
    <mergeCell ref="TSV15:TSZ15"/>
    <mergeCell ref="TTA15:TTE15"/>
    <mergeCell ref="TTF15:TTJ15"/>
    <mergeCell ref="TRM15:TRQ15"/>
    <mergeCell ref="TRR15:TRV15"/>
    <mergeCell ref="TRW15:TSA15"/>
    <mergeCell ref="TSB15:TSF15"/>
    <mergeCell ref="TSG15:TSK15"/>
    <mergeCell ref="TTK15:TTO15"/>
    <mergeCell ref="TTP15:TTT15"/>
    <mergeCell ref="TTU15:TTY15"/>
    <mergeCell ref="TTZ15:TUD15"/>
    <mergeCell ref="TUE15:TUI15"/>
    <mergeCell ref="TSL15:TSP15"/>
    <mergeCell ref="TQN15:TQR15"/>
    <mergeCell ref="TQS15:TQW15"/>
    <mergeCell ref="TQX15:TRB15"/>
    <mergeCell ref="TRC15:TRG15"/>
    <mergeCell ref="TVI15:TVM15"/>
    <mergeCell ref="TVN15:TVR15"/>
    <mergeCell ref="TVS15:TVW15"/>
    <mergeCell ref="TVX15:TWB15"/>
    <mergeCell ref="TWC15:TWG15"/>
    <mergeCell ref="TUJ15:TUN15"/>
    <mergeCell ref="TUO15:TUS15"/>
    <mergeCell ref="TUT15:TUX15"/>
    <mergeCell ref="TUY15:TVC15"/>
    <mergeCell ref="TVD15:TVH15"/>
    <mergeCell ref="TYA15:TYE15"/>
    <mergeCell ref="TWH15:TWL15"/>
    <mergeCell ref="TWM15:TWQ15"/>
    <mergeCell ref="TWR15:TWV15"/>
    <mergeCell ref="TWW15:TXA15"/>
    <mergeCell ref="TXB15:TXF15"/>
    <mergeCell ref="TZJ15:TZN15"/>
    <mergeCell ref="TZO15:TZS15"/>
    <mergeCell ref="TZT15:TZX15"/>
    <mergeCell ref="TZY15:UAC15"/>
    <mergeCell ref="TYF15:TYJ15"/>
    <mergeCell ref="TYK15:TYO15"/>
    <mergeCell ref="TYP15:TYT15"/>
    <mergeCell ref="TYU15:TYY15"/>
    <mergeCell ref="TYZ15:TZD15"/>
    <mergeCell ref="UAD15:UAH15"/>
    <mergeCell ref="UAI15:UAM15"/>
    <mergeCell ref="UAN15:UAR15"/>
    <mergeCell ref="UAS15:UAW15"/>
    <mergeCell ref="UAX15:UBB15"/>
    <mergeCell ref="TZE15:TZI15"/>
    <mergeCell ref="TXG15:TXK15"/>
    <mergeCell ref="TXL15:TXP15"/>
    <mergeCell ref="TXQ15:TXU15"/>
    <mergeCell ref="TXV15:TXZ15"/>
    <mergeCell ref="UCB15:UCF15"/>
    <mergeCell ref="UCG15:UCK15"/>
    <mergeCell ref="UCL15:UCP15"/>
    <mergeCell ref="UCQ15:UCU15"/>
    <mergeCell ref="UCV15:UCZ15"/>
    <mergeCell ref="UBC15:UBG15"/>
    <mergeCell ref="UBH15:UBL15"/>
    <mergeCell ref="UBM15:UBQ15"/>
    <mergeCell ref="UBR15:UBV15"/>
    <mergeCell ref="UBW15:UCA15"/>
    <mergeCell ref="UET15:UEX15"/>
    <mergeCell ref="UDA15:UDE15"/>
    <mergeCell ref="UDF15:UDJ15"/>
    <mergeCell ref="UDK15:UDO15"/>
    <mergeCell ref="UDP15:UDT15"/>
    <mergeCell ref="UDU15:UDY15"/>
    <mergeCell ref="UGC15:UGG15"/>
    <mergeCell ref="UGH15:UGL15"/>
    <mergeCell ref="UGM15:UGQ15"/>
    <mergeCell ref="UGR15:UGV15"/>
    <mergeCell ref="UEY15:UFC15"/>
    <mergeCell ref="UFD15:UFH15"/>
    <mergeCell ref="UFI15:UFM15"/>
    <mergeCell ref="UFN15:UFR15"/>
    <mergeCell ref="UFS15:UFW15"/>
    <mergeCell ref="UGW15:UHA15"/>
    <mergeCell ref="UHB15:UHF15"/>
    <mergeCell ref="UHG15:UHK15"/>
    <mergeCell ref="UHL15:UHP15"/>
    <mergeCell ref="UHQ15:UHU15"/>
    <mergeCell ref="UFX15:UGB15"/>
    <mergeCell ref="UDZ15:UED15"/>
    <mergeCell ref="UEE15:UEI15"/>
    <mergeCell ref="UEJ15:UEN15"/>
    <mergeCell ref="UEO15:UES15"/>
    <mergeCell ref="UIU15:UIY15"/>
    <mergeCell ref="UIZ15:UJD15"/>
    <mergeCell ref="UJE15:UJI15"/>
    <mergeCell ref="UJJ15:UJN15"/>
    <mergeCell ref="UJO15:UJS15"/>
    <mergeCell ref="UHV15:UHZ15"/>
    <mergeCell ref="UIA15:UIE15"/>
    <mergeCell ref="UIF15:UIJ15"/>
    <mergeCell ref="UIK15:UIO15"/>
    <mergeCell ref="UIP15:UIT15"/>
    <mergeCell ref="ULM15:ULQ15"/>
    <mergeCell ref="UJT15:UJX15"/>
    <mergeCell ref="UJY15:UKC15"/>
    <mergeCell ref="UKD15:UKH15"/>
    <mergeCell ref="UKI15:UKM15"/>
    <mergeCell ref="UKN15:UKR15"/>
    <mergeCell ref="UMV15:UMZ15"/>
    <mergeCell ref="UNA15:UNE15"/>
    <mergeCell ref="UNF15:UNJ15"/>
    <mergeCell ref="UNK15:UNO15"/>
    <mergeCell ref="ULR15:ULV15"/>
    <mergeCell ref="ULW15:UMA15"/>
    <mergeCell ref="UMB15:UMF15"/>
    <mergeCell ref="UMG15:UMK15"/>
    <mergeCell ref="UML15:UMP15"/>
    <mergeCell ref="UNP15:UNT15"/>
    <mergeCell ref="UNU15:UNY15"/>
    <mergeCell ref="UNZ15:UOD15"/>
    <mergeCell ref="UOE15:UOI15"/>
    <mergeCell ref="UOJ15:UON15"/>
    <mergeCell ref="UMQ15:UMU15"/>
    <mergeCell ref="UKS15:UKW15"/>
    <mergeCell ref="UKX15:ULB15"/>
    <mergeCell ref="ULC15:ULG15"/>
    <mergeCell ref="ULH15:ULL15"/>
    <mergeCell ref="UPN15:UPR15"/>
    <mergeCell ref="UPS15:UPW15"/>
    <mergeCell ref="UPX15:UQB15"/>
    <mergeCell ref="UQC15:UQG15"/>
    <mergeCell ref="UQH15:UQL15"/>
    <mergeCell ref="UOO15:UOS15"/>
    <mergeCell ref="UOT15:UOX15"/>
    <mergeCell ref="UOY15:UPC15"/>
    <mergeCell ref="UPD15:UPH15"/>
    <mergeCell ref="UPI15:UPM15"/>
    <mergeCell ref="USF15:USJ15"/>
    <mergeCell ref="UQM15:UQQ15"/>
    <mergeCell ref="UQR15:UQV15"/>
    <mergeCell ref="UQW15:URA15"/>
    <mergeCell ref="URB15:URF15"/>
    <mergeCell ref="URG15:URK15"/>
    <mergeCell ref="UTO15:UTS15"/>
    <mergeCell ref="UTT15:UTX15"/>
    <mergeCell ref="UTY15:UUC15"/>
    <mergeCell ref="UUD15:UUH15"/>
    <mergeCell ref="USK15:USO15"/>
    <mergeCell ref="USP15:UST15"/>
    <mergeCell ref="USU15:USY15"/>
    <mergeCell ref="USZ15:UTD15"/>
    <mergeCell ref="UTE15:UTI15"/>
    <mergeCell ref="UUI15:UUM15"/>
    <mergeCell ref="UUN15:UUR15"/>
    <mergeCell ref="UUS15:UUW15"/>
    <mergeCell ref="UUX15:UVB15"/>
    <mergeCell ref="UVC15:UVG15"/>
    <mergeCell ref="UTJ15:UTN15"/>
    <mergeCell ref="URL15:URP15"/>
    <mergeCell ref="URQ15:URU15"/>
    <mergeCell ref="URV15:URZ15"/>
    <mergeCell ref="USA15:USE15"/>
    <mergeCell ref="UWG15:UWK15"/>
    <mergeCell ref="UWL15:UWP15"/>
    <mergeCell ref="UWQ15:UWU15"/>
    <mergeCell ref="UWV15:UWZ15"/>
    <mergeCell ref="UXA15:UXE15"/>
    <mergeCell ref="UVH15:UVL15"/>
    <mergeCell ref="UVM15:UVQ15"/>
    <mergeCell ref="UVR15:UVV15"/>
    <mergeCell ref="UVW15:UWA15"/>
    <mergeCell ref="UWB15:UWF15"/>
    <mergeCell ref="UYY15:UZC15"/>
    <mergeCell ref="UXF15:UXJ15"/>
    <mergeCell ref="UXK15:UXO15"/>
    <mergeCell ref="UXP15:UXT15"/>
    <mergeCell ref="UXU15:UXY15"/>
    <mergeCell ref="UXZ15:UYD15"/>
    <mergeCell ref="VAH15:VAL15"/>
    <mergeCell ref="VAM15:VAQ15"/>
    <mergeCell ref="VAR15:VAV15"/>
    <mergeCell ref="VAW15:VBA15"/>
    <mergeCell ref="UZD15:UZH15"/>
    <mergeCell ref="UZI15:UZM15"/>
    <mergeCell ref="UZN15:UZR15"/>
    <mergeCell ref="UZS15:UZW15"/>
    <mergeCell ref="UZX15:VAB15"/>
    <mergeCell ref="VBB15:VBF15"/>
    <mergeCell ref="VBG15:VBK15"/>
    <mergeCell ref="VBL15:VBP15"/>
    <mergeCell ref="VBQ15:VBU15"/>
    <mergeCell ref="VBV15:VBZ15"/>
    <mergeCell ref="VAC15:VAG15"/>
    <mergeCell ref="UYE15:UYI15"/>
    <mergeCell ref="UYJ15:UYN15"/>
    <mergeCell ref="UYO15:UYS15"/>
    <mergeCell ref="UYT15:UYX15"/>
    <mergeCell ref="VCZ15:VDD15"/>
    <mergeCell ref="VDE15:VDI15"/>
    <mergeCell ref="VDJ15:VDN15"/>
    <mergeCell ref="VDO15:VDS15"/>
    <mergeCell ref="VDT15:VDX15"/>
    <mergeCell ref="VCA15:VCE15"/>
    <mergeCell ref="VCF15:VCJ15"/>
    <mergeCell ref="VCK15:VCO15"/>
    <mergeCell ref="VCP15:VCT15"/>
    <mergeCell ref="VCU15:VCY15"/>
    <mergeCell ref="VFR15:VFV15"/>
    <mergeCell ref="VDY15:VEC15"/>
    <mergeCell ref="VED15:VEH15"/>
    <mergeCell ref="VEI15:VEM15"/>
    <mergeCell ref="VEN15:VER15"/>
    <mergeCell ref="VES15:VEW15"/>
    <mergeCell ref="VHA15:VHE15"/>
    <mergeCell ref="VHF15:VHJ15"/>
    <mergeCell ref="VHK15:VHO15"/>
    <mergeCell ref="VHP15:VHT15"/>
    <mergeCell ref="VFW15:VGA15"/>
    <mergeCell ref="VGB15:VGF15"/>
    <mergeCell ref="VGG15:VGK15"/>
    <mergeCell ref="VGL15:VGP15"/>
    <mergeCell ref="VGQ15:VGU15"/>
    <mergeCell ref="VHU15:VHY15"/>
    <mergeCell ref="VHZ15:VID15"/>
    <mergeCell ref="VIE15:VII15"/>
    <mergeCell ref="VIJ15:VIN15"/>
    <mergeCell ref="VIO15:VIS15"/>
    <mergeCell ref="VGV15:VGZ15"/>
    <mergeCell ref="VEX15:VFB15"/>
    <mergeCell ref="VFC15:VFG15"/>
    <mergeCell ref="VFH15:VFL15"/>
    <mergeCell ref="VFM15:VFQ15"/>
    <mergeCell ref="VJS15:VJW15"/>
    <mergeCell ref="VJX15:VKB15"/>
    <mergeCell ref="VKC15:VKG15"/>
    <mergeCell ref="VKH15:VKL15"/>
    <mergeCell ref="VKM15:VKQ15"/>
    <mergeCell ref="VIT15:VIX15"/>
    <mergeCell ref="VIY15:VJC15"/>
    <mergeCell ref="VJD15:VJH15"/>
    <mergeCell ref="VJI15:VJM15"/>
    <mergeCell ref="VJN15:VJR15"/>
    <mergeCell ref="VMK15:VMO15"/>
    <mergeCell ref="VKR15:VKV15"/>
    <mergeCell ref="VKW15:VLA15"/>
    <mergeCell ref="VLB15:VLF15"/>
    <mergeCell ref="VLG15:VLK15"/>
    <mergeCell ref="VLL15:VLP15"/>
    <mergeCell ref="VNT15:VNX15"/>
    <mergeCell ref="VNY15:VOC15"/>
    <mergeCell ref="VOD15:VOH15"/>
    <mergeCell ref="VOI15:VOM15"/>
    <mergeCell ref="VMP15:VMT15"/>
    <mergeCell ref="VMU15:VMY15"/>
    <mergeCell ref="VMZ15:VND15"/>
    <mergeCell ref="VNE15:VNI15"/>
    <mergeCell ref="VNJ15:VNN15"/>
    <mergeCell ref="VON15:VOR15"/>
    <mergeCell ref="VOS15:VOW15"/>
    <mergeCell ref="VOX15:VPB15"/>
    <mergeCell ref="VPC15:VPG15"/>
    <mergeCell ref="VPH15:VPL15"/>
    <mergeCell ref="VNO15:VNS15"/>
    <mergeCell ref="VLQ15:VLU15"/>
    <mergeCell ref="VLV15:VLZ15"/>
    <mergeCell ref="VMA15:VME15"/>
    <mergeCell ref="VMF15:VMJ15"/>
    <mergeCell ref="VQL15:VQP15"/>
    <mergeCell ref="VQQ15:VQU15"/>
    <mergeCell ref="VQV15:VQZ15"/>
    <mergeCell ref="VRA15:VRE15"/>
    <mergeCell ref="VRF15:VRJ15"/>
    <mergeCell ref="VPM15:VPQ15"/>
    <mergeCell ref="VPR15:VPV15"/>
    <mergeCell ref="VPW15:VQA15"/>
    <mergeCell ref="VQB15:VQF15"/>
    <mergeCell ref="VQG15:VQK15"/>
    <mergeCell ref="VTD15:VTH15"/>
    <mergeCell ref="VRK15:VRO15"/>
    <mergeCell ref="VRP15:VRT15"/>
    <mergeCell ref="VRU15:VRY15"/>
    <mergeCell ref="VRZ15:VSD15"/>
    <mergeCell ref="VSE15:VSI15"/>
    <mergeCell ref="VUM15:VUQ15"/>
    <mergeCell ref="VUR15:VUV15"/>
    <mergeCell ref="VUW15:VVA15"/>
    <mergeCell ref="VVB15:VVF15"/>
    <mergeCell ref="VTI15:VTM15"/>
    <mergeCell ref="VTN15:VTR15"/>
    <mergeCell ref="VTS15:VTW15"/>
    <mergeCell ref="VTX15:VUB15"/>
    <mergeCell ref="VUC15:VUG15"/>
    <mergeCell ref="VVG15:VVK15"/>
    <mergeCell ref="VVL15:VVP15"/>
    <mergeCell ref="VVQ15:VVU15"/>
    <mergeCell ref="VVV15:VVZ15"/>
    <mergeCell ref="VWA15:VWE15"/>
    <mergeCell ref="VUH15:VUL15"/>
    <mergeCell ref="VSJ15:VSN15"/>
    <mergeCell ref="VSO15:VSS15"/>
    <mergeCell ref="VST15:VSX15"/>
    <mergeCell ref="VSY15:VTC15"/>
    <mergeCell ref="VXJ15:VXN15"/>
    <mergeCell ref="VXO15:VXS15"/>
    <mergeCell ref="VXT15:VXX15"/>
    <mergeCell ref="VXY15:VYC15"/>
    <mergeCell ref="VWF15:VWJ15"/>
    <mergeCell ref="VWK15:VWO15"/>
    <mergeCell ref="VWP15:VWT15"/>
    <mergeCell ref="VWU15:VWY15"/>
    <mergeCell ref="VWZ15:VXD15"/>
    <mergeCell ref="VZW15:WAA15"/>
    <mergeCell ref="VYD15:VYH15"/>
    <mergeCell ref="VYI15:VYM15"/>
    <mergeCell ref="VYN15:VYR15"/>
    <mergeCell ref="VYS15:VYW15"/>
    <mergeCell ref="VYX15:VZB15"/>
    <mergeCell ref="WBF15:WBJ15"/>
    <mergeCell ref="WBK15:WBO15"/>
    <mergeCell ref="WBP15:WBT15"/>
    <mergeCell ref="WBU15:WBY15"/>
    <mergeCell ref="WAB15:WAF15"/>
    <mergeCell ref="WAG15:WAK15"/>
    <mergeCell ref="WAL15:WAP15"/>
    <mergeCell ref="WAQ15:WAU15"/>
    <mergeCell ref="WAV15:WAZ15"/>
    <mergeCell ref="WNX15:WOB15"/>
    <mergeCell ref="WOC15:WOG15"/>
    <mergeCell ref="WOH15:WOL15"/>
    <mergeCell ref="WBZ15:WCD15"/>
    <mergeCell ref="WCE15:WCI15"/>
    <mergeCell ref="WCJ15:WCN15"/>
    <mergeCell ref="WCO15:WCS15"/>
    <mergeCell ref="WCT15:WCX15"/>
    <mergeCell ref="WBA15:WBE15"/>
    <mergeCell ref="VZC15:VZG15"/>
    <mergeCell ref="VZH15:VZL15"/>
    <mergeCell ref="VZM15:VZQ15"/>
    <mergeCell ref="VZR15:VZV15"/>
    <mergeCell ref="WDX15:WEB15"/>
    <mergeCell ref="WEC15:WEG15"/>
    <mergeCell ref="WEH15:WEL15"/>
    <mergeCell ref="WEM15:WEQ15"/>
    <mergeCell ref="WER15:WEV15"/>
    <mergeCell ref="WCY15:WDC15"/>
    <mergeCell ref="WDD15:WDH15"/>
    <mergeCell ref="WDI15:WDM15"/>
    <mergeCell ref="WDN15:WDR15"/>
    <mergeCell ref="WDS15:WDW15"/>
    <mergeCell ref="WGP15:WGT15"/>
    <mergeCell ref="WEW15:WFA15"/>
    <mergeCell ref="WFB15:WFF15"/>
    <mergeCell ref="WFG15:WFK15"/>
    <mergeCell ref="WFL15:WFP15"/>
    <mergeCell ref="WFQ15:WFU15"/>
    <mergeCell ref="WHY15:WIC15"/>
    <mergeCell ref="WID15:WIH15"/>
    <mergeCell ref="WII15:WIM15"/>
    <mergeCell ref="WIN15:WIR15"/>
    <mergeCell ref="WGU15:WGY15"/>
    <mergeCell ref="WGZ15:WHD15"/>
    <mergeCell ref="WHE15:WHI15"/>
    <mergeCell ref="WHJ15:WHN15"/>
    <mergeCell ref="WHO15:WHS15"/>
    <mergeCell ref="XDW15:XEA15"/>
    <mergeCell ref="XEB15:XEF15"/>
    <mergeCell ref="XEG15:XEK15"/>
    <mergeCell ref="WHT15:WHX15"/>
    <mergeCell ref="WFV15:WFZ15"/>
    <mergeCell ref="WGA15:WGE15"/>
    <mergeCell ref="WGF15:WGJ15"/>
    <mergeCell ref="WGK15:WGO15"/>
    <mergeCell ref="XEL15:XEP15"/>
    <mergeCell ref="XEQ15:XEU15"/>
    <mergeCell ref="XCX15:XDB15"/>
    <mergeCell ref="XDC15:XDG15"/>
    <mergeCell ref="XDH15:XDL15"/>
    <mergeCell ref="XDM15:XDQ15"/>
    <mergeCell ref="XDR15:XDV15"/>
    <mergeCell ref="AT16:AX16"/>
    <mergeCell ref="AY16:BC16"/>
    <mergeCell ref="BD16:BH16"/>
    <mergeCell ref="BI16:BM16"/>
    <mergeCell ref="BN16:BR16"/>
    <mergeCell ref="BS16:BW16"/>
    <mergeCell ref="XEV15:XEZ15"/>
    <mergeCell ref="XFA15:XFD15"/>
    <mergeCell ref="K16:O16"/>
    <mergeCell ref="P16:T16"/>
    <mergeCell ref="U16:Y16"/>
    <mergeCell ref="Z16:AD16"/>
    <mergeCell ref="AE16:AI16"/>
    <mergeCell ref="AJ16:AN16"/>
    <mergeCell ref="AO16:AS16"/>
    <mergeCell ref="WQK15:WQO15"/>
    <mergeCell ref="WQP15:WQT15"/>
    <mergeCell ref="WQU15:WQY15"/>
    <mergeCell ref="WQZ15:WRD15"/>
    <mergeCell ref="WRE15:WRI15"/>
    <mergeCell ref="WPL15:WPP15"/>
    <mergeCell ref="WPQ15:WPU15"/>
    <mergeCell ref="WPV15:WPZ15"/>
    <mergeCell ref="WQA15:WQE15"/>
    <mergeCell ref="WQF15:WQJ15"/>
    <mergeCell ref="WSI15:WSM15"/>
    <mergeCell ref="WSN15:WSR15"/>
    <mergeCell ref="WSS15:WSW15"/>
    <mergeCell ref="WSX15:WTB15"/>
    <mergeCell ref="WTC15:WTG15"/>
    <mergeCell ref="WRJ15:WRN15"/>
    <mergeCell ref="WRO15:WRS15"/>
    <mergeCell ref="WRT15:WRX15"/>
    <mergeCell ref="WRY15:WSC15"/>
    <mergeCell ref="WSD15:WSH15"/>
    <mergeCell ref="WVA15:WVE15"/>
    <mergeCell ref="WTH15:WTL15"/>
    <mergeCell ref="WTM15:WTQ15"/>
    <mergeCell ref="WTR15:WTV15"/>
    <mergeCell ref="WTW15:WUA15"/>
    <mergeCell ref="WUB15:WUF15"/>
    <mergeCell ref="WWY15:WXC15"/>
    <mergeCell ref="WVF15:WVJ15"/>
    <mergeCell ref="WVK15:WVO15"/>
    <mergeCell ref="WVP15:WVT15"/>
    <mergeCell ref="WVU15:WVY15"/>
    <mergeCell ref="WVZ15:WWD15"/>
    <mergeCell ref="WWE15:WWI15"/>
    <mergeCell ref="VXE15:VXI15"/>
    <mergeCell ref="WWJ15:WWN15"/>
    <mergeCell ref="WWO15:WWS15"/>
    <mergeCell ref="WIS15:WIW15"/>
    <mergeCell ref="WIX15:WJB15"/>
    <mergeCell ref="WJC15:WJG15"/>
    <mergeCell ref="JF16:JJ16"/>
    <mergeCell ref="JK16:JO16"/>
    <mergeCell ref="IB16:IF16"/>
    <mergeCell ref="WYC15:WYG15"/>
    <mergeCell ref="WYH15:WYL15"/>
    <mergeCell ref="WYM15:WYQ15"/>
    <mergeCell ref="WYR15:WYV15"/>
    <mergeCell ref="WYW15:WZA15"/>
    <mergeCell ref="WXD15:WXH15"/>
    <mergeCell ref="WXI15:WXM15"/>
    <mergeCell ref="WXN15:WXR15"/>
    <mergeCell ref="WXS15:WXW15"/>
    <mergeCell ref="WXX15:WYB15"/>
    <mergeCell ref="XAA15:XAE15"/>
    <mergeCell ref="XAF15:XAJ15"/>
    <mergeCell ref="XAK15:XAO15"/>
    <mergeCell ref="XAP15:XAT15"/>
    <mergeCell ref="XAU15:XAY15"/>
    <mergeCell ref="WZB15:WZF15"/>
    <mergeCell ref="WZG15:WZK15"/>
    <mergeCell ref="WZL15:WZP15"/>
    <mergeCell ref="WZQ15:WZU15"/>
    <mergeCell ref="WZV15:WZZ15"/>
    <mergeCell ref="XBY15:XCC15"/>
    <mergeCell ref="XCD15:XCH15"/>
    <mergeCell ref="XCI15:XCM15"/>
    <mergeCell ref="XCN15:XCR15"/>
    <mergeCell ref="XCS15:XCW15"/>
    <mergeCell ref="XAZ15:XBD15"/>
    <mergeCell ref="XBE15:XBI15"/>
    <mergeCell ref="XBJ15:XBN15"/>
    <mergeCell ref="XBO15:XBS15"/>
    <mergeCell ref="XBT15:XBX15"/>
    <mergeCell ref="WJH15:WJL15"/>
    <mergeCell ref="WJM15:WJQ15"/>
    <mergeCell ref="WWT15:WWX15"/>
    <mergeCell ref="WUG15:WUK15"/>
    <mergeCell ref="WUL15:WUP15"/>
    <mergeCell ref="WUQ15:WUU15"/>
    <mergeCell ref="WUV15:WUZ15"/>
    <mergeCell ref="WKQ15:WKU15"/>
    <mergeCell ref="WKV15:WKZ15"/>
    <mergeCell ref="WLA15:WLE15"/>
    <mergeCell ref="WLF15:WLJ15"/>
    <mergeCell ref="WLK15:WLO15"/>
    <mergeCell ref="WJR15:WJV15"/>
    <mergeCell ref="WJW15:WKA15"/>
    <mergeCell ref="WKB15:WKF15"/>
    <mergeCell ref="WKG15:WKK15"/>
    <mergeCell ref="WKL15:WKP15"/>
    <mergeCell ref="WNI15:WNM15"/>
    <mergeCell ref="WLP15:WLT15"/>
    <mergeCell ref="WLU15:WLY15"/>
    <mergeCell ref="WLZ15:WMD15"/>
    <mergeCell ref="WME15:WMI15"/>
    <mergeCell ref="WMJ15:WMN15"/>
    <mergeCell ref="WOR15:WOV15"/>
    <mergeCell ref="WOW15:WPA15"/>
    <mergeCell ref="WPB15:WPF15"/>
    <mergeCell ref="WPG15:WPK15"/>
    <mergeCell ref="WNN15:WNR15"/>
    <mergeCell ref="WNS15:WNW15"/>
    <mergeCell ref="WOM15:WOQ15"/>
    <mergeCell ref="WMO15:WMS15"/>
    <mergeCell ref="WMT15:WMX15"/>
    <mergeCell ref="WMY15:WNC15"/>
    <mergeCell ref="WND15:WNH15"/>
    <mergeCell ref="CW16:DA16"/>
    <mergeCell ref="DB16:DF16"/>
    <mergeCell ref="DG16:DK16"/>
    <mergeCell ref="DL16:DP16"/>
    <mergeCell ref="DQ16:DU16"/>
    <mergeCell ref="PJ16:PN16"/>
    <mergeCell ref="NL16:NP16"/>
    <mergeCell ref="NQ16:NU16"/>
    <mergeCell ref="NV16:NZ16"/>
    <mergeCell ref="OA16:OE16"/>
    <mergeCell ref="EU16:EY16"/>
    <mergeCell ref="EZ16:FD16"/>
    <mergeCell ref="FE16:FI16"/>
    <mergeCell ref="FJ16:FN16"/>
    <mergeCell ref="FO16:FS16"/>
    <mergeCell ref="DV16:DZ16"/>
    <mergeCell ref="EA16:EE16"/>
    <mergeCell ref="EF16:EJ16"/>
    <mergeCell ref="EK16:EO16"/>
    <mergeCell ref="EP16:ET16"/>
    <mergeCell ref="GS16:GW16"/>
    <mergeCell ref="GX16:HB16"/>
    <mergeCell ref="HC16:HG16"/>
    <mergeCell ref="HH16:HL16"/>
    <mergeCell ref="HM16:HQ16"/>
    <mergeCell ref="FT16:FX16"/>
    <mergeCell ref="FY16:GC16"/>
    <mergeCell ref="GD16:GH16"/>
    <mergeCell ref="GI16:GM16"/>
    <mergeCell ref="GN16:GR16"/>
    <mergeCell ref="IQ16:IU16"/>
    <mergeCell ref="IV16:IZ16"/>
    <mergeCell ref="JA16:JE16"/>
    <mergeCell ref="IG16:IK16"/>
    <mergeCell ref="IL16:IP16"/>
    <mergeCell ref="JP16:JT16"/>
    <mergeCell ref="JU16:JY16"/>
    <mergeCell ref="JZ16:KD16"/>
    <mergeCell ref="WW16:XA16"/>
    <mergeCell ref="VD16:VH16"/>
    <mergeCell ref="VI16:VM16"/>
    <mergeCell ref="VN16:VR16"/>
    <mergeCell ref="VS16:VW16"/>
    <mergeCell ref="VX16:WB16"/>
    <mergeCell ref="XB16:XF16"/>
    <mergeCell ref="XG16:XK16"/>
    <mergeCell ref="XL16:XP16"/>
    <mergeCell ref="XQ16:XU16"/>
    <mergeCell ref="XV16:XZ16"/>
    <mergeCell ref="KE16:KI16"/>
    <mergeCell ref="KJ16:KN16"/>
    <mergeCell ref="HR16:HV16"/>
    <mergeCell ref="LN16:LR16"/>
    <mergeCell ref="LS16:LW16"/>
    <mergeCell ref="LX16:MB16"/>
    <mergeCell ref="MC16:MG16"/>
    <mergeCell ref="MH16:ML16"/>
    <mergeCell ref="KO16:KS16"/>
    <mergeCell ref="KT16:KX16"/>
    <mergeCell ref="KY16:LC16"/>
    <mergeCell ref="LD16:LH16"/>
    <mergeCell ref="LI16:LM16"/>
    <mergeCell ref="OF16:OJ16"/>
    <mergeCell ref="MM16:MQ16"/>
    <mergeCell ref="MR16:MV16"/>
    <mergeCell ref="MW16:NA16"/>
    <mergeCell ref="NB16:NF16"/>
    <mergeCell ref="NG16:NK16"/>
    <mergeCell ref="PO16:PS16"/>
    <mergeCell ref="PT16:PX16"/>
    <mergeCell ref="PY16:QC16"/>
    <mergeCell ref="QD16:QH16"/>
    <mergeCell ref="OK16:OO16"/>
    <mergeCell ref="OP16:OT16"/>
    <mergeCell ref="OU16:OY16"/>
    <mergeCell ref="OZ16:PD16"/>
    <mergeCell ref="PE16:PI16"/>
    <mergeCell ref="YZ16:ZD16"/>
    <mergeCell ref="ZE16:ZI16"/>
    <mergeCell ref="ZJ16:ZN16"/>
    <mergeCell ref="ZO16:ZS16"/>
    <mergeCell ref="ZT16:ZX16"/>
    <mergeCell ref="YA16:YE16"/>
    <mergeCell ref="YF16:YJ16"/>
    <mergeCell ref="YK16:YO16"/>
    <mergeCell ref="YP16:YT16"/>
    <mergeCell ref="YU16:YY16"/>
    <mergeCell ref="ABR16:ABV16"/>
    <mergeCell ref="ZY16:AAC16"/>
    <mergeCell ref="AAD16:AAH16"/>
    <mergeCell ref="AAI16:AAM16"/>
    <mergeCell ref="AAN16:AAR16"/>
    <mergeCell ref="AAS16:AAW16"/>
    <mergeCell ref="ADA16:ADE16"/>
    <mergeCell ref="ADF16:ADJ16"/>
    <mergeCell ref="ADK16:ADO16"/>
    <mergeCell ref="ADP16:ADT16"/>
    <mergeCell ref="ABW16:ACA16"/>
    <mergeCell ref="ACB16:ACF16"/>
    <mergeCell ref="ACG16:ACK16"/>
    <mergeCell ref="ACL16:ACP16"/>
    <mergeCell ref="ACQ16:ACU16"/>
    <mergeCell ref="ADU16:ADY16"/>
    <mergeCell ref="ADZ16:AED16"/>
    <mergeCell ref="AEE16:AEI16"/>
    <mergeCell ref="AEJ16:AEN16"/>
    <mergeCell ref="AEO16:AES16"/>
    <mergeCell ref="QI16:QM16"/>
    <mergeCell ref="QN16:QR16"/>
    <mergeCell ref="QS16:QW16"/>
    <mergeCell ref="QX16:RB16"/>
    <mergeCell ref="RC16:RG16"/>
    <mergeCell ref="ACV16:ACZ16"/>
    <mergeCell ref="AAX16:ABB16"/>
    <mergeCell ref="ABC16:ABG16"/>
    <mergeCell ref="ABH16:ABL16"/>
    <mergeCell ref="ABM16:ABQ16"/>
    <mergeCell ref="SG16:SK16"/>
    <mergeCell ref="SL16:SP16"/>
    <mergeCell ref="SQ16:SU16"/>
    <mergeCell ref="SV16:SZ16"/>
    <mergeCell ref="TA16:TE16"/>
    <mergeCell ref="RH16:RL16"/>
    <mergeCell ref="RM16:RQ16"/>
    <mergeCell ref="RR16:RV16"/>
    <mergeCell ref="RW16:SA16"/>
    <mergeCell ref="SB16:SF16"/>
    <mergeCell ref="UE16:UI16"/>
    <mergeCell ref="UJ16:UN16"/>
    <mergeCell ref="UO16:US16"/>
    <mergeCell ref="UT16:UX16"/>
    <mergeCell ref="UY16:VC16"/>
    <mergeCell ref="TF16:TJ16"/>
    <mergeCell ref="TK16:TO16"/>
    <mergeCell ref="TP16:TT16"/>
    <mergeCell ref="TU16:TY16"/>
    <mergeCell ref="TZ16:UD16"/>
    <mergeCell ref="WC16:WG16"/>
    <mergeCell ref="WH16:WL16"/>
    <mergeCell ref="WM16:WQ16"/>
    <mergeCell ref="WR16:WV16"/>
    <mergeCell ref="AFS16:AFW16"/>
    <mergeCell ref="AFX16:AGB16"/>
    <mergeCell ref="AGC16:AGG16"/>
    <mergeCell ref="AGH16:AGL16"/>
    <mergeCell ref="AGM16:AGQ16"/>
    <mergeCell ref="AET16:AEX16"/>
    <mergeCell ref="AEY16:AFC16"/>
    <mergeCell ref="AFD16:AFH16"/>
    <mergeCell ref="AFI16:AFM16"/>
    <mergeCell ref="AFN16:AFR16"/>
    <mergeCell ref="AIK16:AIO16"/>
    <mergeCell ref="AGR16:AGV16"/>
    <mergeCell ref="AGW16:AHA16"/>
    <mergeCell ref="AHB16:AHF16"/>
    <mergeCell ref="AHG16:AHK16"/>
    <mergeCell ref="AHL16:AHP16"/>
    <mergeCell ref="AJT16:AJX16"/>
    <mergeCell ref="AJY16:AKC16"/>
    <mergeCell ref="AKD16:AKH16"/>
    <mergeCell ref="AKI16:AKM16"/>
    <mergeCell ref="AIP16:AIT16"/>
    <mergeCell ref="AIU16:AIY16"/>
    <mergeCell ref="AIZ16:AJD16"/>
    <mergeCell ref="AJE16:AJI16"/>
    <mergeCell ref="AJJ16:AJN16"/>
    <mergeCell ref="AKN16:AKR16"/>
    <mergeCell ref="AKS16:AKW16"/>
    <mergeCell ref="AKX16:ALB16"/>
    <mergeCell ref="ALC16:ALG16"/>
    <mergeCell ref="ALH16:ALL16"/>
    <mergeCell ref="AJO16:AJS16"/>
    <mergeCell ref="AHQ16:AHU16"/>
    <mergeCell ref="AHV16:AHZ16"/>
    <mergeCell ref="AIA16:AIE16"/>
    <mergeCell ref="AIF16:AIJ16"/>
    <mergeCell ref="AML16:AMP16"/>
    <mergeCell ref="AMQ16:AMU16"/>
    <mergeCell ref="AMV16:AMZ16"/>
    <mergeCell ref="ANA16:ANE16"/>
    <mergeCell ref="ANF16:ANJ16"/>
    <mergeCell ref="ALM16:ALQ16"/>
    <mergeCell ref="ALR16:ALV16"/>
    <mergeCell ref="ALW16:AMA16"/>
    <mergeCell ref="AMB16:AMF16"/>
    <mergeCell ref="AMG16:AMK16"/>
    <mergeCell ref="APD16:APH16"/>
    <mergeCell ref="ANK16:ANO16"/>
    <mergeCell ref="ANP16:ANT16"/>
    <mergeCell ref="ANU16:ANY16"/>
    <mergeCell ref="ANZ16:AOD16"/>
    <mergeCell ref="AOE16:AOI16"/>
    <mergeCell ref="AQM16:AQQ16"/>
    <mergeCell ref="AQR16:AQV16"/>
    <mergeCell ref="AQW16:ARA16"/>
    <mergeCell ref="ARB16:ARF16"/>
    <mergeCell ref="API16:APM16"/>
    <mergeCell ref="APN16:APR16"/>
    <mergeCell ref="APS16:APW16"/>
    <mergeCell ref="APX16:AQB16"/>
    <mergeCell ref="AQC16:AQG16"/>
    <mergeCell ref="ARG16:ARK16"/>
    <mergeCell ref="ARL16:ARP16"/>
    <mergeCell ref="ARQ16:ARU16"/>
    <mergeCell ref="ARV16:ARZ16"/>
    <mergeCell ref="ASA16:ASE16"/>
    <mergeCell ref="AQH16:AQL16"/>
    <mergeCell ref="AOJ16:AON16"/>
    <mergeCell ref="AOO16:AOS16"/>
    <mergeCell ref="AOT16:AOX16"/>
    <mergeCell ref="AOY16:APC16"/>
    <mergeCell ref="ATE16:ATI16"/>
    <mergeCell ref="ATJ16:ATN16"/>
    <mergeCell ref="ATO16:ATS16"/>
    <mergeCell ref="ATT16:ATX16"/>
    <mergeCell ref="ATY16:AUC16"/>
    <mergeCell ref="ASF16:ASJ16"/>
    <mergeCell ref="ASK16:ASO16"/>
    <mergeCell ref="ASP16:AST16"/>
    <mergeCell ref="ASU16:ASY16"/>
    <mergeCell ref="ASZ16:ATD16"/>
    <mergeCell ref="AVW16:AWA16"/>
    <mergeCell ref="AUD16:AUH16"/>
    <mergeCell ref="AUI16:AUM16"/>
    <mergeCell ref="AUN16:AUR16"/>
    <mergeCell ref="AUS16:AUW16"/>
    <mergeCell ref="AUX16:AVB16"/>
    <mergeCell ref="AXF16:AXJ16"/>
    <mergeCell ref="AXK16:AXO16"/>
    <mergeCell ref="AXP16:AXT16"/>
    <mergeCell ref="AXU16:AXY16"/>
    <mergeCell ref="AWB16:AWF16"/>
    <mergeCell ref="AWG16:AWK16"/>
    <mergeCell ref="AWL16:AWP16"/>
    <mergeCell ref="AWQ16:AWU16"/>
    <mergeCell ref="AWV16:AWZ16"/>
    <mergeCell ref="AXZ16:AYD16"/>
    <mergeCell ref="AYE16:AYI16"/>
    <mergeCell ref="AYJ16:AYN16"/>
    <mergeCell ref="AYO16:AYS16"/>
    <mergeCell ref="AYT16:AYX16"/>
    <mergeCell ref="AXA16:AXE16"/>
    <mergeCell ref="AVC16:AVG16"/>
    <mergeCell ref="AVH16:AVL16"/>
    <mergeCell ref="AVM16:AVQ16"/>
    <mergeCell ref="AVR16:AVV16"/>
    <mergeCell ref="AZX16:BAB16"/>
    <mergeCell ref="BAC16:BAG16"/>
    <mergeCell ref="BAH16:BAL16"/>
    <mergeCell ref="BAM16:BAQ16"/>
    <mergeCell ref="BAR16:BAV16"/>
    <mergeCell ref="AYY16:AZC16"/>
    <mergeCell ref="AZD16:AZH16"/>
    <mergeCell ref="AZI16:AZM16"/>
    <mergeCell ref="AZN16:AZR16"/>
    <mergeCell ref="AZS16:AZW16"/>
    <mergeCell ref="BCP16:BCT16"/>
    <mergeCell ref="BAW16:BBA16"/>
    <mergeCell ref="BBB16:BBF16"/>
    <mergeCell ref="BBG16:BBK16"/>
    <mergeCell ref="BBL16:BBP16"/>
    <mergeCell ref="BBQ16:BBU16"/>
    <mergeCell ref="BDY16:BEC16"/>
    <mergeCell ref="BED16:BEH16"/>
    <mergeCell ref="BEI16:BEM16"/>
    <mergeCell ref="BEN16:BER16"/>
    <mergeCell ref="BCU16:BCY16"/>
    <mergeCell ref="BCZ16:BDD16"/>
    <mergeCell ref="BDE16:BDI16"/>
    <mergeCell ref="BDJ16:BDN16"/>
    <mergeCell ref="BDO16:BDS16"/>
    <mergeCell ref="BES16:BEW16"/>
    <mergeCell ref="BEX16:BFB16"/>
    <mergeCell ref="BFC16:BFG16"/>
    <mergeCell ref="BFH16:BFL16"/>
    <mergeCell ref="BFM16:BFQ16"/>
    <mergeCell ref="BDT16:BDX16"/>
    <mergeCell ref="BBV16:BBZ16"/>
    <mergeCell ref="BCA16:BCE16"/>
    <mergeCell ref="BCF16:BCJ16"/>
    <mergeCell ref="BCK16:BCO16"/>
    <mergeCell ref="BGQ16:BGU16"/>
    <mergeCell ref="BGV16:BGZ16"/>
    <mergeCell ref="BHA16:BHE16"/>
    <mergeCell ref="BHF16:BHJ16"/>
    <mergeCell ref="BHK16:BHO16"/>
    <mergeCell ref="BFR16:BFV16"/>
    <mergeCell ref="BFW16:BGA16"/>
    <mergeCell ref="BGB16:BGF16"/>
    <mergeCell ref="BGG16:BGK16"/>
    <mergeCell ref="BGL16:BGP16"/>
    <mergeCell ref="BJI16:BJM16"/>
    <mergeCell ref="BHP16:BHT16"/>
    <mergeCell ref="BHU16:BHY16"/>
    <mergeCell ref="BHZ16:BID16"/>
    <mergeCell ref="BIE16:BII16"/>
    <mergeCell ref="BIJ16:BIN16"/>
    <mergeCell ref="BKR16:BKV16"/>
    <mergeCell ref="BKW16:BLA16"/>
    <mergeCell ref="BLB16:BLF16"/>
    <mergeCell ref="BLG16:BLK16"/>
    <mergeCell ref="BJN16:BJR16"/>
    <mergeCell ref="BJS16:BJW16"/>
    <mergeCell ref="BJX16:BKB16"/>
    <mergeCell ref="BKC16:BKG16"/>
    <mergeCell ref="BKH16:BKL16"/>
    <mergeCell ref="BLL16:BLP16"/>
    <mergeCell ref="BLQ16:BLU16"/>
    <mergeCell ref="BLV16:BLZ16"/>
    <mergeCell ref="BMA16:BME16"/>
    <mergeCell ref="BMF16:BMJ16"/>
    <mergeCell ref="BKM16:BKQ16"/>
    <mergeCell ref="BIO16:BIS16"/>
    <mergeCell ref="BIT16:BIX16"/>
    <mergeCell ref="BIY16:BJC16"/>
    <mergeCell ref="BJD16:BJH16"/>
    <mergeCell ref="BNJ16:BNN16"/>
    <mergeCell ref="BNO16:BNS16"/>
    <mergeCell ref="BNT16:BNX16"/>
    <mergeCell ref="BNY16:BOC16"/>
    <mergeCell ref="BOD16:BOH16"/>
    <mergeCell ref="BMK16:BMO16"/>
    <mergeCell ref="BMP16:BMT16"/>
    <mergeCell ref="BMU16:BMY16"/>
    <mergeCell ref="BMZ16:BND16"/>
    <mergeCell ref="BNE16:BNI16"/>
    <mergeCell ref="BQB16:BQF16"/>
    <mergeCell ref="BOI16:BOM16"/>
    <mergeCell ref="BON16:BOR16"/>
    <mergeCell ref="BOS16:BOW16"/>
    <mergeCell ref="BOX16:BPB16"/>
    <mergeCell ref="BPC16:BPG16"/>
    <mergeCell ref="BRK16:BRO16"/>
    <mergeCell ref="BRP16:BRT16"/>
    <mergeCell ref="BRU16:BRY16"/>
    <mergeCell ref="BRZ16:BSD16"/>
    <mergeCell ref="BQG16:BQK16"/>
    <mergeCell ref="BQL16:BQP16"/>
    <mergeCell ref="BQQ16:BQU16"/>
    <mergeCell ref="BQV16:BQZ16"/>
    <mergeCell ref="BRA16:BRE16"/>
    <mergeCell ref="BSE16:BSI16"/>
    <mergeCell ref="BSJ16:BSN16"/>
    <mergeCell ref="BSO16:BSS16"/>
    <mergeCell ref="BST16:BSX16"/>
    <mergeCell ref="BSY16:BTC16"/>
    <mergeCell ref="BRF16:BRJ16"/>
    <mergeCell ref="BPH16:BPL16"/>
    <mergeCell ref="BPM16:BPQ16"/>
    <mergeCell ref="BPR16:BPV16"/>
    <mergeCell ref="BPW16:BQA16"/>
    <mergeCell ref="BUC16:BUG16"/>
    <mergeCell ref="BUH16:BUL16"/>
    <mergeCell ref="BUM16:BUQ16"/>
    <mergeCell ref="BUR16:BUV16"/>
    <mergeCell ref="BUW16:BVA16"/>
    <mergeCell ref="BTD16:BTH16"/>
    <mergeCell ref="BTI16:BTM16"/>
    <mergeCell ref="BTN16:BTR16"/>
    <mergeCell ref="BTS16:BTW16"/>
    <mergeCell ref="BTX16:BUB16"/>
    <mergeCell ref="BWU16:BWY16"/>
    <mergeCell ref="BVB16:BVF16"/>
    <mergeCell ref="BVG16:BVK16"/>
    <mergeCell ref="BVL16:BVP16"/>
    <mergeCell ref="BVQ16:BVU16"/>
    <mergeCell ref="BVV16:BVZ16"/>
    <mergeCell ref="BYD16:BYH16"/>
    <mergeCell ref="BYI16:BYM16"/>
    <mergeCell ref="BYN16:BYR16"/>
    <mergeCell ref="BYS16:BYW16"/>
    <mergeCell ref="BWZ16:BXD16"/>
    <mergeCell ref="BXE16:BXI16"/>
    <mergeCell ref="BXJ16:BXN16"/>
    <mergeCell ref="BXO16:BXS16"/>
    <mergeCell ref="BXT16:BXX16"/>
    <mergeCell ref="BYX16:BZB16"/>
    <mergeCell ref="BZC16:BZG16"/>
    <mergeCell ref="BZH16:BZL16"/>
    <mergeCell ref="BZM16:BZQ16"/>
    <mergeCell ref="BZR16:BZV16"/>
    <mergeCell ref="BXY16:BYC16"/>
    <mergeCell ref="BWA16:BWE16"/>
    <mergeCell ref="BWF16:BWJ16"/>
    <mergeCell ref="BWK16:BWO16"/>
    <mergeCell ref="BWP16:BWT16"/>
    <mergeCell ref="CAV16:CAZ16"/>
    <mergeCell ref="CBA16:CBE16"/>
    <mergeCell ref="CBF16:CBJ16"/>
    <mergeCell ref="CBK16:CBO16"/>
    <mergeCell ref="CBP16:CBT16"/>
    <mergeCell ref="BZW16:CAA16"/>
    <mergeCell ref="CAB16:CAF16"/>
    <mergeCell ref="CAG16:CAK16"/>
    <mergeCell ref="CAL16:CAP16"/>
    <mergeCell ref="CAQ16:CAU16"/>
    <mergeCell ref="CDN16:CDR16"/>
    <mergeCell ref="CBU16:CBY16"/>
    <mergeCell ref="CBZ16:CCD16"/>
    <mergeCell ref="CCE16:CCI16"/>
    <mergeCell ref="CCJ16:CCN16"/>
    <mergeCell ref="CCO16:CCS16"/>
    <mergeCell ref="CEW16:CFA16"/>
    <mergeCell ref="CFB16:CFF16"/>
    <mergeCell ref="CFG16:CFK16"/>
    <mergeCell ref="CFL16:CFP16"/>
    <mergeCell ref="CDS16:CDW16"/>
    <mergeCell ref="CDX16:CEB16"/>
    <mergeCell ref="CEC16:CEG16"/>
    <mergeCell ref="CEH16:CEL16"/>
    <mergeCell ref="CEM16:CEQ16"/>
    <mergeCell ref="CFQ16:CFU16"/>
    <mergeCell ref="CFV16:CFZ16"/>
    <mergeCell ref="CGA16:CGE16"/>
    <mergeCell ref="CGF16:CGJ16"/>
    <mergeCell ref="CGK16:CGO16"/>
    <mergeCell ref="CER16:CEV16"/>
    <mergeCell ref="CCT16:CCX16"/>
    <mergeCell ref="CCY16:CDC16"/>
    <mergeCell ref="CDD16:CDH16"/>
    <mergeCell ref="CDI16:CDM16"/>
    <mergeCell ref="CHO16:CHS16"/>
    <mergeCell ref="CHT16:CHX16"/>
    <mergeCell ref="CHY16:CIC16"/>
    <mergeCell ref="CID16:CIH16"/>
    <mergeCell ref="CII16:CIM16"/>
    <mergeCell ref="CGP16:CGT16"/>
    <mergeCell ref="CGU16:CGY16"/>
    <mergeCell ref="CGZ16:CHD16"/>
    <mergeCell ref="CHE16:CHI16"/>
    <mergeCell ref="CHJ16:CHN16"/>
    <mergeCell ref="CKG16:CKK16"/>
    <mergeCell ref="CIN16:CIR16"/>
    <mergeCell ref="CIS16:CIW16"/>
    <mergeCell ref="CIX16:CJB16"/>
    <mergeCell ref="CJC16:CJG16"/>
    <mergeCell ref="CJH16:CJL16"/>
    <mergeCell ref="CLP16:CLT16"/>
    <mergeCell ref="CLU16:CLY16"/>
    <mergeCell ref="CLZ16:CMD16"/>
    <mergeCell ref="CME16:CMI16"/>
    <mergeCell ref="CKL16:CKP16"/>
    <mergeCell ref="CKQ16:CKU16"/>
    <mergeCell ref="CKV16:CKZ16"/>
    <mergeCell ref="CLA16:CLE16"/>
    <mergeCell ref="CLF16:CLJ16"/>
    <mergeCell ref="CMJ16:CMN16"/>
    <mergeCell ref="CMO16:CMS16"/>
    <mergeCell ref="CMT16:CMX16"/>
    <mergeCell ref="CMY16:CNC16"/>
    <mergeCell ref="CND16:CNH16"/>
    <mergeCell ref="CLK16:CLO16"/>
    <mergeCell ref="CJM16:CJQ16"/>
    <mergeCell ref="CJR16:CJV16"/>
    <mergeCell ref="CJW16:CKA16"/>
    <mergeCell ref="CKB16:CKF16"/>
    <mergeCell ref="COH16:COL16"/>
    <mergeCell ref="COM16:COQ16"/>
    <mergeCell ref="COR16:COV16"/>
    <mergeCell ref="COW16:CPA16"/>
    <mergeCell ref="CPB16:CPF16"/>
    <mergeCell ref="CNI16:CNM16"/>
    <mergeCell ref="CNN16:CNR16"/>
    <mergeCell ref="CNS16:CNW16"/>
    <mergeCell ref="CNX16:COB16"/>
    <mergeCell ref="COC16:COG16"/>
    <mergeCell ref="CQZ16:CRD16"/>
    <mergeCell ref="CPG16:CPK16"/>
    <mergeCell ref="CPL16:CPP16"/>
    <mergeCell ref="CPQ16:CPU16"/>
    <mergeCell ref="CPV16:CPZ16"/>
    <mergeCell ref="CQA16:CQE16"/>
    <mergeCell ref="CSI16:CSM16"/>
    <mergeCell ref="CSN16:CSR16"/>
    <mergeCell ref="CSS16:CSW16"/>
    <mergeCell ref="CSX16:CTB16"/>
    <mergeCell ref="CRE16:CRI16"/>
    <mergeCell ref="CRJ16:CRN16"/>
    <mergeCell ref="CRO16:CRS16"/>
    <mergeCell ref="CRT16:CRX16"/>
    <mergeCell ref="CRY16:CSC16"/>
    <mergeCell ref="CTC16:CTG16"/>
    <mergeCell ref="CTH16:CTL16"/>
    <mergeCell ref="CTM16:CTQ16"/>
    <mergeCell ref="CTR16:CTV16"/>
    <mergeCell ref="CTW16:CUA16"/>
    <mergeCell ref="CSD16:CSH16"/>
    <mergeCell ref="CQF16:CQJ16"/>
    <mergeCell ref="CQK16:CQO16"/>
    <mergeCell ref="CQP16:CQT16"/>
    <mergeCell ref="CQU16:CQY16"/>
    <mergeCell ref="CVA16:CVE16"/>
    <mergeCell ref="CVF16:CVJ16"/>
    <mergeCell ref="CVK16:CVO16"/>
    <mergeCell ref="CVP16:CVT16"/>
    <mergeCell ref="CVU16:CVY16"/>
    <mergeCell ref="CUB16:CUF16"/>
    <mergeCell ref="CUG16:CUK16"/>
    <mergeCell ref="CUL16:CUP16"/>
    <mergeCell ref="CUQ16:CUU16"/>
    <mergeCell ref="CUV16:CUZ16"/>
    <mergeCell ref="CXS16:CXW16"/>
    <mergeCell ref="CVZ16:CWD16"/>
    <mergeCell ref="CWE16:CWI16"/>
    <mergeCell ref="CWJ16:CWN16"/>
    <mergeCell ref="CWO16:CWS16"/>
    <mergeCell ref="CWT16:CWX16"/>
    <mergeCell ref="CZB16:CZF16"/>
    <mergeCell ref="CZG16:CZK16"/>
    <mergeCell ref="CZL16:CZP16"/>
    <mergeCell ref="CZQ16:CZU16"/>
    <mergeCell ref="CXX16:CYB16"/>
    <mergeCell ref="CYC16:CYG16"/>
    <mergeCell ref="CYH16:CYL16"/>
    <mergeCell ref="CYM16:CYQ16"/>
    <mergeCell ref="CYR16:CYV16"/>
    <mergeCell ref="CZV16:CZZ16"/>
    <mergeCell ref="DAA16:DAE16"/>
    <mergeCell ref="DAF16:DAJ16"/>
    <mergeCell ref="DAK16:DAO16"/>
    <mergeCell ref="DAP16:DAT16"/>
    <mergeCell ref="CYW16:CZA16"/>
    <mergeCell ref="CWY16:CXC16"/>
    <mergeCell ref="CXD16:CXH16"/>
    <mergeCell ref="CXI16:CXM16"/>
    <mergeCell ref="CXN16:CXR16"/>
    <mergeCell ref="DBT16:DBX16"/>
    <mergeCell ref="DBY16:DCC16"/>
    <mergeCell ref="DCD16:DCH16"/>
    <mergeCell ref="DCI16:DCM16"/>
    <mergeCell ref="DCN16:DCR16"/>
    <mergeCell ref="DAU16:DAY16"/>
    <mergeCell ref="DAZ16:DBD16"/>
    <mergeCell ref="DBE16:DBI16"/>
    <mergeCell ref="DBJ16:DBN16"/>
    <mergeCell ref="DBO16:DBS16"/>
    <mergeCell ref="DEL16:DEP16"/>
    <mergeCell ref="DCS16:DCW16"/>
    <mergeCell ref="DCX16:DDB16"/>
    <mergeCell ref="DDC16:DDG16"/>
    <mergeCell ref="DDH16:DDL16"/>
    <mergeCell ref="DDM16:DDQ16"/>
    <mergeCell ref="DFU16:DFY16"/>
    <mergeCell ref="DFZ16:DGD16"/>
    <mergeCell ref="DGE16:DGI16"/>
    <mergeCell ref="DGJ16:DGN16"/>
    <mergeCell ref="DEQ16:DEU16"/>
    <mergeCell ref="DEV16:DEZ16"/>
    <mergeCell ref="DFA16:DFE16"/>
    <mergeCell ref="DFF16:DFJ16"/>
    <mergeCell ref="DFK16:DFO16"/>
    <mergeCell ref="DGO16:DGS16"/>
    <mergeCell ref="DGT16:DGX16"/>
    <mergeCell ref="DGY16:DHC16"/>
    <mergeCell ref="DHD16:DHH16"/>
    <mergeCell ref="DHI16:DHM16"/>
    <mergeCell ref="DFP16:DFT16"/>
    <mergeCell ref="DDR16:DDV16"/>
    <mergeCell ref="DDW16:DEA16"/>
    <mergeCell ref="DEB16:DEF16"/>
    <mergeCell ref="DEG16:DEK16"/>
    <mergeCell ref="DIM16:DIQ16"/>
    <mergeCell ref="DIR16:DIV16"/>
    <mergeCell ref="DIW16:DJA16"/>
    <mergeCell ref="DJB16:DJF16"/>
    <mergeCell ref="DJG16:DJK16"/>
    <mergeCell ref="DHN16:DHR16"/>
    <mergeCell ref="DHS16:DHW16"/>
    <mergeCell ref="DHX16:DIB16"/>
    <mergeCell ref="DIC16:DIG16"/>
    <mergeCell ref="DIH16:DIL16"/>
    <mergeCell ref="DLE16:DLI16"/>
    <mergeCell ref="DJL16:DJP16"/>
    <mergeCell ref="DJQ16:DJU16"/>
    <mergeCell ref="DJV16:DJZ16"/>
    <mergeCell ref="DKA16:DKE16"/>
    <mergeCell ref="DKF16:DKJ16"/>
    <mergeCell ref="DMN16:DMR16"/>
    <mergeCell ref="DMS16:DMW16"/>
    <mergeCell ref="DMX16:DNB16"/>
    <mergeCell ref="DNC16:DNG16"/>
    <mergeCell ref="DLJ16:DLN16"/>
    <mergeCell ref="DLO16:DLS16"/>
    <mergeCell ref="DLT16:DLX16"/>
    <mergeCell ref="DLY16:DMC16"/>
    <mergeCell ref="DMD16:DMH16"/>
    <mergeCell ref="DNH16:DNL16"/>
    <mergeCell ref="DNM16:DNQ16"/>
    <mergeCell ref="DNR16:DNV16"/>
    <mergeCell ref="DNW16:DOA16"/>
    <mergeCell ref="DOB16:DOF16"/>
    <mergeCell ref="DMI16:DMM16"/>
    <mergeCell ref="DKK16:DKO16"/>
    <mergeCell ref="DKP16:DKT16"/>
    <mergeCell ref="DKU16:DKY16"/>
    <mergeCell ref="DKZ16:DLD16"/>
    <mergeCell ref="DPF16:DPJ16"/>
    <mergeCell ref="DPK16:DPO16"/>
    <mergeCell ref="DPP16:DPT16"/>
    <mergeCell ref="DPU16:DPY16"/>
    <mergeCell ref="DPZ16:DQD16"/>
    <mergeCell ref="DOG16:DOK16"/>
    <mergeCell ref="DOL16:DOP16"/>
    <mergeCell ref="DOQ16:DOU16"/>
    <mergeCell ref="DOV16:DOZ16"/>
    <mergeCell ref="DPA16:DPE16"/>
    <mergeCell ref="DRX16:DSB16"/>
    <mergeCell ref="DQE16:DQI16"/>
    <mergeCell ref="DQJ16:DQN16"/>
    <mergeCell ref="DQO16:DQS16"/>
    <mergeCell ref="DQT16:DQX16"/>
    <mergeCell ref="DQY16:DRC16"/>
    <mergeCell ref="DTG16:DTK16"/>
    <mergeCell ref="DTL16:DTP16"/>
    <mergeCell ref="DTQ16:DTU16"/>
    <mergeCell ref="DTV16:DTZ16"/>
    <mergeCell ref="DSC16:DSG16"/>
    <mergeCell ref="DSH16:DSL16"/>
    <mergeCell ref="DSM16:DSQ16"/>
    <mergeCell ref="DSR16:DSV16"/>
    <mergeCell ref="DSW16:DTA16"/>
    <mergeCell ref="DUA16:DUE16"/>
    <mergeCell ref="DUF16:DUJ16"/>
    <mergeCell ref="DUK16:DUO16"/>
    <mergeCell ref="DUP16:DUT16"/>
    <mergeCell ref="DUU16:DUY16"/>
    <mergeCell ref="DTB16:DTF16"/>
    <mergeCell ref="DRD16:DRH16"/>
    <mergeCell ref="DRI16:DRM16"/>
    <mergeCell ref="DRN16:DRR16"/>
    <mergeCell ref="DRS16:DRW16"/>
    <mergeCell ref="DVY16:DWC16"/>
    <mergeCell ref="DWD16:DWH16"/>
    <mergeCell ref="DWI16:DWM16"/>
    <mergeCell ref="DWN16:DWR16"/>
    <mergeCell ref="DWS16:DWW16"/>
    <mergeCell ref="DUZ16:DVD16"/>
    <mergeCell ref="DVE16:DVI16"/>
    <mergeCell ref="DVJ16:DVN16"/>
    <mergeCell ref="DVO16:DVS16"/>
    <mergeCell ref="DVT16:DVX16"/>
    <mergeCell ref="DYQ16:DYU16"/>
    <mergeCell ref="DWX16:DXB16"/>
    <mergeCell ref="DXC16:DXG16"/>
    <mergeCell ref="DXH16:DXL16"/>
    <mergeCell ref="DXM16:DXQ16"/>
    <mergeCell ref="DXR16:DXV16"/>
    <mergeCell ref="DZZ16:EAD16"/>
    <mergeCell ref="EAE16:EAI16"/>
    <mergeCell ref="EAJ16:EAN16"/>
    <mergeCell ref="EAO16:EAS16"/>
    <mergeCell ref="DYV16:DYZ16"/>
    <mergeCell ref="DZA16:DZE16"/>
    <mergeCell ref="DZF16:DZJ16"/>
    <mergeCell ref="DZK16:DZO16"/>
    <mergeCell ref="DZP16:DZT16"/>
    <mergeCell ref="EAT16:EAX16"/>
    <mergeCell ref="EAY16:EBC16"/>
    <mergeCell ref="EBD16:EBH16"/>
    <mergeCell ref="EBI16:EBM16"/>
    <mergeCell ref="EBN16:EBR16"/>
    <mergeCell ref="DZU16:DZY16"/>
    <mergeCell ref="DXW16:DYA16"/>
    <mergeCell ref="DYB16:DYF16"/>
    <mergeCell ref="DYG16:DYK16"/>
    <mergeCell ref="DYL16:DYP16"/>
    <mergeCell ref="ECR16:ECV16"/>
    <mergeCell ref="ECW16:EDA16"/>
    <mergeCell ref="EDB16:EDF16"/>
    <mergeCell ref="EDG16:EDK16"/>
    <mergeCell ref="EDL16:EDP16"/>
    <mergeCell ref="EBS16:EBW16"/>
    <mergeCell ref="EBX16:ECB16"/>
    <mergeCell ref="ECC16:ECG16"/>
    <mergeCell ref="ECH16:ECL16"/>
    <mergeCell ref="ECM16:ECQ16"/>
    <mergeCell ref="EFJ16:EFN16"/>
    <mergeCell ref="EDQ16:EDU16"/>
    <mergeCell ref="EDV16:EDZ16"/>
    <mergeCell ref="EEA16:EEE16"/>
    <mergeCell ref="EEF16:EEJ16"/>
    <mergeCell ref="EEK16:EEO16"/>
    <mergeCell ref="EGS16:EGW16"/>
    <mergeCell ref="EGX16:EHB16"/>
    <mergeCell ref="EHC16:EHG16"/>
    <mergeCell ref="EHH16:EHL16"/>
    <mergeCell ref="EFO16:EFS16"/>
    <mergeCell ref="EFT16:EFX16"/>
    <mergeCell ref="EFY16:EGC16"/>
    <mergeCell ref="EGD16:EGH16"/>
    <mergeCell ref="EGI16:EGM16"/>
    <mergeCell ref="EHM16:EHQ16"/>
    <mergeCell ref="EHR16:EHV16"/>
    <mergeCell ref="EHW16:EIA16"/>
    <mergeCell ref="EIB16:EIF16"/>
    <mergeCell ref="EIG16:EIK16"/>
    <mergeCell ref="EGN16:EGR16"/>
    <mergeCell ref="EEP16:EET16"/>
    <mergeCell ref="EEU16:EEY16"/>
    <mergeCell ref="EEZ16:EFD16"/>
    <mergeCell ref="EFE16:EFI16"/>
    <mergeCell ref="EJK16:EJO16"/>
    <mergeCell ref="EJP16:EJT16"/>
    <mergeCell ref="EJU16:EJY16"/>
    <mergeCell ref="EJZ16:EKD16"/>
    <mergeCell ref="EKE16:EKI16"/>
    <mergeCell ref="EIL16:EIP16"/>
    <mergeCell ref="EIQ16:EIU16"/>
    <mergeCell ref="EIV16:EIZ16"/>
    <mergeCell ref="EJA16:EJE16"/>
    <mergeCell ref="EJF16:EJJ16"/>
    <mergeCell ref="EMC16:EMG16"/>
    <mergeCell ref="EKJ16:EKN16"/>
    <mergeCell ref="EKO16:EKS16"/>
    <mergeCell ref="EKT16:EKX16"/>
    <mergeCell ref="EKY16:ELC16"/>
    <mergeCell ref="ELD16:ELH16"/>
    <mergeCell ref="ENL16:ENP16"/>
    <mergeCell ref="ENQ16:ENU16"/>
    <mergeCell ref="ENV16:ENZ16"/>
    <mergeCell ref="EOA16:EOE16"/>
    <mergeCell ref="EMH16:EML16"/>
    <mergeCell ref="EMM16:EMQ16"/>
    <mergeCell ref="EMR16:EMV16"/>
    <mergeCell ref="EMW16:ENA16"/>
    <mergeCell ref="ENB16:ENF16"/>
    <mergeCell ref="EOF16:EOJ16"/>
    <mergeCell ref="EOK16:EOO16"/>
    <mergeCell ref="EOP16:EOT16"/>
    <mergeCell ref="EOU16:EOY16"/>
    <mergeCell ref="EOZ16:EPD16"/>
    <mergeCell ref="ENG16:ENK16"/>
    <mergeCell ref="ELI16:ELM16"/>
    <mergeCell ref="ELN16:ELR16"/>
    <mergeCell ref="ELS16:ELW16"/>
    <mergeCell ref="ELX16:EMB16"/>
    <mergeCell ref="EQD16:EQH16"/>
    <mergeCell ref="EQI16:EQM16"/>
    <mergeCell ref="EQN16:EQR16"/>
    <mergeCell ref="EQS16:EQW16"/>
    <mergeCell ref="EQX16:ERB16"/>
    <mergeCell ref="EPE16:EPI16"/>
    <mergeCell ref="EPJ16:EPN16"/>
    <mergeCell ref="EPO16:EPS16"/>
    <mergeCell ref="EPT16:EPX16"/>
    <mergeCell ref="EPY16:EQC16"/>
    <mergeCell ref="ESV16:ESZ16"/>
    <mergeCell ref="ERC16:ERG16"/>
    <mergeCell ref="ERH16:ERL16"/>
    <mergeCell ref="ERM16:ERQ16"/>
    <mergeCell ref="ERR16:ERV16"/>
    <mergeCell ref="ERW16:ESA16"/>
    <mergeCell ref="EUE16:EUI16"/>
    <mergeCell ref="EUJ16:EUN16"/>
    <mergeCell ref="EUO16:EUS16"/>
    <mergeCell ref="EUT16:EUX16"/>
    <mergeCell ref="ETA16:ETE16"/>
    <mergeCell ref="ETF16:ETJ16"/>
    <mergeCell ref="ETK16:ETO16"/>
    <mergeCell ref="ETP16:ETT16"/>
    <mergeCell ref="ETU16:ETY16"/>
    <mergeCell ref="EUY16:EVC16"/>
    <mergeCell ref="EVD16:EVH16"/>
    <mergeCell ref="EVI16:EVM16"/>
    <mergeCell ref="EVN16:EVR16"/>
    <mergeCell ref="EVS16:EVW16"/>
    <mergeCell ref="ETZ16:EUD16"/>
    <mergeCell ref="ESB16:ESF16"/>
    <mergeCell ref="ESG16:ESK16"/>
    <mergeCell ref="ESL16:ESP16"/>
    <mergeCell ref="ESQ16:ESU16"/>
    <mergeCell ref="EWW16:EXA16"/>
    <mergeCell ref="EXB16:EXF16"/>
    <mergeCell ref="EXG16:EXK16"/>
    <mergeCell ref="EXL16:EXP16"/>
    <mergeCell ref="EXQ16:EXU16"/>
    <mergeCell ref="EVX16:EWB16"/>
    <mergeCell ref="EWC16:EWG16"/>
    <mergeCell ref="EWH16:EWL16"/>
    <mergeCell ref="EWM16:EWQ16"/>
    <mergeCell ref="EWR16:EWV16"/>
    <mergeCell ref="EZO16:EZS16"/>
    <mergeCell ref="EXV16:EXZ16"/>
    <mergeCell ref="EYA16:EYE16"/>
    <mergeCell ref="EYF16:EYJ16"/>
    <mergeCell ref="EYK16:EYO16"/>
    <mergeCell ref="EYP16:EYT16"/>
    <mergeCell ref="FAX16:FBB16"/>
    <mergeCell ref="FBC16:FBG16"/>
    <mergeCell ref="FBH16:FBL16"/>
    <mergeCell ref="FBM16:FBQ16"/>
    <mergeCell ref="EZT16:EZX16"/>
    <mergeCell ref="EZY16:FAC16"/>
    <mergeCell ref="FAD16:FAH16"/>
    <mergeCell ref="FAI16:FAM16"/>
    <mergeCell ref="FAN16:FAR16"/>
    <mergeCell ref="FBR16:FBV16"/>
    <mergeCell ref="FBW16:FCA16"/>
    <mergeCell ref="FCB16:FCF16"/>
    <mergeCell ref="FCG16:FCK16"/>
    <mergeCell ref="FCL16:FCP16"/>
    <mergeCell ref="FAS16:FAW16"/>
    <mergeCell ref="EYU16:EYY16"/>
    <mergeCell ref="EYZ16:EZD16"/>
    <mergeCell ref="EZE16:EZI16"/>
    <mergeCell ref="EZJ16:EZN16"/>
    <mergeCell ref="FDP16:FDT16"/>
    <mergeCell ref="FDU16:FDY16"/>
    <mergeCell ref="FDZ16:FED16"/>
    <mergeCell ref="FEE16:FEI16"/>
    <mergeCell ref="FEJ16:FEN16"/>
    <mergeCell ref="FCQ16:FCU16"/>
    <mergeCell ref="FCV16:FCZ16"/>
    <mergeCell ref="FDA16:FDE16"/>
    <mergeCell ref="FDF16:FDJ16"/>
    <mergeCell ref="FDK16:FDO16"/>
    <mergeCell ref="FGH16:FGL16"/>
    <mergeCell ref="FEO16:FES16"/>
    <mergeCell ref="FET16:FEX16"/>
    <mergeCell ref="FEY16:FFC16"/>
    <mergeCell ref="FFD16:FFH16"/>
    <mergeCell ref="FFI16:FFM16"/>
    <mergeCell ref="FHQ16:FHU16"/>
    <mergeCell ref="FHV16:FHZ16"/>
    <mergeCell ref="FIA16:FIE16"/>
    <mergeCell ref="FIF16:FIJ16"/>
    <mergeCell ref="FGM16:FGQ16"/>
    <mergeCell ref="FGR16:FGV16"/>
    <mergeCell ref="FGW16:FHA16"/>
    <mergeCell ref="FHB16:FHF16"/>
    <mergeCell ref="FHG16:FHK16"/>
    <mergeCell ref="FIK16:FIO16"/>
    <mergeCell ref="FIP16:FIT16"/>
    <mergeCell ref="FIU16:FIY16"/>
    <mergeCell ref="FIZ16:FJD16"/>
    <mergeCell ref="FJE16:FJI16"/>
    <mergeCell ref="FHL16:FHP16"/>
    <mergeCell ref="FFN16:FFR16"/>
    <mergeCell ref="FFS16:FFW16"/>
    <mergeCell ref="FFX16:FGB16"/>
    <mergeCell ref="FGC16:FGG16"/>
    <mergeCell ref="FKI16:FKM16"/>
    <mergeCell ref="FKN16:FKR16"/>
    <mergeCell ref="FKS16:FKW16"/>
    <mergeCell ref="FKX16:FLB16"/>
    <mergeCell ref="FLC16:FLG16"/>
    <mergeCell ref="FJJ16:FJN16"/>
    <mergeCell ref="FJO16:FJS16"/>
    <mergeCell ref="FJT16:FJX16"/>
    <mergeCell ref="FJY16:FKC16"/>
    <mergeCell ref="FKD16:FKH16"/>
    <mergeCell ref="FNA16:FNE16"/>
    <mergeCell ref="FLH16:FLL16"/>
    <mergeCell ref="FLM16:FLQ16"/>
    <mergeCell ref="FLR16:FLV16"/>
    <mergeCell ref="FLW16:FMA16"/>
    <mergeCell ref="FMB16:FMF16"/>
    <mergeCell ref="FOJ16:FON16"/>
    <mergeCell ref="FOO16:FOS16"/>
    <mergeCell ref="FOT16:FOX16"/>
    <mergeCell ref="FOY16:FPC16"/>
    <mergeCell ref="FNF16:FNJ16"/>
    <mergeCell ref="FNK16:FNO16"/>
    <mergeCell ref="FNP16:FNT16"/>
    <mergeCell ref="FNU16:FNY16"/>
    <mergeCell ref="FNZ16:FOD16"/>
    <mergeCell ref="FPD16:FPH16"/>
    <mergeCell ref="FPI16:FPM16"/>
    <mergeCell ref="FPN16:FPR16"/>
    <mergeCell ref="FPS16:FPW16"/>
    <mergeCell ref="FPX16:FQB16"/>
    <mergeCell ref="FOE16:FOI16"/>
    <mergeCell ref="FMG16:FMK16"/>
    <mergeCell ref="FML16:FMP16"/>
    <mergeCell ref="FMQ16:FMU16"/>
    <mergeCell ref="FMV16:FMZ16"/>
    <mergeCell ref="FRB16:FRF16"/>
    <mergeCell ref="FRG16:FRK16"/>
    <mergeCell ref="FRL16:FRP16"/>
    <mergeCell ref="FRQ16:FRU16"/>
    <mergeCell ref="FRV16:FRZ16"/>
    <mergeCell ref="FQC16:FQG16"/>
    <mergeCell ref="FQH16:FQL16"/>
    <mergeCell ref="FQM16:FQQ16"/>
    <mergeCell ref="FQR16:FQV16"/>
    <mergeCell ref="FQW16:FRA16"/>
    <mergeCell ref="FTT16:FTX16"/>
    <mergeCell ref="FSA16:FSE16"/>
    <mergeCell ref="FSF16:FSJ16"/>
    <mergeCell ref="FSK16:FSO16"/>
    <mergeCell ref="FSP16:FST16"/>
    <mergeCell ref="FSU16:FSY16"/>
    <mergeCell ref="FVC16:FVG16"/>
    <mergeCell ref="FVH16:FVL16"/>
    <mergeCell ref="FVM16:FVQ16"/>
    <mergeCell ref="FVR16:FVV16"/>
    <mergeCell ref="FTY16:FUC16"/>
    <mergeCell ref="FUD16:FUH16"/>
    <mergeCell ref="FUI16:FUM16"/>
    <mergeCell ref="FUN16:FUR16"/>
    <mergeCell ref="FUS16:FUW16"/>
    <mergeCell ref="FVW16:FWA16"/>
    <mergeCell ref="FWB16:FWF16"/>
    <mergeCell ref="FWG16:FWK16"/>
    <mergeCell ref="FWL16:FWP16"/>
    <mergeCell ref="FWQ16:FWU16"/>
    <mergeCell ref="FUX16:FVB16"/>
    <mergeCell ref="FSZ16:FTD16"/>
    <mergeCell ref="FTE16:FTI16"/>
    <mergeCell ref="FTJ16:FTN16"/>
    <mergeCell ref="FTO16:FTS16"/>
    <mergeCell ref="FXU16:FXY16"/>
    <mergeCell ref="FXZ16:FYD16"/>
    <mergeCell ref="FYE16:FYI16"/>
    <mergeCell ref="FYJ16:FYN16"/>
    <mergeCell ref="FYO16:FYS16"/>
    <mergeCell ref="FWV16:FWZ16"/>
    <mergeCell ref="FXA16:FXE16"/>
    <mergeCell ref="FXF16:FXJ16"/>
    <mergeCell ref="FXK16:FXO16"/>
    <mergeCell ref="FXP16:FXT16"/>
    <mergeCell ref="GAM16:GAQ16"/>
    <mergeCell ref="FYT16:FYX16"/>
    <mergeCell ref="FYY16:FZC16"/>
    <mergeCell ref="FZD16:FZH16"/>
    <mergeCell ref="FZI16:FZM16"/>
    <mergeCell ref="FZN16:FZR16"/>
    <mergeCell ref="GBV16:GBZ16"/>
    <mergeCell ref="GCA16:GCE16"/>
    <mergeCell ref="GCF16:GCJ16"/>
    <mergeCell ref="GCK16:GCO16"/>
    <mergeCell ref="GAR16:GAV16"/>
    <mergeCell ref="GAW16:GBA16"/>
    <mergeCell ref="GBB16:GBF16"/>
    <mergeCell ref="GBG16:GBK16"/>
    <mergeCell ref="GBL16:GBP16"/>
    <mergeCell ref="GCP16:GCT16"/>
    <mergeCell ref="GCU16:GCY16"/>
    <mergeCell ref="GCZ16:GDD16"/>
    <mergeCell ref="GDE16:GDI16"/>
    <mergeCell ref="GDJ16:GDN16"/>
    <mergeCell ref="GBQ16:GBU16"/>
    <mergeCell ref="FZS16:FZW16"/>
    <mergeCell ref="FZX16:GAB16"/>
    <mergeCell ref="GAC16:GAG16"/>
    <mergeCell ref="GAH16:GAL16"/>
    <mergeCell ref="GEN16:GER16"/>
    <mergeCell ref="GES16:GEW16"/>
    <mergeCell ref="GEX16:GFB16"/>
    <mergeCell ref="GFC16:GFG16"/>
    <mergeCell ref="GFH16:GFL16"/>
    <mergeCell ref="GDO16:GDS16"/>
    <mergeCell ref="GDT16:GDX16"/>
    <mergeCell ref="GDY16:GEC16"/>
    <mergeCell ref="GED16:GEH16"/>
    <mergeCell ref="GEI16:GEM16"/>
    <mergeCell ref="GHF16:GHJ16"/>
    <mergeCell ref="GFM16:GFQ16"/>
    <mergeCell ref="GFR16:GFV16"/>
    <mergeCell ref="GFW16:GGA16"/>
    <mergeCell ref="GGB16:GGF16"/>
    <mergeCell ref="GGG16:GGK16"/>
    <mergeCell ref="GIO16:GIS16"/>
    <mergeCell ref="GIT16:GIX16"/>
    <mergeCell ref="GIY16:GJC16"/>
    <mergeCell ref="GJD16:GJH16"/>
    <mergeCell ref="GHK16:GHO16"/>
    <mergeCell ref="GHP16:GHT16"/>
    <mergeCell ref="GHU16:GHY16"/>
    <mergeCell ref="GHZ16:GID16"/>
    <mergeCell ref="GIE16:GII16"/>
    <mergeCell ref="GJI16:GJM16"/>
    <mergeCell ref="GJN16:GJR16"/>
    <mergeCell ref="GJS16:GJW16"/>
    <mergeCell ref="GJX16:GKB16"/>
    <mergeCell ref="GKC16:GKG16"/>
    <mergeCell ref="GIJ16:GIN16"/>
    <mergeCell ref="GGL16:GGP16"/>
    <mergeCell ref="GGQ16:GGU16"/>
    <mergeCell ref="GGV16:GGZ16"/>
    <mergeCell ref="GHA16:GHE16"/>
    <mergeCell ref="GLG16:GLK16"/>
    <mergeCell ref="GLL16:GLP16"/>
    <mergeCell ref="GLQ16:GLU16"/>
    <mergeCell ref="GLV16:GLZ16"/>
    <mergeCell ref="GMA16:GME16"/>
    <mergeCell ref="GKH16:GKL16"/>
    <mergeCell ref="GKM16:GKQ16"/>
    <mergeCell ref="GKR16:GKV16"/>
    <mergeCell ref="GKW16:GLA16"/>
    <mergeCell ref="GLB16:GLF16"/>
    <mergeCell ref="GNY16:GOC16"/>
    <mergeCell ref="GMF16:GMJ16"/>
    <mergeCell ref="GMK16:GMO16"/>
    <mergeCell ref="GMP16:GMT16"/>
    <mergeCell ref="GMU16:GMY16"/>
    <mergeCell ref="GMZ16:GND16"/>
    <mergeCell ref="GPH16:GPL16"/>
    <mergeCell ref="GPM16:GPQ16"/>
    <mergeCell ref="GPR16:GPV16"/>
    <mergeCell ref="GPW16:GQA16"/>
    <mergeCell ref="GOD16:GOH16"/>
    <mergeCell ref="GOI16:GOM16"/>
    <mergeCell ref="GON16:GOR16"/>
    <mergeCell ref="GOS16:GOW16"/>
    <mergeCell ref="GOX16:GPB16"/>
    <mergeCell ref="GQB16:GQF16"/>
    <mergeCell ref="GQG16:GQK16"/>
    <mergeCell ref="GQL16:GQP16"/>
    <mergeCell ref="GQQ16:GQU16"/>
    <mergeCell ref="GQV16:GQZ16"/>
    <mergeCell ref="GPC16:GPG16"/>
    <mergeCell ref="GNE16:GNI16"/>
    <mergeCell ref="GNJ16:GNN16"/>
    <mergeCell ref="GNO16:GNS16"/>
    <mergeCell ref="GNT16:GNX16"/>
    <mergeCell ref="GRZ16:GSD16"/>
    <mergeCell ref="GSE16:GSI16"/>
    <mergeCell ref="GSJ16:GSN16"/>
    <mergeCell ref="GSO16:GSS16"/>
    <mergeCell ref="GST16:GSX16"/>
    <mergeCell ref="GRA16:GRE16"/>
    <mergeCell ref="GRF16:GRJ16"/>
    <mergeCell ref="GRK16:GRO16"/>
    <mergeCell ref="GRP16:GRT16"/>
    <mergeCell ref="GRU16:GRY16"/>
    <mergeCell ref="GUR16:GUV16"/>
    <mergeCell ref="GSY16:GTC16"/>
    <mergeCell ref="GTD16:GTH16"/>
    <mergeCell ref="GTI16:GTM16"/>
    <mergeCell ref="GTN16:GTR16"/>
    <mergeCell ref="GTS16:GTW16"/>
    <mergeCell ref="GWA16:GWE16"/>
    <mergeCell ref="GWF16:GWJ16"/>
    <mergeCell ref="GWK16:GWO16"/>
    <mergeCell ref="GWP16:GWT16"/>
    <mergeCell ref="GUW16:GVA16"/>
    <mergeCell ref="GVB16:GVF16"/>
    <mergeCell ref="GVG16:GVK16"/>
    <mergeCell ref="GVL16:GVP16"/>
    <mergeCell ref="GVQ16:GVU16"/>
    <mergeCell ref="GWU16:GWY16"/>
    <mergeCell ref="GWZ16:GXD16"/>
    <mergeCell ref="GXE16:GXI16"/>
    <mergeCell ref="GXJ16:GXN16"/>
    <mergeCell ref="GXO16:GXS16"/>
    <mergeCell ref="GVV16:GVZ16"/>
    <mergeCell ref="GTX16:GUB16"/>
    <mergeCell ref="GUC16:GUG16"/>
    <mergeCell ref="GUH16:GUL16"/>
    <mergeCell ref="GUM16:GUQ16"/>
    <mergeCell ref="GYS16:GYW16"/>
    <mergeCell ref="GYX16:GZB16"/>
    <mergeCell ref="GZC16:GZG16"/>
    <mergeCell ref="GZH16:GZL16"/>
    <mergeCell ref="GZM16:GZQ16"/>
    <mergeCell ref="GXT16:GXX16"/>
    <mergeCell ref="GXY16:GYC16"/>
    <mergeCell ref="GYD16:GYH16"/>
    <mergeCell ref="GYI16:GYM16"/>
    <mergeCell ref="GYN16:GYR16"/>
    <mergeCell ref="HBK16:HBO16"/>
    <mergeCell ref="GZR16:GZV16"/>
    <mergeCell ref="GZW16:HAA16"/>
    <mergeCell ref="HAB16:HAF16"/>
    <mergeCell ref="HAG16:HAK16"/>
    <mergeCell ref="HAL16:HAP16"/>
    <mergeCell ref="HCT16:HCX16"/>
    <mergeCell ref="HCY16:HDC16"/>
    <mergeCell ref="HDD16:HDH16"/>
    <mergeCell ref="HDI16:HDM16"/>
    <mergeCell ref="HBP16:HBT16"/>
    <mergeCell ref="HBU16:HBY16"/>
    <mergeCell ref="HBZ16:HCD16"/>
    <mergeCell ref="HCE16:HCI16"/>
    <mergeCell ref="HCJ16:HCN16"/>
    <mergeCell ref="HDN16:HDR16"/>
    <mergeCell ref="HDS16:HDW16"/>
    <mergeCell ref="HDX16:HEB16"/>
    <mergeCell ref="HEC16:HEG16"/>
    <mergeCell ref="HEH16:HEL16"/>
    <mergeCell ref="HCO16:HCS16"/>
    <mergeCell ref="HAQ16:HAU16"/>
    <mergeCell ref="HAV16:HAZ16"/>
    <mergeCell ref="HBA16:HBE16"/>
    <mergeCell ref="HBF16:HBJ16"/>
    <mergeCell ref="HFL16:HFP16"/>
    <mergeCell ref="HFQ16:HFU16"/>
    <mergeCell ref="HFV16:HFZ16"/>
    <mergeCell ref="HGA16:HGE16"/>
    <mergeCell ref="HGF16:HGJ16"/>
    <mergeCell ref="HEM16:HEQ16"/>
    <mergeCell ref="HER16:HEV16"/>
    <mergeCell ref="HEW16:HFA16"/>
    <mergeCell ref="HFB16:HFF16"/>
    <mergeCell ref="HFG16:HFK16"/>
    <mergeCell ref="HID16:HIH16"/>
    <mergeCell ref="HGK16:HGO16"/>
    <mergeCell ref="HGP16:HGT16"/>
    <mergeCell ref="HGU16:HGY16"/>
    <mergeCell ref="HGZ16:HHD16"/>
    <mergeCell ref="HHE16:HHI16"/>
    <mergeCell ref="HJM16:HJQ16"/>
    <mergeCell ref="HJR16:HJV16"/>
    <mergeCell ref="HJW16:HKA16"/>
    <mergeCell ref="HKB16:HKF16"/>
    <mergeCell ref="HII16:HIM16"/>
    <mergeCell ref="HIN16:HIR16"/>
    <mergeCell ref="HIS16:HIW16"/>
    <mergeCell ref="HIX16:HJB16"/>
    <mergeCell ref="HJC16:HJG16"/>
    <mergeCell ref="HKG16:HKK16"/>
    <mergeCell ref="HKL16:HKP16"/>
    <mergeCell ref="HKQ16:HKU16"/>
    <mergeCell ref="HKV16:HKZ16"/>
    <mergeCell ref="HLA16:HLE16"/>
    <mergeCell ref="HJH16:HJL16"/>
    <mergeCell ref="HHJ16:HHN16"/>
    <mergeCell ref="HHO16:HHS16"/>
    <mergeCell ref="HHT16:HHX16"/>
    <mergeCell ref="HHY16:HIC16"/>
    <mergeCell ref="HME16:HMI16"/>
    <mergeCell ref="HMJ16:HMN16"/>
    <mergeCell ref="HMO16:HMS16"/>
    <mergeCell ref="HMT16:HMX16"/>
    <mergeCell ref="HMY16:HNC16"/>
    <mergeCell ref="HLF16:HLJ16"/>
    <mergeCell ref="HLK16:HLO16"/>
    <mergeCell ref="HLP16:HLT16"/>
    <mergeCell ref="HLU16:HLY16"/>
    <mergeCell ref="HLZ16:HMD16"/>
    <mergeCell ref="HOW16:HPA16"/>
    <mergeCell ref="HND16:HNH16"/>
    <mergeCell ref="HNI16:HNM16"/>
    <mergeCell ref="HNN16:HNR16"/>
    <mergeCell ref="HNS16:HNW16"/>
    <mergeCell ref="HNX16:HOB16"/>
    <mergeCell ref="HQF16:HQJ16"/>
    <mergeCell ref="HQK16:HQO16"/>
    <mergeCell ref="HQP16:HQT16"/>
    <mergeCell ref="HQU16:HQY16"/>
    <mergeCell ref="HPB16:HPF16"/>
    <mergeCell ref="HPG16:HPK16"/>
    <mergeCell ref="HPL16:HPP16"/>
    <mergeCell ref="HPQ16:HPU16"/>
    <mergeCell ref="HPV16:HPZ16"/>
    <mergeCell ref="HQZ16:HRD16"/>
    <mergeCell ref="HRE16:HRI16"/>
    <mergeCell ref="HRJ16:HRN16"/>
    <mergeCell ref="HRO16:HRS16"/>
    <mergeCell ref="HRT16:HRX16"/>
    <mergeCell ref="HQA16:HQE16"/>
    <mergeCell ref="HOC16:HOG16"/>
    <mergeCell ref="HOH16:HOL16"/>
    <mergeCell ref="HOM16:HOQ16"/>
    <mergeCell ref="HOR16:HOV16"/>
    <mergeCell ref="HSX16:HTB16"/>
    <mergeCell ref="HTC16:HTG16"/>
    <mergeCell ref="HTH16:HTL16"/>
    <mergeCell ref="HTM16:HTQ16"/>
    <mergeCell ref="HTR16:HTV16"/>
    <mergeCell ref="HRY16:HSC16"/>
    <mergeCell ref="HSD16:HSH16"/>
    <mergeCell ref="HSI16:HSM16"/>
    <mergeCell ref="HSN16:HSR16"/>
    <mergeCell ref="HSS16:HSW16"/>
    <mergeCell ref="HVP16:HVT16"/>
    <mergeCell ref="HTW16:HUA16"/>
    <mergeCell ref="HUB16:HUF16"/>
    <mergeCell ref="HUG16:HUK16"/>
    <mergeCell ref="HUL16:HUP16"/>
    <mergeCell ref="HUQ16:HUU16"/>
    <mergeCell ref="HWY16:HXC16"/>
    <mergeCell ref="HXD16:HXH16"/>
    <mergeCell ref="HXI16:HXM16"/>
    <mergeCell ref="HXN16:HXR16"/>
    <mergeCell ref="HVU16:HVY16"/>
    <mergeCell ref="HVZ16:HWD16"/>
    <mergeCell ref="HWE16:HWI16"/>
    <mergeCell ref="HWJ16:HWN16"/>
    <mergeCell ref="HWO16:HWS16"/>
    <mergeCell ref="HXS16:HXW16"/>
    <mergeCell ref="HXX16:HYB16"/>
    <mergeCell ref="HYC16:HYG16"/>
    <mergeCell ref="HYH16:HYL16"/>
    <mergeCell ref="HYM16:HYQ16"/>
    <mergeCell ref="HWT16:HWX16"/>
    <mergeCell ref="HUV16:HUZ16"/>
    <mergeCell ref="HVA16:HVE16"/>
    <mergeCell ref="HVF16:HVJ16"/>
    <mergeCell ref="HVK16:HVO16"/>
    <mergeCell ref="HZQ16:HZU16"/>
    <mergeCell ref="HZV16:HZZ16"/>
    <mergeCell ref="IAA16:IAE16"/>
    <mergeCell ref="IAF16:IAJ16"/>
    <mergeCell ref="IAK16:IAO16"/>
    <mergeCell ref="HYR16:HYV16"/>
    <mergeCell ref="HYW16:HZA16"/>
    <mergeCell ref="HZB16:HZF16"/>
    <mergeCell ref="HZG16:HZK16"/>
    <mergeCell ref="HZL16:HZP16"/>
    <mergeCell ref="ICI16:ICM16"/>
    <mergeCell ref="IAP16:IAT16"/>
    <mergeCell ref="IAU16:IAY16"/>
    <mergeCell ref="IAZ16:IBD16"/>
    <mergeCell ref="IBE16:IBI16"/>
    <mergeCell ref="IBJ16:IBN16"/>
    <mergeCell ref="IDR16:IDV16"/>
    <mergeCell ref="IDW16:IEA16"/>
    <mergeCell ref="IEB16:IEF16"/>
    <mergeCell ref="IEG16:IEK16"/>
    <mergeCell ref="ICN16:ICR16"/>
    <mergeCell ref="ICS16:ICW16"/>
    <mergeCell ref="ICX16:IDB16"/>
    <mergeCell ref="IDC16:IDG16"/>
    <mergeCell ref="IDH16:IDL16"/>
    <mergeCell ref="IEL16:IEP16"/>
    <mergeCell ref="IEQ16:IEU16"/>
    <mergeCell ref="IEV16:IEZ16"/>
    <mergeCell ref="IFA16:IFE16"/>
    <mergeCell ref="IFF16:IFJ16"/>
    <mergeCell ref="IDM16:IDQ16"/>
    <mergeCell ref="IBO16:IBS16"/>
    <mergeCell ref="IBT16:IBX16"/>
    <mergeCell ref="IBY16:ICC16"/>
    <mergeCell ref="ICD16:ICH16"/>
    <mergeCell ref="IGJ16:IGN16"/>
    <mergeCell ref="IGO16:IGS16"/>
    <mergeCell ref="IGT16:IGX16"/>
    <mergeCell ref="IGY16:IHC16"/>
    <mergeCell ref="IHD16:IHH16"/>
    <mergeCell ref="IFK16:IFO16"/>
    <mergeCell ref="IFP16:IFT16"/>
    <mergeCell ref="IFU16:IFY16"/>
    <mergeCell ref="IFZ16:IGD16"/>
    <mergeCell ref="IGE16:IGI16"/>
    <mergeCell ref="IJB16:IJF16"/>
    <mergeCell ref="IHI16:IHM16"/>
    <mergeCell ref="IHN16:IHR16"/>
    <mergeCell ref="IHS16:IHW16"/>
    <mergeCell ref="IHX16:IIB16"/>
    <mergeCell ref="IIC16:IIG16"/>
    <mergeCell ref="IKK16:IKO16"/>
    <mergeCell ref="IKP16:IKT16"/>
    <mergeCell ref="IKU16:IKY16"/>
    <mergeCell ref="IKZ16:ILD16"/>
    <mergeCell ref="IJG16:IJK16"/>
    <mergeCell ref="IJL16:IJP16"/>
    <mergeCell ref="IJQ16:IJU16"/>
    <mergeCell ref="IJV16:IJZ16"/>
    <mergeCell ref="IKA16:IKE16"/>
    <mergeCell ref="ILE16:ILI16"/>
    <mergeCell ref="ILJ16:ILN16"/>
    <mergeCell ref="ILO16:ILS16"/>
    <mergeCell ref="ILT16:ILX16"/>
    <mergeCell ref="ILY16:IMC16"/>
    <mergeCell ref="IKF16:IKJ16"/>
    <mergeCell ref="IIH16:IIL16"/>
    <mergeCell ref="IIM16:IIQ16"/>
    <mergeCell ref="IIR16:IIV16"/>
    <mergeCell ref="IIW16:IJA16"/>
    <mergeCell ref="INC16:ING16"/>
    <mergeCell ref="INH16:INL16"/>
    <mergeCell ref="INM16:INQ16"/>
    <mergeCell ref="INR16:INV16"/>
    <mergeCell ref="INW16:IOA16"/>
    <mergeCell ref="IMD16:IMH16"/>
    <mergeCell ref="IMI16:IMM16"/>
    <mergeCell ref="IMN16:IMR16"/>
    <mergeCell ref="IMS16:IMW16"/>
    <mergeCell ref="IMX16:INB16"/>
    <mergeCell ref="IPU16:IPY16"/>
    <mergeCell ref="IOB16:IOF16"/>
    <mergeCell ref="IOG16:IOK16"/>
    <mergeCell ref="IOL16:IOP16"/>
    <mergeCell ref="IOQ16:IOU16"/>
    <mergeCell ref="IOV16:IOZ16"/>
    <mergeCell ref="IRD16:IRH16"/>
    <mergeCell ref="IRI16:IRM16"/>
    <mergeCell ref="IRN16:IRR16"/>
    <mergeCell ref="IRS16:IRW16"/>
    <mergeCell ref="IPZ16:IQD16"/>
    <mergeCell ref="IQE16:IQI16"/>
    <mergeCell ref="IQJ16:IQN16"/>
    <mergeCell ref="IQO16:IQS16"/>
    <mergeCell ref="IQT16:IQX16"/>
    <mergeCell ref="IRX16:ISB16"/>
    <mergeCell ref="ISC16:ISG16"/>
    <mergeCell ref="ISH16:ISL16"/>
    <mergeCell ref="ISM16:ISQ16"/>
    <mergeCell ref="ISR16:ISV16"/>
    <mergeCell ref="IQY16:IRC16"/>
    <mergeCell ref="IPA16:IPE16"/>
    <mergeCell ref="IPF16:IPJ16"/>
    <mergeCell ref="IPK16:IPO16"/>
    <mergeCell ref="IPP16:IPT16"/>
    <mergeCell ref="ITV16:ITZ16"/>
    <mergeCell ref="IUA16:IUE16"/>
    <mergeCell ref="IUF16:IUJ16"/>
    <mergeCell ref="IUK16:IUO16"/>
    <mergeCell ref="IUP16:IUT16"/>
    <mergeCell ref="ISW16:ITA16"/>
    <mergeCell ref="ITB16:ITF16"/>
    <mergeCell ref="ITG16:ITK16"/>
    <mergeCell ref="ITL16:ITP16"/>
    <mergeCell ref="ITQ16:ITU16"/>
    <mergeCell ref="IWN16:IWR16"/>
    <mergeCell ref="IUU16:IUY16"/>
    <mergeCell ref="IUZ16:IVD16"/>
    <mergeCell ref="IVE16:IVI16"/>
    <mergeCell ref="IVJ16:IVN16"/>
    <mergeCell ref="IVO16:IVS16"/>
    <mergeCell ref="IXW16:IYA16"/>
    <mergeCell ref="IYB16:IYF16"/>
    <mergeCell ref="IYG16:IYK16"/>
    <mergeCell ref="IYL16:IYP16"/>
    <mergeCell ref="IWS16:IWW16"/>
    <mergeCell ref="IWX16:IXB16"/>
    <mergeCell ref="IXC16:IXG16"/>
    <mergeCell ref="IXH16:IXL16"/>
    <mergeCell ref="IXM16:IXQ16"/>
    <mergeCell ref="IYQ16:IYU16"/>
    <mergeCell ref="IYV16:IYZ16"/>
    <mergeCell ref="IZA16:IZE16"/>
    <mergeCell ref="IZF16:IZJ16"/>
    <mergeCell ref="IZK16:IZO16"/>
    <mergeCell ref="IXR16:IXV16"/>
    <mergeCell ref="IVT16:IVX16"/>
    <mergeCell ref="IVY16:IWC16"/>
    <mergeCell ref="IWD16:IWH16"/>
    <mergeCell ref="IWI16:IWM16"/>
    <mergeCell ref="JAO16:JAS16"/>
    <mergeCell ref="JAT16:JAX16"/>
    <mergeCell ref="JAY16:JBC16"/>
    <mergeCell ref="JBD16:JBH16"/>
    <mergeCell ref="JBI16:JBM16"/>
    <mergeCell ref="IZP16:IZT16"/>
    <mergeCell ref="IZU16:IZY16"/>
    <mergeCell ref="IZZ16:JAD16"/>
    <mergeCell ref="JAE16:JAI16"/>
    <mergeCell ref="JAJ16:JAN16"/>
    <mergeCell ref="JDG16:JDK16"/>
    <mergeCell ref="JBN16:JBR16"/>
    <mergeCell ref="JBS16:JBW16"/>
    <mergeCell ref="JBX16:JCB16"/>
    <mergeCell ref="JCC16:JCG16"/>
    <mergeCell ref="JCH16:JCL16"/>
    <mergeCell ref="JEP16:JET16"/>
    <mergeCell ref="JEU16:JEY16"/>
    <mergeCell ref="JEZ16:JFD16"/>
    <mergeCell ref="JFE16:JFI16"/>
    <mergeCell ref="JDL16:JDP16"/>
    <mergeCell ref="JDQ16:JDU16"/>
    <mergeCell ref="JDV16:JDZ16"/>
    <mergeCell ref="JEA16:JEE16"/>
    <mergeCell ref="JEF16:JEJ16"/>
    <mergeCell ref="JFJ16:JFN16"/>
    <mergeCell ref="JFO16:JFS16"/>
    <mergeCell ref="JFT16:JFX16"/>
    <mergeCell ref="JFY16:JGC16"/>
    <mergeCell ref="JGD16:JGH16"/>
    <mergeCell ref="JEK16:JEO16"/>
    <mergeCell ref="JCM16:JCQ16"/>
    <mergeCell ref="JCR16:JCV16"/>
    <mergeCell ref="JCW16:JDA16"/>
    <mergeCell ref="JDB16:JDF16"/>
    <mergeCell ref="JHH16:JHL16"/>
    <mergeCell ref="JHM16:JHQ16"/>
    <mergeCell ref="JHR16:JHV16"/>
    <mergeCell ref="JHW16:JIA16"/>
    <mergeCell ref="JIB16:JIF16"/>
    <mergeCell ref="JGI16:JGM16"/>
    <mergeCell ref="JGN16:JGR16"/>
    <mergeCell ref="JGS16:JGW16"/>
    <mergeCell ref="JGX16:JHB16"/>
    <mergeCell ref="JHC16:JHG16"/>
    <mergeCell ref="JJZ16:JKD16"/>
    <mergeCell ref="JIG16:JIK16"/>
    <mergeCell ref="JIL16:JIP16"/>
    <mergeCell ref="JIQ16:JIU16"/>
    <mergeCell ref="JIV16:JIZ16"/>
    <mergeCell ref="JJA16:JJE16"/>
    <mergeCell ref="JLI16:JLM16"/>
    <mergeCell ref="JLN16:JLR16"/>
    <mergeCell ref="JLS16:JLW16"/>
    <mergeCell ref="JLX16:JMB16"/>
    <mergeCell ref="JKE16:JKI16"/>
    <mergeCell ref="JKJ16:JKN16"/>
    <mergeCell ref="JKO16:JKS16"/>
    <mergeCell ref="JKT16:JKX16"/>
    <mergeCell ref="JKY16:JLC16"/>
    <mergeCell ref="JMC16:JMG16"/>
    <mergeCell ref="JMH16:JML16"/>
    <mergeCell ref="JMM16:JMQ16"/>
    <mergeCell ref="JMR16:JMV16"/>
    <mergeCell ref="JMW16:JNA16"/>
    <mergeCell ref="JLD16:JLH16"/>
    <mergeCell ref="JJF16:JJJ16"/>
    <mergeCell ref="JJK16:JJO16"/>
    <mergeCell ref="JJP16:JJT16"/>
    <mergeCell ref="JJU16:JJY16"/>
    <mergeCell ref="JOA16:JOE16"/>
    <mergeCell ref="JOF16:JOJ16"/>
    <mergeCell ref="JOK16:JOO16"/>
    <mergeCell ref="JOP16:JOT16"/>
    <mergeCell ref="JOU16:JOY16"/>
    <mergeCell ref="JNB16:JNF16"/>
    <mergeCell ref="JNG16:JNK16"/>
    <mergeCell ref="JNL16:JNP16"/>
    <mergeCell ref="JNQ16:JNU16"/>
    <mergeCell ref="JNV16:JNZ16"/>
    <mergeCell ref="JQS16:JQW16"/>
    <mergeCell ref="JOZ16:JPD16"/>
    <mergeCell ref="JPE16:JPI16"/>
    <mergeCell ref="JPJ16:JPN16"/>
    <mergeCell ref="JPO16:JPS16"/>
    <mergeCell ref="JPT16:JPX16"/>
    <mergeCell ref="JSB16:JSF16"/>
    <mergeCell ref="JSG16:JSK16"/>
    <mergeCell ref="JSL16:JSP16"/>
    <mergeCell ref="JSQ16:JSU16"/>
    <mergeCell ref="JQX16:JRB16"/>
    <mergeCell ref="JRC16:JRG16"/>
    <mergeCell ref="JRH16:JRL16"/>
    <mergeCell ref="JRM16:JRQ16"/>
    <mergeCell ref="JRR16:JRV16"/>
    <mergeCell ref="JSV16:JSZ16"/>
    <mergeCell ref="JTA16:JTE16"/>
    <mergeCell ref="JTF16:JTJ16"/>
    <mergeCell ref="JTK16:JTO16"/>
    <mergeCell ref="JTP16:JTT16"/>
    <mergeCell ref="JRW16:JSA16"/>
    <mergeCell ref="JPY16:JQC16"/>
    <mergeCell ref="JQD16:JQH16"/>
    <mergeCell ref="JQI16:JQM16"/>
    <mergeCell ref="JQN16:JQR16"/>
    <mergeCell ref="JUT16:JUX16"/>
    <mergeCell ref="JUY16:JVC16"/>
    <mergeCell ref="JVD16:JVH16"/>
    <mergeCell ref="JVI16:JVM16"/>
    <mergeCell ref="JVN16:JVR16"/>
    <mergeCell ref="JTU16:JTY16"/>
    <mergeCell ref="JTZ16:JUD16"/>
    <mergeCell ref="JUE16:JUI16"/>
    <mergeCell ref="JUJ16:JUN16"/>
    <mergeCell ref="JUO16:JUS16"/>
    <mergeCell ref="JXL16:JXP16"/>
    <mergeCell ref="JVS16:JVW16"/>
    <mergeCell ref="JVX16:JWB16"/>
    <mergeCell ref="JWC16:JWG16"/>
    <mergeCell ref="JWH16:JWL16"/>
    <mergeCell ref="JWM16:JWQ16"/>
    <mergeCell ref="JYU16:JYY16"/>
    <mergeCell ref="JYZ16:JZD16"/>
    <mergeCell ref="JZE16:JZI16"/>
    <mergeCell ref="JZJ16:JZN16"/>
    <mergeCell ref="JXQ16:JXU16"/>
    <mergeCell ref="JXV16:JXZ16"/>
    <mergeCell ref="JYA16:JYE16"/>
    <mergeCell ref="JYF16:JYJ16"/>
    <mergeCell ref="JYK16:JYO16"/>
    <mergeCell ref="JZO16:JZS16"/>
    <mergeCell ref="JZT16:JZX16"/>
    <mergeCell ref="JZY16:KAC16"/>
    <mergeCell ref="KAD16:KAH16"/>
    <mergeCell ref="KAI16:KAM16"/>
    <mergeCell ref="JYP16:JYT16"/>
    <mergeCell ref="JWR16:JWV16"/>
    <mergeCell ref="JWW16:JXA16"/>
    <mergeCell ref="JXB16:JXF16"/>
    <mergeCell ref="JXG16:JXK16"/>
    <mergeCell ref="KBM16:KBQ16"/>
    <mergeCell ref="KBR16:KBV16"/>
    <mergeCell ref="KBW16:KCA16"/>
    <mergeCell ref="KCB16:KCF16"/>
    <mergeCell ref="KCG16:KCK16"/>
    <mergeCell ref="KAN16:KAR16"/>
    <mergeCell ref="KAS16:KAW16"/>
    <mergeCell ref="KAX16:KBB16"/>
    <mergeCell ref="KBC16:KBG16"/>
    <mergeCell ref="KBH16:KBL16"/>
    <mergeCell ref="KEE16:KEI16"/>
    <mergeCell ref="KCL16:KCP16"/>
    <mergeCell ref="KCQ16:KCU16"/>
    <mergeCell ref="KCV16:KCZ16"/>
    <mergeCell ref="KDA16:KDE16"/>
    <mergeCell ref="KDF16:KDJ16"/>
    <mergeCell ref="KFN16:KFR16"/>
    <mergeCell ref="KFS16:KFW16"/>
    <mergeCell ref="KFX16:KGB16"/>
    <mergeCell ref="KGC16:KGG16"/>
    <mergeCell ref="KEJ16:KEN16"/>
    <mergeCell ref="KEO16:KES16"/>
    <mergeCell ref="KET16:KEX16"/>
    <mergeCell ref="KEY16:KFC16"/>
    <mergeCell ref="KFD16:KFH16"/>
    <mergeCell ref="KGH16:KGL16"/>
    <mergeCell ref="KGM16:KGQ16"/>
    <mergeCell ref="KGR16:KGV16"/>
    <mergeCell ref="KGW16:KHA16"/>
    <mergeCell ref="KHB16:KHF16"/>
    <mergeCell ref="KFI16:KFM16"/>
    <mergeCell ref="KDK16:KDO16"/>
    <mergeCell ref="KDP16:KDT16"/>
    <mergeCell ref="KDU16:KDY16"/>
    <mergeCell ref="KDZ16:KED16"/>
    <mergeCell ref="KIF16:KIJ16"/>
    <mergeCell ref="KIK16:KIO16"/>
    <mergeCell ref="KIP16:KIT16"/>
    <mergeCell ref="KIU16:KIY16"/>
    <mergeCell ref="KIZ16:KJD16"/>
    <mergeCell ref="KHG16:KHK16"/>
    <mergeCell ref="KHL16:KHP16"/>
    <mergeCell ref="KHQ16:KHU16"/>
    <mergeCell ref="KHV16:KHZ16"/>
    <mergeCell ref="KIA16:KIE16"/>
    <mergeCell ref="KKX16:KLB16"/>
    <mergeCell ref="KJE16:KJI16"/>
    <mergeCell ref="KJJ16:KJN16"/>
    <mergeCell ref="KJO16:KJS16"/>
    <mergeCell ref="KJT16:KJX16"/>
    <mergeCell ref="KJY16:KKC16"/>
    <mergeCell ref="KMG16:KMK16"/>
    <mergeCell ref="KML16:KMP16"/>
    <mergeCell ref="KMQ16:KMU16"/>
    <mergeCell ref="KMV16:KMZ16"/>
    <mergeCell ref="KLC16:KLG16"/>
    <mergeCell ref="KLH16:KLL16"/>
    <mergeCell ref="KLM16:KLQ16"/>
    <mergeCell ref="KLR16:KLV16"/>
    <mergeCell ref="KLW16:KMA16"/>
    <mergeCell ref="KNA16:KNE16"/>
    <mergeCell ref="KNF16:KNJ16"/>
    <mergeCell ref="KNK16:KNO16"/>
    <mergeCell ref="KNP16:KNT16"/>
    <mergeCell ref="KNU16:KNY16"/>
    <mergeCell ref="KMB16:KMF16"/>
    <mergeCell ref="KKD16:KKH16"/>
    <mergeCell ref="KKI16:KKM16"/>
    <mergeCell ref="KKN16:KKR16"/>
    <mergeCell ref="KKS16:KKW16"/>
    <mergeCell ref="KOY16:KPC16"/>
    <mergeCell ref="KPD16:KPH16"/>
    <mergeCell ref="KPI16:KPM16"/>
    <mergeCell ref="KPN16:KPR16"/>
    <mergeCell ref="KPS16:KPW16"/>
    <mergeCell ref="KNZ16:KOD16"/>
    <mergeCell ref="KOE16:KOI16"/>
    <mergeCell ref="KOJ16:KON16"/>
    <mergeCell ref="KOO16:KOS16"/>
    <mergeCell ref="KOT16:KOX16"/>
    <mergeCell ref="KRQ16:KRU16"/>
    <mergeCell ref="KPX16:KQB16"/>
    <mergeCell ref="KQC16:KQG16"/>
    <mergeCell ref="KQH16:KQL16"/>
    <mergeCell ref="KQM16:KQQ16"/>
    <mergeCell ref="KQR16:KQV16"/>
    <mergeCell ref="KSZ16:KTD16"/>
    <mergeCell ref="KTE16:KTI16"/>
    <mergeCell ref="KTJ16:KTN16"/>
    <mergeCell ref="KTO16:KTS16"/>
    <mergeCell ref="KRV16:KRZ16"/>
    <mergeCell ref="KSA16:KSE16"/>
    <mergeCell ref="KSF16:KSJ16"/>
    <mergeCell ref="KSK16:KSO16"/>
    <mergeCell ref="KSP16:KST16"/>
    <mergeCell ref="KTT16:KTX16"/>
    <mergeCell ref="KTY16:KUC16"/>
    <mergeCell ref="KUD16:KUH16"/>
    <mergeCell ref="KUI16:KUM16"/>
    <mergeCell ref="KUN16:KUR16"/>
    <mergeCell ref="KSU16:KSY16"/>
    <mergeCell ref="KQW16:KRA16"/>
    <mergeCell ref="KRB16:KRF16"/>
    <mergeCell ref="KRG16:KRK16"/>
    <mergeCell ref="KRL16:KRP16"/>
    <mergeCell ref="KVR16:KVV16"/>
    <mergeCell ref="KVW16:KWA16"/>
    <mergeCell ref="KWB16:KWF16"/>
    <mergeCell ref="KWG16:KWK16"/>
    <mergeCell ref="KWL16:KWP16"/>
    <mergeCell ref="KUS16:KUW16"/>
    <mergeCell ref="KUX16:KVB16"/>
    <mergeCell ref="KVC16:KVG16"/>
    <mergeCell ref="KVH16:KVL16"/>
    <mergeCell ref="KVM16:KVQ16"/>
    <mergeCell ref="KYJ16:KYN16"/>
    <mergeCell ref="KWQ16:KWU16"/>
    <mergeCell ref="KWV16:KWZ16"/>
    <mergeCell ref="KXA16:KXE16"/>
    <mergeCell ref="KXF16:KXJ16"/>
    <mergeCell ref="KXK16:KXO16"/>
    <mergeCell ref="KZS16:KZW16"/>
    <mergeCell ref="KZX16:LAB16"/>
    <mergeCell ref="LAC16:LAG16"/>
    <mergeCell ref="LAH16:LAL16"/>
    <mergeCell ref="KYO16:KYS16"/>
    <mergeCell ref="KYT16:KYX16"/>
    <mergeCell ref="KYY16:KZC16"/>
    <mergeCell ref="KZD16:KZH16"/>
    <mergeCell ref="KZI16:KZM16"/>
    <mergeCell ref="LAM16:LAQ16"/>
    <mergeCell ref="LAR16:LAV16"/>
    <mergeCell ref="LAW16:LBA16"/>
    <mergeCell ref="LBB16:LBF16"/>
    <mergeCell ref="LBG16:LBK16"/>
    <mergeCell ref="KZN16:KZR16"/>
    <mergeCell ref="KXP16:KXT16"/>
    <mergeCell ref="KXU16:KXY16"/>
    <mergeCell ref="KXZ16:KYD16"/>
    <mergeCell ref="KYE16:KYI16"/>
    <mergeCell ref="LCK16:LCO16"/>
    <mergeCell ref="LCP16:LCT16"/>
    <mergeCell ref="LCU16:LCY16"/>
    <mergeCell ref="LCZ16:LDD16"/>
    <mergeCell ref="LDE16:LDI16"/>
    <mergeCell ref="LBL16:LBP16"/>
    <mergeCell ref="LBQ16:LBU16"/>
    <mergeCell ref="LBV16:LBZ16"/>
    <mergeCell ref="LCA16:LCE16"/>
    <mergeCell ref="LCF16:LCJ16"/>
    <mergeCell ref="LFC16:LFG16"/>
    <mergeCell ref="LDJ16:LDN16"/>
    <mergeCell ref="LDO16:LDS16"/>
    <mergeCell ref="LDT16:LDX16"/>
    <mergeCell ref="LDY16:LEC16"/>
    <mergeCell ref="LED16:LEH16"/>
    <mergeCell ref="LGL16:LGP16"/>
    <mergeCell ref="LGQ16:LGU16"/>
    <mergeCell ref="LGV16:LGZ16"/>
    <mergeCell ref="LHA16:LHE16"/>
    <mergeCell ref="LFH16:LFL16"/>
    <mergeCell ref="LFM16:LFQ16"/>
    <mergeCell ref="LFR16:LFV16"/>
    <mergeCell ref="LFW16:LGA16"/>
    <mergeCell ref="LGB16:LGF16"/>
    <mergeCell ref="LHF16:LHJ16"/>
    <mergeCell ref="LHK16:LHO16"/>
    <mergeCell ref="LHP16:LHT16"/>
    <mergeCell ref="LHU16:LHY16"/>
    <mergeCell ref="LHZ16:LID16"/>
    <mergeCell ref="LGG16:LGK16"/>
    <mergeCell ref="LEI16:LEM16"/>
    <mergeCell ref="LEN16:LER16"/>
    <mergeCell ref="LES16:LEW16"/>
    <mergeCell ref="LEX16:LFB16"/>
    <mergeCell ref="LJD16:LJH16"/>
    <mergeCell ref="LJI16:LJM16"/>
    <mergeCell ref="LJN16:LJR16"/>
    <mergeCell ref="LJS16:LJW16"/>
    <mergeCell ref="LJX16:LKB16"/>
    <mergeCell ref="LIE16:LII16"/>
    <mergeCell ref="LIJ16:LIN16"/>
    <mergeCell ref="LIO16:LIS16"/>
    <mergeCell ref="LIT16:LIX16"/>
    <mergeCell ref="LIY16:LJC16"/>
    <mergeCell ref="LLV16:LLZ16"/>
    <mergeCell ref="LKC16:LKG16"/>
    <mergeCell ref="LKH16:LKL16"/>
    <mergeCell ref="LKM16:LKQ16"/>
    <mergeCell ref="LKR16:LKV16"/>
    <mergeCell ref="LKW16:LLA16"/>
    <mergeCell ref="LNE16:LNI16"/>
    <mergeCell ref="LNJ16:LNN16"/>
    <mergeCell ref="LNO16:LNS16"/>
    <mergeCell ref="LNT16:LNX16"/>
    <mergeCell ref="LMA16:LME16"/>
    <mergeCell ref="LMF16:LMJ16"/>
    <mergeCell ref="LMK16:LMO16"/>
    <mergeCell ref="LMP16:LMT16"/>
    <mergeCell ref="LMU16:LMY16"/>
    <mergeCell ref="LNY16:LOC16"/>
    <mergeCell ref="LOD16:LOH16"/>
    <mergeCell ref="LOI16:LOM16"/>
    <mergeCell ref="LON16:LOR16"/>
    <mergeCell ref="LOS16:LOW16"/>
    <mergeCell ref="LMZ16:LND16"/>
    <mergeCell ref="LLB16:LLF16"/>
    <mergeCell ref="LLG16:LLK16"/>
    <mergeCell ref="LLL16:LLP16"/>
    <mergeCell ref="LLQ16:LLU16"/>
    <mergeCell ref="LPW16:LQA16"/>
    <mergeCell ref="LQB16:LQF16"/>
    <mergeCell ref="LQG16:LQK16"/>
    <mergeCell ref="LQL16:LQP16"/>
    <mergeCell ref="LQQ16:LQU16"/>
    <mergeCell ref="LOX16:LPB16"/>
    <mergeCell ref="LPC16:LPG16"/>
    <mergeCell ref="LPH16:LPL16"/>
    <mergeCell ref="LPM16:LPQ16"/>
    <mergeCell ref="LPR16:LPV16"/>
    <mergeCell ref="LSO16:LSS16"/>
    <mergeCell ref="LQV16:LQZ16"/>
    <mergeCell ref="LRA16:LRE16"/>
    <mergeCell ref="LRF16:LRJ16"/>
    <mergeCell ref="LRK16:LRO16"/>
    <mergeCell ref="LRP16:LRT16"/>
    <mergeCell ref="LTX16:LUB16"/>
    <mergeCell ref="LUC16:LUG16"/>
    <mergeCell ref="LUH16:LUL16"/>
    <mergeCell ref="LUM16:LUQ16"/>
    <mergeCell ref="LST16:LSX16"/>
    <mergeCell ref="LSY16:LTC16"/>
    <mergeCell ref="LTD16:LTH16"/>
    <mergeCell ref="LTI16:LTM16"/>
    <mergeCell ref="LTN16:LTR16"/>
    <mergeCell ref="LUR16:LUV16"/>
    <mergeCell ref="LUW16:LVA16"/>
    <mergeCell ref="LVB16:LVF16"/>
    <mergeCell ref="LVG16:LVK16"/>
    <mergeCell ref="LVL16:LVP16"/>
    <mergeCell ref="LTS16:LTW16"/>
    <mergeCell ref="LRU16:LRY16"/>
    <mergeCell ref="LRZ16:LSD16"/>
    <mergeCell ref="LSE16:LSI16"/>
    <mergeCell ref="LSJ16:LSN16"/>
    <mergeCell ref="LWP16:LWT16"/>
    <mergeCell ref="LWU16:LWY16"/>
    <mergeCell ref="LWZ16:LXD16"/>
    <mergeCell ref="LXE16:LXI16"/>
    <mergeCell ref="LXJ16:LXN16"/>
    <mergeCell ref="LVQ16:LVU16"/>
    <mergeCell ref="LVV16:LVZ16"/>
    <mergeCell ref="LWA16:LWE16"/>
    <mergeCell ref="LWF16:LWJ16"/>
    <mergeCell ref="LWK16:LWO16"/>
    <mergeCell ref="LZH16:LZL16"/>
    <mergeCell ref="LXO16:LXS16"/>
    <mergeCell ref="LXT16:LXX16"/>
    <mergeCell ref="LXY16:LYC16"/>
    <mergeCell ref="LYD16:LYH16"/>
    <mergeCell ref="LYI16:LYM16"/>
    <mergeCell ref="MAQ16:MAU16"/>
    <mergeCell ref="MAV16:MAZ16"/>
    <mergeCell ref="MBA16:MBE16"/>
    <mergeCell ref="MBF16:MBJ16"/>
    <mergeCell ref="LZM16:LZQ16"/>
    <mergeCell ref="LZR16:LZV16"/>
    <mergeCell ref="LZW16:MAA16"/>
    <mergeCell ref="MAB16:MAF16"/>
    <mergeCell ref="MAG16:MAK16"/>
    <mergeCell ref="MBK16:MBO16"/>
    <mergeCell ref="MBP16:MBT16"/>
    <mergeCell ref="MBU16:MBY16"/>
    <mergeCell ref="MBZ16:MCD16"/>
    <mergeCell ref="MCE16:MCI16"/>
    <mergeCell ref="MAL16:MAP16"/>
    <mergeCell ref="LYN16:LYR16"/>
    <mergeCell ref="LYS16:LYW16"/>
    <mergeCell ref="LYX16:LZB16"/>
    <mergeCell ref="LZC16:LZG16"/>
    <mergeCell ref="MDI16:MDM16"/>
    <mergeCell ref="MDN16:MDR16"/>
    <mergeCell ref="MDS16:MDW16"/>
    <mergeCell ref="MDX16:MEB16"/>
    <mergeCell ref="MEC16:MEG16"/>
    <mergeCell ref="MCJ16:MCN16"/>
    <mergeCell ref="MCO16:MCS16"/>
    <mergeCell ref="MCT16:MCX16"/>
    <mergeCell ref="MCY16:MDC16"/>
    <mergeCell ref="MDD16:MDH16"/>
    <mergeCell ref="MGA16:MGE16"/>
    <mergeCell ref="MEH16:MEL16"/>
    <mergeCell ref="MEM16:MEQ16"/>
    <mergeCell ref="MER16:MEV16"/>
    <mergeCell ref="MEW16:MFA16"/>
    <mergeCell ref="MFB16:MFF16"/>
    <mergeCell ref="MHJ16:MHN16"/>
    <mergeCell ref="MHO16:MHS16"/>
    <mergeCell ref="MHT16:MHX16"/>
    <mergeCell ref="MHY16:MIC16"/>
    <mergeCell ref="MGF16:MGJ16"/>
    <mergeCell ref="MGK16:MGO16"/>
    <mergeCell ref="MGP16:MGT16"/>
    <mergeCell ref="MGU16:MGY16"/>
    <mergeCell ref="MGZ16:MHD16"/>
    <mergeCell ref="MID16:MIH16"/>
    <mergeCell ref="MII16:MIM16"/>
    <mergeCell ref="MIN16:MIR16"/>
    <mergeCell ref="MIS16:MIW16"/>
    <mergeCell ref="MIX16:MJB16"/>
    <mergeCell ref="MHE16:MHI16"/>
    <mergeCell ref="MFG16:MFK16"/>
    <mergeCell ref="MFL16:MFP16"/>
    <mergeCell ref="MFQ16:MFU16"/>
    <mergeCell ref="MFV16:MFZ16"/>
    <mergeCell ref="MKB16:MKF16"/>
    <mergeCell ref="MKG16:MKK16"/>
    <mergeCell ref="MKL16:MKP16"/>
    <mergeCell ref="MKQ16:MKU16"/>
    <mergeCell ref="MKV16:MKZ16"/>
    <mergeCell ref="MJC16:MJG16"/>
    <mergeCell ref="MJH16:MJL16"/>
    <mergeCell ref="MJM16:MJQ16"/>
    <mergeCell ref="MJR16:MJV16"/>
    <mergeCell ref="MJW16:MKA16"/>
    <mergeCell ref="MMT16:MMX16"/>
    <mergeCell ref="MLA16:MLE16"/>
    <mergeCell ref="MLF16:MLJ16"/>
    <mergeCell ref="MLK16:MLO16"/>
    <mergeCell ref="MLP16:MLT16"/>
    <mergeCell ref="MLU16:MLY16"/>
    <mergeCell ref="MOC16:MOG16"/>
    <mergeCell ref="MOH16:MOL16"/>
    <mergeCell ref="MOM16:MOQ16"/>
    <mergeCell ref="MOR16:MOV16"/>
    <mergeCell ref="MMY16:MNC16"/>
    <mergeCell ref="MND16:MNH16"/>
    <mergeCell ref="MNI16:MNM16"/>
    <mergeCell ref="MNN16:MNR16"/>
    <mergeCell ref="MNS16:MNW16"/>
    <mergeCell ref="MOW16:MPA16"/>
    <mergeCell ref="MPB16:MPF16"/>
    <mergeCell ref="MPG16:MPK16"/>
    <mergeCell ref="MPL16:MPP16"/>
    <mergeCell ref="MPQ16:MPU16"/>
    <mergeCell ref="MNX16:MOB16"/>
    <mergeCell ref="MLZ16:MMD16"/>
    <mergeCell ref="MME16:MMI16"/>
    <mergeCell ref="MMJ16:MMN16"/>
    <mergeCell ref="MMO16:MMS16"/>
    <mergeCell ref="MQU16:MQY16"/>
    <mergeCell ref="MQZ16:MRD16"/>
    <mergeCell ref="MRE16:MRI16"/>
    <mergeCell ref="MRJ16:MRN16"/>
    <mergeCell ref="MRO16:MRS16"/>
    <mergeCell ref="MPV16:MPZ16"/>
    <mergeCell ref="MQA16:MQE16"/>
    <mergeCell ref="MQF16:MQJ16"/>
    <mergeCell ref="MQK16:MQO16"/>
    <mergeCell ref="MQP16:MQT16"/>
    <mergeCell ref="MTM16:MTQ16"/>
    <mergeCell ref="MRT16:MRX16"/>
    <mergeCell ref="MRY16:MSC16"/>
    <mergeCell ref="MSD16:MSH16"/>
    <mergeCell ref="MSI16:MSM16"/>
    <mergeCell ref="MSN16:MSR16"/>
    <mergeCell ref="MUV16:MUZ16"/>
    <mergeCell ref="MVA16:MVE16"/>
    <mergeCell ref="MVF16:MVJ16"/>
    <mergeCell ref="MVK16:MVO16"/>
    <mergeCell ref="MTR16:MTV16"/>
    <mergeCell ref="MTW16:MUA16"/>
    <mergeCell ref="MUB16:MUF16"/>
    <mergeCell ref="MUG16:MUK16"/>
    <mergeCell ref="MUL16:MUP16"/>
    <mergeCell ref="MVP16:MVT16"/>
    <mergeCell ref="MVU16:MVY16"/>
    <mergeCell ref="MVZ16:MWD16"/>
    <mergeCell ref="MWE16:MWI16"/>
    <mergeCell ref="MWJ16:MWN16"/>
    <mergeCell ref="MUQ16:MUU16"/>
    <mergeCell ref="MSS16:MSW16"/>
    <mergeCell ref="MSX16:MTB16"/>
    <mergeCell ref="MTC16:MTG16"/>
    <mergeCell ref="MTH16:MTL16"/>
    <mergeCell ref="MXN16:MXR16"/>
    <mergeCell ref="MXS16:MXW16"/>
    <mergeCell ref="MXX16:MYB16"/>
    <mergeCell ref="MYC16:MYG16"/>
    <mergeCell ref="MYH16:MYL16"/>
    <mergeCell ref="MWO16:MWS16"/>
    <mergeCell ref="MWT16:MWX16"/>
    <mergeCell ref="MWY16:MXC16"/>
    <mergeCell ref="MXD16:MXH16"/>
    <mergeCell ref="MXI16:MXM16"/>
    <mergeCell ref="NAF16:NAJ16"/>
    <mergeCell ref="MYM16:MYQ16"/>
    <mergeCell ref="MYR16:MYV16"/>
    <mergeCell ref="MYW16:MZA16"/>
    <mergeCell ref="MZB16:MZF16"/>
    <mergeCell ref="MZG16:MZK16"/>
    <mergeCell ref="NBO16:NBS16"/>
    <mergeCell ref="NBT16:NBX16"/>
    <mergeCell ref="NBY16:NCC16"/>
    <mergeCell ref="NCD16:NCH16"/>
    <mergeCell ref="NAK16:NAO16"/>
    <mergeCell ref="NAP16:NAT16"/>
    <mergeCell ref="NAU16:NAY16"/>
    <mergeCell ref="NAZ16:NBD16"/>
    <mergeCell ref="NBE16:NBI16"/>
    <mergeCell ref="NCI16:NCM16"/>
    <mergeCell ref="NCN16:NCR16"/>
    <mergeCell ref="NCS16:NCW16"/>
    <mergeCell ref="NCX16:NDB16"/>
    <mergeCell ref="NDC16:NDG16"/>
    <mergeCell ref="NBJ16:NBN16"/>
    <mergeCell ref="MZL16:MZP16"/>
    <mergeCell ref="MZQ16:MZU16"/>
    <mergeCell ref="MZV16:MZZ16"/>
    <mergeCell ref="NAA16:NAE16"/>
    <mergeCell ref="NEG16:NEK16"/>
    <mergeCell ref="NEL16:NEP16"/>
    <mergeCell ref="NEQ16:NEU16"/>
    <mergeCell ref="NEV16:NEZ16"/>
    <mergeCell ref="NFA16:NFE16"/>
    <mergeCell ref="NDH16:NDL16"/>
    <mergeCell ref="NDM16:NDQ16"/>
    <mergeCell ref="NDR16:NDV16"/>
    <mergeCell ref="NDW16:NEA16"/>
    <mergeCell ref="NEB16:NEF16"/>
    <mergeCell ref="NGY16:NHC16"/>
    <mergeCell ref="NFF16:NFJ16"/>
    <mergeCell ref="NFK16:NFO16"/>
    <mergeCell ref="NFP16:NFT16"/>
    <mergeCell ref="NFU16:NFY16"/>
    <mergeCell ref="NFZ16:NGD16"/>
    <mergeCell ref="NIH16:NIL16"/>
    <mergeCell ref="NIM16:NIQ16"/>
    <mergeCell ref="NIR16:NIV16"/>
    <mergeCell ref="NIW16:NJA16"/>
    <mergeCell ref="NHD16:NHH16"/>
    <mergeCell ref="NHI16:NHM16"/>
    <mergeCell ref="NHN16:NHR16"/>
    <mergeCell ref="NHS16:NHW16"/>
    <mergeCell ref="NHX16:NIB16"/>
    <mergeCell ref="NJB16:NJF16"/>
    <mergeCell ref="NJG16:NJK16"/>
    <mergeCell ref="NJL16:NJP16"/>
    <mergeCell ref="NJQ16:NJU16"/>
    <mergeCell ref="NJV16:NJZ16"/>
    <mergeCell ref="NIC16:NIG16"/>
    <mergeCell ref="NGE16:NGI16"/>
    <mergeCell ref="NGJ16:NGN16"/>
    <mergeCell ref="NGO16:NGS16"/>
    <mergeCell ref="NGT16:NGX16"/>
    <mergeCell ref="NKZ16:NLD16"/>
    <mergeCell ref="NLE16:NLI16"/>
    <mergeCell ref="NLJ16:NLN16"/>
    <mergeCell ref="NLO16:NLS16"/>
    <mergeCell ref="NLT16:NLX16"/>
    <mergeCell ref="NKA16:NKE16"/>
    <mergeCell ref="NKF16:NKJ16"/>
    <mergeCell ref="NKK16:NKO16"/>
    <mergeCell ref="NKP16:NKT16"/>
    <mergeCell ref="NKU16:NKY16"/>
    <mergeCell ref="NNR16:NNV16"/>
    <mergeCell ref="NLY16:NMC16"/>
    <mergeCell ref="NMD16:NMH16"/>
    <mergeCell ref="NMI16:NMM16"/>
    <mergeCell ref="NMN16:NMR16"/>
    <mergeCell ref="NMS16:NMW16"/>
    <mergeCell ref="NPA16:NPE16"/>
    <mergeCell ref="NPF16:NPJ16"/>
    <mergeCell ref="NPK16:NPO16"/>
    <mergeCell ref="NPP16:NPT16"/>
    <mergeCell ref="NNW16:NOA16"/>
    <mergeCell ref="NOB16:NOF16"/>
    <mergeCell ref="NOG16:NOK16"/>
    <mergeCell ref="NOL16:NOP16"/>
    <mergeCell ref="NOQ16:NOU16"/>
    <mergeCell ref="NPU16:NPY16"/>
    <mergeCell ref="NPZ16:NQD16"/>
    <mergeCell ref="NQE16:NQI16"/>
    <mergeCell ref="NQJ16:NQN16"/>
    <mergeCell ref="NQO16:NQS16"/>
    <mergeCell ref="NOV16:NOZ16"/>
    <mergeCell ref="NMX16:NNB16"/>
    <mergeCell ref="NNC16:NNG16"/>
    <mergeCell ref="NNH16:NNL16"/>
    <mergeCell ref="NNM16:NNQ16"/>
    <mergeCell ref="NRS16:NRW16"/>
    <mergeCell ref="NRX16:NSB16"/>
    <mergeCell ref="NSC16:NSG16"/>
    <mergeCell ref="NSH16:NSL16"/>
    <mergeCell ref="NSM16:NSQ16"/>
    <mergeCell ref="NQT16:NQX16"/>
    <mergeCell ref="NQY16:NRC16"/>
    <mergeCell ref="NRD16:NRH16"/>
    <mergeCell ref="NRI16:NRM16"/>
    <mergeCell ref="NRN16:NRR16"/>
    <mergeCell ref="NUK16:NUO16"/>
    <mergeCell ref="NSR16:NSV16"/>
    <mergeCell ref="NSW16:NTA16"/>
    <mergeCell ref="NTB16:NTF16"/>
    <mergeCell ref="NTG16:NTK16"/>
    <mergeCell ref="NTL16:NTP16"/>
    <mergeCell ref="NVT16:NVX16"/>
    <mergeCell ref="NVY16:NWC16"/>
    <mergeCell ref="NWD16:NWH16"/>
    <mergeCell ref="NWI16:NWM16"/>
    <mergeCell ref="NUP16:NUT16"/>
    <mergeCell ref="NUU16:NUY16"/>
    <mergeCell ref="NUZ16:NVD16"/>
    <mergeCell ref="NVE16:NVI16"/>
    <mergeCell ref="NVJ16:NVN16"/>
    <mergeCell ref="NWN16:NWR16"/>
    <mergeCell ref="NWS16:NWW16"/>
    <mergeCell ref="NWX16:NXB16"/>
    <mergeCell ref="NXC16:NXG16"/>
    <mergeCell ref="NXH16:NXL16"/>
    <mergeCell ref="NVO16:NVS16"/>
    <mergeCell ref="NTQ16:NTU16"/>
    <mergeCell ref="NTV16:NTZ16"/>
    <mergeCell ref="NUA16:NUE16"/>
    <mergeCell ref="NUF16:NUJ16"/>
    <mergeCell ref="NYL16:NYP16"/>
    <mergeCell ref="NYQ16:NYU16"/>
    <mergeCell ref="NYV16:NYZ16"/>
    <mergeCell ref="NZA16:NZE16"/>
    <mergeCell ref="NZF16:NZJ16"/>
    <mergeCell ref="NXM16:NXQ16"/>
    <mergeCell ref="NXR16:NXV16"/>
    <mergeCell ref="NXW16:NYA16"/>
    <mergeCell ref="NYB16:NYF16"/>
    <mergeCell ref="NYG16:NYK16"/>
    <mergeCell ref="OBD16:OBH16"/>
    <mergeCell ref="NZK16:NZO16"/>
    <mergeCell ref="NZP16:NZT16"/>
    <mergeCell ref="NZU16:NZY16"/>
    <mergeCell ref="NZZ16:OAD16"/>
    <mergeCell ref="OAE16:OAI16"/>
    <mergeCell ref="OCM16:OCQ16"/>
    <mergeCell ref="OCR16:OCV16"/>
    <mergeCell ref="OCW16:ODA16"/>
    <mergeCell ref="ODB16:ODF16"/>
    <mergeCell ref="OBI16:OBM16"/>
    <mergeCell ref="OBN16:OBR16"/>
    <mergeCell ref="OBS16:OBW16"/>
    <mergeCell ref="OBX16:OCB16"/>
    <mergeCell ref="OCC16:OCG16"/>
    <mergeCell ref="ODG16:ODK16"/>
    <mergeCell ref="ODL16:ODP16"/>
    <mergeCell ref="ODQ16:ODU16"/>
    <mergeCell ref="ODV16:ODZ16"/>
    <mergeCell ref="OEA16:OEE16"/>
    <mergeCell ref="OCH16:OCL16"/>
    <mergeCell ref="OAJ16:OAN16"/>
    <mergeCell ref="OAO16:OAS16"/>
    <mergeCell ref="OAT16:OAX16"/>
    <mergeCell ref="OAY16:OBC16"/>
    <mergeCell ref="OFE16:OFI16"/>
    <mergeCell ref="OFJ16:OFN16"/>
    <mergeCell ref="OFO16:OFS16"/>
    <mergeCell ref="OFT16:OFX16"/>
    <mergeCell ref="OFY16:OGC16"/>
    <mergeCell ref="OEF16:OEJ16"/>
    <mergeCell ref="OEK16:OEO16"/>
    <mergeCell ref="OEP16:OET16"/>
    <mergeCell ref="OEU16:OEY16"/>
    <mergeCell ref="OEZ16:OFD16"/>
    <mergeCell ref="OHW16:OIA16"/>
    <mergeCell ref="OGD16:OGH16"/>
    <mergeCell ref="OGI16:OGM16"/>
    <mergeCell ref="OGN16:OGR16"/>
    <mergeCell ref="OGS16:OGW16"/>
    <mergeCell ref="OGX16:OHB16"/>
    <mergeCell ref="OJF16:OJJ16"/>
    <mergeCell ref="OJK16:OJO16"/>
    <mergeCell ref="OJP16:OJT16"/>
    <mergeCell ref="OJU16:OJY16"/>
    <mergeCell ref="OIB16:OIF16"/>
    <mergeCell ref="OIG16:OIK16"/>
    <mergeCell ref="OIL16:OIP16"/>
    <mergeCell ref="OIQ16:OIU16"/>
    <mergeCell ref="OIV16:OIZ16"/>
    <mergeCell ref="OJZ16:OKD16"/>
    <mergeCell ref="OKE16:OKI16"/>
    <mergeCell ref="OKJ16:OKN16"/>
    <mergeCell ref="OKO16:OKS16"/>
    <mergeCell ref="OKT16:OKX16"/>
    <mergeCell ref="OJA16:OJE16"/>
    <mergeCell ref="OHC16:OHG16"/>
    <mergeCell ref="OHH16:OHL16"/>
    <mergeCell ref="OHM16:OHQ16"/>
    <mergeCell ref="OHR16:OHV16"/>
    <mergeCell ref="OLX16:OMB16"/>
    <mergeCell ref="OMC16:OMG16"/>
    <mergeCell ref="OMH16:OML16"/>
    <mergeCell ref="OMM16:OMQ16"/>
    <mergeCell ref="OMR16:OMV16"/>
    <mergeCell ref="OKY16:OLC16"/>
    <mergeCell ref="OLD16:OLH16"/>
    <mergeCell ref="OLI16:OLM16"/>
    <mergeCell ref="OLN16:OLR16"/>
    <mergeCell ref="OLS16:OLW16"/>
    <mergeCell ref="OOP16:OOT16"/>
    <mergeCell ref="OMW16:ONA16"/>
    <mergeCell ref="ONB16:ONF16"/>
    <mergeCell ref="ONG16:ONK16"/>
    <mergeCell ref="ONL16:ONP16"/>
    <mergeCell ref="ONQ16:ONU16"/>
    <mergeCell ref="OPY16:OQC16"/>
    <mergeCell ref="OQD16:OQH16"/>
    <mergeCell ref="OQI16:OQM16"/>
    <mergeCell ref="OQN16:OQR16"/>
    <mergeCell ref="OOU16:OOY16"/>
    <mergeCell ref="OOZ16:OPD16"/>
    <mergeCell ref="OPE16:OPI16"/>
    <mergeCell ref="OPJ16:OPN16"/>
    <mergeCell ref="OPO16:OPS16"/>
    <mergeCell ref="OQS16:OQW16"/>
    <mergeCell ref="OQX16:ORB16"/>
    <mergeCell ref="ORC16:ORG16"/>
    <mergeCell ref="ORH16:ORL16"/>
    <mergeCell ref="ORM16:ORQ16"/>
    <mergeCell ref="OPT16:OPX16"/>
    <mergeCell ref="ONV16:ONZ16"/>
    <mergeCell ref="OOA16:OOE16"/>
    <mergeCell ref="OOF16:OOJ16"/>
    <mergeCell ref="OOK16:OOO16"/>
    <mergeCell ref="OSQ16:OSU16"/>
    <mergeCell ref="OSV16:OSZ16"/>
    <mergeCell ref="OTA16:OTE16"/>
    <mergeCell ref="OTF16:OTJ16"/>
    <mergeCell ref="OTK16:OTO16"/>
    <mergeCell ref="ORR16:ORV16"/>
    <mergeCell ref="ORW16:OSA16"/>
    <mergeCell ref="OSB16:OSF16"/>
    <mergeCell ref="OSG16:OSK16"/>
    <mergeCell ref="OSL16:OSP16"/>
    <mergeCell ref="OVI16:OVM16"/>
    <mergeCell ref="OTP16:OTT16"/>
    <mergeCell ref="OTU16:OTY16"/>
    <mergeCell ref="OTZ16:OUD16"/>
    <mergeCell ref="OUE16:OUI16"/>
    <mergeCell ref="OUJ16:OUN16"/>
    <mergeCell ref="OWR16:OWV16"/>
    <mergeCell ref="OWW16:OXA16"/>
    <mergeCell ref="OXB16:OXF16"/>
    <mergeCell ref="OXG16:OXK16"/>
    <mergeCell ref="OVN16:OVR16"/>
    <mergeCell ref="OVS16:OVW16"/>
    <mergeCell ref="OVX16:OWB16"/>
    <mergeCell ref="OWC16:OWG16"/>
    <mergeCell ref="OWH16:OWL16"/>
    <mergeCell ref="OXL16:OXP16"/>
    <mergeCell ref="OXQ16:OXU16"/>
    <mergeCell ref="OXV16:OXZ16"/>
    <mergeCell ref="OYA16:OYE16"/>
    <mergeCell ref="OYF16:OYJ16"/>
    <mergeCell ref="OWM16:OWQ16"/>
    <mergeCell ref="OUO16:OUS16"/>
    <mergeCell ref="OUT16:OUX16"/>
    <mergeCell ref="OUY16:OVC16"/>
    <mergeCell ref="OVD16:OVH16"/>
    <mergeCell ref="OZJ16:OZN16"/>
    <mergeCell ref="OZO16:OZS16"/>
    <mergeCell ref="OZT16:OZX16"/>
    <mergeCell ref="OZY16:PAC16"/>
    <mergeCell ref="PAD16:PAH16"/>
    <mergeCell ref="OYK16:OYO16"/>
    <mergeCell ref="OYP16:OYT16"/>
    <mergeCell ref="OYU16:OYY16"/>
    <mergeCell ref="OYZ16:OZD16"/>
    <mergeCell ref="OZE16:OZI16"/>
    <mergeCell ref="PCB16:PCF16"/>
    <mergeCell ref="PAI16:PAM16"/>
    <mergeCell ref="PAN16:PAR16"/>
    <mergeCell ref="PAS16:PAW16"/>
    <mergeCell ref="PAX16:PBB16"/>
    <mergeCell ref="PBC16:PBG16"/>
    <mergeCell ref="PDK16:PDO16"/>
    <mergeCell ref="PDP16:PDT16"/>
    <mergeCell ref="PDU16:PDY16"/>
    <mergeCell ref="PDZ16:PED16"/>
    <mergeCell ref="PCG16:PCK16"/>
    <mergeCell ref="PCL16:PCP16"/>
    <mergeCell ref="PCQ16:PCU16"/>
    <mergeCell ref="PCV16:PCZ16"/>
    <mergeCell ref="PDA16:PDE16"/>
    <mergeCell ref="PEE16:PEI16"/>
    <mergeCell ref="PEJ16:PEN16"/>
    <mergeCell ref="PEO16:PES16"/>
    <mergeCell ref="PET16:PEX16"/>
    <mergeCell ref="PEY16:PFC16"/>
    <mergeCell ref="PDF16:PDJ16"/>
    <mergeCell ref="PBH16:PBL16"/>
    <mergeCell ref="PBM16:PBQ16"/>
    <mergeCell ref="PBR16:PBV16"/>
    <mergeCell ref="PBW16:PCA16"/>
    <mergeCell ref="PGC16:PGG16"/>
    <mergeCell ref="PGH16:PGL16"/>
    <mergeCell ref="PGM16:PGQ16"/>
    <mergeCell ref="PGR16:PGV16"/>
    <mergeCell ref="PGW16:PHA16"/>
    <mergeCell ref="PFD16:PFH16"/>
    <mergeCell ref="PFI16:PFM16"/>
    <mergeCell ref="PFN16:PFR16"/>
    <mergeCell ref="PFS16:PFW16"/>
    <mergeCell ref="PFX16:PGB16"/>
    <mergeCell ref="PIU16:PIY16"/>
    <mergeCell ref="PHB16:PHF16"/>
    <mergeCell ref="PHG16:PHK16"/>
    <mergeCell ref="PHL16:PHP16"/>
    <mergeCell ref="PHQ16:PHU16"/>
    <mergeCell ref="PHV16:PHZ16"/>
    <mergeCell ref="PKD16:PKH16"/>
    <mergeCell ref="PKI16:PKM16"/>
    <mergeCell ref="PKN16:PKR16"/>
    <mergeCell ref="PKS16:PKW16"/>
    <mergeCell ref="PIZ16:PJD16"/>
    <mergeCell ref="PJE16:PJI16"/>
    <mergeCell ref="PJJ16:PJN16"/>
    <mergeCell ref="PJO16:PJS16"/>
    <mergeCell ref="PJT16:PJX16"/>
    <mergeCell ref="PKX16:PLB16"/>
    <mergeCell ref="PLC16:PLG16"/>
    <mergeCell ref="PLH16:PLL16"/>
    <mergeCell ref="PLM16:PLQ16"/>
    <mergeCell ref="PLR16:PLV16"/>
    <mergeCell ref="PJY16:PKC16"/>
    <mergeCell ref="PIA16:PIE16"/>
    <mergeCell ref="PIF16:PIJ16"/>
    <mergeCell ref="PIK16:PIO16"/>
    <mergeCell ref="PIP16:PIT16"/>
    <mergeCell ref="PMV16:PMZ16"/>
    <mergeCell ref="PNA16:PNE16"/>
    <mergeCell ref="PNF16:PNJ16"/>
    <mergeCell ref="PNK16:PNO16"/>
    <mergeCell ref="PNP16:PNT16"/>
    <mergeCell ref="PLW16:PMA16"/>
    <mergeCell ref="PMB16:PMF16"/>
    <mergeCell ref="PMG16:PMK16"/>
    <mergeCell ref="PML16:PMP16"/>
    <mergeCell ref="PMQ16:PMU16"/>
    <mergeCell ref="PPN16:PPR16"/>
    <mergeCell ref="PNU16:PNY16"/>
    <mergeCell ref="PNZ16:POD16"/>
    <mergeCell ref="POE16:POI16"/>
    <mergeCell ref="POJ16:PON16"/>
    <mergeCell ref="POO16:POS16"/>
    <mergeCell ref="PQW16:PRA16"/>
    <mergeCell ref="PRB16:PRF16"/>
    <mergeCell ref="PRG16:PRK16"/>
    <mergeCell ref="PRL16:PRP16"/>
    <mergeCell ref="PPS16:PPW16"/>
    <mergeCell ref="PPX16:PQB16"/>
    <mergeCell ref="PQC16:PQG16"/>
    <mergeCell ref="PQH16:PQL16"/>
    <mergeCell ref="PQM16:PQQ16"/>
    <mergeCell ref="PRQ16:PRU16"/>
    <mergeCell ref="PRV16:PRZ16"/>
    <mergeCell ref="PSA16:PSE16"/>
    <mergeCell ref="PSF16:PSJ16"/>
    <mergeCell ref="PSK16:PSO16"/>
    <mergeCell ref="PQR16:PQV16"/>
    <mergeCell ref="POT16:POX16"/>
    <mergeCell ref="POY16:PPC16"/>
    <mergeCell ref="PPD16:PPH16"/>
    <mergeCell ref="PPI16:PPM16"/>
    <mergeCell ref="PTO16:PTS16"/>
    <mergeCell ref="PTT16:PTX16"/>
    <mergeCell ref="PTY16:PUC16"/>
    <mergeCell ref="PUD16:PUH16"/>
    <mergeCell ref="PUI16:PUM16"/>
    <mergeCell ref="PSP16:PST16"/>
    <mergeCell ref="PSU16:PSY16"/>
    <mergeCell ref="PSZ16:PTD16"/>
    <mergeCell ref="PTE16:PTI16"/>
    <mergeCell ref="PTJ16:PTN16"/>
    <mergeCell ref="PWG16:PWK16"/>
    <mergeCell ref="PUN16:PUR16"/>
    <mergeCell ref="PUS16:PUW16"/>
    <mergeCell ref="PUX16:PVB16"/>
    <mergeCell ref="PVC16:PVG16"/>
    <mergeCell ref="PVH16:PVL16"/>
    <mergeCell ref="PXP16:PXT16"/>
    <mergeCell ref="PXU16:PXY16"/>
    <mergeCell ref="PXZ16:PYD16"/>
    <mergeCell ref="PYE16:PYI16"/>
    <mergeCell ref="PWL16:PWP16"/>
    <mergeCell ref="PWQ16:PWU16"/>
    <mergeCell ref="PWV16:PWZ16"/>
    <mergeCell ref="PXA16:PXE16"/>
    <mergeCell ref="PXF16:PXJ16"/>
    <mergeCell ref="PYJ16:PYN16"/>
    <mergeCell ref="PYO16:PYS16"/>
    <mergeCell ref="PYT16:PYX16"/>
    <mergeCell ref="PYY16:PZC16"/>
    <mergeCell ref="PZD16:PZH16"/>
    <mergeCell ref="PXK16:PXO16"/>
    <mergeCell ref="PVM16:PVQ16"/>
    <mergeCell ref="PVR16:PVV16"/>
    <mergeCell ref="PVW16:PWA16"/>
    <mergeCell ref="PWB16:PWF16"/>
    <mergeCell ref="QAH16:QAL16"/>
    <mergeCell ref="QAM16:QAQ16"/>
    <mergeCell ref="QAR16:QAV16"/>
    <mergeCell ref="QAW16:QBA16"/>
    <mergeCell ref="QBB16:QBF16"/>
    <mergeCell ref="PZI16:PZM16"/>
    <mergeCell ref="PZN16:PZR16"/>
    <mergeCell ref="PZS16:PZW16"/>
    <mergeCell ref="PZX16:QAB16"/>
    <mergeCell ref="QAC16:QAG16"/>
    <mergeCell ref="QCZ16:QDD16"/>
    <mergeCell ref="QBG16:QBK16"/>
    <mergeCell ref="QBL16:QBP16"/>
    <mergeCell ref="QBQ16:QBU16"/>
    <mergeCell ref="QBV16:QBZ16"/>
    <mergeCell ref="QCA16:QCE16"/>
    <mergeCell ref="QEI16:QEM16"/>
    <mergeCell ref="QEN16:QER16"/>
    <mergeCell ref="QES16:QEW16"/>
    <mergeCell ref="QEX16:QFB16"/>
    <mergeCell ref="QDE16:QDI16"/>
    <mergeCell ref="QDJ16:QDN16"/>
    <mergeCell ref="QDO16:QDS16"/>
    <mergeCell ref="QDT16:QDX16"/>
    <mergeCell ref="QDY16:QEC16"/>
    <mergeCell ref="QFC16:QFG16"/>
    <mergeCell ref="QFH16:QFL16"/>
    <mergeCell ref="QFM16:QFQ16"/>
    <mergeCell ref="QFR16:QFV16"/>
    <mergeCell ref="QFW16:QGA16"/>
    <mergeCell ref="QED16:QEH16"/>
    <mergeCell ref="QCF16:QCJ16"/>
    <mergeCell ref="QCK16:QCO16"/>
    <mergeCell ref="QCP16:QCT16"/>
    <mergeCell ref="QCU16:QCY16"/>
    <mergeCell ref="QHA16:QHE16"/>
    <mergeCell ref="QHF16:QHJ16"/>
    <mergeCell ref="QHK16:QHO16"/>
    <mergeCell ref="QHP16:QHT16"/>
    <mergeCell ref="QHU16:QHY16"/>
    <mergeCell ref="QGB16:QGF16"/>
    <mergeCell ref="QGG16:QGK16"/>
    <mergeCell ref="QGL16:QGP16"/>
    <mergeCell ref="QGQ16:QGU16"/>
    <mergeCell ref="QGV16:QGZ16"/>
    <mergeCell ref="QJS16:QJW16"/>
    <mergeCell ref="QHZ16:QID16"/>
    <mergeCell ref="QIE16:QII16"/>
    <mergeCell ref="QIJ16:QIN16"/>
    <mergeCell ref="QIO16:QIS16"/>
    <mergeCell ref="QIT16:QIX16"/>
    <mergeCell ref="QLB16:QLF16"/>
    <mergeCell ref="QLG16:QLK16"/>
    <mergeCell ref="QLL16:QLP16"/>
    <mergeCell ref="QLQ16:QLU16"/>
    <mergeCell ref="QJX16:QKB16"/>
    <mergeCell ref="QKC16:QKG16"/>
    <mergeCell ref="QKH16:QKL16"/>
    <mergeCell ref="QKM16:QKQ16"/>
    <mergeCell ref="QKR16:QKV16"/>
    <mergeCell ref="QLV16:QLZ16"/>
    <mergeCell ref="QMA16:QME16"/>
    <mergeCell ref="QMF16:QMJ16"/>
    <mergeCell ref="QMK16:QMO16"/>
    <mergeCell ref="QMP16:QMT16"/>
    <mergeCell ref="QKW16:QLA16"/>
    <mergeCell ref="QIY16:QJC16"/>
    <mergeCell ref="QJD16:QJH16"/>
    <mergeCell ref="QJI16:QJM16"/>
    <mergeCell ref="QJN16:QJR16"/>
    <mergeCell ref="QNT16:QNX16"/>
    <mergeCell ref="QNY16:QOC16"/>
    <mergeCell ref="QOD16:QOH16"/>
    <mergeCell ref="QOI16:QOM16"/>
    <mergeCell ref="QON16:QOR16"/>
    <mergeCell ref="QMU16:QMY16"/>
    <mergeCell ref="QMZ16:QND16"/>
    <mergeCell ref="QNE16:QNI16"/>
    <mergeCell ref="QNJ16:QNN16"/>
    <mergeCell ref="QNO16:QNS16"/>
    <mergeCell ref="QQL16:QQP16"/>
    <mergeCell ref="QOS16:QOW16"/>
    <mergeCell ref="QOX16:QPB16"/>
    <mergeCell ref="QPC16:QPG16"/>
    <mergeCell ref="QPH16:QPL16"/>
    <mergeCell ref="QPM16:QPQ16"/>
    <mergeCell ref="QRU16:QRY16"/>
    <mergeCell ref="QRZ16:QSD16"/>
    <mergeCell ref="QSE16:QSI16"/>
    <mergeCell ref="QSJ16:QSN16"/>
    <mergeCell ref="QQQ16:QQU16"/>
    <mergeCell ref="QQV16:QQZ16"/>
    <mergeCell ref="QRA16:QRE16"/>
    <mergeCell ref="QRF16:QRJ16"/>
    <mergeCell ref="QRK16:QRO16"/>
    <mergeCell ref="QSO16:QSS16"/>
    <mergeCell ref="QST16:QSX16"/>
    <mergeCell ref="QSY16:QTC16"/>
    <mergeCell ref="QTD16:QTH16"/>
    <mergeCell ref="QTI16:QTM16"/>
    <mergeCell ref="QRP16:QRT16"/>
    <mergeCell ref="QPR16:QPV16"/>
    <mergeCell ref="QPW16:QQA16"/>
    <mergeCell ref="QQB16:QQF16"/>
    <mergeCell ref="QQG16:QQK16"/>
    <mergeCell ref="QUM16:QUQ16"/>
    <mergeCell ref="QUR16:QUV16"/>
    <mergeCell ref="QUW16:QVA16"/>
    <mergeCell ref="QVB16:QVF16"/>
    <mergeCell ref="QVG16:QVK16"/>
    <mergeCell ref="QTN16:QTR16"/>
    <mergeCell ref="QTS16:QTW16"/>
    <mergeCell ref="QTX16:QUB16"/>
    <mergeCell ref="QUC16:QUG16"/>
    <mergeCell ref="QUH16:QUL16"/>
    <mergeCell ref="QXE16:QXI16"/>
    <mergeCell ref="QVL16:QVP16"/>
    <mergeCell ref="QVQ16:QVU16"/>
    <mergeCell ref="QVV16:QVZ16"/>
    <mergeCell ref="QWA16:QWE16"/>
    <mergeCell ref="QWF16:QWJ16"/>
    <mergeCell ref="QYN16:QYR16"/>
    <mergeCell ref="QYS16:QYW16"/>
    <mergeCell ref="QYX16:QZB16"/>
    <mergeCell ref="QZC16:QZG16"/>
    <mergeCell ref="QXJ16:QXN16"/>
    <mergeCell ref="QXO16:QXS16"/>
    <mergeCell ref="QXT16:QXX16"/>
    <mergeCell ref="QXY16:QYC16"/>
    <mergeCell ref="QYD16:QYH16"/>
    <mergeCell ref="QZH16:QZL16"/>
    <mergeCell ref="QZM16:QZQ16"/>
    <mergeCell ref="QZR16:QZV16"/>
    <mergeCell ref="QZW16:RAA16"/>
    <mergeCell ref="RAB16:RAF16"/>
    <mergeCell ref="QYI16:QYM16"/>
    <mergeCell ref="QWK16:QWO16"/>
    <mergeCell ref="QWP16:QWT16"/>
    <mergeCell ref="QWU16:QWY16"/>
    <mergeCell ref="QWZ16:QXD16"/>
    <mergeCell ref="RBF16:RBJ16"/>
    <mergeCell ref="RBK16:RBO16"/>
    <mergeCell ref="RBP16:RBT16"/>
    <mergeCell ref="RBU16:RBY16"/>
    <mergeCell ref="RBZ16:RCD16"/>
    <mergeCell ref="RAG16:RAK16"/>
    <mergeCell ref="RAL16:RAP16"/>
    <mergeCell ref="RAQ16:RAU16"/>
    <mergeCell ref="RAV16:RAZ16"/>
    <mergeCell ref="RBA16:RBE16"/>
    <mergeCell ref="RDX16:REB16"/>
    <mergeCell ref="RCE16:RCI16"/>
    <mergeCell ref="RCJ16:RCN16"/>
    <mergeCell ref="RCO16:RCS16"/>
    <mergeCell ref="RCT16:RCX16"/>
    <mergeCell ref="RCY16:RDC16"/>
    <mergeCell ref="RFG16:RFK16"/>
    <mergeCell ref="RFL16:RFP16"/>
    <mergeCell ref="RFQ16:RFU16"/>
    <mergeCell ref="RFV16:RFZ16"/>
    <mergeCell ref="REC16:REG16"/>
    <mergeCell ref="REH16:REL16"/>
    <mergeCell ref="REM16:REQ16"/>
    <mergeCell ref="RER16:REV16"/>
    <mergeCell ref="REW16:RFA16"/>
    <mergeCell ref="RGA16:RGE16"/>
    <mergeCell ref="RGF16:RGJ16"/>
    <mergeCell ref="RGK16:RGO16"/>
    <mergeCell ref="RGP16:RGT16"/>
    <mergeCell ref="RGU16:RGY16"/>
    <mergeCell ref="RFB16:RFF16"/>
    <mergeCell ref="RDD16:RDH16"/>
    <mergeCell ref="RDI16:RDM16"/>
    <mergeCell ref="RDN16:RDR16"/>
    <mergeCell ref="RDS16:RDW16"/>
    <mergeCell ref="RHY16:RIC16"/>
    <mergeCell ref="RID16:RIH16"/>
    <mergeCell ref="RII16:RIM16"/>
    <mergeCell ref="RIN16:RIR16"/>
    <mergeCell ref="RIS16:RIW16"/>
    <mergeCell ref="RGZ16:RHD16"/>
    <mergeCell ref="RHE16:RHI16"/>
    <mergeCell ref="RHJ16:RHN16"/>
    <mergeCell ref="RHO16:RHS16"/>
    <mergeCell ref="RHT16:RHX16"/>
    <mergeCell ref="RKQ16:RKU16"/>
    <mergeCell ref="RIX16:RJB16"/>
    <mergeCell ref="RJC16:RJG16"/>
    <mergeCell ref="RJH16:RJL16"/>
    <mergeCell ref="RJM16:RJQ16"/>
    <mergeCell ref="RJR16:RJV16"/>
    <mergeCell ref="RLZ16:RMD16"/>
    <mergeCell ref="RME16:RMI16"/>
    <mergeCell ref="RMJ16:RMN16"/>
    <mergeCell ref="RMO16:RMS16"/>
    <mergeCell ref="RKV16:RKZ16"/>
    <mergeCell ref="RLA16:RLE16"/>
    <mergeCell ref="RLF16:RLJ16"/>
    <mergeCell ref="RLK16:RLO16"/>
    <mergeCell ref="RLP16:RLT16"/>
    <mergeCell ref="RMT16:RMX16"/>
    <mergeCell ref="RMY16:RNC16"/>
    <mergeCell ref="RND16:RNH16"/>
    <mergeCell ref="RNI16:RNM16"/>
    <mergeCell ref="RNN16:RNR16"/>
    <mergeCell ref="RLU16:RLY16"/>
    <mergeCell ref="RJW16:RKA16"/>
    <mergeCell ref="RKB16:RKF16"/>
    <mergeCell ref="RKG16:RKK16"/>
    <mergeCell ref="RKL16:RKP16"/>
    <mergeCell ref="ROR16:ROV16"/>
    <mergeCell ref="ROW16:RPA16"/>
    <mergeCell ref="RPB16:RPF16"/>
    <mergeCell ref="RPG16:RPK16"/>
    <mergeCell ref="RPL16:RPP16"/>
    <mergeCell ref="RNS16:RNW16"/>
    <mergeCell ref="RNX16:ROB16"/>
    <mergeCell ref="ROC16:ROG16"/>
    <mergeCell ref="ROH16:ROL16"/>
    <mergeCell ref="ROM16:ROQ16"/>
    <mergeCell ref="RRJ16:RRN16"/>
    <mergeCell ref="RPQ16:RPU16"/>
    <mergeCell ref="RPV16:RPZ16"/>
    <mergeCell ref="RQA16:RQE16"/>
    <mergeCell ref="RQF16:RQJ16"/>
    <mergeCell ref="RQK16:RQO16"/>
    <mergeCell ref="RSS16:RSW16"/>
    <mergeCell ref="RSX16:RTB16"/>
    <mergeCell ref="RTC16:RTG16"/>
    <mergeCell ref="RTH16:RTL16"/>
    <mergeCell ref="RRO16:RRS16"/>
    <mergeCell ref="RRT16:RRX16"/>
    <mergeCell ref="RRY16:RSC16"/>
    <mergeCell ref="RSD16:RSH16"/>
    <mergeCell ref="RSI16:RSM16"/>
    <mergeCell ref="RTM16:RTQ16"/>
    <mergeCell ref="RTR16:RTV16"/>
    <mergeCell ref="RTW16:RUA16"/>
    <mergeCell ref="RUB16:RUF16"/>
    <mergeCell ref="RUG16:RUK16"/>
    <mergeCell ref="RSN16:RSR16"/>
    <mergeCell ref="RQP16:RQT16"/>
    <mergeCell ref="RQU16:RQY16"/>
    <mergeCell ref="RQZ16:RRD16"/>
    <mergeCell ref="RRE16:RRI16"/>
    <mergeCell ref="RVK16:RVO16"/>
    <mergeCell ref="RVP16:RVT16"/>
    <mergeCell ref="RVU16:RVY16"/>
    <mergeCell ref="RVZ16:RWD16"/>
    <mergeCell ref="RWE16:RWI16"/>
    <mergeCell ref="RUL16:RUP16"/>
    <mergeCell ref="RUQ16:RUU16"/>
    <mergeCell ref="RUV16:RUZ16"/>
    <mergeCell ref="RVA16:RVE16"/>
    <mergeCell ref="RVF16:RVJ16"/>
    <mergeCell ref="RYC16:RYG16"/>
    <mergeCell ref="RWJ16:RWN16"/>
    <mergeCell ref="RWO16:RWS16"/>
    <mergeCell ref="RWT16:RWX16"/>
    <mergeCell ref="RWY16:RXC16"/>
    <mergeCell ref="RXD16:RXH16"/>
    <mergeCell ref="RZL16:RZP16"/>
    <mergeCell ref="RZQ16:RZU16"/>
    <mergeCell ref="RZV16:RZZ16"/>
    <mergeCell ref="SAA16:SAE16"/>
    <mergeCell ref="RYH16:RYL16"/>
    <mergeCell ref="RYM16:RYQ16"/>
    <mergeCell ref="RYR16:RYV16"/>
    <mergeCell ref="RYW16:RZA16"/>
    <mergeCell ref="RZB16:RZF16"/>
    <mergeCell ref="SAF16:SAJ16"/>
    <mergeCell ref="SAK16:SAO16"/>
    <mergeCell ref="SAP16:SAT16"/>
    <mergeCell ref="SAU16:SAY16"/>
    <mergeCell ref="SAZ16:SBD16"/>
    <mergeCell ref="RZG16:RZK16"/>
    <mergeCell ref="RXI16:RXM16"/>
    <mergeCell ref="RXN16:RXR16"/>
    <mergeCell ref="RXS16:RXW16"/>
    <mergeCell ref="RXX16:RYB16"/>
    <mergeCell ref="SCD16:SCH16"/>
    <mergeCell ref="SCI16:SCM16"/>
    <mergeCell ref="SCN16:SCR16"/>
    <mergeCell ref="SCS16:SCW16"/>
    <mergeCell ref="SCX16:SDB16"/>
    <mergeCell ref="SBE16:SBI16"/>
    <mergeCell ref="SBJ16:SBN16"/>
    <mergeCell ref="SBO16:SBS16"/>
    <mergeCell ref="SBT16:SBX16"/>
    <mergeCell ref="SBY16:SCC16"/>
    <mergeCell ref="SEV16:SEZ16"/>
    <mergeCell ref="SDC16:SDG16"/>
    <mergeCell ref="SDH16:SDL16"/>
    <mergeCell ref="SDM16:SDQ16"/>
    <mergeCell ref="SDR16:SDV16"/>
    <mergeCell ref="SDW16:SEA16"/>
    <mergeCell ref="SGE16:SGI16"/>
    <mergeCell ref="SGJ16:SGN16"/>
    <mergeCell ref="SGO16:SGS16"/>
    <mergeCell ref="SGT16:SGX16"/>
    <mergeCell ref="SFA16:SFE16"/>
    <mergeCell ref="SFF16:SFJ16"/>
    <mergeCell ref="SFK16:SFO16"/>
    <mergeCell ref="SFP16:SFT16"/>
    <mergeCell ref="SFU16:SFY16"/>
    <mergeCell ref="SGY16:SHC16"/>
    <mergeCell ref="SHD16:SHH16"/>
    <mergeCell ref="SHI16:SHM16"/>
    <mergeCell ref="SHN16:SHR16"/>
    <mergeCell ref="SHS16:SHW16"/>
    <mergeCell ref="SFZ16:SGD16"/>
    <mergeCell ref="SEB16:SEF16"/>
    <mergeCell ref="SEG16:SEK16"/>
    <mergeCell ref="SEL16:SEP16"/>
    <mergeCell ref="SEQ16:SEU16"/>
    <mergeCell ref="SIW16:SJA16"/>
    <mergeCell ref="SJB16:SJF16"/>
    <mergeCell ref="SJG16:SJK16"/>
    <mergeCell ref="SJL16:SJP16"/>
    <mergeCell ref="SJQ16:SJU16"/>
    <mergeCell ref="SHX16:SIB16"/>
    <mergeCell ref="SIC16:SIG16"/>
    <mergeCell ref="SIH16:SIL16"/>
    <mergeCell ref="SIM16:SIQ16"/>
    <mergeCell ref="SIR16:SIV16"/>
    <mergeCell ref="SLO16:SLS16"/>
    <mergeCell ref="SJV16:SJZ16"/>
    <mergeCell ref="SKA16:SKE16"/>
    <mergeCell ref="SKF16:SKJ16"/>
    <mergeCell ref="SKK16:SKO16"/>
    <mergeCell ref="SKP16:SKT16"/>
    <mergeCell ref="SMX16:SNB16"/>
    <mergeCell ref="SNC16:SNG16"/>
    <mergeCell ref="SNH16:SNL16"/>
    <mergeCell ref="SNM16:SNQ16"/>
    <mergeCell ref="SLT16:SLX16"/>
    <mergeCell ref="SLY16:SMC16"/>
    <mergeCell ref="SMD16:SMH16"/>
    <mergeCell ref="SMI16:SMM16"/>
    <mergeCell ref="SMN16:SMR16"/>
    <mergeCell ref="SNR16:SNV16"/>
    <mergeCell ref="SNW16:SOA16"/>
    <mergeCell ref="SOB16:SOF16"/>
    <mergeCell ref="SOG16:SOK16"/>
    <mergeCell ref="SOL16:SOP16"/>
    <mergeCell ref="SMS16:SMW16"/>
    <mergeCell ref="SKU16:SKY16"/>
    <mergeCell ref="SKZ16:SLD16"/>
    <mergeCell ref="SLE16:SLI16"/>
    <mergeCell ref="SLJ16:SLN16"/>
    <mergeCell ref="SPP16:SPT16"/>
    <mergeCell ref="SPU16:SPY16"/>
    <mergeCell ref="SPZ16:SQD16"/>
    <mergeCell ref="SQE16:SQI16"/>
    <mergeCell ref="SQJ16:SQN16"/>
    <mergeCell ref="SOQ16:SOU16"/>
    <mergeCell ref="SOV16:SOZ16"/>
    <mergeCell ref="SPA16:SPE16"/>
    <mergeCell ref="SPF16:SPJ16"/>
    <mergeCell ref="SPK16:SPO16"/>
    <mergeCell ref="SSH16:SSL16"/>
    <mergeCell ref="SQO16:SQS16"/>
    <mergeCell ref="SQT16:SQX16"/>
    <mergeCell ref="SQY16:SRC16"/>
    <mergeCell ref="SRD16:SRH16"/>
    <mergeCell ref="SRI16:SRM16"/>
    <mergeCell ref="STQ16:STU16"/>
    <mergeCell ref="STV16:STZ16"/>
    <mergeCell ref="SUA16:SUE16"/>
    <mergeCell ref="SUF16:SUJ16"/>
    <mergeCell ref="SSM16:SSQ16"/>
    <mergeCell ref="SSR16:SSV16"/>
    <mergeCell ref="SSW16:STA16"/>
    <mergeCell ref="STB16:STF16"/>
    <mergeCell ref="STG16:STK16"/>
    <mergeCell ref="SUK16:SUO16"/>
    <mergeCell ref="SUP16:SUT16"/>
    <mergeCell ref="SUU16:SUY16"/>
    <mergeCell ref="SUZ16:SVD16"/>
    <mergeCell ref="SVE16:SVI16"/>
    <mergeCell ref="STL16:STP16"/>
    <mergeCell ref="SRN16:SRR16"/>
    <mergeCell ref="SRS16:SRW16"/>
    <mergeCell ref="SRX16:SSB16"/>
    <mergeCell ref="SSC16:SSG16"/>
    <mergeCell ref="SWI16:SWM16"/>
    <mergeCell ref="SWN16:SWR16"/>
    <mergeCell ref="SWS16:SWW16"/>
    <mergeCell ref="SWX16:SXB16"/>
    <mergeCell ref="SXC16:SXG16"/>
    <mergeCell ref="SVJ16:SVN16"/>
    <mergeCell ref="SVO16:SVS16"/>
    <mergeCell ref="SVT16:SVX16"/>
    <mergeCell ref="SVY16:SWC16"/>
    <mergeCell ref="SWD16:SWH16"/>
    <mergeCell ref="SZA16:SZE16"/>
    <mergeCell ref="SXH16:SXL16"/>
    <mergeCell ref="SXM16:SXQ16"/>
    <mergeCell ref="SXR16:SXV16"/>
    <mergeCell ref="SXW16:SYA16"/>
    <mergeCell ref="SYB16:SYF16"/>
    <mergeCell ref="TAJ16:TAN16"/>
    <mergeCell ref="TAO16:TAS16"/>
    <mergeCell ref="TAT16:TAX16"/>
    <mergeCell ref="TAY16:TBC16"/>
    <mergeCell ref="SZF16:SZJ16"/>
    <mergeCell ref="SZK16:SZO16"/>
    <mergeCell ref="SZP16:SZT16"/>
    <mergeCell ref="SZU16:SZY16"/>
    <mergeCell ref="SZZ16:TAD16"/>
    <mergeCell ref="TBD16:TBH16"/>
    <mergeCell ref="TBI16:TBM16"/>
    <mergeCell ref="TBN16:TBR16"/>
    <mergeCell ref="TBS16:TBW16"/>
    <mergeCell ref="TBX16:TCB16"/>
    <mergeCell ref="TAE16:TAI16"/>
    <mergeCell ref="SYG16:SYK16"/>
    <mergeCell ref="SYL16:SYP16"/>
    <mergeCell ref="SYQ16:SYU16"/>
    <mergeCell ref="SYV16:SYZ16"/>
    <mergeCell ref="TDB16:TDF16"/>
    <mergeCell ref="TDG16:TDK16"/>
    <mergeCell ref="TDL16:TDP16"/>
    <mergeCell ref="TDQ16:TDU16"/>
    <mergeCell ref="TDV16:TDZ16"/>
    <mergeCell ref="TCC16:TCG16"/>
    <mergeCell ref="TCH16:TCL16"/>
    <mergeCell ref="TCM16:TCQ16"/>
    <mergeCell ref="TCR16:TCV16"/>
    <mergeCell ref="TCW16:TDA16"/>
    <mergeCell ref="TFT16:TFX16"/>
    <mergeCell ref="TEA16:TEE16"/>
    <mergeCell ref="TEF16:TEJ16"/>
    <mergeCell ref="TEK16:TEO16"/>
    <mergeCell ref="TEP16:TET16"/>
    <mergeCell ref="TEU16:TEY16"/>
    <mergeCell ref="THC16:THG16"/>
    <mergeCell ref="THH16:THL16"/>
    <mergeCell ref="THM16:THQ16"/>
    <mergeCell ref="THR16:THV16"/>
    <mergeCell ref="TFY16:TGC16"/>
    <mergeCell ref="TGD16:TGH16"/>
    <mergeCell ref="TGI16:TGM16"/>
    <mergeCell ref="TGN16:TGR16"/>
    <mergeCell ref="TGS16:TGW16"/>
    <mergeCell ref="THW16:TIA16"/>
    <mergeCell ref="TIB16:TIF16"/>
    <mergeCell ref="TIG16:TIK16"/>
    <mergeCell ref="TIL16:TIP16"/>
    <mergeCell ref="TIQ16:TIU16"/>
    <mergeCell ref="TGX16:THB16"/>
    <mergeCell ref="TEZ16:TFD16"/>
    <mergeCell ref="TFE16:TFI16"/>
    <mergeCell ref="TFJ16:TFN16"/>
    <mergeCell ref="TFO16:TFS16"/>
    <mergeCell ref="TJU16:TJY16"/>
    <mergeCell ref="TJZ16:TKD16"/>
    <mergeCell ref="TKE16:TKI16"/>
    <mergeCell ref="TKJ16:TKN16"/>
    <mergeCell ref="TKO16:TKS16"/>
    <mergeCell ref="TIV16:TIZ16"/>
    <mergeCell ref="TJA16:TJE16"/>
    <mergeCell ref="TJF16:TJJ16"/>
    <mergeCell ref="TJK16:TJO16"/>
    <mergeCell ref="TJP16:TJT16"/>
    <mergeCell ref="TMM16:TMQ16"/>
    <mergeCell ref="TKT16:TKX16"/>
    <mergeCell ref="TKY16:TLC16"/>
    <mergeCell ref="TLD16:TLH16"/>
    <mergeCell ref="TLI16:TLM16"/>
    <mergeCell ref="TLN16:TLR16"/>
    <mergeCell ref="TNV16:TNZ16"/>
    <mergeCell ref="TOA16:TOE16"/>
    <mergeCell ref="TOF16:TOJ16"/>
    <mergeCell ref="TOK16:TOO16"/>
    <mergeCell ref="TMR16:TMV16"/>
    <mergeCell ref="TMW16:TNA16"/>
    <mergeCell ref="TNB16:TNF16"/>
    <mergeCell ref="TNG16:TNK16"/>
    <mergeCell ref="TNL16:TNP16"/>
    <mergeCell ref="TOP16:TOT16"/>
    <mergeCell ref="TOU16:TOY16"/>
    <mergeCell ref="TOZ16:TPD16"/>
    <mergeCell ref="TPE16:TPI16"/>
    <mergeCell ref="TPJ16:TPN16"/>
    <mergeCell ref="TNQ16:TNU16"/>
    <mergeCell ref="TLS16:TLW16"/>
    <mergeCell ref="TLX16:TMB16"/>
    <mergeCell ref="TMC16:TMG16"/>
    <mergeCell ref="TMH16:TML16"/>
    <mergeCell ref="TQN16:TQR16"/>
    <mergeCell ref="TQS16:TQW16"/>
    <mergeCell ref="TQX16:TRB16"/>
    <mergeCell ref="TRC16:TRG16"/>
    <mergeCell ref="TRH16:TRL16"/>
    <mergeCell ref="TPO16:TPS16"/>
    <mergeCell ref="TPT16:TPX16"/>
    <mergeCell ref="TPY16:TQC16"/>
    <mergeCell ref="TQD16:TQH16"/>
    <mergeCell ref="TQI16:TQM16"/>
    <mergeCell ref="TTF16:TTJ16"/>
    <mergeCell ref="TRM16:TRQ16"/>
    <mergeCell ref="TRR16:TRV16"/>
    <mergeCell ref="TRW16:TSA16"/>
    <mergeCell ref="TSB16:TSF16"/>
    <mergeCell ref="TSG16:TSK16"/>
    <mergeCell ref="TUO16:TUS16"/>
    <mergeCell ref="TUT16:TUX16"/>
    <mergeCell ref="TUY16:TVC16"/>
    <mergeCell ref="TVD16:TVH16"/>
    <mergeCell ref="TTK16:TTO16"/>
    <mergeCell ref="TTP16:TTT16"/>
    <mergeCell ref="TTU16:TTY16"/>
    <mergeCell ref="TTZ16:TUD16"/>
    <mergeCell ref="TUE16:TUI16"/>
    <mergeCell ref="TVI16:TVM16"/>
    <mergeCell ref="TVN16:TVR16"/>
    <mergeCell ref="TVS16:TVW16"/>
    <mergeCell ref="TVX16:TWB16"/>
    <mergeCell ref="TWC16:TWG16"/>
    <mergeCell ref="TUJ16:TUN16"/>
    <mergeCell ref="TSL16:TSP16"/>
    <mergeCell ref="TSQ16:TSU16"/>
    <mergeCell ref="TSV16:TSZ16"/>
    <mergeCell ref="TTA16:TTE16"/>
    <mergeCell ref="TXG16:TXK16"/>
    <mergeCell ref="TXL16:TXP16"/>
    <mergeCell ref="TXQ16:TXU16"/>
    <mergeCell ref="TXV16:TXZ16"/>
    <mergeCell ref="TYA16:TYE16"/>
    <mergeCell ref="TWH16:TWL16"/>
    <mergeCell ref="TWM16:TWQ16"/>
    <mergeCell ref="TWR16:TWV16"/>
    <mergeCell ref="TWW16:TXA16"/>
    <mergeCell ref="TXB16:TXF16"/>
    <mergeCell ref="TZY16:UAC16"/>
    <mergeCell ref="TYF16:TYJ16"/>
    <mergeCell ref="TYK16:TYO16"/>
    <mergeCell ref="TYP16:TYT16"/>
    <mergeCell ref="TYU16:TYY16"/>
    <mergeCell ref="TYZ16:TZD16"/>
    <mergeCell ref="UBH16:UBL16"/>
    <mergeCell ref="UBM16:UBQ16"/>
    <mergeCell ref="UBR16:UBV16"/>
    <mergeCell ref="UBW16:UCA16"/>
    <mergeCell ref="UAD16:UAH16"/>
    <mergeCell ref="UAI16:UAM16"/>
    <mergeCell ref="UAN16:UAR16"/>
    <mergeCell ref="UAS16:UAW16"/>
    <mergeCell ref="UAX16:UBB16"/>
    <mergeCell ref="UCB16:UCF16"/>
    <mergeCell ref="UCG16:UCK16"/>
    <mergeCell ref="UCL16:UCP16"/>
    <mergeCell ref="UCQ16:UCU16"/>
    <mergeCell ref="UCV16:UCZ16"/>
    <mergeCell ref="UBC16:UBG16"/>
    <mergeCell ref="TZE16:TZI16"/>
    <mergeCell ref="TZJ16:TZN16"/>
    <mergeCell ref="TZO16:TZS16"/>
    <mergeCell ref="TZT16:TZX16"/>
    <mergeCell ref="UDZ16:UED16"/>
    <mergeCell ref="UEE16:UEI16"/>
    <mergeCell ref="UEJ16:UEN16"/>
    <mergeCell ref="UEO16:UES16"/>
    <mergeCell ref="UET16:UEX16"/>
    <mergeCell ref="UDA16:UDE16"/>
    <mergeCell ref="UDF16:UDJ16"/>
    <mergeCell ref="UDK16:UDO16"/>
    <mergeCell ref="UDP16:UDT16"/>
    <mergeCell ref="UDU16:UDY16"/>
    <mergeCell ref="UGR16:UGV16"/>
    <mergeCell ref="UEY16:UFC16"/>
    <mergeCell ref="UFD16:UFH16"/>
    <mergeCell ref="UFI16:UFM16"/>
    <mergeCell ref="UFN16:UFR16"/>
    <mergeCell ref="UFS16:UFW16"/>
    <mergeCell ref="UIA16:UIE16"/>
    <mergeCell ref="UIF16:UIJ16"/>
    <mergeCell ref="UIK16:UIO16"/>
    <mergeCell ref="UIP16:UIT16"/>
    <mergeCell ref="UGW16:UHA16"/>
    <mergeCell ref="UHB16:UHF16"/>
    <mergeCell ref="UHG16:UHK16"/>
    <mergeCell ref="UHL16:UHP16"/>
    <mergeCell ref="UHQ16:UHU16"/>
    <mergeCell ref="UIU16:UIY16"/>
    <mergeCell ref="UIZ16:UJD16"/>
    <mergeCell ref="UJE16:UJI16"/>
    <mergeCell ref="UJJ16:UJN16"/>
    <mergeCell ref="UJO16:UJS16"/>
    <mergeCell ref="UHV16:UHZ16"/>
    <mergeCell ref="UFX16:UGB16"/>
    <mergeCell ref="UGC16:UGG16"/>
    <mergeCell ref="UGH16:UGL16"/>
    <mergeCell ref="UGM16:UGQ16"/>
    <mergeCell ref="UKS16:UKW16"/>
    <mergeCell ref="UKX16:ULB16"/>
    <mergeCell ref="ULC16:ULG16"/>
    <mergeCell ref="ULH16:ULL16"/>
    <mergeCell ref="ULM16:ULQ16"/>
    <mergeCell ref="UJT16:UJX16"/>
    <mergeCell ref="UJY16:UKC16"/>
    <mergeCell ref="UKD16:UKH16"/>
    <mergeCell ref="UKI16:UKM16"/>
    <mergeCell ref="UKN16:UKR16"/>
    <mergeCell ref="UNK16:UNO16"/>
    <mergeCell ref="ULR16:ULV16"/>
    <mergeCell ref="ULW16:UMA16"/>
    <mergeCell ref="UMB16:UMF16"/>
    <mergeCell ref="UMG16:UMK16"/>
    <mergeCell ref="UML16:UMP16"/>
    <mergeCell ref="UOT16:UOX16"/>
    <mergeCell ref="UOY16:UPC16"/>
    <mergeCell ref="UPD16:UPH16"/>
    <mergeCell ref="UPI16:UPM16"/>
    <mergeCell ref="UNP16:UNT16"/>
    <mergeCell ref="UNU16:UNY16"/>
    <mergeCell ref="UNZ16:UOD16"/>
    <mergeCell ref="UOE16:UOI16"/>
    <mergeCell ref="UOJ16:UON16"/>
    <mergeCell ref="UPN16:UPR16"/>
    <mergeCell ref="UPS16:UPW16"/>
    <mergeCell ref="UPX16:UQB16"/>
    <mergeCell ref="UQC16:UQG16"/>
    <mergeCell ref="UQH16:UQL16"/>
    <mergeCell ref="UOO16:UOS16"/>
    <mergeCell ref="UMQ16:UMU16"/>
    <mergeCell ref="UMV16:UMZ16"/>
    <mergeCell ref="UNA16:UNE16"/>
    <mergeCell ref="UNF16:UNJ16"/>
    <mergeCell ref="URL16:URP16"/>
    <mergeCell ref="URQ16:URU16"/>
    <mergeCell ref="URV16:URZ16"/>
    <mergeCell ref="USA16:USE16"/>
    <mergeCell ref="USF16:USJ16"/>
    <mergeCell ref="UQM16:UQQ16"/>
    <mergeCell ref="UQR16:UQV16"/>
    <mergeCell ref="UQW16:URA16"/>
    <mergeCell ref="URB16:URF16"/>
    <mergeCell ref="URG16:URK16"/>
    <mergeCell ref="UUD16:UUH16"/>
    <mergeCell ref="USK16:USO16"/>
    <mergeCell ref="USP16:UST16"/>
    <mergeCell ref="USU16:USY16"/>
    <mergeCell ref="USZ16:UTD16"/>
    <mergeCell ref="UTE16:UTI16"/>
    <mergeCell ref="UVM16:UVQ16"/>
    <mergeCell ref="UVR16:UVV16"/>
    <mergeCell ref="UVW16:UWA16"/>
    <mergeCell ref="UWB16:UWF16"/>
    <mergeCell ref="UUI16:UUM16"/>
    <mergeCell ref="UUN16:UUR16"/>
    <mergeCell ref="UUS16:UUW16"/>
    <mergeCell ref="UUX16:UVB16"/>
    <mergeCell ref="UVC16:UVG16"/>
    <mergeCell ref="UWG16:UWK16"/>
    <mergeCell ref="UWL16:UWP16"/>
    <mergeCell ref="UWQ16:UWU16"/>
    <mergeCell ref="UWV16:UWZ16"/>
    <mergeCell ref="UXA16:UXE16"/>
    <mergeCell ref="UVH16:UVL16"/>
    <mergeCell ref="UTJ16:UTN16"/>
    <mergeCell ref="UTO16:UTS16"/>
    <mergeCell ref="UTT16:UTX16"/>
    <mergeCell ref="UTY16:UUC16"/>
    <mergeCell ref="UYE16:UYI16"/>
    <mergeCell ref="UYJ16:UYN16"/>
    <mergeCell ref="UYO16:UYS16"/>
    <mergeCell ref="UYT16:UYX16"/>
    <mergeCell ref="UYY16:UZC16"/>
    <mergeCell ref="UXF16:UXJ16"/>
    <mergeCell ref="UXK16:UXO16"/>
    <mergeCell ref="UXP16:UXT16"/>
    <mergeCell ref="UXU16:UXY16"/>
    <mergeCell ref="UXZ16:UYD16"/>
    <mergeCell ref="VAW16:VBA16"/>
    <mergeCell ref="UZD16:UZH16"/>
    <mergeCell ref="UZI16:UZM16"/>
    <mergeCell ref="UZN16:UZR16"/>
    <mergeCell ref="UZS16:UZW16"/>
    <mergeCell ref="UZX16:VAB16"/>
    <mergeCell ref="VCF16:VCJ16"/>
    <mergeCell ref="VCK16:VCO16"/>
    <mergeCell ref="VCP16:VCT16"/>
    <mergeCell ref="VCU16:VCY16"/>
    <mergeCell ref="VBB16:VBF16"/>
    <mergeCell ref="VBG16:VBK16"/>
    <mergeCell ref="VBL16:VBP16"/>
    <mergeCell ref="VBQ16:VBU16"/>
    <mergeCell ref="VBV16:VBZ16"/>
    <mergeCell ref="VCZ16:VDD16"/>
    <mergeCell ref="VDE16:VDI16"/>
    <mergeCell ref="VDJ16:VDN16"/>
    <mergeCell ref="VDO16:VDS16"/>
    <mergeCell ref="VDT16:VDX16"/>
    <mergeCell ref="VCA16:VCE16"/>
    <mergeCell ref="VAC16:VAG16"/>
    <mergeCell ref="VAH16:VAL16"/>
    <mergeCell ref="VAM16:VAQ16"/>
    <mergeCell ref="VAR16:VAV16"/>
    <mergeCell ref="VTI16:VTM16"/>
    <mergeCell ref="VTN16:VTR16"/>
    <mergeCell ref="VTS16:VTW16"/>
    <mergeCell ref="VTX16:VUB16"/>
    <mergeCell ref="VUC16:VUG16"/>
    <mergeCell ref="VWK16:VWO16"/>
    <mergeCell ref="VWP16:VWT16"/>
    <mergeCell ref="VWU16:VWY16"/>
    <mergeCell ref="VWZ16:VXD16"/>
    <mergeCell ref="VVG16:VVK16"/>
    <mergeCell ref="VVL16:VVP16"/>
    <mergeCell ref="VVQ16:VVU16"/>
    <mergeCell ref="VVV16:VVZ16"/>
    <mergeCell ref="VWA16:VWE16"/>
    <mergeCell ref="WGF16:WGJ16"/>
    <mergeCell ref="WGK16:WGO16"/>
    <mergeCell ref="WGP16:WGT16"/>
    <mergeCell ref="WEW16:WFA16"/>
    <mergeCell ref="WFB16:WFF16"/>
    <mergeCell ref="WFG16:WFK16"/>
    <mergeCell ref="VEX16:VFB16"/>
    <mergeCell ref="VFC16:VFG16"/>
    <mergeCell ref="VFH16:VFL16"/>
    <mergeCell ref="VFM16:VFQ16"/>
    <mergeCell ref="VFR16:VFV16"/>
    <mergeCell ref="VDY16:VEC16"/>
    <mergeCell ref="VED16:VEH16"/>
    <mergeCell ref="VEI16:VEM16"/>
    <mergeCell ref="VEN16:VER16"/>
    <mergeCell ref="VES16:VEW16"/>
    <mergeCell ref="VHP16:VHT16"/>
    <mergeCell ref="VFW16:VGA16"/>
    <mergeCell ref="VGB16:VGF16"/>
    <mergeCell ref="VGG16:VGK16"/>
    <mergeCell ref="VGL16:VGP16"/>
    <mergeCell ref="VGQ16:VGU16"/>
    <mergeCell ref="VIY16:VJC16"/>
    <mergeCell ref="VJD16:VJH16"/>
    <mergeCell ref="VJI16:VJM16"/>
    <mergeCell ref="VJN16:VJR16"/>
    <mergeCell ref="VHU16:VHY16"/>
    <mergeCell ref="VHZ16:VID16"/>
    <mergeCell ref="VIE16:VII16"/>
    <mergeCell ref="VIJ16:VIN16"/>
    <mergeCell ref="VIO16:VIS16"/>
    <mergeCell ref="VJS16:VJW16"/>
    <mergeCell ref="VJX16:VKB16"/>
    <mergeCell ref="VKC16:VKG16"/>
    <mergeCell ref="VKH16:VKL16"/>
    <mergeCell ref="VKM16:VKQ16"/>
    <mergeCell ref="VIT16:VIX16"/>
    <mergeCell ref="VGV16:VGZ16"/>
    <mergeCell ref="VHA16:VHE16"/>
    <mergeCell ref="VHF16:VHJ16"/>
    <mergeCell ref="VHK16:VHO16"/>
    <mergeCell ref="VKR16:VKV16"/>
    <mergeCell ref="VKW16:VLA16"/>
    <mergeCell ref="VLB16:VLF16"/>
    <mergeCell ref="VLG16:VLK16"/>
    <mergeCell ref="VLL16:VLP16"/>
    <mergeCell ref="VOI16:VOM16"/>
    <mergeCell ref="VMP16:VMT16"/>
    <mergeCell ref="VMU16:VMY16"/>
    <mergeCell ref="VMZ16:VND16"/>
    <mergeCell ref="VNE16:VNI16"/>
    <mergeCell ref="VNJ16:VNN16"/>
    <mergeCell ref="VPR16:VPV16"/>
    <mergeCell ref="VPW16:VQA16"/>
    <mergeCell ref="VQB16:VQF16"/>
    <mergeCell ref="VQG16:VQK16"/>
    <mergeCell ref="VON16:VOR16"/>
    <mergeCell ref="VOS16:VOW16"/>
    <mergeCell ref="VOX16:VPB16"/>
    <mergeCell ref="VPC16:VPG16"/>
    <mergeCell ref="VPH16:VPL16"/>
    <mergeCell ref="VQL16:VQP16"/>
    <mergeCell ref="VQQ16:VQU16"/>
    <mergeCell ref="VQV16:VQZ16"/>
    <mergeCell ref="VRA16:VRE16"/>
    <mergeCell ref="VRF16:VRJ16"/>
    <mergeCell ref="VPM16:VPQ16"/>
    <mergeCell ref="VNO16:VNS16"/>
    <mergeCell ref="VNT16:VNX16"/>
    <mergeCell ref="VNY16:VOC16"/>
    <mergeCell ref="VOD16:VOH16"/>
    <mergeCell ref="VTD16:VTH16"/>
    <mergeCell ref="VRK16:VRO16"/>
    <mergeCell ref="VRP16:VRT16"/>
    <mergeCell ref="VRU16:VRY16"/>
    <mergeCell ref="VRZ16:VSD16"/>
    <mergeCell ref="VSE16:VSI16"/>
    <mergeCell ref="VXO16:VXS16"/>
    <mergeCell ref="VXT16:VXX16"/>
    <mergeCell ref="VXY16:VYC16"/>
    <mergeCell ref="XEV16:XEZ16"/>
    <mergeCell ref="XFA16:XFD16"/>
    <mergeCell ref="WYW16:WZA16"/>
    <mergeCell ref="WXD16:WXH16"/>
    <mergeCell ref="WXI16:WXM16"/>
    <mergeCell ref="WXN16:WXR16"/>
    <mergeCell ref="WXS16:WXW16"/>
    <mergeCell ref="WXX16:WYB16"/>
    <mergeCell ref="WYC16:WYG16"/>
    <mergeCell ref="WYH16:WYL16"/>
    <mergeCell ref="WYM16:WYQ16"/>
    <mergeCell ref="WYR16:WYV16"/>
    <mergeCell ref="XEG16:XEK16"/>
    <mergeCell ref="XEL16:XEP16"/>
    <mergeCell ref="XEQ16:XEU16"/>
    <mergeCell ref="XCX16:XDB16"/>
    <mergeCell ref="XDC16:XDG16"/>
    <mergeCell ref="XDH16:XDL16"/>
    <mergeCell ref="XDM16:XDQ16"/>
    <mergeCell ref="XDR16:XDV16"/>
    <mergeCell ref="WOH16:WOL16"/>
    <mergeCell ref="WQP16:WQT16"/>
    <mergeCell ref="WQU16:WQY16"/>
    <mergeCell ref="WQZ16:WRD16"/>
    <mergeCell ref="WRE16:WRI16"/>
    <mergeCell ref="WPL16:WPP16"/>
    <mergeCell ref="WPQ16:WPU16"/>
    <mergeCell ref="WPV16:WPZ16"/>
    <mergeCell ref="WQA16:WQE16"/>
    <mergeCell ref="WQF16:WQJ16"/>
    <mergeCell ref="WDX16:WEB16"/>
    <mergeCell ref="WEC16:WEG16"/>
    <mergeCell ref="WEH16:WEL16"/>
    <mergeCell ref="WFV16:WFZ16"/>
    <mergeCell ref="K17:O17"/>
    <mergeCell ref="P17:T17"/>
    <mergeCell ref="U17:Y17"/>
    <mergeCell ref="Z17:AD17"/>
    <mergeCell ref="AE17:AI17"/>
    <mergeCell ref="AJ17:AN17"/>
    <mergeCell ref="AO17:AS17"/>
    <mergeCell ref="WSI16:WSM16"/>
    <mergeCell ref="WSN16:WSR16"/>
    <mergeCell ref="WSS16:WSW16"/>
    <mergeCell ref="WSX16:WTB16"/>
    <mergeCell ref="WTC16:WTG16"/>
    <mergeCell ref="WRJ16:WRN16"/>
    <mergeCell ref="WRO16:WRS16"/>
    <mergeCell ref="WRT16:WRX16"/>
    <mergeCell ref="WRY16:WSC16"/>
    <mergeCell ref="WSD16:WSH16"/>
    <mergeCell ref="WUG16:WUK16"/>
    <mergeCell ref="WUL16:WUP16"/>
    <mergeCell ref="WUQ16:WUU16"/>
    <mergeCell ref="WUV16:WUZ16"/>
    <mergeCell ref="WVA16:WVE16"/>
    <mergeCell ref="WTH16:WTL16"/>
    <mergeCell ref="WTM16:WTQ16"/>
    <mergeCell ref="WTR16:WTV16"/>
    <mergeCell ref="WTW16:WUA16"/>
    <mergeCell ref="WUB16:WUF16"/>
    <mergeCell ref="WWY16:WXC16"/>
    <mergeCell ref="WVF16:WVJ16"/>
    <mergeCell ref="WVK16:WVO16"/>
    <mergeCell ref="WVP16:WVT16"/>
    <mergeCell ref="WVU16:WVY16"/>
    <mergeCell ref="WVZ16:WWD16"/>
    <mergeCell ref="WKQ16:WKU16"/>
    <mergeCell ref="WKV16:WKZ16"/>
    <mergeCell ref="WLA16:WLE16"/>
    <mergeCell ref="WLF16:WLJ16"/>
    <mergeCell ref="WLK16:WLO16"/>
    <mergeCell ref="WWE16:WWI16"/>
    <mergeCell ref="WWJ16:WWN16"/>
    <mergeCell ref="WWO16:WWS16"/>
    <mergeCell ref="WWT16:WWX16"/>
    <mergeCell ref="WJR16:WJV16"/>
    <mergeCell ref="WHT16:WHX16"/>
    <mergeCell ref="VLQ16:VLU16"/>
    <mergeCell ref="VLV16:VLZ16"/>
    <mergeCell ref="VMA16:VME16"/>
    <mergeCell ref="VMF16:VMJ16"/>
    <mergeCell ref="VMK16:VMO16"/>
    <mergeCell ref="VSJ16:VSN16"/>
    <mergeCell ref="VSO16:VSS16"/>
    <mergeCell ref="VST16:VSX16"/>
    <mergeCell ref="AT17:AX17"/>
    <mergeCell ref="AY17:BC17"/>
    <mergeCell ref="BD17:BH17"/>
    <mergeCell ref="BI17:BM17"/>
    <mergeCell ref="BN17:BR17"/>
    <mergeCell ref="BS17:BW17"/>
    <mergeCell ref="WMJ16:WMN16"/>
    <mergeCell ref="WPG16:WPK16"/>
    <mergeCell ref="WNN16:WNR16"/>
    <mergeCell ref="WNS16:WNW16"/>
    <mergeCell ref="WNX16:WOB16"/>
    <mergeCell ref="WOC16:WOG16"/>
    <mergeCell ref="WGA16:WGE16"/>
    <mergeCell ref="WIN16:WIR16"/>
    <mergeCell ref="WGU16:WGY16"/>
    <mergeCell ref="WGZ16:WHD16"/>
    <mergeCell ref="WHE16:WHI16"/>
    <mergeCell ref="WHJ16:WHN16"/>
    <mergeCell ref="WHO16:WHS16"/>
    <mergeCell ref="WJW16:WKA16"/>
    <mergeCell ref="WKB16:WKF16"/>
    <mergeCell ref="WKG16:WKK16"/>
    <mergeCell ref="WKL16:WKP16"/>
    <mergeCell ref="WIS16:WIW16"/>
    <mergeCell ref="WIX16:WJB16"/>
    <mergeCell ref="WFL16:WFP16"/>
    <mergeCell ref="WFQ16:WFU16"/>
    <mergeCell ref="VWF16:VWJ16"/>
    <mergeCell ref="VUH16:VUL16"/>
    <mergeCell ref="VUM16:VUQ16"/>
    <mergeCell ref="VUR16:VUV16"/>
    <mergeCell ref="VUW16:VVA16"/>
    <mergeCell ref="XAA16:XAE16"/>
    <mergeCell ref="XAF16:XAJ16"/>
    <mergeCell ref="XAK16:XAO16"/>
    <mergeCell ref="XAP16:XAT16"/>
    <mergeCell ref="XAU16:XAY16"/>
    <mergeCell ref="WZB16:WZF16"/>
    <mergeCell ref="WZG16:WZK16"/>
    <mergeCell ref="WZL16:WZP16"/>
    <mergeCell ref="WZQ16:WZU16"/>
    <mergeCell ref="WZV16:WZZ16"/>
    <mergeCell ref="VXE16:VXI16"/>
    <mergeCell ref="VXJ16:VXN16"/>
    <mergeCell ref="VVB16:VVF16"/>
    <mergeCell ref="XBY16:XCC16"/>
    <mergeCell ref="XCD16:XCH16"/>
    <mergeCell ref="XCI16:XCM16"/>
    <mergeCell ref="XCN16:XCR16"/>
    <mergeCell ref="XCS16:XCW16"/>
    <mergeCell ref="XAZ16:XBD16"/>
    <mergeCell ref="XBE16:XBI16"/>
    <mergeCell ref="XBJ16:XBN16"/>
    <mergeCell ref="XBO16:XBS16"/>
    <mergeCell ref="XBT16:XBX16"/>
    <mergeCell ref="XDW16:XEA16"/>
    <mergeCell ref="XEB16:XEF16"/>
    <mergeCell ref="WHY16:WIC16"/>
    <mergeCell ref="WID16:WIH16"/>
    <mergeCell ref="WII16:WIM16"/>
    <mergeCell ref="VZC16:VZG16"/>
    <mergeCell ref="VZH16:VZL16"/>
    <mergeCell ref="VZM16:VZQ16"/>
    <mergeCell ref="VZR16:VZV16"/>
    <mergeCell ref="VZW16:WAA16"/>
    <mergeCell ref="VYD16:VYH16"/>
    <mergeCell ref="VYI16:VYM16"/>
    <mergeCell ref="VYN16:VYR16"/>
    <mergeCell ref="VYS16:VYW16"/>
    <mergeCell ref="VYX16:VZB16"/>
    <mergeCell ref="WBU16:WBY16"/>
    <mergeCell ref="WAB16:WAF16"/>
    <mergeCell ref="WAG16:WAK16"/>
    <mergeCell ref="WAL16:WAP16"/>
    <mergeCell ref="WAQ16:WAU16"/>
    <mergeCell ref="WAV16:WAZ16"/>
    <mergeCell ref="WDD16:WDH16"/>
    <mergeCell ref="WDI16:WDM16"/>
    <mergeCell ref="WDN16:WDR16"/>
    <mergeCell ref="WDS16:WDW16"/>
    <mergeCell ref="WBZ16:WCD16"/>
    <mergeCell ref="WCE16:WCI16"/>
    <mergeCell ref="WCJ16:WCN16"/>
    <mergeCell ref="WCO16:WCS16"/>
    <mergeCell ref="WCT16:WCX16"/>
    <mergeCell ref="WCY16:WDC16"/>
    <mergeCell ref="WBA16:WBE16"/>
    <mergeCell ref="WBF16:WBJ16"/>
    <mergeCell ref="WMO16:WMS16"/>
    <mergeCell ref="WMT16:WMX16"/>
    <mergeCell ref="WMY16:WNC16"/>
    <mergeCell ref="WND16:WNH16"/>
    <mergeCell ref="WNI16:WNM16"/>
    <mergeCell ref="WBK16:WBO16"/>
    <mergeCell ref="WBP16:WBT16"/>
    <mergeCell ref="WLP16:WLT16"/>
    <mergeCell ref="WLU16:WLY16"/>
    <mergeCell ref="WLZ16:WMD16"/>
    <mergeCell ref="WME16:WMI16"/>
    <mergeCell ref="WJC16:WJG16"/>
    <mergeCell ref="WJH16:WJL16"/>
    <mergeCell ref="WJM16:WJQ16"/>
    <mergeCell ref="WEM16:WEQ16"/>
    <mergeCell ref="WER16:WEV16"/>
    <mergeCell ref="WQK16:WQO16"/>
    <mergeCell ref="WOM16:WOQ16"/>
    <mergeCell ref="WOR16:WOV16"/>
    <mergeCell ref="WOW16:WPA16"/>
    <mergeCell ref="WPB16:WPF16"/>
    <mergeCell ref="VSY16:VTC16"/>
    <mergeCell ref="MM17:MQ17"/>
    <mergeCell ref="MR17:MV17"/>
    <mergeCell ref="MW17:NA17"/>
    <mergeCell ref="NB17:NF17"/>
    <mergeCell ref="NG17:NK17"/>
    <mergeCell ref="QD17:QH17"/>
    <mergeCell ref="OK17:OO17"/>
    <mergeCell ref="OP17:OT17"/>
    <mergeCell ref="OU17:OY17"/>
    <mergeCell ref="OZ17:PD17"/>
    <mergeCell ref="PE17:PI17"/>
    <mergeCell ref="RM17:RQ17"/>
    <mergeCell ref="RR17:RV17"/>
    <mergeCell ref="RW17:SA17"/>
    <mergeCell ref="SB17:SF17"/>
    <mergeCell ref="QI17:QM17"/>
    <mergeCell ref="QN17:QR17"/>
    <mergeCell ref="QS17:QW17"/>
    <mergeCell ref="QX17:RB17"/>
    <mergeCell ref="RC17:RG17"/>
    <mergeCell ref="SG17:SK17"/>
    <mergeCell ref="SL17:SP17"/>
    <mergeCell ref="SQ17:SU17"/>
    <mergeCell ref="SV17:SZ17"/>
    <mergeCell ref="TA17:TE17"/>
    <mergeCell ref="UE17:UI17"/>
    <mergeCell ref="UJ17:UN17"/>
    <mergeCell ref="UO17:US17"/>
    <mergeCell ref="UT17:UX17"/>
    <mergeCell ref="UY17:VC17"/>
    <mergeCell ref="TF17:TJ17"/>
    <mergeCell ref="TK17:TO17"/>
    <mergeCell ref="TP17:TT17"/>
    <mergeCell ref="TU17:TY17"/>
    <mergeCell ref="TZ17:UD17"/>
    <mergeCell ref="WW17:XA17"/>
    <mergeCell ref="VD17:VH17"/>
    <mergeCell ref="VI17:VM17"/>
    <mergeCell ref="VN17:VR17"/>
    <mergeCell ref="VS17:VW17"/>
    <mergeCell ref="VX17:WB17"/>
    <mergeCell ref="YF17:YJ17"/>
    <mergeCell ref="YK17:YO17"/>
    <mergeCell ref="YP17:YT17"/>
    <mergeCell ref="YU17:YY17"/>
    <mergeCell ref="XB17:XF17"/>
    <mergeCell ref="XG17:XK17"/>
    <mergeCell ref="XL17:XP17"/>
    <mergeCell ref="XQ17:XU17"/>
    <mergeCell ref="XV17:XZ17"/>
    <mergeCell ref="YZ17:ZD17"/>
    <mergeCell ref="ZE17:ZI17"/>
    <mergeCell ref="ZJ17:ZN17"/>
    <mergeCell ref="ZO17:ZS17"/>
    <mergeCell ref="ZT17:ZX17"/>
    <mergeCell ref="YA17:YE17"/>
    <mergeCell ref="WC17:WG17"/>
    <mergeCell ref="WH17:WL17"/>
    <mergeCell ref="WM17:WQ17"/>
    <mergeCell ref="WR17:WV17"/>
    <mergeCell ref="AAX17:ABB17"/>
    <mergeCell ref="ABC17:ABG17"/>
    <mergeCell ref="ABH17:ABL17"/>
    <mergeCell ref="EU17:EY17"/>
    <mergeCell ref="EZ17:FD17"/>
    <mergeCell ref="FE17:FI17"/>
    <mergeCell ref="FJ17:FN17"/>
    <mergeCell ref="FO17:FS17"/>
    <mergeCell ref="RH17:RL17"/>
    <mergeCell ref="PJ17:PN17"/>
    <mergeCell ref="PO17:PS17"/>
    <mergeCell ref="PT17:PX17"/>
    <mergeCell ref="PY17:QC17"/>
    <mergeCell ref="GS17:GW17"/>
    <mergeCell ref="GX17:HB17"/>
    <mergeCell ref="HC17:HG17"/>
    <mergeCell ref="HH17:HL17"/>
    <mergeCell ref="HM17:HQ17"/>
    <mergeCell ref="FT17:FX17"/>
    <mergeCell ref="FY17:GC17"/>
    <mergeCell ref="GD17:GH17"/>
    <mergeCell ref="GI17:GM17"/>
    <mergeCell ref="GN17:GR17"/>
    <mergeCell ref="IQ17:IU17"/>
    <mergeCell ref="IV17:IZ17"/>
    <mergeCell ref="JA17:JE17"/>
    <mergeCell ref="JF17:JJ17"/>
    <mergeCell ref="JK17:JO17"/>
    <mergeCell ref="IB17:IF17"/>
    <mergeCell ref="IG17:IK17"/>
    <mergeCell ref="IL17:IP17"/>
    <mergeCell ref="KO17:KS17"/>
    <mergeCell ref="KT17:KX17"/>
    <mergeCell ref="KY17:LC17"/>
    <mergeCell ref="LD17:LH17"/>
    <mergeCell ref="LI17:LM17"/>
    <mergeCell ref="JP17:JT17"/>
    <mergeCell ref="HW17:IA17"/>
    <mergeCell ref="LN17:LR17"/>
    <mergeCell ref="LS17:LW17"/>
    <mergeCell ref="LX17:MB17"/>
    <mergeCell ref="MC17:MG17"/>
    <mergeCell ref="NL17:NP17"/>
    <mergeCell ref="NQ17:NU17"/>
    <mergeCell ref="NV17:NZ17"/>
    <mergeCell ref="OA17:OE17"/>
    <mergeCell ref="OF17:OJ17"/>
    <mergeCell ref="JU17:JY17"/>
    <mergeCell ref="JZ17:KD17"/>
    <mergeCell ref="KE17:KI17"/>
    <mergeCell ref="KJ17:KN17"/>
    <mergeCell ref="HR17:HV17"/>
    <mergeCell ref="MH17:ML17"/>
    <mergeCell ref="ABM17:ABQ17"/>
    <mergeCell ref="ABR17:ABV17"/>
    <mergeCell ref="ZY17:AAC17"/>
    <mergeCell ref="AAD17:AAH17"/>
    <mergeCell ref="AAI17:AAM17"/>
    <mergeCell ref="AAN17:AAR17"/>
    <mergeCell ref="AAS17:AAW17"/>
    <mergeCell ref="ADP17:ADT17"/>
    <mergeCell ref="ABW17:ACA17"/>
    <mergeCell ref="ACB17:ACF17"/>
    <mergeCell ref="ACG17:ACK17"/>
    <mergeCell ref="ACL17:ACP17"/>
    <mergeCell ref="ACQ17:ACU17"/>
    <mergeCell ref="AEY17:AFC17"/>
    <mergeCell ref="AFD17:AFH17"/>
    <mergeCell ref="AFI17:AFM17"/>
    <mergeCell ref="AFN17:AFR17"/>
    <mergeCell ref="ADU17:ADY17"/>
    <mergeCell ref="ADZ17:AED17"/>
    <mergeCell ref="AEE17:AEI17"/>
    <mergeCell ref="AEJ17:AEN17"/>
    <mergeCell ref="AEO17:AES17"/>
    <mergeCell ref="AFS17:AFW17"/>
    <mergeCell ref="AFX17:AGB17"/>
    <mergeCell ref="AGC17:AGG17"/>
    <mergeCell ref="AGH17:AGL17"/>
    <mergeCell ref="AGM17:AGQ17"/>
    <mergeCell ref="AET17:AEX17"/>
    <mergeCell ref="ACV17:ACZ17"/>
    <mergeCell ref="ADA17:ADE17"/>
    <mergeCell ref="ADF17:ADJ17"/>
    <mergeCell ref="ADK17:ADO17"/>
    <mergeCell ref="AHQ17:AHU17"/>
    <mergeCell ref="AHV17:AHZ17"/>
    <mergeCell ref="AIA17:AIE17"/>
    <mergeCell ref="AIF17:AIJ17"/>
    <mergeCell ref="AIK17:AIO17"/>
    <mergeCell ref="AGR17:AGV17"/>
    <mergeCell ref="AGW17:AHA17"/>
    <mergeCell ref="AHB17:AHF17"/>
    <mergeCell ref="AHG17:AHK17"/>
    <mergeCell ref="AHL17:AHP17"/>
    <mergeCell ref="AKI17:AKM17"/>
    <mergeCell ref="AIP17:AIT17"/>
    <mergeCell ref="AIU17:AIY17"/>
    <mergeCell ref="AIZ17:AJD17"/>
    <mergeCell ref="AJE17:AJI17"/>
    <mergeCell ref="AJJ17:AJN17"/>
    <mergeCell ref="ALR17:ALV17"/>
    <mergeCell ref="ALW17:AMA17"/>
    <mergeCell ref="AMB17:AMF17"/>
    <mergeCell ref="AMG17:AMK17"/>
    <mergeCell ref="AKN17:AKR17"/>
    <mergeCell ref="AKS17:AKW17"/>
    <mergeCell ref="AKX17:ALB17"/>
    <mergeCell ref="ALC17:ALG17"/>
    <mergeCell ref="ALH17:ALL17"/>
    <mergeCell ref="AML17:AMP17"/>
    <mergeCell ref="AMQ17:AMU17"/>
    <mergeCell ref="AMV17:AMZ17"/>
    <mergeCell ref="ANA17:ANE17"/>
    <mergeCell ref="ANF17:ANJ17"/>
    <mergeCell ref="ALM17:ALQ17"/>
    <mergeCell ref="AJO17:AJS17"/>
    <mergeCell ref="AJT17:AJX17"/>
    <mergeCell ref="AJY17:AKC17"/>
    <mergeCell ref="AKD17:AKH17"/>
    <mergeCell ref="AOJ17:AON17"/>
    <mergeCell ref="AOO17:AOS17"/>
    <mergeCell ref="AOT17:AOX17"/>
    <mergeCell ref="AOY17:APC17"/>
    <mergeCell ref="APD17:APH17"/>
    <mergeCell ref="ANK17:ANO17"/>
    <mergeCell ref="ANP17:ANT17"/>
    <mergeCell ref="ANU17:ANY17"/>
    <mergeCell ref="ANZ17:AOD17"/>
    <mergeCell ref="AOE17:AOI17"/>
    <mergeCell ref="ARB17:ARF17"/>
    <mergeCell ref="API17:APM17"/>
    <mergeCell ref="APN17:APR17"/>
    <mergeCell ref="APS17:APW17"/>
    <mergeCell ref="APX17:AQB17"/>
    <mergeCell ref="AQC17:AQG17"/>
    <mergeCell ref="ASK17:ASO17"/>
    <mergeCell ref="ASP17:AST17"/>
    <mergeCell ref="ASU17:ASY17"/>
    <mergeCell ref="ASZ17:ATD17"/>
    <mergeCell ref="ARG17:ARK17"/>
    <mergeCell ref="ARL17:ARP17"/>
    <mergeCell ref="ARQ17:ARU17"/>
    <mergeCell ref="ARV17:ARZ17"/>
    <mergeCell ref="ASA17:ASE17"/>
    <mergeCell ref="ATE17:ATI17"/>
    <mergeCell ref="ATJ17:ATN17"/>
    <mergeCell ref="ATO17:ATS17"/>
    <mergeCell ref="ATT17:ATX17"/>
    <mergeCell ref="ATY17:AUC17"/>
    <mergeCell ref="ASF17:ASJ17"/>
    <mergeCell ref="AQH17:AQL17"/>
    <mergeCell ref="AQM17:AQQ17"/>
    <mergeCell ref="AQR17:AQV17"/>
    <mergeCell ref="AQW17:ARA17"/>
    <mergeCell ref="AVC17:AVG17"/>
    <mergeCell ref="AVH17:AVL17"/>
    <mergeCell ref="AVM17:AVQ17"/>
    <mergeCell ref="AVR17:AVV17"/>
    <mergeCell ref="AVW17:AWA17"/>
    <mergeCell ref="AUD17:AUH17"/>
    <mergeCell ref="AUI17:AUM17"/>
    <mergeCell ref="AUN17:AUR17"/>
    <mergeCell ref="AUS17:AUW17"/>
    <mergeCell ref="AUX17:AVB17"/>
    <mergeCell ref="AXU17:AXY17"/>
    <mergeCell ref="AWB17:AWF17"/>
    <mergeCell ref="AWG17:AWK17"/>
    <mergeCell ref="AWL17:AWP17"/>
    <mergeCell ref="AWQ17:AWU17"/>
    <mergeCell ref="AWV17:AWZ17"/>
    <mergeCell ref="AZD17:AZH17"/>
    <mergeCell ref="AZI17:AZM17"/>
    <mergeCell ref="AZN17:AZR17"/>
    <mergeCell ref="AZS17:AZW17"/>
    <mergeCell ref="AXZ17:AYD17"/>
    <mergeCell ref="AYE17:AYI17"/>
    <mergeCell ref="AYJ17:AYN17"/>
    <mergeCell ref="AYO17:AYS17"/>
    <mergeCell ref="AYT17:AYX17"/>
    <mergeCell ref="AZX17:BAB17"/>
    <mergeCell ref="BAC17:BAG17"/>
    <mergeCell ref="BAH17:BAL17"/>
    <mergeCell ref="BAM17:BAQ17"/>
    <mergeCell ref="BAR17:BAV17"/>
    <mergeCell ref="AYY17:AZC17"/>
    <mergeCell ref="AXA17:AXE17"/>
    <mergeCell ref="AXF17:AXJ17"/>
    <mergeCell ref="AXK17:AXO17"/>
    <mergeCell ref="AXP17:AXT17"/>
    <mergeCell ref="BBV17:BBZ17"/>
    <mergeCell ref="BCA17:BCE17"/>
    <mergeCell ref="BCF17:BCJ17"/>
    <mergeCell ref="BCK17:BCO17"/>
    <mergeCell ref="BCP17:BCT17"/>
    <mergeCell ref="BAW17:BBA17"/>
    <mergeCell ref="BBB17:BBF17"/>
    <mergeCell ref="BBG17:BBK17"/>
    <mergeCell ref="BBL17:BBP17"/>
    <mergeCell ref="BBQ17:BBU17"/>
    <mergeCell ref="BEN17:BER17"/>
    <mergeCell ref="BCU17:BCY17"/>
    <mergeCell ref="BCZ17:BDD17"/>
    <mergeCell ref="BDE17:BDI17"/>
    <mergeCell ref="BDJ17:BDN17"/>
    <mergeCell ref="BDO17:BDS17"/>
    <mergeCell ref="BFW17:BGA17"/>
    <mergeCell ref="BGB17:BGF17"/>
    <mergeCell ref="BGG17:BGK17"/>
    <mergeCell ref="BGL17:BGP17"/>
    <mergeCell ref="BES17:BEW17"/>
    <mergeCell ref="BEX17:BFB17"/>
    <mergeCell ref="BFC17:BFG17"/>
    <mergeCell ref="BFH17:BFL17"/>
    <mergeCell ref="BFM17:BFQ17"/>
    <mergeCell ref="BGQ17:BGU17"/>
    <mergeCell ref="BGV17:BGZ17"/>
    <mergeCell ref="BHA17:BHE17"/>
    <mergeCell ref="BHF17:BHJ17"/>
    <mergeCell ref="BHK17:BHO17"/>
    <mergeCell ref="BFR17:BFV17"/>
    <mergeCell ref="BDT17:BDX17"/>
    <mergeCell ref="BDY17:BEC17"/>
    <mergeCell ref="BED17:BEH17"/>
    <mergeCell ref="BEI17:BEM17"/>
    <mergeCell ref="BIO17:BIS17"/>
    <mergeCell ref="BIT17:BIX17"/>
    <mergeCell ref="BIY17:BJC17"/>
    <mergeCell ref="BJD17:BJH17"/>
    <mergeCell ref="BJI17:BJM17"/>
    <mergeCell ref="BHP17:BHT17"/>
    <mergeCell ref="BHU17:BHY17"/>
    <mergeCell ref="BHZ17:BID17"/>
    <mergeCell ref="BIE17:BII17"/>
    <mergeCell ref="BIJ17:BIN17"/>
    <mergeCell ref="BLG17:BLK17"/>
    <mergeCell ref="BJN17:BJR17"/>
    <mergeCell ref="BJS17:BJW17"/>
    <mergeCell ref="BJX17:BKB17"/>
    <mergeCell ref="BKC17:BKG17"/>
    <mergeCell ref="BKH17:BKL17"/>
    <mergeCell ref="BMP17:BMT17"/>
    <mergeCell ref="BMU17:BMY17"/>
    <mergeCell ref="BMZ17:BND17"/>
    <mergeCell ref="BNE17:BNI17"/>
    <mergeCell ref="BLL17:BLP17"/>
    <mergeCell ref="BLQ17:BLU17"/>
    <mergeCell ref="BLV17:BLZ17"/>
    <mergeCell ref="BMA17:BME17"/>
    <mergeCell ref="BMF17:BMJ17"/>
    <mergeCell ref="BNJ17:BNN17"/>
    <mergeCell ref="BNO17:BNS17"/>
    <mergeCell ref="BNT17:BNX17"/>
    <mergeCell ref="BNY17:BOC17"/>
    <mergeCell ref="BOD17:BOH17"/>
    <mergeCell ref="BMK17:BMO17"/>
    <mergeCell ref="BKM17:BKQ17"/>
    <mergeCell ref="BKR17:BKV17"/>
    <mergeCell ref="BKW17:BLA17"/>
    <mergeCell ref="BLB17:BLF17"/>
    <mergeCell ref="BPH17:BPL17"/>
    <mergeCell ref="BPM17:BPQ17"/>
    <mergeCell ref="BPR17:BPV17"/>
    <mergeCell ref="BPW17:BQA17"/>
    <mergeCell ref="BQB17:BQF17"/>
    <mergeCell ref="BOI17:BOM17"/>
    <mergeCell ref="BON17:BOR17"/>
    <mergeCell ref="BOS17:BOW17"/>
    <mergeCell ref="BOX17:BPB17"/>
    <mergeCell ref="BPC17:BPG17"/>
    <mergeCell ref="BRZ17:BSD17"/>
    <mergeCell ref="BQG17:BQK17"/>
    <mergeCell ref="BQL17:BQP17"/>
    <mergeCell ref="BQQ17:BQU17"/>
    <mergeCell ref="BQV17:BQZ17"/>
    <mergeCell ref="BRA17:BRE17"/>
    <mergeCell ref="BTI17:BTM17"/>
    <mergeCell ref="BTN17:BTR17"/>
    <mergeCell ref="BTS17:BTW17"/>
    <mergeCell ref="BTX17:BUB17"/>
    <mergeCell ref="BSE17:BSI17"/>
    <mergeCell ref="BSJ17:BSN17"/>
    <mergeCell ref="BSO17:BSS17"/>
    <mergeCell ref="BST17:BSX17"/>
    <mergeCell ref="BSY17:BTC17"/>
    <mergeCell ref="BUC17:BUG17"/>
    <mergeCell ref="BUH17:BUL17"/>
    <mergeCell ref="BUM17:BUQ17"/>
    <mergeCell ref="BUR17:BUV17"/>
    <mergeCell ref="BUW17:BVA17"/>
    <mergeCell ref="BTD17:BTH17"/>
    <mergeCell ref="BRF17:BRJ17"/>
    <mergeCell ref="BRK17:BRO17"/>
    <mergeCell ref="BRP17:BRT17"/>
    <mergeCell ref="BRU17:BRY17"/>
    <mergeCell ref="BWA17:BWE17"/>
    <mergeCell ref="BWF17:BWJ17"/>
    <mergeCell ref="BWK17:BWO17"/>
    <mergeCell ref="BWP17:BWT17"/>
    <mergeCell ref="BWU17:BWY17"/>
    <mergeCell ref="BVB17:BVF17"/>
    <mergeCell ref="BVG17:BVK17"/>
    <mergeCell ref="BVL17:BVP17"/>
    <mergeCell ref="BVQ17:BVU17"/>
    <mergeCell ref="BVV17:BVZ17"/>
    <mergeCell ref="BYS17:BYW17"/>
    <mergeCell ref="BWZ17:BXD17"/>
    <mergeCell ref="BXE17:BXI17"/>
    <mergeCell ref="BXJ17:BXN17"/>
    <mergeCell ref="BXO17:BXS17"/>
    <mergeCell ref="BXT17:BXX17"/>
    <mergeCell ref="CAB17:CAF17"/>
    <mergeCell ref="CAG17:CAK17"/>
    <mergeCell ref="CAL17:CAP17"/>
    <mergeCell ref="CAQ17:CAU17"/>
    <mergeCell ref="BYX17:BZB17"/>
    <mergeCell ref="BZC17:BZG17"/>
    <mergeCell ref="BZH17:BZL17"/>
    <mergeCell ref="BZM17:BZQ17"/>
    <mergeCell ref="BZR17:BZV17"/>
    <mergeCell ref="CAV17:CAZ17"/>
    <mergeCell ref="CBA17:CBE17"/>
    <mergeCell ref="CBF17:CBJ17"/>
    <mergeCell ref="CBK17:CBO17"/>
    <mergeCell ref="CBP17:CBT17"/>
    <mergeCell ref="BZW17:CAA17"/>
    <mergeCell ref="BXY17:BYC17"/>
    <mergeCell ref="BYD17:BYH17"/>
    <mergeCell ref="BYI17:BYM17"/>
    <mergeCell ref="BYN17:BYR17"/>
    <mergeCell ref="CCT17:CCX17"/>
    <mergeCell ref="CCY17:CDC17"/>
    <mergeCell ref="CDD17:CDH17"/>
    <mergeCell ref="CDI17:CDM17"/>
    <mergeCell ref="CDN17:CDR17"/>
    <mergeCell ref="CBU17:CBY17"/>
    <mergeCell ref="CBZ17:CCD17"/>
    <mergeCell ref="CCE17:CCI17"/>
    <mergeCell ref="CCJ17:CCN17"/>
    <mergeCell ref="CCO17:CCS17"/>
    <mergeCell ref="CFL17:CFP17"/>
    <mergeCell ref="CDS17:CDW17"/>
    <mergeCell ref="CDX17:CEB17"/>
    <mergeCell ref="CEC17:CEG17"/>
    <mergeCell ref="CEH17:CEL17"/>
    <mergeCell ref="CEM17:CEQ17"/>
    <mergeCell ref="CGU17:CGY17"/>
    <mergeCell ref="CGZ17:CHD17"/>
    <mergeCell ref="CHE17:CHI17"/>
    <mergeCell ref="CHJ17:CHN17"/>
    <mergeCell ref="CFQ17:CFU17"/>
    <mergeCell ref="CFV17:CFZ17"/>
    <mergeCell ref="CGA17:CGE17"/>
    <mergeCell ref="CGF17:CGJ17"/>
    <mergeCell ref="CGK17:CGO17"/>
    <mergeCell ref="CHO17:CHS17"/>
    <mergeCell ref="CHT17:CHX17"/>
    <mergeCell ref="CHY17:CIC17"/>
    <mergeCell ref="CID17:CIH17"/>
    <mergeCell ref="CII17:CIM17"/>
    <mergeCell ref="CGP17:CGT17"/>
    <mergeCell ref="CER17:CEV17"/>
    <mergeCell ref="CEW17:CFA17"/>
    <mergeCell ref="CFB17:CFF17"/>
    <mergeCell ref="CFG17:CFK17"/>
    <mergeCell ref="CJM17:CJQ17"/>
    <mergeCell ref="CJR17:CJV17"/>
    <mergeCell ref="CJW17:CKA17"/>
    <mergeCell ref="CKB17:CKF17"/>
    <mergeCell ref="CKG17:CKK17"/>
    <mergeCell ref="CIN17:CIR17"/>
    <mergeCell ref="CIS17:CIW17"/>
    <mergeCell ref="CIX17:CJB17"/>
    <mergeCell ref="CJC17:CJG17"/>
    <mergeCell ref="CJH17:CJL17"/>
    <mergeCell ref="CME17:CMI17"/>
    <mergeCell ref="CKL17:CKP17"/>
    <mergeCell ref="CKQ17:CKU17"/>
    <mergeCell ref="CKV17:CKZ17"/>
    <mergeCell ref="CLA17:CLE17"/>
    <mergeCell ref="CLF17:CLJ17"/>
    <mergeCell ref="CNN17:CNR17"/>
    <mergeCell ref="CNS17:CNW17"/>
    <mergeCell ref="CNX17:COB17"/>
    <mergeCell ref="COC17:COG17"/>
    <mergeCell ref="CMJ17:CMN17"/>
    <mergeCell ref="CMO17:CMS17"/>
    <mergeCell ref="CMT17:CMX17"/>
    <mergeCell ref="CMY17:CNC17"/>
    <mergeCell ref="CND17:CNH17"/>
    <mergeCell ref="COH17:COL17"/>
    <mergeCell ref="COM17:COQ17"/>
    <mergeCell ref="COR17:COV17"/>
    <mergeCell ref="COW17:CPA17"/>
    <mergeCell ref="CPB17:CPF17"/>
    <mergeCell ref="CNI17:CNM17"/>
    <mergeCell ref="CLK17:CLO17"/>
    <mergeCell ref="CLP17:CLT17"/>
    <mergeCell ref="CLU17:CLY17"/>
    <mergeCell ref="CLZ17:CMD17"/>
    <mergeCell ref="CQF17:CQJ17"/>
    <mergeCell ref="CQK17:CQO17"/>
    <mergeCell ref="CQP17:CQT17"/>
    <mergeCell ref="CQU17:CQY17"/>
    <mergeCell ref="CQZ17:CRD17"/>
    <mergeCell ref="CPG17:CPK17"/>
    <mergeCell ref="CPL17:CPP17"/>
    <mergeCell ref="CPQ17:CPU17"/>
    <mergeCell ref="CPV17:CPZ17"/>
    <mergeCell ref="CQA17:CQE17"/>
    <mergeCell ref="CSX17:CTB17"/>
    <mergeCell ref="CRE17:CRI17"/>
    <mergeCell ref="CRJ17:CRN17"/>
    <mergeCell ref="CRO17:CRS17"/>
    <mergeCell ref="CRT17:CRX17"/>
    <mergeCell ref="CRY17:CSC17"/>
    <mergeCell ref="CUG17:CUK17"/>
    <mergeCell ref="CUL17:CUP17"/>
    <mergeCell ref="CUQ17:CUU17"/>
    <mergeCell ref="CUV17:CUZ17"/>
    <mergeCell ref="CTC17:CTG17"/>
    <mergeCell ref="CTH17:CTL17"/>
    <mergeCell ref="CTM17:CTQ17"/>
    <mergeCell ref="CTR17:CTV17"/>
    <mergeCell ref="CTW17:CUA17"/>
    <mergeCell ref="CVA17:CVE17"/>
    <mergeCell ref="CVF17:CVJ17"/>
    <mergeCell ref="CVK17:CVO17"/>
    <mergeCell ref="CVP17:CVT17"/>
    <mergeCell ref="CVU17:CVY17"/>
    <mergeCell ref="CUB17:CUF17"/>
    <mergeCell ref="CSD17:CSH17"/>
    <mergeCell ref="CSI17:CSM17"/>
    <mergeCell ref="CSN17:CSR17"/>
    <mergeCell ref="CSS17:CSW17"/>
    <mergeCell ref="CWY17:CXC17"/>
    <mergeCell ref="CXD17:CXH17"/>
    <mergeCell ref="CXI17:CXM17"/>
    <mergeCell ref="CXN17:CXR17"/>
    <mergeCell ref="CXS17:CXW17"/>
    <mergeCell ref="CVZ17:CWD17"/>
    <mergeCell ref="CWE17:CWI17"/>
    <mergeCell ref="CWJ17:CWN17"/>
    <mergeCell ref="CWO17:CWS17"/>
    <mergeCell ref="CWT17:CWX17"/>
    <mergeCell ref="CZQ17:CZU17"/>
    <mergeCell ref="CXX17:CYB17"/>
    <mergeCell ref="CYC17:CYG17"/>
    <mergeCell ref="CYH17:CYL17"/>
    <mergeCell ref="CYM17:CYQ17"/>
    <mergeCell ref="CYR17:CYV17"/>
    <mergeCell ref="DAZ17:DBD17"/>
    <mergeCell ref="DBE17:DBI17"/>
    <mergeCell ref="DBJ17:DBN17"/>
    <mergeCell ref="DBO17:DBS17"/>
    <mergeCell ref="CZV17:CZZ17"/>
    <mergeCell ref="DAA17:DAE17"/>
    <mergeCell ref="DAF17:DAJ17"/>
    <mergeCell ref="DAK17:DAO17"/>
    <mergeCell ref="DAP17:DAT17"/>
    <mergeCell ref="DBT17:DBX17"/>
    <mergeCell ref="DBY17:DCC17"/>
    <mergeCell ref="DCD17:DCH17"/>
    <mergeCell ref="DCI17:DCM17"/>
    <mergeCell ref="DCN17:DCR17"/>
    <mergeCell ref="DAU17:DAY17"/>
    <mergeCell ref="CYW17:CZA17"/>
    <mergeCell ref="CZB17:CZF17"/>
    <mergeCell ref="CZG17:CZK17"/>
    <mergeCell ref="CZL17:CZP17"/>
    <mergeCell ref="DDR17:DDV17"/>
    <mergeCell ref="DDW17:DEA17"/>
    <mergeCell ref="DEB17:DEF17"/>
    <mergeCell ref="DEG17:DEK17"/>
    <mergeCell ref="DEL17:DEP17"/>
    <mergeCell ref="DCS17:DCW17"/>
    <mergeCell ref="DCX17:DDB17"/>
    <mergeCell ref="DDC17:DDG17"/>
    <mergeCell ref="DDH17:DDL17"/>
    <mergeCell ref="DDM17:DDQ17"/>
    <mergeCell ref="DGJ17:DGN17"/>
    <mergeCell ref="DEQ17:DEU17"/>
    <mergeCell ref="DEV17:DEZ17"/>
    <mergeCell ref="DFA17:DFE17"/>
    <mergeCell ref="DFF17:DFJ17"/>
    <mergeCell ref="DFK17:DFO17"/>
    <mergeCell ref="DHS17:DHW17"/>
    <mergeCell ref="DHX17:DIB17"/>
    <mergeCell ref="DIC17:DIG17"/>
    <mergeCell ref="DIH17:DIL17"/>
    <mergeCell ref="DGO17:DGS17"/>
    <mergeCell ref="DGT17:DGX17"/>
    <mergeCell ref="DGY17:DHC17"/>
    <mergeCell ref="DHD17:DHH17"/>
    <mergeCell ref="DHI17:DHM17"/>
    <mergeCell ref="DIM17:DIQ17"/>
    <mergeCell ref="DIR17:DIV17"/>
    <mergeCell ref="DIW17:DJA17"/>
    <mergeCell ref="DJB17:DJF17"/>
    <mergeCell ref="DJG17:DJK17"/>
    <mergeCell ref="DHN17:DHR17"/>
    <mergeCell ref="DFP17:DFT17"/>
    <mergeCell ref="DFU17:DFY17"/>
    <mergeCell ref="DFZ17:DGD17"/>
    <mergeCell ref="DGE17:DGI17"/>
    <mergeCell ref="DKK17:DKO17"/>
    <mergeCell ref="DKP17:DKT17"/>
    <mergeCell ref="DKU17:DKY17"/>
    <mergeCell ref="DKZ17:DLD17"/>
    <mergeCell ref="DLE17:DLI17"/>
    <mergeCell ref="DJL17:DJP17"/>
    <mergeCell ref="DJQ17:DJU17"/>
    <mergeCell ref="DJV17:DJZ17"/>
    <mergeCell ref="DKA17:DKE17"/>
    <mergeCell ref="DKF17:DKJ17"/>
    <mergeCell ref="DNC17:DNG17"/>
    <mergeCell ref="DLJ17:DLN17"/>
    <mergeCell ref="DLO17:DLS17"/>
    <mergeCell ref="DLT17:DLX17"/>
    <mergeCell ref="DLY17:DMC17"/>
    <mergeCell ref="DMD17:DMH17"/>
    <mergeCell ref="DOL17:DOP17"/>
    <mergeCell ref="DOQ17:DOU17"/>
    <mergeCell ref="DOV17:DOZ17"/>
    <mergeCell ref="DPA17:DPE17"/>
    <mergeCell ref="DNH17:DNL17"/>
    <mergeCell ref="DNM17:DNQ17"/>
    <mergeCell ref="DNR17:DNV17"/>
    <mergeCell ref="DNW17:DOA17"/>
    <mergeCell ref="DOB17:DOF17"/>
    <mergeCell ref="DPF17:DPJ17"/>
    <mergeCell ref="DPK17:DPO17"/>
    <mergeCell ref="DPP17:DPT17"/>
    <mergeCell ref="DPU17:DPY17"/>
    <mergeCell ref="DPZ17:DQD17"/>
    <mergeCell ref="DOG17:DOK17"/>
    <mergeCell ref="DMI17:DMM17"/>
    <mergeCell ref="DMN17:DMR17"/>
    <mergeCell ref="DMS17:DMW17"/>
    <mergeCell ref="DMX17:DNB17"/>
    <mergeCell ref="DRD17:DRH17"/>
    <mergeCell ref="DRI17:DRM17"/>
    <mergeCell ref="DRN17:DRR17"/>
    <mergeCell ref="DRS17:DRW17"/>
    <mergeCell ref="DRX17:DSB17"/>
    <mergeCell ref="DQE17:DQI17"/>
    <mergeCell ref="DQJ17:DQN17"/>
    <mergeCell ref="DQO17:DQS17"/>
    <mergeCell ref="DQT17:DQX17"/>
    <mergeCell ref="DQY17:DRC17"/>
    <mergeCell ref="DTV17:DTZ17"/>
    <mergeCell ref="DSC17:DSG17"/>
    <mergeCell ref="DSH17:DSL17"/>
    <mergeCell ref="DSM17:DSQ17"/>
    <mergeCell ref="DSR17:DSV17"/>
    <mergeCell ref="DSW17:DTA17"/>
    <mergeCell ref="DVE17:DVI17"/>
    <mergeCell ref="DVJ17:DVN17"/>
    <mergeCell ref="DVO17:DVS17"/>
    <mergeCell ref="DVT17:DVX17"/>
    <mergeCell ref="DUA17:DUE17"/>
    <mergeCell ref="DUF17:DUJ17"/>
    <mergeCell ref="DUK17:DUO17"/>
    <mergeCell ref="DUP17:DUT17"/>
    <mergeCell ref="DUU17:DUY17"/>
    <mergeCell ref="DVY17:DWC17"/>
    <mergeCell ref="DWD17:DWH17"/>
    <mergeCell ref="DWI17:DWM17"/>
    <mergeCell ref="DWN17:DWR17"/>
    <mergeCell ref="DWS17:DWW17"/>
    <mergeCell ref="DUZ17:DVD17"/>
    <mergeCell ref="DTB17:DTF17"/>
    <mergeCell ref="DTG17:DTK17"/>
    <mergeCell ref="DTL17:DTP17"/>
    <mergeCell ref="DTQ17:DTU17"/>
    <mergeCell ref="DXW17:DYA17"/>
    <mergeCell ref="DYB17:DYF17"/>
    <mergeCell ref="DYG17:DYK17"/>
    <mergeCell ref="DYL17:DYP17"/>
    <mergeCell ref="DYQ17:DYU17"/>
    <mergeCell ref="DWX17:DXB17"/>
    <mergeCell ref="DXC17:DXG17"/>
    <mergeCell ref="DXH17:DXL17"/>
    <mergeCell ref="DXM17:DXQ17"/>
    <mergeCell ref="DXR17:DXV17"/>
    <mergeCell ref="EAO17:EAS17"/>
    <mergeCell ref="DYV17:DYZ17"/>
    <mergeCell ref="DZA17:DZE17"/>
    <mergeCell ref="DZF17:DZJ17"/>
    <mergeCell ref="DZK17:DZO17"/>
    <mergeCell ref="DZP17:DZT17"/>
    <mergeCell ref="EBX17:ECB17"/>
    <mergeCell ref="ECC17:ECG17"/>
    <mergeCell ref="ECH17:ECL17"/>
    <mergeCell ref="ECM17:ECQ17"/>
    <mergeCell ref="EAT17:EAX17"/>
    <mergeCell ref="EAY17:EBC17"/>
    <mergeCell ref="EBD17:EBH17"/>
    <mergeCell ref="EBI17:EBM17"/>
    <mergeCell ref="EBN17:EBR17"/>
    <mergeCell ref="ECR17:ECV17"/>
    <mergeCell ref="ECW17:EDA17"/>
    <mergeCell ref="EDB17:EDF17"/>
    <mergeCell ref="EDG17:EDK17"/>
    <mergeCell ref="EDL17:EDP17"/>
    <mergeCell ref="EBS17:EBW17"/>
    <mergeCell ref="DZU17:DZY17"/>
    <mergeCell ref="DZZ17:EAD17"/>
    <mergeCell ref="EAE17:EAI17"/>
    <mergeCell ref="EAJ17:EAN17"/>
    <mergeCell ref="EEP17:EET17"/>
    <mergeCell ref="EEU17:EEY17"/>
    <mergeCell ref="EEZ17:EFD17"/>
    <mergeCell ref="EFE17:EFI17"/>
    <mergeCell ref="EFJ17:EFN17"/>
    <mergeCell ref="EDQ17:EDU17"/>
    <mergeCell ref="EDV17:EDZ17"/>
    <mergeCell ref="EEA17:EEE17"/>
    <mergeCell ref="EEF17:EEJ17"/>
    <mergeCell ref="EEK17:EEO17"/>
    <mergeCell ref="EHH17:EHL17"/>
    <mergeCell ref="EFO17:EFS17"/>
    <mergeCell ref="EFT17:EFX17"/>
    <mergeCell ref="EFY17:EGC17"/>
    <mergeCell ref="EGD17:EGH17"/>
    <mergeCell ref="EGI17:EGM17"/>
    <mergeCell ref="EIQ17:EIU17"/>
    <mergeCell ref="EIV17:EIZ17"/>
    <mergeCell ref="EJA17:EJE17"/>
    <mergeCell ref="EJF17:EJJ17"/>
    <mergeCell ref="EHM17:EHQ17"/>
    <mergeCell ref="EHR17:EHV17"/>
    <mergeCell ref="EHW17:EIA17"/>
    <mergeCell ref="EIB17:EIF17"/>
    <mergeCell ref="EIG17:EIK17"/>
    <mergeCell ref="EJK17:EJO17"/>
    <mergeCell ref="EJP17:EJT17"/>
    <mergeCell ref="EJU17:EJY17"/>
    <mergeCell ref="EJZ17:EKD17"/>
    <mergeCell ref="EKE17:EKI17"/>
    <mergeCell ref="EIL17:EIP17"/>
    <mergeCell ref="EGN17:EGR17"/>
    <mergeCell ref="EGS17:EGW17"/>
    <mergeCell ref="EGX17:EHB17"/>
    <mergeCell ref="EHC17:EHG17"/>
    <mergeCell ref="ELI17:ELM17"/>
    <mergeCell ref="ELN17:ELR17"/>
    <mergeCell ref="ELS17:ELW17"/>
    <mergeCell ref="ELX17:EMB17"/>
    <mergeCell ref="EMC17:EMG17"/>
    <mergeCell ref="EKJ17:EKN17"/>
    <mergeCell ref="EKO17:EKS17"/>
    <mergeCell ref="EKT17:EKX17"/>
    <mergeCell ref="EKY17:ELC17"/>
    <mergeCell ref="ELD17:ELH17"/>
    <mergeCell ref="EOA17:EOE17"/>
    <mergeCell ref="EMH17:EML17"/>
    <mergeCell ref="EMM17:EMQ17"/>
    <mergeCell ref="EMR17:EMV17"/>
    <mergeCell ref="EMW17:ENA17"/>
    <mergeCell ref="ENB17:ENF17"/>
    <mergeCell ref="EPJ17:EPN17"/>
    <mergeCell ref="EPO17:EPS17"/>
    <mergeCell ref="EPT17:EPX17"/>
    <mergeCell ref="EPY17:EQC17"/>
    <mergeCell ref="EOF17:EOJ17"/>
    <mergeCell ref="EOK17:EOO17"/>
    <mergeCell ref="EOP17:EOT17"/>
    <mergeCell ref="EOU17:EOY17"/>
    <mergeCell ref="EOZ17:EPD17"/>
    <mergeCell ref="EQD17:EQH17"/>
    <mergeCell ref="EQI17:EQM17"/>
    <mergeCell ref="EQN17:EQR17"/>
    <mergeCell ref="EQS17:EQW17"/>
    <mergeCell ref="EQX17:ERB17"/>
    <mergeCell ref="EPE17:EPI17"/>
    <mergeCell ref="ENG17:ENK17"/>
    <mergeCell ref="ENL17:ENP17"/>
    <mergeCell ref="ENQ17:ENU17"/>
    <mergeCell ref="ENV17:ENZ17"/>
    <mergeCell ref="ESB17:ESF17"/>
    <mergeCell ref="ESG17:ESK17"/>
    <mergeCell ref="ESL17:ESP17"/>
    <mergeCell ref="ESQ17:ESU17"/>
    <mergeCell ref="ESV17:ESZ17"/>
    <mergeCell ref="ERC17:ERG17"/>
    <mergeCell ref="ERH17:ERL17"/>
    <mergeCell ref="ERM17:ERQ17"/>
    <mergeCell ref="ERR17:ERV17"/>
    <mergeCell ref="ERW17:ESA17"/>
    <mergeCell ref="EUT17:EUX17"/>
    <mergeCell ref="ETA17:ETE17"/>
    <mergeCell ref="ETF17:ETJ17"/>
    <mergeCell ref="ETK17:ETO17"/>
    <mergeCell ref="ETP17:ETT17"/>
    <mergeCell ref="ETU17:ETY17"/>
    <mergeCell ref="EWC17:EWG17"/>
    <mergeCell ref="EWH17:EWL17"/>
    <mergeCell ref="EWM17:EWQ17"/>
    <mergeCell ref="EWR17:EWV17"/>
    <mergeCell ref="EUY17:EVC17"/>
    <mergeCell ref="EVD17:EVH17"/>
    <mergeCell ref="EVI17:EVM17"/>
    <mergeCell ref="EVN17:EVR17"/>
    <mergeCell ref="EVS17:EVW17"/>
    <mergeCell ref="EWW17:EXA17"/>
    <mergeCell ref="EXB17:EXF17"/>
    <mergeCell ref="EXG17:EXK17"/>
    <mergeCell ref="EXL17:EXP17"/>
    <mergeCell ref="EXQ17:EXU17"/>
    <mergeCell ref="EVX17:EWB17"/>
    <mergeCell ref="ETZ17:EUD17"/>
    <mergeCell ref="EUE17:EUI17"/>
    <mergeCell ref="EUJ17:EUN17"/>
    <mergeCell ref="EUO17:EUS17"/>
    <mergeCell ref="EYU17:EYY17"/>
    <mergeCell ref="EYZ17:EZD17"/>
    <mergeCell ref="EZE17:EZI17"/>
    <mergeCell ref="EZJ17:EZN17"/>
    <mergeCell ref="EZO17:EZS17"/>
    <mergeCell ref="EXV17:EXZ17"/>
    <mergeCell ref="EYA17:EYE17"/>
    <mergeCell ref="EYF17:EYJ17"/>
    <mergeCell ref="EYK17:EYO17"/>
    <mergeCell ref="EYP17:EYT17"/>
    <mergeCell ref="FBM17:FBQ17"/>
    <mergeCell ref="EZT17:EZX17"/>
    <mergeCell ref="EZY17:FAC17"/>
    <mergeCell ref="FAD17:FAH17"/>
    <mergeCell ref="FAI17:FAM17"/>
    <mergeCell ref="FAN17:FAR17"/>
    <mergeCell ref="FCV17:FCZ17"/>
    <mergeCell ref="FDA17:FDE17"/>
    <mergeCell ref="FDF17:FDJ17"/>
    <mergeCell ref="FDK17:FDO17"/>
    <mergeCell ref="FBR17:FBV17"/>
    <mergeCell ref="FBW17:FCA17"/>
    <mergeCell ref="FCB17:FCF17"/>
    <mergeCell ref="FCG17:FCK17"/>
    <mergeCell ref="FCL17:FCP17"/>
    <mergeCell ref="FDP17:FDT17"/>
    <mergeCell ref="FDU17:FDY17"/>
    <mergeCell ref="FDZ17:FED17"/>
    <mergeCell ref="FEE17:FEI17"/>
    <mergeCell ref="FEJ17:FEN17"/>
    <mergeCell ref="FCQ17:FCU17"/>
    <mergeCell ref="FAS17:FAW17"/>
    <mergeCell ref="FAX17:FBB17"/>
    <mergeCell ref="FBC17:FBG17"/>
    <mergeCell ref="FBH17:FBL17"/>
    <mergeCell ref="FFN17:FFR17"/>
    <mergeCell ref="FFS17:FFW17"/>
    <mergeCell ref="FFX17:FGB17"/>
    <mergeCell ref="FGC17:FGG17"/>
    <mergeCell ref="FGH17:FGL17"/>
    <mergeCell ref="FEO17:FES17"/>
    <mergeCell ref="FET17:FEX17"/>
    <mergeCell ref="FEY17:FFC17"/>
    <mergeCell ref="FFD17:FFH17"/>
    <mergeCell ref="FFI17:FFM17"/>
    <mergeCell ref="FIF17:FIJ17"/>
    <mergeCell ref="FGM17:FGQ17"/>
    <mergeCell ref="FGR17:FGV17"/>
    <mergeCell ref="FGW17:FHA17"/>
    <mergeCell ref="FHB17:FHF17"/>
    <mergeCell ref="FHG17:FHK17"/>
    <mergeCell ref="FJO17:FJS17"/>
    <mergeCell ref="FJT17:FJX17"/>
    <mergeCell ref="FJY17:FKC17"/>
    <mergeCell ref="FKD17:FKH17"/>
    <mergeCell ref="FIK17:FIO17"/>
    <mergeCell ref="FIP17:FIT17"/>
    <mergeCell ref="FIU17:FIY17"/>
    <mergeCell ref="FIZ17:FJD17"/>
    <mergeCell ref="FJE17:FJI17"/>
    <mergeCell ref="FKI17:FKM17"/>
    <mergeCell ref="FKN17:FKR17"/>
    <mergeCell ref="FKS17:FKW17"/>
    <mergeCell ref="FKX17:FLB17"/>
    <mergeCell ref="FLC17:FLG17"/>
    <mergeCell ref="FJJ17:FJN17"/>
    <mergeCell ref="FHL17:FHP17"/>
    <mergeCell ref="FHQ17:FHU17"/>
    <mergeCell ref="FHV17:FHZ17"/>
    <mergeCell ref="FIA17:FIE17"/>
    <mergeCell ref="FMG17:FMK17"/>
    <mergeCell ref="FML17:FMP17"/>
    <mergeCell ref="FMQ17:FMU17"/>
    <mergeCell ref="FMV17:FMZ17"/>
    <mergeCell ref="FNA17:FNE17"/>
    <mergeCell ref="FLH17:FLL17"/>
    <mergeCell ref="FLM17:FLQ17"/>
    <mergeCell ref="FLR17:FLV17"/>
    <mergeCell ref="FLW17:FMA17"/>
    <mergeCell ref="FMB17:FMF17"/>
    <mergeCell ref="FOY17:FPC17"/>
    <mergeCell ref="FNF17:FNJ17"/>
    <mergeCell ref="FNK17:FNO17"/>
    <mergeCell ref="FNP17:FNT17"/>
    <mergeCell ref="FNU17:FNY17"/>
    <mergeCell ref="FNZ17:FOD17"/>
    <mergeCell ref="FQH17:FQL17"/>
    <mergeCell ref="FQM17:FQQ17"/>
    <mergeCell ref="FQR17:FQV17"/>
    <mergeCell ref="FQW17:FRA17"/>
    <mergeCell ref="FPD17:FPH17"/>
    <mergeCell ref="FPI17:FPM17"/>
    <mergeCell ref="FPN17:FPR17"/>
    <mergeCell ref="FPS17:FPW17"/>
    <mergeCell ref="FPX17:FQB17"/>
    <mergeCell ref="FRB17:FRF17"/>
    <mergeCell ref="FRG17:FRK17"/>
    <mergeCell ref="FRL17:FRP17"/>
    <mergeCell ref="FRQ17:FRU17"/>
    <mergeCell ref="FRV17:FRZ17"/>
    <mergeCell ref="FQC17:FQG17"/>
    <mergeCell ref="FOE17:FOI17"/>
    <mergeCell ref="FOJ17:FON17"/>
    <mergeCell ref="FOO17:FOS17"/>
    <mergeCell ref="FOT17:FOX17"/>
    <mergeCell ref="FSZ17:FTD17"/>
    <mergeCell ref="FTE17:FTI17"/>
    <mergeCell ref="FTJ17:FTN17"/>
    <mergeCell ref="FTO17:FTS17"/>
    <mergeCell ref="FTT17:FTX17"/>
    <mergeCell ref="FSA17:FSE17"/>
    <mergeCell ref="FSF17:FSJ17"/>
    <mergeCell ref="FSK17:FSO17"/>
    <mergeCell ref="FSP17:FST17"/>
    <mergeCell ref="FSU17:FSY17"/>
    <mergeCell ref="FVR17:FVV17"/>
    <mergeCell ref="FTY17:FUC17"/>
    <mergeCell ref="FUD17:FUH17"/>
    <mergeCell ref="FUI17:FUM17"/>
    <mergeCell ref="FUN17:FUR17"/>
    <mergeCell ref="FUS17:FUW17"/>
    <mergeCell ref="FXA17:FXE17"/>
    <mergeCell ref="FXF17:FXJ17"/>
    <mergeCell ref="FXK17:FXO17"/>
    <mergeCell ref="FXP17:FXT17"/>
    <mergeCell ref="FVW17:FWA17"/>
    <mergeCell ref="FWB17:FWF17"/>
    <mergeCell ref="FWG17:FWK17"/>
    <mergeCell ref="FWL17:FWP17"/>
    <mergeCell ref="FWQ17:FWU17"/>
    <mergeCell ref="FXU17:FXY17"/>
    <mergeCell ref="FXZ17:FYD17"/>
    <mergeCell ref="FYE17:FYI17"/>
    <mergeCell ref="FYJ17:FYN17"/>
    <mergeCell ref="FYO17:FYS17"/>
    <mergeCell ref="FWV17:FWZ17"/>
    <mergeCell ref="FUX17:FVB17"/>
    <mergeCell ref="FVC17:FVG17"/>
    <mergeCell ref="FVH17:FVL17"/>
    <mergeCell ref="FVM17:FVQ17"/>
    <mergeCell ref="FZS17:FZW17"/>
    <mergeCell ref="FZX17:GAB17"/>
    <mergeCell ref="GAC17:GAG17"/>
    <mergeCell ref="GAH17:GAL17"/>
    <mergeCell ref="GAM17:GAQ17"/>
    <mergeCell ref="FYT17:FYX17"/>
    <mergeCell ref="FYY17:FZC17"/>
    <mergeCell ref="FZD17:FZH17"/>
    <mergeCell ref="FZI17:FZM17"/>
    <mergeCell ref="FZN17:FZR17"/>
    <mergeCell ref="GCK17:GCO17"/>
    <mergeCell ref="GAR17:GAV17"/>
    <mergeCell ref="GAW17:GBA17"/>
    <mergeCell ref="GBB17:GBF17"/>
    <mergeCell ref="GBG17:GBK17"/>
    <mergeCell ref="GBL17:GBP17"/>
    <mergeCell ref="GDT17:GDX17"/>
    <mergeCell ref="GDY17:GEC17"/>
    <mergeCell ref="GED17:GEH17"/>
    <mergeCell ref="GEI17:GEM17"/>
    <mergeCell ref="GCP17:GCT17"/>
    <mergeCell ref="GCU17:GCY17"/>
    <mergeCell ref="GCZ17:GDD17"/>
    <mergeCell ref="GDE17:GDI17"/>
    <mergeCell ref="GDJ17:GDN17"/>
    <mergeCell ref="GEN17:GER17"/>
    <mergeCell ref="GES17:GEW17"/>
    <mergeCell ref="GEX17:GFB17"/>
    <mergeCell ref="GFC17:GFG17"/>
    <mergeCell ref="GFH17:GFL17"/>
    <mergeCell ref="GDO17:GDS17"/>
    <mergeCell ref="GBQ17:GBU17"/>
    <mergeCell ref="GBV17:GBZ17"/>
    <mergeCell ref="GCA17:GCE17"/>
    <mergeCell ref="GCF17:GCJ17"/>
    <mergeCell ref="GGL17:GGP17"/>
    <mergeCell ref="GGQ17:GGU17"/>
    <mergeCell ref="GGV17:GGZ17"/>
    <mergeCell ref="GHA17:GHE17"/>
    <mergeCell ref="GHF17:GHJ17"/>
    <mergeCell ref="GFM17:GFQ17"/>
    <mergeCell ref="GFR17:GFV17"/>
    <mergeCell ref="GFW17:GGA17"/>
    <mergeCell ref="GGB17:GGF17"/>
    <mergeCell ref="GGG17:GGK17"/>
    <mergeCell ref="GJD17:GJH17"/>
    <mergeCell ref="GHK17:GHO17"/>
    <mergeCell ref="GHP17:GHT17"/>
    <mergeCell ref="GHU17:GHY17"/>
    <mergeCell ref="GHZ17:GID17"/>
    <mergeCell ref="GIE17:GII17"/>
    <mergeCell ref="GKM17:GKQ17"/>
    <mergeCell ref="GKR17:GKV17"/>
    <mergeCell ref="GKW17:GLA17"/>
    <mergeCell ref="GLB17:GLF17"/>
    <mergeCell ref="GJI17:GJM17"/>
    <mergeCell ref="GJN17:GJR17"/>
    <mergeCell ref="GJS17:GJW17"/>
    <mergeCell ref="GJX17:GKB17"/>
    <mergeCell ref="GKC17:GKG17"/>
    <mergeCell ref="GLG17:GLK17"/>
    <mergeCell ref="GLL17:GLP17"/>
    <mergeCell ref="GLQ17:GLU17"/>
    <mergeCell ref="GLV17:GLZ17"/>
    <mergeCell ref="GMA17:GME17"/>
    <mergeCell ref="GKH17:GKL17"/>
    <mergeCell ref="GIJ17:GIN17"/>
    <mergeCell ref="GIO17:GIS17"/>
    <mergeCell ref="GIT17:GIX17"/>
    <mergeCell ref="GIY17:GJC17"/>
    <mergeCell ref="GNE17:GNI17"/>
    <mergeCell ref="GNJ17:GNN17"/>
    <mergeCell ref="GNO17:GNS17"/>
    <mergeCell ref="GNT17:GNX17"/>
    <mergeCell ref="GNY17:GOC17"/>
    <mergeCell ref="GMF17:GMJ17"/>
    <mergeCell ref="GMK17:GMO17"/>
    <mergeCell ref="GMP17:GMT17"/>
    <mergeCell ref="GMU17:GMY17"/>
    <mergeCell ref="GMZ17:GND17"/>
    <mergeCell ref="GPW17:GQA17"/>
    <mergeCell ref="GOD17:GOH17"/>
    <mergeCell ref="GOI17:GOM17"/>
    <mergeCell ref="GON17:GOR17"/>
    <mergeCell ref="GOS17:GOW17"/>
    <mergeCell ref="GOX17:GPB17"/>
    <mergeCell ref="GRF17:GRJ17"/>
    <mergeCell ref="GRK17:GRO17"/>
    <mergeCell ref="GRP17:GRT17"/>
    <mergeCell ref="GRU17:GRY17"/>
    <mergeCell ref="GQB17:GQF17"/>
    <mergeCell ref="GQG17:GQK17"/>
    <mergeCell ref="GQL17:GQP17"/>
    <mergeCell ref="GQQ17:GQU17"/>
    <mergeCell ref="GQV17:GQZ17"/>
    <mergeCell ref="GRZ17:GSD17"/>
    <mergeCell ref="GSE17:GSI17"/>
    <mergeCell ref="GSJ17:GSN17"/>
    <mergeCell ref="GSO17:GSS17"/>
    <mergeCell ref="GST17:GSX17"/>
    <mergeCell ref="GRA17:GRE17"/>
    <mergeCell ref="GPC17:GPG17"/>
    <mergeCell ref="GPH17:GPL17"/>
    <mergeCell ref="GPM17:GPQ17"/>
    <mergeCell ref="GPR17:GPV17"/>
    <mergeCell ref="GTX17:GUB17"/>
    <mergeCell ref="GUC17:GUG17"/>
    <mergeCell ref="GUH17:GUL17"/>
    <mergeCell ref="GUM17:GUQ17"/>
    <mergeCell ref="GUR17:GUV17"/>
    <mergeCell ref="GSY17:GTC17"/>
    <mergeCell ref="GTD17:GTH17"/>
    <mergeCell ref="GTI17:GTM17"/>
    <mergeCell ref="GTN17:GTR17"/>
    <mergeCell ref="GTS17:GTW17"/>
    <mergeCell ref="GWP17:GWT17"/>
    <mergeCell ref="GUW17:GVA17"/>
    <mergeCell ref="GVB17:GVF17"/>
    <mergeCell ref="GVG17:GVK17"/>
    <mergeCell ref="GVL17:GVP17"/>
    <mergeCell ref="GVQ17:GVU17"/>
    <mergeCell ref="GXY17:GYC17"/>
    <mergeCell ref="GYD17:GYH17"/>
    <mergeCell ref="GYI17:GYM17"/>
    <mergeCell ref="GYN17:GYR17"/>
    <mergeCell ref="GWU17:GWY17"/>
    <mergeCell ref="GWZ17:GXD17"/>
    <mergeCell ref="GXE17:GXI17"/>
    <mergeCell ref="GXJ17:GXN17"/>
    <mergeCell ref="GXO17:GXS17"/>
    <mergeCell ref="GYS17:GYW17"/>
    <mergeCell ref="GYX17:GZB17"/>
    <mergeCell ref="GZC17:GZG17"/>
    <mergeCell ref="GZH17:GZL17"/>
    <mergeCell ref="GZM17:GZQ17"/>
    <mergeCell ref="GXT17:GXX17"/>
    <mergeCell ref="GVV17:GVZ17"/>
    <mergeCell ref="GWA17:GWE17"/>
    <mergeCell ref="GWF17:GWJ17"/>
    <mergeCell ref="GWK17:GWO17"/>
    <mergeCell ref="HAQ17:HAU17"/>
    <mergeCell ref="HAV17:HAZ17"/>
    <mergeCell ref="HBA17:HBE17"/>
    <mergeCell ref="HBF17:HBJ17"/>
    <mergeCell ref="HBK17:HBO17"/>
    <mergeCell ref="GZR17:GZV17"/>
    <mergeCell ref="GZW17:HAA17"/>
    <mergeCell ref="HAB17:HAF17"/>
    <mergeCell ref="HAG17:HAK17"/>
    <mergeCell ref="HAL17:HAP17"/>
    <mergeCell ref="HDI17:HDM17"/>
    <mergeCell ref="HBP17:HBT17"/>
    <mergeCell ref="HBU17:HBY17"/>
    <mergeCell ref="HBZ17:HCD17"/>
    <mergeCell ref="HCE17:HCI17"/>
    <mergeCell ref="HCJ17:HCN17"/>
    <mergeCell ref="HER17:HEV17"/>
    <mergeCell ref="HEW17:HFA17"/>
    <mergeCell ref="HFB17:HFF17"/>
    <mergeCell ref="HFG17:HFK17"/>
    <mergeCell ref="HDN17:HDR17"/>
    <mergeCell ref="HDS17:HDW17"/>
    <mergeCell ref="HDX17:HEB17"/>
    <mergeCell ref="HEC17:HEG17"/>
    <mergeCell ref="HEH17:HEL17"/>
    <mergeCell ref="HFL17:HFP17"/>
    <mergeCell ref="HFQ17:HFU17"/>
    <mergeCell ref="HFV17:HFZ17"/>
    <mergeCell ref="HGA17:HGE17"/>
    <mergeCell ref="HGF17:HGJ17"/>
    <mergeCell ref="HEM17:HEQ17"/>
    <mergeCell ref="HCO17:HCS17"/>
    <mergeCell ref="HCT17:HCX17"/>
    <mergeCell ref="HCY17:HDC17"/>
    <mergeCell ref="HDD17:HDH17"/>
    <mergeCell ref="HHJ17:HHN17"/>
    <mergeCell ref="HHO17:HHS17"/>
    <mergeCell ref="HHT17:HHX17"/>
    <mergeCell ref="HHY17:HIC17"/>
    <mergeCell ref="HID17:HIH17"/>
    <mergeCell ref="HGK17:HGO17"/>
    <mergeCell ref="HGP17:HGT17"/>
    <mergeCell ref="HGU17:HGY17"/>
    <mergeCell ref="HGZ17:HHD17"/>
    <mergeCell ref="HHE17:HHI17"/>
    <mergeCell ref="HKB17:HKF17"/>
    <mergeCell ref="HII17:HIM17"/>
    <mergeCell ref="HIN17:HIR17"/>
    <mergeCell ref="HIS17:HIW17"/>
    <mergeCell ref="HIX17:HJB17"/>
    <mergeCell ref="HJC17:HJG17"/>
    <mergeCell ref="HLK17:HLO17"/>
    <mergeCell ref="HLP17:HLT17"/>
    <mergeCell ref="HLU17:HLY17"/>
    <mergeCell ref="HLZ17:HMD17"/>
    <mergeCell ref="HKG17:HKK17"/>
    <mergeCell ref="HKL17:HKP17"/>
    <mergeCell ref="HKQ17:HKU17"/>
    <mergeCell ref="HKV17:HKZ17"/>
    <mergeCell ref="HLA17:HLE17"/>
    <mergeCell ref="HME17:HMI17"/>
    <mergeCell ref="HMJ17:HMN17"/>
    <mergeCell ref="HMO17:HMS17"/>
    <mergeCell ref="HMT17:HMX17"/>
    <mergeCell ref="HMY17:HNC17"/>
    <mergeCell ref="HLF17:HLJ17"/>
    <mergeCell ref="HJH17:HJL17"/>
    <mergeCell ref="HJM17:HJQ17"/>
    <mergeCell ref="HJR17:HJV17"/>
    <mergeCell ref="HJW17:HKA17"/>
    <mergeCell ref="HOC17:HOG17"/>
    <mergeCell ref="HOH17:HOL17"/>
    <mergeCell ref="HOM17:HOQ17"/>
    <mergeCell ref="HOR17:HOV17"/>
    <mergeCell ref="HOW17:HPA17"/>
    <mergeCell ref="HND17:HNH17"/>
    <mergeCell ref="HNI17:HNM17"/>
    <mergeCell ref="HNN17:HNR17"/>
    <mergeCell ref="HNS17:HNW17"/>
    <mergeCell ref="HNX17:HOB17"/>
    <mergeCell ref="HQU17:HQY17"/>
    <mergeCell ref="HPB17:HPF17"/>
    <mergeCell ref="HPG17:HPK17"/>
    <mergeCell ref="HPL17:HPP17"/>
    <mergeCell ref="HPQ17:HPU17"/>
    <mergeCell ref="HPV17:HPZ17"/>
    <mergeCell ref="HSD17:HSH17"/>
    <mergeCell ref="HSI17:HSM17"/>
    <mergeCell ref="HSN17:HSR17"/>
    <mergeCell ref="HSS17:HSW17"/>
    <mergeCell ref="HQZ17:HRD17"/>
    <mergeCell ref="HRE17:HRI17"/>
    <mergeCell ref="HRJ17:HRN17"/>
    <mergeCell ref="HRO17:HRS17"/>
    <mergeCell ref="HRT17:HRX17"/>
    <mergeCell ref="HSX17:HTB17"/>
    <mergeCell ref="HTC17:HTG17"/>
    <mergeCell ref="HTH17:HTL17"/>
    <mergeCell ref="HTM17:HTQ17"/>
    <mergeCell ref="HTR17:HTV17"/>
    <mergeCell ref="HRY17:HSC17"/>
    <mergeCell ref="HQA17:HQE17"/>
    <mergeCell ref="HQF17:HQJ17"/>
    <mergeCell ref="HQK17:HQO17"/>
    <mergeCell ref="HQP17:HQT17"/>
    <mergeCell ref="HUV17:HUZ17"/>
    <mergeCell ref="HVA17:HVE17"/>
    <mergeCell ref="HVF17:HVJ17"/>
    <mergeCell ref="HVK17:HVO17"/>
    <mergeCell ref="HVP17:HVT17"/>
    <mergeCell ref="HTW17:HUA17"/>
    <mergeCell ref="HUB17:HUF17"/>
    <mergeCell ref="HUG17:HUK17"/>
    <mergeCell ref="HUL17:HUP17"/>
    <mergeCell ref="HUQ17:HUU17"/>
    <mergeCell ref="HXN17:HXR17"/>
    <mergeCell ref="HVU17:HVY17"/>
    <mergeCell ref="HVZ17:HWD17"/>
    <mergeCell ref="HWE17:HWI17"/>
    <mergeCell ref="HWJ17:HWN17"/>
    <mergeCell ref="HWO17:HWS17"/>
    <mergeCell ref="HYW17:HZA17"/>
    <mergeCell ref="HZB17:HZF17"/>
    <mergeCell ref="HZG17:HZK17"/>
    <mergeCell ref="HZL17:HZP17"/>
    <mergeCell ref="HXS17:HXW17"/>
    <mergeCell ref="HXX17:HYB17"/>
    <mergeCell ref="HYC17:HYG17"/>
    <mergeCell ref="HYH17:HYL17"/>
    <mergeCell ref="HYM17:HYQ17"/>
    <mergeCell ref="HZQ17:HZU17"/>
    <mergeCell ref="HZV17:HZZ17"/>
    <mergeCell ref="IAA17:IAE17"/>
    <mergeCell ref="IAF17:IAJ17"/>
    <mergeCell ref="IAK17:IAO17"/>
    <mergeCell ref="HYR17:HYV17"/>
    <mergeCell ref="HWT17:HWX17"/>
    <mergeCell ref="HWY17:HXC17"/>
    <mergeCell ref="HXD17:HXH17"/>
    <mergeCell ref="HXI17:HXM17"/>
    <mergeCell ref="IBO17:IBS17"/>
    <mergeCell ref="IBT17:IBX17"/>
    <mergeCell ref="IBY17:ICC17"/>
    <mergeCell ref="ICD17:ICH17"/>
    <mergeCell ref="ICI17:ICM17"/>
    <mergeCell ref="IAP17:IAT17"/>
    <mergeCell ref="IAU17:IAY17"/>
    <mergeCell ref="IAZ17:IBD17"/>
    <mergeCell ref="IBE17:IBI17"/>
    <mergeCell ref="IBJ17:IBN17"/>
    <mergeCell ref="IEG17:IEK17"/>
    <mergeCell ref="ICN17:ICR17"/>
    <mergeCell ref="ICS17:ICW17"/>
    <mergeCell ref="ICX17:IDB17"/>
    <mergeCell ref="IDC17:IDG17"/>
    <mergeCell ref="IDH17:IDL17"/>
    <mergeCell ref="IFP17:IFT17"/>
    <mergeCell ref="IFU17:IFY17"/>
    <mergeCell ref="IFZ17:IGD17"/>
    <mergeCell ref="IGE17:IGI17"/>
    <mergeCell ref="IEL17:IEP17"/>
    <mergeCell ref="IEQ17:IEU17"/>
    <mergeCell ref="IEV17:IEZ17"/>
    <mergeCell ref="IFA17:IFE17"/>
    <mergeCell ref="IFF17:IFJ17"/>
    <mergeCell ref="IGJ17:IGN17"/>
    <mergeCell ref="IGO17:IGS17"/>
    <mergeCell ref="IGT17:IGX17"/>
    <mergeCell ref="IGY17:IHC17"/>
    <mergeCell ref="IHD17:IHH17"/>
    <mergeCell ref="IFK17:IFO17"/>
    <mergeCell ref="IDM17:IDQ17"/>
    <mergeCell ref="IDR17:IDV17"/>
    <mergeCell ref="IDW17:IEA17"/>
    <mergeCell ref="IEB17:IEF17"/>
    <mergeCell ref="IIH17:IIL17"/>
    <mergeCell ref="IIM17:IIQ17"/>
    <mergeCell ref="IIR17:IIV17"/>
    <mergeCell ref="IIW17:IJA17"/>
    <mergeCell ref="IJB17:IJF17"/>
    <mergeCell ref="IHI17:IHM17"/>
    <mergeCell ref="IHN17:IHR17"/>
    <mergeCell ref="IHS17:IHW17"/>
    <mergeCell ref="IHX17:IIB17"/>
    <mergeCell ref="IIC17:IIG17"/>
    <mergeCell ref="IKZ17:ILD17"/>
    <mergeCell ref="IJG17:IJK17"/>
    <mergeCell ref="IJL17:IJP17"/>
    <mergeCell ref="IJQ17:IJU17"/>
    <mergeCell ref="IJV17:IJZ17"/>
    <mergeCell ref="IKA17:IKE17"/>
    <mergeCell ref="IMI17:IMM17"/>
    <mergeCell ref="IMN17:IMR17"/>
    <mergeCell ref="IMS17:IMW17"/>
    <mergeCell ref="IMX17:INB17"/>
    <mergeCell ref="ILE17:ILI17"/>
    <mergeCell ref="ILJ17:ILN17"/>
    <mergeCell ref="ILO17:ILS17"/>
    <mergeCell ref="ILT17:ILX17"/>
    <mergeCell ref="ILY17:IMC17"/>
    <mergeCell ref="INC17:ING17"/>
    <mergeCell ref="INH17:INL17"/>
    <mergeCell ref="INM17:INQ17"/>
    <mergeCell ref="INR17:INV17"/>
    <mergeCell ref="INW17:IOA17"/>
    <mergeCell ref="IMD17:IMH17"/>
    <mergeCell ref="IKF17:IKJ17"/>
    <mergeCell ref="IKK17:IKO17"/>
    <mergeCell ref="IKP17:IKT17"/>
    <mergeCell ref="IKU17:IKY17"/>
    <mergeCell ref="IPA17:IPE17"/>
    <mergeCell ref="IPF17:IPJ17"/>
    <mergeCell ref="IPK17:IPO17"/>
    <mergeCell ref="IPP17:IPT17"/>
    <mergeCell ref="IPU17:IPY17"/>
    <mergeCell ref="IOB17:IOF17"/>
    <mergeCell ref="IOG17:IOK17"/>
    <mergeCell ref="IOL17:IOP17"/>
    <mergeCell ref="IOQ17:IOU17"/>
    <mergeCell ref="IOV17:IOZ17"/>
    <mergeCell ref="IRS17:IRW17"/>
    <mergeCell ref="IPZ17:IQD17"/>
    <mergeCell ref="IQE17:IQI17"/>
    <mergeCell ref="IQJ17:IQN17"/>
    <mergeCell ref="IQO17:IQS17"/>
    <mergeCell ref="IQT17:IQX17"/>
    <mergeCell ref="ITB17:ITF17"/>
    <mergeCell ref="ITG17:ITK17"/>
    <mergeCell ref="ITL17:ITP17"/>
    <mergeCell ref="ITQ17:ITU17"/>
    <mergeCell ref="IRX17:ISB17"/>
    <mergeCell ref="ISC17:ISG17"/>
    <mergeCell ref="ISH17:ISL17"/>
    <mergeCell ref="ISM17:ISQ17"/>
    <mergeCell ref="ISR17:ISV17"/>
    <mergeCell ref="ITV17:ITZ17"/>
    <mergeCell ref="IUA17:IUE17"/>
    <mergeCell ref="IUF17:IUJ17"/>
    <mergeCell ref="IUK17:IUO17"/>
    <mergeCell ref="IUP17:IUT17"/>
    <mergeCell ref="ISW17:ITA17"/>
    <mergeCell ref="IQY17:IRC17"/>
    <mergeCell ref="IRD17:IRH17"/>
    <mergeCell ref="IRI17:IRM17"/>
    <mergeCell ref="IRN17:IRR17"/>
    <mergeCell ref="IVT17:IVX17"/>
    <mergeCell ref="IVY17:IWC17"/>
    <mergeCell ref="IWD17:IWH17"/>
    <mergeCell ref="IWI17:IWM17"/>
    <mergeCell ref="IWN17:IWR17"/>
    <mergeCell ref="IUU17:IUY17"/>
    <mergeCell ref="IUZ17:IVD17"/>
    <mergeCell ref="IVE17:IVI17"/>
    <mergeCell ref="IVJ17:IVN17"/>
    <mergeCell ref="IVO17:IVS17"/>
    <mergeCell ref="IYL17:IYP17"/>
    <mergeCell ref="IWS17:IWW17"/>
    <mergeCell ref="IWX17:IXB17"/>
    <mergeCell ref="IXC17:IXG17"/>
    <mergeCell ref="IXH17:IXL17"/>
    <mergeCell ref="IXM17:IXQ17"/>
    <mergeCell ref="IZU17:IZY17"/>
    <mergeCell ref="IZZ17:JAD17"/>
    <mergeCell ref="JAE17:JAI17"/>
    <mergeCell ref="JAJ17:JAN17"/>
    <mergeCell ref="IYQ17:IYU17"/>
    <mergeCell ref="IYV17:IYZ17"/>
    <mergeCell ref="IZA17:IZE17"/>
    <mergeCell ref="IZF17:IZJ17"/>
    <mergeCell ref="IZK17:IZO17"/>
    <mergeCell ref="JAO17:JAS17"/>
    <mergeCell ref="JAT17:JAX17"/>
    <mergeCell ref="JAY17:JBC17"/>
    <mergeCell ref="JBD17:JBH17"/>
    <mergeCell ref="JBI17:JBM17"/>
    <mergeCell ref="IZP17:IZT17"/>
    <mergeCell ref="IXR17:IXV17"/>
    <mergeCell ref="IXW17:IYA17"/>
    <mergeCell ref="IYB17:IYF17"/>
    <mergeCell ref="IYG17:IYK17"/>
    <mergeCell ref="JCM17:JCQ17"/>
    <mergeCell ref="JCR17:JCV17"/>
    <mergeCell ref="JCW17:JDA17"/>
    <mergeCell ref="JDB17:JDF17"/>
    <mergeCell ref="JDG17:JDK17"/>
    <mergeCell ref="JBN17:JBR17"/>
    <mergeCell ref="JBS17:JBW17"/>
    <mergeCell ref="JBX17:JCB17"/>
    <mergeCell ref="JCC17:JCG17"/>
    <mergeCell ref="JCH17:JCL17"/>
    <mergeCell ref="JFE17:JFI17"/>
    <mergeCell ref="JDL17:JDP17"/>
    <mergeCell ref="JDQ17:JDU17"/>
    <mergeCell ref="JDV17:JDZ17"/>
    <mergeCell ref="JEA17:JEE17"/>
    <mergeCell ref="JEF17:JEJ17"/>
    <mergeCell ref="JGN17:JGR17"/>
    <mergeCell ref="JGS17:JGW17"/>
    <mergeCell ref="JGX17:JHB17"/>
    <mergeCell ref="JHC17:JHG17"/>
    <mergeCell ref="JFJ17:JFN17"/>
    <mergeCell ref="JFO17:JFS17"/>
    <mergeCell ref="JFT17:JFX17"/>
    <mergeCell ref="JFY17:JGC17"/>
    <mergeCell ref="JGD17:JGH17"/>
    <mergeCell ref="JHH17:JHL17"/>
    <mergeCell ref="JHM17:JHQ17"/>
    <mergeCell ref="JHR17:JHV17"/>
    <mergeCell ref="JHW17:JIA17"/>
    <mergeCell ref="JIB17:JIF17"/>
    <mergeCell ref="JGI17:JGM17"/>
    <mergeCell ref="JEK17:JEO17"/>
    <mergeCell ref="JEP17:JET17"/>
    <mergeCell ref="JEU17:JEY17"/>
    <mergeCell ref="JEZ17:JFD17"/>
    <mergeCell ref="JJF17:JJJ17"/>
    <mergeCell ref="JJK17:JJO17"/>
    <mergeCell ref="JJP17:JJT17"/>
    <mergeCell ref="JJU17:JJY17"/>
    <mergeCell ref="JJZ17:JKD17"/>
    <mergeCell ref="JIG17:JIK17"/>
    <mergeCell ref="JIL17:JIP17"/>
    <mergeCell ref="JIQ17:JIU17"/>
    <mergeCell ref="JIV17:JIZ17"/>
    <mergeCell ref="JJA17:JJE17"/>
    <mergeCell ref="JLX17:JMB17"/>
    <mergeCell ref="JKE17:JKI17"/>
    <mergeCell ref="JKJ17:JKN17"/>
    <mergeCell ref="JKO17:JKS17"/>
    <mergeCell ref="JKT17:JKX17"/>
    <mergeCell ref="JKY17:JLC17"/>
    <mergeCell ref="JNG17:JNK17"/>
    <mergeCell ref="JNL17:JNP17"/>
    <mergeCell ref="JNQ17:JNU17"/>
    <mergeCell ref="JNV17:JNZ17"/>
    <mergeCell ref="JMC17:JMG17"/>
    <mergeCell ref="JMH17:JML17"/>
    <mergeCell ref="JMM17:JMQ17"/>
    <mergeCell ref="JMR17:JMV17"/>
    <mergeCell ref="JMW17:JNA17"/>
    <mergeCell ref="JOA17:JOE17"/>
    <mergeCell ref="JOF17:JOJ17"/>
    <mergeCell ref="JOK17:JOO17"/>
    <mergeCell ref="JOP17:JOT17"/>
    <mergeCell ref="JOU17:JOY17"/>
    <mergeCell ref="JNB17:JNF17"/>
    <mergeCell ref="JLD17:JLH17"/>
    <mergeCell ref="JLI17:JLM17"/>
    <mergeCell ref="JLN17:JLR17"/>
    <mergeCell ref="JLS17:JLW17"/>
    <mergeCell ref="JPY17:JQC17"/>
    <mergeCell ref="JQD17:JQH17"/>
    <mergeCell ref="JQI17:JQM17"/>
    <mergeCell ref="JQN17:JQR17"/>
    <mergeCell ref="JQS17:JQW17"/>
    <mergeCell ref="JOZ17:JPD17"/>
    <mergeCell ref="JPE17:JPI17"/>
    <mergeCell ref="JPJ17:JPN17"/>
    <mergeCell ref="JPO17:JPS17"/>
    <mergeCell ref="JPT17:JPX17"/>
    <mergeCell ref="JSQ17:JSU17"/>
    <mergeCell ref="JQX17:JRB17"/>
    <mergeCell ref="JRC17:JRG17"/>
    <mergeCell ref="JRH17:JRL17"/>
    <mergeCell ref="JRM17:JRQ17"/>
    <mergeCell ref="JRR17:JRV17"/>
    <mergeCell ref="JTZ17:JUD17"/>
    <mergeCell ref="JUE17:JUI17"/>
    <mergeCell ref="JUJ17:JUN17"/>
    <mergeCell ref="JUO17:JUS17"/>
    <mergeCell ref="JSV17:JSZ17"/>
    <mergeCell ref="JTA17:JTE17"/>
    <mergeCell ref="JTF17:JTJ17"/>
    <mergeCell ref="JTK17:JTO17"/>
    <mergeCell ref="JTP17:JTT17"/>
    <mergeCell ref="JUT17:JUX17"/>
    <mergeCell ref="JUY17:JVC17"/>
    <mergeCell ref="JVD17:JVH17"/>
    <mergeCell ref="JVI17:JVM17"/>
    <mergeCell ref="JVN17:JVR17"/>
    <mergeCell ref="JTU17:JTY17"/>
    <mergeCell ref="JRW17:JSA17"/>
    <mergeCell ref="JSB17:JSF17"/>
    <mergeCell ref="JSG17:JSK17"/>
    <mergeCell ref="JSL17:JSP17"/>
    <mergeCell ref="JWR17:JWV17"/>
    <mergeCell ref="JWW17:JXA17"/>
    <mergeCell ref="JXB17:JXF17"/>
    <mergeCell ref="JXG17:JXK17"/>
    <mergeCell ref="JXL17:JXP17"/>
    <mergeCell ref="JVS17:JVW17"/>
    <mergeCell ref="JVX17:JWB17"/>
    <mergeCell ref="JWC17:JWG17"/>
    <mergeCell ref="JWH17:JWL17"/>
    <mergeCell ref="JWM17:JWQ17"/>
    <mergeCell ref="JZJ17:JZN17"/>
    <mergeCell ref="JXQ17:JXU17"/>
    <mergeCell ref="JXV17:JXZ17"/>
    <mergeCell ref="JYA17:JYE17"/>
    <mergeCell ref="JYF17:JYJ17"/>
    <mergeCell ref="JYK17:JYO17"/>
    <mergeCell ref="KAS17:KAW17"/>
    <mergeCell ref="KAX17:KBB17"/>
    <mergeCell ref="KBC17:KBG17"/>
    <mergeCell ref="KBH17:KBL17"/>
    <mergeCell ref="JZO17:JZS17"/>
    <mergeCell ref="JZT17:JZX17"/>
    <mergeCell ref="JZY17:KAC17"/>
    <mergeCell ref="KAD17:KAH17"/>
    <mergeCell ref="KAI17:KAM17"/>
    <mergeCell ref="KBM17:KBQ17"/>
    <mergeCell ref="KBR17:KBV17"/>
    <mergeCell ref="KBW17:KCA17"/>
    <mergeCell ref="KCB17:KCF17"/>
    <mergeCell ref="KCG17:KCK17"/>
    <mergeCell ref="KAN17:KAR17"/>
    <mergeCell ref="JYP17:JYT17"/>
    <mergeCell ref="JYU17:JYY17"/>
    <mergeCell ref="JYZ17:JZD17"/>
    <mergeCell ref="JZE17:JZI17"/>
    <mergeCell ref="KDK17:KDO17"/>
    <mergeCell ref="KDP17:KDT17"/>
    <mergeCell ref="KDU17:KDY17"/>
    <mergeCell ref="KDZ17:KED17"/>
    <mergeCell ref="KEE17:KEI17"/>
    <mergeCell ref="KCL17:KCP17"/>
    <mergeCell ref="KCQ17:KCU17"/>
    <mergeCell ref="KCV17:KCZ17"/>
    <mergeCell ref="KDA17:KDE17"/>
    <mergeCell ref="KDF17:KDJ17"/>
    <mergeCell ref="KGC17:KGG17"/>
    <mergeCell ref="KEJ17:KEN17"/>
    <mergeCell ref="KEO17:KES17"/>
    <mergeCell ref="KET17:KEX17"/>
    <mergeCell ref="KEY17:KFC17"/>
    <mergeCell ref="KFD17:KFH17"/>
    <mergeCell ref="KHL17:KHP17"/>
    <mergeCell ref="KHQ17:KHU17"/>
    <mergeCell ref="KHV17:KHZ17"/>
    <mergeCell ref="KIA17:KIE17"/>
    <mergeCell ref="KGH17:KGL17"/>
    <mergeCell ref="KGM17:KGQ17"/>
    <mergeCell ref="KGR17:KGV17"/>
    <mergeCell ref="KGW17:KHA17"/>
    <mergeCell ref="KHB17:KHF17"/>
    <mergeCell ref="KIF17:KIJ17"/>
    <mergeCell ref="KIK17:KIO17"/>
    <mergeCell ref="KIP17:KIT17"/>
    <mergeCell ref="KIU17:KIY17"/>
    <mergeCell ref="KIZ17:KJD17"/>
    <mergeCell ref="KHG17:KHK17"/>
    <mergeCell ref="KFI17:KFM17"/>
    <mergeCell ref="KFN17:KFR17"/>
    <mergeCell ref="KFS17:KFW17"/>
    <mergeCell ref="KFX17:KGB17"/>
    <mergeCell ref="KKD17:KKH17"/>
    <mergeCell ref="KKI17:KKM17"/>
    <mergeCell ref="KKN17:KKR17"/>
    <mergeCell ref="KKS17:KKW17"/>
    <mergeCell ref="KKX17:KLB17"/>
    <mergeCell ref="KJE17:KJI17"/>
    <mergeCell ref="KJJ17:KJN17"/>
    <mergeCell ref="KJO17:KJS17"/>
    <mergeCell ref="KJT17:KJX17"/>
    <mergeCell ref="KJY17:KKC17"/>
    <mergeCell ref="KMV17:KMZ17"/>
    <mergeCell ref="KLC17:KLG17"/>
    <mergeCell ref="KLH17:KLL17"/>
    <mergeCell ref="KLM17:KLQ17"/>
    <mergeCell ref="KLR17:KLV17"/>
    <mergeCell ref="KLW17:KMA17"/>
    <mergeCell ref="KOE17:KOI17"/>
    <mergeCell ref="KOJ17:KON17"/>
    <mergeCell ref="KOO17:KOS17"/>
    <mergeCell ref="KOT17:KOX17"/>
    <mergeCell ref="KNA17:KNE17"/>
    <mergeCell ref="KNF17:KNJ17"/>
    <mergeCell ref="KNK17:KNO17"/>
    <mergeCell ref="KNP17:KNT17"/>
    <mergeCell ref="KNU17:KNY17"/>
    <mergeCell ref="KOY17:KPC17"/>
    <mergeCell ref="KPD17:KPH17"/>
    <mergeCell ref="KPI17:KPM17"/>
    <mergeCell ref="KPN17:KPR17"/>
    <mergeCell ref="KPS17:KPW17"/>
    <mergeCell ref="KNZ17:KOD17"/>
    <mergeCell ref="KMB17:KMF17"/>
    <mergeCell ref="KMG17:KMK17"/>
    <mergeCell ref="KML17:KMP17"/>
    <mergeCell ref="KMQ17:KMU17"/>
    <mergeCell ref="KQW17:KRA17"/>
    <mergeCell ref="KRB17:KRF17"/>
    <mergeCell ref="KRG17:KRK17"/>
    <mergeCell ref="KRL17:KRP17"/>
    <mergeCell ref="KRQ17:KRU17"/>
    <mergeCell ref="KPX17:KQB17"/>
    <mergeCell ref="KQC17:KQG17"/>
    <mergeCell ref="KQH17:KQL17"/>
    <mergeCell ref="KQM17:KQQ17"/>
    <mergeCell ref="KQR17:KQV17"/>
    <mergeCell ref="KTO17:KTS17"/>
    <mergeCell ref="KRV17:KRZ17"/>
    <mergeCell ref="KSA17:KSE17"/>
    <mergeCell ref="KSF17:KSJ17"/>
    <mergeCell ref="KSK17:KSO17"/>
    <mergeCell ref="KSP17:KST17"/>
    <mergeCell ref="KUX17:KVB17"/>
    <mergeCell ref="KVC17:KVG17"/>
    <mergeCell ref="KVH17:KVL17"/>
    <mergeCell ref="KVM17:KVQ17"/>
    <mergeCell ref="KTT17:KTX17"/>
    <mergeCell ref="KTY17:KUC17"/>
    <mergeCell ref="KUD17:KUH17"/>
    <mergeCell ref="KUI17:KUM17"/>
    <mergeCell ref="KUN17:KUR17"/>
    <mergeCell ref="KVR17:KVV17"/>
    <mergeCell ref="KVW17:KWA17"/>
    <mergeCell ref="KWB17:KWF17"/>
    <mergeCell ref="KWG17:KWK17"/>
    <mergeCell ref="KWL17:KWP17"/>
    <mergeCell ref="KUS17:KUW17"/>
    <mergeCell ref="KSU17:KSY17"/>
    <mergeCell ref="KSZ17:KTD17"/>
    <mergeCell ref="KTE17:KTI17"/>
    <mergeCell ref="KTJ17:KTN17"/>
    <mergeCell ref="KXP17:KXT17"/>
    <mergeCell ref="KXU17:KXY17"/>
    <mergeCell ref="KXZ17:KYD17"/>
    <mergeCell ref="KYE17:KYI17"/>
    <mergeCell ref="KYJ17:KYN17"/>
    <mergeCell ref="KWQ17:KWU17"/>
    <mergeCell ref="KWV17:KWZ17"/>
    <mergeCell ref="KXA17:KXE17"/>
    <mergeCell ref="KXF17:KXJ17"/>
    <mergeCell ref="KXK17:KXO17"/>
    <mergeCell ref="LAH17:LAL17"/>
    <mergeCell ref="KYO17:KYS17"/>
    <mergeCell ref="KYT17:KYX17"/>
    <mergeCell ref="KYY17:KZC17"/>
    <mergeCell ref="KZD17:KZH17"/>
    <mergeCell ref="KZI17:KZM17"/>
    <mergeCell ref="LBQ17:LBU17"/>
    <mergeCell ref="LBV17:LBZ17"/>
    <mergeCell ref="LCA17:LCE17"/>
    <mergeCell ref="LCF17:LCJ17"/>
    <mergeCell ref="LAM17:LAQ17"/>
    <mergeCell ref="LAR17:LAV17"/>
    <mergeCell ref="LAW17:LBA17"/>
    <mergeCell ref="LBB17:LBF17"/>
    <mergeCell ref="LBG17:LBK17"/>
    <mergeCell ref="LCK17:LCO17"/>
    <mergeCell ref="LCP17:LCT17"/>
    <mergeCell ref="LCU17:LCY17"/>
    <mergeCell ref="LCZ17:LDD17"/>
    <mergeCell ref="LDE17:LDI17"/>
    <mergeCell ref="LBL17:LBP17"/>
    <mergeCell ref="KZN17:KZR17"/>
    <mergeCell ref="KZS17:KZW17"/>
    <mergeCell ref="KZX17:LAB17"/>
    <mergeCell ref="LAC17:LAG17"/>
    <mergeCell ref="LEI17:LEM17"/>
    <mergeCell ref="LEN17:LER17"/>
    <mergeCell ref="LES17:LEW17"/>
    <mergeCell ref="LEX17:LFB17"/>
    <mergeCell ref="LFC17:LFG17"/>
    <mergeCell ref="LDJ17:LDN17"/>
    <mergeCell ref="LDO17:LDS17"/>
    <mergeCell ref="LDT17:LDX17"/>
    <mergeCell ref="LDY17:LEC17"/>
    <mergeCell ref="LED17:LEH17"/>
    <mergeCell ref="LHA17:LHE17"/>
    <mergeCell ref="LFH17:LFL17"/>
    <mergeCell ref="LFM17:LFQ17"/>
    <mergeCell ref="LFR17:LFV17"/>
    <mergeCell ref="LFW17:LGA17"/>
    <mergeCell ref="LGB17:LGF17"/>
    <mergeCell ref="LIJ17:LIN17"/>
    <mergeCell ref="LIO17:LIS17"/>
    <mergeCell ref="LIT17:LIX17"/>
    <mergeCell ref="LIY17:LJC17"/>
    <mergeCell ref="LHF17:LHJ17"/>
    <mergeCell ref="LHK17:LHO17"/>
    <mergeCell ref="LHP17:LHT17"/>
    <mergeCell ref="LHU17:LHY17"/>
    <mergeCell ref="LHZ17:LID17"/>
    <mergeCell ref="LJD17:LJH17"/>
    <mergeCell ref="LJI17:LJM17"/>
    <mergeCell ref="LJN17:LJR17"/>
    <mergeCell ref="LJS17:LJW17"/>
    <mergeCell ref="LJX17:LKB17"/>
    <mergeCell ref="LIE17:LII17"/>
    <mergeCell ref="LGG17:LGK17"/>
    <mergeCell ref="LGL17:LGP17"/>
    <mergeCell ref="LGQ17:LGU17"/>
    <mergeCell ref="LGV17:LGZ17"/>
    <mergeCell ref="LLB17:LLF17"/>
    <mergeCell ref="LLG17:LLK17"/>
    <mergeCell ref="LLL17:LLP17"/>
    <mergeCell ref="LLQ17:LLU17"/>
    <mergeCell ref="LLV17:LLZ17"/>
    <mergeCell ref="LKC17:LKG17"/>
    <mergeCell ref="LKH17:LKL17"/>
    <mergeCell ref="LKM17:LKQ17"/>
    <mergeCell ref="LKR17:LKV17"/>
    <mergeCell ref="LKW17:LLA17"/>
    <mergeCell ref="LNT17:LNX17"/>
    <mergeCell ref="LMA17:LME17"/>
    <mergeCell ref="LMF17:LMJ17"/>
    <mergeCell ref="LMK17:LMO17"/>
    <mergeCell ref="LMP17:LMT17"/>
    <mergeCell ref="LMU17:LMY17"/>
    <mergeCell ref="LPC17:LPG17"/>
    <mergeCell ref="LPH17:LPL17"/>
    <mergeCell ref="LPM17:LPQ17"/>
    <mergeCell ref="LPR17:LPV17"/>
    <mergeCell ref="LNY17:LOC17"/>
    <mergeCell ref="LOD17:LOH17"/>
    <mergeCell ref="LOI17:LOM17"/>
    <mergeCell ref="LON17:LOR17"/>
    <mergeCell ref="LOS17:LOW17"/>
    <mergeCell ref="LPW17:LQA17"/>
    <mergeCell ref="LQB17:LQF17"/>
    <mergeCell ref="LQG17:LQK17"/>
    <mergeCell ref="LQL17:LQP17"/>
    <mergeCell ref="LQQ17:LQU17"/>
    <mergeCell ref="LOX17:LPB17"/>
    <mergeCell ref="LMZ17:LND17"/>
    <mergeCell ref="LNE17:LNI17"/>
    <mergeCell ref="LNJ17:LNN17"/>
    <mergeCell ref="LNO17:LNS17"/>
    <mergeCell ref="LRU17:LRY17"/>
    <mergeCell ref="LRZ17:LSD17"/>
    <mergeCell ref="LSE17:LSI17"/>
    <mergeCell ref="LSJ17:LSN17"/>
    <mergeCell ref="LSO17:LSS17"/>
    <mergeCell ref="LQV17:LQZ17"/>
    <mergeCell ref="LRA17:LRE17"/>
    <mergeCell ref="LRF17:LRJ17"/>
    <mergeCell ref="LRK17:LRO17"/>
    <mergeCell ref="LRP17:LRT17"/>
    <mergeCell ref="LUM17:LUQ17"/>
    <mergeCell ref="LST17:LSX17"/>
    <mergeCell ref="LSY17:LTC17"/>
    <mergeCell ref="LTD17:LTH17"/>
    <mergeCell ref="LTI17:LTM17"/>
    <mergeCell ref="LTN17:LTR17"/>
    <mergeCell ref="LVV17:LVZ17"/>
    <mergeCell ref="LWA17:LWE17"/>
    <mergeCell ref="LWF17:LWJ17"/>
    <mergeCell ref="LWK17:LWO17"/>
    <mergeCell ref="LUR17:LUV17"/>
    <mergeCell ref="LUW17:LVA17"/>
    <mergeCell ref="LVB17:LVF17"/>
    <mergeCell ref="LVG17:LVK17"/>
    <mergeCell ref="LVL17:LVP17"/>
    <mergeCell ref="LWP17:LWT17"/>
    <mergeCell ref="LWU17:LWY17"/>
    <mergeCell ref="LWZ17:LXD17"/>
    <mergeCell ref="LXE17:LXI17"/>
    <mergeCell ref="LXJ17:LXN17"/>
    <mergeCell ref="LVQ17:LVU17"/>
    <mergeCell ref="LTS17:LTW17"/>
    <mergeCell ref="LTX17:LUB17"/>
    <mergeCell ref="LUC17:LUG17"/>
    <mergeCell ref="LUH17:LUL17"/>
    <mergeCell ref="LYN17:LYR17"/>
    <mergeCell ref="LYS17:LYW17"/>
    <mergeCell ref="LYX17:LZB17"/>
    <mergeCell ref="LZC17:LZG17"/>
    <mergeCell ref="LZH17:LZL17"/>
    <mergeCell ref="LXO17:LXS17"/>
    <mergeCell ref="LXT17:LXX17"/>
    <mergeCell ref="LXY17:LYC17"/>
    <mergeCell ref="LYD17:LYH17"/>
    <mergeCell ref="LYI17:LYM17"/>
    <mergeCell ref="MBF17:MBJ17"/>
    <mergeCell ref="LZM17:LZQ17"/>
    <mergeCell ref="LZR17:LZV17"/>
    <mergeCell ref="LZW17:MAA17"/>
    <mergeCell ref="MAB17:MAF17"/>
    <mergeCell ref="MAG17:MAK17"/>
    <mergeCell ref="MCO17:MCS17"/>
    <mergeCell ref="MCT17:MCX17"/>
    <mergeCell ref="MCY17:MDC17"/>
    <mergeCell ref="MDD17:MDH17"/>
    <mergeCell ref="MBK17:MBO17"/>
    <mergeCell ref="MBP17:MBT17"/>
    <mergeCell ref="MBU17:MBY17"/>
    <mergeCell ref="MBZ17:MCD17"/>
    <mergeCell ref="MCE17:MCI17"/>
    <mergeCell ref="MDI17:MDM17"/>
    <mergeCell ref="MDN17:MDR17"/>
    <mergeCell ref="MDS17:MDW17"/>
    <mergeCell ref="MDX17:MEB17"/>
    <mergeCell ref="MEC17:MEG17"/>
    <mergeCell ref="MCJ17:MCN17"/>
    <mergeCell ref="MAL17:MAP17"/>
    <mergeCell ref="MAQ17:MAU17"/>
    <mergeCell ref="MAV17:MAZ17"/>
    <mergeCell ref="MBA17:MBE17"/>
    <mergeCell ref="MFG17:MFK17"/>
    <mergeCell ref="MFL17:MFP17"/>
    <mergeCell ref="MFQ17:MFU17"/>
    <mergeCell ref="MFV17:MFZ17"/>
    <mergeCell ref="MGA17:MGE17"/>
    <mergeCell ref="MEH17:MEL17"/>
    <mergeCell ref="MEM17:MEQ17"/>
    <mergeCell ref="MER17:MEV17"/>
    <mergeCell ref="MEW17:MFA17"/>
    <mergeCell ref="MFB17:MFF17"/>
    <mergeCell ref="MHY17:MIC17"/>
    <mergeCell ref="MGF17:MGJ17"/>
    <mergeCell ref="MGK17:MGO17"/>
    <mergeCell ref="MGP17:MGT17"/>
    <mergeCell ref="MGU17:MGY17"/>
    <mergeCell ref="MGZ17:MHD17"/>
    <mergeCell ref="MJH17:MJL17"/>
    <mergeCell ref="MJM17:MJQ17"/>
    <mergeCell ref="MJR17:MJV17"/>
    <mergeCell ref="MJW17:MKA17"/>
    <mergeCell ref="MID17:MIH17"/>
    <mergeCell ref="MII17:MIM17"/>
    <mergeCell ref="MIN17:MIR17"/>
    <mergeCell ref="MIS17:MIW17"/>
    <mergeCell ref="MIX17:MJB17"/>
    <mergeCell ref="MKB17:MKF17"/>
    <mergeCell ref="MKG17:MKK17"/>
    <mergeCell ref="MKL17:MKP17"/>
    <mergeCell ref="MKQ17:MKU17"/>
    <mergeCell ref="MKV17:MKZ17"/>
    <mergeCell ref="MJC17:MJG17"/>
    <mergeCell ref="MHE17:MHI17"/>
    <mergeCell ref="MHJ17:MHN17"/>
    <mergeCell ref="MHO17:MHS17"/>
    <mergeCell ref="MHT17:MHX17"/>
    <mergeCell ref="MLZ17:MMD17"/>
    <mergeCell ref="MME17:MMI17"/>
    <mergeCell ref="MMJ17:MMN17"/>
    <mergeCell ref="MMO17:MMS17"/>
    <mergeCell ref="MMT17:MMX17"/>
    <mergeCell ref="MLA17:MLE17"/>
    <mergeCell ref="MLF17:MLJ17"/>
    <mergeCell ref="MLK17:MLO17"/>
    <mergeCell ref="MLP17:MLT17"/>
    <mergeCell ref="MLU17:MLY17"/>
    <mergeCell ref="MOR17:MOV17"/>
    <mergeCell ref="MMY17:MNC17"/>
    <mergeCell ref="MND17:MNH17"/>
    <mergeCell ref="MNI17:MNM17"/>
    <mergeCell ref="MNN17:MNR17"/>
    <mergeCell ref="MNS17:MNW17"/>
    <mergeCell ref="MQA17:MQE17"/>
    <mergeCell ref="MQF17:MQJ17"/>
    <mergeCell ref="MQK17:MQO17"/>
    <mergeCell ref="MQP17:MQT17"/>
    <mergeCell ref="MOW17:MPA17"/>
    <mergeCell ref="MPB17:MPF17"/>
    <mergeCell ref="MPG17:MPK17"/>
    <mergeCell ref="MPL17:MPP17"/>
    <mergeCell ref="MPQ17:MPU17"/>
    <mergeCell ref="MQU17:MQY17"/>
    <mergeCell ref="MQZ17:MRD17"/>
    <mergeCell ref="MRE17:MRI17"/>
    <mergeCell ref="MRJ17:MRN17"/>
    <mergeCell ref="MRO17:MRS17"/>
    <mergeCell ref="MPV17:MPZ17"/>
    <mergeCell ref="MNX17:MOB17"/>
    <mergeCell ref="MOC17:MOG17"/>
    <mergeCell ref="MOH17:MOL17"/>
    <mergeCell ref="MOM17:MOQ17"/>
    <mergeCell ref="MSS17:MSW17"/>
    <mergeCell ref="MSX17:MTB17"/>
    <mergeCell ref="MTC17:MTG17"/>
    <mergeCell ref="MTH17:MTL17"/>
    <mergeCell ref="MTM17:MTQ17"/>
    <mergeCell ref="MRT17:MRX17"/>
    <mergeCell ref="MRY17:MSC17"/>
    <mergeCell ref="MSD17:MSH17"/>
    <mergeCell ref="MSI17:MSM17"/>
    <mergeCell ref="MSN17:MSR17"/>
    <mergeCell ref="MVK17:MVO17"/>
    <mergeCell ref="MTR17:MTV17"/>
    <mergeCell ref="MTW17:MUA17"/>
    <mergeCell ref="MUB17:MUF17"/>
    <mergeCell ref="MUG17:MUK17"/>
    <mergeCell ref="MUL17:MUP17"/>
    <mergeCell ref="MWT17:MWX17"/>
    <mergeCell ref="MWY17:MXC17"/>
    <mergeCell ref="MXD17:MXH17"/>
    <mergeCell ref="MXI17:MXM17"/>
    <mergeCell ref="MVP17:MVT17"/>
    <mergeCell ref="MVU17:MVY17"/>
    <mergeCell ref="MVZ17:MWD17"/>
    <mergeCell ref="MWE17:MWI17"/>
    <mergeCell ref="MWJ17:MWN17"/>
    <mergeCell ref="MXN17:MXR17"/>
    <mergeCell ref="MXS17:MXW17"/>
    <mergeCell ref="MXX17:MYB17"/>
    <mergeCell ref="MYC17:MYG17"/>
    <mergeCell ref="MYH17:MYL17"/>
    <mergeCell ref="MWO17:MWS17"/>
    <mergeCell ref="MUQ17:MUU17"/>
    <mergeCell ref="MUV17:MUZ17"/>
    <mergeCell ref="MVA17:MVE17"/>
    <mergeCell ref="MVF17:MVJ17"/>
    <mergeCell ref="MZL17:MZP17"/>
    <mergeCell ref="MZQ17:MZU17"/>
    <mergeCell ref="MZV17:MZZ17"/>
    <mergeCell ref="NAA17:NAE17"/>
    <mergeCell ref="NAF17:NAJ17"/>
    <mergeCell ref="MYM17:MYQ17"/>
    <mergeCell ref="MYR17:MYV17"/>
    <mergeCell ref="MYW17:MZA17"/>
    <mergeCell ref="MZB17:MZF17"/>
    <mergeCell ref="MZG17:MZK17"/>
    <mergeCell ref="NCD17:NCH17"/>
    <mergeCell ref="NAK17:NAO17"/>
    <mergeCell ref="NAP17:NAT17"/>
    <mergeCell ref="NAU17:NAY17"/>
    <mergeCell ref="NAZ17:NBD17"/>
    <mergeCell ref="NBE17:NBI17"/>
    <mergeCell ref="NDM17:NDQ17"/>
    <mergeCell ref="NDR17:NDV17"/>
    <mergeCell ref="NDW17:NEA17"/>
    <mergeCell ref="NEB17:NEF17"/>
    <mergeCell ref="NCI17:NCM17"/>
    <mergeCell ref="NCN17:NCR17"/>
    <mergeCell ref="NCS17:NCW17"/>
    <mergeCell ref="NCX17:NDB17"/>
    <mergeCell ref="NDC17:NDG17"/>
    <mergeCell ref="NEG17:NEK17"/>
    <mergeCell ref="NEL17:NEP17"/>
    <mergeCell ref="NEQ17:NEU17"/>
    <mergeCell ref="NEV17:NEZ17"/>
    <mergeCell ref="NFA17:NFE17"/>
    <mergeCell ref="NDH17:NDL17"/>
    <mergeCell ref="NBJ17:NBN17"/>
    <mergeCell ref="NBO17:NBS17"/>
    <mergeCell ref="NBT17:NBX17"/>
    <mergeCell ref="NBY17:NCC17"/>
    <mergeCell ref="NGE17:NGI17"/>
    <mergeCell ref="NGJ17:NGN17"/>
    <mergeCell ref="NGO17:NGS17"/>
    <mergeCell ref="NGT17:NGX17"/>
    <mergeCell ref="NGY17:NHC17"/>
    <mergeCell ref="NFF17:NFJ17"/>
    <mergeCell ref="NFK17:NFO17"/>
    <mergeCell ref="NFP17:NFT17"/>
    <mergeCell ref="NFU17:NFY17"/>
    <mergeCell ref="NFZ17:NGD17"/>
    <mergeCell ref="NIW17:NJA17"/>
    <mergeCell ref="NHD17:NHH17"/>
    <mergeCell ref="NHI17:NHM17"/>
    <mergeCell ref="NHN17:NHR17"/>
    <mergeCell ref="NHS17:NHW17"/>
    <mergeCell ref="NHX17:NIB17"/>
    <mergeCell ref="NKF17:NKJ17"/>
    <mergeCell ref="NKK17:NKO17"/>
    <mergeCell ref="NKP17:NKT17"/>
    <mergeCell ref="NKU17:NKY17"/>
    <mergeCell ref="NJB17:NJF17"/>
    <mergeCell ref="NJG17:NJK17"/>
    <mergeCell ref="NJL17:NJP17"/>
    <mergeCell ref="NJQ17:NJU17"/>
    <mergeCell ref="NJV17:NJZ17"/>
    <mergeCell ref="NKZ17:NLD17"/>
    <mergeCell ref="NLE17:NLI17"/>
    <mergeCell ref="NLJ17:NLN17"/>
    <mergeCell ref="NLO17:NLS17"/>
    <mergeCell ref="NLT17:NLX17"/>
    <mergeCell ref="NKA17:NKE17"/>
    <mergeCell ref="NIC17:NIG17"/>
    <mergeCell ref="NIH17:NIL17"/>
    <mergeCell ref="NIM17:NIQ17"/>
    <mergeCell ref="NIR17:NIV17"/>
    <mergeCell ref="NMX17:NNB17"/>
    <mergeCell ref="NNC17:NNG17"/>
    <mergeCell ref="NNH17:NNL17"/>
    <mergeCell ref="NNM17:NNQ17"/>
    <mergeCell ref="NNR17:NNV17"/>
    <mergeCell ref="NLY17:NMC17"/>
    <mergeCell ref="NMD17:NMH17"/>
    <mergeCell ref="NMI17:NMM17"/>
    <mergeCell ref="NMN17:NMR17"/>
    <mergeCell ref="NMS17:NMW17"/>
    <mergeCell ref="NPP17:NPT17"/>
    <mergeCell ref="NNW17:NOA17"/>
    <mergeCell ref="NOB17:NOF17"/>
    <mergeCell ref="NOG17:NOK17"/>
    <mergeCell ref="NOL17:NOP17"/>
    <mergeCell ref="NOQ17:NOU17"/>
    <mergeCell ref="NQY17:NRC17"/>
    <mergeCell ref="NRD17:NRH17"/>
    <mergeCell ref="NRI17:NRM17"/>
    <mergeCell ref="NRN17:NRR17"/>
    <mergeCell ref="NPU17:NPY17"/>
    <mergeCell ref="NPZ17:NQD17"/>
    <mergeCell ref="NQE17:NQI17"/>
    <mergeCell ref="NQJ17:NQN17"/>
    <mergeCell ref="NQO17:NQS17"/>
    <mergeCell ref="NRS17:NRW17"/>
    <mergeCell ref="NRX17:NSB17"/>
    <mergeCell ref="NSC17:NSG17"/>
    <mergeCell ref="NSH17:NSL17"/>
    <mergeCell ref="NSM17:NSQ17"/>
    <mergeCell ref="NQT17:NQX17"/>
    <mergeCell ref="NOV17:NOZ17"/>
    <mergeCell ref="NPA17:NPE17"/>
    <mergeCell ref="NPF17:NPJ17"/>
    <mergeCell ref="NPK17:NPO17"/>
    <mergeCell ref="NTQ17:NTU17"/>
    <mergeCell ref="NTV17:NTZ17"/>
    <mergeCell ref="NUA17:NUE17"/>
    <mergeCell ref="NUF17:NUJ17"/>
    <mergeCell ref="NUK17:NUO17"/>
    <mergeCell ref="NSR17:NSV17"/>
    <mergeCell ref="NSW17:NTA17"/>
    <mergeCell ref="NTB17:NTF17"/>
    <mergeCell ref="NTG17:NTK17"/>
    <mergeCell ref="NTL17:NTP17"/>
    <mergeCell ref="NWI17:NWM17"/>
    <mergeCell ref="NUP17:NUT17"/>
    <mergeCell ref="NUU17:NUY17"/>
    <mergeCell ref="NUZ17:NVD17"/>
    <mergeCell ref="NVE17:NVI17"/>
    <mergeCell ref="NVJ17:NVN17"/>
    <mergeCell ref="NXR17:NXV17"/>
    <mergeCell ref="NXW17:NYA17"/>
    <mergeCell ref="NYB17:NYF17"/>
    <mergeCell ref="NYG17:NYK17"/>
    <mergeCell ref="NWN17:NWR17"/>
    <mergeCell ref="NWS17:NWW17"/>
    <mergeCell ref="NWX17:NXB17"/>
    <mergeCell ref="NXC17:NXG17"/>
    <mergeCell ref="NXH17:NXL17"/>
    <mergeCell ref="NYL17:NYP17"/>
    <mergeCell ref="NYQ17:NYU17"/>
    <mergeCell ref="NYV17:NYZ17"/>
    <mergeCell ref="NZA17:NZE17"/>
    <mergeCell ref="NZF17:NZJ17"/>
    <mergeCell ref="NXM17:NXQ17"/>
    <mergeCell ref="NVO17:NVS17"/>
    <mergeCell ref="NVT17:NVX17"/>
    <mergeCell ref="NVY17:NWC17"/>
    <mergeCell ref="NWD17:NWH17"/>
    <mergeCell ref="OAJ17:OAN17"/>
    <mergeCell ref="OAO17:OAS17"/>
    <mergeCell ref="OAT17:OAX17"/>
    <mergeCell ref="OAY17:OBC17"/>
    <mergeCell ref="OBD17:OBH17"/>
    <mergeCell ref="NZK17:NZO17"/>
    <mergeCell ref="NZP17:NZT17"/>
    <mergeCell ref="NZU17:NZY17"/>
    <mergeCell ref="NZZ17:OAD17"/>
    <mergeCell ref="OAE17:OAI17"/>
    <mergeCell ref="ODB17:ODF17"/>
    <mergeCell ref="OBI17:OBM17"/>
    <mergeCell ref="OBN17:OBR17"/>
    <mergeCell ref="OBS17:OBW17"/>
    <mergeCell ref="OBX17:OCB17"/>
    <mergeCell ref="OCC17:OCG17"/>
    <mergeCell ref="OEK17:OEO17"/>
    <mergeCell ref="OEP17:OET17"/>
    <mergeCell ref="OEU17:OEY17"/>
    <mergeCell ref="OEZ17:OFD17"/>
    <mergeCell ref="ODG17:ODK17"/>
    <mergeCell ref="ODL17:ODP17"/>
    <mergeCell ref="ODQ17:ODU17"/>
    <mergeCell ref="ODV17:ODZ17"/>
    <mergeCell ref="OEA17:OEE17"/>
    <mergeCell ref="OFE17:OFI17"/>
    <mergeCell ref="OFJ17:OFN17"/>
    <mergeCell ref="OFO17:OFS17"/>
    <mergeCell ref="OFT17:OFX17"/>
    <mergeCell ref="OFY17:OGC17"/>
    <mergeCell ref="OEF17:OEJ17"/>
    <mergeCell ref="OCH17:OCL17"/>
    <mergeCell ref="OCM17:OCQ17"/>
    <mergeCell ref="OCR17:OCV17"/>
    <mergeCell ref="OCW17:ODA17"/>
    <mergeCell ref="OHC17:OHG17"/>
    <mergeCell ref="OHH17:OHL17"/>
    <mergeCell ref="OHM17:OHQ17"/>
    <mergeCell ref="OHR17:OHV17"/>
    <mergeCell ref="OHW17:OIA17"/>
    <mergeCell ref="OGD17:OGH17"/>
    <mergeCell ref="OGI17:OGM17"/>
    <mergeCell ref="OGN17:OGR17"/>
    <mergeCell ref="OGS17:OGW17"/>
    <mergeCell ref="OGX17:OHB17"/>
    <mergeCell ref="OJU17:OJY17"/>
    <mergeCell ref="OIB17:OIF17"/>
    <mergeCell ref="OIG17:OIK17"/>
    <mergeCell ref="OIL17:OIP17"/>
    <mergeCell ref="OIQ17:OIU17"/>
    <mergeCell ref="OIV17:OIZ17"/>
    <mergeCell ref="OLD17:OLH17"/>
    <mergeCell ref="OLI17:OLM17"/>
    <mergeCell ref="OLN17:OLR17"/>
    <mergeCell ref="OLS17:OLW17"/>
    <mergeCell ref="OJZ17:OKD17"/>
    <mergeCell ref="OKE17:OKI17"/>
    <mergeCell ref="OKJ17:OKN17"/>
    <mergeCell ref="OKO17:OKS17"/>
    <mergeCell ref="OKT17:OKX17"/>
    <mergeCell ref="OLX17:OMB17"/>
    <mergeCell ref="OMC17:OMG17"/>
    <mergeCell ref="OMH17:OML17"/>
    <mergeCell ref="OMM17:OMQ17"/>
    <mergeCell ref="OMR17:OMV17"/>
    <mergeCell ref="OKY17:OLC17"/>
    <mergeCell ref="OJA17:OJE17"/>
    <mergeCell ref="OJF17:OJJ17"/>
    <mergeCell ref="OJK17:OJO17"/>
    <mergeCell ref="OJP17:OJT17"/>
    <mergeCell ref="ONV17:ONZ17"/>
    <mergeCell ref="OOA17:OOE17"/>
    <mergeCell ref="OOF17:OOJ17"/>
    <mergeCell ref="OOK17:OOO17"/>
    <mergeCell ref="OOP17:OOT17"/>
    <mergeCell ref="OMW17:ONA17"/>
    <mergeCell ref="ONB17:ONF17"/>
    <mergeCell ref="ONG17:ONK17"/>
    <mergeCell ref="ONL17:ONP17"/>
    <mergeCell ref="ONQ17:ONU17"/>
    <mergeCell ref="OQN17:OQR17"/>
    <mergeCell ref="OOU17:OOY17"/>
    <mergeCell ref="OOZ17:OPD17"/>
    <mergeCell ref="OPE17:OPI17"/>
    <mergeCell ref="OPJ17:OPN17"/>
    <mergeCell ref="OPO17:OPS17"/>
    <mergeCell ref="ORW17:OSA17"/>
    <mergeCell ref="OSB17:OSF17"/>
    <mergeCell ref="OSG17:OSK17"/>
    <mergeCell ref="OSL17:OSP17"/>
    <mergeCell ref="OQS17:OQW17"/>
    <mergeCell ref="OQX17:ORB17"/>
    <mergeCell ref="ORC17:ORG17"/>
    <mergeCell ref="ORH17:ORL17"/>
    <mergeCell ref="ORM17:ORQ17"/>
    <mergeCell ref="OSQ17:OSU17"/>
    <mergeCell ref="OSV17:OSZ17"/>
    <mergeCell ref="OTA17:OTE17"/>
    <mergeCell ref="OTF17:OTJ17"/>
    <mergeCell ref="OTK17:OTO17"/>
    <mergeCell ref="ORR17:ORV17"/>
    <mergeCell ref="OPT17:OPX17"/>
    <mergeCell ref="OPY17:OQC17"/>
    <mergeCell ref="OQD17:OQH17"/>
    <mergeCell ref="OQI17:OQM17"/>
    <mergeCell ref="OUO17:OUS17"/>
    <mergeCell ref="OUT17:OUX17"/>
    <mergeCell ref="OUY17:OVC17"/>
    <mergeCell ref="OVD17:OVH17"/>
    <mergeCell ref="OVI17:OVM17"/>
    <mergeCell ref="OTP17:OTT17"/>
    <mergeCell ref="OTU17:OTY17"/>
    <mergeCell ref="OTZ17:OUD17"/>
    <mergeCell ref="OUE17:OUI17"/>
    <mergeCell ref="OUJ17:OUN17"/>
    <mergeCell ref="OXG17:OXK17"/>
    <mergeCell ref="OVN17:OVR17"/>
    <mergeCell ref="OVS17:OVW17"/>
    <mergeCell ref="OVX17:OWB17"/>
    <mergeCell ref="OWC17:OWG17"/>
    <mergeCell ref="OWH17:OWL17"/>
    <mergeCell ref="OYP17:OYT17"/>
    <mergeCell ref="OYU17:OYY17"/>
    <mergeCell ref="OYZ17:OZD17"/>
    <mergeCell ref="OZE17:OZI17"/>
    <mergeCell ref="OXL17:OXP17"/>
    <mergeCell ref="OXQ17:OXU17"/>
    <mergeCell ref="OXV17:OXZ17"/>
    <mergeCell ref="OYA17:OYE17"/>
    <mergeCell ref="OYF17:OYJ17"/>
    <mergeCell ref="OZJ17:OZN17"/>
    <mergeCell ref="OZO17:OZS17"/>
    <mergeCell ref="OZT17:OZX17"/>
    <mergeCell ref="OZY17:PAC17"/>
    <mergeCell ref="PAD17:PAH17"/>
    <mergeCell ref="OYK17:OYO17"/>
    <mergeCell ref="OWM17:OWQ17"/>
    <mergeCell ref="OWR17:OWV17"/>
    <mergeCell ref="OWW17:OXA17"/>
    <mergeCell ref="OXB17:OXF17"/>
    <mergeCell ref="PBH17:PBL17"/>
    <mergeCell ref="PBM17:PBQ17"/>
    <mergeCell ref="PBR17:PBV17"/>
    <mergeCell ref="PBW17:PCA17"/>
    <mergeCell ref="PCB17:PCF17"/>
    <mergeCell ref="PAI17:PAM17"/>
    <mergeCell ref="PAN17:PAR17"/>
    <mergeCell ref="PAS17:PAW17"/>
    <mergeCell ref="PAX17:PBB17"/>
    <mergeCell ref="PBC17:PBG17"/>
    <mergeCell ref="PDZ17:PED17"/>
    <mergeCell ref="PCG17:PCK17"/>
    <mergeCell ref="PCL17:PCP17"/>
    <mergeCell ref="PCQ17:PCU17"/>
    <mergeCell ref="PCV17:PCZ17"/>
    <mergeCell ref="PDA17:PDE17"/>
    <mergeCell ref="PFI17:PFM17"/>
    <mergeCell ref="PFN17:PFR17"/>
    <mergeCell ref="PFS17:PFW17"/>
    <mergeCell ref="PFX17:PGB17"/>
    <mergeCell ref="PEE17:PEI17"/>
    <mergeCell ref="PEJ17:PEN17"/>
    <mergeCell ref="PEO17:PES17"/>
    <mergeCell ref="PET17:PEX17"/>
    <mergeCell ref="PEY17:PFC17"/>
    <mergeCell ref="PGC17:PGG17"/>
    <mergeCell ref="PGH17:PGL17"/>
    <mergeCell ref="PGM17:PGQ17"/>
    <mergeCell ref="PGR17:PGV17"/>
    <mergeCell ref="PGW17:PHA17"/>
    <mergeCell ref="PFD17:PFH17"/>
    <mergeCell ref="PDF17:PDJ17"/>
    <mergeCell ref="PDK17:PDO17"/>
    <mergeCell ref="PDP17:PDT17"/>
    <mergeCell ref="PDU17:PDY17"/>
    <mergeCell ref="PIA17:PIE17"/>
    <mergeCell ref="PIF17:PIJ17"/>
    <mergeCell ref="PIK17:PIO17"/>
    <mergeCell ref="PIP17:PIT17"/>
    <mergeCell ref="PIU17:PIY17"/>
    <mergeCell ref="PHB17:PHF17"/>
    <mergeCell ref="PHG17:PHK17"/>
    <mergeCell ref="PHL17:PHP17"/>
    <mergeCell ref="PHQ17:PHU17"/>
    <mergeCell ref="PHV17:PHZ17"/>
    <mergeCell ref="PKS17:PKW17"/>
    <mergeCell ref="PIZ17:PJD17"/>
    <mergeCell ref="PJE17:PJI17"/>
    <mergeCell ref="PJJ17:PJN17"/>
    <mergeCell ref="PJO17:PJS17"/>
    <mergeCell ref="PJT17:PJX17"/>
    <mergeCell ref="PMB17:PMF17"/>
    <mergeCell ref="PMG17:PMK17"/>
    <mergeCell ref="PML17:PMP17"/>
    <mergeCell ref="PMQ17:PMU17"/>
    <mergeCell ref="PKX17:PLB17"/>
    <mergeCell ref="PLC17:PLG17"/>
    <mergeCell ref="PLH17:PLL17"/>
    <mergeCell ref="PLM17:PLQ17"/>
    <mergeCell ref="PLR17:PLV17"/>
    <mergeCell ref="PMV17:PMZ17"/>
    <mergeCell ref="PNA17:PNE17"/>
    <mergeCell ref="PNF17:PNJ17"/>
    <mergeCell ref="PNK17:PNO17"/>
    <mergeCell ref="PNP17:PNT17"/>
    <mergeCell ref="PLW17:PMA17"/>
    <mergeCell ref="PJY17:PKC17"/>
    <mergeCell ref="PKD17:PKH17"/>
    <mergeCell ref="PKI17:PKM17"/>
    <mergeCell ref="PKN17:PKR17"/>
    <mergeCell ref="POT17:POX17"/>
    <mergeCell ref="POY17:PPC17"/>
    <mergeCell ref="PPD17:PPH17"/>
    <mergeCell ref="PPI17:PPM17"/>
    <mergeCell ref="PPN17:PPR17"/>
    <mergeCell ref="PNU17:PNY17"/>
    <mergeCell ref="PNZ17:POD17"/>
    <mergeCell ref="POE17:POI17"/>
    <mergeCell ref="POJ17:PON17"/>
    <mergeCell ref="POO17:POS17"/>
    <mergeCell ref="PRL17:PRP17"/>
    <mergeCell ref="PPS17:PPW17"/>
    <mergeCell ref="PPX17:PQB17"/>
    <mergeCell ref="PQC17:PQG17"/>
    <mergeCell ref="PQH17:PQL17"/>
    <mergeCell ref="PQM17:PQQ17"/>
    <mergeCell ref="PSU17:PSY17"/>
    <mergeCell ref="PSZ17:PTD17"/>
    <mergeCell ref="PTE17:PTI17"/>
    <mergeCell ref="PTJ17:PTN17"/>
    <mergeCell ref="PRQ17:PRU17"/>
    <mergeCell ref="PRV17:PRZ17"/>
    <mergeCell ref="PSA17:PSE17"/>
    <mergeCell ref="PSF17:PSJ17"/>
    <mergeCell ref="PSK17:PSO17"/>
    <mergeCell ref="PTO17:PTS17"/>
    <mergeCell ref="PTT17:PTX17"/>
    <mergeCell ref="PTY17:PUC17"/>
    <mergeCell ref="PUD17:PUH17"/>
    <mergeCell ref="PUI17:PUM17"/>
    <mergeCell ref="PSP17:PST17"/>
    <mergeCell ref="PQR17:PQV17"/>
    <mergeCell ref="PQW17:PRA17"/>
    <mergeCell ref="PRB17:PRF17"/>
    <mergeCell ref="PRG17:PRK17"/>
    <mergeCell ref="PVM17:PVQ17"/>
    <mergeCell ref="PVR17:PVV17"/>
    <mergeCell ref="PVW17:PWA17"/>
    <mergeCell ref="PWB17:PWF17"/>
    <mergeCell ref="PWG17:PWK17"/>
    <mergeCell ref="PUN17:PUR17"/>
    <mergeCell ref="PUS17:PUW17"/>
    <mergeCell ref="PUX17:PVB17"/>
    <mergeCell ref="PVC17:PVG17"/>
    <mergeCell ref="PVH17:PVL17"/>
    <mergeCell ref="PYE17:PYI17"/>
    <mergeCell ref="PWL17:PWP17"/>
    <mergeCell ref="PWQ17:PWU17"/>
    <mergeCell ref="PWV17:PWZ17"/>
    <mergeCell ref="PXA17:PXE17"/>
    <mergeCell ref="PXF17:PXJ17"/>
    <mergeCell ref="PZN17:PZR17"/>
    <mergeCell ref="PZS17:PZW17"/>
    <mergeCell ref="PZX17:QAB17"/>
    <mergeCell ref="QAC17:QAG17"/>
    <mergeCell ref="PYJ17:PYN17"/>
    <mergeCell ref="PYO17:PYS17"/>
    <mergeCell ref="PYT17:PYX17"/>
    <mergeCell ref="PYY17:PZC17"/>
    <mergeCell ref="PZD17:PZH17"/>
    <mergeCell ref="QAH17:QAL17"/>
    <mergeCell ref="QAM17:QAQ17"/>
    <mergeCell ref="QAR17:QAV17"/>
    <mergeCell ref="QAW17:QBA17"/>
    <mergeCell ref="QBB17:QBF17"/>
    <mergeCell ref="PZI17:PZM17"/>
    <mergeCell ref="PXK17:PXO17"/>
    <mergeCell ref="PXP17:PXT17"/>
    <mergeCell ref="PXU17:PXY17"/>
    <mergeCell ref="PXZ17:PYD17"/>
    <mergeCell ref="QCF17:QCJ17"/>
    <mergeCell ref="QCK17:QCO17"/>
    <mergeCell ref="QCP17:QCT17"/>
    <mergeCell ref="QCU17:QCY17"/>
    <mergeCell ref="QCZ17:QDD17"/>
    <mergeCell ref="QBG17:QBK17"/>
    <mergeCell ref="QBL17:QBP17"/>
    <mergeCell ref="QBQ17:QBU17"/>
    <mergeCell ref="QBV17:QBZ17"/>
    <mergeCell ref="QCA17:QCE17"/>
    <mergeCell ref="QEX17:QFB17"/>
    <mergeCell ref="QDE17:QDI17"/>
    <mergeCell ref="QDJ17:QDN17"/>
    <mergeCell ref="QDO17:QDS17"/>
    <mergeCell ref="QDT17:QDX17"/>
    <mergeCell ref="QDY17:QEC17"/>
    <mergeCell ref="QGG17:QGK17"/>
    <mergeCell ref="QGL17:QGP17"/>
    <mergeCell ref="QGQ17:QGU17"/>
    <mergeCell ref="QGV17:QGZ17"/>
    <mergeCell ref="QFC17:QFG17"/>
    <mergeCell ref="QFH17:QFL17"/>
    <mergeCell ref="QFM17:QFQ17"/>
    <mergeCell ref="QFR17:QFV17"/>
    <mergeCell ref="QFW17:QGA17"/>
    <mergeCell ref="QHA17:QHE17"/>
    <mergeCell ref="QHF17:QHJ17"/>
    <mergeCell ref="QHK17:QHO17"/>
    <mergeCell ref="QHP17:QHT17"/>
    <mergeCell ref="QHU17:QHY17"/>
    <mergeCell ref="QGB17:QGF17"/>
    <mergeCell ref="QED17:QEH17"/>
    <mergeCell ref="QEI17:QEM17"/>
    <mergeCell ref="QEN17:QER17"/>
    <mergeCell ref="QES17:QEW17"/>
    <mergeCell ref="QIY17:QJC17"/>
    <mergeCell ref="QJD17:QJH17"/>
    <mergeCell ref="QJI17:QJM17"/>
    <mergeCell ref="QJN17:QJR17"/>
    <mergeCell ref="QJS17:QJW17"/>
    <mergeCell ref="QHZ17:QID17"/>
    <mergeCell ref="QIE17:QII17"/>
    <mergeCell ref="QIJ17:QIN17"/>
    <mergeCell ref="QIO17:QIS17"/>
    <mergeCell ref="QIT17:QIX17"/>
    <mergeCell ref="QLQ17:QLU17"/>
    <mergeCell ref="QJX17:QKB17"/>
    <mergeCell ref="QKC17:QKG17"/>
    <mergeCell ref="QKH17:QKL17"/>
    <mergeCell ref="QKM17:QKQ17"/>
    <mergeCell ref="QKR17:QKV17"/>
    <mergeCell ref="QMZ17:QND17"/>
    <mergeCell ref="QNE17:QNI17"/>
    <mergeCell ref="QNJ17:QNN17"/>
    <mergeCell ref="QNO17:QNS17"/>
    <mergeCell ref="QLV17:QLZ17"/>
    <mergeCell ref="QMA17:QME17"/>
    <mergeCell ref="QMF17:QMJ17"/>
    <mergeCell ref="QMK17:QMO17"/>
    <mergeCell ref="QMP17:QMT17"/>
    <mergeCell ref="QNT17:QNX17"/>
    <mergeCell ref="QNY17:QOC17"/>
    <mergeCell ref="QOD17:QOH17"/>
    <mergeCell ref="QOI17:QOM17"/>
    <mergeCell ref="QON17:QOR17"/>
    <mergeCell ref="QMU17:QMY17"/>
    <mergeCell ref="QKW17:QLA17"/>
    <mergeCell ref="QLB17:QLF17"/>
    <mergeCell ref="QLG17:QLK17"/>
    <mergeCell ref="QLL17:QLP17"/>
    <mergeCell ref="QPR17:QPV17"/>
    <mergeCell ref="QPW17:QQA17"/>
    <mergeCell ref="QQB17:QQF17"/>
    <mergeCell ref="QQG17:QQK17"/>
    <mergeCell ref="QQL17:QQP17"/>
    <mergeCell ref="QOS17:QOW17"/>
    <mergeCell ref="QOX17:QPB17"/>
    <mergeCell ref="QPC17:QPG17"/>
    <mergeCell ref="QPH17:QPL17"/>
    <mergeCell ref="QPM17:QPQ17"/>
    <mergeCell ref="QSJ17:QSN17"/>
    <mergeCell ref="QQQ17:QQU17"/>
    <mergeCell ref="QQV17:QQZ17"/>
    <mergeCell ref="QRA17:QRE17"/>
    <mergeCell ref="QRF17:QRJ17"/>
    <mergeCell ref="QRK17:QRO17"/>
    <mergeCell ref="QTS17:QTW17"/>
    <mergeCell ref="QTX17:QUB17"/>
    <mergeCell ref="QUC17:QUG17"/>
    <mergeCell ref="QUH17:QUL17"/>
    <mergeCell ref="QSO17:QSS17"/>
    <mergeCell ref="QST17:QSX17"/>
    <mergeCell ref="QSY17:QTC17"/>
    <mergeCell ref="QTD17:QTH17"/>
    <mergeCell ref="QTI17:QTM17"/>
    <mergeCell ref="QUM17:QUQ17"/>
    <mergeCell ref="QUR17:QUV17"/>
    <mergeCell ref="QUW17:QVA17"/>
    <mergeCell ref="QVB17:QVF17"/>
    <mergeCell ref="QVG17:QVK17"/>
    <mergeCell ref="QTN17:QTR17"/>
    <mergeCell ref="QRP17:QRT17"/>
    <mergeCell ref="QRU17:QRY17"/>
    <mergeCell ref="QRZ17:QSD17"/>
    <mergeCell ref="QSE17:QSI17"/>
    <mergeCell ref="QWK17:QWO17"/>
    <mergeCell ref="QWP17:QWT17"/>
    <mergeCell ref="QWU17:QWY17"/>
    <mergeCell ref="QWZ17:QXD17"/>
    <mergeCell ref="QXE17:QXI17"/>
    <mergeCell ref="QVL17:QVP17"/>
    <mergeCell ref="QVQ17:QVU17"/>
    <mergeCell ref="QVV17:QVZ17"/>
    <mergeCell ref="QWA17:QWE17"/>
    <mergeCell ref="QWF17:QWJ17"/>
    <mergeCell ref="QZC17:QZG17"/>
    <mergeCell ref="QXJ17:QXN17"/>
    <mergeCell ref="QXO17:QXS17"/>
    <mergeCell ref="QXT17:QXX17"/>
    <mergeCell ref="QXY17:QYC17"/>
    <mergeCell ref="QYD17:QYH17"/>
    <mergeCell ref="RAL17:RAP17"/>
    <mergeCell ref="RAQ17:RAU17"/>
    <mergeCell ref="RAV17:RAZ17"/>
    <mergeCell ref="RBA17:RBE17"/>
    <mergeCell ref="QZH17:QZL17"/>
    <mergeCell ref="QZM17:QZQ17"/>
    <mergeCell ref="QZR17:QZV17"/>
    <mergeCell ref="QZW17:RAA17"/>
    <mergeCell ref="RAB17:RAF17"/>
    <mergeCell ref="RBF17:RBJ17"/>
    <mergeCell ref="RBK17:RBO17"/>
    <mergeCell ref="RBP17:RBT17"/>
    <mergeCell ref="RBU17:RBY17"/>
    <mergeCell ref="RBZ17:RCD17"/>
    <mergeCell ref="RAG17:RAK17"/>
    <mergeCell ref="QYI17:QYM17"/>
    <mergeCell ref="QYN17:QYR17"/>
    <mergeCell ref="QYS17:QYW17"/>
    <mergeCell ref="QYX17:QZB17"/>
    <mergeCell ref="RDD17:RDH17"/>
    <mergeCell ref="RDI17:RDM17"/>
    <mergeCell ref="RDN17:RDR17"/>
    <mergeCell ref="RDS17:RDW17"/>
    <mergeCell ref="RDX17:REB17"/>
    <mergeCell ref="RCE17:RCI17"/>
    <mergeCell ref="RCJ17:RCN17"/>
    <mergeCell ref="RCO17:RCS17"/>
    <mergeCell ref="RCT17:RCX17"/>
    <mergeCell ref="RCY17:RDC17"/>
    <mergeCell ref="RFV17:RFZ17"/>
    <mergeCell ref="REC17:REG17"/>
    <mergeCell ref="REH17:REL17"/>
    <mergeCell ref="REM17:REQ17"/>
    <mergeCell ref="RER17:REV17"/>
    <mergeCell ref="REW17:RFA17"/>
    <mergeCell ref="RHE17:RHI17"/>
    <mergeCell ref="RHJ17:RHN17"/>
    <mergeCell ref="RHO17:RHS17"/>
    <mergeCell ref="RHT17:RHX17"/>
    <mergeCell ref="RGA17:RGE17"/>
    <mergeCell ref="RGF17:RGJ17"/>
    <mergeCell ref="RGK17:RGO17"/>
    <mergeCell ref="RGP17:RGT17"/>
    <mergeCell ref="RGU17:RGY17"/>
    <mergeCell ref="RHY17:RIC17"/>
    <mergeCell ref="RID17:RIH17"/>
    <mergeCell ref="RII17:RIM17"/>
    <mergeCell ref="RIN17:RIR17"/>
    <mergeCell ref="RIS17:RIW17"/>
    <mergeCell ref="RGZ17:RHD17"/>
    <mergeCell ref="RFB17:RFF17"/>
    <mergeCell ref="RFG17:RFK17"/>
    <mergeCell ref="RFL17:RFP17"/>
    <mergeCell ref="RFQ17:RFU17"/>
    <mergeCell ref="RJW17:RKA17"/>
    <mergeCell ref="RKB17:RKF17"/>
    <mergeCell ref="RKG17:RKK17"/>
    <mergeCell ref="RKL17:RKP17"/>
    <mergeCell ref="RKQ17:RKU17"/>
    <mergeCell ref="RIX17:RJB17"/>
    <mergeCell ref="RJC17:RJG17"/>
    <mergeCell ref="RJH17:RJL17"/>
    <mergeCell ref="RJM17:RJQ17"/>
    <mergeCell ref="RJR17:RJV17"/>
    <mergeCell ref="RMO17:RMS17"/>
    <mergeCell ref="RKV17:RKZ17"/>
    <mergeCell ref="RLA17:RLE17"/>
    <mergeCell ref="RLF17:RLJ17"/>
    <mergeCell ref="RLK17:RLO17"/>
    <mergeCell ref="RLP17:RLT17"/>
    <mergeCell ref="RNX17:ROB17"/>
    <mergeCell ref="ROC17:ROG17"/>
    <mergeCell ref="ROH17:ROL17"/>
    <mergeCell ref="ROM17:ROQ17"/>
    <mergeCell ref="RMT17:RMX17"/>
    <mergeCell ref="RMY17:RNC17"/>
    <mergeCell ref="RND17:RNH17"/>
    <mergeCell ref="RNI17:RNM17"/>
    <mergeCell ref="RNN17:RNR17"/>
    <mergeCell ref="ROR17:ROV17"/>
    <mergeCell ref="ROW17:RPA17"/>
    <mergeCell ref="RPB17:RPF17"/>
    <mergeCell ref="RPG17:RPK17"/>
    <mergeCell ref="RPL17:RPP17"/>
    <mergeCell ref="RNS17:RNW17"/>
    <mergeCell ref="RLU17:RLY17"/>
    <mergeCell ref="RLZ17:RMD17"/>
    <mergeCell ref="RME17:RMI17"/>
    <mergeCell ref="RMJ17:RMN17"/>
    <mergeCell ref="RQP17:RQT17"/>
    <mergeCell ref="RQU17:RQY17"/>
    <mergeCell ref="RQZ17:RRD17"/>
    <mergeCell ref="RRE17:RRI17"/>
    <mergeCell ref="RRJ17:RRN17"/>
    <mergeCell ref="RPQ17:RPU17"/>
    <mergeCell ref="RPV17:RPZ17"/>
    <mergeCell ref="RQA17:RQE17"/>
    <mergeCell ref="RQF17:RQJ17"/>
    <mergeCell ref="RQK17:RQO17"/>
    <mergeCell ref="RTH17:RTL17"/>
    <mergeCell ref="RRO17:RRS17"/>
    <mergeCell ref="RRT17:RRX17"/>
    <mergeCell ref="RRY17:RSC17"/>
    <mergeCell ref="RSD17:RSH17"/>
    <mergeCell ref="RSI17:RSM17"/>
    <mergeCell ref="RUQ17:RUU17"/>
    <mergeCell ref="RUV17:RUZ17"/>
    <mergeCell ref="RVA17:RVE17"/>
    <mergeCell ref="RVF17:RVJ17"/>
    <mergeCell ref="RTM17:RTQ17"/>
    <mergeCell ref="RTR17:RTV17"/>
    <mergeCell ref="RTW17:RUA17"/>
    <mergeCell ref="RUB17:RUF17"/>
    <mergeCell ref="RUG17:RUK17"/>
    <mergeCell ref="RVK17:RVO17"/>
    <mergeCell ref="RVP17:RVT17"/>
    <mergeCell ref="RVU17:RVY17"/>
    <mergeCell ref="RVZ17:RWD17"/>
    <mergeCell ref="RWE17:RWI17"/>
    <mergeCell ref="RUL17:RUP17"/>
    <mergeCell ref="RSN17:RSR17"/>
    <mergeCell ref="RSS17:RSW17"/>
    <mergeCell ref="RSX17:RTB17"/>
    <mergeCell ref="RTC17:RTG17"/>
    <mergeCell ref="RXI17:RXM17"/>
    <mergeCell ref="RXN17:RXR17"/>
    <mergeCell ref="RXS17:RXW17"/>
    <mergeCell ref="RXX17:RYB17"/>
    <mergeCell ref="RYC17:RYG17"/>
    <mergeCell ref="RWJ17:RWN17"/>
    <mergeCell ref="RWO17:RWS17"/>
    <mergeCell ref="RWT17:RWX17"/>
    <mergeCell ref="RWY17:RXC17"/>
    <mergeCell ref="RXD17:RXH17"/>
    <mergeCell ref="SAA17:SAE17"/>
    <mergeCell ref="RYH17:RYL17"/>
    <mergeCell ref="RYM17:RYQ17"/>
    <mergeCell ref="RYR17:RYV17"/>
    <mergeCell ref="RYW17:RZA17"/>
    <mergeCell ref="RZB17:RZF17"/>
    <mergeCell ref="SBJ17:SBN17"/>
    <mergeCell ref="SBO17:SBS17"/>
    <mergeCell ref="SBT17:SBX17"/>
    <mergeCell ref="SBY17:SCC17"/>
    <mergeCell ref="SAF17:SAJ17"/>
    <mergeCell ref="SAK17:SAO17"/>
    <mergeCell ref="SAP17:SAT17"/>
    <mergeCell ref="SAU17:SAY17"/>
    <mergeCell ref="SAZ17:SBD17"/>
    <mergeCell ref="SCD17:SCH17"/>
    <mergeCell ref="SCI17:SCM17"/>
    <mergeCell ref="SCN17:SCR17"/>
    <mergeCell ref="SCS17:SCW17"/>
    <mergeCell ref="SCX17:SDB17"/>
    <mergeCell ref="SBE17:SBI17"/>
    <mergeCell ref="RZG17:RZK17"/>
    <mergeCell ref="RZL17:RZP17"/>
    <mergeCell ref="RZQ17:RZU17"/>
    <mergeCell ref="RZV17:RZZ17"/>
    <mergeCell ref="SEB17:SEF17"/>
    <mergeCell ref="SEG17:SEK17"/>
    <mergeCell ref="SEL17:SEP17"/>
    <mergeCell ref="SEQ17:SEU17"/>
    <mergeCell ref="SEV17:SEZ17"/>
    <mergeCell ref="SDC17:SDG17"/>
    <mergeCell ref="SDH17:SDL17"/>
    <mergeCell ref="SDM17:SDQ17"/>
    <mergeCell ref="SDR17:SDV17"/>
    <mergeCell ref="SDW17:SEA17"/>
    <mergeCell ref="SGT17:SGX17"/>
    <mergeCell ref="SFA17:SFE17"/>
    <mergeCell ref="SFF17:SFJ17"/>
    <mergeCell ref="SFK17:SFO17"/>
    <mergeCell ref="SFP17:SFT17"/>
    <mergeCell ref="SFU17:SFY17"/>
    <mergeCell ref="SIC17:SIG17"/>
    <mergeCell ref="SIH17:SIL17"/>
    <mergeCell ref="SIM17:SIQ17"/>
    <mergeCell ref="SIR17:SIV17"/>
    <mergeCell ref="SGY17:SHC17"/>
    <mergeCell ref="SHD17:SHH17"/>
    <mergeCell ref="SHI17:SHM17"/>
    <mergeCell ref="SHN17:SHR17"/>
    <mergeCell ref="SHS17:SHW17"/>
    <mergeCell ref="SIW17:SJA17"/>
    <mergeCell ref="SJB17:SJF17"/>
    <mergeCell ref="SJG17:SJK17"/>
    <mergeCell ref="SJL17:SJP17"/>
    <mergeCell ref="SJQ17:SJU17"/>
    <mergeCell ref="SHX17:SIB17"/>
    <mergeCell ref="SFZ17:SGD17"/>
    <mergeCell ref="SGE17:SGI17"/>
    <mergeCell ref="SGJ17:SGN17"/>
    <mergeCell ref="SGO17:SGS17"/>
    <mergeCell ref="SKU17:SKY17"/>
    <mergeCell ref="SKZ17:SLD17"/>
    <mergeCell ref="SLE17:SLI17"/>
    <mergeCell ref="SLJ17:SLN17"/>
    <mergeCell ref="SLO17:SLS17"/>
    <mergeCell ref="SJV17:SJZ17"/>
    <mergeCell ref="SKA17:SKE17"/>
    <mergeCell ref="SKF17:SKJ17"/>
    <mergeCell ref="SKK17:SKO17"/>
    <mergeCell ref="SKP17:SKT17"/>
    <mergeCell ref="SNM17:SNQ17"/>
    <mergeCell ref="SLT17:SLX17"/>
    <mergeCell ref="SLY17:SMC17"/>
    <mergeCell ref="SMD17:SMH17"/>
    <mergeCell ref="SMI17:SMM17"/>
    <mergeCell ref="SMN17:SMR17"/>
    <mergeCell ref="SOV17:SOZ17"/>
    <mergeCell ref="SPA17:SPE17"/>
    <mergeCell ref="SPF17:SPJ17"/>
    <mergeCell ref="SPK17:SPO17"/>
    <mergeCell ref="SNR17:SNV17"/>
    <mergeCell ref="SNW17:SOA17"/>
    <mergeCell ref="SOB17:SOF17"/>
    <mergeCell ref="SOG17:SOK17"/>
    <mergeCell ref="SOL17:SOP17"/>
    <mergeCell ref="SPP17:SPT17"/>
    <mergeCell ref="SPU17:SPY17"/>
    <mergeCell ref="SPZ17:SQD17"/>
    <mergeCell ref="SQE17:SQI17"/>
    <mergeCell ref="SQJ17:SQN17"/>
    <mergeCell ref="SOQ17:SOU17"/>
    <mergeCell ref="SMS17:SMW17"/>
    <mergeCell ref="SMX17:SNB17"/>
    <mergeCell ref="SNC17:SNG17"/>
    <mergeCell ref="SNH17:SNL17"/>
    <mergeCell ref="SRN17:SRR17"/>
    <mergeCell ref="SRS17:SRW17"/>
    <mergeCell ref="SRX17:SSB17"/>
    <mergeCell ref="SSC17:SSG17"/>
    <mergeCell ref="SSH17:SSL17"/>
    <mergeCell ref="SQO17:SQS17"/>
    <mergeCell ref="SQT17:SQX17"/>
    <mergeCell ref="SQY17:SRC17"/>
    <mergeCell ref="SRD17:SRH17"/>
    <mergeCell ref="SRI17:SRM17"/>
    <mergeCell ref="SUF17:SUJ17"/>
    <mergeCell ref="SSM17:SSQ17"/>
    <mergeCell ref="SSR17:SSV17"/>
    <mergeCell ref="SSW17:STA17"/>
    <mergeCell ref="STB17:STF17"/>
    <mergeCell ref="STG17:STK17"/>
    <mergeCell ref="SVO17:SVS17"/>
    <mergeCell ref="SVT17:SVX17"/>
    <mergeCell ref="SVY17:SWC17"/>
    <mergeCell ref="SWD17:SWH17"/>
    <mergeCell ref="SUK17:SUO17"/>
    <mergeCell ref="SUP17:SUT17"/>
    <mergeCell ref="SUU17:SUY17"/>
    <mergeCell ref="SUZ17:SVD17"/>
    <mergeCell ref="SVE17:SVI17"/>
    <mergeCell ref="SWI17:SWM17"/>
    <mergeCell ref="SWN17:SWR17"/>
    <mergeCell ref="SWS17:SWW17"/>
    <mergeCell ref="SWX17:SXB17"/>
    <mergeCell ref="SXC17:SXG17"/>
    <mergeCell ref="SVJ17:SVN17"/>
    <mergeCell ref="STL17:STP17"/>
    <mergeCell ref="STQ17:STU17"/>
    <mergeCell ref="STV17:STZ17"/>
    <mergeCell ref="SUA17:SUE17"/>
    <mergeCell ref="SYG17:SYK17"/>
    <mergeCell ref="SYL17:SYP17"/>
    <mergeCell ref="SYQ17:SYU17"/>
    <mergeCell ref="SYV17:SYZ17"/>
    <mergeCell ref="SZA17:SZE17"/>
    <mergeCell ref="SXH17:SXL17"/>
    <mergeCell ref="SXM17:SXQ17"/>
    <mergeCell ref="SXR17:SXV17"/>
    <mergeCell ref="SXW17:SYA17"/>
    <mergeCell ref="SYB17:SYF17"/>
    <mergeCell ref="TAY17:TBC17"/>
    <mergeCell ref="SZF17:SZJ17"/>
    <mergeCell ref="SZK17:SZO17"/>
    <mergeCell ref="SZP17:SZT17"/>
    <mergeCell ref="SZU17:SZY17"/>
    <mergeCell ref="SZZ17:TAD17"/>
    <mergeCell ref="TCH17:TCL17"/>
    <mergeCell ref="TCM17:TCQ17"/>
    <mergeCell ref="TCR17:TCV17"/>
    <mergeCell ref="TCW17:TDA17"/>
    <mergeCell ref="TBD17:TBH17"/>
    <mergeCell ref="TBI17:TBM17"/>
    <mergeCell ref="TBN17:TBR17"/>
    <mergeCell ref="TBS17:TBW17"/>
    <mergeCell ref="TBX17:TCB17"/>
    <mergeCell ref="TDB17:TDF17"/>
    <mergeCell ref="TDG17:TDK17"/>
    <mergeCell ref="TDL17:TDP17"/>
    <mergeCell ref="TDQ17:TDU17"/>
    <mergeCell ref="TDV17:TDZ17"/>
    <mergeCell ref="TCC17:TCG17"/>
    <mergeCell ref="TAE17:TAI17"/>
    <mergeCell ref="TAJ17:TAN17"/>
    <mergeCell ref="TAO17:TAS17"/>
    <mergeCell ref="TAT17:TAX17"/>
    <mergeCell ref="TEZ17:TFD17"/>
    <mergeCell ref="TFE17:TFI17"/>
    <mergeCell ref="TFJ17:TFN17"/>
    <mergeCell ref="TFO17:TFS17"/>
    <mergeCell ref="TFT17:TFX17"/>
    <mergeCell ref="TEA17:TEE17"/>
    <mergeCell ref="TEF17:TEJ17"/>
    <mergeCell ref="TEK17:TEO17"/>
    <mergeCell ref="TEP17:TET17"/>
    <mergeCell ref="TEU17:TEY17"/>
    <mergeCell ref="THR17:THV17"/>
    <mergeCell ref="TFY17:TGC17"/>
    <mergeCell ref="TGD17:TGH17"/>
    <mergeCell ref="TGI17:TGM17"/>
    <mergeCell ref="TGN17:TGR17"/>
    <mergeCell ref="TGS17:TGW17"/>
    <mergeCell ref="TJA17:TJE17"/>
    <mergeCell ref="TJF17:TJJ17"/>
    <mergeCell ref="TJK17:TJO17"/>
    <mergeCell ref="TJP17:TJT17"/>
    <mergeCell ref="THW17:TIA17"/>
    <mergeCell ref="TIB17:TIF17"/>
    <mergeCell ref="TIG17:TIK17"/>
    <mergeCell ref="TIL17:TIP17"/>
    <mergeCell ref="TIQ17:TIU17"/>
    <mergeCell ref="TJU17:TJY17"/>
    <mergeCell ref="TJZ17:TKD17"/>
    <mergeCell ref="TKE17:TKI17"/>
    <mergeCell ref="TKJ17:TKN17"/>
    <mergeCell ref="TKO17:TKS17"/>
    <mergeCell ref="TIV17:TIZ17"/>
    <mergeCell ref="TGX17:THB17"/>
    <mergeCell ref="THC17:THG17"/>
    <mergeCell ref="THH17:THL17"/>
    <mergeCell ref="THM17:THQ17"/>
    <mergeCell ref="TLS17:TLW17"/>
    <mergeCell ref="TLX17:TMB17"/>
    <mergeCell ref="TMC17:TMG17"/>
    <mergeCell ref="TMH17:TML17"/>
    <mergeCell ref="TMM17:TMQ17"/>
    <mergeCell ref="TKT17:TKX17"/>
    <mergeCell ref="TKY17:TLC17"/>
    <mergeCell ref="TLD17:TLH17"/>
    <mergeCell ref="TLI17:TLM17"/>
    <mergeCell ref="TLN17:TLR17"/>
    <mergeCell ref="TOK17:TOO17"/>
    <mergeCell ref="TMR17:TMV17"/>
    <mergeCell ref="TMW17:TNA17"/>
    <mergeCell ref="TNB17:TNF17"/>
    <mergeCell ref="TNG17:TNK17"/>
    <mergeCell ref="TNL17:TNP17"/>
    <mergeCell ref="TPT17:TPX17"/>
    <mergeCell ref="TPY17:TQC17"/>
    <mergeCell ref="TQD17:TQH17"/>
    <mergeCell ref="TQI17:TQM17"/>
    <mergeCell ref="TOP17:TOT17"/>
    <mergeCell ref="TOU17:TOY17"/>
    <mergeCell ref="TOZ17:TPD17"/>
    <mergeCell ref="TPE17:TPI17"/>
    <mergeCell ref="TPJ17:TPN17"/>
    <mergeCell ref="TQN17:TQR17"/>
    <mergeCell ref="TQS17:TQW17"/>
    <mergeCell ref="TQX17:TRB17"/>
    <mergeCell ref="TRC17:TRG17"/>
    <mergeCell ref="TRH17:TRL17"/>
    <mergeCell ref="TPO17:TPS17"/>
    <mergeCell ref="TNQ17:TNU17"/>
    <mergeCell ref="TNV17:TNZ17"/>
    <mergeCell ref="TOA17:TOE17"/>
    <mergeCell ref="TOF17:TOJ17"/>
    <mergeCell ref="TSL17:TSP17"/>
    <mergeCell ref="TSQ17:TSU17"/>
    <mergeCell ref="TSV17:TSZ17"/>
    <mergeCell ref="TTA17:TTE17"/>
    <mergeCell ref="TTF17:TTJ17"/>
    <mergeCell ref="TRM17:TRQ17"/>
    <mergeCell ref="TRR17:TRV17"/>
    <mergeCell ref="TRW17:TSA17"/>
    <mergeCell ref="TSB17:TSF17"/>
    <mergeCell ref="TSG17:TSK17"/>
    <mergeCell ref="TVD17:TVH17"/>
    <mergeCell ref="TTK17:TTO17"/>
    <mergeCell ref="TTP17:TTT17"/>
    <mergeCell ref="TTU17:TTY17"/>
    <mergeCell ref="TTZ17:TUD17"/>
    <mergeCell ref="TUE17:TUI17"/>
    <mergeCell ref="TWM17:TWQ17"/>
    <mergeCell ref="TWR17:TWV17"/>
    <mergeCell ref="TWW17:TXA17"/>
    <mergeCell ref="TXB17:TXF17"/>
    <mergeCell ref="TVI17:TVM17"/>
    <mergeCell ref="TVN17:TVR17"/>
    <mergeCell ref="TVS17:TVW17"/>
    <mergeCell ref="TVX17:TWB17"/>
    <mergeCell ref="TWC17:TWG17"/>
    <mergeCell ref="TXG17:TXK17"/>
    <mergeCell ref="TXL17:TXP17"/>
    <mergeCell ref="TXQ17:TXU17"/>
    <mergeCell ref="TXV17:TXZ17"/>
    <mergeCell ref="TYA17:TYE17"/>
    <mergeCell ref="TWH17:TWL17"/>
    <mergeCell ref="TUJ17:TUN17"/>
    <mergeCell ref="TUO17:TUS17"/>
    <mergeCell ref="TUT17:TUX17"/>
    <mergeCell ref="TUY17:TVC17"/>
    <mergeCell ref="TZE17:TZI17"/>
    <mergeCell ref="TZJ17:TZN17"/>
    <mergeCell ref="TZO17:TZS17"/>
    <mergeCell ref="TZT17:TZX17"/>
    <mergeCell ref="TZY17:UAC17"/>
    <mergeCell ref="TYF17:TYJ17"/>
    <mergeCell ref="TYK17:TYO17"/>
    <mergeCell ref="TYP17:TYT17"/>
    <mergeCell ref="TYU17:TYY17"/>
    <mergeCell ref="TYZ17:TZD17"/>
    <mergeCell ref="UBW17:UCA17"/>
    <mergeCell ref="UAD17:UAH17"/>
    <mergeCell ref="UAI17:UAM17"/>
    <mergeCell ref="UAN17:UAR17"/>
    <mergeCell ref="UAS17:UAW17"/>
    <mergeCell ref="UAX17:UBB17"/>
    <mergeCell ref="UDF17:UDJ17"/>
    <mergeCell ref="UDK17:UDO17"/>
    <mergeCell ref="UDP17:UDT17"/>
    <mergeCell ref="UDU17:UDY17"/>
    <mergeCell ref="UCB17:UCF17"/>
    <mergeCell ref="UCG17:UCK17"/>
    <mergeCell ref="UCL17:UCP17"/>
    <mergeCell ref="UCQ17:UCU17"/>
    <mergeCell ref="UCV17:UCZ17"/>
    <mergeCell ref="UDZ17:UED17"/>
    <mergeCell ref="UEE17:UEI17"/>
    <mergeCell ref="UEJ17:UEN17"/>
    <mergeCell ref="UEO17:UES17"/>
    <mergeCell ref="UET17:UEX17"/>
    <mergeCell ref="UDA17:UDE17"/>
    <mergeCell ref="UBC17:UBG17"/>
    <mergeCell ref="UBH17:UBL17"/>
    <mergeCell ref="UBM17:UBQ17"/>
    <mergeCell ref="UBR17:UBV17"/>
    <mergeCell ref="UFX17:UGB17"/>
    <mergeCell ref="UGC17:UGG17"/>
    <mergeCell ref="UGH17:UGL17"/>
    <mergeCell ref="UGM17:UGQ17"/>
    <mergeCell ref="UGR17:UGV17"/>
    <mergeCell ref="UEY17:UFC17"/>
    <mergeCell ref="UFD17:UFH17"/>
    <mergeCell ref="UFI17:UFM17"/>
    <mergeCell ref="UFN17:UFR17"/>
    <mergeCell ref="UFS17:UFW17"/>
    <mergeCell ref="UIP17:UIT17"/>
    <mergeCell ref="UGW17:UHA17"/>
    <mergeCell ref="UHB17:UHF17"/>
    <mergeCell ref="UHG17:UHK17"/>
    <mergeCell ref="UHL17:UHP17"/>
    <mergeCell ref="UHQ17:UHU17"/>
    <mergeCell ref="UJY17:UKC17"/>
    <mergeCell ref="UKD17:UKH17"/>
    <mergeCell ref="UKI17:UKM17"/>
    <mergeCell ref="UKN17:UKR17"/>
    <mergeCell ref="UIU17:UIY17"/>
    <mergeCell ref="UIZ17:UJD17"/>
    <mergeCell ref="UJE17:UJI17"/>
    <mergeCell ref="UJJ17:UJN17"/>
    <mergeCell ref="UJO17:UJS17"/>
    <mergeCell ref="UKS17:UKW17"/>
    <mergeCell ref="UKX17:ULB17"/>
    <mergeCell ref="ULC17:ULG17"/>
    <mergeCell ref="ULH17:ULL17"/>
    <mergeCell ref="ULM17:ULQ17"/>
    <mergeCell ref="UJT17:UJX17"/>
    <mergeCell ref="UHV17:UHZ17"/>
    <mergeCell ref="UIA17:UIE17"/>
    <mergeCell ref="UIF17:UIJ17"/>
    <mergeCell ref="UIK17:UIO17"/>
    <mergeCell ref="UMQ17:UMU17"/>
    <mergeCell ref="UMV17:UMZ17"/>
    <mergeCell ref="UNA17:UNE17"/>
    <mergeCell ref="UNF17:UNJ17"/>
    <mergeCell ref="UNK17:UNO17"/>
    <mergeCell ref="ULR17:ULV17"/>
    <mergeCell ref="ULW17:UMA17"/>
    <mergeCell ref="UMB17:UMF17"/>
    <mergeCell ref="UMG17:UMK17"/>
    <mergeCell ref="UML17:UMP17"/>
    <mergeCell ref="UPI17:UPM17"/>
    <mergeCell ref="UNP17:UNT17"/>
    <mergeCell ref="UNU17:UNY17"/>
    <mergeCell ref="UNZ17:UOD17"/>
    <mergeCell ref="UOE17:UOI17"/>
    <mergeCell ref="UOJ17:UON17"/>
    <mergeCell ref="UQR17:UQV17"/>
    <mergeCell ref="UQW17:URA17"/>
    <mergeCell ref="URB17:URF17"/>
    <mergeCell ref="URG17:URK17"/>
    <mergeCell ref="UPN17:UPR17"/>
    <mergeCell ref="UPS17:UPW17"/>
    <mergeCell ref="UPX17:UQB17"/>
    <mergeCell ref="UQC17:UQG17"/>
    <mergeCell ref="UQH17:UQL17"/>
    <mergeCell ref="URL17:URP17"/>
    <mergeCell ref="URQ17:URU17"/>
    <mergeCell ref="URV17:URZ17"/>
    <mergeCell ref="USA17:USE17"/>
    <mergeCell ref="USF17:USJ17"/>
    <mergeCell ref="UQM17:UQQ17"/>
    <mergeCell ref="UOO17:UOS17"/>
    <mergeCell ref="UOT17:UOX17"/>
    <mergeCell ref="UOY17:UPC17"/>
    <mergeCell ref="UPD17:UPH17"/>
    <mergeCell ref="UTJ17:UTN17"/>
    <mergeCell ref="UTO17:UTS17"/>
    <mergeCell ref="UTT17:UTX17"/>
    <mergeCell ref="UTY17:UUC17"/>
    <mergeCell ref="UUD17:UUH17"/>
    <mergeCell ref="USK17:USO17"/>
    <mergeCell ref="USP17:UST17"/>
    <mergeCell ref="USU17:USY17"/>
    <mergeCell ref="USZ17:UTD17"/>
    <mergeCell ref="UTE17:UTI17"/>
    <mergeCell ref="UWB17:UWF17"/>
    <mergeCell ref="UUI17:UUM17"/>
    <mergeCell ref="UUN17:UUR17"/>
    <mergeCell ref="UUS17:UUW17"/>
    <mergeCell ref="UUX17:UVB17"/>
    <mergeCell ref="UVC17:UVG17"/>
    <mergeCell ref="UXK17:UXO17"/>
    <mergeCell ref="UXP17:UXT17"/>
    <mergeCell ref="UXU17:UXY17"/>
    <mergeCell ref="UXZ17:UYD17"/>
    <mergeCell ref="UWG17:UWK17"/>
    <mergeCell ref="UWL17:UWP17"/>
    <mergeCell ref="UWQ17:UWU17"/>
    <mergeCell ref="UWV17:UWZ17"/>
    <mergeCell ref="UXA17:UXE17"/>
    <mergeCell ref="UYE17:UYI17"/>
    <mergeCell ref="UYJ17:UYN17"/>
    <mergeCell ref="UYO17:UYS17"/>
    <mergeCell ref="UYT17:UYX17"/>
    <mergeCell ref="UYY17:UZC17"/>
    <mergeCell ref="UXF17:UXJ17"/>
    <mergeCell ref="UVH17:UVL17"/>
    <mergeCell ref="UVM17:UVQ17"/>
    <mergeCell ref="UVR17:UVV17"/>
    <mergeCell ref="UVW17:UWA17"/>
    <mergeCell ref="VAC17:VAG17"/>
    <mergeCell ref="VAH17:VAL17"/>
    <mergeCell ref="VAM17:VAQ17"/>
    <mergeCell ref="VAR17:VAV17"/>
    <mergeCell ref="VAW17:VBA17"/>
    <mergeCell ref="UZD17:UZH17"/>
    <mergeCell ref="UZI17:UZM17"/>
    <mergeCell ref="UZN17:UZR17"/>
    <mergeCell ref="UZS17:UZW17"/>
    <mergeCell ref="UZX17:VAB17"/>
    <mergeCell ref="VCU17:VCY17"/>
    <mergeCell ref="VBB17:VBF17"/>
    <mergeCell ref="VBG17:VBK17"/>
    <mergeCell ref="VBL17:VBP17"/>
    <mergeCell ref="VBQ17:VBU17"/>
    <mergeCell ref="VBV17:VBZ17"/>
    <mergeCell ref="VED17:VEH17"/>
    <mergeCell ref="VEI17:VEM17"/>
    <mergeCell ref="VEN17:VER17"/>
    <mergeCell ref="VES17:VEW17"/>
    <mergeCell ref="VCZ17:VDD17"/>
    <mergeCell ref="VDE17:VDI17"/>
    <mergeCell ref="VDJ17:VDN17"/>
    <mergeCell ref="VDO17:VDS17"/>
    <mergeCell ref="VDT17:VDX17"/>
    <mergeCell ref="VEX17:VFB17"/>
    <mergeCell ref="VFC17:VFG17"/>
    <mergeCell ref="VFH17:VFL17"/>
    <mergeCell ref="VFM17:VFQ17"/>
    <mergeCell ref="VFR17:VFV17"/>
    <mergeCell ref="VDY17:VEC17"/>
    <mergeCell ref="VCA17:VCE17"/>
    <mergeCell ref="VCF17:VCJ17"/>
    <mergeCell ref="VCK17:VCO17"/>
    <mergeCell ref="VCP17:VCT17"/>
    <mergeCell ref="VGV17:VGZ17"/>
    <mergeCell ref="VHA17:VHE17"/>
    <mergeCell ref="VHF17:VHJ17"/>
    <mergeCell ref="VHK17:VHO17"/>
    <mergeCell ref="VHP17:VHT17"/>
    <mergeCell ref="VFW17:VGA17"/>
    <mergeCell ref="VGB17:VGF17"/>
    <mergeCell ref="VGG17:VGK17"/>
    <mergeCell ref="VGL17:VGP17"/>
    <mergeCell ref="VGQ17:VGU17"/>
    <mergeCell ref="VJN17:VJR17"/>
    <mergeCell ref="VHU17:VHY17"/>
    <mergeCell ref="VHZ17:VID17"/>
    <mergeCell ref="VIE17:VII17"/>
    <mergeCell ref="VIJ17:VIN17"/>
    <mergeCell ref="VIO17:VIS17"/>
    <mergeCell ref="VKW17:VLA17"/>
    <mergeCell ref="VLB17:VLF17"/>
    <mergeCell ref="VLG17:VLK17"/>
    <mergeCell ref="VLL17:VLP17"/>
    <mergeCell ref="VJS17:VJW17"/>
    <mergeCell ref="VJX17:VKB17"/>
    <mergeCell ref="VKC17:VKG17"/>
    <mergeCell ref="VKH17:VKL17"/>
    <mergeCell ref="VKM17:VKQ17"/>
    <mergeCell ref="VLQ17:VLU17"/>
    <mergeCell ref="VLV17:VLZ17"/>
    <mergeCell ref="VMA17:VME17"/>
    <mergeCell ref="VMF17:VMJ17"/>
    <mergeCell ref="VMK17:VMO17"/>
    <mergeCell ref="VKR17:VKV17"/>
    <mergeCell ref="VIT17:VIX17"/>
    <mergeCell ref="VIY17:VJC17"/>
    <mergeCell ref="VJD17:VJH17"/>
    <mergeCell ref="VJI17:VJM17"/>
    <mergeCell ref="VNO17:VNS17"/>
    <mergeCell ref="VNT17:VNX17"/>
    <mergeCell ref="VNY17:VOC17"/>
    <mergeCell ref="VOD17:VOH17"/>
    <mergeCell ref="VOI17:VOM17"/>
    <mergeCell ref="VMP17:VMT17"/>
    <mergeCell ref="VMU17:VMY17"/>
    <mergeCell ref="VMZ17:VND17"/>
    <mergeCell ref="VNE17:VNI17"/>
    <mergeCell ref="VNJ17:VNN17"/>
    <mergeCell ref="VQG17:VQK17"/>
    <mergeCell ref="VON17:VOR17"/>
    <mergeCell ref="VOS17:VOW17"/>
    <mergeCell ref="VOX17:VPB17"/>
    <mergeCell ref="VPC17:VPG17"/>
    <mergeCell ref="VPH17:VPL17"/>
    <mergeCell ref="VRP17:VRT17"/>
    <mergeCell ref="VRU17:VRY17"/>
    <mergeCell ref="VRZ17:VSD17"/>
    <mergeCell ref="VSE17:VSI17"/>
    <mergeCell ref="VQL17:VQP17"/>
    <mergeCell ref="VQQ17:VQU17"/>
    <mergeCell ref="VQV17:VQZ17"/>
    <mergeCell ref="VRA17:VRE17"/>
    <mergeCell ref="VRF17:VRJ17"/>
    <mergeCell ref="VSJ17:VSN17"/>
    <mergeCell ref="VSO17:VSS17"/>
    <mergeCell ref="VST17:VSX17"/>
    <mergeCell ref="VSY17:VTC17"/>
    <mergeCell ref="VTD17:VTH17"/>
    <mergeCell ref="VRK17:VRO17"/>
    <mergeCell ref="VPM17:VPQ17"/>
    <mergeCell ref="VPR17:VPV17"/>
    <mergeCell ref="VPW17:VQA17"/>
    <mergeCell ref="VQB17:VQF17"/>
    <mergeCell ref="VUH17:VUL17"/>
    <mergeCell ref="VUM17:VUQ17"/>
    <mergeCell ref="VUR17:VUV17"/>
    <mergeCell ref="VUW17:VVA17"/>
    <mergeCell ref="VVB17:VVF17"/>
    <mergeCell ref="VTI17:VTM17"/>
    <mergeCell ref="VTN17:VTR17"/>
    <mergeCell ref="VTS17:VTW17"/>
    <mergeCell ref="VTX17:VUB17"/>
    <mergeCell ref="VUC17:VUG17"/>
    <mergeCell ref="VWZ17:VXD17"/>
    <mergeCell ref="VVG17:VVK17"/>
    <mergeCell ref="VVL17:VVP17"/>
    <mergeCell ref="VVQ17:VVU17"/>
    <mergeCell ref="VVV17:VVZ17"/>
    <mergeCell ref="VWA17:VWE17"/>
    <mergeCell ref="VYI17:VYM17"/>
    <mergeCell ref="VYN17:VYR17"/>
    <mergeCell ref="VYS17:VYW17"/>
    <mergeCell ref="VYX17:VZB17"/>
    <mergeCell ref="VXE17:VXI17"/>
    <mergeCell ref="VXJ17:VXN17"/>
    <mergeCell ref="VXO17:VXS17"/>
    <mergeCell ref="VXT17:VXX17"/>
    <mergeCell ref="VXY17:VYC17"/>
    <mergeCell ref="VZC17:VZG17"/>
    <mergeCell ref="VZH17:VZL17"/>
    <mergeCell ref="VZM17:VZQ17"/>
    <mergeCell ref="VZR17:VZV17"/>
    <mergeCell ref="VZW17:WAA17"/>
    <mergeCell ref="VYD17:VYH17"/>
    <mergeCell ref="VWF17:VWJ17"/>
    <mergeCell ref="VWK17:VWO17"/>
    <mergeCell ref="VWP17:VWT17"/>
    <mergeCell ref="VWU17:VWY17"/>
    <mergeCell ref="WLP17:WLT17"/>
    <mergeCell ref="WJR17:WJV17"/>
    <mergeCell ref="WJW17:WKA17"/>
    <mergeCell ref="WKB17:WKF17"/>
    <mergeCell ref="WKG17:WKK17"/>
    <mergeCell ref="WBA17:WBE17"/>
    <mergeCell ref="WBF17:WBJ17"/>
    <mergeCell ref="WBK17:WBO17"/>
    <mergeCell ref="WBP17:WBT17"/>
    <mergeCell ref="WBU17:WBY17"/>
    <mergeCell ref="WAB17:WAF17"/>
    <mergeCell ref="WAG17:WAK17"/>
    <mergeCell ref="WAL17:WAP17"/>
    <mergeCell ref="WAQ17:WAU17"/>
    <mergeCell ref="WAV17:WAZ17"/>
    <mergeCell ref="WDS17:WDW17"/>
    <mergeCell ref="WBZ17:WCD17"/>
    <mergeCell ref="WCE17:WCI17"/>
    <mergeCell ref="WCJ17:WCN17"/>
    <mergeCell ref="WCO17:WCS17"/>
    <mergeCell ref="WCT17:WCX17"/>
    <mergeCell ref="WFB17:WFF17"/>
    <mergeCell ref="WFG17:WFK17"/>
    <mergeCell ref="WFL17:WFP17"/>
    <mergeCell ref="WFQ17:WFU17"/>
    <mergeCell ref="WDX17:WEB17"/>
    <mergeCell ref="WEC17:WEG17"/>
    <mergeCell ref="WEH17:WEL17"/>
    <mergeCell ref="WEM17:WEQ17"/>
    <mergeCell ref="WER17:WEV17"/>
    <mergeCell ref="WFV17:WFZ17"/>
    <mergeCell ref="WGA17:WGE17"/>
    <mergeCell ref="WGF17:WGJ17"/>
    <mergeCell ref="WGK17:WGO17"/>
    <mergeCell ref="WGP17:WGT17"/>
    <mergeCell ref="WEW17:WFA17"/>
    <mergeCell ref="WCY17:WDC17"/>
    <mergeCell ref="WDD17:WDH17"/>
    <mergeCell ref="WDI17:WDM17"/>
    <mergeCell ref="WDN17:WDR17"/>
    <mergeCell ref="XEV17:XEZ17"/>
    <mergeCell ref="XFA17:XFD17"/>
    <mergeCell ref="XDW17:XEA17"/>
    <mergeCell ref="XEB17:XEF17"/>
    <mergeCell ref="XEG17:XEK17"/>
    <mergeCell ref="XEL17:XEP17"/>
    <mergeCell ref="XEQ17:XEU17"/>
    <mergeCell ref="WTW17:WUA17"/>
    <mergeCell ref="WUB17:WUF17"/>
    <mergeCell ref="WSI17:WSM17"/>
    <mergeCell ref="WSN17:WSR17"/>
    <mergeCell ref="WVZ17:WWD17"/>
    <mergeCell ref="WUG17:WUK17"/>
    <mergeCell ref="WUL17:WUP17"/>
    <mergeCell ref="WUQ17:WUU17"/>
    <mergeCell ref="WUV17:WUZ17"/>
    <mergeCell ref="WVA17:WVE17"/>
    <mergeCell ref="WXI17:WXM17"/>
    <mergeCell ref="WXN17:WXR17"/>
    <mergeCell ref="WXS17:WXW17"/>
    <mergeCell ref="WXX17:WYB17"/>
    <mergeCell ref="WWE17:WWI17"/>
    <mergeCell ref="WWJ17:WWN17"/>
    <mergeCell ref="WWO17:WWS17"/>
    <mergeCell ref="WWT17:WWX17"/>
    <mergeCell ref="WWY17:WXC17"/>
    <mergeCell ref="WMO17:WMS17"/>
    <mergeCell ref="WMT17:WMX17"/>
    <mergeCell ref="WMY17:WNC17"/>
    <mergeCell ref="WND17:WNH17"/>
    <mergeCell ref="WNI17:WNM17"/>
    <mergeCell ref="WXD17:WXH17"/>
    <mergeCell ref="WVF17:WVJ17"/>
    <mergeCell ref="WVK17:WVO17"/>
    <mergeCell ref="WVP17:WVT17"/>
    <mergeCell ref="WVU17:WVY17"/>
    <mergeCell ref="WOM17:WOQ17"/>
    <mergeCell ref="WOR17:WOV17"/>
    <mergeCell ref="WOW17:WPA17"/>
    <mergeCell ref="WPB17:WPF17"/>
    <mergeCell ref="WPG17:WPK17"/>
    <mergeCell ref="WNN17:WNR17"/>
    <mergeCell ref="WNS17:WNW17"/>
    <mergeCell ref="WNX17:WOB17"/>
    <mergeCell ref="WOC17:WOG17"/>
    <mergeCell ref="WOH17:WOL17"/>
    <mergeCell ref="WRE17:WRI17"/>
    <mergeCell ref="WPL17:WPP17"/>
    <mergeCell ref="WPQ17:WPU17"/>
    <mergeCell ref="WPV17:WPZ17"/>
    <mergeCell ref="WQA17:WQE17"/>
    <mergeCell ref="WQF17:WQJ17"/>
    <mergeCell ref="WSX17:WTB17"/>
    <mergeCell ref="WTC17:WTG17"/>
    <mergeCell ref="WRJ17:WRN17"/>
    <mergeCell ref="WRO17:WRS17"/>
    <mergeCell ref="WRT17:WRX17"/>
    <mergeCell ref="WRY17:WSC17"/>
    <mergeCell ref="WSD17:WSH17"/>
    <mergeCell ref="WSS17:WSW17"/>
    <mergeCell ref="WQK17:WQO17"/>
    <mergeCell ref="WQP17:WQT17"/>
    <mergeCell ref="WQU17:WQY17"/>
    <mergeCell ref="WQZ17:WRD17"/>
    <mergeCell ref="A16:I16"/>
    <mergeCell ref="A17:I17"/>
    <mergeCell ref="A3:I3"/>
    <mergeCell ref="A2:I2"/>
    <mergeCell ref="A1:I1"/>
    <mergeCell ref="A13:I13"/>
    <mergeCell ref="WZB17:WZF17"/>
    <mergeCell ref="WZG17:WZK17"/>
    <mergeCell ref="WZL17:WZP17"/>
    <mergeCell ref="WZQ17:WZU17"/>
    <mergeCell ref="WZV17:WZZ17"/>
    <mergeCell ref="WYC17:WYG17"/>
    <mergeCell ref="WYH17:WYL17"/>
    <mergeCell ref="WYM17:WYQ17"/>
    <mergeCell ref="WYR17:WYV17"/>
    <mergeCell ref="WYW17:WZA17"/>
    <mergeCell ref="XAZ17:XBD17"/>
    <mergeCell ref="XBE17:XBI17"/>
    <mergeCell ref="XBJ17:XBN17"/>
    <mergeCell ref="XBO17:XBS17"/>
    <mergeCell ref="XBT17:XBX17"/>
    <mergeCell ref="XAA17:XAE17"/>
    <mergeCell ref="XAF17:XAJ17"/>
    <mergeCell ref="XAK17:XAO17"/>
    <mergeCell ref="XAP17:XAT17"/>
    <mergeCell ref="XAU17:XAY17"/>
    <mergeCell ref="XCX17:XDB17"/>
    <mergeCell ref="XDC17:XDG17"/>
    <mergeCell ref="XDH17:XDL17"/>
    <mergeCell ref="XDM17:XDQ17"/>
    <mergeCell ref="XDR17:XDV17"/>
    <mergeCell ref="XBY17:XCC17"/>
    <mergeCell ref="XCD17:XCH17"/>
    <mergeCell ref="XCI17:XCM17"/>
    <mergeCell ref="XCN17:XCR17"/>
    <mergeCell ref="XCS17:XCW17"/>
    <mergeCell ref="WHT17:WHX17"/>
    <mergeCell ref="WHY17:WIC17"/>
    <mergeCell ref="WID17:WIH17"/>
    <mergeCell ref="WII17:WIM17"/>
    <mergeCell ref="WIN17:WIR17"/>
    <mergeCell ref="WGU17:WGY17"/>
    <mergeCell ref="WGZ17:WHD17"/>
    <mergeCell ref="WHE17:WHI17"/>
    <mergeCell ref="WHJ17:WHN17"/>
    <mergeCell ref="WHO17:WHS17"/>
    <mergeCell ref="WKL17:WKP17"/>
    <mergeCell ref="WIS17:WIW17"/>
    <mergeCell ref="WIX17:WJB17"/>
    <mergeCell ref="WJC17:WJG17"/>
    <mergeCell ref="WJH17:WJL17"/>
    <mergeCell ref="WJM17:WJQ17"/>
    <mergeCell ref="WLU17:WLY17"/>
    <mergeCell ref="WLZ17:WMD17"/>
    <mergeCell ref="WME17:WMI17"/>
    <mergeCell ref="WMJ17:WMN17"/>
    <mergeCell ref="WKQ17:WKU17"/>
    <mergeCell ref="WKV17:WKZ17"/>
    <mergeCell ref="WLA17:WLE17"/>
    <mergeCell ref="WLF17:WLJ17"/>
    <mergeCell ref="WLK17:WLO17"/>
    <mergeCell ref="WTH17:WTL17"/>
    <mergeCell ref="WTM17:WTQ17"/>
    <mergeCell ref="WTR17:WTV17"/>
  </mergeCells>
  <printOptions horizontalCentered="1"/>
  <pageMargins left="0.25" right="0.25" top="0.5" bottom="0.5" header="0.3" footer="0.3"/>
  <pageSetup scale="68"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05837-31E1-40A7-B5A0-5D39AB0597FD}">
  <sheetPr>
    <pageSetUpPr fitToPage="1"/>
  </sheetPr>
  <dimension ref="A1:P51"/>
  <sheetViews>
    <sheetView view="pageBreakPreview" zoomScale="90" zoomScaleNormal="100" zoomScaleSheetLayoutView="90" workbookViewId="0">
      <selection activeCell="E32" sqref="E32"/>
    </sheetView>
  </sheetViews>
  <sheetFormatPr defaultColWidth="9.453125" defaultRowHeight="14"/>
  <cols>
    <col min="1" max="1" width="32.453125" style="8" customWidth="1"/>
    <col min="2" max="6" width="18.54296875" style="8" customWidth="1"/>
    <col min="7" max="7" width="13.54296875" style="8" customWidth="1"/>
    <col min="8" max="8" width="26.453125" style="10" bestFit="1" customWidth="1"/>
    <col min="9" max="9" width="29" style="8" bestFit="1" customWidth="1"/>
    <col min="10" max="10" width="15.54296875" style="8" bestFit="1" customWidth="1"/>
    <col min="11" max="11" width="9.453125" style="8"/>
    <col min="12" max="12" width="12.453125" style="8" customWidth="1"/>
    <col min="13" max="16384" width="9.453125" style="8"/>
  </cols>
  <sheetData>
    <row r="1" spans="1:16" s="10" customFormat="1" ht="15.75" customHeight="1">
      <c r="A1" s="2439" t="s">
        <v>569</v>
      </c>
      <c r="B1" s="2439"/>
      <c r="C1" s="2439"/>
      <c r="D1" s="2439"/>
      <c r="E1" s="2439"/>
      <c r="F1" s="2439"/>
      <c r="G1" s="2439"/>
      <c r="H1" s="154"/>
      <c r="I1" s="154"/>
      <c r="J1" s="154"/>
      <c r="K1" s="154"/>
      <c r="L1" s="154"/>
      <c r="M1" s="154"/>
      <c r="N1" s="154"/>
      <c r="O1" s="154"/>
      <c r="P1" s="154"/>
    </row>
    <row r="2" spans="1:16" s="10" customFormat="1" ht="15">
      <c r="A2" s="2436" t="str" cm="1">
        <f t="array" ref="A2">'ESA Summary Table 1'!A2:A2</f>
        <v>Southern California Edison</v>
      </c>
      <c r="B2" s="2436"/>
      <c r="C2" s="2436"/>
      <c r="D2" s="2436"/>
      <c r="E2" s="2436"/>
      <c r="F2" s="2436"/>
      <c r="G2" s="2436"/>
      <c r="H2" s="63"/>
      <c r="I2" s="63"/>
      <c r="J2" s="63"/>
      <c r="K2" s="63"/>
      <c r="L2" s="63"/>
      <c r="M2" s="63"/>
      <c r="N2" s="63"/>
      <c r="O2" s="63"/>
      <c r="P2" s="63"/>
    </row>
    <row r="3" spans="1:16" s="10" customFormat="1" ht="15">
      <c r="A3" s="2436" t="str" cm="1">
        <f t="array" ref="A3">'ESA Summary Table 1'!A3:A3</f>
        <v>Program Year 2024 Annual Report</v>
      </c>
      <c r="B3" s="2436"/>
      <c r="C3" s="2436"/>
      <c r="D3" s="2436"/>
      <c r="E3" s="2436"/>
      <c r="F3" s="2436"/>
      <c r="G3" s="2436"/>
      <c r="H3" s="155"/>
      <c r="I3" s="155"/>
      <c r="J3" s="155"/>
      <c r="K3" s="155"/>
      <c r="L3" s="155"/>
      <c r="M3" s="155"/>
      <c r="N3" s="155"/>
      <c r="O3" s="155"/>
      <c r="P3" s="155"/>
    </row>
    <row r="4" spans="1:16" s="337" customFormat="1" ht="19.5" customHeight="1" thickBot="1">
      <c r="A4" s="2569"/>
      <c r="B4" s="2570"/>
      <c r="C4" s="2570"/>
      <c r="D4" s="2570"/>
      <c r="E4" s="2570"/>
      <c r="H4" s="10"/>
    </row>
    <row r="5" spans="1:16" s="629" customFormat="1" ht="14.5" thickBot="1">
      <c r="A5" s="1961"/>
      <c r="B5" s="1962"/>
      <c r="C5" s="2571" t="s">
        <v>570</v>
      </c>
      <c r="D5" s="2572"/>
      <c r="E5" s="2572"/>
      <c r="F5" s="2573"/>
      <c r="G5" s="1963"/>
      <c r="H5" s="10"/>
    </row>
    <row r="6" spans="1:16" ht="28.5" thickBot="1">
      <c r="A6" s="1957" t="s">
        <v>571</v>
      </c>
      <c r="B6" s="1958" t="s">
        <v>572</v>
      </c>
      <c r="C6" s="1958" t="s">
        <v>573</v>
      </c>
      <c r="D6" s="1959" t="s">
        <v>574</v>
      </c>
      <c r="E6" s="1960" t="s">
        <v>575</v>
      </c>
      <c r="F6" s="1958" t="s">
        <v>576</v>
      </c>
      <c r="G6" s="1716" t="s">
        <v>577</v>
      </c>
      <c r="I6" s="629"/>
      <c r="J6" s="629"/>
    </row>
    <row r="7" spans="1:16">
      <c r="A7" s="1956" t="s">
        <v>578</v>
      </c>
      <c r="B7" s="1480"/>
      <c r="C7" s="1480"/>
      <c r="D7" s="1480"/>
      <c r="E7" s="1480"/>
      <c r="F7" s="1480"/>
      <c r="G7" s="1834"/>
    </row>
    <row r="8" spans="1:16" ht="15">
      <c r="A8" s="1503" t="s">
        <v>579</v>
      </c>
      <c r="B8" s="1487"/>
      <c r="C8" s="1488">
        <f>SUM(C9:C11)</f>
        <v>0</v>
      </c>
      <c r="D8" s="1489">
        <f>SUM(D9:D11)</f>
        <v>0</v>
      </c>
      <c r="E8" s="1489">
        <f>SUM(E9:E11)</f>
        <v>0</v>
      </c>
      <c r="F8" s="1489">
        <f>SUM(F9:F11)</f>
        <v>0</v>
      </c>
      <c r="G8" s="1835">
        <f>SUM(G9:G11)</f>
        <v>0</v>
      </c>
      <c r="I8" s="630"/>
    </row>
    <row r="9" spans="1:16" ht="17.25" customHeight="1">
      <c r="A9" s="1503"/>
      <c r="B9" s="1487" t="s">
        <v>580</v>
      </c>
      <c r="C9" s="1490"/>
      <c r="D9" s="1491"/>
      <c r="E9" s="1491"/>
      <c r="F9" s="1491"/>
      <c r="G9" s="1836"/>
      <c r="H9" s="960"/>
      <c r="I9" s="23"/>
      <c r="J9" s="23"/>
    </row>
    <row r="10" spans="1:16" ht="16.5" customHeight="1">
      <c r="A10" s="1503"/>
      <c r="B10" s="1487" t="s">
        <v>581</v>
      </c>
      <c r="C10" s="1490"/>
      <c r="D10" s="1491"/>
      <c r="E10" s="1491"/>
      <c r="F10" s="1491"/>
      <c r="G10" s="1836"/>
      <c r="H10" s="961"/>
      <c r="I10" s="23"/>
      <c r="J10" s="23"/>
    </row>
    <row r="11" spans="1:16" ht="15.5">
      <c r="A11" s="1503"/>
      <c r="B11" s="1487" t="s">
        <v>582</v>
      </c>
      <c r="C11" s="1490"/>
      <c r="D11" s="1491"/>
      <c r="E11" s="1491"/>
      <c r="F11" s="1491"/>
      <c r="G11" s="1836"/>
      <c r="I11" s="630"/>
    </row>
    <row r="12" spans="1:16" ht="15">
      <c r="A12" s="1503" t="s">
        <v>583</v>
      </c>
      <c r="B12" s="1487"/>
      <c r="C12" s="1488">
        <f>SUM(C13:C15)</f>
        <v>0</v>
      </c>
      <c r="D12" s="1489">
        <f>SUM(D13:D15)</f>
        <v>0</v>
      </c>
      <c r="E12" s="1489">
        <f>SUM(E13:E15)</f>
        <v>0</v>
      </c>
      <c r="F12" s="1489">
        <f>SUM(F13:F15)</f>
        <v>0</v>
      </c>
      <c r="G12" s="1835">
        <f>SUM(G13:G15)</f>
        <v>0</v>
      </c>
      <c r="I12" s="630"/>
      <c r="J12" s="308"/>
    </row>
    <row r="13" spans="1:16" ht="15.5">
      <c r="A13" s="1503"/>
      <c r="B13" s="1487" t="s">
        <v>584</v>
      </c>
      <c r="C13" s="1490"/>
      <c r="D13" s="1491"/>
      <c r="E13" s="1491"/>
      <c r="F13" s="1491"/>
      <c r="G13" s="1836"/>
      <c r="I13" s="630"/>
      <c r="J13" s="308"/>
    </row>
    <row r="14" spans="1:16" ht="15.5">
      <c r="A14" s="1503"/>
      <c r="B14" s="1487" t="s">
        <v>581</v>
      </c>
      <c r="C14" s="1490"/>
      <c r="D14" s="1491"/>
      <c r="E14" s="1491"/>
      <c r="F14" s="1491"/>
      <c r="G14" s="1836"/>
      <c r="I14" s="630"/>
      <c r="J14" s="308"/>
    </row>
    <row r="15" spans="1:16" ht="15.5">
      <c r="A15" s="1503"/>
      <c r="B15" s="1487" t="s">
        <v>585</v>
      </c>
      <c r="C15" s="1490"/>
      <c r="D15" s="1491"/>
      <c r="E15" s="1491"/>
      <c r="F15" s="1491"/>
      <c r="G15" s="1836"/>
      <c r="I15" s="630"/>
      <c r="J15" s="308"/>
    </row>
    <row r="16" spans="1:16" ht="15.5">
      <c r="A16" s="1503"/>
      <c r="B16" s="1487"/>
      <c r="C16" s="1490"/>
      <c r="D16" s="1491"/>
      <c r="E16" s="1491"/>
      <c r="F16" s="1491"/>
      <c r="G16" s="1836"/>
      <c r="J16" s="308"/>
    </row>
    <row r="17" spans="1:12" ht="16" thickBot="1">
      <c r="A17" s="1837" t="s">
        <v>586</v>
      </c>
      <c r="B17" s="1493"/>
      <c r="C17" s="1494"/>
      <c r="D17" s="1495"/>
      <c r="E17" s="1496"/>
      <c r="F17" s="1495"/>
      <c r="G17" s="1838"/>
      <c r="I17" s="630"/>
      <c r="J17" s="308"/>
    </row>
    <row r="18" spans="1:12" ht="15.5" thickBot="1">
      <c r="A18" s="315" t="s">
        <v>579</v>
      </c>
      <c r="B18" s="332"/>
      <c r="C18" s="1497">
        <f>SUM(C19:C21)</f>
        <v>23068</v>
      </c>
      <c r="D18" s="2132">
        <f>SUM(D19:D21)</f>
        <v>8532.1199712656908</v>
      </c>
      <c r="E18" s="2131">
        <f>SUM(E19:E21)</f>
        <v>1.8947226466330733</v>
      </c>
      <c r="F18" s="1568">
        <f>SUM(F19:F21)</f>
        <v>40.14937005186404</v>
      </c>
      <c r="G18" s="1839">
        <f>SUM(G19:G21)</f>
        <v>27306942.137995843</v>
      </c>
      <c r="H18" s="1594"/>
      <c r="I18" s="1594"/>
      <c r="J18" s="1594"/>
      <c r="K18" s="1594"/>
      <c r="L18" s="1594"/>
    </row>
    <row r="19" spans="1:12" ht="15.5">
      <c r="A19" s="330"/>
      <c r="B19" s="329" t="s">
        <v>580</v>
      </c>
      <c r="C19" s="335">
        <v>19888</v>
      </c>
      <c r="D19" s="328">
        <v>7282.1673082283141</v>
      </c>
      <c r="E19" s="2124">
        <v>1.6744914075230768</v>
      </c>
      <c r="F19" s="1569">
        <v>50.299778720224047</v>
      </c>
      <c r="G19" s="1840">
        <v>24927345.210995838</v>
      </c>
      <c r="I19" s="630"/>
      <c r="J19" s="308"/>
    </row>
    <row r="20" spans="1:12" ht="15.5">
      <c r="A20" s="1331"/>
      <c r="B20" s="326" t="s">
        <v>581</v>
      </c>
      <c r="C20" s="307">
        <v>0</v>
      </c>
      <c r="D20" s="327">
        <v>0</v>
      </c>
      <c r="E20" s="2121">
        <v>0</v>
      </c>
      <c r="F20" s="327">
        <v>0</v>
      </c>
      <c r="G20" s="1841">
        <v>0</v>
      </c>
      <c r="I20" s="630"/>
      <c r="J20" s="308"/>
    </row>
    <row r="21" spans="1:12" ht="16" thickBot="1">
      <c r="A21" s="325"/>
      <c r="B21" s="319" t="s">
        <v>582</v>
      </c>
      <c r="C21" s="318">
        <v>3180</v>
      </c>
      <c r="D21" s="317">
        <v>1249.9526630373771</v>
      </c>
      <c r="E21" s="2122">
        <v>0.22023123910999653</v>
      </c>
      <c r="F21" s="1570">
        <v>-10.150408668360008</v>
      </c>
      <c r="G21" s="1842">
        <v>2379596.9270000048</v>
      </c>
      <c r="H21" s="8"/>
      <c r="I21" s="630"/>
      <c r="J21" s="308"/>
    </row>
    <row r="22" spans="1:12" ht="15.5" thickBot="1">
      <c r="A22" s="315" t="s">
        <v>583</v>
      </c>
      <c r="B22" s="332"/>
      <c r="C22" s="331">
        <f>SUM(C23:C25)</f>
        <v>24519</v>
      </c>
      <c r="D22" s="2029">
        <f>SUM(D23:D25)</f>
        <v>9802.2948363131436</v>
      </c>
      <c r="E22" s="2123">
        <f>SUM(E23:E25)</f>
        <v>1.5945174998802374</v>
      </c>
      <c r="F22" s="1571">
        <f>SUM(F23:F25)</f>
        <v>-95.825001000539984</v>
      </c>
      <c r="G22" s="1839">
        <f>SUM(G23:G25)</f>
        <v>13554336.818501111</v>
      </c>
      <c r="H22" s="8"/>
      <c r="I22" s="630"/>
      <c r="J22" s="308"/>
    </row>
    <row r="23" spans="1:12" ht="15.5">
      <c r="A23" s="330"/>
      <c r="B23" s="329" t="s">
        <v>584</v>
      </c>
      <c r="C23" s="335">
        <v>21160</v>
      </c>
      <c r="D23" s="328">
        <v>8270.5192979538078</v>
      </c>
      <c r="E23" s="2124">
        <v>1.3395498647602375</v>
      </c>
      <c r="F23" s="1569">
        <v>-83.583074302013586</v>
      </c>
      <c r="G23" s="1840">
        <v>11805074.294501174</v>
      </c>
      <c r="I23" s="630"/>
      <c r="J23" s="308"/>
    </row>
    <row r="24" spans="1:12" ht="15.5">
      <c r="A24" s="1331"/>
      <c r="B24" s="326" t="s">
        <v>581</v>
      </c>
      <c r="C24" s="307">
        <v>0</v>
      </c>
      <c r="D24" s="327">
        <v>0</v>
      </c>
      <c r="E24" s="2121">
        <v>0</v>
      </c>
      <c r="F24" s="327">
        <v>0</v>
      </c>
      <c r="G24" s="1841">
        <v>0</v>
      </c>
      <c r="I24" s="630"/>
      <c r="J24" s="308"/>
    </row>
    <row r="25" spans="1:12" ht="15.5">
      <c r="A25" s="1331"/>
      <c r="B25" s="326" t="s">
        <v>585</v>
      </c>
      <c r="C25" s="307">
        <v>3359</v>
      </c>
      <c r="D25" s="327">
        <v>1531.7755383593362</v>
      </c>
      <c r="E25" s="2125">
        <v>0.25496763511999976</v>
      </c>
      <c r="F25" s="1570">
        <v>-12.241926698526395</v>
      </c>
      <c r="G25" s="1840">
        <v>1749262.5239999369</v>
      </c>
      <c r="I25" s="630"/>
      <c r="J25" s="308"/>
    </row>
    <row r="26" spans="1:12" ht="16" thickBot="1">
      <c r="A26" s="324" t="s">
        <v>587</v>
      </c>
      <c r="B26" s="1498"/>
      <c r="C26" s="323"/>
      <c r="D26" s="322"/>
      <c r="E26" s="2126"/>
      <c r="F26" s="322"/>
      <c r="G26" s="1843"/>
      <c r="H26" s="8"/>
      <c r="I26" s="630"/>
      <c r="J26" s="308"/>
    </row>
    <row r="27" spans="1:12" ht="16" thickBot="1">
      <c r="A27" s="1500" t="s">
        <v>579</v>
      </c>
      <c r="B27" s="1501"/>
      <c r="C27" s="1499">
        <v>0</v>
      </c>
      <c r="D27" s="2030">
        <v>0</v>
      </c>
      <c r="E27" s="2127">
        <v>0</v>
      </c>
      <c r="F27" s="1499">
        <v>0</v>
      </c>
      <c r="G27" s="1844">
        <v>0</v>
      </c>
      <c r="J27" s="308"/>
    </row>
    <row r="28" spans="1:12" ht="15.5">
      <c r="A28" s="1502"/>
      <c r="B28" s="1505" t="s">
        <v>580</v>
      </c>
      <c r="C28" s="1506">
        <v>0</v>
      </c>
      <c r="D28" s="1507">
        <v>0</v>
      </c>
      <c r="E28" s="2128">
        <v>0</v>
      </c>
      <c r="F28" s="1508">
        <v>0</v>
      </c>
      <c r="G28" s="1845">
        <v>0</v>
      </c>
      <c r="J28" s="308"/>
    </row>
    <row r="29" spans="1:12" ht="15.5">
      <c r="A29" s="1503"/>
      <c r="B29" s="1487" t="s">
        <v>581</v>
      </c>
      <c r="C29" s="1490">
        <v>0</v>
      </c>
      <c r="D29" s="1491">
        <v>0</v>
      </c>
      <c r="E29" s="2129">
        <v>0</v>
      </c>
      <c r="F29" s="1509">
        <v>0</v>
      </c>
      <c r="G29" s="1846">
        <v>0</v>
      </c>
      <c r="J29" s="308"/>
    </row>
    <row r="30" spans="1:12" ht="16" thickBot="1">
      <c r="A30" s="1504"/>
      <c r="B30" s="1510" t="s">
        <v>582</v>
      </c>
      <c r="C30" s="1498">
        <v>0</v>
      </c>
      <c r="D30" s="1511">
        <v>0</v>
      </c>
      <c r="E30" s="2130">
        <v>0</v>
      </c>
      <c r="F30" s="1512">
        <v>0</v>
      </c>
      <c r="G30" s="1847">
        <v>0</v>
      </c>
      <c r="H30" s="8"/>
    </row>
    <row r="31" spans="1:12" ht="15.5" thickBot="1">
      <c r="A31" s="1500" t="s">
        <v>583</v>
      </c>
      <c r="B31" s="1501"/>
      <c r="C31" s="1513">
        <v>0</v>
      </c>
      <c r="D31" s="2134"/>
      <c r="E31" s="2133"/>
      <c r="F31" s="1514"/>
      <c r="G31" s="1848"/>
      <c r="H31" s="8"/>
    </row>
    <row r="32" spans="1:12" ht="15.5">
      <c r="A32" s="1502"/>
      <c r="B32" s="1505" t="s">
        <v>584</v>
      </c>
      <c r="C32" s="1506">
        <v>0</v>
      </c>
      <c r="D32" s="1507">
        <v>0</v>
      </c>
      <c r="E32" s="1508">
        <v>0</v>
      </c>
      <c r="F32" s="1508">
        <v>0</v>
      </c>
      <c r="G32" s="1845">
        <v>0</v>
      </c>
      <c r="H32" s="8"/>
    </row>
    <row r="33" spans="1:9" ht="15.5">
      <c r="A33" s="1503"/>
      <c r="B33" s="1487" t="s">
        <v>581</v>
      </c>
      <c r="C33" s="1490">
        <v>0</v>
      </c>
      <c r="D33" s="1491">
        <v>0</v>
      </c>
      <c r="E33" s="1509">
        <v>0</v>
      </c>
      <c r="F33" s="1509">
        <v>0</v>
      </c>
      <c r="G33" s="1846">
        <v>0</v>
      </c>
      <c r="H33" s="8"/>
    </row>
    <row r="34" spans="1:9" ht="15.5">
      <c r="A34" s="1503"/>
      <c r="B34" s="1487" t="s">
        <v>585</v>
      </c>
      <c r="C34" s="1498">
        <v>0</v>
      </c>
      <c r="D34" s="1511">
        <v>0</v>
      </c>
      <c r="E34" s="1512">
        <v>0</v>
      </c>
      <c r="F34" s="1512">
        <v>0</v>
      </c>
      <c r="G34" s="1847">
        <v>0</v>
      </c>
      <c r="H34" s="8"/>
    </row>
    <row r="35" spans="1:9" ht="15.5">
      <c r="A35" s="1504"/>
      <c r="B35" s="1510"/>
      <c r="C35" s="1498"/>
      <c r="D35" s="1511"/>
      <c r="E35" s="1511"/>
      <c r="F35" s="1515"/>
      <c r="G35" s="1849"/>
      <c r="H35" s="8"/>
    </row>
    <row r="36" spans="1:9" ht="15.5">
      <c r="A36" s="1504" t="s">
        <v>588</v>
      </c>
      <c r="B36" s="1002"/>
      <c r="C36" s="1516"/>
      <c r="D36" s="1515"/>
      <c r="E36" s="1515"/>
      <c r="F36" s="1515"/>
      <c r="G36" s="1849"/>
      <c r="H36" s="8"/>
    </row>
    <row r="37" spans="1:9" ht="15.5">
      <c r="A37" s="1850"/>
      <c r="B37" s="321"/>
      <c r="C37" s="321"/>
      <c r="D37" s="317"/>
      <c r="E37" s="317"/>
      <c r="F37" s="320"/>
      <c r="G37" s="1851"/>
      <c r="H37" s="8"/>
    </row>
    <row r="38" spans="1:9" ht="15.5">
      <c r="A38" s="1332" t="s">
        <v>62</v>
      </c>
      <c r="B38" s="326"/>
      <c r="C38" s="307"/>
      <c r="D38" s="307"/>
      <c r="E38" s="327"/>
      <c r="F38" s="368"/>
      <c r="G38" s="1840"/>
      <c r="H38" s="8"/>
      <c r="I38" s="631"/>
    </row>
    <row r="39" spans="1:9" ht="16" thickBot="1">
      <c r="A39" s="862"/>
      <c r="B39" s="863"/>
      <c r="C39" s="864"/>
      <c r="D39" s="864"/>
      <c r="E39" s="865"/>
      <c r="F39" s="866"/>
      <c r="G39" s="1852"/>
      <c r="H39" s="8"/>
      <c r="I39" s="631"/>
    </row>
    <row r="40" spans="1:9" ht="15.5" thickBot="1">
      <c r="A40" s="315" t="s">
        <v>589</v>
      </c>
      <c r="B40" s="314"/>
      <c r="C40" s="313">
        <f>C18+C22</f>
        <v>47587</v>
      </c>
      <c r="D40" s="313">
        <f>D18+D22</f>
        <v>18334.414807578833</v>
      </c>
      <c r="E40" s="313">
        <f>E18+E22</f>
        <v>3.4892401465133105</v>
      </c>
      <c r="F40" s="313">
        <f>F18+F22</f>
        <v>-55.675630948675945</v>
      </c>
      <c r="G40" s="1853">
        <f>G18+G22</f>
        <v>40861278.956496954</v>
      </c>
      <c r="H40" s="8"/>
    </row>
    <row r="41" spans="1:9" ht="15">
      <c r="A41" s="7"/>
      <c r="B41" s="312"/>
      <c r="C41" s="310"/>
      <c r="D41" s="310"/>
      <c r="E41" s="311"/>
      <c r="F41" s="310"/>
      <c r="G41" s="309"/>
      <c r="H41" s="8"/>
    </row>
    <row r="42" spans="1:9">
      <c r="A42" s="2574" t="s">
        <v>1527</v>
      </c>
      <c r="B42" s="2574"/>
      <c r="C42" s="2574"/>
      <c r="D42" s="2574"/>
      <c r="E42" s="2574"/>
      <c r="F42" s="2574"/>
      <c r="G42" s="2574"/>
      <c r="H42" s="8"/>
    </row>
    <row r="43" spans="1:9" s="632" customFormat="1" ht="16.5" customHeight="1">
      <c r="A43" s="2557" t="s">
        <v>1528</v>
      </c>
      <c r="B43" s="2557"/>
      <c r="C43" s="2557"/>
      <c r="D43" s="2557"/>
      <c r="E43" s="2557"/>
      <c r="F43" s="2557"/>
      <c r="G43" s="2557"/>
    </row>
    <row r="44" spans="1:9">
      <c r="A44" s="2574"/>
      <c r="B44" s="2574"/>
      <c r="C44" s="2574"/>
      <c r="D44" s="2574"/>
      <c r="E44" s="2574"/>
      <c r="F44" s="2574"/>
      <c r="G44" s="2574"/>
      <c r="H44" s="8"/>
    </row>
    <row r="45" spans="1:9" ht="14.5" thickBot="1">
      <c r="H45" s="8"/>
    </row>
    <row r="46" spans="1:9">
      <c r="A46" s="2558" t="s">
        <v>590</v>
      </c>
      <c r="B46" s="2561" t="s">
        <v>591</v>
      </c>
      <c r="C46" s="2561" t="s">
        <v>592</v>
      </c>
      <c r="D46" s="2566" t="s">
        <v>593</v>
      </c>
      <c r="H46" s="8"/>
    </row>
    <row r="47" spans="1:9">
      <c r="A47" s="2559"/>
      <c r="B47" s="2562"/>
      <c r="C47" s="2564"/>
      <c r="D47" s="2567"/>
      <c r="H47" s="8"/>
    </row>
    <row r="48" spans="1:9" ht="53.25" customHeight="1" thickBot="1">
      <c r="A48" s="2560"/>
      <c r="B48" s="2563"/>
      <c r="C48" s="2565"/>
      <c r="D48" s="2568"/>
      <c r="E48" s="1572"/>
      <c r="H48" s="8"/>
    </row>
    <row r="49" spans="1:8">
      <c r="A49" s="1964">
        <v>2024</v>
      </c>
      <c r="B49" s="1965" t="s">
        <v>594</v>
      </c>
      <c r="C49" s="1966">
        <v>6532</v>
      </c>
      <c r="D49" s="1967">
        <v>0</v>
      </c>
      <c r="H49" s="8"/>
    </row>
    <row r="50" spans="1:8">
      <c r="A50" s="1854">
        <v>2024</v>
      </c>
      <c r="B50" s="628" t="s">
        <v>595</v>
      </c>
      <c r="C50" s="1492">
        <v>0</v>
      </c>
      <c r="D50" s="1855">
        <v>0</v>
      </c>
      <c r="H50" s="8"/>
    </row>
    <row r="51" spans="1:8" ht="14.5" thickBot="1">
      <c r="A51" s="1856">
        <v>2024</v>
      </c>
      <c r="B51" s="1857" t="s">
        <v>596</v>
      </c>
      <c r="C51" s="1858">
        <v>1296569</v>
      </c>
      <c r="D51" s="1859">
        <v>11544</v>
      </c>
      <c r="H51" s="8"/>
    </row>
  </sheetData>
  <mergeCells count="12">
    <mergeCell ref="A43:G43"/>
    <mergeCell ref="A1:G1"/>
    <mergeCell ref="A2:G2"/>
    <mergeCell ref="A3:G3"/>
    <mergeCell ref="A46:A48"/>
    <mergeCell ref="B46:B48"/>
    <mergeCell ref="C46:C48"/>
    <mergeCell ref="D46:D48"/>
    <mergeCell ref="A4:E4"/>
    <mergeCell ref="C5:F5"/>
    <mergeCell ref="A42:G42"/>
    <mergeCell ref="A44:G44"/>
  </mergeCells>
  <printOptions horizontalCentered="1"/>
  <pageMargins left="0.25" right="0.25" top="0.5" bottom="0.5" header="0.3" footer="0.3"/>
  <pageSetup scale="75" orientation="portrait" r:id="rId1"/>
  <headerFooter scaleWithDoc="0"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2BCF1-0D82-43BD-A4B0-F7B908365734}">
  <sheetPr>
    <pageSetUpPr fitToPage="1"/>
  </sheetPr>
  <dimension ref="A1:P32"/>
  <sheetViews>
    <sheetView view="pageBreakPreview" zoomScale="90" zoomScaleNormal="100" zoomScaleSheetLayoutView="90" workbookViewId="0">
      <selection activeCell="E32" sqref="E32"/>
    </sheetView>
  </sheetViews>
  <sheetFormatPr defaultColWidth="40.54296875" defaultRowHeight="57" customHeight="1"/>
  <cols>
    <col min="1" max="1" width="31.453125" style="3" customWidth="1"/>
    <col min="2" max="2" width="19.453125" style="3" customWidth="1"/>
    <col min="3" max="3" width="13.453125" style="3" customWidth="1"/>
    <col min="4" max="4" width="17.54296875" style="3" customWidth="1"/>
    <col min="5" max="5" width="18.453125" style="3" customWidth="1"/>
    <col min="6" max="6" width="13.54296875" style="3" customWidth="1"/>
    <col min="7" max="7" width="14" style="3" bestFit="1" customWidth="1"/>
    <col min="8" max="8" width="13.54296875" style="3" bestFit="1" customWidth="1"/>
    <col min="9" max="16384" width="40.54296875" style="3"/>
  </cols>
  <sheetData>
    <row r="1" spans="1:16" customFormat="1" ht="15.75" customHeight="1">
      <c r="A1" s="2439" t="s">
        <v>597</v>
      </c>
      <c r="B1" s="2439"/>
      <c r="C1" s="2439"/>
      <c r="D1" s="2439"/>
      <c r="E1" s="2439"/>
      <c r="F1" s="2439"/>
      <c r="G1" s="2439"/>
      <c r="H1" s="154"/>
      <c r="I1" s="154"/>
      <c r="J1" s="154"/>
      <c r="K1" s="154"/>
      <c r="L1" s="154"/>
      <c r="M1" s="154"/>
      <c r="N1" s="154"/>
      <c r="O1" s="154"/>
      <c r="P1" s="154"/>
    </row>
    <row r="2" spans="1:16" customFormat="1" ht="15">
      <c r="A2" s="2436" t="str" cm="1">
        <f t="array" ref="A2">'ESA Summary Table 1'!A2:A2</f>
        <v>Southern California Edison</v>
      </c>
      <c r="B2" s="2436"/>
      <c r="C2" s="2436"/>
      <c r="D2" s="2436"/>
      <c r="E2" s="2436"/>
      <c r="F2" s="2436"/>
      <c r="G2" s="2436"/>
      <c r="H2" s="63"/>
      <c r="I2" s="63"/>
      <c r="J2" s="63"/>
      <c r="K2" s="63"/>
      <c r="L2" s="63"/>
      <c r="M2" s="63"/>
      <c r="N2" s="63"/>
      <c r="O2" s="63"/>
      <c r="P2" s="63"/>
    </row>
    <row r="3" spans="1:16" customFormat="1" ht="15">
      <c r="A3" s="2436" t="str" cm="1">
        <f t="array" ref="A3">'ESA Summary Table 1'!A3:A3</f>
        <v>Program Year 2024 Annual Report</v>
      </c>
      <c r="B3" s="2436"/>
      <c r="C3" s="2436"/>
      <c r="D3" s="2436"/>
      <c r="E3" s="2436"/>
      <c r="F3" s="2436"/>
      <c r="G3" s="2436"/>
      <c r="H3" s="155"/>
      <c r="I3" s="155"/>
      <c r="J3" s="155"/>
      <c r="K3" s="155"/>
      <c r="L3" s="155"/>
      <c r="M3" s="155"/>
      <c r="N3" s="155"/>
      <c r="O3" s="155"/>
      <c r="P3" s="155"/>
    </row>
    <row r="4" spans="1:16" customFormat="1" ht="15.5" thickBot="1">
      <c r="A4" s="1573"/>
      <c r="B4" s="153"/>
      <c r="C4" s="153"/>
      <c r="D4" s="153"/>
      <c r="E4" s="153"/>
      <c r="F4" s="153"/>
      <c r="G4" s="153"/>
      <c r="H4" s="155"/>
      <c r="I4" s="155"/>
      <c r="J4" s="155"/>
      <c r="K4" s="155"/>
      <c r="L4" s="155"/>
      <c r="M4" s="155"/>
      <c r="N4" s="155"/>
      <c r="O4" s="155"/>
      <c r="P4" s="155"/>
    </row>
    <row r="5" spans="1:16" ht="14.15" customHeight="1">
      <c r="A5" s="2578" t="s">
        <v>598</v>
      </c>
      <c r="B5" s="2580" t="s">
        <v>599</v>
      </c>
      <c r="C5" s="2580" t="s">
        <v>600</v>
      </c>
      <c r="D5" s="2582"/>
      <c r="E5" s="2582"/>
      <c r="F5" s="2582"/>
      <c r="G5" s="2576" t="s">
        <v>601</v>
      </c>
    </row>
    <row r="6" spans="1:16" ht="15.5" thickBot="1">
      <c r="A6" s="2579"/>
      <c r="B6" s="2581"/>
      <c r="C6" s="1424" t="s">
        <v>602</v>
      </c>
      <c r="D6" s="1424" t="s">
        <v>603</v>
      </c>
      <c r="E6" s="1424" t="s">
        <v>604</v>
      </c>
      <c r="F6" s="1424" t="s">
        <v>605</v>
      </c>
      <c r="G6" s="2577"/>
    </row>
    <row r="7" spans="1:16" ht="15.5">
      <c r="A7" s="1968" t="s">
        <v>606</v>
      </c>
      <c r="B7" s="1224" t="s">
        <v>607</v>
      </c>
      <c r="C7" s="1969" t="s">
        <v>140</v>
      </c>
      <c r="D7" s="1969"/>
      <c r="E7" s="1969" t="s">
        <v>140</v>
      </c>
      <c r="F7" s="338"/>
      <c r="G7" s="1970">
        <v>1138170</v>
      </c>
    </row>
    <row r="8" spans="1:16" ht="15.65" customHeight="1">
      <c r="A8" s="1860" t="s">
        <v>608</v>
      </c>
      <c r="B8" s="1224" t="s">
        <v>609</v>
      </c>
      <c r="C8" s="339"/>
      <c r="D8" s="339" t="s">
        <v>140</v>
      </c>
      <c r="E8" s="339" t="s">
        <v>140</v>
      </c>
      <c r="F8" s="338"/>
      <c r="G8" s="1840">
        <v>2139918</v>
      </c>
      <c r="H8" s="960"/>
      <c r="I8" s="23"/>
      <c r="J8" s="23"/>
    </row>
    <row r="9" spans="1:16" ht="15.65" customHeight="1">
      <c r="A9" s="1860" t="s">
        <v>610</v>
      </c>
      <c r="B9" s="1225" t="s">
        <v>611</v>
      </c>
      <c r="C9" s="339" t="s">
        <v>140</v>
      </c>
      <c r="D9" s="339"/>
      <c r="E9" s="339"/>
      <c r="F9" s="1226"/>
      <c r="G9" s="1840">
        <v>804464</v>
      </c>
      <c r="H9" s="961"/>
      <c r="I9" s="23"/>
      <c r="J9" s="23"/>
    </row>
    <row r="10" spans="1:16" ht="15.65" customHeight="1">
      <c r="A10" s="1860" t="s">
        <v>612</v>
      </c>
      <c r="B10" s="1224" t="s">
        <v>613</v>
      </c>
      <c r="C10" s="339"/>
      <c r="D10" s="339" t="s">
        <v>140</v>
      </c>
      <c r="E10" s="339"/>
      <c r="F10" s="338"/>
      <c r="G10" s="1840">
        <v>4036277</v>
      </c>
      <c r="H10" s="221"/>
      <c r="I10" s="23"/>
      <c r="J10" s="23"/>
    </row>
    <row r="11" spans="1:16" ht="15.65" customHeight="1">
      <c r="A11" s="1860" t="s">
        <v>614</v>
      </c>
      <c r="B11" s="1224">
        <v>4</v>
      </c>
      <c r="C11" s="339"/>
      <c r="D11" s="339" t="s">
        <v>140</v>
      </c>
      <c r="E11" s="339" t="s">
        <v>140</v>
      </c>
      <c r="F11" s="338" t="s">
        <v>140</v>
      </c>
      <c r="G11" s="1840">
        <v>5088011</v>
      </c>
      <c r="H11" s="192"/>
      <c r="I11" s="23"/>
      <c r="J11" s="23"/>
    </row>
    <row r="12" spans="1:16" ht="15.65" customHeight="1">
      <c r="A12" s="1860" t="s">
        <v>615</v>
      </c>
      <c r="B12" s="1224" t="s">
        <v>616</v>
      </c>
      <c r="C12" s="339"/>
      <c r="D12" s="339" t="s">
        <v>140</v>
      </c>
      <c r="E12" s="339" t="s">
        <v>140</v>
      </c>
      <c r="F12" s="338" t="s">
        <v>140</v>
      </c>
      <c r="G12" s="1840">
        <v>1822716</v>
      </c>
      <c r="H12" s="961"/>
      <c r="I12" s="23"/>
      <c r="J12" s="23"/>
    </row>
    <row r="13" spans="1:16" ht="15.65" customHeight="1">
      <c r="A13" s="1860" t="s">
        <v>617</v>
      </c>
      <c r="B13" s="1224" t="s">
        <v>618</v>
      </c>
      <c r="C13" s="339" t="s">
        <v>140</v>
      </c>
      <c r="D13" s="339"/>
      <c r="E13" s="339" t="s">
        <v>140</v>
      </c>
      <c r="F13" s="338"/>
      <c r="G13" s="1840">
        <v>4323031</v>
      </c>
      <c r="H13" s="961"/>
      <c r="I13" s="23"/>
      <c r="J13" s="23"/>
    </row>
    <row r="14" spans="1:16" ht="15.65" customHeight="1">
      <c r="A14" s="1860" t="s">
        <v>619</v>
      </c>
      <c r="B14" s="1224" t="s">
        <v>620</v>
      </c>
      <c r="C14" s="339" t="s">
        <v>140</v>
      </c>
      <c r="D14" s="339"/>
      <c r="E14" s="339"/>
      <c r="F14" s="338"/>
      <c r="G14" s="1840">
        <v>3411871</v>
      </c>
      <c r="H14" s="961"/>
      <c r="I14" s="23"/>
      <c r="J14" s="23"/>
    </row>
    <row r="15" spans="1:16" ht="15.65" customHeight="1">
      <c r="A15" s="1860" t="s">
        <v>621</v>
      </c>
      <c r="B15" s="1224" t="s">
        <v>622</v>
      </c>
      <c r="C15" s="339" t="s">
        <v>140</v>
      </c>
      <c r="D15" s="339"/>
      <c r="E15" s="339" t="s">
        <v>140</v>
      </c>
      <c r="F15" s="338"/>
      <c r="G15" s="1840">
        <v>1009659</v>
      </c>
      <c r="H15" s="961"/>
      <c r="I15" s="23"/>
      <c r="J15" s="23"/>
    </row>
    <row r="16" spans="1:16" ht="15.65" customHeight="1">
      <c r="A16" s="1860" t="s">
        <v>623</v>
      </c>
      <c r="B16" s="1224" t="s">
        <v>611</v>
      </c>
      <c r="C16" s="339" t="s">
        <v>140</v>
      </c>
      <c r="D16" s="339"/>
      <c r="E16" s="339" t="s">
        <v>140</v>
      </c>
      <c r="F16" s="338"/>
      <c r="G16" s="1840">
        <v>11813964</v>
      </c>
      <c r="H16" s="961"/>
      <c r="I16" s="23"/>
      <c r="J16" s="23"/>
    </row>
    <row r="17" spans="1:10" ht="15.65" customHeight="1">
      <c r="A17" s="1860" t="s">
        <v>624</v>
      </c>
      <c r="B17" s="1224" t="s">
        <v>625</v>
      </c>
      <c r="C17" s="339" t="s">
        <v>140</v>
      </c>
      <c r="D17" s="339"/>
      <c r="E17" s="339" t="s">
        <v>140</v>
      </c>
      <c r="F17" s="338"/>
      <c r="G17" s="1840">
        <v>4039717</v>
      </c>
      <c r="H17" s="961"/>
      <c r="I17" s="23"/>
      <c r="J17" s="23"/>
    </row>
    <row r="18" spans="1:10" ht="15.65" customHeight="1" thickBot="1">
      <c r="A18" s="1861" t="s">
        <v>626</v>
      </c>
      <c r="B18" s="623">
        <v>14</v>
      </c>
      <c r="C18" s="1862"/>
      <c r="D18" s="1862" t="s">
        <v>140</v>
      </c>
      <c r="E18" s="1862" t="s">
        <v>140</v>
      </c>
      <c r="F18" s="1759"/>
      <c r="G18" s="1851">
        <v>1239843</v>
      </c>
      <c r="H18" s="961"/>
      <c r="I18" s="23"/>
      <c r="J18" s="23"/>
    </row>
    <row r="19" spans="1:10" ht="16" thickBot="1">
      <c r="A19" s="1863" t="s">
        <v>627</v>
      </c>
      <c r="B19" s="1864"/>
      <c r="C19" s="1864"/>
      <c r="D19" s="1864"/>
      <c r="E19" s="1864"/>
      <c r="F19" s="1864"/>
      <c r="G19" s="1865">
        <f>SUM(G7:G18)</f>
        <v>40867641</v>
      </c>
    </row>
    <row r="20" spans="1:10" ht="15.5">
      <c r="A20" s="65"/>
      <c r="B20" s="65"/>
      <c r="C20" s="65"/>
      <c r="D20" s="65"/>
      <c r="E20" s="65"/>
      <c r="F20" s="65"/>
      <c r="G20" s="2135"/>
    </row>
    <row r="21" spans="1:10" ht="18" customHeight="1">
      <c r="A21" s="2574" t="s">
        <v>628</v>
      </c>
      <c r="B21" s="2574"/>
      <c r="C21" s="2574"/>
      <c r="D21" s="2574"/>
      <c r="E21" s="2574"/>
      <c r="F21" s="2574"/>
      <c r="G21" s="2574"/>
    </row>
    <row r="22" spans="1:10" ht="13.5" customHeight="1">
      <c r="A22" s="928"/>
      <c r="B22" s="928"/>
      <c r="C22" s="928"/>
      <c r="D22" s="928"/>
      <c r="E22" s="928"/>
      <c r="F22" s="928"/>
      <c r="G22" s="928"/>
    </row>
    <row r="23" spans="1:10" ht="13.5" customHeight="1">
      <c r="A23" s="2027" t="s">
        <v>629</v>
      </c>
      <c r="B23" s="2027" t="s">
        <v>630</v>
      </c>
      <c r="C23" s="2027" t="s">
        <v>631</v>
      </c>
      <c r="D23" s="1724"/>
      <c r="E23" s="1724"/>
      <c r="F23" s="1724"/>
      <c r="G23" s="1724"/>
    </row>
    <row r="24" spans="1:10" ht="13.5" customHeight="1">
      <c r="A24" s="2027" t="s">
        <v>632</v>
      </c>
      <c r="B24" s="2027" t="s">
        <v>633</v>
      </c>
      <c r="C24" s="2027" t="s">
        <v>634</v>
      </c>
      <c r="D24" s="1724"/>
      <c r="E24" s="1724"/>
      <c r="F24" s="1724"/>
      <c r="G24" s="1724"/>
    </row>
    <row r="25" spans="1:10" ht="13.5" customHeight="1">
      <c r="A25" s="2027" t="s">
        <v>635</v>
      </c>
      <c r="B25" s="2027" t="s">
        <v>636</v>
      </c>
      <c r="C25" s="2027" t="s">
        <v>637</v>
      </c>
      <c r="D25" s="1724"/>
      <c r="E25" s="1724"/>
      <c r="F25" s="1724"/>
      <c r="G25" s="1724"/>
    </row>
    <row r="26" spans="1:10" ht="13.5" customHeight="1">
      <c r="A26" s="2027" t="s">
        <v>638</v>
      </c>
      <c r="B26" s="2027" t="s">
        <v>639</v>
      </c>
      <c r="C26" s="2027" t="s">
        <v>640</v>
      </c>
      <c r="D26" s="1724"/>
      <c r="E26" s="1724"/>
      <c r="F26" s="1724"/>
      <c r="G26" s="1724"/>
    </row>
    <row r="27" spans="1:10" ht="13.5" customHeight="1">
      <c r="A27" s="2027" t="s">
        <v>641</v>
      </c>
      <c r="B27" s="2027" t="s">
        <v>642</v>
      </c>
      <c r="C27" s="2028"/>
      <c r="D27" s="2028"/>
      <c r="E27" s="2028"/>
      <c r="F27" s="2028"/>
      <c r="G27" s="2028"/>
    </row>
    <row r="28" spans="1:10" ht="13.5" customHeight="1">
      <c r="A28" s="2028"/>
      <c r="B28" s="2028"/>
      <c r="C28" s="2028"/>
      <c r="D28" s="2028"/>
      <c r="E28" s="2028"/>
      <c r="F28" s="2028"/>
      <c r="G28" s="2028"/>
    </row>
    <row r="29" spans="1:10" ht="13.5" customHeight="1">
      <c r="A29" s="2575"/>
      <c r="B29" s="2575"/>
      <c r="C29" s="2575"/>
      <c r="D29" s="2575"/>
      <c r="E29" s="2575"/>
      <c r="F29" s="2575"/>
      <c r="G29" s="2575"/>
    </row>
    <row r="30" spans="1:10" ht="13.5" customHeight="1">
      <c r="A30" s="2575"/>
      <c r="B30" s="2575"/>
      <c r="C30" s="2575"/>
      <c r="D30" s="2575"/>
      <c r="E30" s="2575"/>
      <c r="F30" s="2575"/>
      <c r="G30" s="2575"/>
    </row>
    <row r="31" spans="1:10" ht="14">
      <c r="A31"/>
      <c r="B31"/>
      <c r="C31"/>
      <c r="D31"/>
      <c r="E31"/>
      <c r="F31"/>
      <c r="G31"/>
    </row>
    <row r="32" spans="1:10" ht="14"/>
  </sheetData>
  <mergeCells count="10">
    <mergeCell ref="A30:G30"/>
    <mergeCell ref="A29:G29"/>
    <mergeCell ref="A21:G21"/>
    <mergeCell ref="A1:G1"/>
    <mergeCell ref="A2:G2"/>
    <mergeCell ref="A3:G3"/>
    <mergeCell ref="G5:G6"/>
    <mergeCell ref="A5:A6"/>
    <mergeCell ref="B5:B6"/>
    <mergeCell ref="C5:F5"/>
  </mergeCells>
  <printOptions horizontalCentered="1"/>
  <pageMargins left="0.25" right="0.25" top="0.5" bottom="0.5" header="0.3" footer="0.3"/>
  <pageSetup scale="81" orientation="portrait" r:id="rId1"/>
  <headerFooter scaleWithDoc="0"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2AE38-A669-467F-B4F4-1A92C38163DF}">
  <sheetPr>
    <pageSetUpPr fitToPage="1"/>
  </sheetPr>
  <dimension ref="A1:W97"/>
  <sheetViews>
    <sheetView view="pageBreakPreview" topLeftCell="A65" zoomScale="90" zoomScaleNormal="100" zoomScaleSheetLayoutView="90" workbookViewId="0">
      <selection activeCell="E32" sqref="E32"/>
    </sheetView>
  </sheetViews>
  <sheetFormatPr defaultColWidth="9.453125" defaultRowHeight="14"/>
  <cols>
    <col min="1" max="1" width="41.453125" style="3" bestFit="1" customWidth="1"/>
    <col min="2" max="2" width="10.54296875" style="3" customWidth="1"/>
    <col min="3" max="3" width="13.54296875" style="333" bestFit="1" customWidth="1"/>
    <col min="4" max="4" width="8.54296875" style="333" bestFit="1" customWidth="1"/>
    <col min="5" max="5" width="10.54296875" style="333" bestFit="1" customWidth="1"/>
    <col min="6" max="6" width="12" style="333" bestFit="1" customWidth="1"/>
    <col min="7" max="7" width="16.453125" style="333" customWidth="1"/>
    <col min="8" max="8" width="9.81640625" style="341" bestFit="1" customWidth="1"/>
    <col min="9" max="9" width="10.453125" style="333" bestFit="1" customWidth="1"/>
    <col min="10" max="10" width="8.453125" style="333" customWidth="1"/>
    <col min="11" max="11" width="10.453125" style="333" bestFit="1" customWidth="1"/>
    <col min="12" max="12" width="8.81640625" style="333" bestFit="1" customWidth="1"/>
    <col min="13" max="13" width="15.453125" style="333" bestFit="1" customWidth="1"/>
    <col min="14" max="14" width="9.453125" style="341"/>
    <col min="15" max="15" width="14.54296875" style="333" bestFit="1" customWidth="1"/>
    <col min="16" max="16" width="11.453125" style="333" bestFit="1" customWidth="1"/>
    <col min="17" max="17" width="14.453125" style="341" customWidth="1"/>
    <col min="18" max="19" width="11.453125" style="340" bestFit="1" customWidth="1"/>
    <col min="20" max="20" width="9.453125" style="3"/>
    <col min="21" max="21" width="14" style="3" bestFit="1" customWidth="1"/>
    <col min="22" max="22" width="9.453125" style="3"/>
    <col min="23" max="23" width="42.7265625" style="3" customWidth="1"/>
    <col min="24" max="16384" width="9.453125" style="3"/>
  </cols>
  <sheetData>
    <row r="1" spans="1:23" customFormat="1" ht="15.75" customHeight="1">
      <c r="A1" s="2439" t="s">
        <v>643</v>
      </c>
      <c r="B1" s="2439"/>
      <c r="C1" s="2439"/>
      <c r="D1" s="2439"/>
      <c r="E1" s="2439"/>
      <c r="F1" s="2439"/>
      <c r="G1" s="2439"/>
      <c r="H1" s="2439"/>
      <c r="I1" s="2439"/>
      <c r="J1" s="2439"/>
      <c r="K1" s="2439"/>
      <c r="L1" s="2439"/>
      <c r="M1" s="2439"/>
      <c r="N1" s="2439"/>
      <c r="O1" s="2439"/>
      <c r="P1" s="2439"/>
      <c r="Q1" s="2439"/>
      <c r="R1" s="2439"/>
      <c r="S1" s="2439"/>
    </row>
    <row r="2" spans="1:23" customFormat="1" ht="15">
      <c r="A2" s="2436" t="s">
        <v>0</v>
      </c>
      <c r="B2" s="2436"/>
      <c r="C2" s="2436"/>
      <c r="D2" s="2436"/>
      <c r="E2" s="2436"/>
      <c r="F2" s="2436"/>
      <c r="G2" s="2436"/>
      <c r="H2" s="2436"/>
      <c r="I2" s="2436"/>
      <c r="J2" s="2436"/>
      <c r="K2" s="2436"/>
      <c r="L2" s="2436"/>
      <c r="M2" s="2436"/>
      <c r="N2" s="2436"/>
      <c r="O2" s="2436"/>
      <c r="P2" s="2436"/>
      <c r="Q2" s="2436"/>
      <c r="R2" s="2436"/>
      <c r="S2" s="2436"/>
    </row>
    <row r="3" spans="1:23" customFormat="1" ht="15">
      <c r="A3" s="2436" t="s">
        <v>644</v>
      </c>
      <c r="B3" s="2436"/>
      <c r="C3" s="2436"/>
      <c r="D3" s="2436"/>
      <c r="E3" s="2436"/>
      <c r="F3" s="2436"/>
      <c r="G3" s="2436"/>
      <c r="H3" s="2436"/>
      <c r="I3" s="2436"/>
      <c r="J3" s="2436"/>
      <c r="K3" s="2436"/>
      <c r="L3" s="2436"/>
      <c r="M3" s="2436"/>
      <c r="N3" s="2436"/>
      <c r="O3" s="2436"/>
      <c r="P3" s="2436"/>
      <c r="Q3" s="2436"/>
      <c r="R3" s="2436"/>
      <c r="S3" s="2436"/>
    </row>
    <row r="4" spans="1:23" customFormat="1" ht="15.5" thickBot="1">
      <c r="A4" s="1573"/>
      <c r="B4" s="153"/>
      <c r="C4" s="153"/>
      <c r="D4" s="153"/>
      <c r="E4" s="153"/>
      <c r="F4" s="153"/>
      <c r="G4" s="153"/>
      <c r="H4" s="153"/>
      <c r="I4" s="153"/>
      <c r="J4" s="153"/>
      <c r="K4" s="153"/>
      <c r="L4" s="153"/>
      <c r="M4" s="153"/>
      <c r="N4" s="153"/>
      <c r="O4" s="153"/>
      <c r="P4" s="153"/>
      <c r="Q4" s="153"/>
      <c r="R4" s="153"/>
      <c r="S4" s="153"/>
    </row>
    <row r="5" spans="1:23" s="336" customFormat="1" ht="28.5" thickBot="1">
      <c r="A5" s="360"/>
      <c r="B5" s="359" t="s">
        <v>645</v>
      </c>
      <c r="C5" s="2589" t="s">
        <v>646</v>
      </c>
      <c r="D5" s="2590"/>
      <c r="E5" s="2590"/>
      <c r="F5" s="2590"/>
      <c r="G5" s="2590"/>
      <c r="H5" s="2591"/>
      <c r="I5" s="2592" t="s">
        <v>647</v>
      </c>
      <c r="J5" s="2593"/>
      <c r="K5" s="2593"/>
      <c r="L5" s="2593"/>
      <c r="M5" s="2593"/>
      <c r="N5" s="2594"/>
      <c r="O5" s="2589" t="s">
        <v>648</v>
      </c>
      <c r="P5" s="2590"/>
      <c r="Q5" s="2590"/>
      <c r="R5" s="2590"/>
      <c r="S5" s="2595"/>
    </row>
    <row r="6" spans="1:23">
      <c r="A6" s="358"/>
      <c r="B6" s="357"/>
      <c r="C6" s="2583" t="s">
        <v>649</v>
      </c>
      <c r="D6" s="2583"/>
      <c r="E6" s="2583" t="s">
        <v>650</v>
      </c>
      <c r="F6" s="2583"/>
      <c r="G6" s="2583" t="s">
        <v>651</v>
      </c>
      <c r="H6" s="2583"/>
      <c r="I6" s="2583" t="s">
        <v>649</v>
      </c>
      <c r="J6" s="2583"/>
      <c r="K6" s="2583" t="s">
        <v>650</v>
      </c>
      <c r="L6" s="2583"/>
      <c r="M6" s="2583" t="s">
        <v>651</v>
      </c>
      <c r="N6" s="2583"/>
      <c r="O6" s="2583" t="s">
        <v>652</v>
      </c>
      <c r="P6" s="2583" t="s">
        <v>653</v>
      </c>
      <c r="Q6" s="2587" t="s">
        <v>651</v>
      </c>
      <c r="R6" s="2584" t="s">
        <v>654</v>
      </c>
      <c r="S6" s="2584" t="s">
        <v>655</v>
      </c>
    </row>
    <row r="7" spans="1:23">
      <c r="A7" s="356"/>
      <c r="B7" s="355"/>
      <c r="C7" s="929" t="s">
        <v>126</v>
      </c>
      <c r="D7" s="929" t="s">
        <v>8</v>
      </c>
      <c r="E7" s="929" t="s">
        <v>126</v>
      </c>
      <c r="F7" s="929" t="s">
        <v>8</v>
      </c>
      <c r="G7" s="929" t="s">
        <v>656</v>
      </c>
      <c r="H7" s="930" t="s">
        <v>8</v>
      </c>
      <c r="I7" s="929" t="s">
        <v>126</v>
      </c>
      <c r="J7" s="929" t="s">
        <v>8</v>
      </c>
      <c r="K7" s="929" t="s">
        <v>126</v>
      </c>
      <c r="L7" s="929" t="s">
        <v>8</v>
      </c>
      <c r="M7" s="929" t="s">
        <v>656</v>
      </c>
      <c r="N7" s="930" t="s">
        <v>8</v>
      </c>
      <c r="O7" s="2586"/>
      <c r="P7" s="2586"/>
      <c r="Q7" s="2588"/>
      <c r="R7" s="2585"/>
      <c r="S7" s="2585"/>
    </row>
    <row r="8" spans="1:23">
      <c r="A8" s="354" t="s">
        <v>650</v>
      </c>
      <c r="B8" s="2142" t="s">
        <v>138</v>
      </c>
      <c r="C8" s="351">
        <v>17963</v>
      </c>
      <c r="D8" s="352">
        <f>IFERROR(C8/O8,0)</f>
        <v>0.41121259986722525</v>
      </c>
      <c r="E8" s="1598"/>
      <c r="F8" s="1599"/>
      <c r="G8" s="353">
        <f>SUM(G10:G92)</f>
        <v>35122851</v>
      </c>
      <c r="H8" s="352">
        <f>IFERROR(G8/Q8,0)</f>
        <v>0.86627084475991878</v>
      </c>
      <c r="I8" s="351">
        <f>SUM(I10:I92)</f>
        <v>25720</v>
      </c>
      <c r="J8" s="352">
        <f>IFERROR(I8/O8,0)</f>
        <v>0.58878740013277475</v>
      </c>
      <c r="K8" s="1598"/>
      <c r="L8" s="1599"/>
      <c r="M8" s="353">
        <f>SUM(M10:M92)</f>
        <v>5422033.0999999996</v>
      </c>
      <c r="N8" s="352">
        <f>IFERROR(M8/Q8,0)</f>
        <v>0.13372915524008119</v>
      </c>
      <c r="O8" s="351">
        <f>I8+C8</f>
        <v>43683</v>
      </c>
      <c r="P8" s="351">
        <f>'ESA Table 2 Main'!E103</f>
        <v>47587</v>
      </c>
      <c r="Q8" s="350">
        <f>G8+M8</f>
        <v>40544884.100000001</v>
      </c>
      <c r="R8" s="349">
        <f>IFERROR(Q8/O8,0)</f>
        <v>928.16162122564845</v>
      </c>
      <c r="S8" s="349">
        <f>IFERROR(Q8/P8,0)</f>
        <v>852.01597284972786</v>
      </c>
      <c r="T8" s="316"/>
    </row>
    <row r="9" spans="1:23" ht="13.4" customHeight="1">
      <c r="A9" s="2148" t="s">
        <v>71</v>
      </c>
      <c r="B9" s="2143"/>
      <c r="C9" s="347"/>
      <c r="D9" s="347"/>
      <c r="E9" s="347"/>
      <c r="F9" s="347"/>
      <c r="G9" s="346"/>
      <c r="H9" s="347"/>
      <c r="I9" s="347"/>
      <c r="J9" s="347"/>
      <c r="K9" s="347"/>
      <c r="L9" s="347"/>
      <c r="M9" s="346"/>
      <c r="N9" s="347"/>
      <c r="O9" s="347"/>
      <c r="P9" s="347"/>
      <c r="Q9" s="346"/>
      <c r="R9" s="346"/>
      <c r="S9" s="345"/>
      <c r="U9" s="226"/>
    </row>
    <row r="10" spans="1:23" ht="13.4" customHeight="1">
      <c r="A10" s="2141" t="s">
        <v>136</v>
      </c>
      <c r="B10" s="2144" t="str">
        <f>'ESA Table 2 Main'!D9</f>
        <v>Each</v>
      </c>
      <c r="C10" s="344"/>
      <c r="D10" s="352">
        <f t="shared" ref="D10:D16" si="0">IFERROR(C10/O10,0)</f>
        <v>0</v>
      </c>
      <c r="E10" s="344"/>
      <c r="F10" s="352">
        <f t="shared" ref="F10:F16" si="1">IFERROR(E10/P10,0)</f>
        <v>0</v>
      </c>
      <c r="G10" s="343"/>
      <c r="H10" s="352">
        <f t="shared" ref="H10:H16" si="2">IFERROR(G10/Q10,0)</f>
        <v>0</v>
      </c>
      <c r="I10" s="344"/>
      <c r="J10" s="352">
        <f t="shared" ref="J10:J16" si="3">IFERROR(I10/O10,0)</f>
        <v>0</v>
      </c>
      <c r="K10" s="344"/>
      <c r="L10" s="352">
        <f t="shared" ref="L10:L16" si="4">IFERROR(K10/P10,0)</f>
        <v>0</v>
      </c>
      <c r="M10" s="343"/>
      <c r="N10" s="352">
        <f t="shared" ref="N10:N16" si="5">IFERROR(M10/Q10,0)</f>
        <v>0</v>
      </c>
      <c r="O10" s="344">
        <f t="shared" ref="O10:O16" si="6">C10+I10</f>
        <v>0</v>
      </c>
      <c r="P10" s="344">
        <f>E10+K10</f>
        <v>0</v>
      </c>
      <c r="Q10" s="343">
        <f t="shared" ref="Q10" si="7">G10+M10</f>
        <v>0</v>
      </c>
      <c r="R10" s="343">
        <f t="shared" ref="R10:S16" si="8">IFERROR(Q10/O10,0)</f>
        <v>0</v>
      </c>
      <c r="S10" s="343">
        <f t="shared" si="8"/>
        <v>0</v>
      </c>
      <c r="U10" s="226"/>
      <c r="V10" s="23"/>
      <c r="W10" s="23"/>
    </row>
    <row r="11" spans="1:23" ht="13.4" customHeight="1">
      <c r="A11" s="2141" t="s">
        <v>139</v>
      </c>
      <c r="B11" s="2144" t="str">
        <f>'ESA Table 2 Main'!D10</f>
        <v>Each</v>
      </c>
      <c r="C11" s="344">
        <v>22</v>
      </c>
      <c r="D11" s="352">
        <f t="shared" si="0"/>
        <v>0.91666666666666663</v>
      </c>
      <c r="E11" s="344">
        <v>22</v>
      </c>
      <c r="F11" s="352">
        <f t="shared" si="1"/>
        <v>0.91666666666666663</v>
      </c>
      <c r="G11" s="343">
        <v>19054</v>
      </c>
      <c r="H11" s="352">
        <f t="shared" si="2"/>
        <v>0.92030525502318394</v>
      </c>
      <c r="I11" s="344">
        <v>2</v>
      </c>
      <c r="J11" s="352">
        <f t="shared" si="3"/>
        <v>8.3333333333333329E-2</v>
      </c>
      <c r="K11" s="344">
        <v>2</v>
      </c>
      <c r="L11" s="352">
        <f t="shared" si="4"/>
        <v>8.3333333333333329E-2</v>
      </c>
      <c r="M11" s="343">
        <v>1650</v>
      </c>
      <c r="N11" s="352">
        <f t="shared" si="5"/>
        <v>7.969474497681607E-2</v>
      </c>
      <c r="O11" s="344">
        <f t="shared" si="6"/>
        <v>24</v>
      </c>
      <c r="P11" s="344">
        <f t="shared" ref="P11:P75" si="9">E11+K11</f>
        <v>24</v>
      </c>
      <c r="Q11" s="343">
        <f>G11+M11</f>
        <v>20704</v>
      </c>
      <c r="R11" s="343">
        <f t="shared" si="8"/>
        <v>862.66666666666663</v>
      </c>
      <c r="S11" s="343">
        <f t="shared" si="8"/>
        <v>35.944444444444443</v>
      </c>
      <c r="U11" s="961"/>
      <c r="V11" s="23"/>
      <c r="W11" s="23"/>
    </row>
    <row r="12" spans="1:23" ht="13.4" customHeight="1">
      <c r="A12" s="2141" t="s">
        <v>141</v>
      </c>
      <c r="B12" s="2144" t="str">
        <f>'ESA Table 2 Main'!D11</f>
        <v>Each</v>
      </c>
      <c r="C12" s="344">
        <v>728</v>
      </c>
      <c r="D12" s="352">
        <f t="shared" si="0"/>
        <v>0.85345838218053927</v>
      </c>
      <c r="E12" s="344">
        <v>728</v>
      </c>
      <c r="F12" s="352">
        <f t="shared" si="1"/>
        <v>0.85345838218053927</v>
      </c>
      <c r="G12" s="343">
        <v>887998</v>
      </c>
      <c r="H12" s="352">
        <f t="shared" si="2"/>
        <v>0.85485279266981329</v>
      </c>
      <c r="I12" s="344">
        <v>125</v>
      </c>
      <c r="J12" s="352">
        <f t="shared" si="3"/>
        <v>0.14654161781946073</v>
      </c>
      <c r="K12" s="344">
        <v>125</v>
      </c>
      <c r="L12" s="352">
        <f t="shared" si="4"/>
        <v>0.14654161781946073</v>
      </c>
      <c r="M12" s="343">
        <v>150775</v>
      </c>
      <c r="N12" s="352">
        <f t="shared" si="5"/>
        <v>0.14514720733018668</v>
      </c>
      <c r="O12" s="344">
        <f t="shared" si="6"/>
        <v>853</v>
      </c>
      <c r="P12" s="344">
        <f t="shared" si="9"/>
        <v>853</v>
      </c>
      <c r="Q12" s="343">
        <f t="shared" ref="Q12:Q16" si="10">G12+M12</f>
        <v>1038773</v>
      </c>
      <c r="R12" s="343">
        <f t="shared" si="8"/>
        <v>1217.7878077373973</v>
      </c>
      <c r="S12" s="343">
        <f t="shared" si="8"/>
        <v>1.4276527640532208</v>
      </c>
      <c r="U12" s="961"/>
      <c r="V12" s="23"/>
      <c r="W12" s="23"/>
    </row>
    <row r="13" spans="1:23" ht="13.4" customHeight="1">
      <c r="A13" s="2141" t="s">
        <v>142</v>
      </c>
      <c r="B13" s="2144" t="str">
        <f>'ESA Table 2 Main'!D12</f>
        <v>Home</v>
      </c>
      <c r="C13" s="344">
        <v>12</v>
      </c>
      <c r="D13" s="352">
        <f t="shared" si="0"/>
        <v>0.8571428571428571</v>
      </c>
      <c r="E13" s="344">
        <v>12</v>
      </c>
      <c r="F13" s="352">
        <f t="shared" si="1"/>
        <v>0.8571428571428571</v>
      </c>
      <c r="G13" s="343">
        <v>15826</v>
      </c>
      <c r="H13" s="352">
        <f t="shared" si="2"/>
        <v>0.8544433646474463</v>
      </c>
      <c r="I13" s="344">
        <v>2</v>
      </c>
      <c r="J13" s="352">
        <f t="shared" si="3"/>
        <v>0.14285714285714285</v>
      </c>
      <c r="K13" s="344">
        <v>2</v>
      </c>
      <c r="L13" s="352">
        <f t="shared" si="4"/>
        <v>0.14285714285714285</v>
      </c>
      <c r="M13" s="343">
        <v>2696</v>
      </c>
      <c r="N13" s="352">
        <f t="shared" si="5"/>
        <v>0.14555663535255373</v>
      </c>
      <c r="O13" s="344">
        <f t="shared" si="6"/>
        <v>14</v>
      </c>
      <c r="P13" s="344">
        <f t="shared" si="9"/>
        <v>14</v>
      </c>
      <c r="Q13" s="343">
        <f t="shared" si="10"/>
        <v>18522</v>
      </c>
      <c r="R13" s="343">
        <f t="shared" si="8"/>
        <v>1323</v>
      </c>
      <c r="S13" s="343">
        <f t="shared" si="8"/>
        <v>94.5</v>
      </c>
      <c r="U13" s="961"/>
      <c r="V13" s="23"/>
      <c r="W13" s="23"/>
    </row>
    <row r="14" spans="1:23" ht="13.4" customHeight="1">
      <c r="A14" s="2141" t="s">
        <v>144</v>
      </c>
      <c r="B14" s="2144" t="str">
        <f>'ESA Table 2 Main'!D13</f>
        <v>Each</v>
      </c>
      <c r="C14" s="344"/>
      <c r="D14" s="352">
        <f t="shared" si="0"/>
        <v>0</v>
      </c>
      <c r="E14" s="344"/>
      <c r="F14" s="352">
        <f t="shared" si="1"/>
        <v>0</v>
      </c>
      <c r="G14" s="343"/>
      <c r="H14" s="352">
        <f t="shared" si="2"/>
        <v>0</v>
      </c>
      <c r="I14" s="344"/>
      <c r="J14" s="352">
        <f t="shared" si="3"/>
        <v>0</v>
      </c>
      <c r="K14" s="344"/>
      <c r="L14" s="352">
        <f t="shared" si="4"/>
        <v>0</v>
      </c>
      <c r="M14" s="343"/>
      <c r="N14" s="352">
        <f t="shared" si="5"/>
        <v>0</v>
      </c>
      <c r="O14" s="344">
        <f t="shared" si="6"/>
        <v>0</v>
      </c>
      <c r="P14" s="344">
        <f t="shared" si="9"/>
        <v>0</v>
      </c>
      <c r="Q14" s="343">
        <f t="shared" si="10"/>
        <v>0</v>
      </c>
      <c r="R14" s="343">
        <f t="shared" si="8"/>
        <v>0</v>
      </c>
      <c r="S14" s="343">
        <f t="shared" si="8"/>
        <v>0</v>
      </c>
      <c r="U14" s="961"/>
      <c r="V14" s="23"/>
      <c r="W14" s="23"/>
    </row>
    <row r="15" spans="1:23" ht="13.4" customHeight="1">
      <c r="A15" s="2141" t="s">
        <v>145</v>
      </c>
      <c r="B15" s="2144" t="str">
        <f>'ESA Table 2 Main'!D14</f>
        <v>Each</v>
      </c>
      <c r="C15" s="344"/>
      <c r="D15" s="352">
        <f t="shared" si="0"/>
        <v>0</v>
      </c>
      <c r="E15" s="344"/>
      <c r="F15" s="352">
        <f t="shared" si="1"/>
        <v>0</v>
      </c>
      <c r="G15" s="343"/>
      <c r="H15" s="352">
        <f t="shared" si="2"/>
        <v>0</v>
      </c>
      <c r="I15" s="344"/>
      <c r="J15" s="352">
        <f t="shared" si="3"/>
        <v>0</v>
      </c>
      <c r="K15" s="344"/>
      <c r="L15" s="352">
        <f t="shared" si="4"/>
        <v>0</v>
      </c>
      <c r="M15" s="343"/>
      <c r="N15" s="352">
        <f t="shared" si="5"/>
        <v>0</v>
      </c>
      <c r="O15" s="344">
        <f t="shared" si="6"/>
        <v>0</v>
      </c>
      <c r="P15" s="344">
        <f t="shared" si="9"/>
        <v>0</v>
      </c>
      <c r="Q15" s="343">
        <f t="shared" si="10"/>
        <v>0</v>
      </c>
      <c r="R15" s="343">
        <f t="shared" si="8"/>
        <v>0</v>
      </c>
      <c r="S15" s="343">
        <f t="shared" si="8"/>
        <v>0</v>
      </c>
      <c r="U15" s="961"/>
      <c r="V15" s="23"/>
      <c r="W15" s="23"/>
    </row>
    <row r="16" spans="1:23" ht="13.4" customHeight="1">
      <c r="A16" s="2141" t="s">
        <v>146</v>
      </c>
      <c r="B16" s="2144" t="str">
        <f>'ESA Table 2 Main'!D15</f>
        <v>Home</v>
      </c>
      <c r="C16" s="344">
        <v>7145</v>
      </c>
      <c r="D16" s="352">
        <f t="shared" si="0"/>
        <v>0.81341074681238612</v>
      </c>
      <c r="E16" s="344">
        <v>7145</v>
      </c>
      <c r="F16" s="352">
        <f t="shared" si="1"/>
        <v>0.81341074681238612</v>
      </c>
      <c r="G16" s="343">
        <v>9769363</v>
      </c>
      <c r="H16" s="352">
        <f t="shared" si="2"/>
        <v>0.81481242078622762</v>
      </c>
      <c r="I16" s="344">
        <v>1639</v>
      </c>
      <c r="J16" s="352">
        <f t="shared" si="3"/>
        <v>0.18658925318761385</v>
      </c>
      <c r="K16" s="344">
        <v>1639</v>
      </c>
      <c r="L16" s="352">
        <f t="shared" si="4"/>
        <v>0.18658925318761385</v>
      </c>
      <c r="M16" s="343">
        <v>2220345</v>
      </c>
      <c r="N16" s="352">
        <f t="shared" si="5"/>
        <v>0.18518757921377235</v>
      </c>
      <c r="O16" s="344">
        <f t="shared" si="6"/>
        <v>8784</v>
      </c>
      <c r="P16" s="344">
        <f t="shared" si="9"/>
        <v>8784</v>
      </c>
      <c r="Q16" s="343">
        <f t="shared" si="10"/>
        <v>11989708</v>
      </c>
      <c r="R16" s="343">
        <f t="shared" si="8"/>
        <v>1364.9485428051003</v>
      </c>
      <c r="S16" s="343">
        <f t="shared" si="8"/>
        <v>0.15539031680385931</v>
      </c>
      <c r="U16" s="961"/>
      <c r="V16" s="23"/>
      <c r="W16" s="23"/>
    </row>
    <row r="17" spans="1:23" ht="13.4" customHeight="1">
      <c r="A17" s="2148" t="s">
        <v>147</v>
      </c>
      <c r="B17" s="2143"/>
      <c r="C17" s="347"/>
      <c r="D17" s="347"/>
      <c r="E17" s="347"/>
      <c r="F17" s="347"/>
      <c r="G17" s="346"/>
      <c r="H17" s="347"/>
      <c r="I17" s="347"/>
      <c r="J17" s="347"/>
      <c r="K17" s="347"/>
      <c r="L17" s="347"/>
      <c r="M17" s="346"/>
      <c r="N17" s="347"/>
      <c r="O17" s="347"/>
      <c r="P17" s="347"/>
      <c r="Q17" s="346"/>
      <c r="R17" s="346"/>
      <c r="S17" s="345"/>
    </row>
    <row r="18" spans="1:23" ht="13.4" customHeight="1">
      <c r="A18" s="2141" t="s">
        <v>148</v>
      </c>
      <c r="B18" s="2144" t="str">
        <f>'ESA Table 2 Main'!D17</f>
        <v>Each</v>
      </c>
      <c r="C18" s="344"/>
      <c r="D18" s="352">
        <f t="shared" ref="D18:D32" si="11">IFERROR(C18/O18,0)</f>
        <v>0</v>
      </c>
      <c r="E18" s="344"/>
      <c r="F18" s="352">
        <f t="shared" ref="F18:F32" si="12">IFERROR(E18/P18,0)</f>
        <v>0</v>
      </c>
      <c r="G18" s="343"/>
      <c r="H18" s="352">
        <f t="shared" ref="H18:H32" si="13">IFERROR(G18/Q18,0)</f>
        <v>0</v>
      </c>
      <c r="I18" s="344"/>
      <c r="J18" s="352">
        <f t="shared" ref="J18:J32" si="14">IFERROR(I18/O18,0)</f>
        <v>0</v>
      </c>
      <c r="K18" s="344"/>
      <c r="L18" s="352">
        <f t="shared" ref="L18:L32" si="15">IFERROR(K18/P18,0)</f>
        <v>0</v>
      </c>
      <c r="M18" s="343"/>
      <c r="N18" s="352">
        <f t="shared" ref="N18:N32" si="16">IFERROR(M18/Q18,0)</f>
        <v>0</v>
      </c>
      <c r="O18" s="344">
        <f t="shared" ref="O18:O32" si="17">C18+I18</f>
        <v>0</v>
      </c>
      <c r="P18" s="344">
        <f t="shared" si="9"/>
        <v>0</v>
      </c>
      <c r="Q18" s="343">
        <f t="shared" ref="Q18:Q32" si="18">G18+M18</f>
        <v>0</v>
      </c>
      <c r="R18" s="343">
        <f t="shared" ref="R18:R32" si="19">IFERROR(Q18/O18,0)</f>
        <v>0</v>
      </c>
      <c r="S18" s="343">
        <f t="shared" ref="S18:S32" si="20">IFERROR(R18/P18,0)</f>
        <v>0</v>
      </c>
      <c r="U18" s="961"/>
      <c r="V18" s="23"/>
      <c r="W18" s="23"/>
    </row>
    <row r="19" spans="1:23" ht="13.4" customHeight="1">
      <c r="A19" s="2141" t="s">
        <v>149</v>
      </c>
      <c r="B19" s="2145" t="str">
        <f>'ESA Table 2 Main'!D18</f>
        <v>Home</v>
      </c>
      <c r="C19" s="2137"/>
      <c r="D19" s="2138">
        <f t="shared" si="11"/>
        <v>0</v>
      </c>
      <c r="E19" s="344"/>
      <c r="F19" s="352">
        <f t="shared" si="12"/>
        <v>0</v>
      </c>
      <c r="G19" s="343"/>
      <c r="H19" s="352">
        <f t="shared" si="13"/>
        <v>0</v>
      </c>
      <c r="I19" s="344"/>
      <c r="J19" s="352">
        <f t="shared" si="14"/>
        <v>0</v>
      </c>
      <c r="K19" s="344"/>
      <c r="L19" s="352">
        <f t="shared" si="15"/>
        <v>0</v>
      </c>
      <c r="M19" s="343"/>
      <c r="N19" s="352">
        <f t="shared" si="16"/>
        <v>0</v>
      </c>
      <c r="O19" s="344">
        <f t="shared" si="17"/>
        <v>0</v>
      </c>
      <c r="P19" s="344">
        <f t="shared" si="9"/>
        <v>0</v>
      </c>
      <c r="Q19" s="343">
        <f t="shared" si="18"/>
        <v>0</v>
      </c>
      <c r="R19" s="343">
        <f t="shared" si="19"/>
        <v>0</v>
      </c>
      <c r="S19" s="343">
        <f t="shared" si="20"/>
        <v>0</v>
      </c>
      <c r="U19" s="961"/>
      <c r="V19" s="23"/>
      <c r="W19" s="23"/>
    </row>
    <row r="20" spans="1:23" ht="13.4" customHeight="1">
      <c r="A20" s="2141" t="s">
        <v>150</v>
      </c>
      <c r="B20" s="2146" t="str">
        <f>'ESA Table 2 Main'!D19</f>
        <v>Each</v>
      </c>
      <c r="C20" s="344"/>
      <c r="D20" s="352">
        <f t="shared" si="11"/>
        <v>0</v>
      </c>
      <c r="E20" s="2136"/>
      <c r="F20" s="352">
        <f t="shared" si="12"/>
        <v>0</v>
      </c>
      <c r="G20" s="343"/>
      <c r="H20" s="352">
        <f t="shared" si="13"/>
        <v>0</v>
      </c>
      <c r="I20" s="344"/>
      <c r="J20" s="352">
        <f t="shared" si="14"/>
        <v>0</v>
      </c>
      <c r="K20" s="344"/>
      <c r="L20" s="352">
        <f t="shared" si="15"/>
        <v>0</v>
      </c>
      <c r="M20" s="343"/>
      <c r="N20" s="352">
        <f t="shared" si="16"/>
        <v>0</v>
      </c>
      <c r="O20" s="344">
        <f t="shared" si="17"/>
        <v>0</v>
      </c>
      <c r="P20" s="344">
        <f t="shared" si="9"/>
        <v>0</v>
      </c>
      <c r="Q20" s="343">
        <f t="shared" si="18"/>
        <v>0</v>
      </c>
      <c r="R20" s="343">
        <f t="shared" si="19"/>
        <v>0</v>
      </c>
      <c r="S20" s="343">
        <f t="shared" si="20"/>
        <v>0</v>
      </c>
      <c r="U20" s="961"/>
      <c r="V20" s="23"/>
      <c r="W20" s="23"/>
    </row>
    <row r="21" spans="1:23" ht="13.4" customHeight="1">
      <c r="A21" s="2141" t="s">
        <v>151</v>
      </c>
      <c r="B21" s="2146" t="str">
        <f>'ESA Table 2 Main'!D20</f>
        <v>Each</v>
      </c>
      <c r="C21" s="344">
        <v>77</v>
      </c>
      <c r="D21" s="352">
        <f t="shared" si="11"/>
        <v>0.79381443298969068</v>
      </c>
      <c r="E21" s="2136">
        <v>77</v>
      </c>
      <c r="F21" s="352">
        <f t="shared" si="12"/>
        <v>0.79381443298969068</v>
      </c>
      <c r="G21" s="343">
        <v>1442469</v>
      </c>
      <c r="H21" s="352">
        <f t="shared" si="13"/>
        <v>0.86801548440517251</v>
      </c>
      <c r="I21" s="344">
        <v>20</v>
      </c>
      <c r="J21" s="352">
        <f t="shared" si="14"/>
        <v>0.20618556701030927</v>
      </c>
      <c r="K21" s="344">
        <v>20</v>
      </c>
      <c r="L21" s="352">
        <f t="shared" si="15"/>
        <v>0.20618556701030927</v>
      </c>
      <c r="M21" s="343">
        <v>219332</v>
      </c>
      <c r="N21" s="352">
        <f t="shared" si="16"/>
        <v>0.13198451559482755</v>
      </c>
      <c r="O21" s="344">
        <f t="shared" si="17"/>
        <v>97</v>
      </c>
      <c r="P21" s="344">
        <f t="shared" si="9"/>
        <v>97</v>
      </c>
      <c r="Q21" s="343">
        <f t="shared" si="18"/>
        <v>1661801</v>
      </c>
      <c r="R21" s="343">
        <f t="shared" si="19"/>
        <v>17131.969072164949</v>
      </c>
      <c r="S21" s="343">
        <f t="shared" si="20"/>
        <v>176.61823785737062</v>
      </c>
      <c r="U21" s="961"/>
      <c r="V21" s="23"/>
      <c r="W21" s="23"/>
    </row>
    <row r="22" spans="1:23" ht="13.4" customHeight="1">
      <c r="A22" s="2141" t="s">
        <v>152</v>
      </c>
      <c r="B22" s="2146" t="str">
        <f>'ESA Table 2 Main'!D21</f>
        <v>Each</v>
      </c>
      <c r="C22" s="344">
        <v>509</v>
      </c>
      <c r="D22" s="352">
        <f t="shared" si="11"/>
        <v>0.9040852575488455</v>
      </c>
      <c r="E22" s="2136">
        <v>509</v>
      </c>
      <c r="F22" s="352">
        <f t="shared" si="12"/>
        <v>0.9040852575488455</v>
      </c>
      <c r="G22" s="343">
        <v>1436076</v>
      </c>
      <c r="H22" s="352">
        <f t="shared" si="13"/>
        <v>0.91800348643875052</v>
      </c>
      <c r="I22" s="344">
        <v>54</v>
      </c>
      <c r="J22" s="352">
        <f t="shared" si="14"/>
        <v>9.5914742451154528E-2</v>
      </c>
      <c r="K22" s="344">
        <v>54</v>
      </c>
      <c r="L22" s="352">
        <f t="shared" si="15"/>
        <v>9.5914742451154528E-2</v>
      </c>
      <c r="M22" s="343">
        <v>128271</v>
      </c>
      <c r="N22" s="352">
        <f t="shared" si="16"/>
        <v>8.1996513561249512E-2</v>
      </c>
      <c r="O22" s="344">
        <f t="shared" si="17"/>
        <v>563</v>
      </c>
      <c r="P22" s="344">
        <f t="shared" si="9"/>
        <v>563</v>
      </c>
      <c r="Q22" s="343">
        <f t="shared" si="18"/>
        <v>1564347</v>
      </c>
      <c r="R22" s="343">
        <f t="shared" si="19"/>
        <v>2778.5914742451155</v>
      </c>
      <c r="S22" s="343">
        <f t="shared" si="20"/>
        <v>4.9353312153554452</v>
      </c>
      <c r="U22" s="961"/>
      <c r="V22" s="23"/>
      <c r="W22" s="23"/>
    </row>
    <row r="23" spans="1:23" ht="13.4" customHeight="1">
      <c r="A23" s="2141" t="s">
        <v>153</v>
      </c>
      <c r="B23" s="2146" t="str">
        <f>'ESA Table 2 Main'!D22</f>
        <v>Each</v>
      </c>
      <c r="C23" s="344">
        <v>5</v>
      </c>
      <c r="D23" s="352">
        <f t="shared" si="11"/>
        <v>0.83333333333333337</v>
      </c>
      <c r="E23" s="2136">
        <v>5</v>
      </c>
      <c r="F23" s="352">
        <f>IFERROR(E23/P23,0)</f>
        <v>0.83333333333333337</v>
      </c>
      <c r="G23" s="343">
        <v>11700</v>
      </c>
      <c r="H23" s="352">
        <f t="shared" si="13"/>
        <v>0.8326216908625107</v>
      </c>
      <c r="I23" s="344">
        <v>1</v>
      </c>
      <c r="J23" s="352">
        <f t="shared" si="14"/>
        <v>0.16666666666666666</v>
      </c>
      <c r="K23" s="344">
        <v>1</v>
      </c>
      <c r="L23" s="352">
        <f t="shared" si="15"/>
        <v>0.16666666666666666</v>
      </c>
      <c r="M23" s="343">
        <v>2352</v>
      </c>
      <c r="N23" s="352">
        <f t="shared" si="16"/>
        <v>0.16737830913748933</v>
      </c>
      <c r="O23" s="344">
        <f t="shared" si="17"/>
        <v>6</v>
      </c>
      <c r="P23" s="344">
        <f t="shared" si="9"/>
        <v>6</v>
      </c>
      <c r="Q23" s="343">
        <f t="shared" si="18"/>
        <v>14052</v>
      </c>
      <c r="R23" s="343">
        <f t="shared" si="19"/>
        <v>2342</v>
      </c>
      <c r="S23" s="343">
        <f t="shared" si="20"/>
        <v>390.33333333333331</v>
      </c>
      <c r="U23" s="961"/>
      <c r="V23" s="23"/>
      <c r="W23" s="23"/>
    </row>
    <row r="24" spans="1:23" ht="13.4" customHeight="1">
      <c r="A24" s="2141" t="s">
        <v>154</v>
      </c>
      <c r="B24" s="2146" t="str">
        <f>'ESA Table 2 Main'!D23</f>
        <v>Home</v>
      </c>
      <c r="C24" s="344"/>
      <c r="D24" s="352">
        <f t="shared" si="11"/>
        <v>0</v>
      </c>
      <c r="E24" s="2136"/>
      <c r="F24" s="352">
        <f t="shared" si="12"/>
        <v>0</v>
      </c>
      <c r="G24" s="343"/>
      <c r="H24" s="352">
        <f t="shared" si="13"/>
        <v>0</v>
      </c>
      <c r="I24" s="344"/>
      <c r="J24" s="352">
        <f t="shared" si="14"/>
        <v>0</v>
      </c>
      <c r="K24" s="344"/>
      <c r="L24" s="352">
        <f t="shared" si="15"/>
        <v>0</v>
      </c>
      <c r="M24" s="343"/>
      <c r="N24" s="352">
        <f t="shared" si="16"/>
        <v>0</v>
      </c>
      <c r="O24" s="344">
        <f t="shared" si="17"/>
        <v>0</v>
      </c>
      <c r="P24" s="344">
        <f t="shared" si="9"/>
        <v>0</v>
      </c>
      <c r="Q24" s="343">
        <f t="shared" si="18"/>
        <v>0</v>
      </c>
      <c r="R24" s="343">
        <f t="shared" si="19"/>
        <v>0</v>
      </c>
      <c r="S24" s="343">
        <f t="shared" si="20"/>
        <v>0</v>
      </c>
      <c r="U24" s="961"/>
      <c r="V24" s="23"/>
      <c r="W24" s="23"/>
    </row>
    <row r="25" spans="1:23" ht="13.4" customHeight="1">
      <c r="A25" s="2141" t="s">
        <v>155</v>
      </c>
      <c r="B25" s="2146" t="str">
        <f>'ESA Table 2 Main'!D24</f>
        <v>Home</v>
      </c>
      <c r="C25" s="344"/>
      <c r="D25" s="352">
        <f t="shared" si="11"/>
        <v>0</v>
      </c>
      <c r="E25" s="2136"/>
      <c r="F25" s="352">
        <f t="shared" si="12"/>
        <v>0</v>
      </c>
      <c r="G25" s="343"/>
      <c r="H25" s="352">
        <f t="shared" si="13"/>
        <v>0</v>
      </c>
      <c r="I25" s="344"/>
      <c r="J25" s="352">
        <f t="shared" si="14"/>
        <v>0</v>
      </c>
      <c r="K25" s="344"/>
      <c r="L25" s="352">
        <f t="shared" si="15"/>
        <v>0</v>
      </c>
      <c r="M25" s="343"/>
      <c r="N25" s="352">
        <f t="shared" si="16"/>
        <v>0</v>
      </c>
      <c r="O25" s="344">
        <f t="shared" si="17"/>
        <v>0</v>
      </c>
      <c r="P25" s="344">
        <f t="shared" si="9"/>
        <v>0</v>
      </c>
      <c r="Q25" s="343">
        <f t="shared" si="18"/>
        <v>0</v>
      </c>
      <c r="R25" s="343">
        <f t="shared" si="19"/>
        <v>0</v>
      </c>
      <c r="S25" s="343">
        <f t="shared" si="20"/>
        <v>0</v>
      </c>
      <c r="U25" s="961"/>
      <c r="V25" s="23"/>
      <c r="W25" s="23"/>
    </row>
    <row r="26" spans="1:23" ht="13.4" customHeight="1">
      <c r="A26" s="2141" t="s">
        <v>156</v>
      </c>
      <c r="B26" s="2146" t="str">
        <f>'ESA Table 2 Main'!D25</f>
        <v>Home</v>
      </c>
      <c r="C26" s="344">
        <v>34</v>
      </c>
      <c r="D26" s="352">
        <f t="shared" si="11"/>
        <v>0.73913043478260865</v>
      </c>
      <c r="E26" s="2136">
        <v>30</v>
      </c>
      <c r="F26" s="352">
        <f t="shared" si="12"/>
        <v>0.7142857142857143</v>
      </c>
      <c r="G26" s="343">
        <v>1105</v>
      </c>
      <c r="H26" s="352">
        <f t="shared" si="13"/>
        <v>0.91397849462365588</v>
      </c>
      <c r="I26" s="344">
        <v>12</v>
      </c>
      <c r="J26" s="352">
        <f t="shared" si="14"/>
        <v>0.2608695652173913</v>
      </c>
      <c r="K26" s="344">
        <v>12</v>
      </c>
      <c r="L26" s="352">
        <f t="shared" si="15"/>
        <v>0.2857142857142857</v>
      </c>
      <c r="M26" s="343">
        <v>104</v>
      </c>
      <c r="N26" s="352">
        <f t="shared" si="16"/>
        <v>8.6021505376344093E-2</v>
      </c>
      <c r="O26" s="344">
        <f t="shared" si="17"/>
        <v>46</v>
      </c>
      <c r="P26" s="344">
        <f t="shared" si="9"/>
        <v>42</v>
      </c>
      <c r="Q26" s="343">
        <f t="shared" si="18"/>
        <v>1209</v>
      </c>
      <c r="R26" s="343">
        <f t="shared" si="19"/>
        <v>26.282608695652176</v>
      </c>
      <c r="S26" s="343">
        <f t="shared" si="20"/>
        <v>0.62577639751552794</v>
      </c>
      <c r="U26" s="961"/>
      <c r="V26" s="23"/>
      <c r="W26" s="23"/>
    </row>
    <row r="27" spans="1:23" ht="13.4" customHeight="1">
      <c r="A27" s="2141" t="s">
        <v>157</v>
      </c>
      <c r="B27" s="2146" t="str">
        <f>'ESA Table 2 Main'!D26</f>
        <v>Each</v>
      </c>
      <c r="C27" s="344"/>
      <c r="D27" s="352">
        <f t="shared" si="11"/>
        <v>0</v>
      </c>
      <c r="E27" s="2136"/>
      <c r="F27" s="352">
        <f t="shared" si="12"/>
        <v>0</v>
      </c>
      <c r="G27" s="343"/>
      <c r="H27" s="352">
        <f t="shared" si="13"/>
        <v>0</v>
      </c>
      <c r="I27" s="344"/>
      <c r="J27" s="352">
        <f t="shared" si="14"/>
        <v>0</v>
      </c>
      <c r="K27" s="344"/>
      <c r="L27" s="352">
        <f t="shared" si="15"/>
        <v>0</v>
      </c>
      <c r="M27" s="343"/>
      <c r="N27" s="352">
        <f t="shared" si="16"/>
        <v>0</v>
      </c>
      <c r="O27" s="344">
        <f t="shared" si="17"/>
        <v>0</v>
      </c>
      <c r="P27" s="344">
        <f t="shared" si="9"/>
        <v>0</v>
      </c>
      <c r="Q27" s="343">
        <f t="shared" si="18"/>
        <v>0</v>
      </c>
      <c r="R27" s="343">
        <f t="shared" si="19"/>
        <v>0</v>
      </c>
      <c r="S27" s="343">
        <f t="shared" si="20"/>
        <v>0</v>
      </c>
      <c r="U27" s="961"/>
      <c r="V27" s="23"/>
      <c r="W27" s="23"/>
    </row>
    <row r="28" spans="1:23" ht="13.4" customHeight="1">
      <c r="A28" s="2141" t="s">
        <v>158</v>
      </c>
      <c r="B28" s="2146" t="str">
        <f>'ESA Table 2 Main'!D27</f>
        <v>Each</v>
      </c>
      <c r="C28" s="344"/>
      <c r="D28" s="352">
        <f t="shared" si="11"/>
        <v>0</v>
      </c>
      <c r="E28" s="2136"/>
      <c r="F28" s="352">
        <f t="shared" si="12"/>
        <v>0</v>
      </c>
      <c r="G28" s="343"/>
      <c r="H28" s="352">
        <f t="shared" si="13"/>
        <v>0</v>
      </c>
      <c r="I28" s="344"/>
      <c r="J28" s="352">
        <f t="shared" si="14"/>
        <v>0</v>
      </c>
      <c r="K28" s="344"/>
      <c r="L28" s="352">
        <f t="shared" si="15"/>
        <v>0</v>
      </c>
      <c r="M28" s="343"/>
      <c r="N28" s="352">
        <f t="shared" si="16"/>
        <v>0</v>
      </c>
      <c r="O28" s="344">
        <f t="shared" si="17"/>
        <v>0</v>
      </c>
      <c r="P28" s="344">
        <f t="shared" si="9"/>
        <v>0</v>
      </c>
      <c r="Q28" s="343">
        <f t="shared" si="18"/>
        <v>0</v>
      </c>
      <c r="R28" s="343">
        <f t="shared" si="19"/>
        <v>0</v>
      </c>
      <c r="S28" s="343">
        <f t="shared" si="20"/>
        <v>0</v>
      </c>
      <c r="U28" s="961"/>
      <c r="V28" s="23"/>
      <c r="W28" s="23"/>
    </row>
    <row r="29" spans="1:23" ht="13.4" customHeight="1">
      <c r="A29" s="2141" t="s">
        <v>159</v>
      </c>
      <c r="B29" s="2146" t="str">
        <f>'ESA Table 2 Main'!D28</f>
        <v>Each</v>
      </c>
      <c r="C29" s="344">
        <v>25</v>
      </c>
      <c r="D29" s="352">
        <f t="shared" si="11"/>
        <v>0.83333333333333337</v>
      </c>
      <c r="E29" s="2136">
        <v>23</v>
      </c>
      <c r="F29" s="352">
        <f t="shared" si="12"/>
        <v>0.8214285714285714</v>
      </c>
      <c r="G29" s="343">
        <v>1193</v>
      </c>
      <c r="H29" s="352">
        <f t="shared" si="13"/>
        <v>0.89229618548990275</v>
      </c>
      <c r="I29" s="344">
        <v>5</v>
      </c>
      <c r="J29" s="352">
        <f t="shared" si="14"/>
        <v>0.16666666666666666</v>
      </c>
      <c r="K29" s="344">
        <v>5</v>
      </c>
      <c r="L29" s="352">
        <f t="shared" si="15"/>
        <v>0.17857142857142858</v>
      </c>
      <c r="M29" s="343">
        <v>144</v>
      </c>
      <c r="N29" s="352">
        <f t="shared" si="16"/>
        <v>0.10770381451009724</v>
      </c>
      <c r="O29" s="344">
        <f t="shared" si="17"/>
        <v>30</v>
      </c>
      <c r="P29" s="344">
        <f t="shared" si="9"/>
        <v>28</v>
      </c>
      <c r="Q29" s="343">
        <f t="shared" si="18"/>
        <v>1337</v>
      </c>
      <c r="R29" s="343">
        <f t="shared" si="19"/>
        <v>44.56666666666667</v>
      </c>
      <c r="S29" s="343">
        <f t="shared" si="20"/>
        <v>1.5916666666666668</v>
      </c>
      <c r="U29" s="961"/>
      <c r="V29" s="23"/>
      <c r="W29" s="23"/>
    </row>
    <row r="30" spans="1:23" ht="13.4" customHeight="1">
      <c r="A30" s="2141" t="s">
        <v>160</v>
      </c>
      <c r="B30" s="2147" t="str">
        <f>'ESA Table 2 Main'!D29</f>
        <v>Each</v>
      </c>
      <c r="C30" s="2139"/>
      <c r="D30" s="2140">
        <f t="shared" si="11"/>
        <v>0</v>
      </c>
      <c r="E30" s="344"/>
      <c r="F30" s="352">
        <f t="shared" si="12"/>
        <v>0</v>
      </c>
      <c r="G30" s="343"/>
      <c r="H30" s="352">
        <f t="shared" si="13"/>
        <v>0</v>
      </c>
      <c r="I30" s="344"/>
      <c r="J30" s="352">
        <f t="shared" si="14"/>
        <v>0</v>
      </c>
      <c r="K30" s="344"/>
      <c r="L30" s="352">
        <f t="shared" si="15"/>
        <v>0</v>
      </c>
      <c r="M30" s="343"/>
      <c r="N30" s="352">
        <f t="shared" si="16"/>
        <v>0</v>
      </c>
      <c r="O30" s="344">
        <f t="shared" si="17"/>
        <v>0</v>
      </c>
      <c r="P30" s="344">
        <f t="shared" si="9"/>
        <v>0</v>
      </c>
      <c r="Q30" s="343">
        <f t="shared" si="18"/>
        <v>0</v>
      </c>
      <c r="R30" s="343">
        <f t="shared" si="19"/>
        <v>0</v>
      </c>
      <c r="S30" s="343">
        <f t="shared" si="20"/>
        <v>0</v>
      </c>
      <c r="U30" s="961"/>
      <c r="V30" s="23"/>
      <c r="W30" s="23"/>
    </row>
    <row r="31" spans="1:23" ht="13.4" customHeight="1">
      <c r="A31" s="2141" t="s">
        <v>161</v>
      </c>
      <c r="B31" s="2144" t="str">
        <f>'ESA Table 2 Main'!D30</f>
        <v>Each</v>
      </c>
      <c r="C31" s="344"/>
      <c r="D31" s="352">
        <f t="shared" si="11"/>
        <v>0</v>
      </c>
      <c r="E31" s="344"/>
      <c r="F31" s="352">
        <f t="shared" si="12"/>
        <v>0</v>
      </c>
      <c r="G31" s="343"/>
      <c r="H31" s="352">
        <f t="shared" si="13"/>
        <v>0</v>
      </c>
      <c r="I31" s="344"/>
      <c r="J31" s="352">
        <f t="shared" si="14"/>
        <v>0</v>
      </c>
      <c r="K31" s="344"/>
      <c r="L31" s="352">
        <f t="shared" si="15"/>
        <v>0</v>
      </c>
      <c r="M31" s="343"/>
      <c r="N31" s="352">
        <f t="shared" si="16"/>
        <v>0</v>
      </c>
      <c r="O31" s="344">
        <f t="shared" si="17"/>
        <v>0</v>
      </c>
      <c r="P31" s="344">
        <f t="shared" si="9"/>
        <v>0</v>
      </c>
      <c r="Q31" s="343">
        <f t="shared" si="18"/>
        <v>0</v>
      </c>
      <c r="R31" s="343">
        <f t="shared" si="19"/>
        <v>0</v>
      </c>
      <c r="S31" s="343">
        <f t="shared" si="20"/>
        <v>0</v>
      </c>
      <c r="U31" s="961"/>
      <c r="V31" s="23"/>
      <c r="W31" s="23"/>
    </row>
    <row r="32" spans="1:23" ht="13.4" customHeight="1">
      <c r="A32" s="2141" t="s">
        <v>162</v>
      </c>
      <c r="B32" s="2144" t="str">
        <f>'ESA Table 2 Main'!D31</f>
        <v>Home</v>
      </c>
      <c r="C32" s="344">
        <v>4</v>
      </c>
      <c r="D32" s="352">
        <f t="shared" si="11"/>
        <v>0.8</v>
      </c>
      <c r="E32" s="344">
        <v>4</v>
      </c>
      <c r="F32" s="352">
        <f t="shared" si="12"/>
        <v>0.8</v>
      </c>
      <c r="G32" s="343">
        <v>155</v>
      </c>
      <c r="H32" s="352">
        <f t="shared" si="13"/>
        <v>0.8707865168539326</v>
      </c>
      <c r="I32" s="344">
        <v>1</v>
      </c>
      <c r="J32" s="352">
        <f t="shared" si="14"/>
        <v>0.2</v>
      </c>
      <c r="K32" s="344">
        <v>1</v>
      </c>
      <c r="L32" s="352">
        <f t="shared" si="15"/>
        <v>0.2</v>
      </c>
      <c r="M32" s="343">
        <v>23</v>
      </c>
      <c r="N32" s="352">
        <f t="shared" si="16"/>
        <v>0.12921348314606743</v>
      </c>
      <c r="O32" s="344">
        <f t="shared" si="17"/>
        <v>5</v>
      </c>
      <c r="P32" s="344">
        <f t="shared" si="9"/>
        <v>5</v>
      </c>
      <c r="Q32" s="343">
        <f t="shared" si="18"/>
        <v>178</v>
      </c>
      <c r="R32" s="343">
        <f t="shared" si="19"/>
        <v>35.6</v>
      </c>
      <c r="S32" s="343">
        <f t="shared" si="20"/>
        <v>7.12</v>
      </c>
      <c r="U32" s="961"/>
      <c r="V32" s="23"/>
      <c r="W32" s="23"/>
    </row>
    <row r="33" spans="1:23" ht="13.4" customHeight="1">
      <c r="A33" s="2148" t="s">
        <v>73</v>
      </c>
      <c r="B33" s="2143"/>
      <c r="C33" s="347"/>
      <c r="D33" s="347"/>
      <c r="E33" s="347"/>
      <c r="F33" s="347"/>
      <c r="G33" s="346"/>
      <c r="H33" s="347"/>
      <c r="I33" s="347"/>
      <c r="J33" s="347"/>
      <c r="K33" s="347"/>
      <c r="L33" s="347"/>
      <c r="M33" s="346"/>
      <c r="N33" s="347"/>
      <c r="O33" s="347"/>
      <c r="P33" s="347"/>
      <c r="Q33" s="346"/>
      <c r="R33" s="346"/>
      <c r="S33" s="345"/>
    </row>
    <row r="34" spans="1:23" ht="13.4" customHeight="1">
      <c r="A34" s="2141" t="s">
        <v>163</v>
      </c>
      <c r="B34" s="2144" t="str">
        <f>'ESA Table 2 Main'!D33</f>
        <v>Home</v>
      </c>
      <c r="C34" s="344">
        <v>28</v>
      </c>
      <c r="D34" s="352">
        <f t="shared" ref="D34:D40" si="21">IFERROR(C34/O34,0)</f>
        <v>0.56000000000000005</v>
      </c>
      <c r="E34" s="344">
        <v>28</v>
      </c>
      <c r="F34" s="352">
        <f t="shared" ref="F34:F40" si="22">IFERROR(E34/P34,0)</f>
        <v>0.56000000000000005</v>
      </c>
      <c r="G34" s="343">
        <v>4559</v>
      </c>
      <c r="H34" s="352">
        <f t="shared" ref="H34:H40" si="23">IFERROR(G34/Q34,0)</f>
        <v>0.87253588516746416</v>
      </c>
      <c r="I34" s="344">
        <v>22</v>
      </c>
      <c r="J34" s="352">
        <f t="shared" ref="J34:J40" si="24">IFERROR(I34/O34,0)</f>
        <v>0.44</v>
      </c>
      <c r="K34" s="344">
        <v>22</v>
      </c>
      <c r="L34" s="352">
        <f t="shared" ref="L34:L40" si="25">IFERROR(K34/P34,0)</f>
        <v>0.44</v>
      </c>
      <c r="M34" s="343">
        <v>666</v>
      </c>
      <c r="N34" s="352">
        <f t="shared" ref="N34:N40" si="26">IFERROR(M34/Q34,0)</f>
        <v>0.12746411483253589</v>
      </c>
      <c r="O34" s="344">
        <f t="shared" ref="O34:O40" si="27">C34+I34</f>
        <v>50</v>
      </c>
      <c r="P34" s="344">
        <f t="shared" si="9"/>
        <v>50</v>
      </c>
      <c r="Q34" s="343">
        <f t="shared" ref="Q34:Q40" si="28">G34+M34</f>
        <v>5225</v>
      </c>
      <c r="R34" s="343">
        <f t="shared" ref="R34:S40" si="29">IFERROR(Q34/O34,0)</f>
        <v>104.5</v>
      </c>
      <c r="S34" s="343">
        <f t="shared" si="29"/>
        <v>2.09</v>
      </c>
      <c r="U34" s="961"/>
      <c r="V34" s="23"/>
      <c r="W34" s="23"/>
    </row>
    <row r="35" spans="1:23" ht="13.4" customHeight="1">
      <c r="A35" s="2141" t="s">
        <v>164</v>
      </c>
      <c r="B35" s="2144" t="str">
        <f>'ESA Table 2 Main'!D34</f>
        <v>Home</v>
      </c>
      <c r="C35" s="344">
        <v>1</v>
      </c>
      <c r="D35" s="352">
        <f t="shared" si="21"/>
        <v>1</v>
      </c>
      <c r="E35" s="344">
        <v>1</v>
      </c>
      <c r="F35" s="352">
        <f t="shared" si="22"/>
        <v>1</v>
      </c>
      <c r="G35" s="343">
        <v>2508</v>
      </c>
      <c r="H35" s="352">
        <f t="shared" si="23"/>
        <v>1</v>
      </c>
      <c r="I35" s="344"/>
      <c r="J35" s="352">
        <f t="shared" si="24"/>
        <v>0</v>
      </c>
      <c r="K35" s="344"/>
      <c r="L35" s="352">
        <f t="shared" si="25"/>
        <v>0</v>
      </c>
      <c r="M35" s="343"/>
      <c r="N35" s="352">
        <f t="shared" si="26"/>
        <v>0</v>
      </c>
      <c r="O35" s="344">
        <f t="shared" si="27"/>
        <v>1</v>
      </c>
      <c r="P35" s="344">
        <f t="shared" si="9"/>
        <v>1</v>
      </c>
      <c r="Q35" s="343">
        <f t="shared" si="28"/>
        <v>2508</v>
      </c>
      <c r="R35" s="343">
        <f t="shared" si="29"/>
        <v>2508</v>
      </c>
      <c r="S35" s="343">
        <f t="shared" si="29"/>
        <v>2508</v>
      </c>
      <c r="U35" s="961"/>
      <c r="V35" s="23"/>
      <c r="W35" s="23"/>
    </row>
    <row r="36" spans="1:23" ht="13.4" customHeight="1">
      <c r="A36" s="2141" t="s">
        <v>165</v>
      </c>
      <c r="B36" s="2144" t="str">
        <f>'ESA Table 2 Main'!D35</f>
        <v>Home</v>
      </c>
      <c r="C36" s="344"/>
      <c r="D36" s="352">
        <f t="shared" si="21"/>
        <v>0</v>
      </c>
      <c r="E36" s="344"/>
      <c r="F36" s="352">
        <f t="shared" si="22"/>
        <v>0</v>
      </c>
      <c r="G36" s="343"/>
      <c r="H36" s="352">
        <f t="shared" si="23"/>
        <v>0</v>
      </c>
      <c r="I36" s="344"/>
      <c r="J36" s="352">
        <f t="shared" si="24"/>
        <v>0</v>
      </c>
      <c r="K36" s="344"/>
      <c r="L36" s="352">
        <f t="shared" si="25"/>
        <v>0</v>
      </c>
      <c r="M36" s="343"/>
      <c r="N36" s="352">
        <f t="shared" si="26"/>
        <v>0</v>
      </c>
      <c r="O36" s="344">
        <f t="shared" si="27"/>
        <v>0</v>
      </c>
      <c r="P36" s="344">
        <f t="shared" si="9"/>
        <v>0</v>
      </c>
      <c r="Q36" s="343">
        <f t="shared" si="28"/>
        <v>0</v>
      </c>
      <c r="R36" s="343">
        <f t="shared" si="29"/>
        <v>0</v>
      </c>
      <c r="S36" s="343">
        <f t="shared" si="29"/>
        <v>0</v>
      </c>
      <c r="U36" s="961"/>
      <c r="V36" s="23"/>
      <c r="W36" s="23"/>
    </row>
    <row r="37" spans="1:23" ht="13.4" customHeight="1">
      <c r="A37" s="2141" t="s">
        <v>166</v>
      </c>
      <c r="B37" s="2144" t="str">
        <f>'ESA Table 2 Main'!D36</f>
        <v>Home</v>
      </c>
      <c r="C37" s="344">
        <v>1</v>
      </c>
      <c r="D37" s="352">
        <f t="shared" si="21"/>
        <v>1</v>
      </c>
      <c r="E37" s="344">
        <v>1</v>
      </c>
      <c r="F37" s="352">
        <f t="shared" si="22"/>
        <v>1</v>
      </c>
      <c r="G37" s="343">
        <v>65</v>
      </c>
      <c r="H37" s="352">
        <f t="shared" si="23"/>
        <v>1</v>
      </c>
      <c r="I37" s="344"/>
      <c r="J37" s="352">
        <f t="shared" si="24"/>
        <v>0</v>
      </c>
      <c r="K37" s="344"/>
      <c r="L37" s="352">
        <f t="shared" si="25"/>
        <v>0</v>
      </c>
      <c r="M37" s="343"/>
      <c r="N37" s="352">
        <f t="shared" si="26"/>
        <v>0</v>
      </c>
      <c r="O37" s="344">
        <f t="shared" si="27"/>
        <v>1</v>
      </c>
      <c r="P37" s="344">
        <f t="shared" si="9"/>
        <v>1</v>
      </c>
      <c r="Q37" s="343">
        <f t="shared" si="28"/>
        <v>65</v>
      </c>
      <c r="R37" s="343">
        <f t="shared" si="29"/>
        <v>65</v>
      </c>
      <c r="S37" s="343">
        <f t="shared" si="29"/>
        <v>65</v>
      </c>
      <c r="U37" s="961"/>
      <c r="V37" s="23"/>
      <c r="W37" s="23"/>
    </row>
    <row r="38" spans="1:23" ht="13.4" customHeight="1">
      <c r="A38" s="2141" t="s">
        <v>167</v>
      </c>
      <c r="B38" s="2144" t="str">
        <f>'ESA Table 2 Main'!D37</f>
        <v>Home</v>
      </c>
      <c r="C38" s="344"/>
      <c r="D38" s="352">
        <f t="shared" si="21"/>
        <v>0</v>
      </c>
      <c r="E38" s="344"/>
      <c r="F38" s="352">
        <f t="shared" si="22"/>
        <v>0</v>
      </c>
      <c r="G38" s="343"/>
      <c r="H38" s="352">
        <f t="shared" si="23"/>
        <v>0</v>
      </c>
      <c r="I38" s="344"/>
      <c r="J38" s="352">
        <f t="shared" si="24"/>
        <v>0</v>
      </c>
      <c r="K38" s="344"/>
      <c r="L38" s="352">
        <f t="shared" si="25"/>
        <v>0</v>
      </c>
      <c r="M38" s="343"/>
      <c r="N38" s="352">
        <f t="shared" si="26"/>
        <v>0</v>
      </c>
      <c r="O38" s="344">
        <f t="shared" si="27"/>
        <v>0</v>
      </c>
      <c r="P38" s="344">
        <f t="shared" si="9"/>
        <v>0</v>
      </c>
      <c r="Q38" s="343">
        <f t="shared" si="28"/>
        <v>0</v>
      </c>
      <c r="R38" s="343">
        <f t="shared" si="29"/>
        <v>0</v>
      </c>
      <c r="S38" s="343">
        <f t="shared" si="29"/>
        <v>0</v>
      </c>
      <c r="U38" s="961"/>
      <c r="V38" s="23"/>
      <c r="W38" s="23"/>
    </row>
    <row r="39" spans="1:23" ht="13.4" customHeight="1">
      <c r="A39" s="2141" t="s">
        <v>168</v>
      </c>
      <c r="B39" s="2144" t="str">
        <f>'ESA Table 2 Main'!D38</f>
        <v>Home</v>
      </c>
      <c r="C39" s="344"/>
      <c r="D39" s="352">
        <f t="shared" si="21"/>
        <v>0</v>
      </c>
      <c r="E39" s="344"/>
      <c r="F39" s="352">
        <f t="shared" si="22"/>
        <v>0</v>
      </c>
      <c r="G39" s="343"/>
      <c r="H39" s="352">
        <f t="shared" si="23"/>
        <v>0</v>
      </c>
      <c r="I39" s="344"/>
      <c r="J39" s="352">
        <f t="shared" si="24"/>
        <v>0</v>
      </c>
      <c r="K39" s="344"/>
      <c r="L39" s="352">
        <f t="shared" si="25"/>
        <v>0</v>
      </c>
      <c r="M39" s="343"/>
      <c r="N39" s="352">
        <f t="shared" si="26"/>
        <v>0</v>
      </c>
      <c r="O39" s="344">
        <f t="shared" si="27"/>
        <v>0</v>
      </c>
      <c r="P39" s="344">
        <f t="shared" si="9"/>
        <v>0</v>
      </c>
      <c r="Q39" s="343">
        <f t="shared" si="28"/>
        <v>0</v>
      </c>
      <c r="R39" s="343">
        <f t="shared" si="29"/>
        <v>0</v>
      </c>
      <c r="S39" s="343">
        <f t="shared" si="29"/>
        <v>0</v>
      </c>
      <c r="U39" s="961"/>
      <c r="V39" s="23"/>
      <c r="W39" s="23"/>
    </row>
    <row r="40" spans="1:23" ht="13.4" customHeight="1">
      <c r="A40" s="2141" t="s">
        <v>169</v>
      </c>
      <c r="B40" s="2144" t="str">
        <f>'ESA Table 2 Main'!D39</f>
        <v>Home</v>
      </c>
      <c r="C40" s="344"/>
      <c r="D40" s="352">
        <f t="shared" si="21"/>
        <v>0</v>
      </c>
      <c r="E40" s="344"/>
      <c r="F40" s="352">
        <f t="shared" si="22"/>
        <v>0</v>
      </c>
      <c r="G40" s="343"/>
      <c r="H40" s="352">
        <f t="shared" si="23"/>
        <v>0</v>
      </c>
      <c r="I40" s="344"/>
      <c r="J40" s="352">
        <f t="shared" si="24"/>
        <v>0</v>
      </c>
      <c r="K40" s="344"/>
      <c r="L40" s="352">
        <f t="shared" si="25"/>
        <v>0</v>
      </c>
      <c r="M40" s="343"/>
      <c r="N40" s="352">
        <f t="shared" si="26"/>
        <v>0</v>
      </c>
      <c r="O40" s="344">
        <f t="shared" si="27"/>
        <v>0</v>
      </c>
      <c r="P40" s="344">
        <f t="shared" si="9"/>
        <v>0</v>
      </c>
      <c r="Q40" s="343">
        <f t="shared" si="28"/>
        <v>0</v>
      </c>
      <c r="R40" s="343">
        <f t="shared" si="29"/>
        <v>0</v>
      </c>
      <c r="S40" s="343">
        <f t="shared" si="29"/>
        <v>0</v>
      </c>
      <c r="U40" s="961"/>
      <c r="V40" s="23"/>
      <c r="W40" s="23"/>
    </row>
    <row r="41" spans="1:23" ht="13.4" customHeight="1">
      <c r="A41" s="2148" t="s">
        <v>74</v>
      </c>
      <c r="B41" s="2143"/>
      <c r="C41" s="347"/>
      <c r="D41" s="347"/>
      <c r="E41" s="347"/>
      <c r="F41" s="347"/>
      <c r="G41" s="346"/>
      <c r="H41" s="347"/>
      <c r="I41" s="347"/>
      <c r="J41" s="347"/>
      <c r="K41" s="347"/>
      <c r="L41" s="347"/>
      <c r="M41" s="346"/>
      <c r="N41" s="347"/>
      <c r="O41" s="347"/>
      <c r="P41" s="347"/>
      <c r="Q41" s="346"/>
      <c r="R41" s="346"/>
      <c r="S41" s="345"/>
    </row>
    <row r="42" spans="1:23" ht="13.4" customHeight="1">
      <c r="A42" s="2141" t="s">
        <v>170</v>
      </c>
      <c r="B42" s="2144" t="str">
        <f>'ESA Table 2 Main'!D41</f>
        <v>Home</v>
      </c>
      <c r="C42" s="344">
        <v>455</v>
      </c>
      <c r="D42" s="352">
        <f t="shared" ref="D42:D61" si="30">IFERROR(C42/O42,0)</f>
        <v>0.90099009900990101</v>
      </c>
      <c r="E42" s="344">
        <v>455</v>
      </c>
      <c r="F42" s="352">
        <f t="shared" ref="F42:F61" si="31">IFERROR(E42/P42,0)</f>
        <v>0.90099009900990101</v>
      </c>
      <c r="G42" s="343">
        <v>3027874</v>
      </c>
      <c r="H42" s="352">
        <f t="shared" ref="H42:H61" si="32">IFERROR(G42/Q42,0)</f>
        <v>0.88982021533487343</v>
      </c>
      <c r="I42" s="344">
        <v>50</v>
      </c>
      <c r="J42" s="352">
        <f t="shared" ref="J42:J61" si="33">IFERROR(I42/O42,0)</f>
        <v>9.9009900990099015E-2</v>
      </c>
      <c r="K42" s="344">
        <v>50</v>
      </c>
      <c r="L42" s="352">
        <f t="shared" ref="L42:L61" si="34">IFERROR(K42/P42,0)</f>
        <v>9.9009900990099015E-2</v>
      </c>
      <c r="M42" s="343">
        <v>374919</v>
      </c>
      <c r="N42" s="352">
        <f t="shared" ref="N42:N61" si="35">IFERROR(M42/Q42,0)</f>
        <v>0.11017978466512655</v>
      </c>
      <c r="O42" s="344">
        <f t="shared" ref="O42:O61" si="36">C42+I42</f>
        <v>505</v>
      </c>
      <c r="P42" s="344">
        <f t="shared" si="9"/>
        <v>505</v>
      </c>
      <c r="Q42" s="343">
        <f t="shared" ref="Q42:Q61" si="37">G42+M42</f>
        <v>3402793</v>
      </c>
      <c r="R42" s="343">
        <f t="shared" ref="R42:R61" si="38">IFERROR(Q42/O42,0)</f>
        <v>6738.2039603960393</v>
      </c>
      <c r="S42" s="343">
        <f t="shared" ref="S42:S61" si="39">IFERROR(R42/P42,0)</f>
        <v>13.342978139398097</v>
      </c>
      <c r="U42" s="961"/>
      <c r="V42" s="23"/>
      <c r="W42" s="23"/>
    </row>
    <row r="43" spans="1:23" ht="13.4" customHeight="1">
      <c r="A43" s="2141" t="s">
        <v>171</v>
      </c>
      <c r="B43" s="2144" t="str">
        <f>'ESA Table 2 Main'!D42</f>
        <v>Each</v>
      </c>
      <c r="C43" s="344"/>
      <c r="D43" s="352">
        <f t="shared" si="30"/>
        <v>0</v>
      </c>
      <c r="E43" s="344"/>
      <c r="F43" s="352">
        <f t="shared" si="31"/>
        <v>0</v>
      </c>
      <c r="G43" s="343"/>
      <c r="H43" s="352">
        <f t="shared" si="32"/>
        <v>0</v>
      </c>
      <c r="I43" s="344"/>
      <c r="J43" s="352">
        <f t="shared" si="33"/>
        <v>0</v>
      </c>
      <c r="K43" s="344"/>
      <c r="L43" s="352">
        <f t="shared" si="34"/>
        <v>0</v>
      </c>
      <c r="M43" s="343"/>
      <c r="N43" s="352">
        <f t="shared" si="35"/>
        <v>0</v>
      </c>
      <c r="O43" s="344">
        <f t="shared" si="36"/>
        <v>0</v>
      </c>
      <c r="P43" s="344">
        <f t="shared" si="9"/>
        <v>0</v>
      </c>
      <c r="Q43" s="343">
        <f t="shared" si="37"/>
        <v>0</v>
      </c>
      <c r="R43" s="343">
        <f t="shared" si="38"/>
        <v>0</v>
      </c>
      <c r="S43" s="343">
        <f t="shared" si="39"/>
        <v>0</v>
      </c>
      <c r="U43" s="961"/>
      <c r="V43" s="23"/>
      <c r="W43" s="23"/>
    </row>
    <row r="44" spans="1:23" ht="13.4" customHeight="1">
      <c r="A44" s="2141" t="s">
        <v>172</v>
      </c>
      <c r="B44" s="2144" t="str">
        <f>'ESA Table 2 Main'!D43</f>
        <v>Home</v>
      </c>
      <c r="C44" s="344">
        <v>812</v>
      </c>
      <c r="D44" s="352">
        <f t="shared" si="30"/>
        <v>0.9269406392694064</v>
      </c>
      <c r="E44" s="344">
        <v>812</v>
      </c>
      <c r="F44" s="352">
        <f t="shared" si="31"/>
        <v>0.9269406392694064</v>
      </c>
      <c r="G44" s="343">
        <v>300890</v>
      </c>
      <c r="H44" s="352">
        <f t="shared" si="32"/>
        <v>0.92949618952590718</v>
      </c>
      <c r="I44" s="344">
        <v>64</v>
      </c>
      <c r="J44" s="352">
        <f t="shared" si="33"/>
        <v>7.3059360730593603E-2</v>
      </c>
      <c r="K44" s="344">
        <v>64</v>
      </c>
      <c r="L44" s="352">
        <f t="shared" si="34"/>
        <v>7.3059360730593603E-2</v>
      </c>
      <c r="M44" s="343">
        <v>22823</v>
      </c>
      <c r="N44" s="352">
        <f t="shared" si="35"/>
        <v>7.0503810474092793E-2</v>
      </c>
      <c r="O44" s="344">
        <f t="shared" si="36"/>
        <v>876</v>
      </c>
      <c r="P44" s="344">
        <f t="shared" si="9"/>
        <v>876</v>
      </c>
      <c r="Q44" s="343">
        <f t="shared" si="37"/>
        <v>323713</v>
      </c>
      <c r="R44" s="343">
        <f t="shared" si="38"/>
        <v>369.53538812785388</v>
      </c>
      <c r="S44" s="343">
        <f t="shared" si="39"/>
        <v>0.42184405037426242</v>
      </c>
      <c r="U44" s="961"/>
      <c r="V44" s="23"/>
      <c r="W44" s="23"/>
    </row>
    <row r="45" spans="1:23" ht="13.4" customHeight="1">
      <c r="A45" s="2141" t="s">
        <v>173</v>
      </c>
      <c r="B45" s="2144" t="str">
        <f>'ESA Table 2 Main'!D44</f>
        <v>Home</v>
      </c>
      <c r="C45" s="344">
        <v>17</v>
      </c>
      <c r="D45" s="352">
        <f t="shared" si="30"/>
        <v>1</v>
      </c>
      <c r="E45" s="344">
        <v>17</v>
      </c>
      <c r="F45" s="352">
        <f t="shared" si="31"/>
        <v>1</v>
      </c>
      <c r="G45" s="343">
        <v>11048</v>
      </c>
      <c r="H45" s="352">
        <f t="shared" si="32"/>
        <v>1</v>
      </c>
      <c r="I45" s="344"/>
      <c r="J45" s="352">
        <f t="shared" si="33"/>
        <v>0</v>
      </c>
      <c r="K45" s="344"/>
      <c r="L45" s="352">
        <f t="shared" si="34"/>
        <v>0</v>
      </c>
      <c r="M45" s="343"/>
      <c r="N45" s="352">
        <f t="shared" si="35"/>
        <v>0</v>
      </c>
      <c r="O45" s="344">
        <f t="shared" si="36"/>
        <v>17</v>
      </c>
      <c r="P45" s="344">
        <f t="shared" si="9"/>
        <v>17</v>
      </c>
      <c r="Q45" s="343">
        <f t="shared" si="37"/>
        <v>11048</v>
      </c>
      <c r="R45" s="343">
        <f t="shared" si="38"/>
        <v>649.88235294117646</v>
      </c>
      <c r="S45" s="343">
        <f t="shared" si="39"/>
        <v>38.228373702422147</v>
      </c>
      <c r="U45" s="961"/>
      <c r="V45" s="23"/>
      <c r="W45" s="23"/>
    </row>
    <row r="46" spans="1:23" ht="13.4" customHeight="1">
      <c r="A46" s="2141" t="s">
        <v>174</v>
      </c>
      <c r="B46" s="2144" t="str">
        <f>'ESA Table 2 Main'!D45</f>
        <v>Home</v>
      </c>
      <c r="C46" s="344">
        <v>1540</v>
      </c>
      <c r="D46" s="352">
        <f t="shared" si="30"/>
        <v>0.88</v>
      </c>
      <c r="E46" s="344">
        <v>1540</v>
      </c>
      <c r="F46" s="352">
        <f t="shared" si="31"/>
        <v>0.88</v>
      </c>
      <c r="G46" s="343">
        <v>1966969</v>
      </c>
      <c r="H46" s="352">
        <f t="shared" si="32"/>
        <v>0.87611643133936123</v>
      </c>
      <c r="I46" s="344">
        <v>210</v>
      </c>
      <c r="J46" s="352">
        <f t="shared" si="33"/>
        <v>0.12</v>
      </c>
      <c r="K46" s="344">
        <v>210</v>
      </c>
      <c r="L46" s="352">
        <f t="shared" si="34"/>
        <v>0.12</v>
      </c>
      <c r="M46" s="343">
        <v>278131</v>
      </c>
      <c r="N46" s="352">
        <f t="shared" si="35"/>
        <v>0.12388356866063872</v>
      </c>
      <c r="O46" s="344">
        <f t="shared" si="36"/>
        <v>1750</v>
      </c>
      <c r="P46" s="344">
        <f t="shared" si="9"/>
        <v>1750</v>
      </c>
      <c r="Q46" s="343">
        <f t="shared" si="37"/>
        <v>2245100</v>
      </c>
      <c r="R46" s="343">
        <f t="shared" si="38"/>
        <v>1282.9142857142858</v>
      </c>
      <c r="S46" s="343">
        <f t="shared" si="39"/>
        <v>0.73309387755102051</v>
      </c>
      <c r="U46" s="961"/>
      <c r="V46" s="23"/>
      <c r="W46" s="23"/>
    </row>
    <row r="47" spans="1:23" ht="13.4" customHeight="1">
      <c r="A47" s="2141" t="s">
        <v>175</v>
      </c>
      <c r="B47" s="2144" t="str">
        <f>'ESA Table 2 Main'!D46</f>
        <v>Home</v>
      </c>
      <c r="C47" s="344"/>
      <c r="D47" s="352">
        <f t="shared" si="30"/>
        <v>0</v>
      </c>
      <c r="E47" s="344"/>
      <c r="F47" s="352">
        <f t="shared" si="31"/>
        <v>0</v>
      </c>
      <c r="G47" s="343"/>
      <c r="H47" s="352">
        <f t="shared" si="32"/>
        <v>0</v>
      </c>
      <c r="I47" s="344"/>
      <c r="J47" s="352">
        <f t="shared" si="33"/>
        <v>0</v>
      </c>
      <c r="K47" s="344"/>
      <c r="L47" s="352">
        <f t="shared" si="34"/>
        <v>0</v>
      </c>
      <c r="M47" s="343"/>
      <c r="N47" s="352">
        <f t="shared" si="35"/>
        <v>0</v>
      </c>
      <c r="O47" s="344">
        <f t="shared" si="36"/>
        <v>0</v>
      </c>
      <c r="P47" s="344">
        <f t="shared" si="9"/>
        <v>0</v>
      </c>
      <c r="Q47" s="343">
        <f t="shared" si="37"/>
        <v>0</v>
      </c>
      <c r="R47" s="343">
        <f t="shared" si="38"/>
        <v>0</v>
      </c>
      <c r="S47" s="343">
        <f t="shared" si="39"/>
        <v>0</v>
      </c>
      <c r="U47" s="961"/>
      <c r="V47" s="23"/>
      <c r="W47" s="23"/>
    </row>
    <row r="48" spans="1:23" ht="13.4" customHeight="1">
      <c r="A48" s="2141" t="s">
        <v>176</v>
      </c>
      <c r="B48" s="2144" t="str">
        <f>'ESA Table 2 Main'!D47</f>
        <v>Home</v>
      </c>
      <c r="C48" s="344"/>
      <c r="D48" s="352">
        <f t="shared" si="30"/>
        <v>0</v>
      </c>
      <c r="E48" s="344"/>
      <c r="F48" s="352">
        <f t="shared" si="31"/>
        <v>0</v>
      </c>
      <c r="G48" s="343"/>
      <c r="H48" s="352">
        <f t="shared" si="32"/>
        <v>0</v>
      </c>
      <c r="I48" s="344"/>
      <c r="J48" s="352">
        <f t="shared" si="33"/>
        <v>0</v>
      </c>
      <c r="K48" s="344"/>
      <c r="L48" s="352">
        <f t="shared" si="34"/>
        <v>0</v>
      </c>
      <c r="M48" s="343"/>
      <c r="N48" s="352">
        <f t="shared" si="35"/>
        <v>0</v>
      </c>
      <c r="O48" s="344">
        <f t="shared" si="36"/>
        <v>0</v>
      </c>
      <c r="P48" s="344">
        <f t="shared" si="9"/>
        <v>0</v>
      </c>
      <c r="Q48" s="343">
        <f t="shared" si="37"/>
        <v>0</v>
      </c>
      <c r="R48" s="343">
        <f t="shared" si="38"/>
        <v>0</v>
      </c>
      <c r="S48" s="343">
        <f t="shared" si="39"/>
        <v>0</v>
      </c>
      <c r="U48" s="961"/>
      <c r="V48" s="23"/>
      <c r="W48" s="23"/>
    </row>
    <row r="49" spans="1:23" ht="13.4" customHeight="1">
      <c r="A49" s="2141" t="s">
        <v>177</v>
      </c>
      <c r="B49" s="2144" t="str">
        <f>'ESA Table 2 Main'!D48</f>
        <v>Home</v>
      </c>
      <c r="C49" s="344">
        <v>112</v>
      </c>
      <c r="D49" s="352">
        <f t="shared" si="30"/>
        <v>0.99115044247787609</v>
      </c>
      <c r="E49" s="344">
        <v>112</v>
      </c>
      <c r="F49" s="352">
        <f t="shared" si="31"/>
        <v>0.99115044247787609</v>
      </c>
      <c r="G49" s="343">
        <v>2265399</v>
      </c>
      <c r="H49" s="352">
        <f t="shared" si="32"/>
        <v>0.91157875337305216</v>
      </c>
      <c r="I49" s="344">
        <v>1</v>
      </c>
      <c r="J49" s="352">
        <f t="shared" si="33"/>
        <v>8.8495575221238937E-3</v>
      </c>
      <c r="K49" s="344">
        <v>1</v>
      </c>
      <c r="L49" s="352">
        <f t="shared" si="34"/>
        <v>8.8495575221238937E-3</v>
      </c>
      <c r="M49" s="343">
        <v>219739</v>
      </c>
      <c r="N49" s="352">
        <f t="shared" si="35"/>
        <v>8.8421246626947878E-2</v>
      </c>
      <c r="O49" s="344">
        <f t="shared" si="36"/>
        <v>113</v>
      </c>
      <c r="P49" s="344">
        <f t="shared" si="9"/>
        <v>113</v>
      </c>
      <c r="Q49" s="343">
        <f t="shared" si="37"/>
        <v>2485138</v>
      </c>
      <c r="R49" s="343">
        <f t="shared" si="38"/>
        <v>21992.371681415931</v>
      </c>
      <c r="S49" s="343">
        <f t="shared" si="39"/>
        <v>194.62275824261886</v>
      </c>
      <c r="U49" s="961"/>
      <c r="V49" s="23"/>
      <c r="W49" s="23"/>
    </row>
    <row r="50" spans="1:23" ht="13.4" customHeight="1">
      <c r="A50" s="2141" t="s">
        <v>178</v>
      </c>
      <c r="B50" s="2144" t="str">
        <f>'ESA Table 2 Main'!D49</f>
        <v>Each</v>
      </c>
      <c r="C50" s="344">
        <v>142</v>
      </c>
      <c r="D50" s="352">
        <f t="shared" si="30"/>
        <v>0.94666666666666666</v>
      </c>
      <c r="E50" s="344">
        <v>142</v>
      </c>
      <c r="F50" s="352">
        <f t="shared" si="31"/>
        <v>0.94666666666666666</v>
      </c>
      <c r="G50" s="343">
        <v>495389</v>
      </c>
      <c r="H50" s="352">
        <f t="shared" si="32"/>
        <v>0.94581761390539321</v>
      </c>
      <c r="I50" s="344">
        <v>8</v>
      </c>
      <c r="J50" s="352">
        <f t="shared" si="33"/>
        <v>5.3333333333333337E-2</v>
      </c>
      <c r="K50" s="344">
        <v>8</v>
      </c>
      <c r="L50" s="352">
        <f t="shared" si="34"/>
        <v>5.3333333333333337E-2</v>
      </c>
      <c r="M50" s="343">
        <v>28379</v>
      </c>
      <c r="N50" s="352">
        <f t="shared" si="35"/>
        <v>5.4182386094606773E-2</v>
      </c>
      <c r="O50" s="344">
        <f t="shared" si="36"/>
        <v>150</v>
      </c>
      <c r="P50" s="344">
        <f t="shared" si="9"/>
        <v>150</v>
      </c>
      <c r="Q50" s="343">
        <f t="shared" si="37"/>
        <v>523768</v>
      </c>
      <c r="R50" s="343">
        <f t="shared" si="38"/>
        <v>3491.7866666666669</v>
      </c>
      <c r="S50" s="343">
        <f t="shared" si="39"/>
        <v>23.27857777777778</v>
      </c>
      <c r="U50" s="961"/>
      <c r="V50" s="23"/>
      <c r="W50" s="23"/>
    </row>
    <row r="51" spans="1:23" ht="13.4" customHeight="1">
      <c r="A51" s="2141" t="s">
        <v>179</v>
      </c>
      <c r="B51" s="2144" t="str">
        <f>'ESA Table 2 Main'!D50</f>
        <v>Each</v>
      </c>
      <c r="C51" s="344">
        <v>1</v>
      </c>
      <c r="D51" s="352">
        <f t="shared" si="30"/>
        <v>1</v>
      </c>
      <c r="E51" s="344">
        <v>1</v>
      </c>
      <c r="F51" s="352">
        <f t="shared" si="31"/>
        <v>1</v>
      </c>
      <c r="G51" s="343">
        <v>3615</v>
      </c>
      <c r="H51" s="352">
        <f t="shared" si="32"/>
        <v>1</v>
      </c>
      <c r="I51" s="344"/>
      <c r="J51" s="352">
        <f t="shared" si="33"/>
        <v>0</v>
      </c>
      <c r="K51" s="344"/>
      <c r="L51" s="352">
        <f t="shared" si="34"/>
        <v>0</v>
      </c>
      <c r="M51" s="343"/>
      <c r="N51" s="352">
        <f t="shared" si="35"/>
        <v>0</v>
      </c>
      <c r="O51" s="344">
        <f t="shared" si="36"/>
        <v>1</v>
      </c>
      <c r="P51" s="344">
        <f t="shared" si="9"/>
        <v>1</v>
      </c>
      <c r="Q51" s="343">
        <f t="shared" si="37"/>
        <v>3615</v>
      </c>
      <c r="R51" s="343">
        <f t="shared" si="38"/>
        <v>3615</v>
      </c>
      <c r="S51" s="343">
        <f t="shared" si="39"/>
        <v>3615</v>
      </c>
      <c r="U51" s="961"/>
      <c r="V51" s="23"/>
      <c r="W51" s="23"/>
    </row>
    <row r="52" spans="1:23" ht="13.4" customHeight="1">
      <c r="A52" s="2141" t="s">
        <v>180</v>
      </c>
      <c r="B52" s="2144" t="str">
        <f>'ESA Table 2 Main'!D51</f>
        <v>Home</v>
      </c>
      <c r="C52" s="344"/>
      <c r="D52" s="352">
        <f t="shared" si="30"/>
        <v>0</v>
      </c>
      <c r="E52" s="344"/>
      <c r="F52" s="352">
        <f t="shared" si="31"/>
        <v>0</v>
      </c>
      <c r="G52" s="343"/>
      <c r="H52" s="352">
        <f t="shared" si="32"/>
        <v>0</v>
      </c>
      <c r="I52" s="344"/>
      <c r="J52" s="352">
        <f t="shared" si="33"/>
        <v>0</v>
      </c>
      <c r="K52" s="344"/>
      <c r="L52" s="352">
        <f t="shared" si="34"/>
        <v>0</v>
      </c>
      <c r="M52" s="343"/>
      <c r="N52" s="352">
        <f t="shared" si="35"/>
        <v>0</v>
      </c>
      <c r="O52" s="344">
        <f t="shared" si="36"/>
        <v>0</v>
      </c>
      <c r="P52" s="344">
        <f t="shared" si="9"/>
        <v>0</v>
      </c>
      <c r="Q52" s="343">
        <f t="shared" si="37"/>
        <v>0</v>
      </c>
      <c r="R52" s="343">
        <f t="shared" si="38"/>
        <v>0</v>
      </c>
      <c r="S52" s="343">
        <f t="shared" si="39"/>
        <v>0</v>
      </c>
      <c r="U52" s="961"/>
      <c r="V52" s="23"/>
      <c r="W52" s="23"/>
    </row>
    <row r="53" spans="1:23" ht="13.4" customHeight="1">
      <c r="A53" s="2141" t="s">
        <v>181</v>
      </c>
      <c r="B53" s="2144" t="str">
        <f>'ESA Table 2 Main'!D52</f>
        <v>Home</v>
      </c>
      <c r="C53" s="344"/>
      <c r="D53" s="352">
        <f t="shared" si="30"/>
        <v>0</v>
      </c>
      <c r="E53" s="344"/>
      <c r="F53" s="352">
        <f t="shared" si="31"/>
        <v>0</v>
      </c>
      <c r="G53" s="343"/>
      <c r="H53" s="352">
        <f t="shared" si="32"/>
        <v>0</v>
      </c>
      <c r="I53" s="344"/>
      <c r="J53" s="352">
        <f t="shared" si="33"/>
        <v>0</v>
      </c>
      <c r="K53" s="344"/>
      <c r="L53" s="352">
        <f t="shared" si="34"/>
        <v>0</v>
      </c>
      <c r="M53" s="343"/>
      <c r="N53" s="352">
        <f t="shared" si="35"/>
        <v>0</v>
      </c>
      <c r="O53" s="344">
        <f t="shared" si="36"/>
        <v>0</v>
      </c>
      <c r="P53" s="344">
        <f t="shared" si="9"/>
        <v>0</v>
      </c>
      <c r="Q53" s="343">
        <f t="shared" si="37"/>
        <v>0</v>
      </c>
      <c r="R53" s="343">
        <f t="shared" si="38"/>
        <v>0</v>
      </c>
      <c r="S53" s="343">
        <f t="shared" si="39"/>
        <v>0</v>
      </c>
      <c r="U53" s="961"/>
      <c r="V53" s="23"/>
      <c r="W53" s="23"/>
    </row>
    <row r="54" spans="1:23" ht="13.4" customHeight="1">
      <c r="A54" s="2141" t="s">
        <v>182</v>
      </c>
      <c r="B54" s="2144" t="str">
        <f>'ESA Table 2 Main'!D53</f>
        <v>Home</v>
      </c>
      <c r="C54" s="344"/>
      <c r="D54" s="352">
        <f t="shared" si="30"/>
        <v>0</v>
      </c>
      <c r="E54" s="344"/>
      <c r="F54" s="352">
        <f t="shared" si="31"/>
        <v>0</v>
      </c>
      <c r="G54" s="343"/>
      <c r="H54" s="352">
        <f t="shared" si="32"/>
        <v>0</v>
      </c>
      <c r="I54" s="344"/>
      <c r="J54" s="352">
        <f t="shared" si="33"/>
        <v>0</v>
      </c>
      <c r="K54" s="344"/>
      <c r="L54" s="352">
        <f t="shared" si="34"/>
        <v>0</v>
      </c>
      <c r="M54" s="343"/>
      <c r="N54" s="352">
        <f t="shared" si="35"/>
        <v>0</v>
      </c>
      <c r="O54" s="344">
        <f t="shared" si="36"/>
        <v>0</v>
      </c>
      <c r="P54" s="344">
        <f t="shared" si="9"/>
        <v>0</v>
      </c>
      <c r="Q54" s="343">
        <f t="shared" si="37"/>
        <v>0</v>
      </c>
      <c r="R54" s="343">
        <f t="shared" si="38"/>
        <v>0</v>
      </c>
      <c r="S54" s="343">
        <f t="shared" si="39"/>
        <v>0</v>
      </c>
      <c r="U54" s="961"/>
      <c r="V54" s="23"/>
      <c r="W54" s="23"/>
    </row>
    <row r="55" spans="1:23" ht="13.4" customHeight="1">
      <c r="A55" s="2141" t="s">
        <v>183</v>
      </c>
      <c r="B55" s="2144" t="str">
        <f>'ESA Table 2 Main'!D54</f>
        <v>Each</v>
      </c>
      <c r="C55" s="344">
        <v>24</v>
      </c>
      <c r="D55" s="352">
        <f t="shared" si="30"/>
        <v>1</v>
      </c>
      <c r="E55" s="333">
        <v>24</v>
      </c>
      <c r="F55" s="352">
        <f t="shared" si="31"/>
        <v>1</v>
      </c>
      <c r="G55" s="343">
        <v>18985</v>
      </c>
      <c r="H55" s="352">
        <f t="shared" si="32"/>
        <v>1</v>
      </c>
      <c r="I55" s="344"/>
      <c r="J55" s="352">
        <f t="shared" si="33"/>
        <v>0</v>
      </c>
      <c r="K55" s="344"/>
      <c r="L55" s="352">
        <f t="shared" si="34"/>
        <v>0</v>
      </c>
      <c r="M55" s="343"/>
      <c r="N55" s="352">
        <f t="shared" si="35"/>
        <v>0</v>
      </c>
      <c r="O55" s="344">
        <f t="shared" si="36"/>
        <v>24</v>
      </c>
      <c r="P55" s="344">
        <f t="shared" si="9"/>
        <v>24</v>
      </c>
      <c r="Q55" s="343">
        <f t="shared" si="37"/>
        <v>18985</v>
      </c>
      <c r="R55" s="343">
        <f t="shared" si="38"/>
        <v>791.04166666666663</v>
      </c>
      <c r="S55" s="343">
        <f t="shared" si="39"/>
        <v>32.960069444444443</v>
      </c>
      <c r="U55" s="961"/>
      <c r="V55" s="23"/>
      <c r="W55" s="23"/>
    </row>
    <row r="56" spans="1:23" ht="13.4" customHeight="1">
      <c r="A56" s="2141" t="s">
        <v>184</v>
      </c>
      <c r="B56" s="2144" t="str">
        <f>'ESA Table 2 Main'!D55</f>
        <v>Home</v>
      </c>
      <c r="C56" s="344"/>
      <c r="D56" s="352">
        <f t="shared" si="30"/>
        <v>0</v>
      </c>
      <c r="E56" s="344"/>
      <c r="F56" s="352">
        <f t="shared" si="31"/>
        <v>0</v>
      </c>
      <c r="G56" s="343"/>
      <c r="H56" s="352">
        <f t="shared" si="32"/>
        <v>0</v>
      </c>
      <c r="I56" s="344"/>
      <c r="J56" s="352">
        <f t="shared" si="33"/>
        <v>0</v>
      </c>
      <c r="K56" s="344"/>
      <c r="L56" s="352">
        <f t="shared" si="34"/>
        <v>0</v>
      </c>
      <c r="M56" s="343"/>
      <c r="N56" s="352">
        <f t="shared" si="35"/>
        <v>0</v>
      </c>
      <c r="O56" s="344">
        <f t="shared" si="36"/>
        <v>0</v>
      </c>
      <c r="P56" s="344">
        <f t="shared" si="9"/>
        <v>0</v>
      </c>
      <c r="Q56" s="343">
        <f t="shared" si="37"/>
        <v>0</v>
      </c>
      <c r="R56" s="343">
        <f t="shared" si="38"/>
        <v>0</v>
      </c>
      <c r="S56" s="343">
        <f t="shared" si="39"/>
        <v>0</v>
      </c>
      <c r="U56" s="961"/>
      <c r="V56" s="23"/>
      <c r="W56" s="23"/>
    </row>
    <row r="57" spans="1:23" ht="13.4" customHeight="1">
      <c r="A57" s="2141" t="s">
        <v>185</v>
      </c>
      <c r="B57" s="2144" t="str">
        <f>'ESA Table 2 Main'!D56</f>
        <v>Home</v>
      </c>
      <c r="C57" s="344"/>
      <c r="D57" s="352">
        <f t="shared" si="30"/>
        <v>0</v>
      </c>
      <c r="E57" s="344"/>
      <c r="F57" s="352">
        <f t="shared" si="31"/>
        <v>0</v>
      </c>
      <c r="G57" s="343"/>
      <c r="H57" s="352">
        <f t="shared" si="32"/>
        <v>0</v>
      </c>
      <c r="I57" s="344"/>
      <c r="J57" s="352">
        <f t="shared" si="33"/>
        <v>0</v>
      </c>
      <c r="K57" s="344"/>
      <c r="L57" s="352">
        <f t="shared" si="34"/>
        <v>0</v>
      </c>
      <c r="M57" s="343"/>
      <c r="N57" s="352">
        <f t="shared" si="35"/>
        <v>0</v>
      </c>
      <c r="O57" s="344">
        <f t="shared" si="36"/>
        <v>0</v>
      </c>
      <c r="P57" s="344">
        <f t="shared" si="9"/>
        <v>0</v>
      </c>
      <c r="Q57" s="343">
        <f t="shared" si="37"/>
        <v>0</v>
      </c>
      <c r="R57" s="343">
        <f t="shared" si="38"/>
        <v>0</v>
      </c>
      <c r="S57" s="343">
        <f t="shared" si="39"/>
        <v>0</v>
      </c>
      <c r="U57" s="961"/>
      <c r="V57" s="23"/>
      <c r="W57" s="23"/>
    </row>
    <row r="58" spans="1:23" ht="13.4" customHeight="1">
      <c r="A58" s="2141" t="s">
        <v>186</v>
      </c>
      <c r="B58" s="2144" t="str">
        <f>'ESA Table 2 Main'!D57</f>
        <v>Each</v>
      </c>
      <c r="C58" s="344"/>
      <c r="D58" s="352">
        <f t="shared" si="30"/>
        <v>0</v>
      </c>
      <c r="E58" s="344"/>
      <c r="F58" s="352">
        <f t="shared" si="31"/>
        <v>0</v>
      </c>
      <c r="G58" s="343"/>
      <c r="H58" s="352">
        <f t="shared" si="32"/>
        <v>0</v>
      </c>
      <c r="I58" s="344"/>
      <c r="J58" s="352">
        <f t="shared" si="33"/>
        <v>0</v>
      </c>
      <c r="K58" s="344"/>
      <c r="L58" s="352">
        <f t="shared" si="34"/>
        <v>0</v>
      </c>
      <c r="M58" s="343"/>
      <c r="N58" s="352">
        <f t="shared" si="35"/>
        <v>0</v>
      </c>
      <c r="O58" s="344">
        <f t="shared" si="36"/>
        <v>0</v>
      </c>
      <c r="P58" s="344">
        <f t="shared" si="9"/>
        <v>0</v>
      </c>
      <c r="Q58" s="343">
        <f t="shared" si="37"/>
        <v>0</v>
      </c>
      <c r="R58" s="343">
        <f t="shared" si="38"/>
        <v>0</v>
      </c>
      <c r="S58" s="343">
        <f t="shared" si="39"/>
        <v>0</v>
      </c>
      <c r="U58" s="961"/>
      <c r="V58" s="23"/>
      <c r="W58" s="23"/>
    </row>
    <row r="59" spans="1:23" ht="13.4" customHeight="1">
      <c r="A59" s="2141" t="s">
        <v>187</v>
      </c>
      <c r="B59" s="2144" t="str">
        <f>'ESA Table 2 Main'!D58</f>
        <v>Home</v>
      </c>
      <c r="C59" s="344">
        <v>53</v>
      </c>
      <c r="D59" s="352">
        <f t="shared" si="30"/>
        <v>0.92982456140350878</v>
      </c>
      <c r="E59" s="344">
        <v>53</v>
      </c>
      <c r="F59" s="352">
        <f t="shared" si="31"/>
        <v>0.92982456140350878</v>
      </c>
      <c r="G59" s="343">
        <v>52550</v>
      </c>
      <c r="H59" s="352">
        <f t="shared" si="32"/>
        <v>0.93299481570911158</v>
      </c>
      <c r="I59" s="344">
        <v>4</v>
      </c>
      <c r="J59" s="352">
        <f t="shared" si="33"/>
        <v>7.0175438596491224E-2</v>
      </c>
      <c r="K59" s="344">
        <v>4</v>
      </c>
      <c r="L59" s="352">
        <f t="shared" si="34"/>
        <v>7.0175438596491224E-2</v>
      </c>
      <c r="M59" s="343">
        <v>3774</v>
      </c>
      <c r="N59" s="352">
        <f t="shared" si="35"/>
        <v>6.7005184290888434E-2</v>
      </c>
      <c r="O59" s="344">
        <f t="shared" si="36"/>
        <v>57</v>
      </c>
      <c r="P59" s="344">
        <f t="shared" si="9"/>
        <v>57</v>
      </c>
      <c r="Q59" s="343">
        <f t="shared" si="37"/>
        <v>56324</v>
      </c>
      <c r="R59" s="343">
        <f t="shared" si="38"/>
        <v>988.14035087719299</v>
      </c>
      <c r="S59" s="343">
        <f t="shared" si="39"/>
        <v>17.335795629424439</v>
      </c>
      <c r="U59" s="961"/>
      <c r="V59" s="23"/>
      <c r="W59" s="23"/>
    </row>
    <row r="60" spans="1:23" ht="13.4" customHeight="1">
      <c r="A60" s="2141" t="s">
        <v>188</v>
      </c>
      <c r="B60" s="2144" t="str">
        <f>'ESA Table 2 Main'!D59</f>
        <v>Home</v>
      </c>
      <c r="C60" s="344">
        <v>1048</v>
      </c>
      <c r="D60" s="352">
        <f t="shared" si="30"/>
        <v>0.86042692939244658</v>
      </c>
      <c r="E60" s="344">
        <v>1048</v>
      </c>
      <c r="F60" s="352">
        <f t="shared" si="31"/>
        <v>0.86042692939244658</v>
      </c>
      <c r="G60" s="343">
        <v>344407</v>
      </c>
      <c r="H60" s="352">
        <f t="shared" si="32"/>
        <v>0.84674560286373179</v>
      </c>
      <c r="I60" s="344">
        <v>170</v>
      </c>
      <c r="J60" s="352">
        <f t="shared" si="33"/>
        <v>0.13957307060755336</v>
      </c>
      <c r="K60" s="344">
        <v>170</v>
      </c>
      <c r="L60" s="352">
        <f t="shared" si="34"/>
        <v>0.13957307060755336</v>
      </c>
      <c r="M60" s="343">
        <v>62335</v>
      </c>
      <c r="N60" s="352">
        <f t="shared" si="35"/>
        <v>0.15325439713626821</v>
      </c>
      <c r="O60" s="344">
        <f t="shared" si="36"/>
        <v>1218</v>
      </c>
      <c r="P60" s="344">
        <f t="shared" si="9"/>
        <v>1218</v>
      </c>
      <c r="Q60" s="343">
        <f t="shared" si="37"/>
        <v>406742</v>
      </c>
      <c r="R60" s="343">
        <f t="shared" si="38"/>
        <v>333.94252873563221</v>
      </c>
      <c r="S60" s="343">
        <f t="shared" si="39"/>
        <v>0.27417284789460772</v>
      </c>
      <c r="U60" s="961"/>
      <c r="V60" s="23"/>
      <c r="W60" s="23"/>
    </row>
    <row r="61" spans="1:23" ht="13.4" customHeight="1">
      <c r="A61" s="2141" t="s">
        <v>189</v>
      </c>
      <c r="B61" s="2144" t="str">
        <f>'ESA Table 2 Main'!D60</f>
        <v>Each</v>
      </c>
      <c r="C61" s="344"/>
      <c r="D61" s="352">
        <f t="shared" si="30"/>
        <v>0</v>
      </c>
      <c r="E61" s="344"/>
      <c r="F61" s="352">
        <f t="shared" si="31"/>
        <v>0</v>
      </c>
      <c r="G61" s="343"/>
      <c r="H61" s="352">
        <f t="shared" si="32"/>
        <v>0</v>
      </c>
      <c r="I61" s="344"/>
      <c r="J61" s="352">
        <f t="shared" si="33"/>
        <v>0</v>
      </c>
      <c r="K61" s="344"/>
      <c r="L61" s="352">
        <f t="shared" si="34"/>
        <v>0</v>
      </c>
      <c r="M61" s="343"/>
      <c r="N61" s="352">
        <f t="shared" si="35"/>
        <v>0</v>
      </c>
      <c r="O61" s="344">
        <f t="shared" si="36"/>
        <v>0</v>
      </c>
      <c r="P61" s="344">
        <f t="shared" si="9"/>
        <v>0</v>
      </c>
      <c r="Q61" s="343">
        <f t="shared" si="37"/>
        <v>0</v>
      </c>
      <c r="R61" s="343">
        <f t="shared" si="38"/>
        <v>0</v>
      </c>
      <c r="S61" s="343">
        <f t="shared" si="39"/>
        <v>0</v>
      </c>
      <c r="U61" s="961"/>
      <c r="V61" s="23"/>
      <c r="W61" s="23"/>
    </row>
    <row r="62" spans="1:23" ht="13.4" customHeight="1">
      <c r="A62" s="2148" t="s">
        <v>75</v>
      </c>
      <c r="B62" s="2143"/>
      <c r="C62" s="347"/>
      <c r="D62" s="347"/>
      <c r="E62" s="347"/>
      <c r="F62" s="347"/>
      <c r="G62" s="346"/>
      <c r="H62" s="347"/>
      <c r="I62" s="347"/>
      <c r="J62" s="347"/>
      <c r="K62" s="347"/>
      <c r="L62" s="347"/>
      <c r="M62" s="346"/>
      <c r="N62" s="347"/>
      <c r="O62" s="347"/>
      <c r="P62" s="347"/>
      <c r="Q62" s="346"/>
      <c r="R62" s="346"/>
      <c r="S62" s="345"/>
    </row>
    <row r="63" spans="1:23" ht="13.4" customHeight="1">
      <c r="A63" s="2141" t="s">
        <v>190</v>
      </c>
      <c r="B63" s="2144" t="str">
        <f>'ESA Table 2 Main'!D62</f>
        <v>Home</v>
      </c>
      <c r="C63" s="344">
        <v>848</v>
      </c>
      <c r="D63" s="352">
        <f t="shared" ref="D63:D73" si="40">IFERROR(C63/O63,0)</f>
        <v>0.92374727668845313</v>
      </c>
      <c r="E63" s="344">
        <v>848</v>
      </c>
      <c r="F63" s="352">
        <f t="shared" ref="F63:F73" si="41">IFERROR(E63/P63,0)</f>
        <v>0.92374727668845313</v>
      </c>
      <c r="G63" s="343">
        <v>101492</v>
      </c>
      <c r="H63" s="352">
        <f t="shared" ref="H63:H73" si="42">IFERROR(G63/Q63,0)</f>
        <v>0.90306621821223287</v>
      </c>
      <c r="I63" s="344">
        <v>70</v>
      </c>
      <c r="J63" s="352">
        <f t="shared" ref="J63:J73" si="43">IFERROR(I63/O63,0)</f>
        <v>7.6252723311546838E-2</v>
      </c>
      <c r="K63" s="344">
        <v>70</v>
      </c>
      <c r="L63" s="352">
        <f t="shared" ref="L63:L73" si="44">IFERROR(K63/P63,0)</f>
        <v>7.6252723311546838E-2</v>
      </c>
      <c r="M63" s="343">
        <v>10894</v>
      </c>
      <c r="N63" s="352">
        <f t="shared" ref="N63:N73" si="45">IFERROR(M63/Q63,0)</f>
        <v>9.6933781787767154E-2</v>
      </c>
      <c r="O63" s="344">
        <f t="shared" ref="O63:O73" si="46">C63+I63</f>
        <v>918</v>
      </c>
      <c r="P63" s="344">
        <f t="shared" si="9"/>
        <v>918</v>
      </c>
      <c r="Q63" s="343">
        <f t="shared" ref="Q63:Q73" si="47">G63+M63</f>
        <v>112386</v>
      </c>
      <c r="R63" s="343">
        <f t="shared" ref="R63:R73" si="48">IFERROR(Q63/O63,0)</f>
        <v>122.42483660130719</v>
      </c>
      <c r="S63" s="343">
        <f t="shared" ref="S63:S73" si="49">IFERROR(R63/P63,0)</f>
        <v>0.13336038845458301</v>
      </c>
      <c r="U63" s="961"/>
      <c r="V63" s="23"/>
      <c r="W63" s="23"/>
    </row>
    <row r="64" spans="1:23" ht="13.4" customHeight="1">
      <c r="A64" s="2141" t="s">
        <v>191</v>
      </c>
      <c r="B64" s="2144" t="str">
        <f>'ESA Table 2 Main'!D63</f>
        <v>Home</v>
      </c>
      <c r="C64" s="344"/>
      <c r="D64" s="352">
        <f t="shared" si="40"/>
        <v>0</v>
      </c>
      <c r="E64" s="344"/>
      <c r="F64" s="352">
        <f t="shared" si="41"/>
        <v>0</v>
      </c>
      <c r="G64" s="343"/>
      <c r="H64" s="352">
        <f t="shared" si="42"/>
        <v>0</v>
      </c>
      <c r="I64" s="344"/>
      <c r="J64" s="352">
        <f t="shared" si="43"/>
        <v>0</v>
      </c>
      <c r="K64" s="344"/>
      <c r="L64" s="352">
        <f t="shared" si="44"/>
        <v>0</v>
      </c>
      <c r="M64" s="343"/>
      <c r="N64" s="352">
        <f t="shared" si="45"/>
        <v>0</v>
      </c>
      <c r="O64" s="344">
        <f t="shared" si="46"/>
        <v>0</v>
      </c>
      <c r="P64" s="344">
        <f t="shared" si="9"/>
        <v>0</v>
      </c>
      <c r="Q64" s="343">
        <f t="shared" si="47"/>
        <v>0</v>
      </c>
      <c r="R64" s="343">
        <f t="shared" si="48"/>
        <v>0</v>
      </c>
      <c r="S64" s="343">
        <f t="shared" si="49"/>
        <v>0</v>
      </c>
      <c r="U64" s="961"/>
      <c r="V64" s="23"/>
      <c r="W64" s="23"/>
    </row>
    <row r="65" spans="1:23" ht="13.4" customHeight="1">
      <c r="A65" s="2141" t="s">
        <v>192</v>
      </c>
      <c r="B65" s="2144" t="str">
        <f>'ESA Table 2 Main'!D64</f>
        <v>Each</v>
      </c>
      <c r="C65" s="344">
        <v>623</v>
      </c>
      <c r="D65" s="352">
        <f t="shared" si="40"/>
        <v>0.88243626062322944</v>
      </c>
      <c r="E65" s="344">
        <v>623</v>
      </c>
      <c r="F65" s="352">
        <f t="shared" si="41"/>
        <v>0.88243626062322944</v>
      </c>
      <c r="G65" s="343">
        <v>37791</v>
      </c>
      <c r="H65" s="352">
        <f t="shared" si="42"/>
        <v>0.89575481760648512</v>
      </c>
      <c r="I65" s="344">
        <v>83</v>
      </c>
      <c r="J65" s="352">
        <f t="shared" si="43"/>
        <v>0.11756373937677053</v>
      </c>
      <c r="K65" s="344">
        <v>83</v>
      </c>
      <c r="L65" s="352">
        <f t="shared" si="44"/>
        <v>0.11756373937677053</v>
      </c>
      <c r="M65" s="343">
        <v>4398</v>
      </c>
      <c r="N65" s="352">
        <f t="shared" si="45"/>
        <v>0.10424518239351489</v>
      </c>
      <c r="O65" s="344">
        <f t="shared" si="46"/>
        <v>706</v>
      </c>
      <c r="P65" s="344">
        <f t="shared" si="9"/>
        <v>706</v>
      </c>
      <c r="Q65" s="343">
        <f t="shared" si="47"/>
        <v>42189</v>
      </c>
      <c r="R65" s="343">
        <f t="shared" si="48"/>
        <v>59.757790368271955</v>
      </c>
      <c r="S65" s="343">
        <f t="shared" si="49"/>
        <v>8.4642762561291718E-2</v>
      </c>
      <c r="U65" s="961"/>
      <c r="V65" s="23"/>
      <c r="W65" s="23"/>
    </row>
    <row r="66" spans="1:23" ht="13.4" customHeight="1">
      <c r="A66" s="2141" t="s">
        <v>193</v>
      </c>
      <c r="B66" s="2144" t="str">
        <f>'ESA Table 2 Main'!D65</f>
        <v>Each</v>
      </c>
      <c r="C66" s="344"/>
      <c r="D66" s="352">
        <f t="shared" si="40"/>
        <v>0</v>
      </c>
      <c r="E66" s="344"/>
      <c r="F66" s="352">
        <f t="shared" si="41"/>
        <v>0</v>
      </c>
      <c r="G66" s="343"/>
      <c r="H66" s="352">
        <f t="shared" si="42"/>
        <v>0</v>
      </c>
      <c r="I66" s="344"/>
      <c r="J66" s="352">
        <f t="shared" si="43"/>
        <v>0</v>
      </c>
      <c r="K66" s="344"/>
      <c r="L66" s="352">
        <f t="shared" si="44"/>
        <v>0</v>
      </c>
      <c r="M66" s="343"/>
      <c r="N66" s="352">
        <f t="shared" si="45"/>
        <v>0</v>
      </c>
      <c r="O66" s="344">
        <f t="shared" si="46"/>
        <v>0</v>
      </c>
      <c r="P66" s="344">
        <f t="shared" si="9"/>
        <v>0</v>
      </c>
      <c r="Q66" s="343">
        <f t="shared" si="47"/>
        <v>0</v>
      </c>
      <c r="R66" s="343">
        <f t="shared" si="48"/>
        <v>0</v>
      </c>
      <c r="S66" s="343">
        <f t="shared" si="49"/>
        <v>0</v>
      </c>
      <c r="U66" s="961"/>
      <c r="V66" s="23"/>
      <c r="W66" s="23"/>
    </row>
    <row r="67" spans="1:23" ht="13.4" customHeight="1">
      <c r="A67" s="2141" t="s">
        <v>194</v>
      </c>
      <c r="B67" s="2144" t="str">
        <f>'ESA Table 2 Main'!D66</f>
        <v>Each</v>
      </c>
      <c r="C67" s="344">
        <v>710</v>
      </c>
      <c r="D67" s="352">
        <f t="shared" si="40"/>
        <v>0.9329829172141918</v>
      </c>
      <c r="E67" s="344">
        <v>710</v>
      </c>
      <c r="F67" s="352">
        <f t="shared" si="41"/>
        <v>0.9329829172141918</v>
      </c>
      <c r="G67" s="343">
        <v>110452</v>
      </c>
      <c r="H67" s="352">
        <f t="shared" si="42"/>
        <v>0.89468866694207516</v>
      </c>
      <c r="I67" s="344">
        <v>51</v>
      </c>
      <c r="J67" s="352">
        <f t="shared" si="43"/>
        <v>6.7017082785808146E-2</v>
      </c>
      <c r="K67" s="344">
        <v>51</v>
      </c>
      <c r="L67" s="352">
        <f t="shared" si="44"/>
        <v>6.7017082785808146E-2</v>
      </c>
      <c r="M67" s="343">
        <v>13001</v>
      </c>
      <c r="N67" s="352">
        <f t="shared" si="45"/>
        <v>0.10531133305792488</v>
      </c>
      <c r="O67" s="344">
        <f t="shared" si="46"/>
        <v>761</v>
      </c>
      <c r="P67" s="344">
        <f t="shared" si="9"/>
        <v>761</v>
      </c>
      <c r="Q67" s="343">
        <f t="shared" si="47"/>
        <v>123453</v>
      </c>
      <c r="R67" s="343">
        <f t="shared" si="48"/>
        <v>162.22470433639947</v>
      </c>
      <c r="S67" s="343">
        <f t="shared" si="49"/>
        <v>0.21317306745913203</v>
      </c>
      <c r="U67" s="961"/>
      <c r="V67" s="23"/>
      <c r="W67" s="23"/>
    </row>
    <row r="68" spans="1:23" ht="13.4" customHeight="1">
      <c r="A68" s="2141" t="s">
        <v>195</v>
      </c>
      <c r="B68" s="2144" t="str">
        <f>'ESA Table 2 Main'!D67</f>
        <v>Each</v>
      </c>
      <c r="C68" s="344">
        <v>646</v>
      </c>
      <c r="D68" s="352">
        <f t="shared" si="40"/>
        <v>0.99691358024691357</v>
      </c>
      <c r="E68" s="344">
        <v>646</v>
      </c>
      <c r="F68" s="352">
        <f t="shared" si="41"/>
        <v>0.99691358024691357</v>
      </c>
      <c r="G68" s="343">
        <v>113250</v>
      </c>
      <c r="H68" s="352">
        <f t="shared" si="42"/>
        <v>0.99430982606382368</v>
      </c>
      <c r="I68" s="344">
        <v>2</v>
      </c>
      <c r="J68" s="352">
        <f t="shared" si="43"/>
        <v>3.0864197530864196E-3</v>
      </c>
      <c r="K68" s="344">
        <v>2</v>
      </c>
      <c r="L68" s="352">
        <f t="shared" si="44"/>
        <v>3.0864197530864196E-3</v>
      </c>
      <c r="M68" s="343">
        <v>648.1</v>
      </c>
      <c r="N68" s="352">
        <f t="shared" si="45"/>
        <v>5.6901739361762838E-3</v>
      </c>
      <c r="O68" s="344">
        <f t="shared" si="46"/>
        <v>648</v>
      </c>
      <c r="P68" s="344">
        <f t="shared" si="9"/>
        <v>648</v>
      </c>
      <c r="Q68" s="343">
        <f t="shared" si="47"/>
        <v>113898.1</v>
      </c>
      <c r="R68" s="343">
        <f t="shared" si="48"/>
        <v>175.76867283950619</v>
      </c>
      <c r="S68" s="343">
        <f t="shared" si="49"/>
        <v>0.2712479519128182</v>
      </c>
      <c r="U68" s="961"/>
      <c r="V68" s="23"/>
      <c r="W68" s="23"/>
    </row>
    <row r="69" spans="1:23" ht="13.4" customHeight="1">
      <c r="A69" s="2141" t="s">
        <v>196</v>
      </c>
      <c r="B69" s="2144" t="str">
        <f>'ESA Table 2 Main'!D68</f>
        <v>Home</v>
      </c>
      <c r="C69" s="344"/>
      <c r="D69" s="352">
        <f t="shared" si="40"/>
        <v>0</v>
      </c>
      <c r="E69" s="344"/>
      <c r="F69" s="352">
        <f t="shared" si="41"/>
        <v>0</v>
      </c>
      <c r="G69" s="343"/>
      <c r="H69" s="352">
        <f t="shared" si="42"/>
        <v>0</v>
      </c>
      <c r="I69" s="344"/>
      <c r="J69" s="352">
        <f t="shared" si="43"/>
        <v>0</v>
      </c>
      <c r="K69" s="344"/>
      <c r="L69" s="352">
        <f t="shared" si="44"/>
        <v>0</v>
      </c>
      <c r="M69" s="343"/>
      <c r="N69" s="352">
        <f t="shared" si="45"/>
        <v>0</v>
      </c>
      <c r="O69" s="344">
        <f t="shared" si="46"/>
        <v>0</v>
      </c>
      <c r="P69" s="344">
        <f t="shared" si="9"/>
        <v>0</v>
      </c>
      <c r="Q69" s="343">
        <f t="shared" si="47"/>
        <v>0</v>
      </c>
      <c r="R69" s="343">
        <f t="shared" si="48"/>
        <v>0</v>
      </c>
      <c r="S69" s="343">
        <f t="shared" si="49"/>
        <v>0</v>
      </c>
      <c r="U69" s="961"/>
      <c r="V69" s="23"/>
      <c r="W69" s="23"/>
    </row>
    <row r="70" spans="1:23" ht="13.4" customHeight="1">
      <c r="A70" s="2141" t="s">
        <v>197</v>
      </c>
      <c r="B70" s="2144" t="str">
        <f>'ESA Table 2 Main'!D69</f>
        <v>Each</v>
      </c>
      <c r="C70" s="344"/>
      <c r="D70" s="352">
        <f t="shared" si="40"/>
        <v>0</v>
      </c>
      <c r="E70" s="344"/>
      <c r="F70" s="352">
        <f t="shared" si="41"/>
        <v>0</v>
      </c>
      <c r="G70" s="343"/>
      <c r="H70" s="352">
        <f t="shared" si="42"/>
        <v>0</v>
      </c>
      <c r="I70" s="344"/>
      <c r="J70" s="352">
        <f t="shared" si="43"/>
        <v>0</v>
      </c>
      <c r="K70" s="344"/>
      <c r="L70" s="352">
        <f t="shared" si="44"/>
        <v>0</v>
      </c>
      <c r="M70" s="343"/>
      <c r="N70" s="352">
        <f t="shared" si="45"/>
        <v>0</v>
      </c>
      <c r="O70" s="344">
        <f t="shared" si="46"/>
        <v>0</v>
      </c>
      <c r="P70" s="344">
        <f t="shared" si="9"/>
        <v>0</v>
      </c>
      <c r="Q70" s="343">
        <f t="shared" si="47"/>
        <v>0</v>
      </c>
      <c r="R70" s="343">
        <f t="shared" si="48"/>
        <v>0</v>
      </c>
      <c r="S70" s="343">
        <f t="shared" si="49"/>
        <v>0</v>
      </c>
      <c r="U70" s="961"/>
      <c r="V70" s="23"/>
      <c r="W70" s="23"/>
    </row>
    <row r="71" spans="1:23" ht="13.4" customHeight="1">
      <c r="A71" s="2141" t="s">
        <v>198</v>
      </c>
      <c r="B71" s="2144" t="str">
        <f>'ESA Table 2 Main'!D70</f>
        <v>Each</v>
      </c>
      <c r="C71" s="344"/>
      <c r="D71" s="352">
        <f t="shared" si="40"/>
        <v>0</v>
      </c>
      <c r="E71" s="344"/>
      <c r="F71" s="352">
        <f t="shared" si="41"/>
        <v>0</v>
      </c>
      <c r="G71" s="343"/>
      <c r="H71" s="352">
        <f t="shared" si="42"/>
        <v>0</v>
      </c>
      <c r="I71" s="344"/>
      <c r="J71" s="352">
        <f t="shared" si="43"/>
        <v>0</v>
      </c>
      <c r="K71" s="344"/>
      <c r="L71" s="352">
        <f t="shared" si="44"/>
        <v>0</v>
      </c>
      <c r="M71" s="343"/>
      <c r="N71" s="352">
        <f t="shared" si="45"/>
        <v>0</v>
      </c>
      <c r="O71" s="344">
        <f t="shared" si="46"/>
        <v>0</v>
      </c>
      <c r="P71" s="344">
        <f t="shared" si="9"/>
        <v>0</v>
      </c>
      <c r="Q71" s="343">
        <f t="shared" si="47"/>
        <v>0</v>
      </c>
      <c r="R71" s="343">
        <f t="shared" si="48"/>
        <v>0</v>
      </c>
      <c r="S71" s="343">
        <f t="shared" si="49"/>
        <v>0</v>
      </c>
      <c r="U71" s="961"/>
      <c r="V71" s="23"/>
      <c r="W71" s="23"/>
    </row>
    <row r="72" spans="1:23" ht="13.4" customHeight="1">
      <c r="A72" s="2141" t="s">
        <v>199</v>
      </c>
      <c r="B72" s="2144" t="str">
        <f>'ESA Table 2 Main'!D71</f>
        <v>Home</v>
      </c>
      <c r="C72" s="344"/>
      <c r="D72" s="352">
        <f t="shared" si="40"/>
        <v>0</v>
      </c>
      <c r="E72" s="344"/>
      <c r="F72" s="352">
        <f t="shared" si="41"/>
        <v>0</v>
      </c>
      <c r="G72" s="343"/>
      <c r="H72" s="352">
        <f t="shared" si="42"/>
        <v>0</v>
      </c>
      <c r="I72" s="344"/>
      <c r="J72" s="352">
        <f t="shared" si="43"/>
        <v>0</v>
      </c>
      <c r="K72" s="344"/>
      <c r="L72" s="352">
        <f t="shared" si="44"/>
        <v>0</v>
      </c>
      <c r="M72" s="343"/>
      <c r="N72" s="352">
        <f t="shared" si="45"/>
        <v>0</v>
      </c>
      <c r="O72" s="344">
        <f t="shared" si="46"/>
        <v>0</v>
      </c>
      <c r="P72" s="344">
        <f t="shared" si="9"/>
        <v>0</v>
      </c>
      <c r="Q72" s="343">
        <f t="shared" si="47"/>
        <v>0</v>
      </c>
      <c r="R72" s="343">
        <f t="shared" si="48"/>
        <v>0</v>
      </c>
      <c r="S72" s="343">
        <f t="shared" si="49"/>
        <v>0</v>
      </c>
      <c r="U72" s="961"/>
      <c r="V72" s="23"/>
      <c r="W72" s="23"/>
    </row>
    <row r="73" spans="1:23" ht="13.4" customHeight="1">
      <c r="A73" s="2141" t="s">
        <v>200</v>
      </c>
      <c r="B73" s="2144" t="str">
        <f>'ESA Table 2 Main'!D72</f>
        <v>Each</v>
      </c>
      <c r="C73" s="344"/>
      <c r="D73" s="352">
        <f t="shared" si="40"/>
        <v>0</v>
      </c>
      <c r="E73" s="344"/>
      <c r="F73" s="352">
        <f t="shared" si="41"/>
        <v>0</v>
      </c>
      <c r="G73" s="343"/>
      <c r="H73" s="352">
        <f t="shared" si="42"/>
        <v>0</v>
      </c>
      <c r="I73" s="344"/>
      <c r="J73" s="352">
        <f t="shared" si="43"/>
        <v>0</v>
      </c>
      <c r="K73" s="344"/>
      <c r="L73" s="352">
        <f t="shared" si="44"/>
        <v>0</v>
      </c>
      <c r="M73" s="343"/>
      <c r="N73" s="352">
        <f t="shared" si="45"/>
        <v>0</v>
      </c>
      <c r="O73" s="344">
        <f t="shared" si="46"/>
        <v>0</v>
      </c>
      <c r="P73" s="344">
        <f t="shared" si="9"/>
        <v>0</v>
      </c>
      <c r="Q73" s="343">
        <f t="shared" si="47"/>
        <v>0</v>
      </c>
      <c r="R73" s="343">
        <f t="shared" si="48"/>
        <v>0</v>
      </c>
      <c r="S73" s="343">
        <f t="shared" si="49"/>
        <v>0</v>
      </c>
      <c r="U73" s="961"/>
      <c r="V73" s="23"/>
      <c r="W73" s="23"/>
    </row>
    <row r="74" spans="1:23">
      <c r="A74" s="2148" t="s">
        <v>201</v>
      </c>
      <c r="B74" s="2143"/>
      <c r="C74" s="347"/>
      <c r="D74" s="347"/>
      <c r="E74" s="347"/>
      <c r="F74" s="347"/>
      <c r="G74" s="346"/>
      <c r="H74" s="347"/>
      <c r="I74" s="347"/>
      <c r="J74" s="347"/>
      <c r="K74" s="347"/>
      <c r="L74" s="347"/>
      <c r="M74" s="346"/>
      <c r="N74" s="347"/>
      <c r="O74" s="347"/>
      <c r="P74" s="347"/>
      <c r="Q74" s="346"/>
      <c r="R74" s="346"/>
      <c r="S74" s="345"/>
    </row>
    <row r="75" spans="1:23" ht="13.4" customHeight="1">
      <c r="A75" s="2141" t="s">
        <v>202</v>
      </c>
      <c r="B75" s="2144" t="str">
        <f>'ESA Table 2 Main'!D74</f>
        <v>Each</v>
      </c>
      <c r="C75" s="344">
        <v>1493</v>
      </c>
      <c r="D75" s="352">
        <f t="shared" ref="D75:D81" si="50">IFERROR(C75/O75,0)</f>
        <v>0.99732798931195721</v>
      </c>
      <c r="E75" s="344">
        <v>1493</v>
      </c>
      <c r="F75" s="352">
        <f t="shared" ref="F75:F81" si="51">IFERROR(E75/P75,0)</f>
        <v>0.99732798931195721</v>
      </c>
      <c r="G75" s="343">
        <v>136290</v>
      </c>
      <c r="H75" s="352">
        <f t="shared" ref="H75:H81" si="52">IFERROR(G75/Q75,0)</f>
        <v>0.99706637598671455</v>
      </c>
      <c r="I75" s="344">
        <v>4</v>
      </c>
      <c r="J75" s="352">
        <f t="shared" ref="J75:J81" si="53">IFERROR(I75/O75,0)</f>
        <v>2.6720106880427524E-3</v>
      </c>
      <c r="K75" s="344">
        <v>4</v>
      </c>
      <c r="L75" s="352">
        <f t="shared" ref="L75:L81" si="54">IFERROR(K75/P75,0)</f>
        <v>2.6720106880427524E-3</v>
      </c>
      <c r="M75" s="343">
        <v>401</v>
      </c>
      <c r="N75" s="352">
        <f t="shared" ref="N75:N81" si="55">IFERROR(M75/Q75,0)</f>
        <v>2.9336240132854393E-3</v>
      </c>
      <c r="O75" s="344">
        <f t="shared" ref="O75:O81" si="56">C75+I75</f>
        <v>1497</v>
      </c>
      <c r="P75" s="344">
        <f t="shared" si="9"/>
        <v>1497</v>
      </c>
      <c r="Q75" s="343">
        <f t="shared" ref="Q75:Q81" si="57">G75+M75</f>
        <v>136691</v>
      </c>
      <c r="R75" s="343">
        <f t="shared" ref="R75:S81" si="58">IFERROR(Q75/O75,0)</f>
        <v>91.309953239812955</v>
      </c>
      <c r="S75" s="343">
        <f t="shared" si="58"/>
        <v>6.0995292745366032E-2</v>
      </c>
      <c r="U75" s="961"/>
      <c r="V75" s="23"/>
      <c r="W75" s="23"/>
    </row>
    <row r="76" spans="1:23" ht="13.4" customHeight="1">
      <c r="A76" s="2141" t="s">
        <v>203</v>
      </c>
      <c r="B76" s="2144" t="str">
        <f>'ESA Table 2 Main'!D75</f>
        <v>Each</v>
      </c>
      <c r="C76" s="344">
        <v>130333</v>
      </c>
      <c r="D76" s="352">
        <f t="shared" si="50"/>
        <v>0.93580280597957977</v>
      </c>
      <c r="E76" s="344">
        <v>130333</v>
      </c>
      <c r="F76" s="352">
        <f t="shared" si="51"/>
        <v>0.93580280597957977</v>
      </c>
      <c r="G76" s="343">
        <v>1106159</v>
      </c>
      <c r="H76" s="352">
        <f t="shared" si="52"/>
        <v>0.91053808687721272</v>
      </c>
      <c r="I76" s="344">
        <v>8941</v>
      </c>
      <c r="J76" s="352">
        <f t="shared" si="53"/>
        <v>6.4197194020420179E-2</v>
      </c>
      <c r="K76" s="344">
        <v>8941</v>
      </c>
      <c r="L76" s="352">
        <f t="shared" si="54"/>
        <v>6.4197194020420179E-2</v>
      </c>
      <c r="M76" s="343">
        <v>108682</v>
      </c>
      <c r="N76" s="352">
        <f t="shared" si="55"/>
        <v>8.9461913122787257E-2</v>
      </c>
      <c r="O76" s="344">
        <f t="shared" si="56"/>
        <v>139274</v>
      </c>
      <c r="P76" s="344">
        <f t="shared" ref="P76:P92" si="59">E76+K76</f>
        <v>139274</v>
      </c>
      <c r="Q76" s="343">
        <f t="shared" si="57"/>
        <v>1214841</v>
      </c>
      <c r="R76" s="343">
        <f t="shared" si="58"/>
        <v>8.7226689834427109</v>
      </c>
      <c r="S76" s="343">
        <f t="shared" si="58"/>
        <v>6.2629557443907047E-5</v>
      </c>
      <c r="U76" s="961"/>
      <c r="V76" s="23"/>
      <c r="W76" s="23"/>
    </row>
    <row r="77" spans="1:23" ht="13.4" customHeight="1">
      <c r="A77" s="2141" t="s">
        <v>204</v>
      </c>
      <c r="B77" s="2144" t="str">
        <f>'ESA Table 2 Main'!D76</f>
        <v>Each</v>
      </c>
      <c r="C77" s="344">
        <v>1309</v>
      </c>
      <c r="D77" s="352">
        <f t="shared" si="50"/>
        <v>1</v>
      </c>
      <c r="E77" s="344">
        <v>1309</v>
      </c>
      <c r="F77" s="352">
        <f t="shared" si="51"/>
        <v>1</v>
      </c>
      <c r="G77" s="343">
        <v>12393</v>
      </c>
      <c r="H77" s="352">
        <f t="shared" si="52"/>
        <v>1</v>
      </c>
      <c r="I77" s="344"/>
      <c r="J77" s="352">
        <f t="shared" si="53"/>
        <v>0</v>
      </c>
      <c r="K77" s="344"/>
      <c r="L77" s="352">
        <f t="shared" si="54"/>
        <v>0</v>
      </c>
      <c r="M77" s="343"/>
      <c r="N77" s="352">
        <f t="shared" si="55"/>
        <v>0</v>
      </c>
      <c r="O77" s="344">
        <f t="shared" si="56"/>
        <v>1309</v>
      </c>
      <c r="P77" s="344">
        <f t="shared" si="59"/>
        <v>1309</v>
      </c>
      <c r="Q77" s="343">
        <f t="shared" si="57"/>
        <v>12393</v>
      </c>
      <c r="R77" s="343">
        <f t="shared" si="58"/>
        <v>9.4675324675324681</v>
      </c>
      <c r="S77" s="343">
        <f t="shared" si="58"/>
        <v>7.2326451241653692E-3</v>
      </c>
      <c r="U77" s="961"/>
      <c r="V77" s="23"/>
      <c r="W77" s="23"/>
    </row>
    <row r="78" spans="1:23" ht="13.4" customHeight="1">
      <c r="A78" s="2141" t="s">
        <v>205</v>
      </c>
      <c r="B78" s="2144" t="str">
        <f>'ESA Table 2 Main'!D77</f>
        <v>Each</v>
      </c>
      <c r="C78" s="344"/>
      <c r="D78" s="352">
        <f t="shared" si="50"/>
        <v>0</v>
      </c>
      <c r="E78" s="344"/>
      <c r="F78" s="352">
        <f t="shared" si="51"/>
        <v>0</v>
      </c>
      <c r="G78" s="343"/>
      <c r="H78" s="352">
        <f t="shared" si="52"/>
        <v>0</v>
      </c>
      <c r="I78" s="344"/>
      <c r="J78" s="352">
        <f t="shared" si="53"/>
        <v>0</v>
      </c>
      <c r="K78" s="344"/>
      <c r="L78" s="352">
        <f t="shared" si="54"/>
        <v>0</v>
      </c>
      <c r="M78" s="343"/>
      <c r="N78" s="352">
        <f t="shared" si="55"/>
        <v>0</v>
      </c>
      <c r="O78" s="344">
        <f t="shared" si="56"/>
        <v>0</v>
      </c>
      <c r="P78" s="344">
        <f t="shared" si="59"/>
        <v>0</v>
      </c>
      <c r="Q78" s="343">
        <f t="shared" si="57"/>
        <v>0</v>
      </c>
      <c r="R78" s="343">
        <f t="shared" si="58"/>
        <v>0</v>
      </c>
      <c r="S78" s="343">
        <f t="shared" si="58"/>
        <v>0</v>
      </c>
      <c r="U78" s="961"/>
      <c r="V78" s="23"/>
      <c r="W78" s="23"/>
    </row>
    <row r="79" spans="1:23" ht="13.4" customHeight="1">
      <c r="A79" s="2141" t="s">
        <v>206</v>
      </c>
      <c r="B79" s="2144" t="str">
        <f>'ESA Table 2 Main'!D78</f>
        <v>Each</v>
      </c>
      <c r="C79" s="344"/>
      <c r="D79" s="352">
        <f t="shared" si="50"/>
        <v>0</v>
      </c>
      <c r="E79" s="344"/>
      <c r="F79" s="352">
        <f t="shared" si="51"/>
        <v>0</v>
      </c>
      <c r="G79" s="343"/>
      <c r="H79" s="352">
        <f t="shared" si="52"/>
        <v>0</v>
      </c>
      <c r="I79" s="344"/>
      <c r="J79" s="352">
        <f t="shared" si="53"/>
        <v>0</v>
      </c>
      <c r="K79" s="344"/>
      <c r="L79" s="352">
        <f t="shared" si="54"/>
        <v>0</v>
      </c>
      <c r="M79" s="343"/>
      <c r="N79" s="352">
        <f t="shared" si="55"/>
        <v>0</v>
      </c>
      <c r="O79" s="344">
        <f t="shared" si="56"/>
        <v>0</v>
      </c>
      <c r="P79" s="344">
        <f t="shared" si="59"/>
        <v>0</v>
      </c>
      <c r="Q79" s="343">
        <f t="shared" si="57"/>
        <v>0</v>
      </c>
      <c r="R79" s="343">
        <f t="shared" si="58"/>
        <v>0</v>
      </c>
      <c r="S79" s="343">
        <f t="shared" si="58"/>
        <v>0</v>
      </c>
      <c r="U79" s="961"/>
      <c r="V79" s="23"/>
      <c r="W79" s="23"/>
    </row>
    <row r="80" spans="1:23" ht="13.4" customHeight="1">
      <c r="A80" s="2141" t="s">
        <v>207</v>
      </c>
      <c r="B80" s="2144" t="str">
        <f>'ESA Table 2 Main'!D79</f>
        <v>Each</v>
      </c>
      <c r="C80" s="344"/>
      <c r="D80" s="352">
        <f t="shared" si="50"/>
        <v>0</v>
      </c>
      <c r="E80" s="344"/>
      <c r="F80" s="352">
        <f t="shared" si="51"/>
        <v>0</v>
      </c>
      <c r="G80" s="343"/>
      <c r="H80" s="352">
        <f t="shared" si="52"/>
        <v>0</v>
      </c>
      <c r="I80" s="344"/>
      <c r="J80" s="352">
        <f t="shared" si="53"/>
        <v>0</v>
      </c>
      <c r="K80" s="344"/>
      <c r="L80" s="352">
        <f t="shared" si="54"/>
        <v>0</v>
      </c>
      <c r="M80" s="343"/>
      <c r="N80" s="352">
        <f t="shared" si="55"/>
        <v>0</v>
      </c>
      <c r="O80" s="344">
        <f t="shared" si="56"/>
        <v>0</v>
      </c>
      <c r="P80" s="344">
        <f t="shared" si="59"/>
        <v>0</v>
      </c>
      <c r="Q80" s="343">
        <f t="shared" si="57"/>
        <v>0</v>
      </c>
      <c r="R80" s="343">
        <f t="shared" si="58"/>
        <v>0</v>
      </c>
      <c r="S80" s="343">
        <f t="shared" si="58"/>
        <v>0</v>
      </c>
      <c r="U80" s="961"/>
      <c r="V80" s="23"/>
      <c r="W80" s="23"/>
    </row>
    <row r="81" spans="1:23" ht="13.4" customHeight="1">
      <c r="A81" s="2141" t="s">
        <v>208</v>
      </c>
      <c r="B81" s="2144" t="str">
        <f>'ESA Table 2 Main'!D80</f>
        <v>Each</v>
      </c>
      <c r="C81" s="344"/>
      <c r="D81" s="352">
        <f t="shared" si="50"/>
        <v>0</v>
      </c>
      <c r="E81" s="344"/>
      <c r="F81" s="352">
        <f t="shared" si="51"/>
        <v>0</v>
      </c>
      <c r="G81" s="343"/>
      <c r="H81" s="352">
        <f t="shared" si="52"/>
        <v>0</v>
      </c>
      <c r="I81" s="344"/>
      <c r="J81" s="352">
        <f t="shared" si="53"/>
        <v>0</v>
      </c>
      <c r="K81" s="344"/>
      <c r="L81" s="352">
        <f t="shared" si="54"/>
        <v>0</v>
      </c>
      <c r="M81" s="343"/>
      <c r="N81" s="352">
        <f t="shared" si="55"/>
        <v>0</v>
      </c>
      <c r="O81" s="344">
        <f t="shared" si="56"/>
        <v>0</v>
      </c>
      <c r="P81" s="344">
        <f t="shared" si="59"/>
        <v>0</v>
      </c>
      <c r="Q81" s="343">
        <f t="shared" si="57"/>
        <v>0</v>
      </c>
      <c r="R81" s="343">
        <f t="shared" si="58"/>
        <v>0</v>
      </c>
      <c r="S81" s="343">
        <f t="shared" si="58"/>
        <v>0</v>
      </c>
      <c r="U81" s="961"/>
      <c r="V81" s="23"/>
      <c r="W81" s="23"/>
    </row>
    <row r="82" spans="1:23" ht="13.4" customHeight="1">
      <c r="A82" s="2148" t="s">
        <v>209</v>
      </c>
      <c r="B82" s="2143"/>
      <c r="C82" s="347"/>
      <c r="D82" s="347"/>
      <c r="E82" s="347"/>
      <c r="F82" s="347"/>
      <c r="G82" s="346"/>
      <c r="H82" s="347"/>
      <c r="I82" s="347"/>
      <c r="J82" s="347"/>
      <c r="K82" s="347"/>
      <c r="L82" s="347"/>
      <c r="M82" s="346"/>
      <c r="N82" s="347"/>
      <c r="O82" s="347"/>
      <c r="P82" s="347"/>
      <c r="Q82" s="346"/>
      <c r="R82" s="346"/>
      <c r="S82" s="345"/>
    </row>
    <row r="83" spans="1:23" ht="13.4" customHeight="1">
      <c r="A83" s="2141" t="s">
        <v>210</v>
      </c>
      <c r="B83" s="2144" t="str">
        <f>'ESA Table 2 Main'!D82</f>
        <v>Home</v>
      </c>
      <c r="C83" s="344"/>
      <c r="D83" s="352">
        <f t="shared" ref="D83:D89" si="60">IFERROR(C83/O83,0)</f>
        <v>0</v>
      </c>
      <c r="E83" s="344"/>
      <c r="F83" s="352">
        <f t="shared" ref="F83:F89" si="61">IFERROR(E83/P83,0)</f>
        <v>0</v>
      </c>
      <c r="G83" s="343"/>
      <c r="H83" s="352">
        <f t="shared" ref="H83:H89" si="62">IFERROR(G83/Q83,0)</f>
        <v>0</v>
      </c>
      <c r="I83" s="344"/>
      <c r="J83" s="352">
        <f t="shared" ref="J83:J89" si="63">IFERROR(I83/O83,0)</f>
        <v>0</v>
      </c>
      <c r="K83" s="344"/>
      <c r="L83" s="352">
        <f t="shared" ref="L83:L89" si="64">IFERROR(K83/P83,0)</f>
        <v>0</v>
      </c>
      <c r="M83" s="343"/>
      <c r="N83" s="352">
        <f t="shared" ref="N83:N89" si="65">IFERROR(M83/Q83,0)</f>
        <v>0</v>
      </c>
      <c r="O83" s="344">
        <f t="shared" ref="O83:O89" si="66">C83+I83</f>
        <v>0</v>
      </c>
      <c r="P83" s="344">
        <f t="shared" si="59"/>
        <v>0</v>
      </c>
      <c r="Q83" s="343">
        <f t="shared" ref="Q83:Q89" si="67">G83+M83</f>
        <v>0</v>
      </c>
      <c r="R83" s="343">
        <f t="shared" ref="R83:S89" si="68">IFERROR(Q83/O83,0)</f>
        <v>0</v>
      </c>
      <c r="S83" s="343">
        <f t="shared" si="68"/>
        <v>0</v>
      </c>
      <c r="U83" s="961"/>
      <c r="V83" s="23"/>
      <c r="W83" s="23"/>
    </row>
    <row r="84" spans="1:23" ht="13.4" customHeight="1">
      <c r="A84" s="2141" t="s">
        <v>211</v>
      </c>
      <c r="B84" s="2144" t="str">
        <f>'ESA Table 2 Main'!D83</f>
        <v>Each</v>
      </c>
      <c r="C84" s="344"/>
      <c r="D84" s="352">
        <f t="shared" si="60"/>
        <v>0</v>
      </c>
      <c r="E84" s="344"/>
      <c r="F84" s="352">
        <f t="shared" si="61"/>
        <v>0</v>
      </c>
      <c r="G84" s="343"/>
      <c r="H84" s="352">
        <f t="shared" si="62"/>
        <v>0</v>
      </c>
      <c r="I84" s="344"/>
      <c r="J84" s="352">
        <f t="shared" si="63"/>
        <v>0</v>
      </c>
      <c r="K84" s="344"/>
      <c r="L84" s="352">
        <f t="shared" si="64"/>
        <v>0</v>
      </c>
      <c r="M84" s="343"/>
      <c r="N84" s="352">
        <f t="shared" si="65"/>
        <v>0</v>
      </c>
      <c r="O84" s="344">
        <f t="shared" si="66"/>
        <v>0</v>
      </c>
      <c r="P84" s="344">
        <f t="shared" si="59"/>
        <v>0</v>
      </c>
      <c r="Q84" s="343">
        <f t="shared" si="67"/>
        <v>0</v>
      </c>
      <c r="R84" s="343">
        <f t="shared" si="68"/>
        <v>0</v>
      </c>
      <c r="S84" s="343">
        <f t="shared" si="68"/>
        <v>0</v>
      </c>
      <c r="U84" s="961"/>
      <c r="V84" s="23"/>
      <c r="W84" s="23"/>
    </row>
    <row r="85" spans="1:23" ht="13.4" customHeight="1">
      <c r="A85" s="2141" t="s">
        <v>212</v>
      </c>
      <c r="B85" s="2144" t="str">
        <f>'ESA Table 2 Main'!D84</f>
        <v>Each</v>
      </c>
      <c r="C85" s="344"/>
      <c r="D85" s="352">
        <f t="shared" si="60"/>
        <v>0</v>
      </c>
      <c r="E85" s="344"/>
      <c r="F85" s="352">
        <f t="shared" si="61"/>
        <v>0</v>
      </c>
      <c r="G85" s="343"/>
      <c r="H85" s="352">
        <f t="shared" si="62"/>
        <v>0</v>
      </c>
      <c r="I85" s="344"/>
      <c r="J85" s="352">
        <f t="shared" si="63"/>
        <v>0</v>
      </c>
      <c r="K85" s="344"/>
      <c r="L85" s="352">
        <f t="shared" si="64"/>
        <v>0</v>
      </c>
      <c r="M85" s="343"/>
      <c r="N85" s="352">
        <f t="shared" si="65"/>
        <v>0</v>
      </c>
      <c r="O85" s="344">
        <f t="shared" si="66"/>
        <v>0</v>
      </c>
      <c r="P85" s="344">
        <f t="shared" si="59"/>
        <v>0</v>
      </c>
      <c r="Q85" s="343">
        <f t="shared" si="67"/>
        <v>0</v>
      </c>
      <c r="R85" s="343">
        <f t="shared" si="68"/>
        <v>0</v>
      </c>
      <c r="S85" s="343">
        <f t="shared" si="68"/>
        <v>0</v>
      </c>
      <c r="U85" s="961"/>
      <c r="V85" s="23"/>
      <c r="W85" s="23"/>
    </row>
    <row r="86" spans="1:23" ht="13.4" customHeight="1">
      <c r="A86" s="2141" t="s">
        <v>213</v>
      </c>
      <c r="B86" s="2144" t="str">
        <f>'ESA Table 2 Main'!D85</f>
        <v>Home</v>
      </c>
      <c r="C86" s="344"/>
      <c r="D86" s="352">
        <f t="shared" si="60"/>
        <v>0</v>
      </c>
      <c r="E86" s="344"/>
      <c r="F86" s="352">
        <f t="shared" si="61"/>
        <v>0</v>
      </c>
      <c r="G86" s="343"/>
      <c r="H86" s="352">
        <f t="shared" si="62"/>
        <v>0</v>
      </c>
      <c r="I86" s="344"/>
      <c r="J86" s="352">
        <f t="shared" si="63"/>
        <v>0</v>
      </c>
      <c r="K86" s="344"/>
      <c r="L86" s="352">
        <f t="shared" si="64"/>
        <v>0</v>
      </c>
      <c r="M86" s="343"/>
      <c r="N86" s="352">
        <f t="shared" si="65"/>
        <v>0</v>
      </c>
      <c r="O86" s="344">
        <f t="shared" si="66"/>
        <v>0</v>
      </c>
      <c r="P86" s="344">
        <f t="shared" si="59"/>
        <v>0</v>
      </c>
      <c r="Q86" s="343">
        <f t="shared" si="67"/>
        <v>0</v>
      </c>
      <c r="R86" s="343">
        <f t="shared" si="68"/>
        <v>0</v>
      </c>
      <c r="S86" s="343">
        <f t="shared" si="68"/>
        <v>0</v>
      </c>
      <c r="U86" s="961"/>
      <c r="V86" s="23"/>
      <c r="W86" s="23"/>
    </row>
    <row r="87" spans="1:23" ht="13.4" customHeight="1">
      <c r="A87" s="2141" t="s">
        <v>214</v>
      </c>
      <c r="B87" s="2144" t="str">
        <f>'ESA Table 2 Main'!D86</f>
        <v>Home</v>
      </c>
      <c r="C87" s="344">
        <v>282</v>
      </c>
      <c r="D87" s="352">
        <f t="shared" si="60"/>
        <v>0.78333333333333333</v>
      </c>
      <c r="E87" s="344">
        <v>282</v>
      </c>
      <c r="F87" s="352">
        <f t="shared" si="61"/>
        <v>0.78333333333333333</v>
      </c>
      <c r="G87" s="343">
        <v>516489</v>
      </c>
      <c r="H87" s="352">
        <f t="shared" si="62"/>
        <v>0.79732162153817654</v>
      </c>
      <c r="I87" s="344">
        <v>78</v>
      </c>
      <c r="J87" s="352">
        <f t="shared" si="63"/>
        <v>0.21666666666666667</v>
      </c>
      <c r="K87" s="344">
        <v>78</v>
      </c>
      <c r="L87" s="352">
        <f t="shared" si="64"/>
        <v>0.21666666666666667</v>
      </c>
      <c r="M87" s="343">
        <v>131291</v>
      </c>
      <c r="N87" s="352">
        <f t="shared" si="65"/>
        <v>0.20267837846182346</v>
      </c>
      <c r="O87" s="344">
        <f t="shared" si="66"/>
        <v>360</v>
      </c>
      <c r="P87" s="344">
        <f t="shared" si="59"/>
        <v>360</v>
      </c>
      <c r="Q87" s="343">
        <f t="shared" si="67"/>
        <v>647780</v>
      </c>
      <c r="R87" s="343">
        <f t="shared" si="68"/>
        <v>1799.3888888888889</v>
      </c>
      <c r="S87" s="343">
        <f t="shared" si="68"/>
        <v>4.9983024691358029</v>
      </c>
      <c r="U87" s="961"/>
      <c r="V87" s="23"/>
      <c r="W87" s="23"/>
    </row>
    <row r="88" spans="1:23" ht="13.4" customHeight="1">
      <c r="A88" s="2141" t="s">
        <v>215</v>
      </c>
      <c r="B88" s="2144" t="str">
        <f>'ESA Table 2 Main'!D87</f>
        <v>Home</v>
      </c>
      <c r="C88" s="344"/>
      <c r="D88" s="352">
        <f t="shared" si="60"/>
        <v>0</v>
      </c>
      <c r="E88" s="344"/>
      <c r="F88" s="352">
        <f t="shared" si="61"/>
        <v>0</v>
      </c>
      <c r="G88" s="343"/>
      <c r="H88" s="352">
        <f t="shared" si="62"/>
        <v>0</v>
      </c>
      <c r="I88" s="344"/>
      <c r="J88" s="352">
        <f t="shared" si="63"/>
        <v>0</v>
      </c>
      <c r="K88" s="344"/>
      <c r="L88" s="352">
        <f t="shared" si="64"/>
        <v>0</v>
      </c>
      <c r="M88" s="343"/>
      <c r="N88" s="352">
        <f t="shared" si="65"/>
        <v>0</v>
      </c>
      <c r="O88" s="344">
        <f t="shared" si="66"/>
        <v>0</v>
      </c>
      <c r="P88" s="344">
        <f t="shared" si="59"/>
        <v>0</v>
      </c>
      <c r="Q88" s="343">
        <f t="shared" si="67"/>
        <v>0</v>
      </c>
      <c r="R88" s="343">
        <f t="shared" si="68"/>
        <v>0</v>
      </c>
      <c r="S88" s="343">
        <f t="shared" si="68"/>
        <v>0</v>
      </c>
      <c r="U88" s="961"/>
      <c r="V88" s="23"/>
      <c r="W88" s="23"/>
    </row>
    <row r="89" spans="1:23" ht="13.4" customHeight="1">
      <c r="A89" s="2141" t="s">
        <v>216</v>
      </c>
      <c r="B89" s="2144" t="str">
        <f>'ESA Table 2 Main'!D88</f>
        <v>Each</v>
      </c>
      <c r="C89" s="344">
        <v>42994</v>
      </c>
      <c r="D89" s="352">
        <f t="shared" si="60"/>
        <v>0.94875981993115011</v>
      </c>
      <c r="E89" s="344">
        <v>42994</v>
      </c>
      <c r="F89" s="352">
        <f t="shared" si="61"/>
        <v>0.94875981993115011</v>
      </c>
      <c r="G89" s="343">
        <v>2388949</v>
      </c>
      <c r="H89" s="352">
        <f t="shared" si="62"/>
        <v>0.94341483179292929</v>
      </c>
      <c r="I89" s="344">
        <v>2322</v>
      </c>
      <c r="J89" s="352">
        <f t="shared" si="63"/>
        <v>5.1240180068849853E-2</v>
      </c>
      <c r="K89" s="344">
        <v>2322</v>
      </c>
      <c r="L89" s="352">
        <f t="shared" si="64"/>
        <v>5.1240180068849853E-2</v>
      </c>
      <c r="M89" s="343">
        <v>143287</v>
      </c>
      <c r="N89" s="352">
        <f t="shared" si="65"/>
        <v>5.6585168207070748E-2</v>
      </c>
      <c r="O89" s="344">
        <f t="shared" si="66"/>
        <v>45316</v>
      </c>
      <c r="P89" s="344">
        <f t="shared" si="59"/>
        <v>45316</v>
      </c>
      <c r="Q89" s="343">
        <f t="shared" si="67"/>
        <v>2532236</v>
      </c>
      <c r="R89" s="343">
        <f t="shared" si="68"/>
        <v>55.879512754876863</v>
      </c>
      <c r="S89" s="343">
        <f t="shared" si="68"/>
        <v>1.2331077931608452E-3</v>
      </c>
      <c r="U89" s="961"/>
      <c r="V89" s="23"/>
      <c r="W89" s="23"/>
    </row>
    <row r="90" spans="1:23">
      <c r="A90" s="2148" t="s">
        <v>218</v>
      </c>
      <c r="B90" s="2143"/>
      <c r="C90" s="347"/>
      <c r="D90" s="347"/>
      <c r="E90" s="347"/>
      <c r="F90" s="347"/>
      <c r="G90" s="346"/>
      <c r="H90" s="347"/>
      <c r="I90" s="347"/>
      <c r="J90" s="347"/>
      <c r="K90" s="347"/>
      <c r="L90" s="347"/>
      <c r="M90" s="346"/>
      <c r="N90" s="347"/>
      <c r="O90" s="347"/>
      <c r="P90" s="347"/>
      <c r="Q90" s="346"/>
      <c r="R90" s="346"/>
      <c r="S90" s="345"/>
    </row>
    <row r="91" spans="1:23" ht="13.4" customHeight="1">
      <c r="A91" s="2141" t="s">
        <v>219</v>
      </c>
      <c r="B91" s="2144" t="str">
        <f>'ESA Table 2 Main'!D92</f>
        <v>Home</v>
      </c>
      <c r="C91" s="344">
        <v>45682</v>
      </c>
      <c r="D91" s="352">
        <f>IFERROR(C91/O91,0)</f>
        <v>0.88223252220934723</v>
      </c>
      <c r="E91" s="344">
        <v>45682</v>
      </c>
      <c r="F91" s="352">
        <f>IFERROR(E91/P91,0)</f>
        <v>0.88224956063268889</v>
      </c>
      <c r="G91" s="344">
        <v>7425631</v>
      </c>
      <c r="H91" s="352">
        <f>IFERROR(G91/Q91,0)</f>
        <v>0.87257985424865625</v>
      </c>
      <c r="I91" s="344">
        <v>6098</v>
      </c>
      <c r="J91" s="352">
        <f>IFERROR(I91/O91,0)</f>
        <v>0.11776747779065276</v>
      </c>
      <c r="K91" s="344">
        <v>6097</v>
      </c>
      <c r="L91" s="352">
        <f>IFERROR(K91/P91,0)</f>
        <v>0.11775043936731107</v>
      </c>
      <c r="M91" s="353">
        <v>1084342</v>
      </c>
      <c r="N91" s="352">
        <f>IFERROR(M91/Q91,0)</f>
        <v>0.12742014575134375</v>
      </c>
      <c r="O91" s="344">
        <f>C91+I91</f>
        <v>51780</v>
      </c>
      <c r="P91" s="344">
        <f t="shared" si="59"/>
        <v>51779</v>
      </c>
      <c r="Q91" s="343">
        <f t="shared" ref="Q91:Q92" si="69">G91+M91</f>
        <v>8509973</v>
      </c>
      <c r="R91" s="343">
        <f>IFERROR(Q91/O91,0)</f>
        <v>164.34864812668985</v>
      </c>
      <c r="S91" s="343">
        <f>IFERROR(R91/P91,0)</f>
        <v>3.174040598055E-3</v>
      </c>
      <c r="U91" s="961"/>
      <c r="V91" s="23"/>
      <c r="W91" s="23"/>
    </row>
    <row r="92" spans="1:23" ht="13.4" customHeight="1">
      <c r="A92" s="2141" t="s">
        <v>220</v>
      </c>
      <c r="B92" s="2144" t="str">
        <f>'ESA Table 2 Main'!D93</f>
        <v>Home</v>
      </c>
      <c r="C92" s="344">
        <v>35670</v>
      </c>
      <c r="D92" s="352">
        <f>IFERROR(C92/O92,0)</f>
        <v>0.86261517254721776</v>
      </c>
      <c r="E92" s="344">
        <v>35670</v>
      </c>
      <c r="F92" s="352">
        <f>IFERROR(E92/P92,0)</f>
        <v>0.86261517254721776</v>
      </c>
      <c r="G92" s="344">
        <v>1094758</v>
      </c>
      <c r="H92" s="352">
        <f>IFERROR(G92/Q92,0)</f>
        <v>0.83993190060680267</v>
      </c>
      <c r="I92" s="344">
        <v>5681</v>
      </c>
      <c r="J92" s="352">
        <f>IFERROR(I92/O92,0)</f>
        <v>0.13738482745278227</v>
      </c>
      <c r="K92" s="344">
        <v>5681</v>
      </c>
      <c r="L92" s="352">
        <f>IFERROR(K92/P92,0)</f>
        <v>0.13738482745278227</v>
      </c>
      <c r="M92" s="343">
        <v>208631</v>
      </c>
      <c r="N92" s="352">
        <f>IFERROR(M92/Q92,0)</f>
        <v>0.16006809939319727</v>
      </c>
      <c r="O92" s="344">
        <f t="shared" ref="O92" si="70">C92+I92</f>
        <v>41351</v>
      </c>
      <c r="P92" s="344">
        <f t="shared" si="59"/>
        <v>41351</v>
      </c>
      <c r="Q92" s="343">
        <f t="shared" si="69"/>
        <v>1303389</v>
      </c>
      <c r="R92" s="343">
        <f>IFERROR(Q92/O92,0)</f>
        <v>31.520132524001838</v>
      </c>
      <c r="S92" s="343">
        <f>IFERROR(R92/P92,0)</f>
        <v>7.622580475442393E-4</v>
      </c>
      <c r="U92" s="961"/>
      <c r="V92" s="23"/>
      <c r="W92" s="23"/>
    </row>
    <row r="93" spans="1:23" ht="13.4" customHeight="1">
      <c r="A93" s="1751"/>
      <c r="B93" s="1752"/>
      <c r="C93" s="1753"/>
      <c r="D93" s="1754"/>
      <c r="E93" s="1753"/>
      <c r="F93" s="1754"/>
      <c r="G93" s="1753"/>
      <c r="H93" s="1754"/>
      <c r="I93" s="1753"/>
      <c r="J93" s="1754"/>
      <c r="K93" s="1753"/>
      <c r="L93" s="1754"/>
      <c r="M93" s="1755"/>
      <c r="N93" s="1754"/>
      <c r="O93" s="1753"/>
      <c r="P93" s="1753"/>
      <c r="Q93" s="1755"/>
      <c r="R93" s="1755"/>
      <c r="S93" s="1755"/>
      <c r="U93" s="961"/>
      <c r="V93" s="23"/>
      <c r="W93" s="23"/>
    </row>
    <row r="94" spans="1:23" ht="17.25" customHeight="1">
      <c r="A94" s="2574" t="s">
        <v>1529</v>
      </c>
      <c r="B94" s="2574"/>
      <c r="C94" s="2574"/>
      <c r="D94" s="2574"/>
      <c r="E94" s="2574"/>
      <c r="F94" s="2574"/>
      <c r="G94" s="2574"/>
      <c r="H94" s="2574"/>
      <c r="I94" s="2574"/>
      <c r="J94" s="2574"/>
      <c r="K94" s="2574"/>
      <c r="L94" s="2574"/>
      <c r="M94" s="2574"/>
      <c r="N94" s="2574"/>
      <c r="O94" s="2574"/>
      <c r="P94" s="2574"/>
      <c r="Q94" s="342"/>
    </row>
    <row r="95" spans="1:23">
      <c r="A95" s="2574"/>
      <c r="B95" s="2574"/>
      <c r="C95" s="2574"/>
      <c r="D95" s="2574"/>
      <c r="E95" s="2574"/>
      <c r="F95" s="2574"/>
      <c r="G95" s="2574"/>
      <c r="Q95" s="342"/>
    </row>
    <row r="96" spans="1:23">
      <c r="Q96" s="342"/>
    </row>
    <row r="97" spans="17:17">
      <c r="Q97" s="342"/>
    </row>
  </sheetData>
  <mergeCells count="19">
    <mergeCell ref="A1:S1"/>
    <mergeCell ref="A2:S2"/>
    <mergeCell ref="A3:S3"/>
    <mergeCell ref="C5:H5"/>
    <mergeCell ref="I5:N5"/>
    <mergeCell ref="O5:S5"/>
    <mergeCell ref="G6:H6"/>
    <mergeCell ref="I6:J6"/>
    <mergeCell ref="K6:L6"/>
    <mergeCell ref="A95:G95"/>
    <mergeCell ref="S6:S7"/>
    <mergeCell ref="A94:P94"/>
    <mergeCell ref="M6:N6"/>
    <mergeCell ref="O6:O7"/>
    <mergeCell ref="P6:P7"/>
    <mergeCell ref="Q6:Q7"/>
    <mergeCell ref="R6:R7"/>
    <mergeCell ref="C6:D6"/>
    <mergeCell ref="E6:F6"/>
  </mergeCells>
  <printOptions horizontalCentered="1"/>
  <pageMargins left="0.25" right="0.25" top="0.5" bottom="0.5" header="0.3" footer="0.3"/>
  <pageSetup scale="41"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E190-9979-4F3A-A956-4903A7655BC5}">
  <sheetPr>
    <pageSetUpPr fitToPage="1"/>
  </sheetPr>
  <dimension ref="A1:U39"/>
  <sheetViews>
    <sheetView view="pageBreakPreview" topLeftCell="A2" zoomScale="90" zoomScaleNormal="100" zoomScaleSheetLayoutView="90" workbookViewId="0">
      <selection activeCell="E32" sqref="E32"/>
    </sheetView>
  </sheetViews>
  <sheetFormatPr defaultColWidth="34.54296875" defaultRowHeight="14"/>
  <cols>
    <col min="1" max="1" width="41.453125" style="3" bestFit="1" customWidth="1"/>
    <col min="2" max="4" width="14" style="3" customWidth="1"/>
    <col min="5" max="5" width="14.54296875" style="3" customWidth="1"/>
    <col min="6" max="6" width="12.54296875" style="3" customWidth="1"/>
    <col min="7" max="7" width="14.54296875" style="3" customWidth="1"/>
    <col min="8" max="8" width="14.7265625" style="3" bestFit="1" customWidth="1"/>
    <col min="9" max="9" width="14.54296875" style="3" bestFit="1" customWidth="1"/>
    <col min="10" max="10" width="64" style="361" customWidth="1"/>
    <col min="11" max="11" width="45.453125" style="3" bestFit="1" customWidth="1"/>
    <col min="12" max="12" width="11" style="3" customWidth="1"/>
    <col min="13" max="13" width="14.54296875" style="3" customWidth="1"/>
    <col min="14" max="14" width="16.54296875" style="3" customWidth="1"/>
    <col min="15" max="15" width="16.453125" style="3" customWidth="1"/>
    <col min="16" max="16" width="15.453125" style="3" customWidth="1"/>
    <col min="17" max="18" width="14" style="3" customWidth="1"/>
    <col min="19" max="19" width="15.453125" style="3" customWidth="1"/>
    <col min="20" max="20" width="19.54296875" style="3" customWidth="1"/>
    <col min="21" max="21" width="12.453125" style="3" customWidth="1"/>
    <col min="22" max="22" width="12.54296875" style="3" customWidth="1"/>
    <col min="23" max="23" width="14.54296875" style="3" customWidth="1"/>
    <col min="24" max="16384" width="34.54296875" style="3"/>
  </cols>
  <sheetData>
    <row r="1" spans="1:21" customFormat="1" ht="15.75" customHeight="1">
      <c r="A1" s="2439" t="s">
        <v>657</v>
      </c>
      <c r="B1" s="2439"/>
      <c r="C1" s="2439"/>
      <c r="D1" s="2439"/>
      <c r="E1" s="2439"/>
      <c r="F1" s="154"/>
      <c r="G1" s="154"/>
      <c r="H1" s="154"/>
      <c r="I1" s="154"/>
      <c r="J1" s="154"/>
      <c r="K1" s="154"/>
      <c r="L1" s="154"/>
      <c r="M1" s="154"/>
      <c r="N1" s="154"/>
      <c r="O1" s="154"/>
      <c r="P1" s="154"/>
      <c r="Q1" s="154"/>
      <c r="R1" s="154"/>
      <c r="S1" s="154"/>
    </row>
    <row r="2" spans="1:21" customFormat="1" ht="15">
      <c r="A2" s="2436" t="str" cm="1">
        <f t="array" ref="A2">'ESA Summary Table 1'!A2:A2</f>
        <v>Southern California Edison</v>
      </c>
      <c r="B2" s="2436"/>
      <c r="C2" s="2436"/>
      <c r="D2" s="2436"/>
      <c r="E2" s="2436"/>
      <c r="F2" s="63"/>
      <c r="G2" s="63"/>
      <c r="H2" s="63"/>
      <c r="I2" s="63"/>
      <c r="J2" s="63"/>
      <c r="K2" s="63"/>
      <c r="L2" s="63"/>
      <c r="M2" s="63"/>
      <c r="N2" s="63"/>
      <c r="O2" s="63"/>
      <c r="P2" s="63"/>
      <c r="Q2" s="63"/>
      <c r="R2" s="63"/>
      <c r="S2" s="63"/>
    </row>
    <row r="3" spans="1:21" customFormat="1" ht="15">
      <c r="A3" s="2436" t="str" cm="1">
        <f t="array" ref="A3">'ESA Summary Table 1'!A3:A3</f>
        <v>Program Year 2024 Annual Report</v>
      </c>
      <c r="B3" s="2436"/>
      <c r="C3" s="2436"/>
      <c r="D3" s="2436"/>
      <c r="E3" s="2436"/>
      <c r="F3" s="155"/>
      <c r="G3" s="155"/>
      <c r="H3" s="155"/>
      <c r="I3" s="155"/>
      <c r="J3" s="155"/>
      <c r="K3" s="155"/>
      <c r="L3" s="155"/>
      <c r="M3" s="155"/>
      <c r="N3" s="155"/>
      <c r="O3" s="155"/>
      <c r="P3" s="155"/>
      <c r="Q3" s="155"/>
      <c r="R3" s="155"/>
      <c r="S3" s="155"/>
    </row>
    <row r="4" spans="1:21" ht="15.5" thickBot="1">
      <c r="A4" s="1560"/>
      <c r="B4" s="250"/>
      <c r="C4" s="250"/>
      <c r="D4" s="250"/>
      <c r="E4" s="250"/>
      <c r="F4" s="250"/>
      <c r="G4" s="250"/>
      <c r="H4" s="192"/>
      <c r="J4" s="3"/>
    </row>
    <row r="5" spans="1:21" ht="16" thickBot="1">
      <c r="A5" s="2159" t="s">
        <v>57</v>
      </c>
      <c r="B5" s="2160" t="s">
        <v>658</v>
      </c>
      <c r="C5" s="2160" t="s">
        <v>659</v>
      </c>
      <c r="D5" s="2160" t="s">
        <v>598</v>
      </c>
      <c r="E5" s="2161" t="s">
        <v>660</v>
      </c>
      <c r="G5" s="65"/>
      <c r="H5" s="65"/>
      <c r="J5" s="3"/>
    </row>
    <row r="6" spans="1:21" ht="15.5">
      <c r="A6" s="2155" t="s">
        <v>661</v>
      </c>
      <c r="B6" s="2156"/>
      <c r="C6" s="2156"/>
      <c r="D6" s="2157"/>
      <c r="E6" s="2158"/>
      <c r="F6" s="65"/>
      <c r="G6" s="65"/>
      <c r="H6" s="65"/>
      <c r="I6" s="362"/>
      <c r="J6" s="3"/>
    </row>
    <row r="7" spans="1:21" ht="15.5">
      <c r="A7" s="1866" t="s">
        <v>662</v>
      </c>
      <c r="B7" s="370"/>
      <c r="C7" s="370"/>
      <c r="D7" s="365"/>
      <c r="E7" s="1867"/>
      <c r="F7" s="364"/>
      <c r="G7" s="364"/>
      <c r="H7" s="2596"/>
      <c r="I7" s="2596"/>
      <c r="J7" s="2596"/>
      <c r="K7" s="369"/>
      <c r="L7" s="369"/>
      <c r="M7" s="369"/>
      <c r="N7" s="369"/>
      <c r="O7" s="369"/>
      <c r="P7" s="369"/>
      <c r="Q7" s="369"/>
      <c r="R7" s="369"/>
      <c r="S7" s="369"/>
      <c r="T7" s="369"/>
      <c r="U7" s="369"/>
    </row>
    <row r="8" spans="1:21" ht="15.5">
      <c r="A8" s="1238" t="s">
        <v>71</v>
      </c>
      <c r="B8" s="334"/>
      <c r="C8" s="366"/>
      <c r="D8" s="367">
        <f>'ESA Table 1'!G8</f>
        <v>17756073.349999975</v>
      </c>
      <c r="E8" s="1842">
        <f t="shared" ref="E8:E17" si="0">B8+C8+D8</f>
        <v>17756073.349999975</v>
      </c>
      <c r="F8" s="1553"/>
      <c r="G8" s="364"/>
      <c r="H8" s="973"/>
      <c r="I8" s="973"/>
      <c r="J8" s="973"/>
      <c r="K8" s="369"/>
      <c r="L8" s="369"/>
      <c r="M8" s="369"/>
      <c r="N8" s="369"/>
      <c r="O8" s="369"/>
      <c r="P8" s="369"/>
      <c r="Q8" s="369"/>
      <c r="R8" s="369"/>
      <c r="S8" s="369"/>
      <c r="T8" s="369"/>
      <c r="U8" s="369"/>
    </row>
    <row r="9" spans="1:21" ht="15.5">
      <c r="A9" s="1238" t="s">
        <v>72</v>
      </c>
      <c r="B9" s="334"/>
      <c r="C9" s="366"/>
      <c r="D9" s="367">
        <f>'ESA Table 1'!G9</f>
        <v>6329355</v>
      </c>
      <c r="E9" s="1842">
        <f t="shared" si="0"/>
        <v>6329355</v>
      </c>
      <c r="F9" s="364"/>
      <c r="G9" s="364"/>
      <c r="H9" s="2596"/>
      <c r="I9" s="2596"/>
      <c r="J9" s="2596"/>
      <c r="K9" s="369"/>
      <c r="L9" s="369"/>
      <c r="M9" s="369"/>
      <c r="N9" s="369"/>
      <c r="O9" s="369"/>
      <c r="P9" s="369"/>
      <c r="Q9" s="369"/>
      <c r="R9" s="369"/>
      <c r="S9" s="369"/>
      <c r="T9" s="369"/>
      <c r="U9" s="369"/>
    </row>
    <row r="10" spans="1:21" ht="15.5">
      <c r="A10" s="1238" t="s">
        <v>663</v>
      </c>
      <c r="B10" s="334"/>
      <c r="C10" s="366"/>
      <c r="D10" s="367">
        <f>'ESA Table 1'!G10</f>
        <v>7394</v>
      </c>
      <c r="E10" s="1842">
        <f t="shared" si="0"/>
        <v>7394</v>
      </c>
      <c r="F10" s="364"/>
      <c r="G10" s="364"/>
      <c r="H10" s="2596"/>
      <c r="I10" s="2596"/>
      <c r="J10" s="2596"/>
      <c r="K10" s="369"/>
      <c r="L10" s="369"/>
      <c r="M10" s="369"/>
      <c r="N10" s="369"/>
      <c r="O10" s="369"/>
      <c r="P10" s="369"/>
      <c r="Q10" s="369"/>
      <c r="R10" s="369"/>
      <c r="S10" s="369"/>
      <c r="T10" s="369"/>
      <c r="U10" s="369"/>
    </row>
    <row r="11" spans="1:21" ht="15.5">
      <c r="A11" s="1238" t="s">
        <v>664</v>
      </c>
      <c r="B11" s="334"/>
      <c r="C11" s="366"/>
      <c r="D11" s="367">
        <f>'ESA Table 1'!G11</f>
        <v>13661989</v>
      </c>
      <c r="E11" s="1842">
        <f t="shared" si="0"/>
        <v>13661989</v>
      </c>
      <c r="F11" s="364"/>
      <c r="G11" s="364"/>
      <c r="H11" s="2596"/>
      <c r="I11" s="2596"/>
      <c r="J11" s="2596"/>
      <c r="K11" s="369"/>
      <c r="L11" s="369"/>
      <c r="M11" s="369"/>
      <c r="N11" s="369"/>
      <c r="O11" s="369"/>
      <c r="P11" s="369"/>
      <c r="Q11" s="369"/>
      <c r="R11" s="369"/>
      <c r="S11" s="369"/>
      <c r="T11" s="369"/>
      <c r="U11" s="369"/>
    </row>
    <row r="12" spans="1:21" ht="15.5">
      <c r="A12" s="1238" t="s">
        <v>75</v>
      </c>
      <c r="B12" s="334"/>
      <c r="C12" s="366"/>
      <c r="D12" s="367">
        <f>'ESA Table 1'!G12</f>
        <v>491092</v>
      </c>
      <c r="E12" s="1842">
        <f t="shared" si="0"/>
        <v>491092</v>
      </c>
      <c r="F12" s="364"/>
      <c r="G12" s="364"/>
      <c r="H12" s="2596"/>
      <c r="I12" s="2596"/>
      <c r="J12" s="2596"/>
      <c r="K12" s="369"/>
      <c r="L12" s="369"/>
      <c r="M12" s="369"/>
      <c r="N12" s="369"/>
      <c r="O12" s="369"/>
      <c r="P12" s="369"/>
      <c r="Q12" s="369"/>
      <c r="R12" s="369"/>
      <c r="S12" s="369"/>
      <c r="T12" s="369"/>
      <c r="U12" s="369"/>
    </row>
    <row r="13" spans="1:21" ht="15.5">
      <c r="A13" s="1238" t="s">
        <v>76</v>
      </c>
      <c r="B13" s="334"/>
      <c r="C13" s="366"/>
      <c r="D13" s="367">
        <f>'ESA Table 1'!G13</f>
        <v>1423661</v>
      </c>
      <c r="E13" s="1842">
        <f t="shared" si="0"/>
        <v>1423661</v>
      </c>
      <c r="F13" s="364"/>
      <c r="G13" s="364"/>
      <c r="H13" s="2596"/>
      <c r="I13" s="2596"/>
      <c r="J13" s="2596"/>
      <c r="K13" s="369"/>
      <c r="L13" s="369"/>
      <c r="M13" s="369"/>
      <c r="N13" s="369"/>
      <c r="O13" s="369"/>
      <c r="P13" s="369"/>
      <c r="Q13" s="369"/>
      <c r="R13" s="369"/>
      <c r="S13" s="369"/>
      <c r="T13" s="369"/>
      <c r="U13" s="369"/>
    </row>
    <row r="14" spans="1:21" ht="15.5">
      <c r="A14" s="1238" t="s">
        <v>77</v>
      </c>
      <c r="B14" s="334"/>
      <c r="C14" s="366"/>
      <c r="D14" s="367">
        <f>'ESA Table 1'!G14</f>
        <v>1517556</v>
      </c>
      <c r="E14" s="1842">
        <f t="shared" si="0"/>
        <v>1517556</v>
      </c>
      <c r="F14" s="364"/>
      <c r="G14" s="364"/>
      <c r="H14" s="2596"/>
      <c r="I14" s="2596"/>
      <c r="J14" s="2596"/>
      <c r="K14" s="369"/>
      <c r="L14" s="369"/>
      <c r="M14" s="369"/>
      <c r="N14" s="369"/>
      <c r="O14" s="369"/>
      <c r="P14" s="369"/>
      <c r="Q14" s="369"/>
      <c r="R14" s="369"/>
      <c r="S14" s="369"/>
      <c r="T14" s="369"/>
      <c r="U14" s="369"/>
    </row>
    <row r="15" spans="1:21" ht="15.5">
      <c r="A15" s="1238" t="s">
        <v>78</v>
      </c>
      <c r="B15" s="334"/>
      <c r="C15" s="366"/>
      <c r="D15" s="367">
        <f>'ESA Table 1'!G15</f>
        <v>9057364</v>
      </c>
      <c r="E15" s="1842">
        <f t="shared" si="0"/>
        <v>9057364</v>
      </c>
      <c r="F15" s="364"/>
      <c r="G15" s="364"/>
      <c r="H15" s="372"/>
      <c r="I15" s="362"/>
      <c r="J15" s="340"/>
      <c r="K15" s="369"/>
      <c r="L15" s="369"/>
      <c r="M15" s="369"/>
      <c r="N15" s="369"/>
      <c r="O15" s="369"/>
      <c r="P15" s="369"/>
      <c r="Q15" s="369"/>
      <c r="R15" s="369"/>
      <c r="S15" s="369"/>
      <c r="T15" s="369"/>
      <c r="U15" s="369"/>
    </row>
    <row r="16" spans="1:21" s="1" customFormat="1" ht="15.5">
      <c r="A16" s="1238" t="s">
        <v>79</v>
      </c>
      <c r="B16" s="334"/>
      <c r="C16" s="366"/>
      <c r="D16" s="367">
        <f>'ESA Table 1'!G16</f>
        <v>1221638</v>
      </c>
      <c r="E16" s="1842">
        <f t="shared" si="0"/>
        <v>1221638</v>
      </c>
      <c r="F16" s="86"/>
      <c r="G16" s="86"/>
      <c r="H16"/>
      <c r="I16" s="362"/>
      <c r="J16" s="371"/>
      <c r="K16" s="371"/>
      <c r="L16" s="371"/>
      <c r="M16" s="371"/>
      <c r="N16" s="371"/>
      <c r="O16" s="371"/>
      <c r="P16" s="371"/>
      <c r="Q16" s="371"/>
      <c r="R16" s="371"/>
      <c r="S16" s="371"/>
      <c r="T16" s="371"/>
      <c r="U16" s="371"/>
    </row>
    <row r="17" spans="1:21" s="1" customFormat="1" ht="15.5">
      <c r="A17" s="439" t="s">
        <v>80</v>
      </c>
      <c r="B17" s="334"/>
      <c r="C17" s="366"/>
      <c r="D17" s="367">
        <f>'ESA Table 1'!G17</f>
        <v>0</v>
      </c>
      <c r="E17" s="1842">
        <f t="shared" si="0"/>
        <v>0</v>
      </c>
      <c r="F17" s="86"/>
      <c r="G17" s="86"/>
      <c r="H17"/>
      <c r="I17" s="362"/>
      <c r="J17" s="371"/>
      <c r="K17" s="371"/>
      <c r="L17" s="371"/>
      <c r="M17" s="371"/>
      <c r="N17" s="371"/>
      <c r="O17" s="371"/>
      <c r="P17" s="371"/>
      <c r="Q17" s="371"/>
      <c r="R17" s="371"/>
      <c r="S17" s="371"/>
      <c r="T17" s="371"/>
      <c r="U17" s="371"/>
    </row>
    <row r="18" spans="1:21" ht="15.5">
      <c r="A18" s="1868" t="s">
        <v>81</v>
      </c>
      <c r="B18" s="363">
        <f>SUM(B8:B17)</f>
        <v>0</v>
      </c>
      <c r="C18" s="363">
        <f t="shared" ref="C18:D18" si="1">SUM(C8:C17)</f>
        <v>0</v>
      </c>
      <c r="D18" s="363">
        <f t="shared" si="1"/>
        <v>51466122.349999979</v>
      </c>
      <c r="E18" s="1869">
        <f>SUM(E8:E17)</f>
        <v>51466122.349999979</v>
      </c>
      <c r="F18" s="364"/>
      <c r="G18" s="364"/>
      <c r="H18" s="2596"/>
      <c r="I18" s="2596"/>
      <c r="J18" s="2596"/>
      <c r="K18" s="369"/>
      <c r="L18" s="369"/>
      <c r="M18" s="369"/>
      <c r="N18" s="369"/>
      <c r="O18" s="369"/>
      <c r="P18" s="369"/>
      <c r="Q18" s="369"/>
      <c r="R18" s="369"/>
      <c r="S18" s="369"/>
      <c r="T18" s="369"/>
      <c r="U18" s="369"/>
    </row>
    <row r="19" spans="1:21" s="1" customFormat="1" ht="15">
      <c r="A19" s="1870"/>
      <c r="B19" s="2152"/>
      <c r="C19" s="2152"/>
      <c r="D19" s="2152"/>
      <c r="E19" s="1869"/>
      <c r="F19" s="86"/>
      <c r="G19" s="86"/>
      <c r="H19"/>
      <c r="I19" s="362"/>
      <c r="J19" s="371"/>
      <c r="K19" s="371"/>
      <c r="L19" s="371"/>
      <c r="M19" s="371"/>
      <c r="N19" s="371"/>
      <c r="O19" s="371"/>
      <c r="P19" s="371"/>
      <c r="Q19" s="371"/>
      <c r="R19" s="371"/>
      <c r="S19" s="371"/>
      <c r="T19" s="371"/>
      <c r="U19" s="371"/>
    </row>
    <row r="20" spans="1:21" s="1" customFormat="1" ht="15.5">
      <c r="A20" s="2408" t="s">
        <v>665</v>
      </c>
      <c r="B20" s="366">
        <v>313.22999999999996</v>
      </c>
      <c r="C20" s="366">
        <v>18730.599999999627</v>
      </c>
      <c r="D20" s="366">
        <v>1784453.88</v>
      </c>
      <c r="E20" s="2149">
        <f t="shared" ref="E20:E25" si="2">B20+C20+D20</f>
        <v>1803497.7099999995</v>
      </c>
      <c r="F20" s="5"/>
      <c r="G20" s="86"/>
      <c r="H20"/>
      <c r="I20" s="362"/>
      <c r="J20" s="371"/>
      <c r="K20" s="371"/>
      <c r="L20" s="371"/>
      <c r="M20" s="371"/>
      <c r="N20" s="371"/>
      <c r="O20" s="371"/>
      <c r="P20" s="371"/>
      <c r="Q20" s="371"/>
      <c r="R20" s="371"/>
      <c r="S20" s="371"/>
      <c r="T20" s="371"/>
      <c r="U20" s="371"/>
    </row>
    <row r="21" spans="1:21" s="1" customFormat="1" ht="15.5">
      <c r="A21" s="2408" t="s">
        <v>666</v>
      </c>
      <c r="B21" s="366">
        <v>125908.14999999937</v>
      </c>
      <c r="C21" s="366"/>
      <c r="D21" s="366"/>
      <c r="E21" s="2149">
        <f t="shared" si="2"/>
        <v>125908.14999999937</v>
      </c>
      <c r="F21" s="5"/>
      <c r="G21" s="86"/>
      <c r="H21"/>
      <c r="I21" s="362"/>
      <c r="J21" s="371"/>
      <c r="K21" s="371"/>
      <c r="L21" s="371"/>
      <c r="M21" s="371"/>
      <c r="N21" s="371"/>
      <c r="O21" s="371"/>
      <c r="P21" s="371"/>
      <c r="Q21" s="371"/>
      <c r="R21" s="371"/>
      <c r="S21" s="371"/>
      <c r="T21" s="371"/>
      <c r="U21" s="371"/>
    </row>
    <row r="22" spans="1:21" ht="15.5">
      <c r="A22" s="2408" t="s">
        <v>667</v>
      </c>
      <c r="B22" s="366">
        <v>88683.219999999987</v>
      </c>
      <c r="C22" s="366">
        <v>4145.6499999999996</v>
      </c>
      <c r="D22" s="366">
        <v>760630.68</v>
      </c>
      <c r="E22" s="2149">
        <f t="shared" si="2"/>
        <v>853459.55</v>
      </c>
      <c r="F22" s="5"/>
    </row>
    <row r="23" spans="1:21" ht="16.149999999999999" customHeight="1">
      <c r="A23" s="2408" t="s">
        <v>668</v>
      </c>
      <c r="B23" s="366">
        <v>298677.29999998718</v>
      </c>
      <c r="C23" s="366">
        <v>2576668.5299999998</v>
      </c>
      <c r="D23" s="366">
        <v>142208.22</v>
      </c>
      <c r="E23" s="2149">
        <f t="shared" si="2"/>
        <v>3017554.0499999872</v>
      </c>
      <c r="F23" s="5"/>
      <c r="G23" s="364"/>
      <c r="H23" s="973"/>
      <c r="I23" s="973"/>
      <c r="J23" s="973"/>
      <c r="K23" s="369"/>
      <c r="L23" s="369"/>
      <c r="M23" s="369"/>
      <c r="N23" s="369"/>
      <c r="O23" s="369"/>
      <c r="P23" s="369"/>
      <c r="Q23" s="369"/>
      <c r="R23" s="369"/>
      <c r="S23" s="369"/>
      <c r="T23" s="369"/>
      <c r="U23" s="369"/>
    </row>
    <row r="24" spans="1:21" ht="15.5">
      <c r="A24" s="2408" t="s">
        <v>669</v>
      </c>
      <c r="B24" s="366">
        <v>113914.47999999995</v>
      </c>
      <c r="C24" s="366">
        <v>3612.33</v>
      </c>
      <c r="D24" s="366">
        <v>400055.97</v>
      </c>
      <c r="E24" s="2149">
        <f t="shared" si="2"/>
        <v>517582.77999999991</v>
      </c>
      <c r="F24" s="5"/>
      <c r="G24" s="364"/>
      <c r="H24" s="364"/>
      <c r="I24" s="362"/>
      <c r="J24" s="369"/>
      <c r="K24" s="369"/>
      <c r="L24" s="369"/>
      <c r="M24" s="369"/>
      <c r="N24" s="369"/>
      <c r="O24" s="369"/>
      <c r="P24" s="369"/>
      <c r="Q24" s="369"/>
      <c r="R24" s="369"/>
      <c r="S24" s="369"/>
      <c r="T24" s="369"/>
      <c r="U24" s="369"/>
    </row>
    <row r="25" spans="1:21" ht="17.149999999999999" customHeight="1">
      <c r="A25" s="2408" t="s">
        <v>64</v>
      </c>
      <c r="B25" s="366">
        <v>0</v>
      </c>
      <c r="C25" s="366">
        <v>0</v>
      </c>
      <c r="D25" s="366">
        <v>0</v>
      </c>
      <c r="E25" s="2149">
        <f t="shared" si="2"/>
        <v>0</v>
      </c>
      <c r="F25" s="364"/>
      <c r="G25" s="364"/>
      <c r="H25" s="364"/>
      <c r="I25" s="362"/>
      <c r="J25" s="369"/>
      <c r="K25" s="369"/>
      <c r="L25" s="369"/>
      <c r="M25" s="369"/>
      <c r="N25" s="369"/>
      <c r="O25" s="369"/>
      <c r="P25" s="369"/>
      <c r="Q25" s="369"/>
      <c r="R25" s="369"/>
      <c r="S25" s="369"/>
      <c r="T25" s="369"/>
      <c r="U25" s="369"/>
    </row>
    <row r="26" spans="1:21" ht="15.5">
      <c r="A26" s="1726"/>
      <c r="B26" s="366"/>
      <c r="C26" s="366"/>
      <c r="D26" s="366"/>
      <c r="E26" s="2150"/>
      <c r="F26" s="364"/>
      <c r="G26" s="364"/>
      <c r="H26" s="364"/>
      <c r="I26" s="362"/>
      <c r="J26" s="369"/>
      <c r="K26" s="369"/>
      <c r="L26" s="369"/>
      <c r="M26" s="369"/>
      <c r="N26" s="369"/>
      <c r="O26" s="369"/>
      <c r="P26" s="369"/>
      <c r="Q26" s="369"/>
      <c r="R26" s="369"/>
      <c r="S26" s="369"/>
      <c r="T26" s="369"/>
      <c r="U26" s="369"/>
    </row>
    <row r="27" spans="1:21" ht="15.5">
      <c r="A27" s="1872"/>
      <c r="B27" s="365"/>
      <c r="C27" s="365"/>
      <c r="D27" s="365"/>
      <c r="E27" s="2151"/>
      <c r="F27" s="364"/>
      <c r="G27" s="364"/>
      <c r="H27" s="364"/>
      <c r="I27" s="362"/>
      <c r="J27" s="369"/>
      <c r="K27" s="369"/>
      <c r="L27" s="369"/>
      <c r="M27" s="369"/>
      <c r="N27" s="369"/>
      <c r="O27" s="369"/>
      <c r="P27" s="369"/>
      <c r="Q27" s="369"/>
      <c r="R27" s="369"/>
      <c r="S27" s="369"/>
      <c r="T27" s="369"/>
      <c r="U27" s="369"/>
    </row>
    <row r="28" spans="1:21" ht="15.5">
      <c r="A28" s="1238" t="s">
        <v>85</v>
      </c>
      <c r="B28" s="367">
        <v>0</v>
      </c>
      <c r="C28" s="367">
        <v>4778.41</v>
      </c>
      <c r="D28" s="366">
        <v>194114.99</v>
      </c>
      <c r="E28" s="2149">
        <f t="shared" ref="E28:E36" si="3">B28+C28+D28</f>
        <v>198893.4</v>
      </c>
      <c r="F28" s="5"/>
      <c r="G28" s="65"/>
      <c r="H28"/>
      <c r="I28" s="362"/>
    </row>
    <row r="29" spans="1:21" ht="15.5">
      <c r="A29" s="1238" t="s">
        <v>670</v>
      </c>
      <c r="B29" s="367"/>
      <c r="C29" s="367"/>
      <c r="D29" s="366"/>
      <c r="E29" s="2149">
        <f t="shared" si="3"/>
        <v>0</v>
      </c>
      <c r="F29" s="5"/>
      <c r="G29" s="65"/>
      <c r="H29"/>
      <c r="I29" s="362"/>
    </row>
    <row r="30" spans="1:21" ht="15.5">
      <c r="A30" s="441" t="s">
        <v>86</v>
      </c>
      <c r="B30" s="2153">
        <v>0</v>
      </c>
      <c r="C30" s="2153">
        <v>7596.42</v>
      </c>
      <c r="D30" s="2154">
        <v>183613.07999999996</v>
      </c>
      <c r="E30" s="1838">
        <f t="shared" si="3"/>
        <v>191209.49999999997</v>
      </c>
      <c r="F30" s="5"/>
      <c r="G30" s="1556"/>
      <c r="H30" s="262"/>
      <c r="I30" s="1557"/>
      <c r="J30" s="1558"/>
    </row>
    <row r="31" spans="1:21" ht="15.5">
      <c r="A31" s="1238" t="s">
        <v>87</v>
      </c>
      <c r="B31" s="367">
        <v>0</v>
      </c>
      <c r="C31" s="367">
        <v>148644.91000000009</v>
      </c>
      <c r="D31" s="366">
        <v>1674520.9599999995</v>
      </c>
      <c r="E31" s="1838">
        <f t="shared" si="3"/>
        <v>1823165.8699999996</v>
      </c>
      <c r="F31" s="5"/>
      <c r="G31" s="65"/>
      <c r="H31"/>
      <c r="I31" s="362"/>
    </row>
    <row r="32" spans="1:21" ht="15.5">
      <c r="A32" s="1238" t="s">
        <v>88</v>
      </c>
      <c r="B32" s="367"/>
      <c r="C32" s="367"/>
      <c r="D32" s="366"/>
      <c r="E32" s="1838">
        <f t="shared" si="3"/>
        <v>0</v>
      </c>
      <c r="F32" s="5"/>
      <c r="G32" s="65"/>
      <c r="H32"/>
      <c r="I32" s="362"/>
    </row>
    <row r="33" spans="1:10" ht="15.5">
      <c r="A33" s="1238" t="s">
        <v>89</v>
      </c>
      <c r="B33" s="367">
        <v>0</v>
      </c>
      <c r="C33" s="367">
        <v>5393.5</v>
      </c>
      <c r="D33" s="366">
        <v>105300.14000000001</v>
      </c>
      <c r="E33" s="1838">
        <f t="shared" si="3"/>
        <v>110693.64000000001</v>
      </c>
      <c r="F33" s="5"/>
      <c r="G33" s="65"/>
      <c r="H33"/>
      <c r="I33" s="362"/>
    </row>
    <row r="34" spans="1:10" ht="15.5">
      <c r="A34" s="1238" t="s">
        <v>90</v>
      </c>
      <c r="B34" s="367">
        <v>451889.00999999786</v>
      </c>
      <c r="C34" s="367">
        <v>49181.110000000044</v>
      </c>
      <c r="D34" s="366">
        <v>408073.49999999988</v>
      </c>
      <c r="E34" s="1838">
        <f t="shared" si="3"/>
        <v>909143.61999999778</v>
      </c>
      <c r="F34" s="5"/>
      <c r="G34" s="65"/>
      <c r="H34"/>
      <c r="I34" s="362"/>
    </row>
    <row r="35" spans="1:10" ht="15.5">
      <c r="A35" s="1238" t="s">
        <v>671</v>
      </c>
      <c r="B35" s="367">
        <v>2676017.0900000911</v>
      </c>
      <c r="C35" s="367">
        <v>208949.42000000004</v>
      </c>
      <c r="D35" s="366">
        <v>2021488.1400000006</v>
      </c>
      <c r="E35" s="1838">
        <f t="shared" si="3"/>
        <v>4906454.6500000916</v>
      </c>
      <c r="F35" s="5"/>
      <c r="G35" s="65"/>
      <c r="H35"/>
      <c r="I35" s="362"/>
    </row>
    <row r="36" spans="1:10" ht="15.5">
      <c r="A36" s="1238" t="s">
        <v>92</v>
      </c>
      <c r="B36" s="367">
        <v>0</v>
      </c>
      <c r="C36" s="367">
        <v>5059.7299999999996</v>
      </c>
      <c r="D36" s="366">
        <v>0</v>
      </c>
      <c r="E36" s="1838">
        <f t="shared" si="3"/>
        <v>5059.7299999999996</v>
      </c>
      <c r="F36" s="5"/>
      <c r="G36" s="65"/>
      <c r="H36"/>
      <c r="I36" s="362"/>
    </row>
    <row r="37" spans="1:10" s="1" customFormat="1" ht="15">
      <c r="A37" s="1871" t="s">
        <v>672</v>
      </c>
      <c r="B37" s="974">
        <f>SUM(B28:B36)</f>
        <v>3127906.100000089</v>
      </c>
      <c r="C37" s="974">
        <f t="shared" ref="C37" si="4">SUM(C28:C36)</f>
        <v>429603.50000000012</v>
      </c>
      <c r="D37" s="974">
        <f>SUM(D28:D36)</f>
        <v>4587110.8100000005</v>
      </c>
      <c r="E37" s="1869">
        <f>B37+C37+D37</f>
        <v>8144620.4100000896</v>
      </c>
      <c r="F37" s="5"/>
      <c r="G37" s="63"/>
      <c r="H37" s="374"/>
      <c r="I37" s="975"/>
      <c r="J37" s="976"/>
    </row>
    <row r="38" spans="1:10" ht="15.5">
      <c r="A38" s="1872"/>
      <c r="B38" s="365"/>
      <c r="C38" s="365"/>
      <c r="D38" s="365"/>
      <c r="E38" s="1867"/>
    </row>
    <row r="39" spans="1:10" ht="15.5" thickBot="1">
      <c r="A39" s="1873" t="s">
        <v>94</v>
      </c>
      <c r="B39" s="1874">
        <f>B18+B20+B21+B22+B23+B24+B25+B37</f>
        <v>3755402.4800000754</v>
      </c>
      <c r="C39" s="1874">
        <f t="shared" ref="C39:D39" si="5">C18+C20+C21+C22+C23+C24+C25+C37</f>
        <v>3032760.6099999994</v>
      </c>
      <c r="D39" s="1874">
        <f t="shared" si="5"/>
        <v>59140581.909999982</v>
      </c>
      <c r="E39" s="1875">
        <f>E18+E20+E21+E22+E23+E24+E25+E37</f>
        <v>65928745.00000006</v>
      </c>
    </row>
  </sheetData>
  <mergeCells count="11">
    <mergeCell ref="A1:E1"/>
    <mergeCell ref="A2:E2"/>
    <mergeCell ref="A3:E3"/>
    <mergeCell ref="H7:J7"/>
    <mergeCell ref="H14:J14"/>
    <mergeCell ref="H18:J18"/>
    <mergeCell ref="H9:J9"/>
    <mergeCell ref="H10:J10"/>
    <mergeCell ref="H11:J11"/>
    <mergeCell ref="H12:J12"/>
    <mergeCell ref="H13:J13"/>
  </mergeCells>
  <printOptions horizontalCentered="1"/>
  <pageMargins left="0.25" right="0.25" top="0.5" bottom="0.5" header="0.3" footer="0.3"/>
  <pageSetup orientation="portrait"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949A8-2E69-4959-BE50-3C4F45622E4D}">
  <sheetPr>
    <pageSetUpPr fitToPage="1"/>
  </sheetPr>
  <dimension ref="A1:S35"/>
  <sheetViews>
    <sheetView view="pageBreakPreview" zoomScale="90" zoomScaleNormal="100" zoomScaleSheetLayoutView="90" workbookViewId="0">
      <selection activeCell="E32" sqref="E32"/>
    </sheetView>
  </sheetViews>
  <sheetFormatPr defaultColWidth="9.453125" defaultRowHeight="12.5"/>
  <cols>
    <col min="1" max="1" width="18.453125" customWidth="1"/>
    <col min="2" max="2" width="19.54296875" customWidth="1"/>
    <col min="3" max="3" width="17.26953125" customWidth="1"/>
    <col min="4" max="4" width="17.453125" customWidth="1"/>
    <col min="5" max="5" width="19" customWidth="1"/>
    <col min="6" max="6" width="18.26953125" customWidth="1"/>
    <col min="7" max="7" width="17.54296875" customWidth="1"/>
    <col min="8" max="8" width="18" customWidth="1"/>
    <col min="10" max="10" width="25.54296875" bestFit="1" customWidth="1"/>
    <col min="12" max="12" width="24.54296875" customWidth="1"/>
  </cols>
  <sheetData>
    <row r="1" spans="1:19" ht="15.75" customHeight="1">
      <c r="A1" s="2439" t="s">
        <v>673</v>
      </c>
      <c r="B1" s="2439"/>
      <c r="C1" s="2439"/>
      <c r="D1" s="2439"/>
      <c r="E1" s="2439"/>
      <c r="F1" s="2439"/>
      <c r="G1" s="2439"/>
      <c r="H1" s="2439"/>
      <c r="I1" s="154"/>
      <c r="J1" s="154"/>
      <c r="K1" s="154"/>
      <c r="L1" s="154"/>
      <c r="M1" s="154"/>
      <c r="N1" s="154"/>
      <c r="O1" s="154"/>
      <c r="P1" s="154"/>
      <c r="Q1" s="154"/>
      <c r="R1" s="154"/>
      <c r="S1" s="154"/>
    </row>
    <row r="2" spans="1:19" ht="15">
      <c r="A2" s="2436" t="str" cm="1">
        <f t="array" ref="A2">'ESA Summary Table 1'!A2:A2</f>
        <v>Southern California Edison</v>
      </c>
      <c r="B2" s="2436"/>
      <c r="C2" s="2436"/>
      <c r="D2" s="2436"/>
      <c r="E2" s="2436"/>
      <c r="F2" s="2436"/>
      <c r="G2" s="2436"/>
      <c r="H2" s="2436"/>
      <c r="I2" s="63"/>
      <c r="J2" s="63"/>
      <c r="K2" s="63"/>
      <c r="L2" s="63"/>
      <c r="M2" s="63"/>
      <c r="N2" s="63"/>
      <c r="O2" s="63"/>
      <c r="P2" s="63"/>
      <c r="Q2" s="63"/>
      <c r="R2" s="63"/>
      <c r="S2" s="63"/>
    </row>
    <row r="3" spans="1:19" ht="15">
      <c r="A3" s="2436" t="str" cm="1">
        <f t="array" ref="A3">'ESA Summary Table 1'!A3:A3</f>
        <v>Program Year 2024 Annual Report</v>
      </c>
      <c r="B3" s="2436"/>
      <c r="C3" s="2436"/>
      <c r="D3" s="2436"/>
      <c r="E3" s="2436"/>
      <c r="F3" s="2436"/>
      <c r="G3" s="2436"/>
      <c r="H3" s="2436"/>
      <c r="I3" s="155"/>
      <c r="J3" s="155"/>
      <c r="K3" s="155"/>
      <c r="L3" s="155"/>
      <c r="M3" s="155"/>
      <c r="N3" s="155"/>
      <c r="O3" s="155"/>
      <c r="P3" s="155"/>
      <c r="Q3" s="155"/>
      <c r="R3" s="155"/>
      <c r="S3" s="155"/>
    </row>
    <row r="4" spans="1:19" ht="16" thickBot="1">
      <c r="A4" s="1876"/>
      <c r="B4" s="250"/>
      <c r="C4" s="250"/>
      <c r="D4" s="250"/>
      <c r="E4" s="250"/>
      <c r="F4" s="250"/>
      <c r="H4" s="250"/>
      <c r="I4" s="305"/>
      <c r="J4" s="378"/>
    </row>
    <row r="5" spans="1:19" ht="15.5" thickBot="1">
      <c r="A5" s="2597" t="s">
        <v>674</v>
      </c>
      <c r="B5" s="2598"/>
      <c r="C5" s="2598"/>
      <c r="D5" s="2598"/>
      <c r="E5" s="2598"/>
      <c r="F5" s="2598"/>
      <c r="G5" s="2598"/>
      <c r="H5" s="2599"/>
    </row>
    <row r="6" spans="1:19" ht="60.5" thickBot="1">
      <c r="A6" s="1973" t="s">
        <v>599</v>
      </c>
      <c r="B6" s="1974" t="s">
        <v>675</v>
      </c>
      <c r="C6" s="1974" t="s">
        <v>676</v>
      </c>
      <c r="D6" s="1974" t="s">
        <v>677</v>
      </c>
      <c r="E6" s="1974" t="s">
        <v>678</v>
      </c>
      <c r="F6" s="1974" t="s">
        <v>679</v>
      </c>
      <c r="G6" s="1974" t="s">
        <v>680</v>
      </c>
      <c r="H6" s="1975" t="s">
        <v>681</v>
      </c>
    </row>
    <row r="7" spans="1:19" ht="15.75" customHeight="1">
      <c r="A7" s="441" t="s">
        <v>682</v>
      </c>
      <c r="B7" s="1971">
        <v>0</v>
      </c>
      <c r="C7" s="1971">
        <v>0</v>
      </c>
      <c r="D7" s="1971">
        <v>0</v>
      </c>
      <c r="E7" s="1971">
        <v>0</v>
      </c>
      <c r="F7" s="1971">
        <v>0</v>
      </c>
      <c r="G7" s="1971">
        <v>0</v>
      </c>
      <c r="H7" s="1972">
        <v>0</v>
      </c>
      <c r="J7" s="225"/>
      <c r="K7" s="223"/>
      <c r="L7" s="223"/>
    </row>
    <row r="8" spans="1:19" ht="15.75" customHeight="1">
      <c r="A8" s="1238" t="s">
        <v>683</v>
      </c>
      <c r="B8" s="938">
        <v>0</v>
      </c>
      <c r="C8" s="938">
        <v>0</v>
      </c>
      <c r="D8" s="938">
        <v>0</v>
      </c>
      <c r="E8" s="938">
        <v>0</v>
      </c>
      <c r="F8" s="938">
        <v>0</v>
      </c>
      <c r="G8" s="938">
        <v>0</v>
      </c>
      <c r="H8" s="1877">
        <v>0</v>
      </c>
      <c r="J8" s="225"/>
      <c r="K8" s="223"/>
      <c r="L8" s="223"/>
    </row>
    <row r="9" spans="1:19" ht="15.75" customHeight="1">
      <c r="A9" s="1238" t="s">
        <v>684</v>
      </c>
      <c r="B9" s="938">
        <v>0</v>
      </c>
      <c r="C9" s="938">
        <v>0</v>
      </c>
      <c r="D9" s="938">
        <v>0</v>
      </c>
      <c r="E9" s="938">
        <v>0</v>
      </c>
      <c r="F9" s="938">
        <v>0</v>
      </c>
      <c r="G9" s="938">
        <v>0</v>
      </c>
      <c r="H9" s="1877">
        <v>0</v>
      </c>
      <c r="J9" s="225"/>
      <c r="K9" s="223"/>
      <c r="L9" s="223"/>
    </row>
    <row r="10" spans="1:19" ht="15.75" customHeight="1">
      <c r="A10" s="1238" t="s">
        <v>685</v>
      </c>
      <c r="B10" s="938">
        <v>62</v>
      </c>
      <c r="C10" s="938">
        <v>31</v>
      </c>
      <c r="D10" s="938">
        <v>0</v>
      </c>
      <c r="E10" s="938">
        <v>22</v>
      </c>
      <c r="F10" s="938">
        <v>9</v>
      </c>
      <c r="G10" s="938">
        <v>9</v>
      </c>
      <c r="H10" s="1877">
        <v>64</v>
      </c>
      <c r="J10" s="225"/>
      <c r="K10" s="223"/>
      <c r="L10" s="223"/>
    </row>
    <row r="11" spans="1:19" ht="15.75" customHeight="1">
      <c r="A11" s="1238" t="s">
        <v>686</v>
      </c>
      <c r="B11" s="938">
        <v>62</v>
      </c>
      <c r="C11" s="938">
        <v>15</v>
      </c>
      <c r="D11" s="938">
        <v>0</v>
      </c>
      <c r="E11" s="938">
        <v>30</v>
      </c>
      <c r="F11" s="938">
        <v>3</v>
      </c>
      <c r="G11" s="938">
        <v>5</v>
      </c>
      <c r="H11" s="1877">
        <v>107</v>
      </c>
      <c r="J11" s="225"/>
      <c r="K11" s="223"/>
      <c r="L11" s="223"/>
    </row>
    <row r="12" spans="1:19" ht="15.75" customHeight="1">
      <c r="A12" s="1238" t="s">
        <v>687</v>
      </c>
      <c r="B12" s="938">
        <v>1537</v>
      </c>
      <c r="C12" s="938">
        <v>257</v>
      </c>
      <c r="D12" s="938">
        <v>4</v>
      </c>
      <c r="E12" s="938">
        <v>102</v>
      </c>
      <c r="F12" s="938">
        <v>102</v>
      </c>
      <c r="G12" s="938">
        <v>208</v>
      </c>
      <c r="H12" s="1877">
        <v>2874</v>
      </c>
      <c r="J12" s="225"/>
      <c r="K12" s="223"/>
      <c r="L12" s="223"/>
    </row>
    <row r="13" spans="1:19" ht="15.75" customHeight="1">
      <c r="A13" s="1238" t="s">
        <v>688</v>
      </c>
      <c r="B13" s="938">
        <v>0</v>
      </c>
      <c r="C13" s="938">
        <v>0</v>
      </c>
      <c r="D13" s="938">
        <v>0</v>
      </c>
      <c r="E13" s="938">
        <v>0</v>
      </c>
      <c r="F13" s="938">
        <v>0</v>
      </c>
      <c r="G13" s="938">
        <v>0</v>
      </c>
      <c r="H13" s="1877">
        <v>0</v>
      </c>
      <c r="J13" s="225"/>
      <c r="K13" s="223"/>
      <c r="L13" s="223"/>
    </row>
    <row r="14" spans="1:19" ht="15.75" customHeight="1">
      <c r="A14" s="1238" t="s">
        <v>689</v>
      </c>
      <c r="B14" s="938">
        <v>0</v>
      </c>
      <c r="C14" s="938">
        <v>0</v>
      </c>
      <c r="D14" s="938">
        <v>0</v>
      </c>
      <c r="E14" s="938">
        <v>0</v>
      </c>
      <c r="F14" s="938">
        <v>0</v>
      </c>
      <c r="G14" s="938">
        <v>0</v>
      </c>
      <c r="H14" s="1877">
        <v>1</v>
      </c>
      <c r="J14" s="225"/>
      <c r="K14" s="223"/>
      <c r="L14" s="223"/>
    </row>
    <row r="15" spans="1:19" ht="15.75" customHeight="1">
      <c r="A15" s="1238" t="s">
        <v>690</v>
      </c>
      <c r="B15" s="938">
        <v>271</v>
      </c>
      <c r="C15" s="938">
        <v>19</v>
      </c>
      <c r="D15" s="938">
        <v>0</v>
      </c>
      <c r="E15" s="938">
        <v>7</v>
      </c>
      <c r="F15" s="938">
        <v>29</v>
      </c>
      <c r="G15" s="938">
        <v>21</v>
      </c>
      <c r="H15" s="1877">
        <v>756</v>
      </c>
      <c r="J15" s="225"/>
      <c r="K15" s="223"/>
      <c r="L15" s="223"/>
    </row>
    <row r="16" spans="1:19" ht="15.75" customHeight="1">
      <c r="A16" s="1238" t="s">
        <v>691</v>
      </c>
      <c r="B16" s="938">
        <v>513</v>
      </c>
      <c r="C16" s="938">
        <v>100</v>
      </c>
      <c r="D16" s="938">
        <v>6</v>
      </c>
      <c r="E16" s="938">
        <v>34</v>
      </c>
      <c r="F16" s="938">
        <v>119</v>
      </c>
      <c r="G16" s="938">
        <v>203</v>
      </c>
      <c r="H16" s="1877">
        <v>1039</v>
      </c>
      <c r="J16" s="225"/>
      <c r="K16" s="223"/>
      <c r="L16" s="223"/>
    </row>
    <row r="17" spans="1:12" ht="15.75" customHeight="1">
      <c r="A17" s="1238" t="s">
        <v>692</v>
      </c>
      <c r="B17" s="938">
        <v>1364</v>
      </c>
      <c r="C17" s="938">
        <v>143</v>
      </c>
      <c r="D17" s="938">
        <v>2</v>
      </c>
      <c r="E17" s="938">
        <v>20</v>
      </c>
      <c r="F17" s="938">
        <v>229</v>
      </c>
      <c r="G17" s="938">
        <v>271</v>
      </c>
      <c r="H17" s="1877">
        <v>963</v>
      </c>
      <c r="J17" s="225"/>
      <c r="K17" s="223"/>
      <c r="L17" s="223"/>
    </row>
    <row r="18" spans="1:12" ht="15.75" customHeight="1">
      <c r="A18" s="1238" t="s">
        <v>693</v>
      </c>
      <c r="B18" s="938">
        <v>0</v>
      </c>
      <c r="C18" s="938">
        <v>0</v>
      </c>
      <c r="D18" s="938">
        <v>0</v>
      </c>
      <c r="E18" s="938">
        <v>0</v>
      </c>
      <c r="F18" s="938">
        <v>0</v>
      </c>
      <c r="G18" s="938">
        <v>0</v>
      </c>
      <c r="H18" s="1877">
        <v>0</v>
      </c>
      <c r="J18" s="225"/>
      <c r="K18" s="223"/>
      <c r="L18" s="223"/>
    </row>
    <row r="19" spans="1:12" ht="15.75" customHeight="1">
      <c r="A19" s="439" t="s">
        <v>694</v>
      </c>
      <c r="B19" s="2165">
        <v>0</v>
      </c>
      <c r="C19" s="2165">
        <v>0</v>
      </c>
      <c r="D19" s="2165">
        <v>0</v>
      </c>
      <c r="E19" s="938">
        <v>0</v>
      </c>
      <c r="F19" s="938">
        <v>0</v>
      </c>
      <c r="G19" s="938">
        <v>0</v>
      </c>
      <c r="H19" s="1877">
        <v>3</v>
      </c>
      <c r="J19" s="225"/>
      <c r="K19" s="223"/>
      <c r="L19" s="223"/>
    </row>
    <row r="20" spans="1:12" ht="15.75" customHeight="1">
      <c r="A20" s="1238" t="s">
        <v>695</v>
      </c>
      <c r="B20" s="938">
        <v>359</v>
      </c>
      <c r="C20" s="938">
        <v>113</v>
      </c>
      <c r="D20" s="938">
        <v>0</v>
      </c>
      <c r="E20" s="2162">
        <v>73</v>
      </c>
      <c r="F20" s="938">
        <v>63</v>
      </c>
      <c r="G20" s="938">
        <v>91</v>
      </c>
      <c r="H20" s="1877">
        <v>495</v>
      </c>
      <c r="J20" s="224"/>
      <c r="K20" s="223"/>
      <c r="L20" s="223"/>
    </row>
    <row r="21" spans="1:12" ht="15.75" customHeight="1">
      <c r="A21" s="1238" t="s">
        <v>696</v>
      </c>
      <c r="B21" s="1215">
        <v>0</v>
      </c>
      <c r="C21" s="1215">
        <v>0</v>
      </c>
      <c r="D21" s="1215">
        <v>0</v>
      </c>
      <c r="E21" s="2163">
        <v>0</v>
      </c>
      <c r="F21" s="1215">
        <v>0</v>
      </c>
      <c r="G21" s="1215">
        <v>0</v>
      </c>
      <c r="H21" s="1878">
        <v>0</v>
      </c>
    </row>
    <row r="22" spans="1:12" ht="15.75" customHeight="1" thickBot="1">
      <c r="A22" s="439" t="s">
        <v>697</v>
      </c>
      <c r="B22" s="1882">
        <v>17</v>
      </c>
      <c r="C22" s="1882">
        <v>2</v>
      </c>
      <c r="D22" s="1882">
        <v>0</v>
      </c>
      <c r="E22" s="2164">
        <v>0</v>
      </c>
      <c r="F22" s="1882">
        <v>1</v>
      </c>
      <c r="G22" s="1882">
        <v>0</v>
      </c>
      <c r="H22" s="1883">
        <v>109</v>
      </c>
    </row>
    <row r="23" spans="1:12" ht="15.75" customHeight="1" thickBot="1">
      <c r="A23" s="108" t="s">
        <v>43</v>
      </c>
      <c r="B23" s="1884">
        <f>SUM(B7:B22)</f>
        <v>4185</v>
      </c>
      <c r="C23" s="1884">
        <f t="shared" ref="C23:H23" si="0">SUM(C7:C22)</f>
        <v>680</v>
      </c>
      <c r="D23" s="1884">
        <f t="shared" si="0"/>
        <v>12</v>
      </c>
      <c r="E23" s="1884">
        <f t="shared" si="0"/>
        <v>288</v>
      </c>
      <c r="F23" s="1884">
        <f t="shared" si="0"/>
        <v>555</v>
      </c>
      <c r="G23" s="1884">
        <f t="shared" si="0"/>
        <v>808</v>
      </c>
      <c r="H23" s="437">
        <f t="shared" si="0"/>
        <v>6411</v>
      </c>
    </row>
    <row r="24" spans="1:12" ht="15.75" customHeight="1">
      <c r="A24" s="63"/>
      <c r="B24" s="375"/>
      <c r="C24" s="375"/>
      <c r="D24" s="375"/>
      <c r="E24" s="375"/>
      <c r="F24" s="375"/>
      <c r="G24" s="375"/>
      <c r="H24" s="375"/>
    </row>
    <row r="25" spans="1:12" ht="18" customHeight="1">
      <c r="A25" s="2574" t="s">
        <v>1531</v>
      </c>
      <c r="B25" s="2574"/>
      <c r="C25" s="2574"/>
      <c r="D25" s="2574"/>
      <c r="E25" s="2574"/>
      <c r="F25" s="2574"/>
      <c r="G25" s="2574"/>
      <c r="H25" s="2574"/>
      <c r="I25" s="373"/>
      <c r="J25" s="373"/>
    </row>
    <row r="26" spans="1:12" ht="15.65" customHeight="1">
      <c r="A26" s="2603"/>
      <c r="B26" s="2603"/>
      <c r="C26" s="2603"/>
      <c r="D26" s="2603"/>
      <c r="E26" s="2603"/>
      <c r="F26" s="2603"/>
      <c r="G26" s="65"/>
      <c r="H26" s="65"/>
    </row>
    <row r="27" spans="1:12" ht="15.5">
      <c r="A27" s="63"/>
      <c r="B27" s="65"/>
      <c r="C27" s="65"/>
      <c r="D27" s="65"/>
      <c r="E27" s="65"/>
      <c r="F27" s="65"/>
      <c r="G27" s="65"/>
      <c r="H27" s="65"/>
    </row>
    <row r="28" spans="1:12" ht="16" thickBot="1">
      <c r="A28" s="63" t="s">
        <v>698</v>
      </c>
      <c r="B28" s="65"/>
      <c r="C28" s="65"/>
      <c r="D28" s="65"/>
      <c r="E28" s="65"/>
      <c r="F28" s="65"/>
      <c r="G28" s="65"/>
      <c r="H28" s="65"/>
    </row>
    <row r="29" spans="1:12" ht="27" customHeight="1" thickBot="1">
      <c r="A29" s="1977"/>
      <c r="B29" s="2600" t="s">
        <v>699</v>
      </c>
      <c r="C29" s="2601"/>
      <c r="D29" s="2602"/>
      <c r="E29" s="2601"/>
      <c r="F29" s="2602"/>
      <c r="G29" s="192"/>
      <c r="H29" s="192"/>
    </row>
    <row r="30" spans="1:12" ht="105">
      <c r="A30" s="1976" t="s">
        <v>700</v>
      </c>
      <c r="B30" s="1880" t="s">
        <v>675</v>
      </c>
      <c r="C30" s="1880" t="s">
        <v>701</v>
      </c>
      <c r="D30" s="1880" t="s">
        <v>702</v>
      </c>
      <c r="E30" s="1880" t="s">
        <v>678</v>
      </c>
      <c r="F30" s="1881" t="s">
        <v>703</v>
      </c>
      <c r="G30" s="377"/>
      <c r="H30" s="377"/>
    </row>
    <row r="31" spans="1:12" ht="16" thickBot="1">
      <c r="A31" s="1885">
        <v>2387</v>
      </c>
      <c r="B31" s="318">
        <v>1134</v>
      </c>
      <c r="C31" s="318">
        <v>69</v>
      </c>
      <c r="D31" s="318">
        <v>0</v>
      </c>
      <c r="E31" s="318">
        <v>2</v>
      </c>
      <c r="F31" s="1886">
        <v>1182</v>
      </c>
      <c r="G31" s="376"/>
      <c r="H31" s="376"/>
    </row>
    <row r="32" spans="1:12" ht="15.5" thickBot="1">
      <c r="A32" s="108" t="s">
        <v>43</v>
      </c>
      <c r="B32" s="1884">
        <f>SUM(B31:B31)</f>
        <v>1134</v>
      </c>
      <c r="C32" s="1884">
        <f>SUM(C31:C31)</f>
        <v>69</v>
      </c>
      <c r="D32" s="1884">
        <f>SUM(D31:D31)</f>
        <v>0</v>
      </c>
      <c r="E32" s="1884">
        <f>SUM(E31:E31)</f>
        <v>2</v>
      </c>
      <c r="F32" s="437">
        <f>SUM(F31:F31)</f>
        <v>1182</v>
      </c>
      <c r="G32" s="375"/>
      <c r="H32" s="375"/>
    </row>
    <row r="33" spans="1:10" ht="15">
      <c r="A33" s="63"/>
      <c r="B33" s="375"/>
      <c r="C33" s="375"/>
      <c r="D33" s="375"/>
      <c r="E33" s="375"/>
      <c r="F33" s="375"/>
      <c r="G33" s="375"/>
      <c r="H33" s="375"/>
    </row>
    <row r="34" spans="1:10" ht="16.5" customHeight="1">
      <c r="A34" s="2574" t="s">
        <v>1530</v>
      </c>
      <c r="B34" s="2574"/>
      <c r="C34" s="2574"/>
      <c r="D34" s="2574"/>
      <c r="E34" s="2574"/>
      <c r="F34" s="2574"/>
      <c r="G34" s="2574"/>
      <c r="H34" s="2574"/>
      <c r="I34" s="373"/>
      <c r="J34" s="373"/>
    </row>
    <row r="35" spans="1:10" ht="13">
      <c r="A35" s="10"/>
      <c r="B35" s="10"/>
      <c r="C35" s="10"/>
      <c r="D35" s="10"/>
      <c r="E35" s="10"/>
      <c r="F35" s="10"/>
      <c r="G35" s="10"/>
      <c r="H35" s="10"/>
    </row>
  </sheetData>
  <mergeCells count="8">
    <mergeCell ref="A1:H1"/>
    <mergeCell ref="A2:H2"/>
    <mergeCell ref="A3:H3"/>
    <mergeCell ref="A34:H34"/>
    <mergeCell ref="A5:H5"/>
    <mergeCell ref="B29:F29"/>
    <mergeCell ref="A26:F26"/>
    <mergeCell ref="A25:H25"/>
  </mergeCells>
  <printOptions horizontalCentered="1"/>
  <pageMargins left="0.25" right="0.25" top="0.5" bottom="0.5" header="0.3" footer="0.3"/>
  <pageSetup scale="71" orientation="portrait" r:id="rId1"/>
  <headerFooter scaleWithDoc="0"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5B77E-3FA1-4279-B37A-395FEBB90210}">
  <sheetPr>
    <pageSetUpPr fitToPage="1"/>
  </sheetPr>
  <dimension ref="A1:S56"/>
  <sheetViews>
    <sheetView view="pageBreakPreview" topLeftCell="A5" zoomScale="90" zoomScaleNormal="100" zoomScaleSheetLayoutView="90" workbookViewId="0">
      <selection activeCell="E32" sqref="E32"/>
    </sheetView>
  </sheetViews>
  <sheetFormatPr defaultColWidth="9.453125" defaultRowHeight="14"/>
  <cols>
    <col min="1" max="1" width="15.453125" style="300" customWidth="1"/>
    <col min="2" max="2" width="17.7265625" style="42" customWidth="1"/>
    <col min="3" max="3" width="15.26953125" style="8" customWidth="1"/>
    <col min="4" max="4" width="3.7265625" style="8" customWidth="1"/>
    <col min="5" max="5" width="14.7265625" style="8" customWidth="1"/>
    <col min="6" max="6" width="16.7265625" style="8" customWidth="1"/>
    <col min="7" max="7" width="14.453125" style="8" customWidth="1"/>
    <col min="8" max="8" width="12" style="8" bestFit="1" customWidth="1"/>
    <col min="9" max="10" width="9.453125" style="8"/>
    <col min="11" max="11" width="45.7265625" style="8" customWidth="1"/>
    <col min="12" max="16384" width="9.453125" style="8"/>
  </cols>
  <sheetData>
    <row r="1" spans="1:19" s="10" customFormat="1" ht="15.75" customHeight="1">
      <c r="A1" s="2439" t="s">
        <v>704</v>
      </c>
      <c r="B1" s="2439"/>
      <c r="C1" s="2439"/>
      <c r="D1" s="2439"/>
      <c r="E1" s="2439"/>
      <c r="F1" s="2439"/>
      <c r="G1" s="2439"/>
      <c r="H1" s="154"/>
      <c r="I1" s="154"/>
      <c r="J1" s="154"/>
      <c r="K1" s="154"/>
      <c r="L1" s="154"/>
      <c r="M1" s="154"/>
      <c r="N1" s="154"/>
      <c r="O1" s="154"/>
      <c r="P1" s="154"/>
      <c r="Q1" s="154"/>
      <c r="R1" s="154"/>
      <c r="S1" s="154"/>
    </row>
    <row r="2" spans="1:19" s="10" customFormat="1" ht="15">
      <c r="A2" s="2436" t="str" cm="1">
        <f t="array" ref="A2">'ESA Summary Table 1'!A2:A2</f>
        <v>Southern California Edison</v>
      </c>
      <c r="B2" s="2436"/>
      <c r="C2" s="2436"/>
      <c r="D2" s="2436"/>
      <c r="E2" s="2436"/>
      <c r="F2" s="2436"/>
      <c r="G2" s="2436"/>
      <c r="H2" s="63"/>
      <c r="I2" s="63"/>
      <c r="J2" s="63"/>
      <c r="K2" s="63"/>
      <c r="L2" s="63"/>
      <c r="M2" s="63"/>
      <c r="N2" s="63"/>
      <c r="O2" s="63"/>
      <c r="P2" s="63"/>
      <c r="Q2" s="63"/>
      <c r="R2" s="63"/>
      <c r="S2" s="63"/>
    </row>
    <row r="3" spans="1:19" s="10" customFormat="1" ht="15">
      <c r="A3" s="2436" t="str" cm="1">
        <f t="array" ref="A3">'ESA Summary Table 1'!A3:A3</f>
        <v>Program Year 2024 Annual Report</v>
      </c>
      <c r="B3" s="2436"/>
      <c r="C3" s="2436"/>
      <c r="D3" s="2436"/>
      <c r="E3" s="2436"/>
      <c r="F3" s="2436"/>
      <c r="G3" s="2436"/>
      <c r="H3" s="155"/>
      <c r="I3" s="155"/>
      <c r="J3" s="155"/>
      <c r="K3" s="155"/>
      <c r="L3" s="155"/>
      <c r="M3" s="155"/>
      <c r="N3" s="155"/>
      <c r="O3" s="155"/>
      <c r="P3" s="155"/>
      <c r="Q3" s="155"/>
      <c r="R3" s="155"/>
      <c r="S3" s="155"/>
    </row>
    <row r="4" spans="1:19" s="10" customFormat="1" ht="15.5" thickBot="1">
      <c r="A4" s="1573"/>
      <c r="B4" s="153"/>
      <c r="C4" s="153"/>
      <c r="D4" s="867"/>
      <c r="E4" s="153"/>
      <c r="G4" s="153"/>
      <c r="H4" s="155"/>
      <c r="I4" s="155"/>
      <c r="J4" s="155"/>
      <c r="K4" s="155"/>
      <c r="L4" s="155"/>
      <c r="M4" s="155"/>
      <c r="N4" s="155"/>
      <c r="O4" s="155"/>
      <c r="P4" s="155"/>
      <c r="Q4" s="155"/>
      <c r="R4" s="155"/>
      <c r="S4" s="155"/>
    </row>
    <row r="5" spans="1:19" s="337" customFormat="1" ht="42.65" customHeight="1" thickBot="1">
      <c r="A5" s="2604" t="s">
        <v>705</v>
      </c>
      <c r="B5" s="2605"/>
      <c r="C5" s="2606"/>
      <c r="D5" s="2172"/>
      <c r="E5" s="2604" t="s">
        <v>706</v>
      </c>
      <c r="F5" s="2605"/>
      <c r="G5" s="2606"/>
    </row>
    <row r="6" spans="1:19" ht="23" thickBot="1">
      <c r="A6" s="380" t="s">
        <v>590</v>
      </c>
      <c r="B6" s="379" t="s">
        <v>707</v>
      </c>
      <c r="C6" s="2170" t="s">
        <v>708</v>
      </c>
      <c r="D6" s="632"/>
      <c r="E6" s="380" t="s">
        <v>590</v>
      </c>
      <c r="F6" s="379" t="s">
        <v>707</v>
      </c>
      <c r="G6" s="2170" t="s">
        <v>708</v>
      </c>
      <c r="H6" s="1759"/>
      <c r="I6" s="225"/>
      <c r="J6" s="223"/>
      <c r="K6" s="223"/>
    </row>
    <row r="7" spans="1:19" ht="15.5">
      <c r="A7" s="1429">
        <v>2024</v>
      </c>
      <c r="B7" s="619">
        <v>0.2005423011288516</v>
      </c>
      <c r="C7" s="620"/>
      <c r="D7" s="632"/>
      <c r="E7" s="1429">
        <v>2024</v>
      </c>
      <c r="F7" s="619">
        <v>0.17964885985188933</v>
      </c>
      <c r="G7" s="620"/>
    </row>
    <row r="8" spans="1:19" ht="15.5">
      <c r="A8" s="1429">
        <v>2025</v>
      </c>
      <c r="B8" s="619">
        <f>B7*1.03</f>
        <v>0.20655857016271714</v>
      </c>
      <c r="C8" s="620"/>
      <c r="D8" s="632"/>
      <c r="E8" s="1429">
        <v>2025</v>
      </c>
      <c r="F8" s="619">
        <f>F7*1.03</f>
        <v>0.18503832564744602</v>
      </c>
      <c r="G8" s="620"/>
    </row>
    <row r="9" spans="1:19" ht="15.5">
      <c r="A9" s="1429">
        <v>2026</v>
      </c>
      <c r="B9" s="619">
        <f t="shared" ref="B9:B31" si="0">B8*1.03</f>
        <v>0.21275532726759866</v>
      </c>
      <c r="C9" s="620"/>
      <c r="D9" s="632"/>
      <c r="E9" s="1429">
        <v>2026</v>
      </c>
      <c r="F9" s="619">
        <f t="shared" ref="F9:F31" si="1">F8*1.03</f>
        <v>0.19058947541686941</v>
      </c>
      <c r="G9" s="620"/>
    </row>
    <row r="10" spans="1:19" ht="15.5">
      <c r="A10" s="1429">
        <v>2027</v>
      </c>
      <c r="B10" s="619">
        <f t="shared" si="0"/>
        <v>0.21913798708562662</v>
      </c>
      <c r="C10" s="620"/>
      <c r="D10" s="632"/>
      <c r="E10" s="1429">
        <v>2027</v>
      </c>
      <c r="F10" s="619">
        <f t="shared" si="1"/>
        <v>0.19630715967937551</v>
      </c>
      <c r="G10" s="620"/>
    </row>
    <row r="11" spans="1:19" ht="15.5">
      <c r="A11" s="1429">
        <v>2028</v>
      </c>
      <c r="B11" s="619">
        <f t="shared" si="0"/>
        <v>0.22571212669819543</v>
      </c>
      <c r="C11" s="620"/>
      <c r="D11" s="632"/>
      <c r="E11" s="1429">
        <v>2028</v>
      </c>
      <c r="F11" s="619">
        <f t="shared" si="1"/>
        <v>0.20219637446975677</v>
      </c>
      <c r="G11" s="620"/>
    </row>
    <row r="12" spans="1:19" ht="15.5">
      <c r="A12" s="1429">
        <v>2029</v>
      </c>
      <c r="B12" s="619">
        <f t="shared" si="0"/>
        <v>0.2324834904991413</v>
      </c>
      <c r="C12" s="620"/>
      <c r="D12" s="632"/>
      <c r="E12" s="1429">
        <v>2029</v>
      </c>
      <c r="F12" s="619">
        <f t="shared" si="1"/>
        <v>0.20826226570384948</v>
      </c>
      <c r="G12" s="620"/>
    </row>
    <row r="13" spans="1:19" ht="15.5">
      <c r="A13" s="1429">
        <v>2030</v>
      </c>
      <c r="B13" s="619">
        <f t="shared" si="0"/>
        <v>0.23945799521411554</v>
      </c>
      <c r="C13" s="620"/>
      <c r="D13" s="632"/>
      <c r="E13" s="1429">
        <v>2030</v>
      </c>
      <c r="F13" s="619">
        <f t="shared" si="1"/>
        <v>0.21451013367496496</v>
      </c>
      <c r="G13" s="620"/>
    </row>
    <row r="14" spans="1:19" ht="15.5">
      <c r="A14" s="1429">
        <v>2031</v>
      </c>
      <c r="B14" s="619">
        <f t="shared" si="0"/>
        <v>0.24664173507053902</v>
      </c>
      <c r="C14" s="620"/>
      <c r="D14" s="632"/>
      <c r="E14" s="1429">
        <v>2031</v>
      </c>
      <c r="F14" s="619">
        <f t="shared" si="1"/>
        <v>0.22094543768521391</v>
      </c>
      <c r="G14" s="620"/>
    </row>
    <row r="15" spans="1:19" ht="15.5">
      <c r="A15" s="1429">
        <v>2032</v>
      </c>
      <c r="B15" s="619">
        <f t="shared" si="0"/>
        <v>0.25404098712265522</v>
      </c>
      <c r="C15" s="620"/>
      <c r="D15" s="632"/>
      <c r="E15" s="1429">
        <v>2032</v>
      </c>
      <c r="F15" s="619">
        <f t="shared" si="1"/>
        <v>0.22757380081577033</v>
      </c>
      <c r="G15" s="620"/>
    </row>
    <row r="16" spans="1:19" ht="15.5">
      <c r="A16" s="1429">
        <v>2033</v>
      </c>
      <c r="B16" s="619">
        <f t="shared" si="0"/>
        <v>0.26166221673633488</v>
      </c>
      <c r="C16" s="620"/>
      <c r="D16" s="632"/>
      <c r="E16" s="1429">
        <v>2033</v>
      </c>
      <c r="F16" s="619">
        <f t="shared" si="1"/>
        <v>0.23440101484024345</v>
      </c>
      <c r="G16" s="620"/>
    </row>
    <row r="17" spans="1:7" ht="15.5">
      <c r="A17" s="1429">
        <v>2034</v>
      </c>
      <c r="B17" s="619">
        <f t="shared" si="0"/>
        <v>0.26951208323842496</v>
      </c>
      <c r="C17" s="620"/>
      <c r="D17" s="632"/>
      <c r="E17" s="1429">
        <v>2034</v>
      </c>
      <c r="F17" s="619">
        <f t="shared" si="1"/>
        <v>0.24143304528545076</v>
      </c>
      <c r="G17" s="620"/>
    </row>
    <row r="18" spans="1:7" ht="15.5">
      <c r="A18" s="1429">
        <v>2035</v>
      </c>
      <c r="B18" s="619">
        <f t="shared" si="0"/>
        <v>0.27759744573557771</v>
      </c>
      <c r="C18" s="620"/>
      <c r="D18" s="632"/>
      <c r="E18" s="1429">
        <v>2035</v>
      </c>
      <c r="F18" s="619">
        <f t="shared" si="1"/>
        <v>0.24867603664401428</v>
      </c>
      <c r="G18" s="620"/>
    </row>
    <row r="19" spans="1:7" ht="15.5">
      <c r="A19" s="949">
        <v>2036</v>
      </c>
      <c r="B19" s="2166">
        <f t="shared" si="0"/>
        <v>0.28592536910764504</v>
      </c>
      <c r="C19" s="2167"/>
      <c r="D19" s="632"/>
      <c r="E19" s="1429">
        <v>2036</v>
      </c>
      <c r="F19" s="619">
        <f t="shared" si="1"/>
        <v>0.25613631774333473</v>
      </c>
      <c r="G19" s="620"/>
    </row>
    <row r="20" spans="1:7" ht="15.5">
      <c r="A20" s="1429">
        <v>2037</v>
      </c>
      <c r="B20" s="619">
        <f t="shared" si="0"/>
        <v>0.29450313018087443</v>
      </c>
      <c r="C20" s="2171"/>
      <c r="D20" s="632"/>
      <c r="E20" s="1429">
        <v>2037</v>
      </c>
      <c r="F20" s="619">
        <f t="shared" si="1"/>
        <v>0.26382040727563477</v>
      </c>
      <c r="G20" s="620"/>
    </row>
    <row r="21" spans="1:7" ht="15.5">
      <c r="A21" s="1429">
        <v>2038</v>
      </c>
      <c r="B21" s="619">
        <f t="shared" si="0"/>
        <v>0.30333822408630068</v>
      </c>
      <c r="C21" s="2171"/>
      <c r="D21" s="632"/>
      <c r="E21" s="1429">
        <v>2038</v>
      </c>
      <c r="F21" s="619">
        <f t="shared" si="1"/>
        <v>0.27173501949390383</v>
      </c>
      <c r="G21" s="620"/>
    </row>
    <row r="22" spans="1:7" ht="15.5">
      <c r="A22" s="1429">
        <v>2039</v>
      </c>
      <c r="B22" s="619">
        <f t="shared" si="0"/>
        <v>0.3124383708088897</v>
      </c>
      <c r="C22" s="2171"/>
      <c r="D22" s="632"/>
      <c r="E22" s="1429">
        <v>2039</v>
      </c>
      <c r="F22" s="619">
        <f t="shared" si="1"/>
        <v>0.27988707007872093</v>
      </c>
      <c r="G22" s="620"/>
    </row>
    <row r="23" spans="1:7" ht="15.5">
      <c r="A23" s="1429">
        <v>2040</v>
      </c>
      <c r="B23" s="619">
        <f t="shared" si="0"/>
        <v>0.32181152193315637</v>
      </c>
      <c r="C23" s="2171"/>
      <c r="D23" s="632"/>
      <c r="E23" s="1429">
        <v>2040</v>
      </c>
      <c r="F23" s="619">
        <f t="shared" si="1"/>
        <v>0.28828368218108258</v>
      </c>
      <c r="G23" s="620"/>
    </row>
    <row r="24" spans="1:7" ht="15.5">
      <c r="A24" s="1429">
        <v>2041</v>
      </c>
      <c r="B24" s="619">
        <f t="shared" si="0"/>
        <v>0.3314658675911511</v>
      </c>
      <c r="C24" s="2171"/>
      <c r="D24" s="632"/>
      <c r="E24" s="1429">
        <v>2041</v>
      </c>
      <c r="F24" s="619">
        <f t="shared" si="1"/>
        <v>0.29693219264651505</v>
      </c>
      <c r="G24" s="620"/>
    </row>
    <row r="25" spans="1:7" ht="15.5">
      <c r="A25" s="1429">
        <v>2042</v>
      </c>
      <c r="B25" s="619">
        <f t="shared" si="0"/>
        <v>0.34140984361888566</v>
      </c>
      <c r="C25" s="2171"/>
      <c r="D25" s="632"/>
      <c r="E25" s="1429">
        <v>2042</v>
      </c>
      <c r="F25" s="619">
        <f t="shared" si="1"/>
        <v>0.3058401584259105</v>
      </c>
      <c r="G25" s="620"/>
    </row>
    <row r="26" spans="1:7" ht="15.5">
      <c r="A26" s="1429">
        <v>2043</v>
      </c>
      <c r="B26" s="619">
        <f t="shared" si="0"/>
        <v>0.35165213892745223</v>
      </c>
      <c r="C26" s="2171"/>
      <c r="D26" s="632"/>
      <c r="E26" s="1429">
        <v>2043</v>
      </c>
      <c r="F26" s="619">
        <f t="shared" si="1"/>
        <v>0.31501536317868783</v>
      </c>
      <c r="G26" s="620"/>
    </row>
    <row r="27" spans="1:7" ht="15.5">
      <c r="A27" s="1429">
        <v>2044</v>
      </c>
      <c r="B27" s="619">
        <f t="shared" si="0"/>
        <v>0.36220170309527583</v>
      </c>
      <c r="C27" s="2171"/>
      <c r="D27" s="632"/>
      <c r="E27" s="1429">
        <v>2044</v>
      </c>
      <c r="F27" s="619">
        <f t="shared" si="1"/>
        <v>0.3244658240740485</v>
      </c>
      <c r="G27" s="620"/>
    </row>
    <row r="28" spans="1:7" ht="15.5">
      <c r="A28" s="1429">
        <v>2045</v>
      </c>
      <c r="B28" s="619">
        <f t="shared" si="0"/>
        <v>0.37306775418813409</v>
      </c>
      <c r="C28" s="2171"/>
      <c r="D28" s="632"/>
      <c r="E28" s="1429">
        <v>2045</v>
      </c>
      <c r="F28" s="619">
        <f t="shared" si="1"/>
        <v>0.33419979879626999</v>
      </c>
      <c r="G28" s="620"/>
    </row>
    <row r="29" spans="1:7" ht="18">
      <c r="A29" s="1429">
        <v>2046</v>
      </c>
      <c r="B29" s="619">
        <f t="shared" si="0"/>
        <v>0.38425978681377815</v>
      </c>
      <c r="C29" s="2171"/>
      <c r="D29" s="2169"/>
      <c r="E29" s="1429">
        <v>2046</v>
      </c>
      <c r="F29" s="619">
        <f t="shared" si="1"/>
        <v>0.34422579276015808</v>
      </c>
      <c r="G29" s="620"/>
    </row>
    <row r="30" spans="1:7" ht="18">
      <c r="A30" s="58">
        <v>2047</v>
      </c>
      <c r="B30" s="2168">
        <f t="shared" si="0"/>
        <v>0.39578758041819151</v>
      </c>
      <c r="C30" s="620"/>
      <c r="D30" s="2169"/>
      <c r="E30" s="1429">
        <v>2047</v>
      </c>
      <c r="F30" s="619">
        <f t="shared" si="1"/>
        <v>0.35455256654296285</v>
      </c>
      <c r="G30" s="620"/>
    </row>
    <row r="31" spans="1:7" ht="18.5" thickBot="1">
      <c r="A31" s="1426">
        <v>2048</v>
      </c>
      <c r="B31" s="2025">
        <f t="shared" si="0"/>
        <v>0.40766120783073728</v>
      </c>
      <c r="C31" s="2026"/>
      <c r="D31" s="2169"/>
      <c r="E31" s="1426">
        <v>2048</v>
      </c>
      <c r="F31" s="2025">
        <f t="shared" si="1"/>
        <v>0.36518914353925175</v>
      </c>
      <c r="G31" s="2026"/>
    </row>
    <row r="32" spans="1:7" ht="15.5">
      <c r="A32" s="1759"/>
      <c r="B32" s="2173"/>
      <c r="C32" s="2173"/>
    </row>
    <row r="33" spans="1:10" ht="34.5" customHeight="1">
      <c r="A33" s="2547" t="s">
        <v>709</v>
      </c>
      <c r="B33" s="2547"/>
      <c r="C33" s="2547"/>
      <c r="D33" s="2547"/>
      <c r="E33" s="2547"/>
      <c r="F33" s="2547"/>
      <c r="G33" s="2547"/>
    </row>
    <row r="34" spans="1:10" ht="34.5" customHeight="1">
      <c r="A34" s="2549" t="s">
        <v>710</v>
      </c>
      <c r="B34" s="2574"/>
      <c r="C34" s="2574"/>
      <c r="D34" s="2574"/>
      <c r="E34" s="2574"/>
      <c r="F34" s="2574"/>
      <c r="G34" s="2574"/>
      <c r="H34" s="373"/>
      <c r="I34" s="373"/>
      <c r="J34" s="373"/>
    </row>
    <row r="35" spans="1:10" ht="18.5">
      <c r="A35" s="2548" t="s">
        <v>711</v>
      </c>
      <c r="B35" s="2548"/>
      <c r="C35" s="2548"/>
      <c r="D35" s="2548"/>
      <c r="E35" s="2548"/>
      <c r="F35" s="2548"/>
      <c r="G35" s="373"/>
      <c r="H35" s="373"/>
      <c r="I35" s="373"/>
      <c r="J35" s="373"/>
    </row>
    <row r="36" spans="1:10">
      <c r="C36" s="622"/>
    </row>
    <row r="37" spans="1:10">
      <c r="C37" s="622"/>
    </row>
    <row r="38" spans="1:10">
      <c r="C38" s="622"/>
    </row>
    <row r="39" spans="1:10">
      <c r="C39" s="622"/>
    </row>
    <row r="40" spans="1:10">
      <c r="C40" s="622"/>
    </row>
    <row r="41" spans="1:10">
      <c r="C41" s="622"/>
    </row>
    <row r="42" spans="1:10">
      <c r="C42" s="622"/>
    </row>
    <row r="43" spans="1:10">
      <c r="C43" s="622"/>
    </row>
    <row r="44" spans="1:10">
      <c r="C44" s="622"/>
    </row>
    <row r="45" spans="1:10">
      <c r="C45" s="622"/>
    </row>
    <row r="46" spans="1:10">
      <c r="C46" s="622"/>
    </row>
    <row r="47" spans="1:10">
      <c r="C47" s="622"/>
    </row>
    <row r="48" spans="1:10">
      <c r="C48" s="622"/>
    </row>
    <row r="49" spans="3:3">
      <c r="C49" s="622"/>
    </row>
    <row r="50" spans="3:3">
      <c r="C50" s="622"/>
    </row>
    <row r="51" spans="3:3">
      <c r="C51" s="622"/>
    </row>
    <row r="52" spans="3:3">
      <c r="C52" s="622"/>
    </row>
    <row r="53" spans="3:3">
      <c r="C53" s="622"/>
    </row>
    <row r="54" spans="3:3">
      <c r="C54" s="622"/>
    </row>
    <row r="55" spans="3:3">
      <c r="C55" s="622"/>
    </row>
    <row r="56" spans="3:3">
      <c r="C56" s="622"/>
    </row>
  </sheetData>
  <mergeCells count="8">
    <mergeCell ref="A1:G1"/>
    <mergeCell ref="A2:G2"/>
    <mergeCell ref="A3:G3"/>
    <mergeCell ref="A35:F35"/>
    <mergeCell ref="A5:C5"/>
    <mergeCell ref="E5:G5"/>
    <mergeCell ref="A33:G33"/>
    <mergeCell ref="A34:G34"/>
  </mergeCells>
  <printOptions horizontalCentered="1"/>
  <pageMargins left="0.25" right="0.25" top="0.5" bottom="0.5" header="0.3" footer="0.3"/>
  <pageSetup orientation="portrait"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7430-66AA-42C0-AB16-4444831F4467}">
  <sheetPr>
    <pageSetUpPr fitToPage="1"/>
  </sheetPr>
  <dimension ref="A1:S35"/>
  <sheetViews>
    <sheetView view="pageBreakPreview" zoomScale="90" zoomScaleNormal="100" zoomScaleSheetLayoutView="90" workbookViewId="0">
      <selection activeCell="E32" sqref="E32"/>
    </sheetView>
  </sheetViews>
  <sheetFormatPr defaultColWidth="15.453125" defaultRowHeight="48.65" customHeight="1"/>
  <cols>
    <col min="1" max="1" width="20" style="3" customWidth="1"/>
    <col min="2" max="2" width="15.54296875" style="3" bestFit="1" customWidth="1"/>
    <col min="3" max="3" width="16" style="3" customWidth="1"/>
    <col min="4" max="4" width="20.54296875" style="3" customWidth="1"/>
    <col min="5" max="5" width="24.26953125" style="3" customWidth="1"/>
    <col min="6" max="6" width="22.26953125" style="3" customWidth="1"/>
    <col min="7" max="7" width="9" style="3" customWidth="1"/>
    <col min="8" max="8" width="15.453125" style="3"/>
    <col min="9" max="9" width="21" style="3" customWidth="1"/>
    <col min="10" max="10" width="20.453125" style="3" customWidth="1"/>
    <col min="11" max="11" width="15.453125" style="3"/>
    <col min="12" max="12" width="20.54296875" style="3" customWidth="1"/>
    <col min="13" max="16384" width="15.453125" style="3"/>
  </cols>
  <sheetData>
    <row r="1" spans="1:19" customFormat="1" ht="15.75" customHeight="1">
      <c r="A1" s="2439" t="s">
        <v>712</v>
      </c>
      <c r="B1" s="2439"/>
      <c r="C1" s="2439"/>
      <c r="D1" s="2439"/>
      <c r="E1" s="2439"/>
      <c r="F1" s="2439"/>
      <c r="G1" s="2439"/>
      <c r="H1" s="2439"/>
      <c r="I1" s="2439"/>
      <c r="J1" s="2439"/>
      <c r="K1" s="2439"/>
      <c r="L1" s="2439"/>
      <c r="M1" s="154"/>
      <c r="N1" s="154"/>
      <c r="O1" s="154"/>
      <c r="P1" s="154"/>
      <c r="Q1" s="154"/>
      <c r="R1" s="154"/>
      <c r="S1" s="154"/>
    </row>
    <row r="2" spans="1:19" customFormat="1" ht="15">
      <c r="A2" s="2436" t="str" cm="1">
        <f t="array" ref="A2">'ESA Summary Table 1'!A2:A2</f>
        <v>Southern California Edison</v>
      </c>
      <c r="B2" s="2436"/>
      <c r="C2" s="2436"/>
      <c r="D2" s="2436"/>
      <c r="E2" s="2436"/>
      <c r="F2" s="2436"/>
      <c r="G2" s="2436"/>
      <c r="H2" s="2436"/>
      <c r="I2" s="2436"/>
      <c r="J2" s="2436"/>
      <c r="K2" s="2436"/>
      <c r="L2" s="2436"/>
      <c r="M2" s="63"/>
      <c r="N2" s="63"/>
      <c r="O2" s="63"/>
      <c r="P2" s="63"/>
      <c r="Q2" s="63"/>
      <c r="R2" s="63"/>
      <c r="S2" s="63"/>
    </row>
    <row r="3" spans="1:19" customFormat="1" ht="15">
      <c r="A3" s="2436" t="str" cm="1">
        <f t="array" ref="A3">'ESA Summary Table 1'!A3:A3</f>
        <v>Program Year 2024 Annual Report</v>
      </c>
      <c r="B3" s="2436"/>
      <c r="C3" s="2436"/>
      <c r="D3" s="2436"/>
      <c r="E3" s="2436"/>
      <c r="F3" s="2436"/>
      <c r="G3" s="2436"/>
      <c r="H3" s="2436"/>
      <c r="I3" s="2436"/>
      <c r="J3" s="2436"/>
      <c r="K3" s="2436"/>
      <c r="L3" s="2436"/>
      <c r="M3" s="155"/>
      <c r="N3" s="155"/>
      <c r="O3" s="155"/>
      <c r="P3" s="155"/>
      <c r="Q3" s="155"/>
      <c r="R3" s="155"/>
      <c r="S3" s="155"/>
    </row>
    <row r="4" spans="1:19" customFormat="1" ht="15.5" thickBot="1">
      <c r="A4" s="1600"/>
      <c r="B4" s="153"/>
      <c r="C4" s="153"/>
      <c r="D4" s="153"/>
      <c r="E4" s="153"/>
      <c r="F4" s="153"/>
      <c r="G4" s="153"/>
      <c r="H4" s="155"/>
      <c r="I4" s="155"/>
      <c r="J4" s="155"/>
      <c r="K4" s="155"/>
      <c r="L4" s="155"/>
      <c r="M4" s="155"/>
      <c r="N4" s="155"/>
      <c r="O4" s="155"/>
      <c r="P4" s="155"/>
      <c r="Q4" s="155"/>
      <c r="R4" s="155"/>
      <c r="S4" s="155"/>
    </row>
    <row r="5" spans="1:19" s="336" customFormat="1" ht="15">
      <c r="A5" s="2615" t="s">
        <v>713</v>
      </c>
      <c r="B5" s="2616"/>
      <c r="C5" s="2616"/>
      <c r="D5" s="2616"/>
      <c r="E5" s="2617"/>
      <c r="F5" s="378"/>
      <c r="G5" s="378"/>
      <c r="H5" s="2615" t="s">
        <v>714</v>
      </c>
      <c r="I5" s="2616"/>
      <c r="J5" s="2616"/>
      <c r="K5" s="2616"/>
      <c r="L5" s="2617"/>
    </row>
    <row r="6" spans="1:19" s="336" customFormat="1" ht="15.5" thickBot="1">
      <c r="A6" s="2607" t="s">
        <v>715</v>
      </c>
      <c r="B6" s="2608"/>
      <c r="C6" s="2608"/>
      <c r="D6" s="2608"/>
      <c r="E6" s="2609"/>
      <c r="F6" s="378"/>
      <c r="G6" s="378"/>
      <c r="H6" s="2607" t="s">
        <v>716</v>
      </c>
      <c r="I6" s="2608"/>
      <c r="J6" s="2608"/>
      <c r="K6" s="2608"/>
      <c r="L6" s="2609"/>
    </row>
    <row r="7" spans="1:19" ht="48.65" customHeight="1" thickBot="1">
      <c r="A7" s="1982" t="s">
        <v>717</v>
      </c>
      <c r="B7" s="1983" t="s">
        <v>718</v>
      </c>
      <c r="C7" s="1983" t="s">
        <v>719</v>
      </c>
      <c r="D7" s="1983" t="s">
        <v>720</v>
      </c>
      <c r="E7" s="1984" t="s">
        <v>721</v>
      </c>
      <c r="F7" s="1563"/>
      <c r="G7" s="388"/>
      <c r="H7" s="1982" t="s">
        <v>717</v>
      </c>
      <c r="I7" s="1983" t="s">
        <v>718</v>
      </c>
      <c r="J7" s="1983" t="s">
        <v>719</v>
      </c>
      <c r="K7" s="1983" t="s">
        <v>720</v>
      </c>
      <c r="L7" s="1984" t="s">
        <v>721</v>
      </c>
      <c r="M7" s="1562"/>
      <c r="N7" s="23"/>
      <c r="O7" s="23"/>
    </row>
    <row r="8" spans="1:19" ht="15.5">
      <c r="A8" s="1978">
        <v>2014</v>
      </c>
      <c r="B8" s="1979">
        <v>55886233</v>
      </c>
      <c r="C8" s="1979">
        <v>39869484</v>
      </c>
      <c r="D8" s="1980">
        <v>0.71340439066630235</v>
      </c>
      <c r="E8" s="1981">
        <v>517.9</v>
      </c>
      <c r="H8" s="1978">
        <v>2014</v>
      </c>
      <c r="I8" s="1985"/>
      <c r="J8" s="1985"/>
      <c r="K8" s="1986"/>
      <c r="L8" s="1987"/>
      <c r="M8" s="445"/>
      <c r="N8" s="445"/>
      <c r="O8" s="445"/>
      <c r="P8" s="445"/>
    </row>
    <row r="9" spans="1:19" ht="15.5">
      <c r="A9" s="1888">
        <v>2015</v>
      </c>
      <c r="B9" s="382">
        <v>51068549</v>
      </c>
      <c r="C9" s="382">
        <v>36544121</v>
      </c>
      <c r="D9" s="381">
        <v>0.71558956961945408</v>
      </c>
      <c r="E9" s="1887">
        <v>675.16</v>
      </c>
      <c r="H9" s="1888">
        <v>2015</v>
      </c>
      <c r="I9" s="386"/>
      <c r="J9" s="386"/>
      <c r="K9" s="385"/>
      <c r="L9" s="1893"/>
      <c r="M9" s="445"/>
      <c r="N9" s="445"/>
      <c r="O9" s="445"/>
      <c r="P9" s="445"/>
    </row>
    <row r="10" spans="1:19" ht="15.5">
      <c r="A10" s="1888">
        <v>2016</v>
      </c>
      <c r="B10" s="382">
        <v>56095969</v>
      </c>
      <c r="C10" s="382">
        <v>33470336</v>
      </c>
      <c r="D10" s="381">
        <v>0.59666205249079485</v>
      </c>
      <c r="E10" s="1887">
        <v>815</v>
      </c>
      <c r="H10" s="1888">
        <v>2016</v>
      </c>
      <c r="I10" s="386"/>
      <c r="J10" s="386"/>
      <c r="K10" s="385"/>
      <c r="L10" s="1893"/>
      <c r="M10" s="445"/>
      <c r="N10" s="445"/>
      <c r="O10" s="445"/>
      <c r="P10" s="445"/>
    </row>
    <row r="11" spans="1:19" ht="15.5">
      <c r="A11" s="1888">
        <v>2017</v>
      </c>
      <c r="B11" s="382">
        <v>61120955.778999999</v>
      </c>
      <c r="C11" s="382">
        <v>41459028.619999997</v>
      </c>
      <c r="D11" s="381">
        <v>0.67831119607989721</v>
      </c>
      <c r="E11" s="1887">
        <v>516.08963464578687</v>
      </c>
      <c r="H11" s="1888">
        <v>2017</v>
      </c>
      <c r="I11" s="386"/>
      <c r="J11" s="386"/>
      <c r="K11" s="385"/>
      <c r="L11" s="1893"/>
      <c r="M11" s="445"/>
      <c r="N11" s="445"/>
      <c r="O11" s="445"/>
      <c r="P11" s="445"/>
    </row>
    <row r="12" spans="1:19" ht="15.5">
      <c r="A12" s="1888">
        <v>2018</v>
      </c>
      <c r="B12" s="382">
        <v>67817718.149999991</v>
      </c>
      <c r="C12" s="382">
        <v>63225275.390000001</v>
      </c>
      <c r="D12" s="381">
        <v>0.93228255262374982</v>
      </c>
      <c r="E12" s="1887">
        <v>739.97886659956464</v>
      </c>
      <c r="H12" s="1888">
        <v>2018</v>
      </c>
      <c r="I12" s="386"/>
      <c r="J12" s="386"/>
      <c r="K12" s="385"/>
      <c r="L12" s="1893"/>
      <c r="M12" s="445"/>
      <c r="N12" s="445"/>
      <c r="O12" s="445"/>
      <c r="P12" s="445"/>
    </row>
    <row r="13" spans="1:19" ht="15.5">
      <c r="A13" s="1888">
        <v>2019</v>
      </c>
      <c r="B13" s="382">
        <v>90358913.629999995</v>
      </c>
      <c r="C13" s="382">
        <v>75721252.958951205</v>
      </c>
      <c r="D13" s="381">
        <v>0.83800534907948532</v>
      </c>
      <c r="E13" s="1887">
        <v>793.74878621918094</v>
      </c>
      <c r="H13" s="1888">
        <v>2019</v>
      </c>
      <c r="I13" s="386"/>
      <c r="J13" s="386"/>
      <c r="K13" s="385"/>
      <c r="L13" s="1893"/>
      <c r="M13" s="445"/>
      <c r="N13" s="445"/>
      <c r="O13" s="445"/>
      <c r="P13" s="445"/>
    </row>
    <row r="14" spans="1:19" ht="15.5">
      <c r="A14" s="1888">
        <v>2020</v>
      </c>
      <c r="B14" s="382">
        <v>54903984.130000003</v>
      </c>
      <c r="C14" s="382">
        <v>39800160.980000004</v>
      </c>
      <c r="D14" s="381">
        <v>0.72490478807079606</v>
      </c>
      <c r="E14" s="1887">
        <v>653.16836216233969</v>
      </c>
      <c r="H14" s="1888">
        <v>2020</v>
      </c>
      <c r="I14" s="386"/>
      <c r="J14" s="386"/>
      <c r="K14" s="385"/>
      <c r="L14" s="1893"/>
    </row>
    <row r="15" spans="1:19" ht="15.5">
      <c r="A15" s="1888">
        <v>2021</v>
      </c>
      <c r="B15" s="382">
        <v>81224622.205200002</v>
      </c>
      <c r="C15" s="382">
        <v>77038386.380762428</v>
      </c>
      <c r="D15" s="381">
        <v>0.94846099974633591</v>
      </c>
      <c r="E15" s="1887">
        <v>848</v>
      </c>
      <c r="H15" s="1888">
        <v>2021</v>
      </c>
      <c r="I15" s="386"/>
      <c r="J15" s="386"/>
      <c r="K15" s="385"/>
      <c r="L15" s="1893"/>
    </row>
    <row r="16" spans="1:19" ht="15.5">
      <c r="A16" s="1888">
        <v>2022</v>
      </c>
      <c r="B16" s="382">
        <v>54475941.938899994</v>
      </c>
      <c r="C16" s="382">
        <v>48191478.073216669</v>
      </c>
      <c r="D16" s="381">
        <v>0.88463781181182777</v>
      </c>
      <c r="E16" s="1887">
        <v>1351.7187836086803</v>
      </c>
      <c r="H16" s="1888">
        <v>2022</v>
      </c>
      <c r="I16" s="386"/>
      <c r="J16" s="386"/>
      <c r="K16" s="385"/>
      <c r="L16" s="1893"/>
    </row>
    <row r="17" spans="1:13" ht="15.5">
      <c r="A17" s="1888">
        <v>2023</v>
      </c>
      <c r="B17" s="382">
        <v>21708461.048399985</v>
      </c>
      <c r="C17" s="382">
        <v>13689121.486273395</v>
      </c>
      <c r="D17" s="381">
        <v>0.63058921845048743</v>
      </c>
      <c r="E17" s="1887">
        <v>1037.6835571765764</v>
      </c>
      <c r="H17" s="1888">
        <v>2023</v>
      </c>
      <c r="I17" s="382">
        <v>619352.02000000025</v>
      </c>
      <c r="J17" s="382">
        <v>12326.39</v>
      </c>
      <c r="K17" s="381">
        <v>1.9902074429336638E-2</v>
      </c>
      <c r="L17" s="1887">
        <v>6163.1949999999997</v>
      </c>
    </row>
    <row r="18" spans="1:13" ht="16" thickBot="1">
      <c r="A18" s="1889">
        <v>2024</v>
      </c>
      <c r="B18" s="1890">
        <f>'ESA Table 1'!G35</f>
        <v>53451455.5</v>
      </c>
      <c r="C18" s="1890">
        <f>'ESA Table 2 Main'!L95</f>
        <v>204542994</v>
      </c>
      <c r="D18" s="1891">
        <f>IFERROR(C18/B18,0)</f>
        <v>3.8267057854018587</v>
      </c>
      <c r="E18" s="1892">
        <f>IFERROR(C18/'ESA Table 2 Main'!E103,0)</f>
        <v>4298.2956269569422</v>
      </c>
      <c r="H18" s="1889">
        <v>2024</v>
      </c>
      <c r="I18" s="1890">
        <f>'ESA Table 2B PP PD'!D159</f>
        <v>1631551.81</v>
      </c>
      <c r="J18" s="1890">
        <f>'ESA Table 2B PP PD'!J146+'ESA Table 2B PP PD'!T146</f>
        <v>203972.93887279759</v>
      </c>
      <c r="K18" s="1891">
        <f>IFERROR(J18/I18,0)</f>
        <v>0.12501775158019504</v>
      </c>
      <c r="L18" s="1892">
        <f>IFERROR(J18/('ESA Table 2B PP PD'!C151+'ESA Table 2B PP PD'!M151),0)</f>
        <v>7845.1130335691378</v>
      </c>
    </row>
    <row r="19" spans="1:13" ht="17.5">
      <c r="A19" s="373"/>
      <c r="B19" s="373"/>
      <c r="C19" s="373"/>
      <c r="D19" s="373"/>
      <c r="E19" s="373"/>
      <c r="F19" s="387"/>
      <c r="G19" s="387"/>
      <c r="H19" s="2574" t="s">
        <v>722</v>
      </c>
      <c r="I19" s="2574"/>
      <c r="J19" s="2574"/>
      <c r="K19" s="2574"/>
      <c r="L19" s="2574"/>
    </row>
    <row r="20" spans="1:13" ht="17.649999999999999" customHeight="1">
      <c r="A20" s="928"/>
      <c r="B20" s="928"/>
      <c r="C20" s="928"/>
      <c r="D20" s="928"/>
      <c r="E20" s="373"/>
      <c r="F20" s="387"/>
      <c r="G20" s="387"/>
      <c r="H20" s="2549" t="s">
        <v>723</v>
      </c>
      <c r="I20" s="2549"/>
      <c r="J20" s="2549"/>
      <c r="K20" s="2549"/>
      <c r="L20" s="2549"/>
      <c r="M20" s="102"/>
    </row>
    <row r="21" spans="1:13" ht="19.5" customHeight="1" thickBot="1">
      <c r="A21" s="928"/>
      <c r="B21" s="928"/>
      <c r="C21" s="928"/>
      <c r="D21" s="928"/>
      <c r="E21" s="373"/>
      <c r="F21" s="387"/>
      <c r="G21" s="387"/>
      <c r="H21" s="373"/>
      <c r="I21" s="373"/>
      <c r="J21" s="373"/>
      <c r="K21" s="373"/>
    </row>
    <row r="22" spans="1:13" ht="17.5">
      <c r="A22" s="2610" t="s">
        <v>724</v>
      </c>
      <c r="B22" s="2611"/>
      <c r="C22" s="2611"/>
      <c r="D22" s="2612"/>
      <c r="E22" s="2611"/>
      <c r="F22" s="2612"/>
      <c r="G22" s="387"/>
      <c r="H22" s="2610" t="s">
        <v>725</v>
      </c>
      <c r="I22" s="2611"/>
      <c r="J22" s="2611"/>
      <c r="K22" s="2611"/>
      <c r="L22" s="2612"/>
    </row>
    <row r="23" spans="1:13" ht="19.5" customHeight="1" thickBot="1">
      <c r="A23" s="2618" t="s">
        <v>726</v>
      </c>
      <c r="B23" s="2619"/>
      <c r="C23" s="2619"/>
      <c r="D23" s="2620"/>
      <c r="E23" s="2619"/>
      <c r="F23" s="2620"/>
      <c r="H23" s="2618" t="s">
        <v>727</v>
      </c>
      <c r="I23" s="2619"/>
      <c r="J23" s="2619"/>
      <c r="K23" s="2619"/>
      <c r="L23" s="2620"/>
    </row>
    <row r="24" spans="1:13" ht="48.65" customHeight="1" thickBot="1">
      <c r="A24" s="1982" t="s">
        <v>717</v>
      </c>
      <c r="B24" s="1990" t="s">
        <v>718</v>
      </c>
      <c r="C24" s="1983" t="s">
        <v>719</v>
      </c>
      <c r="D24" s="1984" t="s">
        <v>720</v>
      </c>
      <c r="E24" s="1983" t="s">
        <v>728</v>
      </c>
      <c r="F24" s="1984" t="s">
        <v>729</v>
      </c>
      <c r="G24" s="446"/>
      <c r="H24" s="1982" t="s">
        <v>717</v>
      </c>
      <c r="I24" s="1983" t="s">
        <v>718</v>
      </c>
      <c r="J24" s="1983" t="s">
        <v>719</v>
      </c>
      <c r="K24" s="1983" t="s">
        <v>720</v>
      </c>
      <c r="L24" s="1984" t="s">
        <v>721</v>
      </c>
      <c r="M24" s="1562"/>
    </row>
    <row r="25" spans="1:13" ht="15.5">
      <c r="A25" s="1988">
        <v>2022</v>
      </c>
      <c r="B25" s="1985"/>
      <c r="C25" s="1985"/>
      <c r="D25" s="2022"/>
      <c r="E25" s="1989"/>
      <c r="F25" s="1987"/>
      <c r="H25" s="1988">
        <v>2022</v>
      </c>
      <c r="I25" s="1985"/>
      <c r="J25" s="1985"/>
      <c r="K25" s="1986"/>
      <c r="L25" s="1987"/>
      <c r="M25" s="373"/>
    </row>
    <row r="26" spans="1:13" ht="15.5">
      <c r="A26" s="1888">
        <v>2023</v>
      </c>
      <c r="B26" s="386"/>
      <c r="C26" s="386"/>
      <c r="D26" s="2023"/>
      <c r="E26" s="384"/>
      <c r="F26" s="1893"/>
      <c r="H26" s="1888">
        <v>2023</v>
      </c>
      <c r="I26" s="382">
        <v>535451.92999999574</v>
      </c>
      <c r="J26" s="382">
        <v>138478.22893869301</v>
      </c>
      <c r="K26" s="381">
        <v>0.25861934784452845</v>
      </c>
      <c r="L26" s="1887">
        <v>34619.557234673252</v>
      </c>
      <c r="M26" s="373"/>
    </row>
    <row r="27" spans="1:13" ht="16" thickBot="1">
      <c r="A27" s="1889">
        <v>2024</v>
      </c>
      <c r="B27" s="1890">
        <f>'ESA Table 2A MFWB'!Q118</f>
        <v>1656368.6300000011</v>
      </c>
      <c r="C27" s="1890">
        <f>'ESA Table 2A MFWB'!Y99</f>
        <v>0</v>
      </c>
      <c r="D27" s="2024">
        <f>IFERROR(C27/B27,0)</f>
        <v>0</v>
      </c>
      <c r="E27" s="1894">
        <f>IFERROR(C27/'ESA Table 2A MFWB'!O109,0)</f>
        <v>0</v>
      </c>
      <c r="F27" s="1892">
        <f>IFERROR(C27/'ESA Table 2A MFWB'!O103,0)</f>
        <v>0</v>
      </c>
      <c r="H27" s="1889">
        <v>2024</v>
      </c>
      <c r="I27" s="1890">
        <f>'ESA Table 2C BE (SCE-Only)'!D45</f>
        <v>3017561</v>
      </c>
      <c r="J27" s="1890">
        <f>'ESA Table 2C BE (SCE-Only)'!J31</f>
        <v>2689415.2090759524</v>
      </c>
      <c r="K27" s="1891">
        <f>IFERROR(J27/I27,0)</f>
        <v>0.89125462884626105</v>
      </c>
      <c r="L27" s="1892">
        <f>J27/'ESA Table 2C BE (SCE-Only)'!C35</f>
        <v>23184.613871344416</v>
      </c>
      <c r="M27" s="373"/>
    </row>
    <row r="28" spans="1:13" ht="15.5">
      <c r="A28" s="2613" t="s">
        <v>730</v>
      </c>
      <c r="B28" s="2549"/>
      <c r="C28" s="2549"/>
      <c r="D28" s="2614"/>
      <c r="E28" s="2549"/>
      <c r="F28" s="2549"/>
      <c r="G28" s="65"/>
      <c r="H28" s="2549" t="s">
        <v>730</v>
      </c>
      <c r="I28" s="2549"/>
      <c r="J28" s="2549"/>
      <c r="K28" s="2549"/>
      <c r="L28" s="2549"/>
      <c r="M28" s="373"/>
    </row>
    <row r="29" spans="1:13" ht="15.65" customHeight="1">
      <c r="A29" s="2549" t="s">
        <v>731</v>
      </c>
      <c r="B29" s="2549"/>
      <c r="C29" s="2549"/>
      <c r="D29" s="2549"/>
      <c r="E29" s="2549"/>
      <c r="F29" s="2549"/>
      <c r="G29" s="65"/>
      <c r="H29" s="2549" t="s">
        <v>723</v>
      </c>
      <c r="I29" s="2549"/>
      <c r="J29" s="2549"/>
      <c r="K29" s="2549"/>
      <c r="L29" s="2549"/>
      <c r="M29" s="497"/>
    </row>
    <row r="30" spans="1:13" ht="15.5">
      <c r="A30" s="65"/>
      <c r="B30" s="65"/>
      <c r="C30" s="65"/>
      <c r="D30" s="65"/>
      <c r="E30" s="65"/>
      <c r="F30" s="65"/>
      <c r="G30" s="65"/>
      <c r="H30" s="928"/>
      <c r="I30" s="928"/>
      <c r="J30" s="928"/>
      <c r="K30" s="928"/>
      <c r="L30" s="928"/>
    </row>
    <row r="31" spans="1:13" ht="18.5">
      <c r="A31" s="65" t="s">
        <v>1532</v>
      </c>
      <c r="B31" s="65"/>
      <c r="C31" s="65"/>
      <c r="D31" s="65"/>
      <c r="E31" s="65"/>
      <c r="F31" s="65"/>
      <c r="G31" s="65"/>
      <c r="H31" s="2574"/>
      <c r="I31" s="2574"/>
      <c r="J31" s="2574"/>
      <c r="K31" s="2574"/>
      <c r="L31" s="2574"/>
    </row>
    <row r="32" spans="1:13" ht="14"/>
    <row r="33" spans="1:1" ht="15.5">
      <c r="A33" s="65" t="s">
        <v>732</v>
      </c>
    </row>
    <row r="34" spans="1:1" ht="14"/>
    <row r="35" spans="1:1" ht="14"/>
  </sheetData>
  <mergeCells count="18">
    <mergeCell ref="A28:F28"/>
    <mergeCell ref="H28:L28"/>
    <mergeCell ref="H31:L31"/>
    <mergeCell ref="A5:E5"/>
    <mergeCell ref="A6:E6"/>
    <mergeCell ref="H5:L5"/>
    <mergeCell ref="A29:F29"/>
    <mergeCell ref="H29:L29"/>
    <mergeCell ref="H20:L20"/>
    <mergeCell ref="H23:L23"/>
    <mergeCell ref="A23:F23"/>
    <mergeCell ref="A22:F22"/>
    <mergeCell ref="H19:L19"/>
    <mergeCell ref="A1:L1"/>
    <mergeCell ref="A2:L2"/>
    <mergeCell ref="A3:L3"/>
    <mergeCell ref="H6:L6"/>
    <mergeCell ref="H22:L22"/>
  </mergeCells>
  <printOptions horizontalCentered="1"/>
  <pageMargins left="0.25" right="0.25" top="0.5" bottom="0.5" header="0.3" footer="0.3"/>
  <pageSetup scale="47" orientation="portrait" r:id="rId1"/>
  <headerFooter scaleWithDoc="0" alignWithMargins="0"/>
  <ignoredErrors>
    <ignoredError sqref="I18 J18 I27:L27 B27:F27 K18:L18 B18:E18" unlockedFormula="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B213E-8DF3-4E61-8537-BF26CF232E2B}">
  <sheetPr>
    <pageSetUpPr fitToPage="1"/>
  </sheetPr>
  <dimension ref="A1:AY46"/>
  <sheetViews>
    <sheetView view="pageBreakPreview" zoomScale="90" zoomScaleNormal="90" zoomScaleSheetLayoutView="90" workbookViewId="0">
      <selection activeCell="E32" sqref="E32"/>
    </sheetView>
  </sheetViews>
  <sheetFormatPr defaultColWidth="31.54296875" defaultRowHeight="45" customHeight="1"/>
  <cols>
    <col min="1" max="1" width="31.7265625" style="389" customWidth="1"/>
    <col min="2" max="2" width="14" style="389" customWidth="1"/>
    <col min="3" max="3" width="13.7265625" style="389" customWidth="1"/>
    <col min="4" max="4" width="16.26953125" style="389" bestFit="1" customWidth="1"/>
    <col min="5" max="5" width="14.54296875" style="389" customWidth="1"/>
    <col min="6" max="6" width="14.26953125" style="389" customWidth="1"/>
    <col min="7" max="7" width="15.54296875" style="389" customWidth="1"/>
    <col min="8" max="8" width="19.26953125" style="389" customWidth="1"/>
    <col min="9" max="9" width="18.26953125" style="389" customWidth="1"/>
    <col min="10" max="10" width="13.7265625" style="389" customWidth="1"/>
    <col min="11" max="11" width="8.7265625" style="389" bestFit="1" customWidth="1"/>
    <col min="12" max="13" width="9.453125" style="389" customWidth="1"/>
    <col min="14" max="14" width="18.453125" style="389" customWidth="1"/>
    <col min="15" max="15" width="16" style="389" customWidth="1"/>
    <col min="16" max="16" width="15.81640625" style="389" bestFit="1" customWidth="1"/>
    <col min="17" max="17" width="12.1796875" style="389" customWidth="1"/>
    <col min="18" max="18" width="10.54296875" style="389" customWidth="1"/>
    <col min="19" max="19" width="14.7265625" style="389" bestFit="1" customWidth="1"/>
    <col min="20" max="20" width="13.54296875" style="389" customWidth="1"/>
    <col min="21" max="21" width="19.54296875" style="389" customWidth="1"/>
    <col min="22" max="22" width="22" style="389" customWidth="1"/>
    <col min="23" max="23" width="18.453125" style="389" bestFit="1" customWidth="1"/>
    <col min="24" max="24" width="19.54296875" style="389" customWidth="1"/>
    <col min="25" max="25" width="19.453125" style="389" customWidth="1"/>
    <col min="26" max="26" width="44.453125" style="390" bestFit="1" customWidth="1"/>
    <col min="27" max="27" width="17" style="389" customWidth="1"/>
    <col min="28" max="16384" width="31.54296875" style="389"/>
  </cols>
  <sheetData>
    <row r="1" spans="1:51" customFormat="1" ht="15.75" customHeight="1">
      <c r="A1" s="2439" t="s">
        <v>733</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row>
    <row r="2" spans="1:51" customFormat="1" ht="15">
      <c r="A2" s="2436" t="str" cm="1">
        <f t="array" ref="A2">'ESA Summary Table 1'!A2:A2</f>
        <v>Southern California Edison</v>
      </c>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row>
    <row r="3" spans="1:51" customFormat="1" ht="15">
      <c r="A3" s="2436" t="str" cm="1">
        <f t="array" ref="A3">'ESA Summary Table 1'!A3:A3</f>
        <v>Program Year 2024 Annual Report</v>
      </c>
      <c r="B3" s="2436"/>
      <c r="C3" s="2436"/>
      <c r="D3" s="2436"/>
      <c r="E3" s="2436"/>
      <c r="F3" s="2436"/>
      <c r="G3" s="2436"/>
      <c r="H3" s="2436"/>
      <c r="I3" s="2436"/>
      <c r="J3" s="2436"/>
      <c r="K3" s="2436"/>
      <c r="L3" s="2436"/>
      <c r="M3" s="2436"/>
      <c r="N3" s="2436"/>
      <c r="O3" s="2436"/>
      <c r="P3" s="2436"/>
      <c r="Q3" s="2436"/>
      <c r="R3" s="2436"/>
      <c r="S3" s="2436"/>
      <c r="T3" s="2436"/>
      <c r="U3" s="2436"/>
      <c r="V3" s="2436"/>
      <c r="W3" s="2436"/>
      <c r="X3" s="2436"/>
      <c r="Y3" s="2436"/>
    </row>
    <row r="4" spans="1:51" ht="21" customHeight="1" thickBot="1">
      <c r="A4" s="23"/>
      <c r="B4" s="23"/>
      <c r="C4" s="413"/>
      <c r="D4" s="413"/>
      <c r="E4" s="413"/>
    </row>
    <row r="5" spans="1:51" s="413" customFormat="1" ht="16" thickBot="1">
      <c r="A5" s="23"/>
      <c r="B5" s="23"/>
      <c r="C5" s="436"/>
      <c r="D5" s="436"/>
      <c r="E5" s="436"/>
      <c r="F5" s="436"/>
      <c r="G5" s="436"/>
      <c r="H5" s="436"/>
      <c r="I5" s="436"/>
      <c r="J5" s="436"/>
      <c r="K5" s="2630" t="s">
        <v>734</v>
      </c>
      <c r="L5" s="2631"/>
      <c r="M5" s="2631"/>
      <c r="N5" s="2631"/>
      <c r="O5" s="2631"/>
      <c r="P5" s="2631"/>
      <c r="Q5" s="2631"/>
      <c r="R5" s="2631"/>
      <c r="S5" s="2632"/>
      <c r="T5" s="436"/>
      <c r="U5" s="436"/>
      <c r="V5" s="436"/>
      <c r="W5" s="436"/>
      <c r="X5" s="436"/>
      <c r="Y5" s="436"/>
      <c r="Z5" s="414"/>
    </row>
    <row r="6" spans="1:51" s="413" customFormat="1" ht="14.5" thickBot="1">
      <c r="A6" s="1991"/>
      <c r="B6" s="2621" t="s">
        <v>735</v>
      </c>
      <c r="C6" s="2622"/>
      <c r="D6" s="2623"/>
      <c r="E6" s="2621" t="s">
        <v>736</v>
      </c>
      <c r="F6" s="2622"/>
      <c r="G6" s="2623"/>
      <c r="H6" s="2621" t="s">
        <v>737</v>
      </c>
      <c r="I6" s="2622"/>
      <c r="J6" s="2623"/>
      <c r="K6" s="2633" t="s">
        <v>738</v>
      </c>
      <c r="L6" s="2634"/>
      <c r="M6" s="2635"/>
      <c r="N6" s="2636" t="s">
        <v>739</v>
      </c>
      <c r="O6" s="2634"/>
      <c r="P6" s="2635"/>
      <c r="Q6" s="2637" t="s">
        <v>740</v>
      </c>
      <c r="R6" s="2638"/>
      <c r="S6" s="2638"/>
      <c r="T6" s="1992"/>
      <c r="V6" s="1992"/>
      <c r="W6" s="1992"/>
      <c r="X6" s="1992"/>
      <c r="Y6" s="1992"/>
      <c r="Z6" s="414"/>
    </row>
    <row r="7" spans="1:51" s="413" customFormat="1" ht="58.5" thickBot="1">
      <c r="A7" s="1995" t="s">
        <v>741</v>
      </c>
      <c r="B7" s="435" t="s">
        <v>41</v>
      </c>
      <c r="C7" s="434" t="s">
        <v>42</v>
      </c>
      <c r="D7" s="1996" t="s">
        <v>742</v>
      </c>
      <c r="E7" s="435" t="s">
        <v>41</v>
      </c>
      <c r="F7" s="434" t="s">
        <v>42</v>
      </c>
      <c r="G7" s="1996" t="s">
        <v>743</v>
      </c>
      <c r="H7" s="2624" t="s">
        <v>744</v>
      </c>
      <c r="I7" s="2625"/>
      <c r="J7" s="2626"/>
      <c r="K7" s="2627" t="s">
        <v>745</v>
      </c>
      <c r="L7" s="2628"/>
      <c r="M7" s="2629"/>
      <c r="N7" s="2627" t="s">
        <v>746</v>
      </c>
      <c r="O7" s="2628"/>
      <c r="P7" s="2629"/>
      <c r="Q7" s="2627" t="s">
        <v>747</v>
      </c>
      <c r="R7" s="2628"/>
      <c r="S7" s="2629"/>
      <c r="T7" s="435" t="s">
        <v>748</v>
      </c>
      <c r="U7" s="434" t="s">
        <v>749</v>
      </c>
      <c r="V7" s="433" t="s">
        <v>750</v>
      </c>
      <c r="W7" s="432" t="s">
        <v>751</v>
      </c>
      <c r="X7" s="432" t="s">
        <v>752</v>
      </c>
      <c r="Y7" s="431" t="s">
        <v>753</v>
      </c>
      <c r="Z7" s="414"/>
    </row>
    <row r="8" spans="1:51" s="413" customFormat="1" ht="13">
      <c r="A8" s="1993"/>
      <c r="B8" s="428"/>
      <c r="C8" s="427"/>
      <c r="D8" s="426"/>
      <c r="E8" s="2187"/>
      <c r="F8" s="1994"/>
      <c r="G8" s="426"/>
      <c r="H8" s="1994" t="s">
        <v>41</v>
      </c>
      <c r="I8" s="1994" t="s">
        <v>42</v>
      </c>
      <c r="J8" s="426" t="s">
        <v>660</v>
      </c>
      <c r="K8" s="430" t="s">
        <v>41</v>
      </c>
      <c r="L8" s="427" t="s">
        <v>42</v>
      </c>
      <c r="M8" s="426" t="s">
        <v>43</v>
      </c>
      <c r="N8" s="428" t="s">
        <v>41</v>
      </c>
      <c r="O8" s="427" t="s">
        <v>42</v>
      </c>
      <c r="P8" s="429" t="s">
        <v>43</v>
      </c>
      <c r="Q8" s="428" t="s">
        <v>41</v>
      </c>
      <c r="R8" s="427" t="s">
        <v>42</v>
      </c>
      <c r="S8" s="426" t="s">
        <v>43</v>
      </c>
      <c r="T8" s="425"/>
      <c r="U8" s="424"/>
      <c r="V8" s="417"/>
      <c r="W8" s="417"/>
      <c r="X8" s="416"/>
      <c r="Y8" s="415"/>
      <c r="Z8" s="414"/>
    </row>
    <row r="9" spans="1:51" s="413" customFormat="1" ht="11.5">
      <c r="A9" s="2182"/>
      <c r="B9" s="2183"/>
      <c r="C9" s="422"/>
      <c r="D9" s="1334"/>
      <c r="E9" s="1335"/>
      <c r="F9" s="423"/>
      <c r="G9" s="1334"/>
      <c r="H9" s="422"/>
      <c r="I9" s="422"/>
      <c r="J9" s="1334"/>
      <c r="K9" s="420"/>
      <c r="L9" s="420"/>
      <c r="M9" s="420"/>
      <c r="N9" s="421"/>
      <c r="O9" s="420"/>
      <c r="P9" s="420"/>
      <c r="Q9" s="421"/>
      <c r="R9" s="420"/>
      <c r="S9" s="419"/>
      <c r="T9" s="418"/>
      <c r="U9" s="417"/>
      <c r="V9" s="417"/>
      <c r="W9" s="417"/>
      <c r="X9" s="416"/>
      <c r="Y9" s="415"/>
      <c r="Z9" s="414"/>
    </row>
    <row r="10" spans="1:51" ht="12">
      <c r="A10" s="412" t="s">
        <v>57</v>
      </c>
      <c r="B10" s="1337" t="s">
        <v>754</v>
      </c>
      <c r="C10" s="399" t="s">
        <v>754</v>
      </c>
      <c r="D10" s="1336" t="s">
        <v>755</v>
      </c>
      <c r="E10" s="1337" t="s">
        <v>754</v>
      </c>
      <c r="F10" s="399" t="s">
        <v>754</v>
      </c>
      <c r="G10" s="1336" t="s">
        <v>755</v>
      </c>
      <c r="H10" s="399" t="s">
        <v>754</v>
      </c>
      <c r="I10" s="399" t="s">
        <v>754</v>
      </c>
      <c r="J10" s="1336" t="s">
        <v>755</v>
      </c>
      <c r="K10" s="400" t="s">
        <v>754</v>
      </c>
      <c r="L10" s="399" t="s">
        <v>754</v>
      </c>
      <c r="M10" s="1336" t="s">
        <v>755</v>
      </c>
      <c r="N10" s="1337" t="s">
        <v>754</v>
      </c>
      <c r="O10" s="399" t="s">
        <v>754</v>
      </c>
      <c r="P10" s="406" t="s">
        <v>755</v>
      </c>
      <c r="Q10" s="1337" t="s">
        <v>754</v>
      </c>
      <c r="R10" s="399" t="s">
        <v>754</v>
      </c>
      <c r="S10" s="1336" t="s">
        <v>755</v>
      </c>
      <c r="T10" s="411" t="s">
        <v>756</v>
      </c>
      <c r="U10" s="410" t="s">
        <v>757</v>
      </c>
      <c r="V10" s="410"/>
      <c r="W10" s="410"/>
      <c r="X10" s="409"/>
      <c r="Y10" s="408" t="s">
        <v>758</v>
      </c>
    </row>
    <row r="11" spans="1:51" ht="23">
      <c r="A11" s="1338" t="str">
        <f>'ESA Table 1'!A7</f>
        <v>Energy Efficiency [2]</v>
      </c>
      <c r="B11" s="1219">
        <f>'ESA Table 1'!B7</f>
        <v>50221660.231718704</v>
      </c>
      <c r="C11" s="1220">
        <f>'ESA Table 1'!C7</f>
        <v>0</v>
      </c>
      <c r="D11" s="1221">
        <f t="shared" ref="D11:D25" si="0">SUM(B11:C11)</f>
        <v>50221660.231718704</v>
      </c>
      <c r="E11" s="1219">
        <f>'ESA Table 1'!E21</f>
        <v>45306834</v>
      </c>
      <c r="F11" s="399"/>
      <c r="G11" s="1339">
        <f t="shared" ref="G11:G25" si="1">SUM(E11:F11)</f>
        <v>45306834</v>
      </c>
      <c r="H11" s="1337">
        <f>B11-E11</f>
        <v>4914826.2317187041</v>
      </c>
      <c r="I11" s="399">
        <f t="shared" ref="I11:I23" si="2">C11-F11</f>
        <v>0</v>
      </c>
      <c r="J11" s="1221">
        <f t="shared" ref="J11:J23" si="3">SUM(H11:I11)</f>
        <v>4914826.2317187041</v>
      </c>
      <c r="K11" s="1337">
        <v>0</v>
      </c>
      <c r="L11" s="399">
        <v>0</v>
      </c>
      <c r="M11" s="1221">
        <f t="shared" ref="M11:M25" si="4">SUM(K11:L11)</f>
        <v>0</v>
      </c>
      <c r="N11" s="1337">
        <v>0</v>
      </c>
      <c r="O11" s="399">
        <v>0</v>
      </c>
      <c r="P11" s="1221">
        <f t="shared" ref="P11:P25" si="5">SUM(N11:O11)</f>
        <v>0</v>
      </c>
      <c r="Q11" s="1593">
        <f>J11</f>
        <v>4914826.2317187041</v>
      </c>
      <c r="R11" s="399">
        <v>0</v>
      </c>
      <c r="S11" s="1221">
        <f>SUM(Q11:R11)</f>
        <v>4914826.2317187041</v>
      </c>
      <c r="T11" s="1340">
        <f>M11+P11+S11</f>
        <v>4914826.2317187041</v>
      </c>
      <c r="U11" s="404">
        <f>T11/$D$42</f>
        <v>5.041560289460334E-2</v>
      </c>
      <c r="V11" s="401">
        <v>1.2023999999999999</v>
      </c>
      <c r="W11" s="1589" t="s">
        <v>759</v>
      </c>
      <c r="X11" s="1589" t="s">
        <v>760</v>
      </c>
      <c r="Y11" s="1590" t="s">
        <v>761</v>
      </c>
      <c r="AC11" s="407"/>
      <c r="AE11" s="407"/>
      <c r="AF11" s="968"/>
      <c r="AG11" s="968"/>
      <c r="AH11" s="968"/>
      <c r="AI11" s="968"/>
      <c r="AJ11" s="968"/>
      <c r="AK11" s="968"/>
      <c r="AL11" s="968"/>
      <c r="AM11" s="968"/>
      <c r="AN11" s="968"/>
      <c r="AO11" s="968"/>
      <c r="AP11" s="968"/>
      <c r="AQ11" s="968"/>
      <c r="AR11" s="407"/>
      <c r="AS11" s="407"/>
      <c r="AT11" s="407"/>
      <c r="AU11" s="407"/>
      <c r="AV11" s="407"/>
      <c r="AW11" s="407"/>
      <c r="AX11" s="407"/>
      <c r="AY11" s="407"/>
    </row>
    <row r="12" spans="1:51" ht="12.5">
      <c r="A12" s="1342" t="str">
        <f>'ESA Table 1'!A8</f>
        <v>Appliances</v>
      </c>
      <c r="B12" s="1219">
        <f>'ESA Table 1'!B8</f>
        <v>0</v>
      </c>
      <c r="C12" s="1220">
        <f>'ESA Table 1'!C8</f>
        <v>0</v>
      </c>
      <c r="D12" s="1221">
        <f t="shared" si="0"/>
        <v>0</v>
      </c>
      <c r="E12" s="1219">
        <f>'ESA Table 1'!E8</f>
        <v>17756073.349999975</v>
      </c>
      <c r="F12" s="399"/>
      <c r="G12" s="1339">
        <f t="shared" si="1"/>
        <v>17756073.349999975</v>
      </c>
      <c r="H12" s="1337"/>
      <c r="I12" s="399">
        <f t="shared" si="2"/>
        <v>0</v>
      </c>
      <c r="J12" s="1221">
        <f t="shared" si="3"/>
        <v>0</v>
      </c>
      <c r="K12" s="1337">
        <v>0</v>
      </c>
      <c r="L12" s="399">
        <v>0</v>
      </c>
      <c r="M12" s="1221">
        <f t="shared" si="4"/>
        <v>0</v>
      </c>
      <c r="N12" s="399">
        <v>0</v>
      </c>
      <c r="O12" s="399">
        <v>0</v>
      </c>
      <c r="P12" s="1221">
        <f t="shared" si="5"/>
        <v>0</v>
      </c>
      <c r="Q12" s="1337"/>
      <c r="R12" s="399">
        <v>0</v>
      </c>
      <c r="S12" s="1221">
        <f t="shared" ref="S12:S20" si="6">SUM(Q12:R12)</f>
        <v>0</v>
      </c>
      <c r="T12" s="1340">
        <f t="shared" ref="T12:T26" si="7">M12+P12+S12</f>
        <v>0</v>
      </c>
      <c r="U12" s="404">
        <f t="shared" ref="U12:U40" si="8">T12/$D$42</f>
        <v>0</v>
      </c>
      <c r="V12" s="398"/>
      <c r="W12" s="398"/>
      <c r="X12" s="398"/>
      <c r="Y12" s="1341"/>
      <c r="AC12" s="407"/>
      <c r="AE12" s="407"/>
      <c r="AF12" s="968"/>
      <c r="AG12" s="968"/>
      <c r="AH12" s="968"/>
      <c r="AI12" s="968"/>
      <c r="AJ12" s="968"/>
      <c r="AK12" s="968"/>
      <c r="AL12" s="968"/>
      <c r="AM12" s="968"/>
      <c r="AN12" s="968"/>
      <c r="AO12" s="968"/>
      <c r="AP12" s="968"/>
      <c r="AQ12" s="968"/>
    </row>
    <row r="13" spans="1:51" ht="12.5">
      <c r="A13" s="1342" t="str">
        <f>'ESA Table 1'!A9</f>
        <v xml:space="preserve">Domestic Hot Water </v>
      </c>
      <c r="B13" s="1219">
        <f>'ESA Table 1'!B9</f>
        <v>0</v>
      </c>
      <c r="C13" s="1220">
        <f>'ESA Table 1'!C9</f>
        <v>0</v>
      </c>
      <c r="D13" s="1221">
        <f t="shared" si="0"/>
        <v>0</v>
      </c>
      <c r="E13" s="1219">
        <f>'ESA Table 1'!E9</f>
        <v>6329355</v>
      </c>
      <c r="F13" s="399"/>
      <c r="G13" s="1339">
        <f t="shared" si="1"/>
        <v>6329355</v>
      </c>
      <c r="H13" s="1337"/>
      <c r="I13" s="399">
        <f t="shared" si="2"/>
        <v>0</v>
      </c>
      <c r="J13" s="1221">
        <f t="shared" si="3"/>
        <v>0</v>
      </c>
      <c r="K13" s="1337">
        <v>0</v>
      </c>
      <c r="L13" s="399">
        <v>0</v>
      </c>
      <c r="M13" s="1221">
        <f t="shared" si="4"/>
        <v>0</v>
      </c>
      <c r="N13" s="399">
        <v>0</v>
      </c>
      <c r="O13" s="399">
        <v>0</v>
      </c>
      <c r="P13" s="1221">
        <f t="shared" si="5"/>
        <v>0</v>
      </c>
      <c r="Q13" s="1337"/>
      <c r="R13" s="399">
        <v>0</v>
      </c>
      <c r="S13" s="1221">
        <f t="shared" si="6"/>
        <v>0</v>
      </c>
      <c r="T13" s="1340">
        <f t="shared" si="7"/>
        <v>0</v>
      </c>
      <c r="U13" s="404">
        <f t="shared" si="8"/>
        <v>0</v>
      </c>
      <c r="V13" s="398"/>
      <c r="W13" s="398"/>
      <c r="X13" s="398"/>
      <c r="Y13" s="1341"/>
      <c r="AC13" s="407"/>
      <c r="AE13" s="407"/>
      <c r="AF13" s="968"/>
      <c r="AG13" s="968"/>
      <c r="AH13" s="968"/>
      <c r="AI13" s="968"/>
      <c r="AJ13" s="968"/>
      <c r="AK13" s="968"/>
      <c r="AL13" s="968"/>
      <c r="AM13" s="968"/>
      <c r="AN13" s="968"/>
      <c r="AO13" s="968"/>
      <c r="AP13" s="968"/>
      <c r="AQ13" s="968"/>
    </row>
    <row r="14" spans="1:51" ht="12.5">
      <c r="A14" s="1342" t="str">
        <f>'ESA Table 1'!A10</f>
        <v>Enclosure</v>
      </c>
      <c r="B14" s="1219">
        <f>'ESA Table 1'!B10</f>
        <v>0</v>
      </c>
      <c r="C14" s="1220">
        <f>'ESA Table 1'!C10</f>
        <v>0</v>
      </c>
      <c r="D14" s="1221">
        <f t="shared" si="0"/>
        <v>0</v>
      </c>
      <c r="E14" s="1219">
        <f>'ESA Table 1'!E10</f>
        <v>7394</v>
      </c>
      <c r="F14" s="399"/>
      <c r="G14" s="1339">
        <f t="shared" si="1"/>
        <v>7394</v>
      </c>
      <c r="H14" s="1337"/>
      <c r="I14" s="399">
        <f t="shared" si="2"/>
        <v>0</v>
      </c>
      <c r="J14" s="1221">
        <f t="shared" si="3"/>
        <v>0</v>
      </c>
      <c r="K14" s="1337">
        <v>0</v>
      </c>
      <c r="L14" s="399">
        <v>0</v>
      </c>
      <c r="M14" s="1221">
        <f t="shared" si="4"/>
        <v>0</v>
      </c>
      <c r="N14" s="399">
        <v>0</v>
      </c>
      <c r="O14" s="399">
        <v>0</v>
      </c>
      <c r="P14" s="1221">
        <f t="shared" si="5"/>
        <v>0</v>
      </c>
      <c r="Q14" s="1337"/>
      <c r="R14" s="399">
        <v>0</v>
      </c>
      <c r="S14" s="1221">
        <f t="shared" si="6"/>
        <v>0</v>
      </c>
      <c r="T14" s="1340">
        <f t="shared" si="7"/>
        <v>0</v>
      </c>
      <c r="U14" s="404">
        <f t="shared" si="8"/>
        <v>0</v>
      </c>
      <c r="V14" s="398"/>
      <c r="W14" s="398"/>
      <c r="X14" s="398"/>
      <c r="Y14" s="1341"/>
      <c r="AC14" s="407"/>
      <c r="AE14" s="407"/>
      <c r="AF14" s="968"/>
      <c r="AG14" s="968"/>
      <c r="AH14" s="968"/>
      <c r="AI14" s="968"/>
      <c r="AJ14" s="968"/>
      <c r="AK14" s="968"/>
      <c r="AL14" s="968"/>
      <c r="AM14" s="968"/>
      <c r="AN14" s="968"/>
      <c r="AO14" s="968"/>
      <c r="AP14" s="968"/>
      <c r="AQ14" s="968"/>
    </row>
    <row r="15" spans="1:51" ht="12.5">
      <c r="A15" s="1342" t="str">
        <f>'ESA Table 1'!A11</f>
        <v>HVAC</v>
      </c>
      <c r="B15" s="1219">
        <f>'ESA Table 1'!B11</f>
        <v>0</v>
      </c>
      <c r="C15" s="1220">
        <f>'ESA Table 1'!C11</f>
        <v>0</v>
      </c>
      <c r="D15" s="1221">
        <f t="shared" si="0"/>
        <v>0</v>
      </c>
      <c r="E15" s="1219">
        <f>'ESA Table 1'!E11</f>
        <v>13661989</v>
      </c>
      <c r="F15" s="399"/>
      <c r="G15" s="1339">
        <f t="shared" si="1"/>
        <v>13661989</v>
      </c>
      <c r="H15" s="1337"/>
      <c r="I15" s="399">
        <f t="shared" si="2"/>
        <v>0</v>
      </c>
      <c r="J15" s="1221">
        <f t="shared" si="3"/>
        <v>0</v>
      </c>
      <c r="K15" s="1337">
        <v>0</v>
      </c>
      <c r="L15" s="399">
        <v>0</v>
      </c>
      <c r="M15" s="1221">
        <f t="shared" si="4"/>
        <v>0</v>
      </c>
      <c r="N15" s="399">
        <v>0</v>
      </c>
      <c r="O15" s="399">
        <v>0</v>
      </c>
      <c r="P15" s="1221">
        <f t="shared" si="5"/>
        <v>0</v>
      </c>
      <c r="Q15" s="1337"/>
      <c r="R15" s="399">
        <v>0</v>
      </c>
      <c r="S15" s="1221">
        <f t="shared" si="6"/>
        <v>0</v>
      </c>
      <c r="T15" s="1340">
        <f t="shared" si="7"/>
        <v>0</v>
      </c>
      <c r="U15" s="404">
        <f t="shared" si="8"/>
        <v>0</v>
      </c>
      <c r="V15" s="398"/>
      <c r="W15" s="398"/>
      <c r="X15" s="398"/>
      <c r="Y15" s="1341"/>
      <c r="AC15" s="407"/>
      <c r="AE15" s="407"/>
      <c r="AF15" s="968"/>
      <c r="AG15" s="968"/>
      <c r="AH15" s="968"/>
      <c r="AI15" s="968"/>
      <c r="AJ15" s="968"/>
      <c r="AK15" s="968"/>
      <c r="AL15" s="968"/>
      <c r="AM15" s="968"/>
      <c r="AN15" s="968"/>
      <c r="AO15" s="968"/>
      <c r="AP15" s="968"/>
      <c r="AQ15" s="968"/>
    </row>
    <row r="16" spans="1:51" ht="12.5">
      <c r="A16" s="1342" t="str">
        <f>'ESA Table 1'!A12</f>
        <v>Maintenance</v>
      </c>
      <c r="B16" s="1219">
        <f>'ESA Table 1'!B12</f>
        <v>0</v>
      </c>
      <c r="C16" s="1220">
        <f>'ESA Table 1'!C12</f>
        <v>0</v>
      </c>
      <c r="D16" s="1221">
        <f t="shared" si="0"/>
        <v>0</v>
      </c>
      <c r="E16" s="1219">
        <f>'ESA Table 1'!E12</f>
        <v>491092</v>
      </c>
      <c r="F16" s="399"/>
      <c r="G16" s="1339">
        <f t="shared" si="1"/>
        <v>491092</v>
      </c>
      <c r="H16" s="1337"/>
      <c r="I16" s="399">
        <f t="shared" si="2"/>
        <v>0</v>
      </c>
      <c r="J16" s="1221">
        <f t="shared" si="3"/>
        <v>0</v>
      </c>
      <c r="K16" s="1337">
        <v>0</v>
      </c>
      <c r="L16" s="399">
        <v>0</v>
      </c>
      <c r="M16" s="1221">
        <f t="shared" si="4"/>
        <v>0</v>
      </c>
      <c r="N16" s="399">
        <v>0</v>
      </c>
      <c r="O16" s="399">
        <v>0</v>
      </c>
      <c r="P16" s="1221">
        <f t="shared" si="5"/>
        <v>0</v>
      </c>
      <c r="Q16" s="1337"/>
      <c r="R16" s="399">
        <v>0</v>
      </c>
      <c r="S16" s="1221">
        <f t="shared" si="6"/>
        <v>0</v>
      </c>
      <c r="T16" s="1340">
        <f t="shared" si="7"/>
        <v>0</v>
      </c>
      <c r="U16" s="404">
        <f t="shared" si="8"/>
        <v>0</v>
      </c>
      <c r="V16" s="401"/>
      <c r="W16" s="401"/>
      <c r="X16" s="401"/>
      <c r="Y16" s="1343"/>
      <c r="AC16" s="407"/>
      <c r="AE16" s="407"/>
      <c r="AF16" s="968"/>
      <c r="AG16" s="968"/>
      <c r="AH16" s="968"/>
      <c r="AI16" s="968"/>
      <c r="AJ16" s="968"/>
      <c r="AK16" s="968"/>
      <c r="AL16" s="968"/>
      <c r="AM16" s="968"/>
      <c r="AN16" s="968"/>
      <c r="AO16" s="968"/>
      <c r="AP16" s="968"/>
      <c r="AQ16" s="968"/>
    </row>
    <row r="17" spans="1:43" ht="12.5">
      <c r="A17" s="1342" t="str">
        <f>'ESA Table 1'!A13</f>
        <v>Lighting</v>
      </c>
      <c r="B17" s="1219">
        <f>'ESA Table 1'!B13</f>
        <v>0</v>
      </c>
      <c r="C17" s="1220">
        <f>'ESA Table 1'!C13</f>
        <v>0</v>
      </c>
      <c r="D17" s="1221">
        <f t="shared" si="0"/>
        <v>0</v>
      </c>
      <c r="E17" s="1219">
        <f>'ESA Table 1'!E13</f>
        <v>1423661</v>
      </c>
      <c r="F17" s="399"/>
      <c r="G17" s="1339">
        <f t="shared" si="1"/>
        <v>1423661</v>
      </c>
      <c r="H17" s="1337"/>
      <c r="I17" s="399">
        <f t="shared" si="2"/>
        <v>0</v>
      </c>
      <c r="J17" s="1221">
        <f t="shared" si="3"/>
        <v>0</v>
      </c>
      <c r="K17" s="1337">
        <f>-K11</f>
        <v>0</v>
      </c>
      <c r="L17" s="399">
        <v>0</v>
      </c>
      <c r="M17" s="1221">
        <f t="shared" si="4"/>
        <v>0</v>
      </c>
      <c r="N17" s="399">
        <v>0</v>
      </c>
      <c r="O17" s="399">
        <v>0</v>
      </c>
      <c r="P17" s="1221">
        <f t="shared" si="5"/>
        <v>0</v>
      </c>
      <c r="Q17" s="1337"/>
      <c r="R17" s="399">
        <v>0</v>
      </c>
      <c r="S17" s="1221">
        <f t="shared" si="6"/>
        <v>0</v>
      </c>
      <c r="T17" s="1340">
        <f t="shared" si="7"/>
        <v>0</v>
      </c>
      <c r="U17" s="404">
        <f t="shared" si="8"/>
        <v>0</v>
      </c>
      <c r="V17" s="401"/>
      <c r="W17" s="401"/>
      <c r="X17" s="401"/>
      <c r="Y17" s="1341"/>
      <c r="AC17" s="407"/>
      <c r="AE17" s="407"/>
      <c r="AF17" s="968"/>
      <c r="AG17" s="968"/>
      <c r="AH17" s="968"/>
      <c r="AI17" s="968"/>
      <c r="AJ17" s="968"/>
      <c r="AK17" s="968"/>
      <c r="AL17" s="968"/>
      <c r="AM17" s="968"/>
      <c r="AN17" s="968"/>
      <c r="AO17" s="968"/>
      <c r="AP17" s="968"/>
      <c r="AQ17" s="968"/>
    </row>
    <row r="18" spans="1:43" ht="12.5">
      <c r="A18" s="1342" t="str">
        <f>'ESA Table 1'!A14</f>
        <v xml:space="preserve">Miscellaneous </v>
      </c>
      <c r="B18" s="1219">
        <f>'ESA Table 1'!B14</f>
        <v>0</v>
      </c>
      <c r="C18" s="1220">
        <f>'ESA Table 1'!C14</f>
        <v>0</v>
      </c>
      <c r="D18" s="1221">
        <f t="shared" si="0"/>
        <v>0</v>
      </c>
      <c r="E18" s="1219">
        <f>'ESA Table 1'!E14</f>
        <v>1517556</v>
      </c>
      <c r="F18" s="399"/>
      <c r="G18" s="1339">
        <f t="shared" si="1"/>
        <v>1517556</v>
      </c>
      <c r="H18" s="1337"/>
      <c r="I18" s="399">
        <f t="shared" si="2"/>
        <v>0</v>
      </c>
      <c r="J18" s="1221">
        <f t="shared" si="3"/>
        <v>0</v>
      </c>
      <c r="K18" s="1337">
        <v>0</v>
      </c>
      <c r="L18" s="399">
        <v>0</v>
      </c>
      <c r="M18" s="1221">
        <f t="shared" si="4"/>
        <v>0</v>
      </c>
      <c r="N18" s="399">
        <v>0</v>
      </c>
      <c r="O18" s="399">
        <v>0</v>
      </c>
      <c r="P18" s="1221">
        <f t="shared" si="5"/>
        <v>0</v>
      </c>
      <c r="Q18" s="1337"/>
      <c r="R18" s="399">
        <v>0</v>
      </c>
      <c r="S18" s="1221">
        <f t="shared" si="6"/>
        <v>0</v>
      </c>
      <c r="T18" s="1337">
        <f t="shared" si="7"/>
        <v>0</v>
      </c>
      <c r="U18" s="404">
        <f t="shared" si="8"/>
        <v>0</v>
      </c>
      <c r="V18" s="398"/>
      <c r="W18" s="398"/>
      <c r="X18" s="398"/>
      <c r="Y18" s="1341"/>
      <c r="AC18" s="407"/>
      <c r="AE18" s="407"/>
      <c r="AF18" s="968"/>
      <c r="AG18" s="968"/>
      <c r="AH18" s="968"/>
      <c r="AI18" s="968"/>
      <c r="AJ18" s="968"/>
      <c r="AK18" s="968"/>
      <c r="AL18" s="968"/>
      <c r="AM18" s="968"/>
      <c r="AN18" s="968"/>
      <c r="AO18" s="968"/>
      <c r="AP18" s="968"/>
      <c r="AQ18" s="968"/>
    </row>
    <row r="19" spans="1:43" ht="12.5">
      <c r="A19" s="2174" t="str">
        <f>'ESA Table 1'!A15</f>
        <v>Customer Enrollment</v>
      </c>
      <c r="B19" s="2175">
        <f>'ESA Table 1'!B15</f>
        <v>0</v>
      </c>
      <c r="C19" s="2176">
        <f>'ESA Table 1'!C15</f>
        <v>0</v>
      </c>
      <c r="D19" s="2177">
        <f t="shared" si="0"/>
        <v>0</v>
      </c>
      <c r="E19" s="1219">
        <f>'ESA Table 1'!E15</f>
        <v>9057364</v>
      </c>
      <c r="F19" s="399"/>
      <c r="G19" s="1339">
        <f t="shared" si="1"/>
        <v>9057364</v>
      </c>
      <c r="H19" s="1337"/>
      <c r="I19" s="399">
        <f t="shared" si="2"/>
        <v>0</v>
      </c>
      <c r="J19" s="1221">
        <f t="shared" si="3"/>
        <v>0</v>
      </c>
      <c r="K19" s="1337">
        <v>0</v>
      </c>
      <c r="L19" s="399">
        <v>0</v>
      </c>
      <c r="M19" s="1221">
        <f t="shared" si="4"/>
        <v>0</v>
      </c>
      <c r="N19" s="399">
        <v>0</v>
      </c>
      <c r="O19" s="399">
        <v>0</v>
      </c>
      <c r="P19" s="1221">
        <f t="shared" si="5"/>
        <v>0</v>
      </c>
      <c r="Q19" s="1337"/>
      <c r="R19" s="399">
        <v>0</v>
      </c>
      <c r="S19" s="1221">
        <f t="shared" si="6"/>
        <v>0</v>
      </c>
      <c r="T19" s="1337">
        <f t="shared" si="7"/>
        <v>0</v>
      </c>
      <c r="U19" s="404">
        <f t="shared" si="8"/>
        <v>0</v>
      </c>
      <c r="V19" s="401"/>
      <c r="W19" s="401"/>
      <c r="X19" s="401"/>
      <c r="Y19" s="1343"/>
      <c r="AC19" s="407"/>
      <c r="AE19" s="407"/>
      <c r="AF19" s="968"/>
      <c r="AG19" s="968"/>
      <c r="AH19" s="968"/>
      <c r="AI19" s="968"/>
      <c r="AJ19" s="968"/>
      <c r="AK19" s="968"/>
      <c r="AL19" s="968"/>
      <c r="AM19" s="968"/>
      <c r="AN19" s="968"/>
      <c r="AO19" s="968"/>
      <c r="AP19" s="968"/>
      <c r="AQ19" s="968"/>
    </row>
    <row r="20" spans="1:43" ht="12.5">
      <c r="A20" s="1342" t="str">
        <f>'ESA Table 1'!A16</f>
        <v>In Home Education</v>
      </c>
      <c r="B20" s="2184">
        <f>'ESA Table 1'!B16</f>
        <v>0</v>
      </c>
      <c r="C20" s="2181">
        <f>'ESA Table 1'!C16</f>
        <v>0</v>
      </c>
      <c r="D20" s="1221">
        <f t="shared" si="0"/>
        <v>0</v>
      </c>
      <c r="E20" s="1219">
        <f>'ESA Table 1'!E16</f>
        <v>1221638</v>
      </c>
      <c r="F20" s="399"/>
      <c r="G20" s="1221">
        <f t="shared" si="1"/>
        <v>1221638</v>
      </c>
      <c r="H20" s="1337"/>
      <c r="I20" s="399">
        <f t="shared" si="2"/>
        <v>0</v>
      </c>
      <c r="J20" s="1221">
        <f t="shared" si="3"/>
        <v>0</v>
      </c>
      <c r="K20" s="1337">
        <v>0</v>
      </c>
      <c r="L20" s="399">
        <v>0</v>
      </c>
      <c r="M20" s="1221">
        <f t="shared" si="4"/>
        <v>0</v>
      </c>
      <c r="N20" s="399">
        <v>0</v>
      </c>
      <c r="O20" s="399">
        <v>0</v>
      </c>
      <c r="P20" s="1221">
        <f t="shared" si="5"/>
        <v>0</v>
      </c>
      <c r="Q20" s="1337"/>
      <c r="R20" s="399">
        <v>0</v>
      </c>
      <c r="S20" s="1221">
        <f t="shared" si="6"/>
        <v>0</v>
      </c>
      <c r="T20" s="1337">
        <f t="shared" si="7"/>
        <v>0</v>
      </c>
      <c r="U20" s="404">
        <f t="shared" si="8"/>
        <v>0</v>
      </c>
      <c r="V20" s="401"/>
      <c r="W20" s="401"/>
      <c r="X20" s="401"/>
      <c r="Y20" s="1343"/>
      <c r="AF20" s="968"/>
      <c r="AG20" s="968"/>
      <c r="AH20" s="968"/>
      <c r="AI20" s="968"/>
      <c r="AJ20" s="968"/>
      <c r="AK20" s="968"/>
      <c r="AL20" s="968"/>
      <c r="AM20" s="968"/>
      <c r="AN20" s="968"/>
      <c r="AO20" s="968"/>
      <c r="AP20" s="968"/>
      <c r="AQ20" s="968"/>
    </row>
    <row r="21" spans="1:43" ht="12.5">
      <c r="A21" s="1342" t="str">
        <f>'ESA Table 1'!A17</f>
        <v>Pilot</v>
      </c>
      <c r="B21" s="2184">
        <f>'ESA Table 1'!B17</f>
        <v>0</v>
      </c>
      <c r="C21" s="2181">
        <f>'ESA Table 1'!C17</f>
        <v>0</v>
      </c>
      <c r="D21" s="1221">
        <f t="shared" si="0"/>
        <v>0</v>
      </c>
      <c r="E21" s="1219">
        <f>'ESA Table 1'!E17</f>
        <v>0</v>
      </c>
      <c r="F21" s="399"/>
      <c r="G21" s="1221">
        <f t="shared" si="1"/>
        <v>0</v>
      </c>
      <c r="H21" s="1337">
        <f t="shared" ref="H21:H23" si="9">B21-E21</f>
        <v>0</v>
      </c>
      <c r="I21" s="399">
        <f t="shared" si="2"/>
        <v>0</v>
      </c>
      <c r="J21" s="1221">
        <f t="shared" si="3"/>
        <v>0</v>
      </c>
      <c r="K21" s="1337">
        <v>0</v>
      </c>
      <c r="L21" s="399">
        <v>0</v>
      </c>
      <c r="M21" s="1221">
        <f t="shared" si="4"/>
        <v>0</v>
      </c>
      <c r="N21" s="1337">
        <f>H21</f>
        <v>0</v>
      </c>
      <c r="O21" s="399">
        <v>0</v>
      </c>
      <c r="P21" s="1221">
        <f t="shared" si="5"/>
        <v>0</v>
      </c>
      <c r="Q21" s="1337">
        <v>0</v>
      </c>
      <c r="R21" s="399">
        <v>0</v>
      </c>
      <c r="S21" s="1221">
        <f t="shared" ref="S21:S26" si="10">SUM(Q21:R21)</f>
        <v>0</v>
      </c>
      <c r="T21" s="1337">
        <f t="shared" si="7"/>
        <v>0</v>
      </c>
      <c r="U21" s="404">
        <f t="shared" si="8"/>
        <v>0</v>
      </c>
      <c r="V21" s="398"/>
      <c r="W21" s="398"/>
      <c r="X21" s="398"/>
      <c r="Y21" s="1341"/>
      <c r="AF21" s="968"/>
      <c r="AG21" s="968"/>
      <c r="AH21" s="968"/>
      <c r="AI21" s="968"/>
      <c r="AJ21" s="968"/>
      <c r="AK21" s="968"/>
      <c r="AL21" s="968"/>
      <c r="AM21" s="968"/>
      <c r="AN21" s="968"/>
      <c r="AO21" s="968"/>
      <c r="AP21" s="968"/>
      <c r="AQ21" s="968"/>
    </row>
    <row r="22" spans="1:43" ht="45" customHeight="1">
      <c r="A22" s="1344" t="s">
        <v>762</v>
      </c>
      <c r="B22" s="1337">
        <f>'ESA Summary Table 1'!B10</f>
        <v>15784060.5</v>
      </c>
      <c r="C22" s="399"/>
      <c r="D22" s="1336">
        <f t="shared" si="0"/>
        <v>15784060.5</v>
      </c>
      <c r="E22" s="1337">
        <f>'ESA Summary Table 1'!E10</f>
        <v>1656368.6300000011</v>
      </c>
      <c r="F22" s="406"/>
      <c r="G22" s="1336">
        <f t="shared" si="1"/>
        <v>1656368.6300000011</v>
      </c>
      <c r="H22" s="1337">
        <f t="shared" si="9"/>
        <v>14127691.869999999</v>
      </c>
      <c r="I22" s="399">
        <f t="shared" si="2"/>
        <v>0</v>
      </c>
      <c r="J22" s="1221">
        <f t="shared" si="3"/>
        <v>14127691.869999999</v>
      </c>
      <c r="K22" s="1337">
        <v>0</v>
      </c>
      <c r="L22" s="399">
        <v>0</v>
      </c>
      <c r="M22" s="1221">
        <f t="shared" si="4"/>
        <v>0</v>
      </c>
      <c r="N22" s="1337">
        <f>H22</f>
        <v>14127691.869999999</v>
      </c>
      <c r="O22" s="399">
        <v>0</v>
      </c>
      <c r="P22" s="1221">
        <f t="shared" si="5"/>
        <v>14127691.869999999</v>
      </c>
      <c r="Q22" s="1337">
        <v>0</v>
      </c>
      <c r="R22" s="399">
        <v>0</v>
      </c>
      <c r="S22" s="1221">
        <f t="shared" si="10"/>
        <v>0</v>
      </c>
      <c r="T22" s="1337">
        <f t="shared" si="7"/>
        <v>14127691.869999999</v>
      </c>
      <c r="U22" s="404">
        <f t="shared" si="8"/>
        <v>0.14491989534412525</v>
      </c>
      <c r="V22" s="1591" t="s">
        <v>763</v>
      </c>
      <c r="W22" s="1591" t="s">
        <v>759</v>
      </c>
      <c r="X22" s="1591" t="s">
        <v>764</v>
      </c>
      <c r="Y22" s="1592" t="s">
        <v>761</v>
      </c>
      <c r="AF22" s="968"/>
      <c r="AG22" s="968"/>
      <c r="AH22" s="968"/>
      <c r="AI22" s="968"/>
      <c r="AJ22" s="968"/>
      <c r="AK22" s="968"/>
      <c r="AL22" s="968"/>
      <c r="AM22" s="968"/>
      <c r="AN22" s="968"/>
      <c r="AO22" s="968"/>
      <c r="AP22" s="968"/>
      <c r="AQ22" s="968"/>
    </row>
    <row r="23" spans="1:43" ht="45" customHeight="1">
      <c r="A23" s="1344" t="s">
        <v>765</v>
      </c>
      <c r="B23" s="1337">
        <f>'ESA Summary Table 1'!B11</f>
        <v>3884863.5833905442</v>
      </c>
      <c r="C23" s="399"/>
      <c r="D23" s="1336">
        <f t="shared" si="0"/>
        <v>3884863.5833905442</v>
      </c>
      <c r="E23" s="1337">
        <f>'ESA Summary Table 1'!E11</f>
        <v>853459.62000000011</v>
      </c>
      <c r="F23" s="406"/>
      <c r="G23" s="1336">
        <f t="shared" si="1"/>
        <v>853459.62000000011</v>
      </c>
      <c r="H23" s="1337">
        <f t="shared" si="9"/>
        <v>3031403.9633905441</v>
      </c>
      <c r="I23" s="399">
        <f t="shared" si="2"/>
        <v>0</v>
      </c>
      <c r="J23" s="1221">
        <f t="shared" si="3"/>
        <v>3031403.9633905441</v>
      </c>
      <c r="K23" s="1337">
        <v>0</v>
      </c>
      <c r="L23" s="399">
        <v>0</v>
      </c>
      <c r="M23" s="1221">
        <f t="shared" si="4"/>
        <v>0</v>
      </c>
      <c r="N23" s="1337">
        <f>H23</f>
        <v>3031403.9633905441</v>
      </c>
      <c r="O23" s="399">
        <v>0</v>
      </c>
      <c r="P23" s="1221">
        <f t="shared" si="5"/>
        <v>3031403.9633905441</v>
      </c>
      <c r="Q23" s="1337">
        <v>0</v>
      </c>
      <c r="R23" s="399">
        <v>0</v>
      </c>
      <c r="S23" s="1221">
        <f t="shared" si="10"/>
        <v>0</v>
      </c>
      <c r="T23" s="1337">
        <f t="shared" si="7"/>
        <v>3031403.9633905441</v>
      </c>
      <c r="U23" s="404">
        <f t="shared" si="8"/>
        <v>3.1095719609598491E-2</v>
      </c>
      <c r="V23" s="1591" t="s">
        <v>763</v>
      </c>
      <c r="W23" s="1591" t="s">
        <v>759</v>
      </c>
      <c r="X23" s="1591" t="s">
        <v>766</v>
      </c>
      <c r="Y23" s="1592" t="s">
        <v>761</v>
      </c>
      <c r="AF23" s="968"/>
      <c r="AG23" s="968"/>
      <c r="AH23" s="968"/>
      <c r="AI23" s="968"/>
      <c r="AJ23" s="968"/>
      <c r="AK23" s="968"/>
      <c r="AL23" s="968"/>
      <c r="AM23" s="968"/>
      <c r="AN23" s="968"/>
      <c r="AO23" s="968"/>
      <c r="AP23" s="968"/>
      <c r="AQ23" s="968"/>
    </row>
    <row r="24" spans="1:43" ht="45" customHeight="1">
      <c r="A24" s="1345" t="s">
        <v>567</v>
      </c>
      <c r="B24" s="1337">
        <f>'ESA Summary Table 1'!B12</f>
        <v>10252080.268281296</v>
      </c>
      <c r="C24" s="399"/>
      <c r="D24" s="1336">
        <f t="shared" si="0"/>
        <v>10252080.268281296</v>
      </c>
      <c r="E24" s="1337">
        <f>'ESA Summary Table 1'!E12</f>
        <v>3017561</v>
      </c>
      <c r="F24" s="406"/>
      <c r="G24" s="1336">
        <f t="shared" si="1"/>
        <v>3017561</v>
      </c>
      <c r="H24" s="1337">
        <f t="shared" ref="H24:H25" si="11">B24-E24</f>
        <v>7234519.2682812959</v>
      </c>
      <c r="I24" s="399">
        <f t="shared" ref="I24:I25" si="12">C24-F24</f>
        <v>0</v>
      </c>
      <c r="J24" s="1221">
        <f t="shared" ref="J24:J25" si="13">SUM(H24:I24)</f>
        <v>7234519.2682812959</v>
      </c>
      <c r="K24" s="1337">
        <v>0</v>
      </c>
      <c r="L24" s="399">
        <v>0</v>
      </c>
      <c r="M24" s="1221">
        <f t="shared" si="4"/>
        <v>0</v>
      </c>
      <c r="N24" s="1337">
        <f t="shared" ref="N24:N25" si="14">H24</f>
        <v>7234519.2682812959</v>
      </c>
      <c r="O24" s="399">
        <v>0</v>
      </c>
      <c r="P24" s="1221">
        <f t="shared" si="5"/>
        <v>7234519.2682812959</v>
      </c>
      <c r="Q24" s="1337">
        <v>0</v>
      </c>
      <c r="R24" s="399">
        <v>0</v>
      </c>
      <c r="S24" s="1221">
        <f t="shared" si="10"/>
        <v>0</v>
      </c>
      <c r="T24" s="1337">
        <f t="shared" si="7"/>
        <v>7234519.2682812959</v>
      </c>
      <c r="U24" s="404">
        <f t="shared" si="8"/>
        <v>7.4210690951626981E-2</v>
      </c>
      <c r="V24" s="1591" t="s">
        <v>763</v>
      </c>
      <c r="W24" s="1591" t="s">
        <v>759</v>
      </c>
      <c r="X24" s="1591" t="s">
        <v>767</v>
      </c>
      <c r="Y24" s="1592" t="s">
        <v>761</v>
      </c>
      <c r="AF24" s="968"/>
      <c r="AG24" s="968"/>
      <c r="AH24" s="968"/>
      <c r="AI24" s="968"/>
      <c r="AJ24" s="968"/>
      <c r="AK24" s="968"/>
      <c r="AL24" s="968"/>
      <c r="AM24" s="968"/>
      <c r="AN24" s="968"/>
      <c r="AO24" s="968"/>
      <c r="AP24" s="968"/>
      <c r="AQ24" s="968"/>
    </row>
    <row r="25" spans="1:43" ht="45" customHeight="1">
      <c r="A25" s="1345" t="s">
        <v>768</v>
      </c>
      <c r="B25" s="1337">
        <f>'ESA Summary Table 1'!B13</f>
        <v>1775000</v>
      </c>
      <c r="C25" s="399"/>
      <c r="D25" s="1336">
        <f t="shared" si="0"/>
        <v>1775000</v>
      </c>
      <c r="E25" s="1337">
        <f>'ESA Summary Table 1'!E13</f>
        <v>517582.77999999991</v>
      </c>
      <c r="F25" s="406"/>
      <c r="G25" s="1336">
        <f t="shared" si="1"/>
        <v>517582.77999999991</v>
      </c>
      <c r="H25" s="1337">
        <f t="shared" si="11"/>
        <v>1257417.2200000002</v>
      </c>
      <c r="I25" s="399">
        <f t="shared" si="12"/>
        <v>0</v>
      </c>
      <c r="J25" s="1221">
        <f t="shared" si="13"/>
        <v>1257417.2200000002</v>
      </c>
      <c r="K25" s="1337">
        <v>0</v>
      </c>
      <c r="L25" s="399">
        <v>0</v>
      </c>
      <c r="M25" s="1221">
        <f t="shared" si="4"/>
        <v>0</v>
      </c>
      <c r="N25" s="1337">
        <f t="shared" si="14"/>
        <v>1257417.2200000002</v>
      </c>
      <c r="O25" s="399">
        <v>0</v>
      </c>
      <c r="P25" s="1221">
        <f t="shared" si="5"/>
        <v>1257417.2200000002</v>
      </c>
      <c r="Q25" s="1337">
        <v>0</v>
      </c>
      <c r="R25" s="399">
        <v>0</v>
      </c>
      <c r="S25" s="1221">
        <f t="shared" si="10"/>
        <v>0</v>
      </c>
      <c r="T25" s="1337">
        <f t="shared" si="7"/>
        <v>1257417.2200000002</v>
      </c>
      <c r="U25" s="404">
        <f t="shared" si="8"/>
        <v>1.2898410696035442E-2</v>
      </c>
      <c r="V25" s="1591" t="s">
        <v>763</v>
      </c>
      <c r="W25" s="1591" t="s">
        <v>759</v>
      </c>
      <c r="X25" s="1591" t="s">
        <v>769</v>
      </c>
      <c r="Y25" s="1592" t="s">
        <v>761</v>
      </c>
      <c r="AF25" s="968"/>
      <c r="AG25" s="968"/>
      <c r="AH25" s="968"/>
      <c r="AI25" s="968"/>
      <c r="AJ25" s="968"/>
      <c r="AK25" s="968"/>
      <c r="AL25" s="968"/>
      <c r="AM25" s="968"/>
      <c r="AN25" s="968"/>
      <c r="AO25" s="968"/>
      <c r="AP25" s="968"/>
      <c r="AQ25" s="968"/>
    </row>
    <row r="26" spans="1:43" ht="45" customHeight="1">
      <c r="A26" s="1344" t="s">
        <v>770</v>
      </c>
      <c r="B26" s="1337">
        <f>'ESA Summary Table 1'!B15</f>
        <v>6159288</v>
      </c>
      <c r="C26" s="399"/>
      <c r="D26" s="1336">
        <f>SUM(B26:C26)</f>
        <v>6159288</v>
      </c>
      <c r="E26" s="1337">
        <f>'ESA Summary Table 1'!E15</f>
        <v>6159288</v>
      </c>
      <c r="F26" s="406"/>
      <c r="G26" s="1336">
        <f>SUM(E26:F26)</f>
        <v>6159288</v>
      </c>
      <c r="H26" s="1337">
        <f>B26-E26</f>
        <v>0</v>
      </c>
      <c r="I26" s="399">
        <f>C26-F26</f>
        <v>0</v>
      </c>
      <c r="J26" s="1221">
        <f>SUM(H26:I26)</f>
        <v>0</v>
      </c>
      <c r="K26" s="1337">
        <v>0</v>
      </c>
      <c r="L26" s="399">
        <v>0</v>
      </c>
      <c r="M26" s="1221">
        <f>SUM(K26:L26)</f>
        <v>0</v>
      </c>
      <c r="N26" s="1337">
        <v>0</v>
      </c>
      <c r="O26" s="399">
        <v>0</v>
      </c>
      <c r="P26" s="1221">
        <f>SUM(N26:O26)</f>
        <v>0</v>
      </c>
      <c r="Q26" s="1337">
        <v>0</v>
      </c>
      <c r="R26" s="399">
        <v>0</v>
      </c>
      <c r="S26" s="1221">
        <f t="shared" si="10"/>
        <v>0</v>
      </c>
      <c r="T26" s="1337">
        <f t="shared" si="7"/>
        <v>0</v>
      </c>
      <c r="U26" s="404">
        <f t="shared" si="8"/>
        <v>0</v>
      </c>
      <c r="V26" s="398"/>
      <c r="W26" s="398"/>
      <c r="X26" s="398"/>
      <c r="Y26" s="1341"/>
      <c r="AF26" s="968"/>
      <c r="AG26" s="968"/>
      <c r="AH26" s="968"/>
      <c r="AI26" s="968"/>
      <c r="AJ26" s="968"/>
      <c r="AK26" s="968"/>
      <c r="AL26" s="968"/>
      <c r="AM26" s="968"/>
      <c r="AN26" s="968"/>
      <c r="AO26" s="968"/>
      <c r="AP26" s="968"/>
      <c r="AQ26" s="968"/>
    </row>
    <row r="27" spans="1:43" ht="45" customHeight="1">
      <c r="A27" s="1346" t="s">
        <v>771</v>
      </c>
      <c r="B27" s="1337"/>
      <c r="C27" s="399"/>
      <c r="D27" s="1336">
        <f>SUM(B27:C27)</f>
        <v>0</v>
      </c>
      <c r="E27" s="2188"/>
      <c r="F27" s="403"/>
      <c r="G27" s="1336">
        <f>SUM(E27:F27)</f>
        <v>0</v>
      </c>
      <c r="H27" s="1337">
        <f>B27-E27</f>
        <v>0</v>
      </c>
      <c r="I27" s="399">
        <f>C27-F27</f>
        <v>0</v>
      </c>
      <c r="J27" s="1221">
        <f>SUM(H27:I27)</f>
        <v>0</v>
      </c>
      <c r="K27" s="1337">
        <v>0</v>
      </c>
      <c r="L27" s="399">
        <v>0</v>
      </c>
      <c r="M27" s="1221">
        <f>SUM(K27:L27)</f>
        <v>0</v>
      </c>
      <c r="N27" s="1337">
        <v>0</v>
      </c>
      <c r="O27" s="399">
        <v>0</v>
      </c>
      <c r="P27" s="1221">
        <f>SUM(N27:O27)</f>
        <v>0</v>
      </c>
      <c r="Q27" s="1337">
        <v>0</v>
      </c>
      <c r="R27" s="399">
        <v>0</v>
      </c>
      <c r="S27" s="1221">
        <f>SUM(Q27:R27)</f>
        <v>0</v>
      </c>
      <c r="T27" s="1337">
        <f>M27+P27+S27</f>
        <v>0</v>
      </c>
      <c r="U27" s="404">
        <f t="shared" si="8"/>
        <v>0</v>
      </c>
      <c r="V27" s="398"/>
      <c r="W27" s="398"/>
      <c r="X27" s="398"/>
      <c r="Y27" s="1341"/>
      <c r="AF27" s="968"/>
      <c r="AG27" s="968"/>
      <c r="AH27" s="968"/>
      <c r="AI27" s="968"/>
      <c r="AJ27" s="968"/>
      <c r="AK27" s="968"/>
      <c r="AL27" s="968"/>
      <c r="AM27" s="968"/>
      <c r="AN27" s="968"/>
      <c r="AO27" s="968"/>
      <c r="AP27" s="968"/>
      <c r="AQ27" s="968"/>
    </row>
    <row r="28" spans="1:43" ht="45" customHeight="1">
      <c r="A28" s="1347" t="s">
        <v>81</v>
      </c>
      <c r="B28" s="1348">
        <f t="shared" ref="B28:T28" si="15">SUM(B11:B27)</f>
        <v>88076952.583390549</v>
      </c>
      <c r="C28" s="405">
        <f t="shared" si="15"/>
        <v>0</v>
      </c>
      <c r="D28" s="1221">
        <f t="shared" si="15"/>
        <v>88076952.583390549</v>
      </c>
      <c r="E28" s="1348">
        <f>SUM(E12:E27)</f>
        <v>63670382.37999998</v>
      </c>
      <c r="F28" s="1566">
        <f t="shared" si="15"/>
        <v>0</v>
      </c>
      <c r="G28" s="1221">
        <f>SUM(G12:G27)</f>
        <v>63670382.37999998</v>
      </c>
      <c r="H28" s="1348">
        <f>SUM(H11:H27)</f>
        <v>30565858.55339054</v>
      </c>
      <c r="I28" s="405">
        <f t="shared" si="15"/>
        <v>0</v>
      </c>
      <c r="J28" s="1221">
        <f>SUM(J11:J27)</f>
        <v>30565858.55339054</v>
      </c>
      <c r="K28" s="1348">
        <f t="shared" si="15"/>
        <v>0</v>
      </c>
      <c r="L28" s="405">
        <f t="shared" si="15"/>
        <v>0</v>
      </c>
      <c r="M28" s="1221">
        <f t="shared" si="15"/>
        <v>0</v>
      </c>
      <c r="N28" s="1348">
        <f t="shared" si="15"/>
        <v>25651032.321671836</v>
      </c>
      <c r="O28" s="405">
        <f t="shared" si="15"/>
        <v>0</v>
      </c>
      <c r="P28" s="1221">
        <f t="shared" si="15"/>
        <v>25651032.321671836</v>
      </c>
      <c r="Q28" s="1348">
        <f t="shared" si="15"/>
        <v>4914826.2317187041</v>
      </c>
      <c r="R28" s="405">
        <f t="shared" si="15"/>
        <v>0</v>
      </c>
      <c r="S28" s="1221">
        <f t="shared" si="15"/>
        <v>4914826.2317187041</v>
      </c>
      <c r="T28" s="1348">
        <f t="shared" si="15"/>
        <v>30565858.55339054</v>
      </c>
      <c r="U28" s="404">
        <f t="shared" si="8"/>
        <v>0.31354031949598948</v>
      </c>
      <c r="V28" s="1591"/>
      <c r="W28" s="1591"/>
      <c r="X28" s="1591"/>
      <c r="Y28" s="1592"/>
      <c r="AF28" s="968"/>
      <c r="AG28" s="968"/>
      <c r="AH28" s="968"/>
      <c r="AI28" s="968"/>
      <c r="AJ28" s="968"/>
      <c r="AK28" s="968"/>
      <c r="AL28" s="968"/>
      <c r="AM28" s="968"/>
      <c r="AN28" s="968"/>
      <c r="AO28" s="968"/>
      <c r="AP28" s="968"/>
      <c r="AQ28" s="968"/>
    </row>
    <row r="29" spans="1:43" ht="29.25" customHeight="1">
      <c r="A29" s="1349"/>
      <c r="B29" s="2185"/>
      <c r="C29" s="395"/>
      <c r="D29" s="1350"/>
      <c r="E29" s="1351"/>
      <c r="F29" s="397"/>
      <c r="G29" s="396"/>
      <c r="H29" s="1351"/>
      <c r="I29" s="397"/>
      <c r="J29" s="396"/>
      <c r="K29" s="1351"/>
      <c r="L29" s="397"/>
      <c r="M29" s="396"/>
      <c r="N29" s="1351"/>
      <c r="O29" s="397"/>
      <c r="P29" s="396"/>
      <c r="Q29" s="1351"/>
      <c r="R29" s="397"/>
      <c r="S29" s="396"/>
      <c r="T29" s="1352"/>
      <c r="U29" s="395"/>
      <c r="V29" s="395"/>
      <c r="W29" s="395"/>
      <c r="X29" s="395"/>
      <c r="Y29" s="1350"/>
    </row>
    <row r="30" spans="1:43" ht="12.5">
      <c r="A30" s="2178" t="s">
        <v>85</v>
      </c>
      <c r="B30" s="2186">
        <f>'ESA Table 1'!B24</f>
        <v>450488</v>
      </c>
      <c r="C30" s="2179"/>
      <c r="D30" s="2180">
        <f t="shared" ref="D30:D38" si="16">SUM(B30:C30)</f>
        <v>450488</v>
      </c>
      <c r="E30" s="1337">
        <f>'ESA Table 1'!E24</f>
        <v>198893</v>
      </c>
      <c r="F30" s="406"/>
      <c r="G30" s="1336">
        <f t="shared" ref="G30:G38" si="17">SUM(E30:F30)</f>
        <v>198893</v>
      </c>
      <c r="H30" s="1337">
        <f t="shared" ref="H30:H38" si="18">B30-E30</f>
        <v>251595</v>
      </c>
      <c r="I30" s="399">
        <f t="shared" ref="I30:I38" si="19">C30-F30</f>
        <v>0</v>
      </c>
      <c r="J30" s="1221">
        <f t="shared" ref="J30:J40" si="20">SUM(H30:I30)</f>
        <v>251595</v>
      </c>
      <c r="K30" s="1337">
        <v>0</v>
      </c>
      <c r="L30" s="399">
        <v>0</v>
      </c>
      <c r="M30" s="1221">
        <f t="shared" ref="M30:M38" si="21">SUM(K30:L30)</f>
        <v>0</v>
      </c>
      <c r="N30" s="1337">
        <v>0</v>
      </c>
      <c r="O30" s="399">
        <v>0</v>
      </c>
      <c r="P30" s="1221">
        <f t="shared" ref="P30:P38" si="22">SUM(N30:O30)</f>
        <v>0</v>
      </c>
      <c r="Q30" s="1337"/>
      <c r="R30" s="399">
        <v>0</v>
      </c>
      <c r="S30" s="1221">
        <f t="shared" ref="S30:S40" si="23">SUM(Q30:R30)</f>
        <v>0</v>
      </c>
      <c r="T30" s="1337">
        <f t="shared" ref="T30:T38" si="24">M30+P30+S30</f>
        <v>0</v>
      </c>
      <c r="U30" s="404">
        <f t="shared" si="8"/>
        <v>0</v>
      </c>
      <c r="V30" s="398"/>
      <c r="W30" s="398"/>
      <c r="X30" s="398"/>
      <c r="Y30" s="1341"/>
      <c r="AF30" s="968"/>
      <c r="AG30" s="968"/>
      <c r="AH30" s="968"/>
      <c r="AI30" s="968"/>
      <c r="AJ30" s="968"/>
      <c r="AK30" s="968"/>
      <c r="AL30" s="968"/>
      <c r="AM30" s="968"/>
      <c r="AN30" s="968"/>
      <c r="AO30" s="968"/>
      <c r="AP30" s="968"/>
      <c r="AQ30" s="968"/>
    </row>
    <row r="31" spans="1:43" ht="12.5">
      <c r="A31" s="1346" t="s">
        <v>86</v>
      </c>
      <c r="B31" s="1337">
        <f>'ESA Table 1'!B25</f>
        <v>864125</v>
      </c>
      <c r="C31" s="399"/>
      <c r="D31" s="1336">
        <f t="shared" si="16"/>
        <v>864125</v>
      </c>
      <c r="E31" s="1337">
        <f>'ESA Table 1'!E25</f>
        <v>191209.50000000015</v>
      </c>
      <c r="F31" s="406"/>
      <c r="G31" s="1336">
        <f t="shared" si="17"/>
        <v>191209.50000000015</v>
      </c>
      <c r="H31" s="1337">
        <f t="shared" si="18"/>
        <v>672915.49999999988</v>
      </c>
      <c r="I31" s="399">
        <f t="shared" si="19"/>
        <v>0</v>
      </c>
      <c r="J31" s="1221">
        <f t="shared" si="20"/>
        <v>672915.49999999988</v>
      </c>
      <c r="K31" s="1337">
        <v>0</v>
      </c>
      <c r="L31" s="399">
        <v>0</v>
      </c>
      <c r="M31" s="1221">
        <f t="shared" si="21"/>
        <v>0</v>
      </c>
      <c r="N31" s="1337"/>
      <c r="O31" s="399">
        <v>0</v>
      </c>
      <c r="P31" s="1221">
        <f t="shared" si="22"/>
        <v>0</v>
      </c>
      <c r="Q31" s="1337"/>
      <c r="R31" s="399">
        <v>0</v>
      </c>
      <c r="S31" s="1221">
        <f>SUM(Q31:R31)</f>
        <v>0</v>
      </c>
      <c r="T31" s="1337">
        <f t="shared" si="24"/>
        <v>0</v>
      </c>
      <c r="U31" s="404">
        <f t="shared" si="8"/>
        <v>0</v>
      </c>
      <c r="V31" s="1591"/>
      <c r="W31" s="1591"/>
      <c r="X31" s="1591"/>
      <c r="Y31" s="1592"/>
      <c r="AF31" s="968"/>
      <c r="AG31" s="968"/>
      <c r="AH31" s="968"/>
      <c r="AI31" s="968"/>
      <c r="AJ31" s="968"/>
      <c r="AK31" s="968"/>
      <c r="AL31" s="968"/>
      <c r="AM31" s="968"/>
      <c r="AN31" s="968"/>
      <c r="AO31" s="968"/>
      <c r="AP31" s="968"/>
      <c r="AQ31" s="968"/>
    </row>
    <row r="32" spans="1:43" ht="12.5">
      <c r="A32" s="1346" t="s">
        <v>87</v>
      </c>
      <c r="B32" s="1337">
        <f>'ESA Table 1'!B26</f>
        <v>2346963</v>
      </c>
      <c r="C32" s="399"/>
      <c r="D32" s="1336">
        <f t="shared" si="16"/>
        <v>2346963</v>
      </c>
      <c r="E32" s="1337">
        <f>'ESA Table 1'!E26</f>
        <v>1823166</v>
      </c>
      <c r="F32" s="406"/>
      <c r="G32" s="1336">
        <f t="shared" si="17"/>
        <v>1823166</v>
      </c>
      <c r="H32" s="1337">
        <f t="shared" si="18"/>
        <v>523797</v>
      </c>
      <c r="I32" s="399">
        <f t="shared" si="19"/>
        <v>0</v>
      </c>
      <c r="J32" s="1221">
        <f t="shared" si="20"/>
        <v>523797</v>
      </c>
      <c r="K32" s="1337">
        <v>0</v>
      </c>
      <c r="L32" s="399">
        <v>0</v>
      </c>
      <c r="M32" s="1221">
        <f t="shared" si="21"/>
        <v>0</v>
      </c>
      <c r="N32" s="1337">
        <v>0</v>
      </c>
      <c r="O32" s="399">
        <v>0</v>
      </c>
      <c r="P32" s="1221">
        <f t="shared" si="22"/>
        <v>0</v>
      </c>
      <c r="Q32" s="1337"/>
      <c r="R32" s="399">
        <v>0</v>
      </c>
      <c r="S32" s="1221">
        <f t="shared" si="23"/>
        <v>0</v>
      </c>
      <c r="T32" s="1337">
        <f t="shared" si="24"/>
        <v>0</v>
      </c>
      <c r="U32" s="404">
        <f t="shared" si="8"/>
        <v>0</v>
      </c>
      <c r="V32" s="398"/>
      <c r="W32" s="398"/>
      <c r="X32" s="398"/>
      <c r="Y32" s="1341"/>
      <c r="AF32" s="968"/>
      <c r="AG32" s="968"/>
      <c r="AH32" s="968"/>
      <c r="AI32" s="968"/>
      <c r="AJ32" s="968"/>
      <c r="AK32" s="968"/>
      <c r="AL32" s="968"/>
      <c r="AM32" s="968"/>
      <c r="AN32" s="968"/>
      <c r="AO32" s="968"/>
      <c r="AP32" s="968"/>
      <c r="AQ32" s="968"/>
    </row>
    <row r="33" spans="1:43" ht="12.5">
      <c r="A33" s="1344" t="s">
        <v>772</v>
      </c>
      <c r="B33" s="1337">
        <f>'ESA Table 1'!B27</f>
        <v>0</v>
      </c>
      <c r="C33" s="399"/>
      <c r="D33" s="1336">
        <f t="shared" si="16"/>
        <v>0</v>
      </c>
      <c r="E33" s="1337">
        <f>'ESA Table 1'!E27</f>
        <v>0</v>
      </c>
      <c r="F33" s="1567"/>
      <c r="G33" s="1336">
        <f t="shared" si="17"/>
        <v>0</v>
      </c>
      <c r="H33" s="1564">
        <f t="shared" si="18"/>
        <v>0</v>
      </c>
      <c r="I33" s="402">
        <f t="shared" si="19"/>
        <v>0</v>
      </c>
      <c r="J33" s="1565">
        <f t="shared" si="20"/>
        <v>0</v>
      </c>
      <c r="K33" s="1337">
        <v>0</v>
      </c>
      <c r="L33" s="399">
        <v>0</v>
      </c>
      <c r="M33" s="1221">
        <f t="shared" si="21"/>
        <v>0</v>
      </c>
      <c r="N33" s="1337">
        <v>0</v>
      </c>
      <c r="O33" s="399">
        <v>0</v>
      </c>
      <c r="P33" s="1221">
        <f t="shared" si="22"/>
        <v>0</v>
      </c>
      <c r="Q33" s="1337">
        <v>0</v>
      </c>
      <c r="R33" s="399">
        <v>0</v>
      </c>
      <c r="S33" s="1221">
        <f t="shared" si="23"/>
        <v>0</v>
      </c>
      <c r="T33" s="1337">
        <f t="shared" si="24"/>
        <v>0</v>
      </c>
      <c r="U33" s="404">
        <f t="shared" si="8"/>
        <v>0</v>
      </c>
      <c r="V33" s="398"/>
      <c r="W33" s="398"/>
      <c r="X33" s="398"/>
      <c r="Y33" s="1341"/>
      <c r="AF33" s="968"/>
      <c r="AG33" s="968"/>
      <c r="AH33" s="968"/>
      <c r="AI33" s="968"/>
      <c r="AJ33" s="968"/>
      <c r="AK33" s="968"/>
      <c r="AL33" s="968"/>
      <c r="AM33" s="968"/>
      <c r="AN33" s="968"/>
      <c r="AO33" s="968"/>
      <c r="AP33" s="968"/>
      <c r="AQ33" s="968"/>
    </row>
    <row r="34" spans="1:43" ht="23">
      <c r="A34" s="1344" t="s">
        <v>773</v>
      </c>
      <c r="B34" s="1337">
        <f>'ESA Table 1'!B28</f>
        <v>290000</v>
      </c>
      <c r="C34" s="399"/>
      <c r="D34" s="1336">
        <f t="shared" si="16"/>
        <v>290000</v>
      </c>
      <c r="E34" s="1337">
        <f>'ESA Table 1'!E28</f>
        <v>110694</v>
      </c>
      <c r="F34" s="406"/>
      <c r="G34" s="1336">
        <f t="shared" si="17"/>
        <v>110694</v>
      </c>
      <c r="H34" s="1564">
        <f t="shared" si="18"/>
        <v>179306</v>
      </c>
      <c r="I34" s="402">
        <f t="shared" si="19"/>
        <v>0</v>
      </c>
      <c r="J34" s="1221">
        <f t="shared" si="20"/>
        <v>179306</v>
      </c>
      <c r="K34" s="1337">
        <v>0</v>
      </c>
      <c r="L34" s="399">
        <v>0</v>
      </c>
      <c r="M34" s="1221">
        <f t="shared" si="21"/>
        <v>0</v>
      </c>
      <c r="N34" s="1337">
        <f>H34</f>
        <v>179306</v>
      </c>
      <c r="O34" s="402">
        <v>0</v>
      </c>
      <c r="P34" s="1339">
        <f t="shared" si="22"/>
        <v>179306</v>
      </c>
      <c r="Q34" s="1340">
        <v>0</v>
      </c>
      <c r="R34" s="402">
        <v>0</v>
      </c>
      <c r="S34" s="1339">
        <f t="shared" si="23"/>
        <v>0</v>
      </c>
      <c r="T34" s="1340">
        <f t="shared" si="24"/>
        <v>179306</v>
      </c>
      <c r="U34" s="404">
        <f t="shared" si="8"/>
        <v>1.8392959723132554E-3</v>
      </c>
      <c r="V34" s="1591" t="s">
        <v>763</v>
      </c>
      <c r="W34" s="1591" t="s">
        <v>759</v>
      </c>
      <c r="X34" s="1591" t="s">
        <v>774</v>
      </c>
      <c r="Y34" s="1592" t="s">
        <v>761</v>
      </c>
      <c r="AF34" s="968"/>
      <c r="AG34" s="968"/>
      <c r="AH34" s="968"/>
      <c r="AI34" s="968"/>
      <c r="AJ34" s="968"/>
      <c r="AK34" s="968"/>
      <c r="AL34" s="968"/>
      <c r="AM34" s="968"/>
      <c r="AN34" s="968"/>
      <c r="AO34" s="968"/>
      <c r="AP34" s="968"/>
      <c r="AQ34" s="968"/>
    </row>
    <row r="35" spans="1:43" ht="12.5">
      <c r="A35" s="1344" t="s">
        <v>90</v>
      </c>
      <c r="B35" s="1337">
        <f>'ESA Table 1'!B29</f>
        <v>720611</v>
      </c>
      <c r="C35" s="399"/>
      <c r="D35" s="1336">
        <f t="shared" si="16"/>
        <v>720611</v>
      </c>
      <c r="E35" s="1337">
        <f>'ESA Table 1'!E29</f>
        <v>909144</v>
      </c>
      <c r="F35" s="406"/>
      <c r="G35" s="1336">
        <f t="shared" si="17"/>
        <v>909144</v>
      </c>
      <c r="H35" s="1564">
        <f t="shared" si="18"/>
        <v>-188533</v>
      </c>
      <c r="I35" s="402">
        <f t="shared" si="19"/>
        <v>0</v>
      </c>
      <c r="J35" s="1221">
        <f t="shared" si="20"/>
        <v>-188533</v>
      </c>
      <c r="K35" s="1337">
        <v>0</v>
      </c>
      <c r="L35" s="399">
        <v>0</v>
      </c>
      <c r="M35" s="1221">
        <f t="shared" si="21"/>
        <v>0</v>
      </c>
      <c r="N35" s="1337">
        <v>0</v>
      </c>
      <c r="O35" s="399">
        <v>0</v>
      </c>
      <c r="P35" s="1221">
        <f t="shared" si="22"/>
        <v>0</v>
      </c>
      <c r="Q35" s="1337">
        <v>0</v>
      </c>
      <c r="R35" s="399">
        <v>0</v>
      </c>
      <c r="S35" s="1221">
        <f t="shared" si="23"/>
        <v>0</v>
      </c>
      <c r="T35" s="1337">
        <f t="shared" si="24"/>
        <v>0</v>
      </c>
      <c r="U35" s="404">
        <f t="shared" si="8"/>
        <v>0</v>
      </c>
      <c r="V35" s="398"/>
      <c r="W35" s="398"/>
      <c r="X35" s="398"/>
      <c r="Y35" s="1341"/>
      <c r="AF35" s="968"/>
      <c r="AG35" s="968"/>
      <c r="AH35" s="968"/>
      <c r="AI35" s="968"/>
      <c r="AJ35" s="968"/>
      <c r="AK35" s="968"/>
      <c r="AL35" s="968"/>
      <c r="AM35" s="968"/>
      <c r="AN35" s="968"/>
      <c r="AO35" s="968"/>
      <c r="AP35" s="968"/>
      <c r="AQ35" s="968"/>
    </row>
    <row r="36" spans="1:43" ht="12.5">
      <c r="A36" s="1344" t="s">
        <v>671</v>
      </c>
      <c r="B36" s="1337">
        <f>'ESA Table 1'!B30</f>
        <v>4513566</v>
      </c>
      <c r="C36" s="399"/>
      <c r="D36" s="1336">
        <f t="shared" si="16"/>
        <v>4513566</v>
      </c>
      <c r="E36" s="1337">
        <f>'ESA Table 1'!E30</f>
        <v>4906455</v>
      </c>
      <c r="F36" s="406"/>
      <c r="G36" s="1336">
        <f t="shared" si="17"/>
        <v>4906455</v>
      </c>
      <c r="H36" s="1564">
        <f t="shared" si="18"/>
        <v>-392889</v>
      </c>
      <c r="I36" s="402">
        <f t="shared" si="19"/>
        <v>0</v>
      </c>
      <c r="J36" s="1221">
        <f t="shared" si="20"/>
        <v>-392889</v>
      </c>
      <c r="K36" s="1337">
        <v>0</v>
      </c>
      <c r="L36" s="399">
        <v>0</v>
      </c>
      <c r="M36" s="1221">
        <f t="shared" si="21"/>
        <v>0</v>
      </c>
      <c r="N36" s="1337">
        <v>0</v>
      </c>
      <c r="O36" s="399">
        <v>0</v>
      </c>
      <c r="P36" s="1221">
        <f t="shared" si="22"/>
        <v>0</v>
      </c>
      <c r="Q36" s="1337">
        <v>0</v>
      </c>
      <c r="R36" s="399">
        <v>0</v>
      </c>
      <c r="S36" s="1221">
        <f t="shared" si="23"/>
        <v>0</v>
      </c>
      <c r="T36" s="1337">
        <f t="shared" si="24"/>
        <v>0</v>
      </c>
      <c r="U36" s="404">
        <f t="shared" si="8"/>
        <v>0</v>
      </c>
      <c r="V36" s="398"/>
      <c r="W36" s="398"/>
      <c r="X36" s="398"/>
      <c r="Y36" s="1341"/>
      <c r="AF36" s="968"/>
      <c r="AG36" s="968"/>
      <c r="AH36" s="968"/>
      <c r="AI36" s="968"/>
      <c r="AJ36" s="968"/>
      <c r="AK36" s="968"/>
      <c r="AL36" s="968"/>
      <c r="AM36" s="968"/>
      <c r="AN36" s="968"/>
      <c r="AO36" s="968"/>
      <c r="AP36" s="968"/>
      <c r="AQ36" s="968"/>
    </row>
    <row r="37" spans="1:43" ht="12.5">
      <c r="A37" s="1344" t="s">
        <v>92</v>
      </c>
      <c r="B37" s="1337">
        <f>'ESA Table 1'!B31</f>
        <v>51579</v>
      </c>
      <c r="C37" s="399"/>
      <c r="D37" s="1336">
        <f t="shared" si="16"/>
        <v>51579</v>
      </c>
      <c r="E37" s="1337">
        <f>'ESA Table 1'!E31</f>
        <v>5060</v>
      </c>
      <c r="F37" s="406"/>
      <c r="G37" s="1336">
        <f t="shared" si="17"/>
        <v>5060</v>
      </c>
      <c r="H37" s="1564">
        <f t="shared" si="18"/>
        <v>46519</v>
      </c>
      <c r="I37" s="402">
        <f t="shared" si="19"/>
        <v>0</v>
      </c>
      <c r="J37" s="1221">
        <f t="shared" si="20"/>
        <v>46519</v>
      </c>
      <c r="K37" s="1337">
        <v>0</v>
      </c>
      <c r="L37" s="399">
        <v>0</v>
      </c>
      <c r="M37" s="1221">
        <f t="shared" si="21"/>
        <v>0</v>
      </c>
      <c r="N37" s="1337">
        <v>0</v>
      </c>
      <c r="O37" s="399">
        <v>0</v>
      </c>
      <c r="P37" s="1221">
        <f t="shared" si="22"/>
        <v>0</v>
      </c>
      <c r="Q37" s="1337">
        <v>0</v>
      </c>
      <c r="R37" s="399">
        <v>0</v>
      </c>
      <c r="S37" s="1221">
        <f t="shared" si="23"/>
        <v>0</v>
      </c>
      <c r="T37" s="1337">
        <f t="shared" si="24"/>
        <v>0</v>
      </c>
      <c r="U37" s="404">
        <f t="shared" si="8"/>
        <v>0</v>
      </c>
      <c r="V37" s="398"/>
      <c r="W37" s="398"/>
      <c r="X37" s="398"/>
      <c r="Y37" s="1341"/>
      <c r="AF37" s="968"/>
      <c r="AG37" s="968"/>
      <c r="AH37" s="968"/>
      <c r="AI37" s="968"/>
      <c r="AJ37" s="968"/>
      <c r="AK37" s="968"/>
      <c r="AL37" s="968"/>
      <c r="AM37" s="968"/>
      <c r="AN37" s="968"/>
      <c r="AO37" s="968"/>
      <c r="AP37" s="968"/>
      <c r="AQ37" s="968"/>
    </row>
    <row r="38" spans="1:43" ht="23">
      <c r="A38" s="1346" t="s">
        <v>325</v>
      </c>
      <c r="B38" s="1337">
        <f>'ESA Summary Table 1'!B14</f>
        <v>171929</v>
      </c>
      <c r="C38" s="399"/>
      <c r="D38" s="1336">
        <f t="shared" si="16"/>
        <v>171929</v>
      </c>
      <c r="E38" s="1337">
        <f>'ESA Summary Table 1'!E14</f>
        <v>125908.14999999937</v>
      </c>
      <c r="F38" s="399"/>
      <c r="G38" s="1336">
        <f t="shared" si="17"/>
        <v>125908.14999999937</v>
      </c>
      <c r="H38" s="1337">
        <f t="shared" si="18"/>
        <v>46020.850000000632</v>
      </c>
      <c r="I38" s="399">
        <f t="shared" si="19"/>
        <v>0</v>
      </c>
      <c r="J38" s="1221">
        <f t="shared" si="20"/>
        <v>46020.850000000632</v>
      </c>
      <c r="K38" s="1337">
        <v>0</v>
      </c>
      <c r="L38" s="399">
        <v>0</v>
      </c>
      <c r="M38" s="1221">
        <f t="shared" si="21"/>
        <v>0</v>
      </c>
      <c r="N38" s="1337">
        <f>J38</f>
        <v>46020.850000000632</v>
      </c>
      <c r="O38" s="399">
        <v>0</v>
      </c>
      <c r="P38" s="1221">
        <f t="shared" si="22"/>
        <v>46020.850000000632</v>
      </c>
      <c r="Q38" s="1337">
        <v>0</v>
      </c>
      <c r="R38" s="399">
        <v>0</v>
      </c>
      <c r="S38" s="1221">
        <f t="shared" si="23"/>
        <v>0</v>
      </c>
      <c r="T38" s="1337">
        <f t="shared" si="24"/>
        <v>46020.850000000632</v>
      </c>
      <c r="U38" s="404">
        <f t="shared" si="8"/>
        <v>4.7207546901628297E-4</v>
      </c>
      <c r="V38" s="1591" t="s">
        <v>763</v>
      </c>
      <c r="W38" s="1591" t="s">
        <v>759</v>
      </c>
      <c r="X38" s="1591" t="s">
        <v>774</v>
      </c>
      <c r="Y38" s="1592" t="s">
        <v>761</v>
      </c>
      <c r="AF38" s="968"/>
      <c r="AG38" s="968"/>
      <c r="AH38" s="968"/>
      <c r="AI38" s="968"/>
      <c r="AJ38" s="968"/>
      <c r="AK38" s="968"/>
      <c r="AL38" s="968"/>
      <c r="AM38" s="968"/>
      <c r="AN38" s="968"/>
      <c r="AO38" s="968"/>
      <c r="AP38" s="968"/>
      <c r="AQ38" s="968"/>
    </row>
    <row r="39" spans="1:43" ht="12.5">
      <c r="A39" s="1346"/>
      <c r="B39" s="1337"/>
      <c r="C39" s="399"/>
      <c r="D39" s="1336"/>
      <c r="E39" s="1627"/>
      <c r="F39" s="1625"/>
      <c r="G39" s="1626"/>
      <c r="H39" s="1627"/>
      <c r="I39" s="1625"/>
      <c r="J39" s="1628"/>
      <c r="K39" s="1625"/>
      <c r="L39" s="1625"/>
      <c r="M39" s="1629"/>
      <c r="N39" s="1627"/>
      <c r="O39" s="1625"/>
      <c r="P39" s="1628"/>
      <c r="Q39" s="1627"/>
      <c r="R39" s="1625"/>
      <c r="S39" s="1628"/>
      <c r="T39" s="1337"/>
      <c r="U39" s="404">
        <f t="shared" si="8"/>
        <v>0</v>
      </c>
      <c r="V39" s="398"/>
      <c r="W39" s="398"/>
      <c r="X39" s="398"/>
      <c r="Y39" s="1341"/>
      <c r="AF39" s="968"/>
      <c r="AG39" s="968"/>
      <c r="AH39" s="968"/>
      <c r="AI39" s="968"/>
      <c r="AJ39" s="968"/>
      <c r="AK39" s="968"/>
      <c r="AL39" s="968"/>
      <c r="AM39" s="968"/>
      <c r="AN39" s="968"/>
      <c r="AO39" s="968"/>
      <c r="AP39" s="968"/>
      <c r="AQ39" s="968"/>
    </row>
    <row r="40" spans="1:43" ht="23">
      <c r="A40" s="1346" t="s">
        <v>775</v>
      </c>
      <c r="B40" s="1337">
        <f>SUM(B30:B38)-(B34+B38)</f>
        <v>8947332</v>
      </c>
      <c r="C40" s="399"/>
      <c r="D40" s="1336"/>
      <c r="E40" s="1337">
        <f>SUM(E30:E38)-(E34+E38)</f>
        <v>8033927.5</v>
      </c>
      <c r="F40" s="1625"/>
      <c r="G40" s="1626"/>
      <c r="H40" s="400">
        <f>SUM(H30:H38)-(H34+H38)</f>
        <v>913404.5</v>
      </c>
      <c r="I40" s="1625"/>
      <c r="J40" s="1221">
        <f t="shared" si="20"/>
        <v>913404.5</v>
      </c>
      <c r="K40" s="1625"/>
      <c r="L40" s="1625"/>
      <c r="M40" s="1629"/>
      <c r="N40" s="1627"/>
      <c r="O40" s="1625"/>
      <c r="P40" s="1628"/>
      <c r="Q40" s="1627">
        <f>J40</f>
        <v>913404.5</v>
      </c>
      <c r="R40" s="1625"/>
      <c r="S40" s="1221">
        <f t="shared" si="23"/>
        <v>913404.5</v>
      </c>
      <c r="T40" s="1337">
        <f t="shared" ref="T40" si="25">M40+P40+S40</f>
        <v>913404.5</v>
      </c>
      <c r="U40" s="404">
        <f t="shared" si="8"/>
        <v>9.3695761321026787E-3</v>
      </c>
      <c r="V40" s="401">
        <v>1.2023999999999999</v>
      </c>
      <c r="W40" s="1589" t="s">
        <v>759</v>
      </c>
      <c r="X40" s="1589" t="s">
        <v>776</v>
      </c>
      <c r="Y40" s="1590" t="s">
        <v>761</v>
      </c>
      <c r="AF40" s="968"/>
      <c r="AG40" s="968"/>
      <c r="AH40" s="968"/>
      <c r="AI40" s="968"/>
      <c r="AJ40" s="968"/>
      <c r="AK40" s="968"/>
      <c r="AL40" s="968"/>
      <c r="AM40" s="968"/>
      <c r="AN40" s="968"/>
      <c r="AO40" s="968"/>
      <c r="AP40" s="968"/>
      <c r="AQ40" s="968"/>
    </row>
    <row r="41" spans="1:43" ht="33" customHeight="1">
      <c r="A41" s="1349"/>
      <c r="B41" s="2185"/>
      <c r="C41" s="395"/>
      <c r="D41" s="1350"/>
      <c r="E41" s="1351"/>
      <c r="F41" s="397"/>
      <c r="G41" s="396"/>
      <c r="H41" s="1351"/>
      <c r="I41" s="397"/>
      <c r="J41" s="396"/>
      <c r="K41" s="397"/>
      <c r="L41" s="397"/>
      <c r="M41" s="397"/>
      <c r="N41" s="1351"/>
      <c r="O41" s="397"/>
      <c r="P41" s="396"/>
      <c r="Q41" s="1351"/>
      <c r="R41" s="397"/>
      <c r="S41" s="396"/>
      <c r="T41" s="1352"/>
      <c r="U41" s="395"/>
      <c r="V41" s="395"/>
      <c r="W41" s="395"/>
      <c r="X41" s="395"/>
      <c r="Y41" s="1350"/>
    </row>
    <row r="42" spans="1:43" ht="30" customHeight="1" thickBot="1">
      <c r="A42" s="394" t="s">
        <v>94</v>
      </c>
      <c r="B42" s="1354">
        <f>B28+SUM(B30:B38)</f>
        <v>97486213.583390549</v>
      </c>
      <c r="C42" s="393">
        <f>C28+SUM(C30:C38)</f>
        <v>0</v>
      </c>
      <c r="D42" s="1353">
        <f>SUM(B42:C42)</f>
        <v>97486213.583390549</v>
      </c>
      <c r="E42" s="1354">
        <f>E28+SUM(E30:E38)</f>
        <v>71940912.029999986</v>
      </c>
      <c r="F42" s="1355">
        <f>F28+SUM(F30:F38)</f>
        <v>0</v>
      </c>
      <c r="G42" s="1353">
        <f>SUM(E42:F42)</f>
        <v>71940912.029999986</v>
      </c>
      <c r="H42" s="1354">
        <f>H28+SUM(H30:H38)</f>
        <v>31704589.903390542</v>
      </c>
      <c r="I42" s="1355">
        <f>I28+SUM(I30:I38)</f>
        <v>0</v>
      </c>
      <c r="J42" s="1353">
        <f>SUM(H42:I42)</f>
        <v>31704589.903390542</v>
      </c>
      <c r="K42" s="1354">
        <f>K28+SUM(K30:K38)</f>
        <v>0</v>
      </c>
      <c r="L42" s="1355">
        <f>L28+SUM(L30:L38)</f>
        <v>0</v>
      </c>
      <c r="M42" s="1353">
        <f>SUM(K42:L42)</f>
        <v>0</v>
      </c>
      <c r="N42" s="1354">
        <f>N28+SUM(N30:N38)</f>
        <v>25876359.171671838</v>
      </c>
      <c r="O42" s="1355">
        <f>O28+SUM(O30:O38)</f>
        <v>0</v>
      </c>
      <c r="P42" s="1353">
        <f>SUM(N42:O42)</f>
        <v>25876359.171671838</v>
      </c>
      <c r="Q42" s="1635">
        <f>Q28+SUM(Q30:Q40)</f>
        <v>5828230.7317187041</v>
      </c>
      <c r="R42" s="1355">
        <f>R28+SUM(R30:R40)</f>
        <v>0</v>
      </c>
      <c r="S42" s="1353">
        <f>SUM(Q42:R42)</f>
        <v>5828230.7317187041</v>
      </c>
      <c r="T42" s="1354">
        <f>T28+SUM(T30:T38)</f>
        <v>30791185.403390542</v>
      </c>
      <c r="U42" s="1356">
        <f>T42/$D$42</f>
        <v>0.31585169093731902</v>
      </c>
      <c r="V42" s="1357"/>
      <c r="W42" s="1357"/>
      <c r="X42" s="1355"/>
      <c r="Y42" s="1353"/>
      <c r="AF42" s="392"/>
      <c r="AG42" s="392"/>
      <c r="AH42" s="392"/>
      <c r="AI42" s="392"/>
      <c r="AJ42" s="392"/>
      <c r="AK42" s="392"/>
      <c r="AL42" s="968"/>
      <c r="AM42" s="968"/>
      <c r="AN42" s="968"/>
      <c r="AO42" s="968"/>
      <c r="AP42" s="968"/>
      <c r="AQ42" s="968"/>
    </row>
    <row r="43" spans="1:43" ht="11.5"/>
    <row r="44" spans="1:43" ht="13.5">
      <c r="A44" s="389" t="s">
        <v>1533</v>
      </c>
      <c r="B44" s="407"/>
    </row>
    <row r="45" spans="1:43" ht="45" customHeight="1">
      <c r="A45" s="924"/>
      <c r="B45" s="924"/>
      <c r="C45" s="924"/>
      <c r="D45" s="924"/>
      <c r="E45" s="391"/>
      <c r="F45" s="391"/>
      <c r="G45" s="391"/>
      <c r="H45" s="8"/>
      <c r="I45" s="8"/>
      <c r="J45" s="8"/>
      <c r="K45" s="8"/>
    </row>
    <row r="46" spans="1:43" ht="45" customHeight="1">
      <c r="J46" s="8"/>
      <c r="K46" s="8"/>
    </row>
  </sheetData>
  <mergeCells count="14">
    <mergeCell ref="H7:J7"/>
    <mergeCell ref="K7:M7"/>
    <mergeCell ref="N7:P7"/>
    <mergeCell ref="Q7:S7"/>
    <mergeCell ref="K5:S5"/>
    <mergeCell ref="H6:J6"/>
    <mergeCell ref="K6:M6"/>
    <mergeCell ref="N6:P6"/>
    <mergeCell ref="Q6:S6"/>
    <mergeCell ref="A1:Y1"/>
    <mergeCell ref="A3:Y3"/>
    <mergeCell ref="A2:Y2"/>
    <mergeCell ref="B6:D6"/>
    <mergeCell ref="E6:G6"/>
  </mergeCells>
  <printOptions horizontalCentered="1"/>
  <pageMargins left="0.25" right="0.25" top="0.5" bottom="0.5" header="0.3" footer="0.3"/>
  <pageSetup scale="26" orientation="portrait" r:id="rId1"/>
  <headerFooter scaleWithDoc="0" alignWithMargins="0"/>
  <ignoredErrors>
    <ignoredError sqref="D42 G42 J42 M42"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C8F56-B98C-4C27-AA1B-3C57D8D62944}">
  <sheetPr>
    <pageSetUpPr fitToPage="1"/>
  </sheetPr>
  <dimension ref="A1:XFD38"/>
  <sheetViews>
    <sheetView view="pageBreakPreview" zoomScale="90" zoomScaleNormal="100" zoomScaleSheetLayoutView="90" workbookViewId="0">
      <selection activeCell="E32" sqref="E32"/>
    </sheetView>
  </sheetViews>
  <sheetFormatPr defaultColWidth="8.7265625" defaultRowHeight="13"/>
  <cols>
    <col min="1" max="1" width="40.453125" style="10" bestFit="1" customWidth="1"/>
    <col min="2" max="2" width="12.7265625" style="10" customWidth="1"/>
    <col min="3" max="3" width="12.26953125" style="10" customWidth="1"/>
    <col min="4" max="4" width="12.7265625" style="10" bestFit="1" customWidth="1"/>
    <col min="5" max="5" width="12.26953125" style="10" customWidth="1"/>
    <col min="6" max="6" width="11.54296875" style="10" bestFit="1" customWidth="1"/>
    <col min="7" max="7" width="12.26953125" style="10" bestFit="1" customWidth="1"/>
    <col min="8" max="8" width="7.7265625" style="10" bestFit="1" customWidth="1"/>
    <col min="9" max="11" width="7.26953125" style="10" customWidth="1"/>
    <col min="12" max="13" width="8.7265625" style="10"/>
    <col min="14" max="14" width="5.7265625" style="10" customWidth="1"/>
    <col min="15" max="16384" width="8.7265625" style="10"/>
  </cols>
  <sheetData>
    <row r="1" spans="1:16384" customFormat="1" ht="30.65" customHeight="1">
      <c r="A1" s="2439" t="s">
        <v>35</v>
      </c>
      <c r="B1" s="2439"/>
      <c r="C1" s="2439"/>
      <c r="D1" s="2439"/>
      <c r="E1" s="2439"/>
      <c r="F1" s="2439"/>
      <c r="G1" s="2439"/>
      <c r="H1" s="2439"/>
      <c r="I1" s="2439"/>
      <c r="J1" s="2439"/>
      <c r="K1" s="156"/>
      <c r="L1" s="156"/>
      <c r="M1" s="156"/>
      <c r="N1" s="156"/>
      <c r="O1" s="154"/>
      <c r="P1" s="154"/>
      <c r="Q1" s="154"/>
      <c r="R1" s="154"/>
      <c r="S1" s="154"/>
      <c r="T1" s="154"/>
      <c r="U1" s="154"/>
      <c r="V1" s="154"/>
      <c r="W1" s="154"/>
      <c r="X1" s="154"/>
      <c r="Y1" s="154"/>
      <c r="Z1" s="154"/>
    </row>
    <row r="2" spans="1:16384" s="1476" customFormat="1" ht="15">
      <c r="A2" s="2439" t="s">
        <v>0</v>
      </c>
      <c r="B2" s="2439"/>
      <c r="C2" s="2439"/>
      <c r="D2" s="2439"/>
      <c r="E2" s="2439"/>
      <c r="F2" s="2439"/>
      <c r="G2" s="2439"/>
      <c r="H2" s="2439"/>
      <c r="I2" s="2439"/>
      <c r="J2" s="2439"/>
      <c r="K2" s="2439"/>
      <c r="L2" s="2439"/>
      <c r="M2" s="2439"/>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2439"/>
      <c r="AO2" s="2439"/>
      <c r="AP2" s="2439"/>
      <c r="AQ2" s="2439"/>
      <c r="AR2" s="2439"/>
      <c r="AS2" s="2439"/>
      <c r="AT2" s="2439"/>
      <c r="AU2" s="2439"/>
      <c r="AV2" s="2439"/>
      <c r="AW2" s="2439"/>
      <c r="AX2" s="2439"/>
      <c r="AY2" s="2439"/>
      <c r="AZ2" s="2439"/>
      <c r="BA2" s="2439"/>
      <c r="BB2" s="2439"/>
      <c r="BC2" s="2439"/>
      <c r="BD2" s="2439"/>
      <c r="BE2" s="2439"/>
      <c r="BF2" s="2439"/>
      <c r="BG2" s="2439"/>
      <c r="BH2" s="2439"/>
      <c r="BI2" s="2439"/>
      <c r="BJ2" s="2439"/>
      <c r="BK2" s="2439"/>
      <c r="BL2" s="2439"/>
      <c r="BM2" s="2439"/>
      <c r="BN2" s="2439"/>
      <c r="BO2" s="2439"/>
      <c r="BP2" s="2439"/>
      <c r="BQ2" s="2439"/>
      <c r="BR2" s="2439"/>
      <c r="BS2" s="2439"/>
      <c r="BT2" s="2439"/>
      <c r="BU2" s="2439"/>
      <c r="BV2" s="2439"/>
      <c r="BW2" s="2439"/>
      <c r="BX2" s="2439"/>
      <c r="BY2" s="2439"/>
      <c r="BZ2" s="2439"/>
      <c r="CA2" s="2439"/>
      <c r="CB2" s="2439"/>
      <c r="CC2" s="2439"/>
      <c r="CD2" s="2439"/>
      <c r="CE2" s="2439"/>
      <c r="CF2" s="2439"/>
      <c r="CG2" s="2439"/>
      <c r="CH2" s="2439"/>
      <c r="CI2" s="2439"/>
      <c r="CJ2" s="2439"/>
      <c r="CK2" s="2439"/>
      <c r="CL2" s="2439"/>
      <c r="CM2" s="2439"/>
      <c r="CN2" s="2439"/>
      <c r="CO2" s="2439"/>
      <c r="CP2" s="2439"/>
      <c r="CQ2" s="2439"/>
      <c r="CR2" s="2439"/>
      <c r="CS2" s="2439"/>
      <c r="CT2" s="2439"/>
      <c r="CU2" s="2439"/>
      <c r="CV2" s="2439"/>
      <c r="CW2" s="2439"/>
      <c r="CX2" s="2439"/>
      <c r="CY2" s="2439"/>
      <c r="CZ2" s="2439"/>
      <c r="DA2" s="2439"/>
      <c r="DB2" s="2439"/>
      <c r="DC2" s="2439"/>
      <c r="DD2" s="2439"/>
      <c r="DE2" s="2439"/>
      <c r="DF2" s="2439"/>
      <c r="DG2" s="2439"/>
      <c r="DH2" s="2439"/>
      <c r="DI2" s="2439"/>
      <c r="DJ2" s="2439"/>
      <c r="DK2" s="2439"/>
      <c r="DL2" s="2439"/>
      <c r="DM2" s="2439"/>
      <c r="DN2" s="2439"/>
      <c r="DO2" s="2439"/>
      <c r="DP2" s="2439"/>
      <c r="DQ2" s="2439"/>
      <c r="DR2" s="2439"/>
      <c r="DS2" s="2439"/>
      <c r="DT2" s="2439"/>
      <c r="DU2" s="2439"/>
      <c r="DV2" s="2439"/>
      <c r="DW2" s="2439"/>
      <c r="DX2" s="2439"/>
      <c r="DY2" s="2439"/>
      <c r="DZ2" s="2439"/>
      <c r="EA2" s="2439"/>
      <c r="EB2" s="2439"/>
      <c r="EC2" s="2439"/>
      <c r="ED2" s="2439"/>
      <c r="EE2" s="2439"/>
      <c r="EF2" s="2439"/>
      <c r="EG2" s="2439"/>
      <c r="EH2" s="2439"/>
      <c r="EI2" s="2439"/>
      <c r="EJ2" s="2439"/>
      <c r="EK2" s="2439"/>
      <c r="EL2" s="2439"/>
      <c r="EM2" s="2439"/>
      <c r="EN2" s="2439"/>
      <c r="EO2" s="2439"/>
      <c r="EP2" s="2439"/>
      <c r="EQ2" s="2439"/>
      <c r="ER2" s="2439"/>
      <c r="ES2" s="2439"/>
      <c r="ET2" s="2439"/>
      <c r="EU2" s="2439"/>
      <c r="EV2" s="2439"/>
      <c r="EW2" s="2439"/>
      <c r="EX2" s="2439"/>
      <c r="EY2" s="2439"/>
      <c r="EZ2" s="2439"/>
      <c r="FA2" s="2439"/>
      <c r="FB2" s="2439"/>
      <c r="FC2" s="2439"/>
      <c r="FD2" s="2439"/>
      <c r="FE2" s="2439"/>
      <c r="FF2" s="2439"/>
      <c r="FG2" s="2439"/>
      <c r="FH2" s="2439"/>
      <c r="FI2" s="2439"/>
      <c r="FJ2" s="2439"/>
      <c r="FK2" s="2439"/>
      <c r="FL2" s="2439"/>
      <c r="FM2" s="2439"/>
      <c r="FN2" s="2439"/>
      <c r="FO2" s="2439"/>
      <c r="FP2" s="2439"/>
      <c r="FQ2" s="2439"/>
      <c r="FR2" s="2439"/>
      <c r="FS2" s="2439"/>
      <c r="FT2" s="2439"/>
      <c r="FU2" s="2439"/>
      <c r="FV2" s="2439"/>
      <c r="FW2" s="2439"/>
      <c r="FX2" s="2439"/>
      <c r="FY2" s="2439"/>
      <c r="FZ2" s="2439"/>
      <c r="GA2" s="2439"/>
      <c r="GB2" s="2439"/>
      <c r="GC2" s="2439"/>
      <c r="GD2" s="2439"/>
      <c r="GE2" s="2439"/>
      <c r="GF2" s="2439"/>
      <c r="GG2" s="2439"/>
      <c r="GH2" s="2439"/>
      <c r="GI2" s="2439"/>
      <c r="GJ2" s="2439"/>
      <c r="GK2" s="2439"/>
      <c r="GL2" s="2439"/>
      <c r="GM2" s="2439"/>
      <c r="GN2" s="2439"/>
      <c r="GO2" s="2439"/>
      <c r="GP2" s="2439"/>
      <c r="GQ2" s="2439"/>
      <c r="GR2" s="2439"/>
      <c r="GS2" s="2439"/>
      <c r="GT2" s="2439"/>
      <c r="GU2" s="2439"/>
      <c r="GV2" s="2439"/>
      <c r="GW2" s="2439"/>
      <c r="GX2" s="2439"/>
      <c r="GY2" s="2439"/>
      <c r="GZ2" s="2439"/>
      <c r="HA2" s="2439"/>
      <c r="HB2" s="2439"/>
      <c r="HC2" s="2439"/>
      <c r="HD2" s="2439"/>
      <c r="HE2" s="2439"/>
      <c r="HF2" s="2439"/>
      <c r="HG2" s="2439"/>
      <c r="HH2" s="2439"/>
      <c r="HI2" s="2439"/>
      <c r="HJ2" s="2439"/>
      <c r="HK2" s="2439"/>
      <c r="HL2" s="2439"/>
      <c r="HM2" s="2439"/>
      <c r="HN2" s="2439"/>
      <c r="HO2" s="2439"/>
      <c r="HP2" s="2439"/>
      <c r="HQ2" s="2439"/>
      <c r="HR2" s="2439"/>
      <c r="HS2" s="2439"/>
      <c r="HT2" s="2439"/>
      <c r="HU2" s="2439"/>
      <c r="HV2" s="2439"/>
      <c r="HW2" s="2439"/>
      <c r="HX2" s="2439"/>
      <c r="HY2" s="2439"/>
      <c r="HZ2" s="2439"/>
      <c r="IA2" s="2439"/>
      <c r="IB2" s="2439"/>
      <c r="IC2" s="2439"/>
      <c r="ID2" s="2439"/>
      <c r="IE2" s="2439"/>
      <c r="IF2" s="2439"/>
      <c r="IG2" s="2439"/>
      <c r="IH2" s="2439"/>
      <c r="II2" s="2439"/>
      <c r="IJ2" s="2439"/>
      <c r="IK2" s="2439"/>
      <c r="IL2" s="2439"/>
      <c r="IM2" s="2439"/>
      <c r="IN2" s="2439"/>
      <c r="IO2" s="2439"/>
      <c r="IP2" s="2439"/>
      <c r="IQ2" s="2439"/>
      <c r="IR2" s="2439"/>
      <c r="IS2" s="2439"/>
      <c r="IT2" s="2439"/>
      <c r="IU2" s="2439"/>
      <c r="IV2" s="2439"/>
      <c r="IW2" s="2439"/>
      <c r="IX2" s="2439"/>
      <c r="IY2" s="2439"/>
      <c r="IZ2" s="2439"/>
      <c r="JA2" s="2439"/>
      <c r="JB2" s="2439"/>
      <c r="JC2" s="2439"/>
      <c r="JD2" s="2439"/>
      <c r="JE2" s="2439"/>
      <c r="JF2" s="2439"/>
      <c r="JG2" s="2439"/>
      <c r="JH2" s="2439"/>
      <c r="JI2" s="2439"/>
      <c r="JJ2" s="2439"/>
      <c r="JK2" s="2439"/>
      <c r="JL2" s="2439"/>
      <c r="JM2" s="2439"/>
      <c r="JN2" s="2439"/>
      <c r="JO2" s="2439"/>
      <c r="JP2" s="2439"/>
      <c r="JQ2" s="2439"/>
      <c r="JR2" s="2439"/>
      <c r="JS2" s="2439"/>
      <c r="JT2" s="2439"/>
      <c r="JU2" s="2439"/>
      <c r="JV2" s="2439"/>
      <c r="JW2" s="2439"/>
      <c r="JX2" s="2439"/>
      <c r="JY2" s="2439"/>
      <c r="JZ2" s="2439"/>
      <c r="KA2" s="2439"/>
      <c r="KB2" s="2439"/>
      <c r="KC2" s="2439"/>
      <c r="KD2" s="2439"/>
      <c r="KE2" s="2439"/>
      <c r="KF2" s="2439"/>
      <c r="KG2" s="2439"/>
      <c r="KH2" s="2439"/>
      <c r="KI2" s="2439"/>
      <c r="KJ2" s="2439"/>
      <c r="KK2" s="2439"/>
      <c r="KL2" s="2439"/>
      <c r="KM2" s="2439"/>
      <c r="KN2" s="2439"/>
      <c r="KO2" s="2439"/>
      <c r="KP2" s="2439"/>
      <c r="KQ2" s="2439"/>
      <c r="KR2" s="2439"/>
      <c r="KS2" s="2439"/>
      <c r="KT2" s="2439"/>
      <c r="KU2" s="2439"/>
      <c r="KV2" s="2439"/>
      <c r="KW2" s="2439"/>
      <c r="KX2" s="2439"/>
      <c r="KY2" s="2439"/>
      <c r="KZ2" s="2439"/>
      <c r="LA2" s="2439"/>
      <c r="LB2" s="2439"/>
      <c r="LC2" s="2439"/>
      <c r="LD2" s="2439"/>
      <c r="LE2" s="2439"/>
      <c r="LF2" s="2439"/>
      <c r="LG2" s="2439"/>
      <c r="LH2" s="2439"/>
      <c r="LI2" s="2439"/>
      <c r="LJ2" s="2439"/>
      <c r="LK2" s="2439"/>
      <c r="LL2" s="2439"/>
      <c r="LM2" s="2439"/>
      <c r="LN2" s="2439"/>
      <c r="LO2" s="2439"/>
      <c r="LP2" s="2439"/>
      <c r="LQ2" s="2439"/>
      <c r="LR2" s="2439"/>
      <c r="LS2" s="2439"/>
      <c r="LT2" s="2439"/>
      <c r="LU2" s="2439"/>
      <c r="LV2" s="2439"/>
      <c r="LW2" s="2439"/>
      <c r="LX2" s="2439"/>
      <c r="LY2" s="2439"/>
      <c r="LZ2" s="2439"/>
      <c r="MA2" s="2439"/>
      <c r="MB2" s="2439"/>
      <c r="MC2" s="2439"/>
      <c r="MD2" s="2439"/>
      <c r="ME2" s="2439"/>
      <c r="MF2" s="2439"/>
      <c r="MG2" s="2439"/>
      <c r="MH2" s="2439"/>
      <c r="MI2" s="2439"/>
      <c r="MJ2" s="2439"/>
      <c r="MK2" s="2439"/>
      <c r="ML2" s="2439"/>
      <c r="MM2" s="2439"/>
      <c r="MN2" s="2439"/>
      <c r="MO2" s="2439"/>
      <c r="MP2" s="2439"/>
      <c r="MQ2" s="2439"/>
      <c r="MR2" s="2439"/>
      <c r="MS2" s="2439"/>
      <c r="MT2" s="2439"/>
      <c r="MU2" s="2439"/>
      <c r="MV2" s="2439"/>
      <c r="MW2" s="2439"/>
      <c r="MX2" s="2439"/>
      <c r="MY2" s="2439"/>
      <c r="MZ2" s="2439"/>
      <c r="NA2" s="2439"/>
      <c r="NB2" s="2439"/>
      <c r="NC2" s="2439"/>
      <c r="ND2" s="2439"/>
      <c r="NE2" s="2439"/>
      <c r="NF2" s="2439"/>
      <c r="NG2" s="2439"/>
      <c r="NH2" s="2439"/>
      <c r="NI2" s="2439"/>
      <c r="NJ2" s="2439"/>
      <c r="NK2" s="2439"/>
      <c r="NL2" s="2439"/>
      <c r="NM2" s="2439"/>
      <c r="NN2" s="2439"/>
      <c r="NO2" s="2439"/>
      <c r="NP2" s="2439"/>
      <c r="NQ2" s="2439"/>
      <c r="NR2" s="2439"/>
      <c r="NS2" s="2439"/>
      <c r="NT2" s="2439"/>
      <c r="NU2" s="2439"/>
      <c r="NV2" s="2439"/>
      <c r="NW2" s="2439"/>
      <c r="NX2" s="2439"/>
      <c r="NY2" s="2439"/>
      <c r="NZ2" s="2439"/>
      <c r="OA2" s="2439"/>
      <c r="OB2" s="2439"/>
      <c r="OC2" s="2439"/>
      <c r="OD2" s="2439"/>
      <c r="OE2" s="2439"/>
      <c r="OF2" s="2439"/>
      <c r="OG2" s="2439"/>
      <c r="OH2" s="2439"/>
      <c r="OI2" s="2439"/>
      <c r="OJ2" s="2439"/>
      <c r="OK2" s="2439"/>
      <c r="OL2" s="2439"/>
      <c r="OM2" s="2439"/>
      <c r="ON2" s="2439"/>
      <c r="OO2" s="2439"/>
      <c r="OP2" s="2439"/>
      <c r="OQ2" s="2439"/>
      <c r="OR2" s="2439"/>
      <c r="OS2" s="2439"/>
      <c r="OT2" s="2439"/>
      <c r="OU2" s="2439"/>
      <c r="OV2" s="2439"/>
      <c r="OW2" s="2439"/>
      <c r="OX2" s="2439"/>
      <c r="OY2" s="2439"/>
      <c r="OZ2" s="2439"/>
      <c r="PA2" s="2439"/>
      <c r="PB2" s="2439"/>
      <c r="PC2" s="2439"/>
      <c r="PD2" s="2439"/>
      <c r="PE2" s="2439"/>
      <c r="PF2" s="2439"/>
      <c r="PG2" s="2439"/>
      <c r="PH2" s="2439"/>
      <c r="PI2" s="2439"/>
      <c r="PJ2" s="2439"/>
      <c r="PK2" s="2439"/>
      <c r="PL2" s="2439"/>
      <c r="PM2" s="2439"/>
      <c r="PN2" s="2439"/>
      <c r="PO2" s="2439"/>
      <c r="PP2" s="2439"/>
      <c r="PQ2" s="2439"/>
      <c r="PR2" s="2439"/>
      <c r="PS2" s="2439"/>
      <c r="PT2" s="2439"/>
      <c r="PU2" s="2439"/>
      <c r="PV2" s="2439"/>
      <c r="PW2" s="2439"/>
      <c r="PX2" s="2439"/>
      <c r="PY2" s="2439"/>
      <c r="PZ2" s="2439"/>
      <c r="QA2" s="2439"/>
      <c r="QB2" s="2439"/>
      <c r="QC2" s="2439"/>
      <c r="QD2" s="2439"/>
      <c r="QE2" s="2439"/>
      <c r="QF2" s="2439"/>
      <c r="QG2" s="2439"/>
      <c r="QH2" s="2439"/>
      <c r="QI2" s="2439"/>
      <c r="QJ2" s="2439"/>
      <c r="QK2" s="2439"/>
      <c r="QL2" s="2439"/>
      <c r="QM2" s="2439"/>
      <c r="QN2" s="2439"/>
      <c r="QO2" s="2439"/>
      <c r="QP2" s="2439"/>
      <c r="QQ2" s="2439"/>
      <c r="QR2" s="2439"/>
      <c r="QS2" s="2439"/>
      <c r="QT2" s="2439"/>
      <c r="QU2" s="2439"/>
      <c r="QV2" s="2439"/>
      <c r="QW2" s="2439"/>
      <c r="QX2" s="2439"/>
      <c r="QY2" s="2439"/>
      <c r="QZ2" s="2439"/>
      <c r="RA2" s="2439"/>
      <c r="RB2" s="2439"/>
      <c r="RC2" s="2439"/>
      <c r="RD2" s="2439"/>
      <c r="RE2" s="2439"/>
      <c r="RF2" s="2439"/>
      <c r="RG2" s="2439"/>
      <c r="RH2" s="2439"/>
      <c r="RI2" s="2439"/>
      <c r="RJ2" s="2439"/>
      <c r="RK2" s="2439"/>
      <c r="RL2" s="2439"/>
      <c r="RM2" s="2439"/>
      <c r="RN2" s="2439"/>
      <c r="RO2" s="2439"/>
      <c r="RP2" s="2439"/>
      <c r="RQ2" s="2439"/>
      <c r="RR2" s="2439"/>
      <c r="RS2" s="2439"/>
      <c r="RT2" s="2439"/>
      <c r="RU2" s="2439"/>
      <c r="RV2" s="2439"/>
      <c r="RW2" s="2439"/>
      <c r="RX2" s="2439"/>
      <c r="RY2" s="2439"/>
      <c r="RZ2" s="2439"/>
      <c r="SA2" s="2439"/>
      <c r="SB2" s="2439"/>
      <c r="SC2" s="2439"/>
      <c r="SD2" s="2439"/>
      <c r="SE2" s="2439"/>
      <c r="SF2" s="2439"/>
      <c r="SG2" s="2439"/>
      <c r="SH2" s="2439"/>
      <c r="SI2" s="2439"/>
      <c r="SJ2" s="2439"/>
      <c r="SK2" s="2439"/>
      <c r="SL2" s="2439"/>
      <c r="SM2" s="2439"/>
      <c r="SN2" s="2439"/>
      <c r="SO2" s="2439"/>
      <c r="SP2" s="2439"/>
      <c r="SQ2" s="2439"/>
      <c r="SR2" s="2439"/>
      <c r="SS2" s="2439"/>
      <c r="ST2" s="2439"/>
      <c r="SU2" s="2439"/>
      <c r="SV2" s="2439"/>
      <c r="SW2" s="2439"/>
      <c r="SX2" s="2439"/>
      <c r="SY2" s="2439"/>
      <c r="SZ2" s="2439"/>
      <c r="TA2" s="2439"/>
      <c r="TB2" s="2439"/>
      <c r="TC2" s="2439"/>
      <c r="TD2" s="2439"/>
      <c r="TE2" s="2439"/>
      <c r="TF2" s="2439"/>
      <c r="TG2" s="2439"/>
      <c r="TH2" s="2439"/>
      <c r="TI2" s="2439"/>
      <c r="TJ2" s="2439"/>
      <c r="TK2" s="2439"/>
      <c r="TL2" s="2439"/>
      <c r="TM2" s="2439"/>
      <c r="TN2" s="2439"/>
      <c r="TO2" s="2439"/>
      <c r="TP2" s="2439"/>
      <c r="TQ2" s="2439"/>
      <c r="TR2" s="2439"/>
      <c r="TS2" s="2439"/>
      <c r="TT2" s="2439"/>
      <c r="TU2" s="2439"/>
      <c r="TV2" s="2439"/>
      <c r="TW2" s="2439"/>
      <c r="TX2" s="2439"/>
      <c r="TY2" s="2439"/>
      <c r="TZ2" s="2439"/>
      <c r="UA2" s="2439"/>
      <c r="UB2" s="2439"/>
      <c r="UC2" s="2439"/>
      <c r="UD2" s="2439"/>
      <c r="UE2" s="2439"/>
      <c r="UF2" s="2439"/>
      <c r="UG2" s="2439"/>
      <c r="UH2" s="2439"/>
      <c r="UI2" s="2439"/>
      <c r="UJ2" s="2439"/>
      <c r="UK2" s="2439"/>
      <c r="UL2" s="2439"/>
      <c r="UM2" s="2439"/>
      <c r="UN2" s="2439"/>
      <c r="UO2" s="2439"/>
      <c r="UP2" s="2439"/>
      <c r="UQ2" s="2439"/>
      <c r="UR2" s="2439"/>
      <c r="US2" s="2439"/>
      <c r="UT2" s="2439"/>
      <c r="UU2" s="2439"/>
      <c r="UV2" s="2439"/>
      <c r="UW2" s="2439"/>
      <c r="UX2" s="2439"/>
      <c r="UY2" s="2439"/>
      <c r="UZ2" s="2439"/>
      <c r="VA2" s="2439"/>
      <c r="VB2" s="2439"/>
      <c r="VC2" s="2439"/>
      <c r="VD2" s="2439"/>
      <c r="VE2" s="2439"/>
      <c r="VF2" s="2439"/>
      <c r="VG2" s="2439"/>
      <c r="VH2" s="2439"/>
      <c r="VI2" s="2439"/>
      <c r="VJ2" s="2439"/>
      <c r="VK2" s="2439"/>
      <c r="VL2" s="2439"/>
      <c r="VM2" s="2439"/>
      <c r="VN2" s="2439"/>
      <c r="VO2" s="2439"/>
      <c r="VP2" s="2439"/>
      <c r="VQ2" s="2439"/>
      <c r="VR2" s="2439"/>
      <c r="VS2" s="2439"/>
      <c r="VT2" s="2439"/>
      <c r="VU2" s="2439"/>
      <c r="VV2" s="2439"/>
      <c r="VW2" s="2439"/>
      <c r="VX2" s="2439"/>
      <c r="VY2" s="2439"/>
      <c r="VZ2" s="2439"/>
      <c r="WA2" s="2439"/>
      <c r="WB2" s="2439"/>
      <c r="WC2" s="2439"/>
      <c r="WD2" s="2439"/>
      <c r="WE2" s="2439"/>
      <c r="WF2" s="2439"/>
      <c r="WG2" s="2439"/>
      <c r="WH2" s="2439"/>
      <c r="WI2" s="2439"/>
      <c r="WJ2" s="2439"/>
      <c r="WK2" s="2439"/>
      <c r="WL2" s="2439"/>
      <c r="WM2" s="2439"/>
      <c r="WN2" s="2439"/>
      <c r="WO2" s="2439"/>
      <c r="WP2" s="2439"/>
      <c r="WQ2" s="2439"/>
      <c r="WR2" s="2439"/>
      <c r="WS2" s="2439"/>
      <c r="WT2" s="2439"/>
      <c r="WU2" s="2439"/>
      <c r="WV2" s="2439"/>
      <c r="WW2" s="2439"/>
      <c r="WX2" s="2439"/>
      <c r="WY2" s="2439"/>
      <c r="WZ2" s="2439"/>
      <c r="XA2" s="2439"/>
      <c r="XB2" s="2439"/>
      <c r="XC2" s="2439"/>
      <c r="XD2" s="2439"/>
      <c r="XE2" s="2439"/>
      <c r="XF2" s="2439"/>
      <c r="XG2" s="2439"/>
      <c r="XH2" s="2439"/>
      <c r="XI2" s="2439"/>
      <c r="XJ2" s="2439"/>
      <c r="XK2" s="2439"/>
      <c r="XL2" s="2439"/>
      <c r="XM2" s="2439"/>
      <c r="XN2" s="2439"/>
      <c r="XO2" s="2439"/>
      <c r="XP2" s="2439"/>
      <c r="XQ2" s="2439"/>
      <c r="XR2" s="2439"/>
      <c r="XS2" s="2439"/>
      <c r="XT2" s="2439"/>
      <c r="XU2" s="2439"/>
      <c r="XV2" s="2439"/>
      <c r="XW2" s="2439"/>
      <c r="XX2" s="2439"/>
      <c r="XY2" s="2439"/>
      <c r="XZ2" s="2439"/>
      <c r="YA2" s="2439"/>
      <c r="YB2" s="2439"/>
      <c r="YC2" s="2439"/>
      <c r="YD2" s="2439"/>
      <c r="YE2" s="2439"/>
      <c r="YF2" s="2439"/>
      <c r="YG2" s="2439"/>
      <c r="YH2" s="2439"/>
      <c r="YI2" s="2439"/>
      <c r="YJ2" s="2439"/>
      <c r="YK2" s="2439"/>
      <c r="YL2" s="2439"/>
      <c r="YM2" s="2439"/>
      <c r="YN2" s="2439"/>
      <c r="YO2" s="2439"/>
      <c r="YP2" s="2439"/>
      <c r="YQ2" s="2439"/>
      <c r="YR2" s="2439"/>
      <c r="YS2" s="2439"/>
      <c r="YT2" s="2439"/>
      <c r="YU2" s="2439"/>
      <c r="YV2" s="2439"/>
      <c r="YW2" s="2439"/>
      <c r="YX2" s="2439"/>
      <c r="YY2" s="2439"/>
      <c r="YZ2" s="2439"/>
      <c r="ZA2" s="2439"/>
      <c r="ZB2" s="2439"/>
      <c r="ZC2" s="2439"/>
      <c r="ZD2" s="2439"/>
      <c r="ZE2" s="2439"/>
      <c r="ZF2" s="2439"/>
      <c r="ZG2" s="2439"/>
      <c r="ZH2" s="2439"/>
      <c r="ZI2" s="2439"/>
      <c r="ZJ2" s="2439"/>
      <c r="ZK2" s="2439"/>
      <c r="ZL2" s="2439"/>
      <c r="ZM2" s="2439"/>
      <c r="ZN2" s="2439"/>
      <c r="ZO2" s="2439"/>
      <c r="ZP2" s="2439"/>
      <c r="ZQ2" s="2439"/>
      <c r="ZR2" s="2439"/>
      <c r="ZS2" s="2439"/>
      <c r="ZT2" s="2439"/>
      <c r="ZU2" s="2439"/>
      <c r="ZV2" s="2439"/>
      <c r="ZW2" s="2439"/>
      <c r="ZX2" s="2439"/>
      <c r="ZY2" s="2439"/>
      <c r="ZZ2" s="2439"/>
      <c r="AAA2" s="2439"/>
      <c r="AAB2" s="2439"/>
      <c r="AAC2" s="2439"/>
      <c r="AAD2" s="2439"/>
      <c r="AAE2" s="2439"/>
      <c r="AAF2" s="2439"/>
      <c r="AAG2" s="2439"/>
      <c r="AAH2" s="2439"/>
      <c r="AAI2" s="2439"/>
      <c r="AAJ2" s="2439"/>
      <c r="AAK2" s="2439"/>
      <c r="AAL2" s="2439"/>
      <c r="AAM2" s="2439"/>
      <c r="AAN2" s="2439"/>
      <c r="AAO2" s="2439"/>
      <c r="AAP2" s="2439"/>
      <c r="AAQ2" s="2439"/>
      <c r="AAR2" s="2439"/>
      <c r="AAS2" s="2439"/>
      <c r="AAT2" s="2439"/>
      <c r="AAU2" s="2439"/>
      <c r="AAV2" s="2439"/>
      <c r="AAW2" s="2439"/>
      <c r="AAX2" s="2439"/>
      <c r="AAY2" s="2439"/>
      <c r="AAZ2" s="2439"/>
      <c r="ABA2" s="2439"/>
      <c r="ABB2" s="2439"/>
      <c r="ABC2" s="2439"/>
      <c r="ABD2" s="2439"/>
      <c r="ABE2" s="2439"/>
      <c r="ABF2" s="2439"/>
      <c r="ABG2" s="2439"/>
      <c r="ABH2" s="2439"/>
      <c r="ABI2" s="2439"/>
      <c r="ABJ2" s="2439"/>
      <c r="ABK2" s="2439"/>
      <c r="ABL2" s="2439"/>
      <c r="ABM2" s="2439"/>
      <c r="ABN2" s="2439"/>
      <c r="ABO2" s="2439"/>
      <c r="ABP2" s="2439"/>
      <c r="ABQ2" s="2439"/>
      <c r="ABR2" s="2439"/>
      <c r="ABS2" s="2439"/>
      <c r="ABT2" s="2439"/>
      <c r="ABU2" s="2439"/>
      <c r="ABV2" s="2439"/>
      <c r="ABW2" s="2439"/>
      <c r="ABX2" s="2439"/>
      <c r="ABY2" s="2439"/>
      <c r="ABZ2" s="2439"/>
      <c r="ACA2" s="2439"/>
      <c r="ACB2" s="2439"/>
      <c r="ACC2" s="2439"/>
      <c r="ACD2" s="2439"/>
      <c r="ACE2" s="2439"/>
      <c r="ACF2" s="2439"/>
      <c r="ACG2" s="2439"/>
      <c r="ACH2" s="2439"/>
      <c r="ACI2" s="2439"/>
      <c r="ACJ2" s="2439"/>
      <c r="ACK2" s="2439"/>
      <c r="ACL2" s="2439"/>
      <c r="ACM2" s="2439"/>
      <c r="ACN2" s="2439"/>
      <c r="ACO2" s="2439"/>
      <c r="ACP2" s="2439"/>
      <c r="ACQ2" s="2439"/>
      <c r="ACR2" s="2439"/>
      <c r="ACS2" s="2439"/>
      <c r="ACT2" s="2439"/>
      <c r="ACU2" s="2439"/>
      <c r="ACV2" s="2439"/>
      <c r="ACW2" s="2439"/>
      <c r="ACX2" s="2439"/>
      <c r="ACY2" s="2439"/>
      <c r="ACZ2" s="2439"/>
      <c r="ADA2" s="2439"/>
      <c r="ADB2" s="2439"/>
      <c r="ADC2" s="2439"/>
      <c r="ADD2" s="2439"/>
      <c r="ADE2" s="2439"/>
      <c r="ADF2" s="2439"/>
      <c r="ADG2" s="2439"/>
      <c r="ADH2" s="2439"/>
      <c r="ADI2" s="2439"/>
      <c r="ADJ2" s="2439"/>
      <c r="ADK2" s="2439"/>
      <c r="ADL2" s="2439"/>
      <c r="ADM2" s="2439"/>
      <c r="ADN2" s="2439"/>
      <c r="ADO2" s="2439"/>
      <c r="ADP2" s="2439"/>
      <c r="ADQ2" s="2439"/>
      <c r="ADR2" s="2439"/>
      <c r="ADS2" s="2439"/>
      <c r="ADT2" s="2439"/>
      <c r="ADU2" s="2439"/>
      <c r="ADV2" s="2439"/>
      <c r="ADW2" s="2439"/>
      <c r="ADX2" s="2439"/>
      <c r="ADY2" s="2439"/>
      <c r="ADZ2" s="2439"/>
      <c r="AEA2" s="2439"/>
      <c r="AEB2" s="2439"/>
      <c r="AEC2" s="2439"/>
      <c r="AED2" s="2439"/>
      <c r="AEE2" s="2439"/>
      <c r="AEF2" s="2439"/>
      <c r="AEG2" s="2439"/>
      <c r="AEH2" s="2439"/>
      <c r="AEI2" s="2439"/>
      <c r="AEJ2" s="2439"/>
      <c r="AEK2" s="2439"/>
      <c r="AEL2" s="2439"/>
      <c r="AEM2" s="2439"/>
      <c r="AEN2" s="2439"/>
      <c r="AEO2" s="2439"/>
      <c r="AEP2" s="2439"/>
      <c r="AEQ2" s="2439"/>
      <c r="AER2" s="2439"/>
      <c r="AES2" s="2439"/>
      <c r="AET2" s="2439"/>
      <c r="AEU2" s="2439"/>
      <c r="AEV2" s="2439"/>
      <c r="AEW2" s="2439"/>
      <c r="AEX2" s="2439"/>
      <c r="AEY2" s="2439"/>
      <c r="AEZ2" s="2439"/>
      <c r="AFA2" s="2439"/>
      <c r="AFB2" s="2439"/>
      <c r="AFC2" s="2439"/>
      <c r="AFD2" s="2439"/>
      <c r="AFE2" s="2439"/>
      <c r="AFF2" s="2439"/>
      <c r="AFG2" s="2439"/>
      <c r="AFH2" s="2439"/>
      <c r="AFI2" s="2439"/>
      <c r="AFJ2" s="2439"/>
      <c r="AFK2" s="2439"/>
      <c r="AFL2" s="2439"/>
      <c r="AFM2" s="2439"/>
      <c r="AFN2" s="2439"/>
      <c r="AFO2" s="2439"/>
      <c r="AFP2" s="2439"/>
      <c r="AFQ2" s="2439"/>
      <c r="AFR2" s="2439"/>
      <c r="AFS2" s="2439"/>
      <c r="AFT2" s="2439"/>
      <c r="AFU2" s="2439"/>
      <c r="AFV2" s="2439"/>
      <c r="AFW2" s="2439"/>
      <c r="AFX2" s="2439"/>
      <c r="AFY2" s="2439"/>
      <c r="AFZ2" s="2439"/>
      <c r="AGA2" s="2439"/>
      <c r="AGB2" s="2439"/>
      <c r="AGC2" s="2439"/>
      <c r="AGD2" s="2439"/>
      <c r="AGE2" s="2439"/>
      <c r="AGF2" s="2439"/>
      <c r="AGG2" s="2439"/>
      <c r="AGH2" s="2439"/>
      <c r="AGI2" s="2439"/>
      <c r="AGJ2" s="2439"/>
      <c r="AGK2" s="2439"/>
      <c r="AGL2" s="2439"/>
      <c r="AGM2" s="2439"/>
      <c r="AGN2" s="2439"/>
      <c r="AGO2" s="2439"/>
      <c r="AGP2" s="2439"/>
      <c r="AGQ2" s="2439"/>
      <c r="AGR2" s="2439"/>
      <c r="AGS2" s="2439"/>
      <c r="AGT2" s="2439"/>
      <c r="AGU2" s="2439"/>
      <c r="AGV2" s="2439"/>
      <c r="AGW2" s="2439"/>
      <c r="AGX2" s="2439"/>
      <c r="AGY2" s="2439"/>
      <c r="AGZ2" s="2439"/>
      <c r="AHA2" s="2439"/>
      <c r="AHB2" s="2439"/>
      <c r="AHC2" s="2439"/>
      <c r="AHD2" s="2439"/>
      <c r="AHE2" s="2439"/>
      <c r="AHF2" s="2439"/>
      <c r="AHG2" s="2439"/>
      <c r="AHH2" s="2439"/>
      <c r="AHI2" s="2439"/>
      <c r="AHJ2" s="2439"/>
      <c r="AHK2" s="2439"/>
      <c r="AHL2" s="2439"/>
      <c r="AHM2" s="2439"/>
      <c r="AHN2" s="2439"/>
      <c r="AHO2" s="2439"/>
      <c r="AHP2" s="2439"/>
      <c r="AHQ2" s="2439"/>
      <c r="AHR2" s="2439"/>
      <c r="AHS2" s="2439"/>
      <c r="AHT2" s="2439"/>
      <c r="AHU2" s="2439"/>
      <c r="AHV2" s="2439"/>
      <c r="AHW2" s="2439"/>
      <c r="AHX2" s="2439"/>
      <c r="AHY2" s="2439"/>
      <c r="AHZ2" s="2439"/>
      <c r="AIA2" s="2439"/>
      <c r="AIB2" s="2439"/>
      <c r="AIC2" s="2439"/>
      <c r="AID2" s="2439"/>
      <c r="AIE2" s="2439"/>
      <c r="AIF2" s="2439"/>
      <c r="AIG2" s="2439"/>
      <c r="AIH2" s="2439"/>
      <c r="AII2" s="2439"/>
      <c r="AIJ2" s="2439"/>
      <c r="AIK2" s="2439"/>
      <c r="AIL2" s="2439"/>
      <c r="AIM2" s="2439"/>
      <c r="AIN2" s="2439"/>
      <c r="AIO2" s="2439"/>
      <c r="AIP2" s="2439"/>
      <c r="AIQ2" s="2439"/>
      <c r="AIR2" s="2439"/>
      <c r="AIS2" s="2439"/>
      <c r="AIT2" s="2439"/>
      <c r="AIU2" s="2439"/>
      <c r="AIV2" s="2439"/>
      <c r="AIW2" s="2439"/>
      <c r="AIX2" s="2439"/>
      <c r="AIY2" s="2439"/>
      <c r="AIZ2" s="2439"/>
      <c r="AJA2" s="2439"/>
      <c r="AJB2" s="2439"/>
      <c r="AJC2" s="2439"/>
      <c r="AJD2" s="2439"/>
      <c r="AJE2" s="2439"/>
      <c r="AJF2" s="2439"/>
      <c r="AJG2" s="2439"/>
      <c r="AJH2" s="2439"/>
      <c r="AJI2" s="2439"/>
      <c r="AJJ2" s="2439"/>
      <c r="AJK2" s="2439"/>
      <c r="AJL2" s="2439"/>
      <c r="AJM2" s="2439"/>
      <c r="AJN2" s="2439"/>
      <c r="AJO2" s="2439"/>
      <c r="AJP2" s="2439"/>
      <c r="AJQ2" s="2439"/>
      <c r="AJR2" s="2439"/>
      <c r="AJS2" s="2439"/>
      <c r="AJT2" s="2439"/>
      <c r="AJU2" s="2439"/>
      <c r="AJV2" s="2439"/>
      <c r="AJW2" s="2439"/>
      <c r="AJX2" s="2439"/>
      <c r="AJY2" s="2439"/>
      <c r="AJZ2" s="2439"/>
      <c r="AKA2" s="2439"/>
      <c r="AKB2" s="2439"/>
      <c r="AKC2" s="2439"/>
      <c r="AKD2" s="2439"/>
      <c r="AKE2" s="2439"/>
      <c r="AKF2" s="2439"/>
      <c r="AKG2" s="2439"/>
      <c r="AKH2" s="2439"/>
      <c r="AKI2" s="2439"/>
      <c r="AKJ2" s="2439"/>
      <c r="AKK2" s="2439"/>
      <c r="AKL2" s="2439"/>
      <c r="AKM2" s="2439"/>
      <c r="AKN2" s="2439"/>
      <c r="AKO2" s="2439"/>
      <c r="AKP2" s="2439"/>
      <c r="AKQ2" s="2439"/>
      <c r="AKR2" s="2439"/>
      <c r="AKS2" s="2439"/>
      <c r="AKT2" s="2439"/>
      <c r="AKU2" s="2439"/>
      <c r="AKV2" s="2439"/>
      <c r="AKW2" s="2439"/>
      <c r="AKX2" s="2439"/>
      <c r="AKY2" s="2439"/>
      <c r="AKZ2" s="2439"/>
      <c r="ALA2" s="2439"/>
      <c r="ALB2" s="2439"/>
      <c r="ALC2" s="2439"/>
      <c r="ALD2" s="2439"/>
      <c r="ALE2" s="2439"/>
      <c r="ALF2" s="2439"/>
      <c r="ALG2" s="2439"/>
      <c r="ALH2" s="2439"/>
      <c r="ALI2" s="2439"/>
      <c r="ALJ2" s="2439"/>
      <c r="ALK2" s="2439"/>
      <c r="ALL2" s="2439"/>
      <c r="ALM2" s="2439"/>
      <c r="ALN2" s="2439"/>
      <c r="ALO2" s="2439"/>
      <c r="ALP2" s="2439"/>
      <c r="ALQ2" s="2439"/>
      <c r="ALR2" s="2439"/>
      <c r="ALS2" s="2439"/>
      <c r="ALT2" s="2439"/>
      <c r="ALU2" s="2439"/>
      <c r="ALV2" s="2439"/>
      <c r="ALW2" s="2439"/>
      <c r="ALX2" s="2439"/>
      <c r="ALY2" s="2439"/>
      <c r="ALZ2" s="2439"/>
      <c r="AMA2" s="2439"/>
      <c r="AMB2" s="2439"/>
      <c r="AMC2" s="2439"/>
      <c r="AMD2" s="2439"/>
      <c r="AME2" s="2439"/>
      <c r="AMF2" s="2439"/>
      <c r="AMG2" s="2439"/>
      <c r="AMH2" s="2439"/>
      <c r="AMI2" s="2439"/>
      <c r="AMJ2" s="2439"/>
      <c r="AMK2" s="2439"/>
      <c r="AML2" s="2439"/>
      <c r="AMM2" s="2439"/>
      <c r="AMN2" s="2439"/>
      <c r="AMO2" s="2439"/>
      <c r="AMP2" s="2439"/>
      <c r="AMQ2" s="2439"/>
      <c r="AMR2" s="2439"/>
      <c r="AMS2" s="2439"/>
      <c r="AMT2" s="2439"/>
      <c r="AMU2" s="2439"/>
      <c r="AMV2" s="2439"/>
      <c r="AMW2" s="2439"/>
      <c r="AMX2" s="2439"/>
      <c r="AMY2" s="2439"/>
      <c r="AMZ2" s="2439"/>
      <c r="ANA2" s="2439"/>
      <c r="ANB2" s="2439"/>
      <c r="ANC2" s="2439"/>
      <c r="AND2" s="2439"/>
      <c r="ANE2" s="2439"/>
      <c r="ANF2" s="2439"/>
      <c r="ANG2" s="2439"/>
      <c r="ANH2" s="2439"/>
      <c r="ANI2" s="2439"/>
      <c r="ANJ2" s="2439"/>
      <c r="ANK2" s="2439"/>
      <c r="ANL2" s="2439"/>
      <c r="ANM2" s="2439"/>
      <c r="ANN2" s="2439"/>
      <c r="ANO2" s="2439"/>
      <c r="ANP2" s="2439"/>
      <c r="ANQ2" s="2439"/>
      <c r="ANR2" s="2439"/>
      <c r="ANS2" s="2439"/>
      <c r="ANT2" s="2439"/>
      <c r="ANU2" s="2439"/>
      <c r="ANV2" s="2439"/>
      <c r="ANW2" s="2439"/>
      <c r="ANX2" s="2439"/>
      <c r="ANY2" s="2439"/>
      <c r="ANZ2" s="2439"/>
      <c r="AOA2" s="2439"/>
      <c r="AOB2" s="2439"/>
      <c r="AOC2" s="2439"/>
      <c r="AOD2" s="2439"/>
      <c r="AOE2" s="2439"/>
      <c r="AOF2" s="2439"/>
      <c r="AOG2" s="2439"/>
      <c r="AOH2" s="2439"/>
      <c r="AOI2" s="2439"/>
      <c r="AOJ2" s="2439"/>
      <c r="AOK2" s="2439"/>
      <c r="AOL2" s="2439"/>
      <c r="AOM2" s="2439"/>
      <c r="AON2" s="2439"/>
      <c r="AOO2" s="2439"/>
      <c r="AOP2" s="2439"/>
      <c r="AOQ2" s="2439"/>
      <c r="AOR2" s="2439"/>
      <c r="AOS2" s="2439"/>
      <c r="AOT2" s="2439"/>
      <c r="AOU2" s="2439"/>
      <c r="AOV2" s="2439"/>
      <c r="AOW2" s="2439"/>
      <c r="AOX2" s="2439"/>
      <c r="AOY2" s="2439"/>
      <c r="AOZ2" s="2439"/>
      <c r="APA2" s="2439"/>
      <c r="APB2" s="2439"/>
      <c r="APC2" s="2439"/>
      <c r="APD2" s="2439"/>
      <c r="APE2" s="2439"/>
      <c r="APF2" s="2439"/>
      <c r="APG2" s="2439"/>
      <c r="APH2" s="2439"/>
      <c r="API2" s="2439"/>
      <c r="APJ2" s="2439"/>
      <c r="APK2" s="2439"/>
      <c r="APL2" s="2439"/>
      <c r="APM2" s="2439"/>
      <c r="APN2" s="2439"/>
      <c r="APO2" s="2439"/>
      <c r="APP2" s="2439"/>
      <c r="APQ2" s="2439"/>
      <c r="APR2" s="2439"/>
      <c r="APS2" s="2439"/>
      <c r="APT2" s="2439"/>
      <c r="APU2" s="2439"/>
      <c r="APV2" s="2439"/>
      <c r="APW2" s="2439"/>
      <c r="APX2" s="2439"/>
      <c r="APY2" s="2439"/>
      <c r="APZ2" s="2439"/>
      <c r="AQA2" s="2439"/>
      <c r="AQB2" s="2439"/>
      <c r="AQC2" s="2439"/>
      <c r="AQD2" s="2439"/>
      <c r="AQE2" s="2439"/>
      <c r="AQF2" s="2439"/>
      <c r="AQG2" s="2439"/>
      <c r="AQH2" s="2439"/>
      <c r="AQI2" s="2439"/>
      <c r="AQJ2" s="2439"/>
      <c r="AQK2" s="2439"/>
      <c r="AQL2" s="2439"/>
      <c r="AQM2" s="2439"/>
      <c r="AQN2" s="2439"/>
      <c r="AQO2" s="2439"/>
      <c r="AQP2" s="2439"/>
      <c r="AQQ2" s="2439"/>
      <c r="AQR2" s="2439"/>
      <c r="AQS2" s="2439"/>
      <c r="AQT2" s="2439"/>
      <c r="AQU2" s="2439"/>
      <c r="AQV2" s="2439"/>
      <c r="AQW2" s="2439"/>
      <c r="AQX2" s="2439"/>
      <c r="AQY2" s="2439"/>
      <c r="AQZ2" s="2439"/>
      <c r="ARA2" s="2439"/>
      <c r="ARB2" s="2439"/>
      <c r="ARC2" s="2439"/>
      <c r="ARD2" s="2439"/>
      <c r="ARE2" s="2439"/>
      <c r="ARF2" s="2439"/>
      <c r="ARG2" s="2439"/>
      <c r="ARH2" s="2439"/>
      <c r="ARI2" s="2439"/>
      <c r="ARJ2" s="2439"/>
      <c r="ARK2" s="2439"/>
      <c r="ARL2" s="2439"/>
      <c r="ARM2" s="2439"/>
      <c r="ARN2" s="2439"/>
      <c r="ARO2" s="2439"/>
      <c r="ARP2" s="2439"/>
      <c r="ARQ2" s="2439"/>
      <c r="ARR2" s="2439"/>
      <c r="ARS2" s="2439"/>
      <c r="ART2" s="2439"/>
      <c r="ARU2" s="2439"/>
      <c r="ARV2" s="2439"/>
      <c r="ARW2" s="2439"/>
      <c r="ARX2" s="2439"/>
      <c r="ARY2" s="2439"/>
      <c r="ARZ2" s="2439"/>
      <c r="ASA2" s="2439"/>
      <c r="ASB2" s="2439"/>
      <c r="ASC2" s="2439"/>
      <c r="ASD2" s="2439"/>
      <c r="ASE2" s="2439"/>
      <c r="ASF2" s="2439"/>
      <c r="ASG2" s="2439"/>
      <c r="ASH2" s="2439"/>
      <c r="ASI2" s="2439"/>
      <c r="ASJ2" s="2439"/>
      <c r="ASK2" s="2439"/>
      <c r="ASL2" s="2439"/>
      <c r="ASM2" s="2439"/>
      <c r="ASN2" s="2439"/>
      <c r="ASO2" s="2439"/>
      <c r="ASP2" s="2439"/>
      <c r="ASQ2" s="2439"/>
      <c r="ASR2" s="2439"/>
      <c r="ASS2" s="2439"/>
      <c r="AST2" s="2439"/>
      <c r="ASU2" s="2439"/>
      <c r="ASV2" s="2439"/>
      <c r="ASW2" s="2439"/>
      <c r="ASX2" s="2439"/>
      <c r="ASY2" s="2439"/>
      <c r="ASZ2" s="2439"/>
      <c r="ATA2" s="2439"/>
      <c r="ATB2" s="2439"/>
      <c r="ATC2" s="2439"/>
      <c r="ATD2" s="2439"/>
      <c r="ATE2" s="2439"/>
      <c r="ATF2" s="2439"/>
      <c r="ATG2" s="2439"/>
      <c r="ATH2" s="2439"/>
      <c r="ATI2" s="2439"/>
      <c r="ATJ2" s="2439"/>
      <c r="ATK2" s="2439"/>
      <c r="ATL2" s="2439"/>
      <c r="ATM2" s="2439"/>
      <c r="ATN2" s="2439"/>
      <c r="ATO2" s="2439"/>
      <c r="ATP2" s="2439"/>
      <c r="ATQ2" s="2439"/>
      <c r="ATR2" s="2439"/>
      <c r="ATS2" s="2439"/>
      <c r="ATT2" s="2439"/>
      <c r="ATU2" s="2439"/>
      <c r="ATV2" s="2439"/>
      <c r="ATW2" s="2439"/>
      <c r="ATX2" s="2439"/>
      <c r="ATY2" s="2439"/>
      <c r="ATZ2" s="2439"/>
      <c r="AUA2" s="2439"/>
      <c r="AUB2" s="2439"/>
      <c r="AUC2" s="2439"/>
      <c r="AUD2" s="2439"/>
      <c r="AUE2" s="2439"/>
      <c r="AUF2" s="2439"/>
      <c r="AUG2" s="2439"/>
      <c r="AUH2" s="2439"/>
      <c r="AUI2" s="2439"/>
      <c r="AUJ2" s="2439"/>
      <c r="AUK2" s="2439"/>
      <c r="AUL2" s="2439"/>
      <c r="AUM2" s="2439"/>
      <c r="AUN2" s="2439"/>
      <c r="AUO2" s="2439"/>
      <c r="AUP2" s="2439"/>
      <c r="AUQ2" s="2439"/>
      <c r="AUR2" s="2439"/>
      <c r="AUS2" s="2439"/>
      <c r="AUT2" s="2439"/>
      <c r="AUU2" s="2439"/>
      <c r="AUV2" s="2439"/>
      <c r="AUW2" s="2439"/>
      <c r="AUX2" s="2439"/>
      <c r="AUY2" s="2439"/>
      <c r="AUZ2" s="2439"/>
      <c r="AVA2" s="2439"/>
      <c r="AVB2" s="2439"/>
      <c r="AVC2" s="2439"/>
      <c r="AVD2" s="2439"/>
      <c r="AVE2" s="2439"/>
      <c r="AVF2" s="2439"/>
      <c r="AVG2" s="2439"/>
      <c r="AVH2" s="2439"/>
      <c r="AVI2" s="2439"/>
      <c r="AVJ2" s="2439"/>
      <c r="AVK2" s="2439"/>
      <c r="AVL2" s="2439"/>
      <c r="AVM2" s="2439"/>
      <c r="AVN2" s="2439"/>
      <c r="AVO2" s="2439"/>
      <c r="AVP2" s="2439"/>
      <c r="AVQ2" s="2439"/>
      <c r="AVR2" s="2439"/>
      <c r="AVS2" s="2439"/>
      <c r="AVT2" s="2439"/>
      <c r="AVU2" s="2439"/>
      <c r="AVV2" s="2439"/>
      <c r="AVW2" s="2439"/>
      <c r="AVX2" s="2439"/>
      <c r="AVY2" s="2439"/>
      <c r="AVZ2" s="2439"/>
      <c r="AWA2" s="2439"/>
      <c r="AWB2" s="2439"/>
      <c r="AWC2" s="2439"/>
      <c r="AWD2" s="2439"/>
      <c r="AWE2" s="2439"/>
      <c r="AWF2" s="2439"/>
      <c r="AWG2" s="2439"/>
      <c r="AWH2" s="2439"/>
      <c r="AWI2" s="2439"/>
      <c r="AWJ2" s="2439"/>
      <c r="AWK2" s="2439"/>
      <c r="AWL2" s="2439"/>
      <c r="AWM2" s="2439"/>
      <c r="AWN2" s="2439"/>
      <c r="AWO2" s="2439"/>
      <c r="AWP2" s="2439"/>
      <c r="AWQ2" s="2439"/>
      <c r="AWR2" s="2439"/>
      <c r="AWS2" s="2439"/>
      <c r="AWT2" s="2439"/>
      <c r="AWU2" s="2439"/>
      <c r="AWV2" s="2439"/>
      <c r="AWW2" s="2439"/>
      <c r="AWX2" s="2439"/>
      <c r="AWY2" s="2439"/>
      <c r="AWZ2" s="2439"/>
      <c r="AXA2" s="2439"/>
      <c r="AXB2" s="2439"/>
      <c r="AXC2" s="2439"/>
      <c r="AXD2" s="2439"/>
      <c r="AXE2" s="2439"/>
      <c r="AXF2" s="2439"/>
      <c r="AXG2" s="2439"/>
      <c r="AXH2" s="2439"/>
      <c r="AXI2" s="2439"/>
      <c r="AXJ2" s="2439"/>
      <c r="AXK2" s="2439"/>
      <c r="AXL2" s="2439"/>
      <c r="AXM2" s="2439"/>
      <c r="AXN2" s="2439"/>
      <c r="AXO2" s="2439"/>
      <c r="AXP2" s="2439"/>
      <c r="AXQ2" s="2439"/>
      <c r="AXR2" s="2439"/>
      <c r="AXS2" s="2439"/>
      <c r="AXT2" s="2439"/>
      <c r="AXU2" s="2439"/>
      <c r="AXV2" s="2439"/>
      <c r="AXW2" s="2439"/>
      <c r="AXX2" s="2439"/>
      <c r="AXY2" s="2439"/>
      <c r="AXZ2" s="2439"/>
      <c r="AYA2" s="2439"/>
      <c r="AYB2" s="2439"/>
      <c r="AYC2" s="2439"/>
      <c r="AYD2" s="2439"/>
      <c r="AYE2" s="2439"/>
      <c r="AYF2" s="2439"/>
      <c r="AYG2" s="2439"/>
      <c r="AYH2" s="2439"/>
      <c r="AYI2" s="2439"/>
      <c r="AYJ2" s="2439"/>
      <c r="AYK2" s="2439"/>
      <c r="AYL2" s="2439"/>
      <c r="AYM2" s="2439"/>
      <c r="AYN2" s="2439"/>
      <c r="AYO2" s="2439"/>
      <c r="AYP2" s="2439"/>
      <c r="AYQ2" s="2439"/>
      <c r="AYR2" s="2439"/>
      <c r="AYS2" s="2439"/>
      <c r="AYT2" s="2439"/>
      <c r="AYU2" s="2439"/>
      <c r="AYV2" s="2439"/>
      <c r="AYW2" s="2439"/>
      <c r="AYX2" s="2439"/>
      <c r="AYY2" s="2439"/>
      <c r="AYZ2" s="2439"/>
      <c r="AZA2" s="2439"/>
      <c r="AZB2" s="2439"/>
      <c r="AZC2" s="2439"/>
      <c r="AZD2" s="2439"/>
      <c r="AZE2" s="2439"/>
      <c r="AZF2" s="2439"/>
      <c r="AZG2" s="2439"/>
      <c r="AZH2" s="2439"/>
      <c r="AZI2" s="2439"/>
      <c r="AZJ2" s="2439"/>
      <c r="AZK2" s="2439"/>
      <c r="AZL2" s="2439"/>
      <c r="AZM2" s="2439"/>
      <c r="AZN2" s="2439"/>
      <c r="AZO2" s="2439"/>
      <c r="AZP2" s="2439"/>
      <c r="AZQ2" s="2439"/>
      <c r="AZR2" s="2439"/>
      <c r="AZS2" s="2439"/>
      <c r="AZT2" s="2439"/>
      <c r="AZU2" s="2439"/>
      <c r="AZV2" s="2439"/>
      <c r="AZW2" s="2439"/>
      <c r="AZX2" s="2439"/>
      <c r="AZY2" s="2439"/>
      <c r="AZZ2" s="2439"/>
      <c r="BAA2" s="2439"/>
      <c r="BAB2" s="2439"/>
      <c r="BAC2" s="2439"/>
      <c r="BAD2" s="2439"/>
      <c r="BAE2" s="2439"/>
      <c r="BAF2" s="2439"/>
      <c r="BAG2" s="2439"/>
      <c r="BAH2" s="2439"/>
      <c r="BAI2" s="2439"/>
      <c r="BAJ2" s="2439"/>
      <c r="BAK2" s="2439"/>
      <c r="BAL2" s="2439"/>
      <c r="BAM2" s="2439"/>
      <c r="BAN2" s="2439"/>
      <c r="BAO2" s="2439"/>
      <c r="BAP2" s="2439"/>
      <c r="BAQ2" s="2439"/>
      <c r="BAR2" s="2439"/>
      <c r="BAS2" s="2439"/>
      <c r="BAT2" s="2439"/>
      <c r="BAU2" s="2439"/>
      <c r="BAV2" s="2439"/>
      <c r="BAW2" s="2439"/>
      <c r="BAX2" s="2439"/>
      <c r="BAY2" s="2439"/>
      <c r="BAZ2" s="2439"/>
      <c r="BBA2" s="2439"/>
      <c r="BBB2" s="2439"/>
      <c r="BBC2" s="2439"/>
      <c r="BBD2" s="2439"/>
      <c r="BBE2" s="2439"/>
      <c r="BBF2" s="2439"/>
      <c r="BBG2" s="2439"/>
      <c r="BBH2" s="2439"/>
      <c r="BBI2" s="2439"/>
      <c r="BBJ2" s="2439"/>
      <c r="BBK2" s="2439"/>
      <c r="BBL2" s="2439"/>
      <c r="BBM2" s="2439"/>
      <c r="BBN2" s="2439"/>
      <c r="BBO2" s="2439"/>
      <c r="BBP2" s="2439"/>
      <c r="BBQ2" s="2439"/>
      <c r="BBR2" s="2439"/>
      <c r="BBS2" s="2439"/>
      <c r="BBT2" s="2439"/>
      <c r="BBU2" s="2439"/>
      <c r="BBV2" s="2439"/>
      <c r="BBW2" s="2439"/>
      <c r="BBX2" s="2439"/>
      <c r="BBY2" s="2439"/>
      <c r="BBZ2" s="2439"/>
      <c r="BCA2" s="2439"/>
      <c r="BCB2" s="2439"/>
      <c r="BCC2" s="2439"/>
      <c r="BCD2" s="2439"/>
      <c r="BCE2" s="2439"/>
      <c r="BCF2" s="2439"/>
      <c r="BCG2" s="2439"/>
      <c r="BCH2" s="2439"/>
      <c r="BCI2" s="2439"/>
      <c r="BCJ2" s="2439"/>
      <c r="BCK2" s="2439"/>
      <c r="BCL2" s="2439"/>
      <c r="BCM2" s="2439"/>
      <c r="BCN2" s="2439"/>
      <c r="BCO2" s="2439"/>
      <c r="BCP2" s="2439"/>
      <c r="BCQ2" s="2439"/>
      <c r="BCR2" s="2439"/>
      <c r="BCS2" s="2439"/>
      <c r="BCT2" s="2439"/>
      <c r="BCU2" s="2439"/>
      <c r="BCV2" s="2439"/>
      <c r="BCW2" s="2439"/>
      <c r="BCX2" s="2439"/>
      <c r="BCY2" s="2439"/>
      <c r="BCZ2" s="2439"/>
      <c r="BDA2" s="2439"/>
      <c r="BDB2" s="2439"/>
      <c r="BDC2" s="2439"/>
      <c r="BDD2" s="2439"/>
      <c r="BDE2" s="2439"/>
      <c r="BDF2" s="2439"/>
      <c r="BDG2" s="2439"/>
      <c r="BDH2" s="2439"/>
      <c r="BDI2" s="2439"/>
      <c r="BDJ2" s="2439"/>
      <c r="BDK2" s="2439"/>
      <c r="BDL2" s="2439"/>
      <c r="BDM2" s="2439"/>
      <c r="BDN2" s="2439"/>
      <c r="BDO2" s="2439"/>
      <c r="BDP2" s="2439"/>
      <c r="BDQ2" s="2439"/>
      <c r="BDR2" s="2439"/>
      <c r="BDS2" s="2439"/>
      <c r="BDT2" s="2439"/>
      <c r="BDU2" s="2439"/>
      <c r="BDV2" s="2439"/>
      <c r="BDW2" s="2439"/>
      <c r="BDX2" s="2439"/>
      <c r="BDY2" s="2439"/>
      <c r="BDZ2" s="2439"/>
      <c r="BEA2" s="2439"/>
      <c r="BEB2" s="2439"/>
      <c r="BEC2" s="2439"/>
      <c r="BED2" s="2439"/>
      <c r="BEE2" s="2439"/>
      <c r="BEF2" s="2439"/>
      <c r="BEG2" s="2439"/>
      <c r="BEH2" s="2439"/>
      <c r="BEI2" s="2439"/>
      <c r="BEJ2" s="2439"/>
      <c r="BEK2" s="2439"/>
      <c r="BEL2" s="2439"/>
      <c r="BEM2" s="2439"/>
      <c r="BEN2" s="2439"/>
      <c r="BEO2" s="2439"/>
      <c r="BEP2" s="2439"/>
      <c r="BEQ2" s="2439"/>
      <c r="BER2" s="2439"/>
      <c r="BES2" s="2439"/>
      <c r="BET2" s="2439"/>
      <c r="BEU2" s="2439"/>
      <c r="BEV2" s="2439"/>
      <c r="BEW2" s="2439"/>
      <c r="BEX2" s="2439"/>
      <c r="BEY2" s="2439"/>
      <c r="BEZ2" s="2439"/>
      <c r="BFA2" s="2439"/>
      <c r="BFB2" s="2439"/>
      <c r="BFC2" s="2439"/>
      <c r="BFD2" s="2439"/>
      <c r="BFE2" s="2439"/>
      <c r="BFF2" s="2439"/>
      <c r="BFG2" s="2439"/>
      <c r="BFH2" s="2439"/>
      <c r="BFI2" s="2439"/>
      <c r="BFJ2" s="2439"/>
      <c r="BFK2" s="2439"/>
      <c r="BFL2" s="2439"/>
      <c r="BFM2" s="2439"/>
      <c r="BFN2" s="2439"/>
      <c r="BFO2" s="2439"/>
      <c r="BFP2" s="2439"/>
      <c r="BFQ2" s="2439"/>
      <c r="BFR2" s="2439"/>
      <c r="BFS2" s="2439"/>
      <c r="BFT2" s="2439"/>
      <c r="BFU2" s="2439"/>
      <c r="BFV2" s="2439"/>
      <c r="BFW2" s="2439"/>
      <c r="BFX2" s="2439"/>
      <c r="BFY2" s="2439"/>
      <c r="BFZ2" s="2439"/>
      <c r="BGA2" s="2439"/>
      <c r="BGB2" s="2439"/>
      <c r="BGC2" s="2439"/>
      <c r="BGD2" s="2439"/>
      <c r="BGE2" s="2439"/>
      <c r="BGF2" s="2439"/>
      <c r="BGG2" s="2439"/>
      <c r="BGH2" s="2439"/>
      <c r="BGI2" s="2439"/>
      <c r="BGJ2" s="2439"/>
      <c r="BGK2" s="2439"/>
      <c r="BGL2" s="2439"/>
      <c r="BGM2" s="2439"/>
      <c r="BGN2" s="2439"/>
      <c r="BGO2" s="2439"/>
      <c r="BGP2" s="2439"/>
      <c r="BGQ2" s="2439"/>
      <c r="BGR2" s="2439"/>
      <c r="BGS2" s="2439"/>
      <c r="BGT2" s="2439"/>
      <c r="BGU2" s="2439"/>
      <c r="BGV2" s="2439"/>
      <c r="BGW2" s="2439"/>
      <c r="BGX2" s="2439"/>
      <c r="BGY2" s="2439"/>
      <c r="BGZ2" s="2439"/>
      <c r="BHA2" s="2439"/>
      <c r="BHB2" s="2439"/>
      <c r="BHC2" s="2439"/>
      <c r="BHD2" s="2439"/>
      <c r="BHE2" s="2439"/>
      <c r="BHF2" s="2439"/>
      <c r="BHG2" s="2439"/>
      <c r="BHH2" s="2439"/>
      <c r="BHI2" s="2439"/>
      <c r="BHJ2" s="2439"/>
      <c r="BHK2" s="2439"/>
      <c r="BHL2" s="2439"/>
      <c r="BHM2" s="2439"/>
      <c r="BHN2" s="2439"/>
      <c r="BHO2" s="2439"/>
      <c r="BHP2" s="2439"/>
      <c r="BHQ2" s="2439"/>
      <c r="BHR2" s="2439"/>
      <c r="BHS2" s="2439"/>
      <c r="BHT2" s="2439"/>
      <c r="BHU2" s="2439"/>
      <c r="BHV2" s="2439"/>
      <c r="BHW2" s="2439"/>
      <c r="BHX2" s="2439"/>
      <c r="BHY2" s="2439"/>
      <c r="BHZ2" s="2439"/>
      <c r="BIA2" s="2439"/>
      <c r="BIB2" s="2439"/>
      <c r="BIC2" s="2439"/>
      <c r="BID2" s="2439"/>
      <c r="BIE2" s="2439"/>
      <c r="BIF2" s="2439"/>
      <c r="BIG2" s="2439"/>
      <c r="BIH2" s="2439"/>
      <c r="BII2" s="2439"/>
      <c r="BIJ2" s="2439"/>
      <c r="BIK2" s="2439"/>
      <c r="BIL2" s="2439"/>
      <c r="BIM2" s="2439"/>
      <c r="BIN2" s="2439"/>
      <c r="BIO2" s="2439"/>
      <c r="BIP2" s="2439"/>
      <c r="BIQ2" s="2439"/>
      <c r="BIR2" s="2439"/>
      <c r="BIS2" s="2439"/>
      <c r="BIT2" s="2439"/>
      <c r="BIU2" s="2439"/>
      <c r="BIV2" s="2439"/>
      <c r="BIW2" s="2439"/>
      <c r="BIX2" s="2439"/>
      <c r="BIY2" s="2439"/>
      <c r="BIZ2" s="2439"/>
      <c r="BJA2" s="2439"/>
      <c r="BJB2" s="2439"/>
      <c r="BJC2" s="2439"/>
      <c r="BJD2" s="2439"/>
      <c r="BJE2" s="2439"/>
      <c r="BJF2" s="2439"/>
      <c r="BJG2" s="2439"/>
      <c r="BJH2" s="2439"/>
      <c r="BJI2" s="2439"/>
      <c r="BJJ2" s="2439"/>
      <c r="BJK2" s="2439"/>
      <c r="BJL2" s="2439"/>
      <c r="BJM2" s="2439"/>
      <c r="BJN2" s="2439"/>
      <c r="BJO2" s="2439"/>
      <c r="BJP2" s="2439"/>
      <c r="BJQ2" s="2439"/>
      <c r="BJR2" s="2439"/>
      <c r="BJS2" s="2439"/>
      <c r="BJT2" s="2439"/>
      <c r="BJU2" s="2439"/>
      <c r="BJV2" s="2439"/>
      <c r="BJW2" s="2439"/>
      <c r="BJX2" s="2439"/>
      <c r="BJY2" s="2439"/>
      <c r="BJZ2" s="2439"/>
      <c r="BKA2" s="2439"/>
      <c r="BKB2" s="2439"/>
      <c r="BKC2" s="2439"/>
      <c r="BKD2" s="2439"/>
      <c r="BKE2" s="2439"/>
      <c r="BKF2" s="2439"/>
      <c r="BKG2" s="2439"/>
      <c r="BKH2" s="2439"/>
      <c r="BKI2" s="2439"/>
      <c r="BKJ2" s="2439"/>
      <c r="BKK2" s="2439"/>
      <c r="BKL2" s="2439"/>
      <c r="BKM2" s="2439"/>
      <c r="BKN2" s="2439"/>
      <c r="BKO2" s="2439"/>
      <c r="BKP2" s="2439"/>
      <c r="BKQ2" s="2439"/>
      <c r="BKR2" s="2439"/>
      <c r="BKS2" s="2439"/>
      <c r="BKT2" s="2439"/>
      <c r="BKU2" s="2439"/>
      <c r="BKV2" s="2439"/>
      <c r="BKW2" s="2439"/>
      <c r="BKX2" s="2439"/>
      <c r="BKY2" s="2439"/>
      <c r="BKZ2" s="2439"/>
      <c r="BLA2" s="2439"/>
      <c r="BLB2" s="2439"/>
      <c r="BLC2" s="2439"/>
      <c r="BLD2" s="2439"/>
      <c r="BLE2" s="2439"/>
      <c r="BLF2" s="2439"/>
      <c r="BLG2" s="2439"/>
      <c r="BLH2" s="2439"/>
      <c r="BLI2" s="2439"/>
      <c r="BLJ2" s="2439"/>
      <c r="BLK2" s="2439"/>
      <c r="BLL2" s="2439"/>
      <c r="BLM2" s="2439"/>
      <c r="BLN2" s="2439"/>
      <c r="BLO2" s="2439"/>
      <c r="BLP2" s="2439"/>
      <c r="BLQ2" s="2439"/>
      <c r="BLR2" s="2439"/>
      <c r="BLS2" s="2439"/>
      <c r="BLT2" s="2439"/>
      <c r="BLU2" s="2439"/>
      <c r="BLV2" s="2439"/>
      <c r="BLW2" s="2439"/>
      <c r="BLX2" s="2439"/>
      <c r="BLY2" s="2439"/>
      <c r="BLZ2" s="2439"/>
      <c r="BMA2" s="2439"/>
      <c r="BMB2" s="2439"/>
      <c r="BMC2" s="2439"/>
      <c r="BMD2" s="2439"/>
      <c r="BME2" s="2439"/>
      <c r="BMF2" s="2439"/>
      <c r="BMG2" s="2439"/>
      <c r="BMH2" s="2439"/>
      <c r="BMI2" s="2439"/>
      <c r="BMJ2" s="2439"/>
      <c r="BMK2" s="2439"/>
      <c r="BML2" s="2439"/>
      <c r="BMM2" s="2439"/>
      <c r="BMN2" s="2439"/>
      <c r="BMO2" s="2439"/>
      <c r="BMP2" s="2439"/>
      <c r="BMQ2" s="2439"/>
      <c r="BMR2" s="2439"/>
      <c r="BMS2" s="2439"/>
      <c r="BMT2" s="2439"/>
      <c r="BMU2" s="2439"/>
      <c r="BMV2" s="2439"/>
      <c r="BMW2" s="2439"/>
      <c r="BMX2" s="2439"/>
      <c r="BMY2" s="2439"/>
      <c r="BMZ2" s="2439"/>
      <c r="BNA2" s="2439"/>
      <c r="BNB2" s="2439"/>
      <c r="BNC2" s="2439"/>
      <c r="BND2" s="2439"/>
      <c r="BNE2" s="2439"/>
      <c r="BNF2" s="2439"/>
      <c r="BNG2" s="2439"/>
      <c r="BNH2" s="2439"/>
      <c r="BNI2" s="2439"/>
      <c r="BNJ2" s="2439"/>
      <c r="BNK2" s="2439"/>
      <c r="BNL2" s="2439"/>
      <c r="BNM2" s="2439"/>
      <c r="BNN2" s="2439"/>
      <c r="BNO2" s="2439"/>
      <c r="BNP2" s="2439"/>
      <c r="BNQ2" s="2439"/>
      <c r="BNR2" s="2439"/>
      <c r="BNS2" s="2439"/>
      <c r="BNT2" s="2439"/>
      <c r="BNU2" s="2439"/>
      <c r="BNV2" s="2439"/>
      <c r="BNW2" s="2439"/>
      <c r="BNX2" s="2439"/>
      <c r="BNY2" s="2439"/>
      <c r="BNZ2" s="2439"/>
      <c r="BOA2" s="2439"/>
      <c r="BOB2" s="2439"/>
      <c r="BOC2" s="2439"/>
      <c r="BOD2" s="2439"/>
      <c r="BOE2" s="2439"/>
      <c r="BOF2" s="2439"/>
      <c r="BOG2" s="2439"/>
      <c r="BOH2" s="2439"/>
      <c r="BOI2" s="2439"/>
      <c r="BOJ2" s="2439"/>
      <c r="BOK2" s="2439"/>
      <c r="BOL2" s="2439"/>
      <c r="BOM2" s="2439"/>
      <c r="BON2" s="2439"/>
      <c r="BOO2" s="2439"/>
      <c r="BOP2" s="2439"/>
      <c r="BOQ2" s="2439"/>
      <c r="BOR2" s="2439"/>
      <c r="BOS2" s="2439"/>
      <c r="BOT2" s="2439"/>
      <c r="BOU2" s="2439"/>
      <c r="BOV2" s="2439"/>
      <c r="BOW2" s="2439"/>
      <c r="BOX2" s="2439"/>
      <c r="BOY2" s="2439"/>
      <c r="BOZ2" s="2439"/>
      <c r="BPA2" s="2439"/>
      <c r="BPB2" s="2439"/>
      <c r="BPC2" s="2439"/>
      <c r="BPD2" s="2439"/>
      <c r="BPE2" s="2439"/>
      <c r="BPF2" s="2439"/>
      <c r="BPG2" s="2439"/>
      <c r="BPH2" s="2439"/>
      <c r="BPI2" s="2439"/>
      <c r="BPJ2" s="2439"/>
      <c r="BPK2" s="2439"/>
      <c r="BPL2" s="2439"/>
      <c r="BPM2" s="2439"/>
      <c r="BPN2" s="2439"/>
      <c r="BPO2" s="2439"/>
      <c r="BPP2" s="2439"/>
      <c r="BPQ2" s="2439"/>
      <c r="BPR2" s="2439"/>
      <c r="BPS2" s="2439"/>
      <c r="BPT2" s="2439"/>
      <c r="BPU2" s="2439"/>
      <c r="BPV2" s="2439"/>
      <c r="BPW2" s="2439"/>
      <c r="BPX2" s="2439"/>
      <c r="BPY2" s="2439"/>
      <c r="BPZ2" s="2439"/>
      <c r="BQA2" s="2439"/>
      <c r="BQB2" s="2439"/>
      <c r="BQC2" s="2439"/>
      <c r="BQD2" s="2439"/>
      <c r="BQE2" s="2439"/>
      <c r="BQF2" s="2439"/>
      <c r="BQG2" s="2439"/>
      <c r="BQH2" s="2439"/>
      <c r="BQI2" s="2439"/>
      <c r="BQJ2" s="2439"/>
      <c r="BQK2" s="2439"/>
      <c r="BQL2" s="2439"/>
      <c r="BQM2" s="2439"/>
      <c r="BQN2" s="2439"/>
      <c r="BQO2" s="2439"/>
      <c r="BQP2" s="2439"/>
      <c r="BQQ2" s="2439"/>
      <c r="BQR2" s="2439"/>
      <c r="BQS2" s="2439"/>
      <c r="BQT2" s="2439"/>
      <c r="BQU2" s="2439"/>
      <c r="BQV2" s="2439"/>
      <c r="BQW2" s="2439"/>
      <c r="BQX2" s="2439"/>
      <c r="BQY2" s="2439"/>
      <c r="BQZ2" s="2439"/>
      <c r="BRA2" s="2439"/>
      <c r="BRB2" s="2439"/>
      <c r="BRC2" s="2439"/>
      <c r="BRD2" s="2439"/>
      <c r="BRE2" s="2439"/>
      <c r="BRF2" s="2439"/>
      <c r="BRG2" s="2439"/>
      <c r="BRH2" s="2439"/>
      <c r="BRI2" s="2439"/>
      <c r="BRJ2" s="2439"/>
      <c r="BRK2" s="2439"/>
      <c r="BRL2" s="2439"/>
      <c r="BRM2" s="2439"/>
      <c r="BRN2" s="2439"/>
      <c r="BRO2" s="2439"/>
      <c r="BRP2" s="2439"/>
      <c r="BRQ2" s="2439"/>
      <c r="BRR2" s="2439"/>
      <c r="BRS2" s="2439"/>
      <c r="BRT2" s="2439"/>
      <c r="BRU2" s="2439"/>
      <c r="BRV2" s="2439"/>
      <c r="BRW2" s="2439"/>
      <c r="BRX2" s="2439"/>
      <c r="BRY2" s="2439"/>
      <c r="BRZ2" s="2439"/>
      <c r="BSA2" s="2439"/>
      <c r="BSB2" s="2439"/>
      <c r="BSC2" s="2439"/>
      <c r="BSD2" s="2439"/>
      <c r="BSE2" s="2439"/>
      <c r="BSF2" s="2439"/>
      <c r="BSG2" s="2439"/>
      <c r="BSH2" s="2439"/>
      <c r="BSI2" s="2439"/>
      <c r="BSJ2" s="2439"/>
      <c r="BSK2" s="2439"/>
      <c r="BSL2" s="2439"/>
      <c r="BSM2" s="2439"/>
      <c r="BSN2" s="2439"/>
      <c r="BSO2" s="2439"/>
      <c r="BSP2" s="2439"/>
      <c r="BSQ2" s="2439"/>
      <c r="BSR2" s="2439"/>
      <c r="BSS2" s="2439"/>
      <c r="BST2" s="2439"/>
      <c r="BSU2" s="2439"/>
      <c r="BSV2" s="2439"/>
      <c r="BSW2" s="2439"/>
      <c r="BSX2" s="2439"/>
      <c r="BSY2" s="2439"/>
      <c r="BSZ2" s="2439"/>
      <c r="BTA2" s="2439"/>
      <c r="BTB2" s="2439"/>
      <c r="BTC2" s="2439"/>
      <c r="BTD2" s="2439"/>
      <c r="BTE2" s="2439"/>
      <c r="BTF2" s="2439"/>
      <c r="BTG2" s="2439"/>
      <c r="BTH2" s="2439"/>
      <c r="BTI2" s="2439"/>
      <c r="BTJ2" s="2439"/>
      <c r="BTK2" s="2439"/>
      <c r="BTL2" s="2439"/>
      <c r="BTM2" s="2439"/>
      <c r="BTN2" s="2439"/>
      <c r="BTO2" s="2439"/>
      <c r="BTP2" s="2439"/>
      <c r="BTQ2" s="2439"/>
      <c r="BTR2" s="2439"/>
      <c r="BTS2" s="2439"/>
      <c r="BTT2" s="2439"/>
      <c r="BTU2" s="2439"/>
      <c r="BTV2" s="2439"/>
      <c r="BTW2" s="2439"/>
      <c r="BTX2" s="2439"/>
      <c r="BTY2" s="2439"/>
      <c r="BTZ2" s="2439"/>
      <c r="BUA2" s="2439"/>
      <c r="BUB2" s="2439"/>
      <c r="BUC2" s="2439"/>
      <c r="BUD2" s="2439"/>
      <c r="BUE2" s="2439"/>
      <c r="BUF2" s="2439"/>
      <c r="BUG2" s="2439"/>
      <c r="BUH2" s="2439"/>
      <c r="BUI2" s="2439"/>
      <c r="BUJ2" s="2439"/>
      <c r="BUK2" s="2439"/>
      <c r="BUL2" s="2439"/>
      <c r="BUM2" s="2439"/>
      <c r="BUN2" s="2439"/>
      <c r="BUO2" s="2439"/>
      <c r="BUP2" s="2439"/>
      <c r="BUQ2" s="2439"/>
      <c r="BUR2" s="2439"/>
      <c r="BUS2" s="2439"/>
      <c r="BUT2" s="2439"/>
      <c r="BUU2" s="2439"/>
      <c r="BUV2" s="2439"/>
      <c r="BUW2" s="2439"/>
      <c r="BUX2" s="2439"/>
      <c r="BUY2" s="2439"/>
      <c r="BUZ2" s="2439"/>
      <c r="BVA2" s="2439"/>
      <c r="BVB2" s="2439"/>
      <c r="BVC2" s="2439"/>
      <c r="BVD2" s="2439"/>
      <c r="BVE2" s="2439"/>
      <c r="BVF2" s="2439"/>
      <c r="BVG2" s="2439"/>
      <c r="BVH2" s="2439"/>
      <c r="BVI2" s="2439"/>
      <c r="BVJ2" s="2439"/>
      <c r="BVK2" s="2439"/>
      <c r="BVL2" s="2439"/>
      <c r="BVM2" s="2439"/>
      <c r="BVN2" s="2439"/>
      <c r="BVO2" s="2439"/>
      <c r="BVP2" s="2439"/>
      <c r="BVQ2" s="2439"/>
      <c r="BVR2" s="2439"/>
      <c r="BVS2" s="2439"/>
      <c r="BVT2" s="2439"/>
      <c r="BVU2" s="2439"/>
      <c r="BVV2" s="2439"/>
      <c r="BVW2" s="2439"/>
      <c r="BVX2" s="2439"/>
      <c r="BVY2" s="2439"/>
      <c r="BVZ2" s="2439"/>
      <c r="BWA2" s="2439"/>
      <c r="BWB2" s="2439"/>
      <c r="BWC2" s="2439"/>
      <c r="BWD2" s="2439"/>
      <c r="BWE2" s="2439"/>
      <c r="BWF2" s="2439"/>
      <c r="BWG2" s="2439"/>
      <c r="BWH2" s="2439"/>
      <c r="BWI2" s="2439"/>
      <c r="BWJ2" s="2439"/>
      <c r="BWK2" s="2439"/>
      <c r="BWL2" s="2439"/>
      <c r="BWM2" s="2439"/>
      <c r="BWN2" s="2439"/>
      <c r="BWO2" s="2439"/>
      <c r="BWP2" s="2439"/>
      <c r="BWQ2" s="2439"/>
      <c r="BWR2" s="2439"/>
      <c r="BWS2" s="2439"/>
      <c r="BWT2" s="2439"/>
      <c r="BWU2" s="2439"/>
      <c r="BWV2" s="2439"/>
      <c r="BWW2" s="2439"/>
      <c r="BWX2" s="2439"/>
      <c r="BWY2" s="2439"/>
      <c r="BWZ2" s="2439"/>
      <c r="BXA2" s="2439"/>
      <c r="BXB2" s="2439"/>
      <c r="BXC2" s="2439"/>
      <c r="BXD2" s="2439"/>
      <c r="BXE2" s="2439"/>
      <c r="BXF2" s="2439"/>
      <c r="BXG2" s="2439"/>
      <c r="BXH2" s="2439"/>
      <c r="BXI2" s="2439"/>
      <c r="BXJ2" s="2439"/>
      <c r="BXK2" s="2439"/>
      <c r="BXL2" s="2439"/>
      <c r="BXM2" s="2439"/>
      <c r="BXN2" s="2439"/>
      <c r="BXO2" s="2439"/>
      <c r="BXP2" s="2439"/>
      <c r="BXQ2" s="2439"/>
      <c r="BXR2" s="2439"/>
      <c r="BXS2" s="2439"/>
      <c r="BXT2" s="2439"/>
      <c r="BXU2" s="2439"/>
      <c r="BXV2" s="2439"/>
      <c r="BXW2" s="2439"/>
      <c r="BXX2" s="2439"/>
      <c r="BXY2" s="2439"/>
      <c r="BXZ2" s="2439"/>
      <c r="BYA2" s="2439"/>
      <c r="BYB2" s="2439"/>
      <c r="BYC2" s="2439"/>
      <c r="BYD2" s="2439"/>
      <c r="BYE2" s="2439"/>
      <c r="BYF2" s="2439"/>
      <c r="BYG2" s="2439"/>
      <c r="BYH2" s="2439"/>
      <c r="BYI2" s="2439"/>
      <c r="BYJ2" s="2439"/>
      <c r="BYK2" s="2439"/>
      <c r="BYL2" s="2439"/>
      <c r="BYM2" s="2439"/>
      <c r="BYN2" s="2439"/>
      <c r="BYO2" s="2439"/>
      <c r="BYP2" s="2439"/>
      <c r="BYQ2" s="2439"/>
      <c r="BYR2" s="2439"/>
      <c r="BYS2" s="2439"/>
      <c r="BYT2" s="2439"/>
      <c r="BYU2" s="2439"/>
      <c r="BYV2" s="2439"/>
      <c r="BYW2" s="2439"/>
      <c r="BYX2" s="2439"/>
      <c r="BYY2" s="2439"/>
      <c r="BYZ2" s="2439"/>
      <c r="BZA2" s="2439"/>
      <c r="BZB2" s="2439"/>
      <c r="BZC2" s="2439"/>
      <c r="BZD2" s="2439"/>
      <c r="BZE2" s="2439"/>
      <c r="BZF2" s="2439"/>
      <c r="BZG2" s="2439"/>
      <c r="BZH2" s="2439"/>
      <c r="BZI2" s="2439"/>
      <c r="BZJ2" s="2439"/>
      <c r="BZK2" s="2439"/>
      <c r="BZL2" s="2439"/>
      <c r="BZM2" s="2439"/>
      <c r="BZN2" s="2439"/>
      <c r="BZO2" s="2439"/>
      <c r="BZP2" s="2439"/>
      <c r="BZQ2" s="2439"/>
      <c r="BZR2" s="2439"/>
      <c r="BZS2" s="2439"/>
      <c r="BZT2" s="2439"/>
      <c r="BZU2" s="2439"/>
      <c r="BZV2" s="2439"/>
      <c r="BZW2" s="2439"/>
      <c r="BZX2" s="2439"/>
      <c r="BZY2" s="2439"/>
      <c r="BZZ2" s="2439"/>
      <c r="CAA2" s="2439"/>
      <c r="CAB2" s="2439"/>
      <c r="CAC2" s="2439"/>
      <c r="CAD2" s="2439"/>
      <c r="CAE2" s="2439"/>
      <c r="CAF2" s="2439"/>
      <c r="CAG2" s="2439"/>
      <c r="CAH2" s="2439"/>
      <c r="CAI2" s="2439"/>
      <c r="CAJ2" s="2439"/>
      <c r="CAK2" s="2439"/>
      <c r="CAL2" s="2439"/>
      <c r="CAM2" s="2439"/>
      <c r="CAN2" s="2439"/>
      <c r="CAO2" s="2439"/>
      <c r="CAP2" s="2439"/>
      <c r="CAQ2" s="2439"/>
      <c r="CAR2" s="2439"/>
      <c r="CAS2" s="2439"/>
      <c r="CAT2" s="2439"/>
      <c r="CAU2" s="2439"/>
      <c r="CAV2" s="2439"/>
      <c r="CAW2" s="2439"/>
      <c r="CAX2" s="2439"/>
      <c r="CAY2" s="2439"/>
      <c r="CAZ2" s="2439"/>
      <c r="CBA2" s="2439"/>
      <c r="CBB2" s="2439"/>
      <c r="CBC2" s="2439"/>
      <c r="CBD2" s="2439"/>
      <c r="CBE2" s="2439"/>
      <c r="CBF2" s="2439"/>
      <c r="CBG2" s="2439"/>
      <c r="CBH2" s="2439"/>
      <c r="CBI2" s="2439"/>
      <c r="CBJ2" s="2439"/>
      <c r="CBK2" s="2439"/>
      <c r="CBL2" s="2439"/>
      <c r="CBM2" s="2439"/>
      <c r="CBN2" s="2439"/>
      <c r="CBO2" s="2439"/>
      <c r="CBP2" s="2439"/>
      <c r="CBQ2" s="2439"/>
      <c r="CBR2" s="2439"/>
      <c r="CBS2" s="2439"/>
      <c r="CBT2" s="2439"/>
      <c r="CBU2" s="2439"/>
      <c r="CBV2" s="2439"/>
      <c r="CBW2" s="2439"/>
      <c r="CBX2" s="2439"/>
      <c r="CBY2" s="2439"/>
      <c r="CBZ2" s="2439"/>
      <c r="CCA2" s="2439"/>
      <c r="CCB2" s="2439"/>
      <c r="CCC2" s="2439"/>
      <c r="CCD2" s="2439"/>
      <c r="CCE2" s="2439"/>
      <c r="CCF2" s="2439"/>
      <c r="CCG2" s="2439"/>
      <c r="CCH2" s="2439"/>
      <c r="CCI2" s="2439"/>
      <c r="CCJ2" s="2439"/>
      <c r="CCK2" s="2439"/>
      <c r="CCL2" s="2439"/>
      <c r="CCM2" s="2439"/>
      <c r="CCN2" s="2439"/>
      <c r="CCO2" s="2439"/>
      <c r="CCP2" s="2439"/>
      <c r="CCQ2" s="2439"/>
      <c r="CCR2" s="2439"/>
      <c r="CCS2" s="2439"/>
      <c r="CCT2" s="2439"/>
      <c r="CCU2" s="2439"/>
      <c r="CCV2" s="2439"/>
      <c r="CCW2" s="2439"/>
      <c r="CCX2" s="2439"/>
      <c r="CCY2" s="2439"/>
      <c r="CCZ2" s="2439"/>
      <c r="CDA2" s="2439"/>
      <c r="CDB2" s="2439"/>
      <c r="CDC2" s="2439"/>
      <c r="CDD2" s="2439"/>
      <c r="CDE2" s="2439"/>
      <c r="CDF2" s="2439"/>
      <c r="CDG2" s="2439"/>
      <c r="CDH2" s="2439"/>
      <c r="CDI2" s="2439"/>
      <c r="CDJ2" s="2439"/>
      <c r="CDK2" s="2439"/>
      <c r="CDL2" s="2439"/>
      <c r="CDM2" s="2439"/>
      <c r="CDN2" s="2439"/>
      <c r="CDO2" s="2439"/>
      <c r="CDP2" s="2439"/>
      <c r="CDQ2" s="2439"/>
      <c r="CDR2" s="2439"/>
      <c r="CDS2" s="2439"/>
      <c r="CDT2" s="2439"/>
      <c r="CDU2" s="2439"/>
      <c r="CDV2" s="2439"/>
      <c r="CDW2" s="2439"/>
      <c r="CDX2" s="2439"/>
      <c r="CDY2" s="2439"/>
      <c r="CDZ2" s="2439"/>
      <c r="CEA2" s="2439"/>
      <c r="CEB2" s="2439"/>
      <c r="CEC2" s="2439"/>
      <c r="CED2" s="2439"/>
      <c r="CEE2" s="2439"/>
      <c r="CEF2" s="2439"/>
      <c r="CEG2" s="2439"/>
      <c r="CEH2" s="2439"/>
      <c r="CEI2" s="2439"/>
      <c r="CEJ2" s="2439"/>
      <c r="CEK2" s="2439"/>
      <c r="CEL2" s="2439"/>
      <c r="CEM2" s="2439"/>
      <c r="CEN2" s="2439"/>
      <c r="CEO2" s="2439"/>
      <c r="CEP2" s="2439"/>
      <c r="CEQ2" s="2439"/>
      <c r="CER2" s="2439"/>
      <c r="CES2" s="2439"/>
      <c r="CET2" s="2439"/>
      <c r="CEU2" s="2439"/>
      <c r="CEV2" s="2439"/>
      <c r="CEW2" s="2439"/>
      <c r="CEX2" s="2439"/>
      <c r="CEY2" s="2439"/>
      <c r="CEZ2" s="2439"/>
      <c r="CFA2" s="2439"/>
      <c r="CFB2" s="2439"/>
      <c r="CFC2" s="2439"/>
      <c r="CFD2" s="2439"/>
      <c r="CFE2" s="2439"/>
      <c r="CFF2" s="2439"/>
      <c r="CFG2" s="2439"/>
      <c r="CFH2" s="2439"/>
      <c r="CFI2" s="2439"/>
      <c r="CFJ2" s="2439"/>
      <c r="CFK2" s="2439"/>
      <c r="CFL2" s="2439"/>
      <c r="CFM2" s="2439"/>
      <c r="CFN2" s="2439"/>
      <c r="CFO2" s="2439"/>
      <c r="CFP2" s="2439"/>
      <c r="CFQ2" s="2439"/>
      <c r="CFR2" s="2439"/>
      <c r="CFS2" s="2439"/>
      <c r="CFT2" s="2439"/>
      <c r="CFU2" s="2439"/>
      <c r="CFV2" s="2439"/>
      <c r="CFW2" s="2439"/>
      <c r="CFX2" s="2439"/>
      <c r="CFY2" s="2439"/>
      <c r="CFZ2" s="2439"/>
      <c r="CGA2" s="2439"/>
      <c r="CGB2" s="2439"/>
      <c r="CGC2" s="2439"/>
      <c r="CGD2" s="2439"/>
      <c r="CGE2" s="2439"/>
      <c r="CGF2" s="2439"/>
      <c r="CGG2" s="2439"/>
      <c r="CGH2" s="2439"/>
      <c r="CGI2" s="2439"/>
      <c r="CGJ2" s="2439"/>
      <c r="CGK2" s="2439"/>
      <c r="CGL2" s="2439"/>
      <c r="CGM2" s="2439"/>
      <c r="CGN2" s="2439"/>
      <c r="CGO2" s="2439"/>
      <c r="CGP2" s="2439"/>
      <c r="CGQ2" s="2439"/>
      <c r="CGR2" s="2439"/>
      <c r="CGS2" s="2439"/>
      <c r="CGT2" s="2439"/>
      <c r="CGU2" s="2439"/>
      <c r="CGV2" s="2439"/>
      <c r="CGW2" s="2439"/>
      <c r="CGX2" s="2439"/>
      <c r="CGY2" s="2439"/>
      <c r="CGZ2" s="2439"/>
      <c r="CHA2" s="2439"/>
      <c r="CHB2" s="2439"/>
      <c r="CHC2" s="2439"/>
      <c r="CHD2" s="2439"/>
      <c r="CHE2" s="2439"/>
      <c r="CHF2" s="2439"/>
      <c r="CHG2" s="2439"/>
      <c r="CHH2" s="2439"/>
      <c r="CHI2" s="2439"/>
      <c r="CHJ2" s="2439"/>
      <c r="CHK2" s="2439"/>
      <c r="CHL2" s="2439"/>
      <c r="CHM2" s="2439"/>
      <c r="CHN2" s="2439"/>
      <c r="CHO2" s="2439"/>
      <c r="CHP2" s="2439"/>
      <c r="CHQ2" s="2439"/>
      <c r="CHR2" s="2439"/>
      <c r="CHS2" s="2439"/>
      <c r="CHT2" s="2439"/>
      <c r="CHU2" s="2439"/>
      <c r="CHV2" s="2439"/>
      <c r="CHW2" s="2439"/>
      <c r="CHX2" s="2439"/>
      <c r="CHY2" s="2439"/>
      <c r="CHZ2" s="2439"/>
      <c r="CIA2" s="2439"/>
      <c r="CIB2" s="2439"/>
      <c r="CIC2" s="2439"/>
      <c r="CID2" s="2439"/>
      <c r="CIE2" s="2439"/>
      <c r="CIF2" s="2439"/>
      <c r="CIG2" s="2439"/>
      <c r="CIH2" s="2439"/>
      <c r="CII2" s="2439"/>
      <c r="CIJ2" s="2439"/>
      <c r="CIK2" s="2439"/>
      <c r="CIL2" s="2439"/>
      <c r="CIM2" s="2439"/>
      <c r="CIN2" s="2439"/>
      <c r="CIO2" s="2439"/>
      <c r="CIP2" s="2439"/>
      <c r="CIQ2" s="2439"/>
      <c r="CIR2" s="2439"/>
      <c r="CIS2" s="2439"/>
      <c r="CIT2" s="2439"/>
      <c r="CIU2" s="2439"/>
      <c r="CIV2" s="2439"/>
      <c r="CIW2" s="2439"/>
      <c r="CIX2" s="2439"/>
      <c r="CIY2" s="2439"/>
      <c r="CIZ2" s="2439"/>
      <c r="CJA2" s="2439"/>
      <c r="CJB2" s="2439"/>
      <c r="CJC2" s="2439"/>
      <c r="CJD2" s="2439"/>
      <c r="CJE2" s="2439"/>
      <c r="CJF2" s="2439"/>
      <c r="CJG2" s="2439"/>
      <c r="CJH2" s="2439"/>
      <c r="CJI2" s="2439"/>
      <c r="CJJ2" s="2439"/>
      <c r="CJK2" s="2439"/>
      <c r="CJL2" s="2439"/>
      <c r="CJM2" s="2439"/>
      <c r="CJN2" s="2439"/>
      <c r="CJO2" s="2439"/>
      <c r="CJP2" s="2439"/>
      <c r="CJQ2" s="2439"/>
      <c r="CJR2" s="2439"/>
      <c r="CJS2" s="2439"/>
      <c r="CJT2" s="2439"/>
      <c r="CJU2" s="2439"/>
      <c r="CJV2" s="2439"/>
      <c r="CJW2" s="2439"/>
      <c r="CJX2" s="2439"/>
      <c r="CJY2" s="2439"/>
      <c r="CJZ2" s="2439"/>
      <c r="CKA2" s="2439"/>
      <c r="CKB2" s="2439"/>
      <c r="CKC2" s="2439"/>
      <c r="CKD2" s="2439"/>
      <c r="CKE2" s="2439"/>
      <c r="CKF2" s="2439"/>
      <c r="CKG2" s="2439"/>
      <c r="CKH2" s="2439"/>
      <c r="CKI2" s="2439"/>
      <c r="CKJ2" s="2439"/>
      <c r="CKK2" s="2439"/>
      <c r="CKL2" s="2439"/>
      <c r="CKM2" s="2439"/>
      <c r="CKN2" s="2439"/>
      <c r="CKO2" s="2439"/>
      <c r="CKP2" s="2439"/>
      <c r="CKQ2" s="2439"/>
      <c r="CKR2" s="2439"/>
      <c r="CKS2" s="2439"/>
      <c r="CKT2" s="2439"/>
      <c r="CKU2" s="2439"/>
      <c r="CKV2" s="2439"/>
      <c r="CKW2" s="2439"/>
      <c r="CKX2" s="2439"/>
      <c r="CKY2" s="2439"/>
      <c r="CKZ2" s="2439"/>
      <c r="CLA2" s="2439"/>
      <c r="CLB2" s="2439"/>
      <c r="CLC2" s="2439"/>
      <c r="CLD2" s="2439"/>
      <c r="CLE2" s="2439"/>
      <c r="CLF2" s="2439"/>
      <c r="CLG2" s="2439"/>
      <c r="CLH2" s="2439"/>
      <c r="CLI2" s="2439"/>
      <c r="CLJ2" s="2439"/>
      <c r="CLK2" s="2439"/>
      <c r="CLL2" s="2439"/>
      <c r="CLM2" s="2439"/>
      <c r="CLN2" s="2439"/>
      <c r="CLO2" s="2439"/>
      <c r="CLP2" s="2439"/>
      <c r="CLQ2" s="2439"/>
      <c r="CLR2" s="2439"/>
      <c r="CLS2" s="2439"/>
      <c r="CLT2" s="2439"/>
      <c r="CLU2" s="2439"/>
      <c r="CLV2" s="2439"/>
      <c r="CLW2" s="2439"/>
      <c r="CLX2" s="2439"/>
      <c r="CLY2" s="2439"/>
      <c r="CLZ2" s="2439"/>
      <c r="CMA2" s="2439"/>
      <c r="CMB2" s="2439"/>
      <c r="CMC2" s="2439"/>
      <c r="CMD2" s="2439"/>
      <c r="CME2" s="2439"/>
      <c r="CMF2" s="2439"/>
      <c r="CMG2" s="2439"/>
      <c r="CMH2" s="2439"/>
      <c r="CMI2" s="2439"/>
      <c r="CMJ2" s="2439"/>
      <c r="CMK2" s="2439"/>
      <c r="CML2" s="2439"/>
      <c r="CMM2" s="2439"/>
      <c r="CMN2" s="2439"/>
      <c r="CMO2" s="2439"/>
      <c r="CMP2" s="2439"/>
      <c r="CMQ2" s="2439"/>
      <c r="CMR2" s="2439"/>
      <c r="CMS2" s="2439"/>
      <c r="CMT2" s="2439"/>
      <c r="CMU2" s="2439"/>
      <c r="CMV2" s="2439"/>
      <c r="CMW2" s="2439"/>
      <c r="CMX2" s="2439"/>
      <c r="CMY2" s="2439"/>
      <c r="CMZ2" s="2439"/>
      <c r="CNA2" s="2439"/>
      <c r="CNB2" s="2439"/>
      <c r="CNC2" s="2439"/>
      <c r="CND2" s="2439"/>
      <c r="CNE2" s="2439"/>
      <c r="CNF2" s="2439"/>
      <c r="CNG2" s="2439"/>
      <c r="CNH2" s="2439"/>
      <c r="CNI2" s="2439"/>
      <c r="CNJ2" s="2439"/>
      <c r="CNK2" s="2439"/>
      <c r="CNL2" s="2439"/>
      <c r="CNM2" s="2439"/>
      <c r="CNN2" s="2439"/>
      <c r="CNO2" s="2439"/>
      <c r="CNP2" s="2439"/>
      <c r="CNQ2" s="2439"/>
      <c r="CNR2" s="2439"/>
      <c r="CNS2" s="2439"/>
      <c r="CNT2" s="2439"/>
      <c r="CNU2" s="2439"/>
      <c r="CNV2" s="2439"/>
      <c r="CNW2" s="2439"/>
      <c r="CNX2" s="2439"/>
      <c r="CNY2" s="2439"/>
      <c r="CNZ2" s="2439"/>
      <c r="COA2" s="2439"/>
      <c r="COB2" s="2439"/>
      <c r="COC2" s="2439"/>
      <c r="COD2" s="2439"/>
      <c r="COE2" s="2439"/>
      <c r="COF2" s="2439"/>
      <c r="COG2" s="2439"/>
      <c r="COH2" s="2439"/>
      <c r="COI2" s="2439"/>
      <c r="COJ2" s="2439"/>
      <c r="COK2" s="2439"/>
      <c r="COL2" s="2439"/>
      <c r="COM2" s="2439"/>
      <c r="CON2" s="2439"/>
      <c r="COO2" s="2439"/>
      <c r="COP2" s="2439"/>
      <c r="COQ2" s="2439"/>
      <c r="COR2" s="2439"/>
      <c r="COS2" s="2439"/>
      <c r="COT2" s="2439"/>
      <c r="COU2" s="2439"/>
      <c r="COV2" s="2439"/>
      <c r="COW2" s="2439"/>
      <c r="COX2" s="2439"/>
      <c r="COY2" s="2439"/>
      <c r="COZ2" s="2439"/>
      <c r="CPA2" s="2439"/>
      <c r="CPB2" s="2439"/>
      <c r="CPC2" s="2439"/>
      <c r="CPD2" s="2439"/>
      <c r="CPE2" s="2439"/>
      <c r="CPF2" s="2439"/>
      <c r="CPG2" s="2439"/>
      <c r="CPH2" s="2439"/>
      <c r="CPI2" s="2439"/>
      <c r="CPJ2" s="2439"/>
      <c r="CPK2" s="2439"/>
      <c r="CPL2" s="2439"/>
      <c r="CPM2" s="2439"/>
      <c r="CPN2" s="2439"/>
      <c r="CPO2" s="2439"/>
      <c r="CPP2" s="2439"/>
      <c r="CPQ2" s="2439"/>
      <c r="CPR2" s="2439"/>
      <c r="CPS2" s="2439"/>
      <c r="CPT2" s="2439"/>
      <c r="CPU2" s="2439"/>
      <c r="CPV2" s="2439"/>
      <c r="CPW2" s="2439"/>
      <c r="CPX2" s="2439"/>
      <c r="CPY2" s="2439"/>
      <c r="CPZ2" s="2439"/>
      <c r="CQA2" s="2439"/>
      <c r="CQB2" s="2439"/>
      <c r="CQC2" s="2439"/>
      <c r="CQD2" s="2439"/>
      <c r="CQE2" s="2439"/>
      <c r="CQF2" s="2439"/>
      <c r="CQG2" s="2439"/>
      <c r="CQH2" s="2439"/>
      <c r="CQI2" s="2439"/>
      <c r="CQJ2" s="2439"/>
      <c r="CQK2" s="2439"/>
      <c r="CQL2" s="2439"/>
      <c r="CQM2" s="2439"/>
      <c r="CQN2" s="2439"/>
      <c r="CQO2" s="2439"/>
      <c r="CQP2" s="2439"/>
      <c r="CQQ2" s="2439"/>
      <c r="CQR2" s="2439"/>
      <c r="CQS2" s="2439"/>
      <c r="CQT2" s="2439"/>
      <c r="CQU2" s="2439"/>
      <c r="CQV2" s="2439"/>
      <c r="CQW2" s="2439"/>
      <c r="CQX2" s="2439"/>
      <c r="CQY2" s="2439"/>
      <c r="CQZ2" s="2439"/>
      <c r="CRA2" s="2439"/>
      <c r="CRB2" s="2439"/>
      <c r="CRC2" s="2439"/>
      <c r="CRD2" s="2439"/>
      <c r="CRE2" s="2439"/>
      <c r="CRF2" s="2439"/>
      <c r="CRG2" s="2439"/>
      <c r="CRH2" s="2439"/>
      <c r="CRI2" s="2439"/>
      <c r="CRJ2" s="2439"/>
      <c r="CRK2" s="2439"/>
      <c r="CRL2" s="2439"/>
      <c r="CRM2" s="2439"/>
      <c r="CRN2" s="2439"/>
      <c r="CRO2" s="2439"/>
      <c r="CRP2" s="2439"/>
      <c r="CRQ2" s="2439"/>
      <c r="CRR2" s="2439"/>
      <c r="CRS2" s="2439"/>
      <c r="CRT2" s="2439"/>
      <c r="CRU2" s="2439"/>
      <c r="CRV2" s="2439"/>
      <c r="CRW2" s="2439"/>
      <c r="CRX2" s="2439"/>
      <c r="CRY2" s="2439"/>
      <c r="CRZ2" s="2439"/>
      <c r="CSA2" s="2439"/>
      <c r="CSB2" s="2439"/>
      <c r="CSC2" s="2439"/>
      <c r="CSD2" s="2439"/>
      <c r="CSE2" s="2439"/>
      <c r="CSF2" s="2439"/>
      <c r="CSG2" s="2439"/>
      <c r="CSH2" s="2439"/>
      <c r="CSI2" s="2439"/>
      <c r="CSJ2" s="2439"/>
      <c r="CSK2" s="2439"/>
      <c r="CSL2" s="2439"/>
      <c r="CSM2" s="2439"/>
      <c r="CSN2" s="2439"/>
      <c r="CSO2" s="2439"/>
      <c r="CSP2" s="2439"/>
      <c r="CSQ2" s="2439"/>
      <c r="CSR2" s="2439"/>
      <c r="CSS2" s="2439"/>
      <c r="CST2" s="2439"/>
      <c r="CSU2" s="2439"/>
      <c r="CSV2" s="2439"/>
      <c r="CSW2" s="2439"/>
      <c r="CSX2" s="2439"/>
      <c r="CSY2" s="2439"/>
      <c r="CSZ2" s="2439"/>
      <c r="CTA2" s="2439"/>
      <c r="CTB2" s="2439"/>
      <c r="CTC2" s="2439"/>
      <c r="CTD2" s="2439"/>
      <c r="CTE2" s="2439"/>
      <c r="CTF2" s="2439"/>
      <c r="CTG2" s="2439"/>
      <c r="CTH2" s="2439"/>
      <c r="CTI2" s="2439"/>
      <c r="CTJ2" s="2439"/>
      <c r="CTK2" s="2439"/>
      <c r="CTL2" s="2439"/>
      <c r="CTM2" s="2439"/>
      <c r="CTN2" s="2439"/>
      <c r="CTO2" s="2439"/>
      <c r="CTP2" s="2439"/>
      <c r="CTQ2" s="2439"/>
      <c r="CTR2" s="2439"/>
      <c r="CTS2" s="2439"/>
      <c r="CTT2" s="2439"/>
      <c r="CTU2" s="2439"/>
      <c r="CTV2" s="2439"/>
      <c r="CTW2" s="2439"/>
      <c r="CTX2" s="2439"/>
      <c r="CTY2" s="2439"/>
      <c r="CTZ2" s="2439"/>
      <c r="CUA2" s="2439"/>
      <c r="CUB2" s="2439"/>
      <c r="CUC2" s="2439"/>
      <c r="CUD2" s="2439"/>
      <c r="CUE2" s="2439"/>
      <c r="CUF2" s="2439"/>
      <c r="CUG2" s="2439"/>
      <c r="CUH2" s="2439"/>
      <c r="CUI2" s="2439"/>
      <c r="CUJ2" s="2439"/>
      <c r="CUK2" s="2439"/>
      <c r="CUL2" s="2439"/>
      <c r="CUM2" s="2439"/>
      <c r="CUN2" s="2439"/>
      <c r="CUO2" s="2439"/>
      <c r="CUP2" s="2439"/>
      <c r="CUQ2" s="2439"/>
      <c r="CUR2" s="2439"/>
      <c r="CUS2" s="2439"/>
      <c r="CUT2" s="2439"/>
      <c r="CUU2" s="2439"/>
      <c r="CUV2" s="2439"/>
      <c r="CUW2" s="2439"/>
      <c r="CUX2" s="2439"/>
      <c r="CUY2" s="2439"/>
      <c r="CUZ2" s="2439"/>
      <c r="CVA2" s="2439"/>
      <c r="CVB2" s="2439"/>
      <c r="CVC2" s="2439"/>
      <c r="CVD2" s="2439"/>
      <c r="CVE2" s="2439"/>
      <c r="CVF2" s="2439"/>
      <c r="CVG2" s="2439"/>
      <c r="CVH2" s="2439"/>
      <c r="CVI2" s="2439"/>
      <c r="CVJ2" s="2439"/>
      <c r="CVK2" s="2439"/>
      <c r="CVL2" s="2439"/>
      <c r="CVM2" s="2439"/>
      <c r="CVN2" s="2439"/>
      <c r="CVO2" s="2439"/>
      <c r="CVP2" s="2439"/>
      <c r="CVQ2" s="2439"/>
      <c r="CVR2" s="2439"/>
      <c r="CVS2" s="2439"/>
      <c r="CVT2" s="2439"/>
      <c r="CVU2" s="2439"/>
      <c r="CVV2" s="2439"/>
      <c r="CVW2" s="2439"/>
      <c r="CVX2" s="2439"/>
      <c r="CVY2" s="2439"/>
      <c r="CVZ2" s="2439"/>
      <c r="CWA2" s="2439"/>
      <c r="CWB2" s="2439"/>
      <c r="CWC2" s="2439"/>
      <c r="CWD2" s="2439"/>
      <c r="CWE2" s="2439"/>
      <c r="CWF2" s="2439"/>
      <c r="CWG2" s="2439"/>
      <c r="CWH2" s="2439"/>
      <c r="CWI2" s="2439"/>
      <c r="CWJ2" s="2439"/>
      <c r="CWK2" s="2439"/>
      <c r="CWL2" s="2439"/>
      <c r="CWM2" s="2439"/>
      <c r="CWN2" s="2439"/>
      <c r="CWO2" s="2439"/>
      <c r="CWP2" s="2439"/>
      <c r="CWQ2" s="2439"/>
      <c r="CWR2" s="2439"/>
      <c r="CWS2" s="2439"/>
      <c r="CWT2" s="2439"/>
      <c r="CWU2" s="2439"/>
      <c r="CWV2" s="2439"/>
      <c r="CWW2" s="2439"/>
      <c r="CWX2" s="2439"/>
      <c r="CWY2" s="2439"/>
      <c r="CWZ2" s="2439"/>
      <c r="CXA2" s="2439"/>
      <c r="CXB2" s="2439"/>
      <c r="CXC2" s="2439"/>
      <c r="CXD2" s="2439"/>
      <c r="CXE2" s="2439"/>
      <c r="CXF2" s="2439"/>
      <c r="CXG2" s="2439"/>
      <c r="CXH2" s="2439"/>
      <c r="CXI2" s="2439"/>
      <c r="CXJ2" s="2439"/>
      <c r="CXK2" s="2439"/>
      <c r="CXL2" s="2439"/>
      <c r="CXM2" s="2439"/>
      <c r="CXN2" s="2439"/>
      <c r="CXO2" s="2439"/>
      <c r="CXP2" s="2439"/>
      <c r="CXQ2" s="2439"/>
      <c r="CXR2" s="2439"/>
      <c r="CXS2" s="2439"/>
      <c r="CXT2" s="2439"/>
      <c r="CXU2" s="2439"/>
      <c r="CXV2" s="2439"/>
      <c r="CXW2" s="2439"/>
      <c r="CXX2" s="2439"/>
      <c r="CXY2" s="2439"/>
      <c r="CXZ2" s="2439"/>
      <c r="CYA2" s="2439"/>
      <c r="CYB2" s="2439"/>
      <c r="CYC2" s="2439"/>
      <c r="CYD2" s="2439"/>
      <c r="CYE2" s="2439"/>
      <c r="CYF2" s="2439"/>
      <c r="CYG2" s="2439"/>
      <c r="CYH2" s="2439"/>
      <c r="CYI2" s="2439"/>
      <c r="CYJ2" s="2439"/>
      <c r="CYK2" s="2439"/>
      <c r="CYL2" s="2439"/>
      <c r="CYM2" s="2439"/>
      <c r="CYN2" s="2439"/>
      <c r="CYO2" s="2439"/>
      <c r="CYP2" s="2439"/>
      <c r="CYQ2" s="2439"/>
      <c r="CYR2" s="2439"/>
      <c r="CYS2" s="2439"/>
      <c r="CYT2" s="2439"/>
      <c r="CYU2" s="2439"/>
      <c r="CYV2" s="2439"/>
      <c r="CYW2" s="2439"/>
      <c r="CYX2" s="2439"/>
      <c r="CYY2" s="2439"/>
      <c r="CYZ2" s="2439"/>
      <c r="CZA2" s="2439"/>
      <c r="CZB2" s="2439"/>
      <c r="CZC2" s="2439"/>
      <c r="CZD2" s="2439"/>
      <c r="CZE2" s="2439"/>
      <c r="CZF2" s="2439"/>
      <c r="CZG2" s="2439"/>
      <c r="CZH2" s="2439"/>
      <c r="CZI2" s="2439"/>
      <c r="CZJ2" s="2439"/>
      <c r="CZK2" s="2439"/>
      <c r="CZL2" s="2439"/>
      <c r="CZM2" s="2439"/>
      <c r="CZN2" s="2439"/>
      <c r="CZO2" s="2439"/>
      <c r="CZP2" s="2439"/>
      <c r="CZQ2" s="2439"/>
      <c r="CZR2" s="2439"/>
      <c r="CZS2" s="2439"/>
      <c r="CZT2" s="2439"/>
      <c r="CZU2" s="2439"/>
      <c r="CZV2" s="2439"/>
      <c r="CZW2" s="2439"/>
      <c r="CZX2" s="2439"/>
      <c r="CZY2" s="2439"/>
      <c r="CZZ2" s="2439"/>
      <c r="DAA2" s="2439"/>
      <c r="DAB2" s="2439"/>
      <c r="DAC2" s="2439"/>
      <c r="DAD2" s="2439"/>
      <c r="DAE2" s="2439"/>
      <c r="DAF2" s="2439"/>
      <c r="DAG2" s="2439"/>
      <c r="DAH2" s="2439"/>
      <c r="DAI2" s="2439"/>
      <c r="DAJ2" s="2439"/>
      <c r="DAK2" s="2439"/>
      <c r="DAL2" s="2439"/>
      <c r="DAM2" s="2439"/>
      <c r="DAN2" s="2439"/>
      <c r="DAO2" s="2439"/>
      <c r="DAP2" s="2439"/>
      <c r="DAQ2" s="2439"/>
      <c r="DAR2" s="2439"/>
      <c r="DAS2" s="2439"/>
      <c r="DAT2" s="2439"/>
      <c r="DAU2" s="2439"/>
      <c r="DAV2" s="2439"/>
      <c r="DAW2" s="2439"/>
      <c r="DAX2" s="2439"/>
      <c r="DAY2" s="2439"/>
      <c r="DAZ2" s="2439"/>
      <c r="DBA2" s="2439"/>
      <c r="DBB2" s="2439"/>
      <c r="DBC2" s="2439"/>
      <c r="DBD2" s="2439"/>
      <c r="DBE2" s="2439"/>
      <c r="DBF2" s="2439"/>
      <c r="DBG2" s="2439"/>
      <c r="DBH2" s="2439"/>
      <c r="DBI2" s="2439"/>
      <c r="DBJ2" s="2439"/>
      <c r="DBK2" s="2439"/>
      <c r="DBL2" s="2439"/>
      <c r="DBM2" s="2439"/>
      <c r="DBN2" s="2439"/>
      <c r="DBO2" s="2439"/>
      <c r="DBP2" s="2439"/>
      <c r="DBQ2" s="2439"/>
      <c r="DBR2" s="2439"/>
      <c r="DBS2" s="2439"/>
      <c r="DBT2" s="2439"/>
      <c r="DBU2" s="2439"/>
      <c r="DBV2" s="2439"/>
      <c r="DBW2" s="2439"/>
      <c r="DBX2" s="2439"/>
      <c r="DBY2" s="2439"/>
      <c r="DBZ2" s="2439"/>
      <c r="DCA2" s="2439"/>
      <c r="DCB2" s="2439"/>
      <c r="DCC2" s="2439"/>
      <c r="DCD2" s="2439"/>
      <c r="DCE2" s="2439"/>
      <c r="DCF2" s="2439"/>
      <c r="DCG2" s="2439"/>
      <c r="DCH2" s="2439"/>
      <c r="DCI2" s="2439"/>
      <c r="DCJ2" s="2439"/>
      <c r="DCK2" s="2439"/>
      <c r="DCL2" s="2439"/>
      <c r="DCM2" s="2439"/>
      <c r="DCN2" s="2439"/>
      <c r="DCO2" s="2439"/>
      <c r="DCP2" s="2439"/>
      <c r="DCQ2" s="2439"/>
      <c r="DCR2" s="2439"/>
      <c r="DCS2" s="2439"/>
      <c r="DCT2" s="2439"/>
      <c r="DCU2" s="2439"/>
      <c r="DCV2" s="2439"/>
      <c r="DCW2" s="2439"/>
      <c r="DCX2" s="2439"/>
      <c r="DCY2" s="2439"/>
      <c r="DCZ2" s="2439"/>
      <c r="DDA2" s="2439"/>
      <c r="DDB2" s="2439"/>
      <c r="DDC2" s="2439"/>
      <c r="DDD2" s="2439"/>
      <c r="DDE2" s="2439"/>
      <c r="DDF2" s="2439"/>
      <c r="DDG2" s="2439"/>
      <c r="DDH2" s="2439"/>
      <c r="DDI2" s="2439"/>
      <c r="DDJ2" s="2439"/>
      <c r="DDK2" s="2439"/>
      <c r="DDL2" s="2439"/>
      <c r="DDM2" s="2439"/>
      <c r="DDN2" s="2439"/>
      <c r="DDO2" s="2439"/>
      <c r="DDP2" s="2439"/>
      <c r="DDQ2" s="2439"/>
      <c r="DDR2" s="2439"/>
      <c r="DDS2" s="2439"/>
      <c r="DDT2" s="2439"/>
      <c r="DDU2" s="2439"/>
      <c r="DDV2" s="2439"/>
      <c r="DDW2" s="2439"/>
      <c r="DDX2" s="2439"/>
      <c r="DDY2" s="2439"/>
      <c r="DDZ2" s="2439"/>
      <c r="DEA2" s="2439"/>
      <c r="DEB2" s="2439"/>
      <c r="DEC2" s="2439"/>
      <c r="DED2" s="2439"/>
      <c r="DEE2" s="2439"/>
      <c r="DEF2" s="2439"/>
      <c r="DEG2" s="2439"/>
      <c r="DEH2" s="2439"/>
      <c r="DEI2" s="2439"/>
      <c r="DEJ2" s="2439"/>
      <c r="DEK2" s="2439"/>
      <c r="DEL2" s="2439"/>
      <c r="DEM2" s="2439"/>
      <c r="DEN2" s="2439"/>
      <c r="DEO2" s="2439"/>
      <c r="DEP2" s="2439"/>
      <c r="DEQ2" s="2439"/>
      <c r="DER2" s="2439"/>
      <c r="DES2" s="2439"/>
      <c r="DET2" s="2439"/>
      <c r="DEU2" s="2439"/>
      <c r="DEV2" s="2439"/>
      <c r="DEW2" s="2439"/>
      <c r="DEX2" s="2439"/>
      <c r="DEY2" s="2439"/>
      <c r="DEZ2" s="2439"/>
      <c r="DFA2" s="2439"/>
      <c r="DFB2" s="2439"/>
      <c r="DFC2" s="2439"/>
      <c r="DFD2" s="2439"/>
      <c r="DFE2" s="2439"/>
      <c r="DFF2" s="2439"/>
      <c r="DFG2" s="2439"/>
      <c r="DFH2" s="2439"/>
      <c r="DFI2" s="2439"/>
      <c r="DFJ2" s="2439"/>
      <c r="DFK2" s="2439"/>
      <c r="DFL2" s="2439"/>
      <c r="DFM2" s="2439"/>
      <c r="DFN2" s="2439"/>
      <c r="DFO2" s="2439"/>
      <c r="DFP2" s="2439"/>
      <c r="DFQ2" s="2439"/>
      <c r="DFR2" s="2439"/>
      <c r="DFS2" s="2439"/>
      <c r="DFT2" s="2439"/>
      <c r="DFU2" s="2439"/>
      <c r="DFV2" s="2439"/>
      <c r="DFW2" s="2439"/>
      <c r="DFX2" s="2439"/>
      <c r="DFY2" s="2439"/>
      <c r="DFZ2" s="2439"/>
      <c r="DGA2" s="2439"/>
      <c r="DGB2" s="2439"/>
      <c r="DGC2" s="2439"/>
      <c r="DGD2" s="2439"/>
      <c r="DGE2" s="2439"/>
      <c r="DGF2" s="2439"/>
      <c r="DGG2" s="2439"/>
      <c r="DGH2" s="2439"/>
      <c r="DGI2" s="2439"/>
      <c r="DGJ2" s="2439"/>
      <c r="DGK2" s="2439"/>
      <c r="DGL2" s="2439"/>
      <c r="DGM2" s="2439"/>
      <c r="DGN2" s="2439"/>
      <c r="DGO2" s="2439"/>
      <c r="DGP2" s="2439"/>
      <c r="DGQ2" s="2439"/>
      <c r="DGR2" s="2439"/>
      <c r="DGS2" s="2439"/>
      <c r="DGT2" s="2439"/>
      <c r="DGU2" s="2439"/>
      <c r="DGV2" s="2439"/>
      <c r="DGW2" s="2439"/>
      <c r="DGX2" s="2439"/>
      <c r="DGY2" s="2439"/>
      <c r="DGZ2" s="2439"/>
      <c r="DHA2" s="2439"/>
      <c r="DHB2" s="2439"/>
      <c r="DHC2" s="2439"/>
      <c r="DHD2" s="2439"/>
      <c r="DHE2" s="2439"/>
      <c r="DHF2" s="2439"/>
      <c r="DHG2" s="2439"/>
      <c r="DHH2" s="2439"/>
      <c r="DHI2" s="2439"/>
      <c r="DHJ2" s="2439"/>
      <c r="DHK2" s="2439"/>
      <c r="DHL2" s="2439"/>
      <c r="DHM2" s="2439"/>
      <c r="DHN2" s="2439"/>
      <c r="DHO2" s="2439"/>
      <c r="DHP2" s="2439"/>
      <c r="DHQ2" s="2439"/>
      <c r="DHR2" s="2439"/>
      <c r="DHS2" s="2439"/>
      <c r="DHT2" s="2439"/>
      <c r="DHU2" s="2439"/>
      <c r="DHV2" s="2439"/>
      <c r="DHW2" s="2439"/>
      <c r="DHX2" s="2439"/>
      <c r="DHY2" s="2439"/>
      <c r="DHZ2" s="2439"/>
      <c r="DIA2" s="2439"/>
      <c r="DIB2" s="2439"/>
      <c r="DIC2" s="2439"/>
      <c r="DID2" s="2439"/>
      <c r="DIE2" s="2439"/>
      <c r="DIF2" s="2439"/>
      <c r="DIG2" s="2439"/>
      <c r="DIH2" s="2439"/>
      <c r="DII2" s="2439"/>
      <c r="DIJ2" s="2439"/>
      <c r="DIK2" s="2439"/>
      <c r="DIL2" s="2439"/>
      <c r="DIM2" s="2439"/>
      <c r="DIN2" s="2439"/>
      <c r="DIO2" s="2439"/>
      <c r="DIP2" s="2439"/>
      <c r="DIQ2" s="2439"/>
      <c r="DIR2" s="2439"/>
      <c r="DIS2" s="2439"/>
      <c r="DIT2" s="2439"/>
      <c r="DIU2" s="2439"/>
      <c r="DIV2" s="2439"/>
      <c r="DIW2" s="2439"/>
      <c r="DIX2" s="2439"/>
      <c r="DIY2" s="2439"/>
      <c r="DIZ2" s="2439"/>
      <c r="DJA2" s="2439"/>
      <c r="DJB2" s="2439"/>
      <c r="DJC2" s="2439"/>
      <c r="DJD2" s="2439"/>
      <c r="DJE2" s="2439"/>
      <c r="DJF2" s="2439"/>
      <c r="DJG2" s="2439"/>
      <c r="DJH2" s="2439"/>
      <c r="DJI2" s="2439"/>
      <c r="DJJ2" s="2439"/>
      <c r="DJK2" s="2439"/>
      <c r="DJL2" s="2439"/>
      <c r="DJM2" s="2439"/>
      <c r="DJN2" s="2439"/>
      <c r="DJO2" s="2439"/>
      <c r="DJP2" s="2439"/>
      <c r="DJQ2" s="2439"/>
      <c r="DJR2" s="2439"/>
      <c r="DJS2" s="2439"/>
      <c r="DJT2" s="2439"/>
      <c r="DJU2" s="2439"/>
      <c r="DJV2" s="2439"/>
      <c r="DJW2" s="2439"/>
      <c r="DJX2" s="2439"/>
      <c r="DJY2" s="2439"/>
      <c r="DJZ2" s="2439"/>
      <c r="DKA2" s="2439"/>
      <c r="DKB2" s="2439"/>
      <c r="DKC2" s="2439"/>
      <c r="DKD2" s="2439"/>
      <c r="DKE2" s="2439"/>
      <c r="DKF2" s="2439"/>
      <c r="DKG2" s="2439"/>
      <c r="DKH2" s="2439"/>
      <c r="DKI2" s="2439"/>
      <c r="DKJ2" s="2439"/>
      <c r="DKK2" s="2439"/>
      <c r="DKL2" s="2439"/>
      <c r="DKM2" s="2439"/>
      <c r="DKN2" s="2439"/>
      <c r="DKO2" s="2439"/>
      <c r="DKP2" s="2439"/>
      <c r="DKQ2" s="2439"/>
      <c r="DKR2" s="2439"/>
      <c r="DKS2" s="2439"/>
      <c r="DKT2" s="2439"/>
      <c r="DKU2" s="2439"/>
      <c r="DKV2" s="2439"/>
      <c r="DKW2" s="2439"/>
      <c r="DKX2" s="2439"/>
      <c r="DKY2" s="2439"/>
      <c r="DKZ2" s="2439"/>
      <c r="DLA2" s="2439"/>
      <c r="DLB2" s="2439"/>
      <c r="DLC2" s="2439"/>
      <c r="DLD2" s="2439"/>
      <c r="DLE2" s="2439"/>
      <c r="DLF2" s="2439"/>
      <c r="DLG2" s="2439"/>
      <c r="DLH2" s="2439"/>
      <c r="DLI2" s="2439"/>
      <c r="DLJ2" s="2439"/>
      <c r="DLK2" s="2439"/>
      <c r="DLL2" s="2439"/>
      <c r="DLM2" s="2439"/>
      <c r="DLN2" s="2439"/>
      <c r="DLO2" s="2439"/>
      <c r="DLP2" s="2439"/>
      <c r="DLQ2" s="2439"/>
      <c r="DLR2" s="2439"/>
      <c r="DLS2" s="2439"/>
      <c r="DLT2" s="2439"/>
      <c r="DLU2" s="2439"/>
      <c r="DLV2" s="2439"/>
      <c r="DLW2" s="2439"/>
      <c r="DLX2" s="2439"/>
      <c r="DLY2" s="2439"/>
      <c r="DLZ2" s="2439"/>
      <c r="DMA2" s="2439"/>
      <c r="DMB2" s="2439"/>
      <c r="DMC2" s="2439"/>
      <c r="DMD2" s="2439"/>
      <c r="DME2" s="2439"/>
      <c r="DMF2" s="2439"/>
      <c r="DMG2" s="2439"/>
      <c r="DMH2" s="2439"/>
      <c r="DMI2" s="2439"/>
      <c r="DMJ2" s="2439"/>
      <c r="DMK2" s="2439"/>
      <c r="DML2" s="2439"/>
      <c r="DMM2" s="2439"/>
      <c r="DMN2" s="2439"/>
      <c r="DMO2" s="2439"/>
      <c r="DMP2" s="2439"/>
      <c r="DMQ2" s="2439"/>
      <c r="DMR2" s="2439"/>
      <c r="DMS2" s="2439"/>
      <c r="DMT2" s="2439"/>
      <c r="DMU2" s="2439"/>
      <c r="DMV2" s="2439"/>
      <c r="DMW2" s="2439"/>
      <c r="DMX2" s="2439"/>
      <c r="DMY2" s="2439"/>
      <c r="DMZ2" s="2439"/>
      <c r="DNA2" s="2439"/>
      <c r="DNB2" s="2439"/>
      <c r="DNC2" s="2439"/>
      <c r="DND2" s="2439"/>
      <c r="DNE2" s="2439"/>
      <c r="DNF2" s="2439"/>
      <c r="DNG2" s="2439"/>
      <c r="DNH2" s="2439"/>
      <c r="DNI2" s="2439"/>
      <c r="DNJ2" s="2439"/>
      <c r="DNK2" s="2439"/>
      <c r="DNL2" s="2439"/>
      <c r="DNM2" s="2439"/>
      <c r="DNN2" s="2439"/>
      <c r="DNO2" s="2439"/>
      <c r="DNP2" s="2439"/>
      <c r="DNQ2" s="2439"/>
      <c r="DNR2" s="2439"/>
      <c r="DNS2" s="2439"/>
      <c r="DNT2" s="2439"/>
      <c r="DNU2" s="2439"/>
      <c r="DNV2" s="2439"/>
      <c r="DNW2" s="2439"/>
      <c r="DNX2" s="2439"/>
      <c r="DNY2" s="2439"/>
      <c r="DNZ2" s="2439"/>
      <c r="DOA2" s="2439"/>
      <c r="DOB2" s="2439"/>
      <c r="DOC2" s="2439"/>
      <c r="DOD2" s="2439"/>
      <c r="DOE2" s="2439"/>
      <c r="DOF2" s="2439"/>
      <c r="DOG2" s="2439"/>
      <c r="DOH2" s="2439"/>
      <c r="DOI2" s="2439"/>
      <c r="DOJ2" s="2439"/>
      <c r="DOK2" s="2439"/>
      <c r="DOL2" s="2439"/>
      <c r="DOM2" s="2439"/>
      <c r="DON2" s="2439"/>
      <c r="DOO2" s="2439"/>
      <c r="DOP2" s="2439"/>
      <c r="DOQ2" s="2439"/>
      <c r="DOR2" s="2439"/>
      <c r="DOS2" s="2439"/>
      <c r="DOT2" s="2439"/>
      <c r="DOU2" s="2439"/>
      <c r="DOV2" s="2439"/>
      <c r="DOW2" s="2439"/>
      <c r="DOX2" s="2439"/>
      <c r="DOY2" s="2439"/>
      <c r="DOZ2" s="2439"/>
      <c r="DPA2" s="2439"/>
      <c r="DPB2" s="2439"/>
      <c r="DPC2" s="2439"/>
      <c r="DPD2" s="2439"/>
      <c r="DPE2" s="2439"/>
      <c r="DPF2" s="2439"/>
      <c r="DPG2" s="2439"/>
      <c r="DPH2" s="2439"/>
      <c r="DPI2" s="2439"/>
      <c r="DPJ2" s="2439"/>
      <c r="DPK2" s="2439"/>
      <c r="DPL2" s="2439"/>
      <c r="DPM2" s="2439"/>
      <c r="DPN2" s="2439"/>
      <c r="DPO2" s="2439"/>
      <c r="DPP2" s="2439"/>
      <c r="DPQ2" s="2439"/>
      <c r="DPR2" s="2439"/>
      <c r="DPS2" s="2439"/>
      <c r="DPT2" s="2439"/>
      <c r="DPU2" s="2439"/>
      <c r="DPV2" s="2439"/>
      <c r="DPW2" s="2439"/>
      <c r="DPX2" s="2439"/>
      <c r="DPY2" s="2439"/>
      <c r="DPZ2" s="2439"/>
      <c r="DQA2" s="2439"/>
      <c r="DQB2" s="2439"/>
      <c r="DQC2" s="2439"/>
      <c r="DQD2" s="2439"/>
      <c r="DQE2" s="2439"/>
      <c r="DQF2" s="2439"/>
      <c r="DQG2" s="2439"/>
      <c r="DQH2" s="2439"/>
      <c r="DQI2" s="2439"/>
      <c r="DQJ2" s="2439"/>
      <c r="DQK2" s="2439"/>
      <c r="DQL2" s="2439"/>
      <c r="DQM2" s="2439"/>
      <c r="DQN2" s="2439"/>
      <c r="DQO2" s="2439"/>
      <c r="DQP2" s="2439"/>
      <c r="DQQ2" s="2439"/>
      <c r="DQR2" s="2439"/>
      <c r="DQS2" s="2439"/>
      <c r="DQT2" s="2439"/>
      <c r="DQU2" s="2439"/>
      <c r="DQV2" s="2439"/>
      <c r="DQW2" s="2439"/>
      <c r="DQX2" s="2439"/>
      <c r="DQY2" s="2439"/>
      <c r="DQZ2" s="2439"/>
      <c r="DRA2" s="2439"/>
      <c r="DRB2" s="2439"/>
      <c r="DRC2" s="2439"/>
      <c r="DRD2" s="2439"/>
      <c r="DRE2" s="2439"/>
      <c r="DRF2" s="2439"/>
      <c r="DRG2" s="2439"/>
      <c r="DRH2" s="2439"/>
      <c r="DRI2" s="2439"/>
      <c r="DRJ2" s="2439"/>
      <c r="DRK2" s="2439"/>
      <c r="DRL2" s="2439"/>
      <c r="DRM2" s="2439"/>
      <c r="DRN2" s="2439"/>
      <c r="DRO2" s="2439"/>
      <c r="DRP2" s="2439"/>
      <c r="DRQ2" s="2439"/>
      <c r="DRR2" s="2439"/>
      <c r="DRS2" s="2439"/>
      <c r="DRT2" s="2439"/>
      <c r="DRU2" s="2439"/>
      <c r="DRV2" s="2439"/>
      <c r="DRW2" s="2439"/>
      <c r="DRX2" s="2439"/>
      <c r="DRY2" s="2439"/>
      <c r="DRZ2" s="2439"/>
      <c r="DSA2" s="2439"/>
      <c r="DSB2" s="2439"/>
      <c r="DSC2" s="2439"/>
      <c r="DSD2" s="2439"/>
      <c r="DSE2" s="2439"/>
      <c r="DSF2" s="2439"/>
      <c r="DSG2" s="2439"/>
      <c r="DSH2" s="2439"/>
      <c r="DSI2" s="2439"/>
      <c r="DSJ2" s="2439"/>
      <c r="DSK2" s="2439"/>
      <c r="DSL2" s="2439"/>
      <c r="DSM2" s="2439"/>
      <c r="DSN2" s="2439"/>
      <c r="DSO2" s="2439"/>
      <c r="DSP2" s="2439"/>
      <c r="DSQ2" s="2439"/>
      <c r="DSR2" s="2439"/>
      <c r="DSS2" s="2439"/>
      <c r="DST2" s="2439"/>
      <c r="DSU2" s="2439"/>
      <c r="DSV2" s="2439"/>
      <c r="DSW2" s="2439"/>
      <c r="DSX2" s="2439"/>
      <c r="DSY2" s="2439"/>
      <c r="DSZ2" s="2439"/>
      <c r="DTA2" s="2439"/>
      <c r="DTB2" s="2439"/>
      <c r="DTC2" s="2439"/>
      <c r="DTD2" s="2439"/>
      <c r="DTE2" s="2439"/>
      <c r="DTF2" s="2439"/>
      <c r="DTG2" s="2439"/>
      <c r="DTH2" s="2439"/>
      <c r="DTI2" s="2439"/>
      <c r="DTJ2" s="2439"/>
      <c r="DTK2" s="2439"/>
      <c r="DTL2" s="2439"/>
      <c r="DTM2" s="2439"/>
      <c r="DTN2" s="2439"/>
      <c r="DTO2" s="2439"/>
      <c r="DTP2" s="2439"/>
      <c r="DTQ2" s="2439"/>
      <c r="DTR2" s="2439"/>
      <c r="DTS2" s="2439"/>
      <c r="DTT2" s="2439"/>
      <c r="DTU2" s="2439"/>
      <c r="DTV2" s="2439"/>
      <c r="DTW2" s="2439"/>
      <c r="DTX2" s="2439"/>
      <c r="DTY2" s="2439"/>
      <c r="DTZ2" s="2439"/>
      <c r="DUA2" s="2439"/>
      <c r="DUB2" s="2439"/>
      <c r="DUC2" s="2439"/>
      <c r="DUD2" s="2439"/>
      <c r="DUE2" s="2439"/>
      <c r="DUF2" s="2439"/>
      <c r="DUG2" s="2439"/>
      <c r="DUH2" s="2439"/>
      <c r="DUI2" s="2439"/>
      <c r="DUJ2" s="2439"/>
      <c r="DUK2" s="2439"/>
      <c r="DUL2" s="2439"/>
      <c r="DUM2" s="2439"/>
      <c r="DUN2" s="2439"/>
      <c r="DUO2" s="2439"/>
      <c r="DUP2" s="2439"/>
      <c r="DUQ2" s="2439"/>
      <c r="DUR2" s="2439"/>
      <c r="DUS2" s="2439"/>
      <c r="DUT2" s="2439"/>
      <c r="DUU2" s="2439"/>
      <c r="DUV2" s="2439"/>
      <c r="DUW2" s="2439"/>
      <c r="DUX2" s="2439"/>
      <c r="DUY2" s="2439"/>
      <c r="DUZ2" s="2439"/>
      <c r="DVA2" s="2439"/>
      <c r="DVB2" s="2439"/>
      <c r="DVC2" s="2439"/>
      <c r="DVD2" s="2439"/>
      <c r="DVE2" s="2439"/>
      <c r="DVF2" s="2439"/>
      <c r="DVG2" s="2439"/>
      <c r="DVH2" s="2439"/>
      <c r="DVI2" s="2439"/>
      <c r="DVJ2" s="2439"/>
      <c r="DVK2" s="2439"/>
      <c r="DVL2" s="2439"/>
      <c r="DVM2" s="2439"/>
      <c r="DVN2" s="2439"/>
      <c r="DVO2" s="2439"/>
      <c r="DVP2" s="2439"/>
      <c r="DVQ2" s="2439"/>
      <c r="DVR2" s="2439"/>
      <c r="DVS2" s="2439"/>
      <c r="DVT2" s="2439"/>
      <c r="DVU2" s="2439"/>
      <c r="DVV2" s="2439"/>
      <c r="DVW2" s="2439"/>
      <c r="DVX2" s="2439"/>
      <c r="DVY2" s="2439"/>
      <c r="DVZ2" s="2439"/>
      <c r="DWA2" s="2439"/>
      <c r="DWB2" s="2439"/>
      <c r="DWC2" s="2439"/>
      <c r="DWD2" s="2439"/>
      <c r="DWE2" s="2439"/>
      <c r="DWF2" s="2439"/>
      <c r="DWG2" s="2439"/>
      <c r="DWH2" s="2439"/>
      <c r="DWI2" s="2439"/>
      <c r="DWJ2" s="2439"/>
      <c r="DWK2" s="2439"/>
      <c r="DWL2" s="2439"/>
      <c r="DWM2" s="2439"/>
      <c r="DWN2" s="2439"/>
      <c r="DWO2" s="2439"/>
      <c r="DWP2" s="2439"/>
      <c r="DWQ2" s="2439"/>
      <c r="DWR2" s="2439"/>
      <c r="DWS2" s="2439"/>
      <c r="DWT2" s="2439"/>
      <c r="DWU2" s="2439"/>
      <c r="DWV2" s="2439"/>
      <c r="DWW2" s="2439"/>
      <c r="DWX2" s="2439"/>
      <c r="DWY2" s="2439"/>
      <c r="DWZ2" s="2439"/>
      <c r="DXA2" s="2439"/>
      <c r="DXB2" s="2439"/>
      <c r="DXC2" s="2439"/>
      <c r="DXD2" s="2439"/>
      <c r="DXE2" s="2439"/>
      <c r="DXF2" s="2439"/>
      <c r="DXG2" s="2439"/>
      <c r="DXH2" s="2439"/>
      <c r="DXI2" s="2439"/>
      <c r="DXJ2" s="2439"/>
      <c r="DXK2" s="2439"/>
      <c r="DXL2" s="2439"/>
      <c r="DXM2" s="2439"/>
      <c r="DXN2" s="2439"/>
      <c r="DXO2" s="2439"/>
      <c r="DXP2" s="2439"/>
      <c r="DXQ2" s="2439"/>
      <c r="DXR2" s="2439"/>
      <c r="DXS2" s="2439"/>
      <c r="DXT2" s="2439"/>
      <c r="DXU2" s="2439"/>
      <c r="DXV2" s="2439"/>
      <c r="DXW2" s="2439"/>
      <c r="DXX2" s="2439"/>
      <c r="DXY2" s="2439"/>
      <c r="DXZ2" s="2439"/>
      <c r="DYA2" s="2439"/>
      <c r="DYB2" s="2439"/>
      <c r="DYC2" s="2439"/>
      <c r="DYD2" s="2439"/>
      <c r="DYE2" s="2439"/>
      <c r="DYF2" s="2439"/>
      <c r="DYG2" s="2439"/>
      <c r="DYH2" s="2439"/>
      <c r="DYI2" s="2439"/>
      <c r="DYJ2" s="2439"/>
      <c r="DYK2" s="2439"/>
      <c r="DYL2" s="2439"/>
      <c r="DYM2" s="2439"/>
      <c r="DYN2" s="2439"/>
      <c r="DYO2" s="2439"/>
      <c r="DYP2" s="2439"/>
      <c r="DYQ2" s="2439"/>
      <c r="DYR2" s="2439"/>
      <c r="DYS2" s="2439"/>
      <c r="DYT2" s="2439"/>
      <c r="DYU2" s="2439"/>
      <c r="DYV2" s="2439"/>
      <c r="DYW2" s="2439"/>
      <c r="DYX2" s="2439"/>
      <c r="DYY2" s="2439"/>
      <c r="DYZ2" s="2439"/>
      <c r="DZA2" s="2439"/>
      <c r="DZB2" s="2439"/>
      <c r="DZC2" s="2439"/>
      <c r="DZD2" s="2439"/>
      <c r="DZE2" s="2439"/>
      <c r="DZF2" s="2439"/>
      <c r="DZG2" s="2439"/>
      <c r="DZH2" s="2439"/>
      <c r="DZI2" s="2439"/>
      <c r="DZJ2" s="2439"/>
      <c r="DZK2" s="2439"/>
      <c r="DZL2" s="2439"/>
      <c r="DZM2" s="2439"/>
      <c r="DZN2" s="2439"/>
      <c r="DZO2" s="2439"/>
      <c r="DZP2" s="2439"/>
      <c r="DZQ2" s="2439"/>
      <c r="DZR2" s="2439"/>
      <c r="DZS2" s="2439"/>
      <c r="DZT2" s="2439"/>
      <c r="DZU2" s="2439"/>
      <c r="DZV2" s="2439"/>
      <c r="DZW2" s="2439"/>
      <c r="DZX2" s="2439"/>
      <c r="DZY2" s="2439"/>
      <c r="DZZ2" s="2439"/>
      <c r="EAA2" s="2439"/>
      <c r="EAB2" s="2439"/>
      <c r="EAC2" s="2439"/>
      <c r="EAD2" s="2439"/>
      <c r="EAE2" s="2439"/>
      <c r="EAF2" s="2439"/>
      <c r="EAG2" s="2439"/>
      <c r="EAH2" s="2439"/>
      <c r="EAI2" s="2439"/>
      <c r="EAJ2" s="2439"/>
      <c r="EAK2" s="2439"/>
      <c r="EAL2" s="2439"/>
      <c r="EAM2" s="2439"/>
      <c r="EAN2" s="2439"/>
      <c r="EAO2" s="2439"/>
      <c r="EAP2" s="2439"/>
      <c r="EAQ2" s="2439"/>
      <c r="EAR2" s="2439"/>
      <c r="EAS2" s="2439"/>
      <c r="EAT2" s="2439"/>
      <c r="EAU2" s="2439"/>
      <c r="EAV2" s="2439"/>
      <c r="EAW2" s="2439"/>
      <c r="EAX2" s="2439"/>
      <c r="EAY2" s="2439"/>
      <c r="EAZ2" s="2439"/>
      <c r="EBA2" s="2439"/>
      <c r="EBB2" s="2439"/>
      <c r="EBC2" s="2439"/>
      <c r="EBD2" s="2439"/>
      <c r="EBE2" s="2439"/>
      <c r="EBF2" s="2439"/>
      <c r="EBG2" s="2439"/>
      <c r="EBH2" s="2439"/>
      <c r="EBI2" s="2439"/>
      <c r="EBJ2" s="2439"/>
      <c r="EBK2" s="2439"/>
      <c r="EBL2" s="2439"/>
      <c r="EBM2" s="2439"/>
      <c r="EBN2" s="2439"/>
      <c r="EBO2" s="2439"/>
      <c r="EBP2" s="2439"/>
      <c r="EBQ2" s="2439"/>
      <c r="EBR2" s="2439"/>
      <c r="EBS2" s="2439"/>
      <c r="EBT2" s="2439"/>
      <c r="EBU2" s="2439"/>
      <c r="EBV2" s="2439"/>
      <c r="EBW2" s="2439"/>
      <c r="EBX2" s="2439"/>
      <c r="EBY2" s="2439"/>
      <c r="EBZ2" s="2439"/>
      <c r="ECA2" s="2439"/>
      <c r="ECB2" s="2439"/>
      <c r="ECC2" s="2439"/>
      <c r="ECD2" s="2439"/>
      <c r="ECE2" s="2439"/>
      <c r="ECF2" s="2439"/>
      <c r="ECG2" s="2439"/>
      <c r="ECH2" s="2439"/>
      <c r="ECI2" s="2439"/>
      <c r="ECJ2" s="2439"/>
      <c r="ECK2" s="2439"/>
      <c r="ECL2" s="2439"/>
      <c r="ECM2" s="2439"/>
      <c r="ECN2" s="2439"/>
      <c r="ECO2" s="2439"/>
      <c r="ECP2" s="2439"/>
      <c r="ECQ2" s="2439"/>
      <c r="ECR2" s="2439"/>
      <c r="ECS2" s="2439"/>
      <c r="ECT2" s="2439"/>
      <c r="ECU2" s="2439"/>
      <c r="ECV2" s="2439"/>
      <c r="ECW2" s="2439"/>
      <c r="ECX2" s="2439"/>
      <c r="ECY2" s="2439"/>
      <c r="ECZ2" s="2439"/>
      <c r="EDA2" s="2439"/>
      <c r="EDB2" s="2439"/>
      <c r="EDC2" s="2439"/>
      <c r="EDD2" s="2439"/>
      <c r="EDE2" s="2439"/>
      <c r="EDF2" s="2439"/>
      <c r="EDG2" s="2439"/>
      <c r="EDH2" s="2439"/>
      <c r="EDI2" s="2439"/>
      <c r="EDJ2" s="2439"/>
      <c r="EDK2" s="2439"/>
      <c r="EDL2" s="2439"/>
      <c r="EDM2" s="2439"/>
      <c r="EDN2" s="2439"/>
      <c r="EDO2" s="2439"/>
      <c r="EDP2" s="2439"/>
      <c r="EDQ2" s="2439"/>
      <c r="EDR2" s="2439"/>
      <c r="EDS2" s="2439"/>
      <c r="EDT2" s="2439"/>
      <c r="EDU2" s="2439"/>
      <c r="EDV2" s="2439"/>
      <c r="EDW2" s="2439"/>
      <c r="EDX2" s="2439"/>
      <c r="EDY2" s="2439"/>
      <c r="EDZ2" s="2439"/>
      <c r="EEA2" s="2439"/>
      <c r="EEB2" s="2439"/>
      <c r="EEC2" s="2439"/>
      <c r="EED2" s="2439"/>
      <c r="EEE2" s="2439"/>
      <c r="EEF2" s="2439"/>
      <c r="EEG2" s="2439"/>
      <c r="EEH2" s="2439"/>
      <c r="EEI2" s="2439"/>
      <c r="EEJ2" s="2439"/>
      <c r="EEK2" s="2439"/>
      <c r="EEL2" s="2439"/>
      <c r="EEM2" s="2439"/>
      <c r="EEN2" s="2439"/>
      <c r="EEO2" s="2439"/>
      <c r="EEP2" s="2439"/>
      <c r="EEQ2" s="2439"/>
      <c r="EER2" s="2439"/>
      <c r="EES2" s="2439"/>
      <c r="EET2" s="2439"/>
      <c r="EEU2" s="2439"/>
      <c r="EEV2" s="2439"/>
      <c r="EEW2" s="2439"/>
      <c r="EEX2" s="2439"/>
      <c r="EEY2" s="2439"/>
      <c r="EEZ2" s="2439"/>
      <c r="EFA2" s="2439"/>
      <c r="EFB2" s="2439"/>
      <c r="EFC2" s="2439"/>
      <c r="EFD2" s="2439"/>
      <c r="EFE2" s="2439"/>
      <c r="EFF2" s="2439"/>
      <c r="EFG2" s="2439"/>
      <c r="EFH2" s="2439"/>
      <c r="EFI2" s="2439"/>
      <c r="EFJ2" s="2439"/>
      <c r="EFK2" s="2439"/>
      <c r="EFL2" s="2439"/>
      <c r="EFM2" s="2439"/>
      <c r="EFN2" s="2439"/>
      <c r="EFO2" s="2439"/>
      <c r="EFP2" s="2439"/>
      <c r="EFQ2" s="2439"/>
      <c r="EFR2" s="2439"/>
      <c r="EFS2" s="2439"/>
      <c r="EFT2" s="2439"/>
      <c r="EFU2" s="2439"/>
      <c r="EFV2" s="2439"/>
      <c r="EFW2" s="2439"/>
      <c r="EFX2" s="2439"/>
      <c r="EFY2" s="2439"/>
      <c r="EFZ2" s="2439"/>
      <c r="EGA2" s="2439"/>
      <c r="EGB2" s="2439"/>
      <c r="EGC2" s="2439"/>
      <c r="EGD2" s="2439"/>
      <c r="EGE2" s="2439"/>
      <c r="EGF2" s="2439"/>
      <c r="EGG2" s="2439"/>
      <c r="EGH2" s="2439"/>
      <c r="EGI2" s="2439"/>
      <c r="EGJ2" s="2439"/>
      <c r="EGK2" s="2439"/>
      <c r="EGL2" s="2439"/>
      <c r="EGM2" s="2439"/>
      <c r="EGN2" s="2439"/>
      <c r="EGO2" s="2439"/>
      <c r="EGP2" s="2439"/>
      <c r="EGQ2" s="2439"/>
      <c r="EGR2" s="2439"/>
      <c r="EGS2" s="2439"/>
      <c r="EGT2" s="2439"/>
      <c r="EGU2" s="2439"/>
      <c r="EGV2" s="2439"/>
      <c r="EGW2" s="2439"/>
      <c r="EGX2" s="2439"/>
      <c r="EGY2" s="2439"/>
      <c r="EGZ2" s="2439"/>
      <c r="EHA2" s="2439"/>
      <c r="EHB2" s="2439"/>
      <c r="EHC2" s="2439"/>
      <c r="EHD2" s="2439"/>
      <c r="EHE2" s="2439"/>
      <c r="EHF2" s="2439"/>
      <c r="EHG2" s="2439"/>
      <c r="EHH2" s="2439"/>
      <c r="EHI2" s="2439"/>
      <c r="EHJ2" s="2439"/>
      <c r="EHK2" s="2439"/>
      <c r="EHL2" s="2439"/>
      <c r="EHM2" s="2439"/>
      <c r="EHN2" s="2439"/>
      <c r="EHO2" s="2439"/>
      <c r="EHP2" s="2439"/>
      <c r="EHQ2" s="2439"/>
      <c r="EHR2" s="2439"/>
      <c r="EHS2" s="2439"/>
      <c r="EHT2" s="2439"/>
      <c r="EHU2" s="2439"/>
      <c r="EHV2" s="2439"/>
      <c r="EHW2" s="2439"/>
      <c r="EHX2" s="2439"/>
      <c r="EHY2" s="2439"/>
      <c r="EHZ2" s="2439"/>
      <c r="EIA2" s="2439"/>
      <c r="EIB2" s="2439"/>
      <c r="EIC2" s="2439"/>
      <c r="EID2" s="2439"/>
      <c r="EIE2" s="2439"/>
      <c r="EIF2" s="2439"/>
      <c r="EIG2" s="2439"/>
      <c r="EIH2" s="2439"/>
      <c r="EII2" s="2439"/>
      <c r="EIJ2" s="2439"/>
      <c r="EIK2" s="2439"/>
      <c r="EIL2" s="2439"/>
      <c r="EIM2" s="2439"/>
      <c r="EIN2" s="2439"/>
      <c r="EIO2" s="2439"/>
      <c r="EIP2" s="2439"/>
      <c r="EIQ2" s="2439"/>
      <c r="EIR2" s="2439"/>
      <c r="EIS2" s="2439"/>
      <c r="EIT2" s="2439"/>
      <c r="EIU2" s="2439"/>
      <c r="EIV2" s="2439"/>
      <c r="EIW2" s="2439"/>
      <c r="EIX2" s="2439"/>
      <c r="EIY2" s="2439"/>
      <c r="EIZ2" s="2439"/>
      <c r="EJA2" s="2439"/>
      <c r="EJB2" s="2439"/>
      <c r="EJC2" s="2439"/>
      <c r="EJD2" s="2439"/>
      <c r="EJE2" s="2439"/>
      <c r="EJF2" s="2439"/>
      <c r="EJG2" s="2439"/>
      <c r="EJH2" s="2439"/>
      <c r="EJI2" s="2439"/>
      <c r="EJJ2" s="2439"/>
      <c r="EJK2" s="2439"/>
      <c r="EJL2" s="2439"/>
      <c r="EJM2" s="2439"/>
      <c r="EJN2" s="2439"/>
      <c r="EJO2" s="2439"/>
      <c r="EJP2" s="2439"/>
      <c r="EJQ2" s="2439"/>
      <c r="EJR2" s="2439"/>
      <c r="EJS2" s="2439"/>
      <c r="EJT2" s="2439"/>
      <c r="EJU2" s="2439"/>
      <c r="EJV2" s="2439"/>
      <c r="EJW2" s="2439"/>
      <c r="EJX2" s="2439"/>
      <c r="EJY2" s="2439"/>
      <c r="EJZ2" s="2439"/>
      <c r="EKA2" s="2439"/>
      <c r="EKB2" s="2439"/>
      <c r="EKC2" s="2439"/>
      <c r="EKD2" s="2439"/>
      <c r="EKE2" s="2439"/>
      <c r="EKF2" s="2439"/>
      <c r="EKG2" s="2439"/>
      <c r="EKH2" s="2439"/>
      <c r="EKI2" s="2439"/>
      <c r="EKJ2" s="2439"/>
      <c r="EKK2" s="2439"/>
      <c r="EKL2" s="2439"/>
      <c r="EKM2" s="2439"/>
      <c r="EKN2" s="2439"/>
      <c r="EKO2" s="2439"/>
      <c r="EKP2" s="2439"/>
      <c r="EKQ2" s="2439"/>
      <c r="EKR2" s="2439"/>
      <c r="EKS2" s="2439"/>
      <c r="EKT2" s="2439"/>
      <c r="EKU2" s="2439"/>
      <c r="EKV2" s="2439"/>
      <c r="EKW2" s="2439"/>
      <c r="EKX2" s="2439"/>
      <c r="EKY2" s="2439"/>
      <c r="EKZ2" s="2439"/>
      <c r="ELA2" s="2439"/>
      <c r="ELB2" s="2439"/>
      <c r="ELC2" s="2439"/>
      <c r="ELD2" s="2439"/>
      <c r="ELE2" s="2439"/>
      <c r="ELF2" s="2439"/>
      <c r="ELG2" s="2439"/>
      <c r="ELH2" s="2439"/>
      <c r="ELI2" s="2439"/>
      <c r="ELJ2" s="2439"/>
      <c r="ELK2" s="2439"/>
      <c r="ELL2" s="2439"/>
      <c r="ELM2" s="2439"/>
      <c r="ELN2" s="2439"/>
      <c r="ELO2" s="2439"/>
      <c r="ELP2" s="2439"/>
      <c r="ELQ2" s="2439"/>
      <c r="ELR2" s="2439"/>
      <c r="ELS2" s="2439"/>
      <c r="ELT2" s="2439"/>
      <c r="ELU2" s="2439"/>
      <c r="ELV2" s="2439"/>
      <c r="ELW2" s="2439"/>
      <c r="ELX2" s="2439"/>
      <c r="ELY2" s="2439"/>
      <c r="ELZ2" s="2439"/>
      <c r="EMA2" s="2439"/>
      <c r="EMB2" s="2439"/>
      <c r="EMC2" s="2439"/>
      <c r="EMD2" s="2439"/>
      <c r="EME2" s="2439"/>
      <c r="EMF2" s="2439"/>
      <c r="EMG2" s="2439"/>
      <c r="EMH2" s="2439"/>
      <c r="EMI2" s="2439"/>
      <c r="EMJ2" s="2439"/>
      <c r="EMK2" s="2439"/>
      <c r="EML2" s="2439"/>
      <c r="EMM2" s="2439"/>
      <c r="EMN2" s="2439"/>
      <c r="EMO2" s="2439"/>
      <c r="EMP2" s="2439"/>
      <c r="EMQ2" s="2439"/>
      <c r="EMR2" s="2439"/>
      <c r="EMS2" s="2439"/>
      <c r="EMT2" s="2439"/>
      <c r="EMU2" s="2439"/>
      <c r="EMV2" s="2439"/>
      <c r="EMW2" s="2439"/>
      <c r="EMX2" s="2439"/>
      <c r="EMY2" s="2439"/>
      <c r="EMZ2" s="2439"/>
      <c r="ENA2" s="2439"/>
      <c r="ENB2" s="2439"/>
      <c r="ENC2" s="2439"/>
      <c r="END2" s="2439"/>
      <c r="ENE2" s="2439"/>
      <c r="ENF2" s="2439"/>
      <c r="ENG2" s="2439"/>
      <c r="ENH2" s="2439"/>
      <c r="ENI2" s="2439"/>
      <c r="ENJ2" s="2439"/>
      <c r="ENK2" s="2439"/>
      <c r="ENL2" s="2439"/>
      <c r="ENM2" s="2439"/>
      <c r="ENN2" s="2439"/>
      <c r="ENO2" s="2439"/>
      <c r="ENP2" s="2439"/>
      <c r="ENQ2" s="2439"/>
      <c r="ENR2" s="2439"/>
      <c r="ENS2" s="2439"/>
      <c r="ENT2" s="2439"/>
      <c r="ENU2" s="2439"/>
      <c r="ENV2" s="2439"/>
      <c r="ENW2" s="2439"/>
      <c r="ENX2" s="2439"/>
      <c r="ENY2" s="2439"/>
      <c r="ENZ2" s="2439"/>
      <c r="EOA2" s="2439"/>
      <c r="EOB2" s="2439"/>
      <c r="EOC2" s="2439"/>
      <c r="EOD2" s="2439"/>
      <c r="EOE2" s="2439"/>
      <c r="EOF2" s="2439"/>
      <c r="EOG2" s="2439"/>
      <c r="EOH2" s="2439"/>
      <c r="EOI2" s="2439"/>
      <c r="EOJ2" s="2439"/>
      <c r="EOK2" s="2439"/>
      <c r="EOL2" s="2439"/>
      <c r="EOM2" s="2439"/>
      <c r="EON2" s="2439"/>
      <c r="EOO2" s="2439"/>
      <c r="EOP2" s="2439"/>
      <c r="EOQ2" s="2439"/>
      <c r="EOR2" s="2439"/>
      <c r="EOS2" s="2439"/>
      <c r="EOT2" s="2439"/>
      <c r="EOU2" s="2439"/>
      <c r="EOV2" s="2439"/>
      <c r="EOW2" s="2439"/>
      <c r="EOX2" s="2439"/>
      <c r="EOY2" s="2439"/>
      <c r="EOZ2" s="2439"/>
      <c r="EPA2" s="2439"/>
      <c r="EPB2" s="2439"/>
      <c r="EPC2" s="2439"/>
      <c r="EPD2" s="2439"/>
      <c r="EPE2" s="2439"/>
      <c r="EPF2" s="2439"/>
      <c r="EPG2" s="2439"/>
      <c r="EPH2" s="2439"/>
      <c r="EPI2" s="2439"/>
      <c r="EPJ2" s="2439"/>
      <c r="EPK2" s="2439"/>
      <c r="EPL2" s="2439"/>
      <c r="EPM2" s="2439"/>
      <c r="EPN2" s="2439"/>
      <c r="EPO2" s="2439"/>
      <c r="EPP2" s="2439"/>
      <c r="EPQ2" s="2439"/>
      <c r="EPR2" s="2439"/>
      <c r="EPS2" s="2439"/>
      <c r="EPT2" s="2439"/>
      <c r="EPU2" s="2439"/>
      <c r="EPV2" s="2439"/>
      <c r="EPW2" s="2439"/>
      <c r="EPX2" s="2439"/>
      <c r="EPY2" s="2439"/>
      <c r="EPZ2" s="2439"/>
      <c r="EQA2" s="2439"/>
      <c r="EQB2" s="2439"/>
      <c r="EQC2" s="2439"/>
      <c r="EQD2" s="2439"/>
      <c r="EQE2" s="2439"/>
      <c r="EQF2" s="2439"/>
      <c r="EQG2" s="2439"/>
      <c r="EQH2" s="2439"/>
      <c r="EQI2" s="2439"/>
      <c r="EQJ2" s="2439"/>
      <c r="EQK2" s="2439"/>
      <c r="EQL2" s="2439"/>
      <c r="EQM2" s="2439"/>
      <c r="EQN2" s="2439"/>
      <c r="EQO2" s="2439"/>
      <c r="EQP2" s="2439"/>
      <c r="EQQ2" s="2439"/>
      <c r="EQR2" s="2439"/>
      <c r="EQS2" s="2439"/>
      <c r="EQT2" s="2439"/>
      <c r="EQU2" s="2439"/>
      <c r="EQV2" s="2439"/>
      <c r="EQW2" s="2439"/>
      <c r="EQX2" s="2439"/>
      <c r="EQY2" s="2439"/>
      <c r="EQZ2" s="2439"/>
      <c r="ERA2" s="2439"/>
      <c r="ERB2" s="2439"/>
      <c r="ERC2" s="2439"/>
      <c r="ERD2" s="2439"/>
      <c r="ERE2" s="2439"/>
      <c r="ERF2" s="2439"/>
      <c r="ERG2" s="2439"/>
      <c r="ERH2" s="2439"/>
      <c r="ERI2" s="2439"/>
      <c r="ERJ2" s="2439"/>
      <c r="ERK2" s="2439"/>
      <c r="ERL2" s="2439"/>
      <c r="ERM2" s="2439"/>
      <c r="ERN2" s="2439"/>
      <c r="ERO2" s="2439"/>
      <c r="ERP2" s="2439"/>
      <c r="ERQ2" s="2439"/>
      <c r="ERR2" s="2439"/>
      <c r="ERS2" s="2439"/>
      <c r="ERT2" s="2439"/>
      <c r="ERU2" s="2439"/>
      <c r="ERV2" s="2439"/>
      <c r="ERW2" s="2439"/>
      <c r="ERX2" s="2439"/>
      <c r="ERY2" s="2439"/>
      <c r="ERZ2" s="2439"/>
      <c r="ESA2" s="2439"/>
      <c r="ESB2" s="2439"/>
      <c r="ESC2" s="2439"/>
      <c r="ESD2" s="2439"/>
      <c r="ESE2" s="2439"/>
      <c r="ESF2" s="2439"/>
      <c r="ESG2" s="2439"/>
      <c r="ESH2" s="2439"/>
      <c r="ESI2" s="2439"/>
      <c r="ESJ2" s="2439"/>
      <c r="ESK2" s="2439"/>
      <c r="ESL2" s="2439"/>
      <c r="ESM2" s="2439"/>
      <c r="ESN2" s="2439"/>
      <c r="ESO2" s="2439"/>
      <c r="ESP2" s="2439"/>
      <c r="ESQ2" s="2439"/>
      <c r="ESR2" s="2439"/>
      <c r="ESS2" s="2439"/>
      <c r="EST2" s="2439"/>
      <c r="ESU2" s="2439"/>
      <c r="ESV2" s="2439"/>
      <c r="ESW2" s="2439"/>
      <c r="ESX2" s="2439"/>
      <c r="ESY2" s="2439"/>
      <c r="ESZ2" s="2439"/>
      <c r="ETA2" s="2439"/>
      <c r="ETB2" s="2439"/>
      <c r="ETC2" s="2439"/>
      <c r="ETD2" s="2439"/>
      <c r="ETE2" s="2439"/>
      <c r="ETF2" s="2439"/>
      <c r="ETG2" s="2439"/>
      <c r="ETH2" s="2439"/>
      <c r="ETI2" s="2439"/>
      <c r="ETJ2" s="2439"/>
      <c r="ETK2" s="2439"/>
      <c r="ETL2" s="2439"/>
      <c r="ETM2" s="2439"/>
      <c r="ETN2" s="2439"/>
      <c r="ETO2" s="2439"/>
      <c r="ETP2" s="2439"/>
      <c r="ETQ2" s="2439"/>
      <c r="ETR2" s="2439"/>
      <c r="ETS2" s="2439"/>
      <c r="ETT2" s="2439"/>
      <c r="ETU2" s="2439"/>
      <c r="ETV2" s="2439"/>
      <c r="ETW2" s="2439"/>
      <c r="ETX2" s="2439"/>
      <c r="ETY2" s="2439"/>
      <c r="ETZ2" s="2439"/>
      <c r="EUA2" s="2439"/>
      <c r="EUB2" s="2439"/>
      <c r="EUC2" s="2439"/>
      <c r="EUD2" s="2439"/>
      <c r="EUE2" s="2439"/>
      <c r="EUF2" s="2439"/>
      <c r="EUG2" s="2439"/>
      <c r="EUH2" s="2439"/>
      <c r="EUI2" s="2439"/>
      <c r="EUJ2" s="2439"/>
      <c r="EUK2" s="2439"/>
      <c r="EUL2" s="2439"/>
      <c r="EUM2" s="2439"/>
      <c r="EUN2" s="2439"/>
      <c r="EUO2" s="2439"/>
      <c r="EUP2" s="2439"/>
      <c r="EUQ2" s="2439"/>
      <c r="EUR2" s="2439"/>
      <c r="EUS2" s="2439"/>
      <c r="EUT2" s="2439"/>
      <c r="EUU2" s="2439"/>
      <c r="EUV2" s="2439"/>
      <c r="EUW2" s="2439"/>
      <c r="EUX2" s="2439"/>
      <c r="EUY2" s="2439"/>
      <c r="EUZ2" s="2439"/>
      <c r="EVA2" s="2439"/>
      <c r="EVB2" s="2439"/>
      <c r="EVC2" s="2439"/>
      <c r="EVD2" s="2439"/>
      <c r="EVE2" s="2439"/>
      <c r="EVF2" s="2439"/>
      <c r="EVG2" s="2439"/>
      <c r="EVH2" s="2439"/>
      <c r="EVI2" s="2439"/>
      <c r="EVJ2" s="2439"/>
      <c r="EVK2" s="2439"/>
      <c r="EVL2" s="2439"/>
      <c r="EVM2" s="2439"/>
      <c r="EVN2" s="2439"/>
      <c r="EVO2" s="2439"/>
      <c r="EVP2" s="2439"/>
      <c r="EVQ2" s="2439"/>
      <c r="EVR2" s="2439"/>
      <c r="EVS2" s="2439"/>
      <c r="EVT2" s="2439"/>
      <c r="EVU2" s="2439"/>
      <c r="EVV2" s="2439"/>
      <c r="EVW2" s="2439"/>
      <c r="EVX2" s="2439"/>
      <c r="EVY2" s="2439"/>
      <c r="EVZ2" s="2439"/>
      <c r="EWA2" s="2439"/>
      <c r="EWB2" s="2439"/>
      <c r="EWC2" s="2439"/>
      <c r="EWD2" s="2439"/>
      <c r="EWE2" s="2439"/>
      <c r="EWF2" s="2439"/>
      <c r="EWG2" s="2439"/>
      <c r="EWH2" s="2439"/>
      <c r="EWI2" s="2439"/>
      <c r="EWJ2" s="2439"/>
      <c r="EWK2" s="2439"/>
      <c r="EWL2" s="2439"/>
      <c r="EWM2" s="2439"/>
      <c r="EWN2" s="2439"/>
      <c r="EWO2" s="2439"/>
      <c r="EWP2" s="2439"/>
      <c r="EWQ2" s="2439"/>
      <c r="EWR2" s="2439"/>
      <c r="EWS2" s="2439"/>
      <c r="EWT2" s="2439"/>
      <c r="EWU2" s="2439"/>
      <c r="EWV2" s="2439"/>
      <c r="EWW2" s="2439"/>
      <c r="EWX2" s="2439"/>
      <c r="EWY2" s="2439"/>
      <c r="EWZ2" s="2439"/>
      <c r="EXA2" s="2439"/>
      <c r="EXB2" s="2439"/>
      <c r="EXC2" s="2439"/>
      <c r="EXD2" s="2439"/>
      <c r="EXE2" s="2439"/>
      <c r="EXF2" s="2439"/>
      <c r="EXG2" s="2439"/>
      <c r="EXH2" s="2439"/>
      <c r="EXI2" s="2439"/>
      <c r="EXJ2" s="2439"/>
      <c r="EXK2" s="2439"/>
      <c r="EXL2" s="2439"/>
      <c r="EXM2" s="2439"/>
      <c r="EXN2" s="2439"/>
      <c r="EXO2" s="2439"/>
      <c r="EXP2" s="2439"/>
      <c r="EXQ2" s="2439"/>
      <c r="EXR2" s="2439"/>
      <c r="EXS2" s="2439"/>
      <c r="EXT2" s="2439"/>
      <c r="EXU2" s="2439"/>
      <c r="EXV2" s="2439"/>
      <c r="EXW2" s="2439"/>
      <c r="EXX2" s="2439"/>
      <c r="EXY2" s="2439"/>
      <c r="EXZ2" s="2439"/>
      <c r="EYA2" s="2439"/>
      <c r="EYB2" s="2439"/>
      <c r="EYC2" s="2439"/>
      <c r="EYD2" s="2439"/>
      <c r="EYE2" s="2439"/>
      <c r="EYF2" s="2439"/>
      <c r="EYG2" s="2439"/>
      <c r="EYH2" s="2439"/>
      <c r="EYI2" s="2439"/>
      <c r="EYJ2" s="2439"/>
      <c r="EYK2" s="2439"/>
      <c r="EYL2" s="2439"/>
      <c r="EYM2" s="2439"/>
      <c r="EYN2" s="2439"/>
      <c r="EYO2" s="2439"/>
      <c r="EYP2" s="2439"/>
      <c r="EYQ2" s="2439"/>
      <c r="EYR2" s="2439"/>
      <c r="EYS2" s="2439"/>
      <c r="EYT2" s="2439"/>
      <c r="EYU2" s="2439"/>
      <c r="EYV2" s="2439"/>
      <c r="EYW2" s="2439"/>
      <c r="EYX2" s="2439"/>
      <c r="EYY2" s="2439"/>
      <c r="EYZ2" s="2439"/>
      <c r="EZA2" s="2439"/>
      <c r="EZB2" s="2439"/>
      <c r="EZC2" s="2439"/>
      <c r="EZD2" s="2439"/>
      <c r="EZE2" s="2439"/>
      <c r="EZF2" s="2439"/>
      <c r="EZG2" s="2439"/>
      <c r="EZH2" s="2439"/>
      <c r="EZI2" s="2439"/>
      <c r="EZJ2" s="2439"/>
      <c r="EZK2" s="2439"/>
      <c r="EZL2" s="2439"/>
      <c r="EZM2" s="2439"/>
      <c r="EZN2" s="2439"/>
      <c r="EZO2" s="2439"/>
      <c r="EZP2" s="2439"/>
      <c r="EZQ2" s="2439"/>
      <c r="EZR2" s="2439"/>
      <c r="EZS2" s="2439"/>
      <c r="EZT2" s="2439"/>
      <c r="EZU2" s="2439"/>
      <c r="EZV2" s="2439"/>
      <c r="EZW2" s="2439"/>
      <c r="EZX2" s="2439"/>
      <c r="EZY2" s="2439"/>
      <c r="EZZ2" s="2439"/>
      <c r="FAA2" s="2439"/>
      <c r="FAB2" s="2439"/>
      <c r="FAC2" s="2439"/>
      <c r="FAD2" s="2439"/>
      <c r="FAE2" s="2439"/>
      <c r="FAF2" s="2439"/>
      <c r="FAG2" s="2439"/>
      <c r="FAH2" s="2439"/>
      <c r="FAI2" s="2439"/>
      <c r="FAJ2" s="2439"/>
      <c r="FAK2" s="2439"/>
      <c r="FAL2" s="2439"/>
      <c r="FAM2" s="2439"/>
      <c r="FAN2" s="2439"/>
      <c r="FAO2" s="2439"/>
      <c r="FAP2" s="2439"/>
      <c r="FAQ2" s="2439"/>
      <c r="FAR2" s="2439"/>
      <c r="FAS2" s="2439"/>
      <c r="FAT2" s="2439"/>
      <c r="FAU2" s="2439"/>
      <c r="FAV2" s="2439"/>
      <c r="FAW2" s="2439"/>
      <c r="FAX2" s="2439"/>
      <c r="FAY2" s="2439"/>
      <c r="FAZ2" s="2439"/>
      <c r="FBA2" s="2439"/>
      <c r="FBB2" s="2439"/>
      <c r="FBC2" s="2439"/>
      <c r="FBD2" s="2439"/>
      <c r="FBE2" s="2439"/>
      <c r="FBF2" s="2439"/>
      <c r="FBG2" s="2439"/>
      <c r="FBH2" s="2439"/>
      <c r="FBI2" s="2439"/>
      <c r="FBJ2" s="2439"/>
      <c r="FBK2" s="2439"/>
      <c r="FBL2" s="2439"/>
      <c r="FBM2" s="2439"/>
      <c r="FBN2" s="2439"/>
      <c r="FBO2" s="2439"/>
      <c r="FBP2" s="2439"/>
      <c r="FBQ2" s="2439"/>
      <c r="FBR2" s="2439"/>
      <c r="FBS2" s="2439"/>
      <c r="FBT2" s="2439"/>
      <c r="FBU2" s="2439"/>
      <c r="FBV2" s="2439"/>
      <c r="FBW2" s="2439"/>
      <c r="FBX2" s="2439"/>
      <c r="FBY2" s="2439"/>
      <c r="FBZ2" s="2439"/>
      <c r="FCA2" s="2439"/>
      <c r="FCB2" s="2439"/>
      <c r="FCC2" s="2439"/>
      <c r="FCD2" s="2439"/>
      <c r="FCE2" s="2439"/>
      <c r="FCF2" s="2439"/>
      <c r="FCG2" s="2439"/>
      <c r="FCH2" s="2439"/>
      <c r="FCI2" s="2439"/>
      <c r="FCJ2" s="2439"/>
      <c r="FCK2" s="2439"/>
      <c r="FCL2" s="2439"/>
      <c r="FCM2" s="2439"/>
      <c r="FCN2" s="2439"/>
      <c r="FCO2" s="2439"/>
      <c r="FCP2" s="2439"/>
      <c r="FCQ2" s="2439"/>
      <c r="FCR2" s="2439"/>
      <c r="FCS2" s="2439"/>
      <c r="FCT2" s="2439"/>
      <c r="FCU2" s="2439"/>
      <c r="FCV2" s="2439"/>
      <c r="FCW2" s="2439"/>
      <c r="FCX2" s="2439"/>
      <c r="FCY2" s="2439"/>
      <c r="FCZ2" s="2439"/>
      <c r="FDA2" s="2439"/>
      <c r="FDB2" s="2439"/>
      <c r="FDC2" s="2439"/>
      <c r="FDD2" s="2439"/>
      <c r="FDE2" s="2439"/>
      <c r="FDF2" s="2439"/>
      <c r="FDG2" s="2439"/>
      <c r="FDH2" s="2439"/>
      <c r="FDI2" s="2439"/>
      <c r="FDJ2" s="2439"/>
      <c r="FDK2" s="2439"/>
      <c r="FDL2" s="2439"/>
      <c r="FDM2" s="2439"/>
      <c r="FDN2" s="2439"/>
      <c r="FDO2" s="2439"/>
      <c r="FDP2" s="2439"/>
      <c r="FDQ2" s="2439"/>
      <c r="FDR2" s="2439"/>
      <c r="FDS2" s="2439"/>
      <c r="FDT2" s="2439"/>
      <c r="FDU2" s="2439"/>
      <c r="FDV2" s="2439"/>
      <c r="FDW2" s="2439"/>
      <c r="FDX2" s="2439"/>
      <c r="FDY2" s="2439"/>
      <c r="FDZ2" s="2439"/>
      <c r="FEA2" s="2439"/>
      <c r="FEB2" s="2439"/>
      <c r="FEC2" s="2439"/>
      <c r="FED2" s="2439"/>
      <c r="FEE2" s="2439"/>
      <c r="FEF2" s="2439"/>
      <c r="FEG2" s="2439"/>
      <c r="FEH2" s="2439"/>
      <c r="FEI2" s="2439"/>
      <c r="FEJ2" s="2439"/>
      <c r="FEK2" s="2439"/>
      <c r="FEL2" s="2439"/>
      <c r="FEM2" s="2439"/>
      <c r="FEN2" s="2439"/>
      <c r="FEO2" s="2439"/>
      <c r="FEP2" s="2439"/>
      <c r="FEQ2" s="2439"/>
      <c r="FER2" s="2439"/>
      <c r="FES2" s="2439"/>
      <c r="FET2" s="2439"/>
      <c r="FEU2" s="2439"/>
      <c r="FEV2" s="2439"/>
      <c r="FEW2" s="2439"/>
      <c r="FEX2" s="2439"/>
      <c r="FEY2" s="2439"/>
      <c r="FEZ2" s="2439"/>
      <c r="FFA2" s="2439"/>
      <c r="FFB2" s="2439"/>
      <c r="FFC2" s="2439"/>
      <c r="FFD2" s="2439"/>
      <c r="FFE2" s="2439"/>
      <c r="FFF2" s="2439"/>
      <c r="FFG2" s="2439"/>
      <c r="FFH2" s="2439"/>
      <c r="FFI2" s="2439"/>
      <c r="FFJ2" s="2439"/>
      <c r="FFK2" s="2439"/>
      <c r="FFL2" s="2439"/>
      <c r="FFM2" s="2439"/>
      <c r="FFN2" s="2439"/>
      <c r="FFO2" s="2439"/>
      <c r="FFP2" s="2439"/>
      <c r="FFQ2" s="2439"/>
      <c r="FFR2" s="2439"/>
      <c r="FFS2" s="2439"/>
      <c r="FFT2" s="2439"/>
      <c r="FFU2" s="2439"/>
      <c r="FFV2" s="2439"/>
      <c r="FFW2" s="2439"/>
      <c r="FFX2" s="2439"/>
      <c r="FFY2" s="2439"/>
      <c r="FFZ2" s="2439"/>
      <c r="FGA2" s="2439"/>
      <c r="FGB2" s="2439"/>
      <c r="FGC2" s="2439"/>
      <c r="FGD2" s="2439"/>
      <c r="FGE2" s="2439"/>
      <c r="FGF2" s="2439"/>
      <c r="FGG2" s="2439"/>
      <c r="FGH2" s="2439"/>
      <c r="FGI2" s="2439"/>
      <c r="FGJ2" s="2439"/>
      <c r="FGK2" s="2439"/>
      <c r="FGL2" s="2439"/>
      <c r="FGM2" s="2439"/>
      <c r="FGN2" s="2439"/>
      <c r="FGO2" s="2439"/>
      <c r="FGP2" s="2439"/>
      <c r="FGQ2" s="2439"/>
      <c r="FGR2" s="2439"/>
      <c r="FGS2" s="2439"/>
      <c r="FGT2" s="2439"/>
      <c r="FGU2" s="2439"/>
      <c r="FGV2" s="2439"/>
      <c r="FGW2" s="2439"/>
      <c r="FGX2" s="2439"/>
      <c r="FGY2" s="2439"/>
      <c r="FGZ2" s="2439"/>
      <c r="FHA2" s="2439"/>
      <c r="FHB2" s="2439"/>
      <c r="FHC2" s="2439"/>
      <c r="FHD2" s="2439"/>
      <c r="FHE2" s="2439"/>
      <c r="FHF2" s="2439"/>
      <c r="FHG2" s="2439"/>
      <c r="FHH2" s="2439"/>
      <c r="FHI2" s="2439"/>
      <c r="FHJ2" s="2439"/>
      <c r="FHK2" s="2439"/>
      <c r="FHL2" s="2439"/>
      <c r="FHM2" s="2439"/>
      <c r="FHN2" s="2439"/>
      <c r="FHO2" s="2439"/>
      <c r="FHP2" s="2439"/>
      <c r="FHQ2" s="2439"/>
      <c r="FHR2" s="2439"/>
      <c r="FHS2" s="2439"/>
      <c r="FHT2" s="2439"/>
      <c r="FHU2" s="2439"/>
      <c r="FHV2" s="2439"/>
      <c r="FHW2" s="2439"/>
      <c r="FHX2" s="2439"/>
      <c r="FHY2" s="2439"/>
      <c r="FHZ2" s="2439"/>
      <c r="FIA2" s="2439"/>
      <c r="FIB2" s="2439"/>
      <c r="FIC2" s="2439"/>
      <c r="FID2" s="2439"/>
      <c r="FIE2" s="2439"/>
      <c r="FIF2" s="2439"/>
      <c r="FIG2" s="2439"/>
      <c r="FIH2" s="2439"/>
      <c r="FII2" s="2439"/>
      <c r="FIJ2" s="2439"/>
      <c r="FIK2" s="2439"/>
      <c r="FIL2" s="2439"/>
      <c r="FIM2" s="2439"/>
      <c r="FIN2" s="2439"/>
      <c r="FIO2" s="2439"/>
      <c r="FIP2" s="2439"/>
      <c r="FIQ2" s="2439"/>
      <c r="FIR2" s="2439"/>
      <c r="FIS2" s="2439"/>
      <c r="FIT2" s="2439"/>
      <c r="FIU2" s="2439"/>
      <c r="FIV2" s="2439"/>
      <c r="FIW2" s="2439"/>
      <c r="FIX2" s="2439"/>
      <c r="FIY2" s="2439"/>
      <c r="FIZ2" s="2439"/>
      <c r="FJA2" s="2439"/>
      <c r="FJB2" s="2439"/>
      <c r="FJC2" s="2439"/>
      <c r="FJD2" s="2439"/>
      <c r="FJE2" s="2439"/>
      <c r="FJF2" s="2439"/>
      <c r="FJG2" s="2439"/>
      <c r="FJH2" s="2439"/>
      <c r="FJI2" s="2439"/>
      <c r="FJJ2" s="2439"/>
      <c r="FJK2" s="2439"/>
      <c r="FJL2" s="2439"/>
      <c r="FJM2" s="2439"/>
      <c r="FJN2" s="2439"/>
      <c r="FJO2" s="2439"/>
      <c r="FJP2" s="2439"/>
      <c r="FJQ2" s="2439"/>
      <c r="FJR2" s="2439"/>
      <c r="FJS2" s="2439"/>
      <c r="FJT2" s="2439"/>
      <c r="FJU2" s="2439"/>
      <c r="FJV2" s="2439"/>
      <c r="FJW2" s="2439"/>
      <c r="FJX2" s="2439"/>
      <c r="FJY2" s="2439"/>
      <c r="FJZ2" s="2439"/>
      <c r="FKA2" s="2439"/>
      <c r="FKB2" s="2439"/>
      <c r="FKC2" s="2439"/>
      <c r="FKD2" s="2439"/>
      <c r="FKE2" s="2439"/>
      <c r="FKF2" s="2439"/>
      <c r="FKG2" s="2439"/>
      <c r="FKH2" s="2439"/>
      <c r="FKI2" s="2439"/>
      <c r="FKJ2" s="2439"/>
      <c r="FKK2" s="2439"/>
      <c r="FKL2" s="2439"/>
      <c r="FKM2" s="2439"/>
      <c r="FKN2" s="2439"/>
      <c r="FKO2" s="2439"/>
      <c r="FKP2" s="2439"/>
      <c r="FKQ2" s="2439"/>
      <c r="FKR2" s="2439"/>
      <c r="FKS2" s="2439"/>
      <c r="FKT2" s="2439"/>
      <c r="FKU2" s="2439"/>
      <c r="FKV2" s="2439"/>
      <c r="FKW2" s="2439"/>
      <c r="FKX2" s="2439"/>
      <c r="FKY2" s="2439"/>
      <c r="FKZ2" s="2439"/>
      <c r="FLA2" s="2439"/>
      <c r="FLB2" s="2439"/>
      <c r="FLC2" s="2439"/>
      <c r="FLD2" s="2439"/>
      <c r="FLE2" s="2439"/>
      <c r="FLF2" s="2439"/>
      <c r="FLG2" s="2439"/>
      <c r="FLH2" s="2439"/>
      <c r="FLI2" s="2439"/>
      <c r="FLJ2" s="2439"/>
      <c r="FLK2" s="2439"/>
      <c r="FLL2" s="2439"/>
      <c r="FLM2" s="2439"/>
      <c r="FLN2" s="2439"/>
      <c r="FLO2" s="2439"/>
      <c r="FLP2" s="2439"/>
      <c r="FLQ2" s="2439"/>
      <c r="FLR2" s="2439"/>
      <c r="FLS2" s="2439"/>
      <c r="FLT2" s="2439"/>
      <c r="FLU2" s="2439"/>
      <c r="FLV2" s="2439"/>
      <c r="FLW2" s="2439"/>
      <c r="FLX2" s="2439"/>
      <c r="FLY2" s="2439"/>
      <c r="FLZ2" s="2439"/>
      <c r="FMA2" s="2439"/>
      <c r="FMB2" s="2439"/>
      <c r="FMC2" s="2439"/>
      <c r="FMD2" s="2439"/>
      <c r="FME2" s="2439"/>
      <c r="FMF2" s="2439"/>
      <c r="FMG2" s="2439"/>
      <c r="FMH2" s="2439"/>
      <c r="FMI2" s="2439"/>
      <c r="FMJ2" s="2439"/>
      <c r="FMK2" s="2439"/>
      <c r="FML2" s="2439"/>
      <c r="FMM2" s="2439"/>
      <c r="FMN2" s="2439"/>
      <c r="FMO2" s="2439"/>
      <c r="FMP2" s="2439"/>
      <c r="FMQ2" s="2439"/>
      <c r="FMR2" s="2439"/>
      <c r="FMS2" s="2439"/>
      <c r="FMT2" s="2439"/>
      <c r="FMU2" s="2439"/>
      <c r="FMV2" s="2439"/>
      <c r="FMW2" s="2439"/>
      <c r="FMX2" s="2439"/>
      <c r="FMY2" s="2439"/>
      <c r="FMZ2" s="2439"/>
      <c r="FNA2" s="2439"/>
      <c r="FNB2" s="2439"/>
      <c r="FNC2" s="2439"/>
      <c r="FND2" s="2439"/>
      <c r="FNE2" s="2439"/>
      <c r="FNF2" s="2439"/>
      <c r="FNG2" s="2439"/>
      <c r="FNH2" s="2439"/>
      <c r="FNI2" s="2439"/>
      <c r="FNJ2" s="2439"/>
      <c r="FNK2" s="2439"/>
      <c r="FNL2" s="2439"/>
      <c r="FNM2" s="2439"/>
      <c r="FNN2" s="2439"/>
      <c r="FNO2" s="2439"/>
      <c r="FNP2" s="2439"/>
      <c r="FNQ2" s="2439"/>
      <c r="FNR2" s="2439"/>
      <c r="FNS2" s="2439"/>
      <c r="FNT2" s="2439"/>
      <c r="FNU2" s="2439"/>
      <c r="FNV2" s="2439"/>
      <c r="FNW2" s="2439"/>
      <c r="FNX2" s="2439"/>
      <c r="FNY2" s="2439"/>
      <c r="FNZ2" s="2439"/>
      <c r="FOA2" s="2439"/>
      <c r="FOB2" s="2439"/>
      <c r="FOC2" s="2439"/>
      <c r="FOD2" s="2439"/>
      <c r="FOE2" s="2439"/>
      <c r="FOF2" s="2439"/>
      <c r="FOG2" s="2439"/>
      <c r="FOH2" s="2439"/>
      <c r="FOI2" s="2439"/>
      <c r="FOJ2" s="2439"/>
      <c r="FOK2" s="2439"/>
      <c r="FOL2" s="2439"/>
      <c r="FOM2" s="2439"/>
      <c r="FON2" s="2439"/>
      <c r="FOO2" s="2439"/>
      <c r="FOP2" s="2439"/>
      <c r="FOQ2" s="2439"/>
      <c r="FOR2" s="2439"/>
      <c r="FOS2" s="2439"/>
      <c r="FOT2" s="2439"/>
      <c r="FOU2" s="2439"/>
      <c r="FOV2" s="2439"/>
      <c r="FOW2" s="2439"/>
      <c r="FOX2" s="2439"/>
      <c r="FOY2" s="2439"/>
      <c r="FOZ2" s="2439"/>
      <c r="FPA2" s="2439"/>
      <c r="FPB2" s="2439"/>
      <c r="FPC2" s="2439"/>
      <c r="FPD2" s="2439"/>
      <c r="FPE2" s="2439"/>
      <c r="FPF2" s="2439"/>
      <c r="FPG2" s="2439"/>
      <c r="FPH2" s="2439"/>
      <c r="FPI2" s="2439"/>
      <c r="FPJ2" s="2439"/>
      <c r="FPK2" s="2439"/>
      <c r="FPL2" s="2439"/>
      <c r="FPM2" s="2439"/>
      <c r="FPN2" s="2439"/>
      <c r="FPO2" s="2439"/>
      <c r="FPP2" s="2439"/>
      <c r="FPQ2" s="2439"/>
      <c r="FPR2" s="2439"/>
      <c r="FPS2" s="2439"/>
      <c r="FPT2" s="2439"/>
      <c r="FPU2" s="2439"/>
      <c r="FPV2" s="2439"/>
      <c r="FPW2" s="2439"/>
      <c r="FPX2" s="2439"/>
      <c r="FPY2" s="2439"/>
      <c r="FPZ2" s="2439"/>
      <c r="FQA2" s="2439"/>
      <c r="FQB2" s="2439"/>
      <c r="FQC2" s="2439"/>
      <c r="FQD2" s="2439"/>
      <c r="FQE2" s="2439"/>
      <c r="FQF2" s="2439"/>
      <c r="FQG2" s="2439"/>
      <c r="FQH2" s="2439"/>
      <c r="FQI2" s="2439"/>
      <c r="FQJ2" s="2439"/>
      <c r="FQK2" s="2439"/>
      <c r="FQL2" s="2439"/>
      <c r="FQM2" s="2439"/>
      <c r="FQN2" s="2439"/>
      <c r="FQO2" s="2439"/>
      <c r="FQP2" s="2439"/>
      <c r="FQQ2" s="2439"/>
      <c r="FQR2" s="2439"/>
      <c r="FQS2" s="2439"/>
      <c r="FQT2" s="2439"/>
      <c r="FQU2" s="2439"/>
      <c r="FQV2" s="2439"/>
      <c r="FQW2" s="2439"/>
      <c r="FQX2" s="2439"/>
      <c r="FQY2" s="2439"/>
      <c r="FQZ2" s="2439"/>
      <c r="FRA2" s="2439"/>
      <c r="FRB2" s="2439"/>
      <c r="FRC2" s="2439"/>
      <c r="FRD2" s="2439"/>
      <c r="FRE2" s="2439"/>
      <c r="FRF2" s="2439"/>
      <c r="FRG2" s="2439"/>
      <c r="FRH2" s="2439"/>
      <c r="FRI2" s="2439"/>
      <c r="FRJ2" s="2439"/>
      <c r="FRK2" s="2439"/>
      <c r="FRL2" s="2439"/>
      <c r="FRM2" s="2439"/>
      <c r="FRN2" s="2439"/>
      <c r="FRO2" s="2439"/>
      <c r="FRP2" s="2439"/>
      <c r="FRQ2" s="2439"/>
      <c r="FRR2" s="2439"/>
      <c r="FRS2" s="2439"/>
      <c r="FRT2" s="2439"/>
      <c r="FRU2" s="2439"/>
      <c r="FRV2" s="2439"/>
      <c r="FRW2" s="2439"/>
      <c r="FRX2" s="2439"/>
      <c r="FRY2" s="2439"/>
      <c r="FRZ2" s="2439"/>
      <c r="FSA2" s="2439"/>
      <c r="FSB2" s="2439"/>
      <c r="FSC2" s="2439"/>
      <c r="FSD2" s="2439"/>
      <c r="FSE2" s="2439"/>
      <c r="FSF2" s="2439"/>
      <c r="FSG2" s="2439"/>
      <c r="FSH2" s="2439"/>
      <c r="FSI2" s="2439"/>
      <c r="FSJ2" s="2439"/>
      <c r="FSK2" s="2439"/>
      <c r="FSL2" s="2439"/>
      <c r="FSM2" s="2439"/>
      <c r="FSN2" s="2439"/>
      <c r="FSO2" s="2439"/>
      <c r="FSP2" s="2439"/>
      <c r="FSQ2" s="2439"/>
      <c r="FSR2" s="2439"/>
      <c r="FSS2" s="2439"/>
      <c r="FST2" s="2439"/>
      <c r="FSU2" s="2439"/>
      <c r="FSV2" s="2439"/>
      <c r="FSW2" s="2439"/>
      <c r="FSX2" s="2439"/>
      <c r="FSY2" s="2439"/>
      <c r="FSZ2" s="2439"/>
      <c r="FTA2" s="2439"/>
      <c r="FTB2" s="2439"/>
      <c r="FTC2" s="2439"/>
      <c r="FTD2" s="2439"/>
      <c r="FTE2" s="2439"/>
      <c r="FTF2" s="2439"/>
      <c r="FTG2" s="2439"/>
      <c r="FTH2" s="2439"/>
      <c r="FTI2" s="2439"/>
      <c r="FTJ2" s="2439"/>
      <c r="FTK2" s="2439"/>
      <c r="FTL2" s="2439"/>
      <c r="FTM2" s="2439"/>
      <c r="FTN2" s="2439"/>
      <c r="FTO2" s="2439"/>
      <c r="FTP2" s="2439"/>
      <c r="FTQ2" s="2439"/>
      <c r="FTR2" s="2439"/>
      <c r="FTS2" s="2439"/>
      <c r="FTT2" s="2439"/>
      <c r="FTU2" s="2439"/>
      <c r="FTV2" s="2439"/>
      <c r="FTW2" s="2439"/>
      <c r="FTX2" s="2439"/>
      <c r="FTY2" s="2439"/>
      <c r="FTZ2" s="2439"/>
      <c r="FUA2" s="2439"/>
      <c r="FUB2" s="2439"/>
      <c r="FUC2" s="2439"/>
      <c r="FUD2" s="2439"/>
      <c r="FUE2" s="2439"/>
      <c r="FUF2" s="2439"/>
      <c r="FUG2" s="2439"/>
      <c r="FUH2" s="2439"/>
      <c r="FUI2" s="2439"/>
      <c r="FUJ2" s="2439"/>
      <c r="FUK2" s="2439"/>
      <c r="FUL2" s="2439"/>
      <c r="FUM2" s="2439"/>
      <c r="FUN2" s="2439"/>
      <c r="FUO2" s="2439"/>
      <c r="FUP2" s="2439"/>
      <c r="FUQ2" s="2439"/>
      <c r="FUR2" s="2439"/>
      <c r="FUS2" s="2439"/>
      <c r="FUT2" s="2439"/>
      <c r="FUU2" s="2439"/>
      <c r="FUV2" s="2439"/>
      <c r="FUW2" s="2439"/>
      <c r="FUX2" s="2439"/>
      <c r="FUY2" s="2439"/>
      <c r="FUZ2" s="2439"/>
      <c r="FVA2" s="2439"/>
      <c r="FVB2" s="2439"/>
      <c r="FVC2" s="2439"/>
      <c r="FVD2" s="2439"/>
      <c r="FVE2" s="2439"/>
      <c r="FVF2" s="2439"/>
      <c r="FVG2" s="2439"/>
      <c r="FVH2" s="2439"/>
      <c r="FVI2" s="2439"/>
      <c r="FVJ2" s="2439"/>
      <c r="FVK2" s="2439"/>
      <c r="FVL2" s="2439"/>
      <c r="FVM2" s="2439"/>
      <c r="FVN2" s="2439"/>
      <c r="FVO2" s="2439"/>
      <c r="FVP2" s="2439"/>
      <c r="FVQ2" s="2439"/>
      <c r="FVR2" s="2439"/>
      <c r="FVS2" s="2439"/>
      <c r="FVT2" s="2439"/>
      <c r="FVU2" s="2439"/>
      <c r="FVV2" s="2439"/>
      <c r="FVW2" s="2439"/>
      <c r="FVX2" s="2439"/>
      <c r="FVY2" s="2439"/>
      <c r="FVZ2" s="2439"/>
      <c r="FWA2" s="2439"/>
      <c r="FWB2" s="2439"/>
      <c r="FWC2" s="2439"/>
      <c r="FWD2" s="2439"/>
      <c r="FWE2" s="2439"/>
      <c r="FWF2" s="2439"/>
      <c r="FWG2" s="2439"/>
      <c r="FWH2" s="2439"/>
      <c r="FWI2" s="2439"/>
      <c r="FWJ2" s="2439"/>
      <c r="FWK2" s="2439"/>
      <c r="FWL2" s="2439"/>
      <c r="FWM2" s="2439"/>
      <c r="FWN2" s="2439"/>
      <c r="FWO2" s="2439"/>
      <c r="FWP2" s="2439"/>
      <c r="FWQ2" s="2439"/>
      <c r="FWR2" s="2439"/>
      <c r="FWS2" s="2439"/>
      <c r="FWT2" s="2439"/>
      <c r="FWU2" s="2439"/>
      <c r="FWV2" s="2439"/>
      <c r="FWW2" s="2439"/>
      <c r="FWX2" s="2439"/>
      <c r="FWY2" s="2439"/>
      <c r="FWZ2" s="2439"/>
      <c r="FXA2" s="2439"/>
      <c r="FXB2" s="2439"/>
      <c r="FXC2" s="2439"/>
      <c r="FXD2" s="2439"/>
      <c r="FXE2" s="2439"/>
      <c r="FXF2" s="2439"/>
      <c r="FXG2" s="2439"/>
      <c r="FXH2" s="2439"/>
      <c r="FXI2" s="2439"/>
      <c r="FXJ2" s="2439"/>
      <c r="FXK2" s="2439"/>
      <c r="FXL2" s="2439"/>
      <c r="FXM2" s="2439"/>
      <c r="FXN2" s="2439"/>
      <c r="FXO2" s="2439"/>
      <c r="FXP2" s="2439"/>
      <c r="FXQ2" s="2439"/>
      <c r="FXR2" s="2439"/>
      <c r="FXS2" s="2439"/>
      <c r="FXT2" s="2439"/>
      <c r="FXU2" s="2439"/>
      <c r="FXV2" s="2439"/>
      <c r="FXW2" s="2439"/>
      <c r="FXX2" s="2439"/>
      <c r="FXY2" s="2439"/>
      <c r="FXZ2" s="2439"/>
      <c r="FYA2" s="2439"/>
      <c r="FYB2" s="2439"/>
      <c r="FYC2" s="2439"/>
      <c r="FYD2" s="2439"/>
      <c r="FYE2" s="2439"/>
      <c r="FYF2" s="2439"/>
      <c r="FYG2" s="2439"/>
      <c r="FYH2" s="2439"/>
      <c r="FYI2" s="2439"/>
      <c r="FYJ2" s="2439"/>
      <c r="FYK2" s="2439"/>
      <c r="FYL2" s="2439"/>
      <c r="FYM2" s="2439"/>
      <c r="FYN2" s="2439"/>
      <c r="FYO2" s="2439"/>
      <c r="FYP2" s="2439"/>
      <c r="FYQ2" s="2439"/>
      <c r="FYR2" s="2439"/>
      <c r="FYS2" s="2439"/>
      <c r="FYT2" s="2439"/>
      <c r="FYU2" s="2439"/>
      <c r="FYV2" s="2439"/>
      <c r="FYW2" s="2439"/>
      <c r="FYX2" s="2439"/>
      <c r="FYY2" s="2439"/>
      <c r="FYZ2" s="2439"/>
      <c r="FZA2" s="2439"/>
      <c r="FZB2" s="2439"/>
      <c r="FZC2" s="2439"/>
      <c r="FZD2" s="2439"/>
      <c r="FZE2" s="2439"/>
      <c r="FZF2" s="2439"/>
      <c r="FZG2" s="2439"/>
      <c r="FZH2" s="2439"/>
      <c r="FZI2" s="2439"/>
      <c r="FZJ2" s="2439"/>
      <c r="FZK2" s="2439"/>
      <c r="FZL2" s="2439"/>
      <c r="FZM2" s="2439"/>
      <c r="FZN2" s="2439"/>
      <c r="FZO2" s="2439"/>
      <c r="FZP2" s="2439"/>
      <c r="FZQ2" s="2439"/>
      <c r="FZR2" s="2439"/>
      <c r="FZS2" s="2439"/>
      <c r="FZT2" s="2439"/>
      <c r="FZU2" s="2439"/>
      <c r="FZV2" s="2439"/>
      <c r="FZW2" s="2439"/>
      <c r="FZX2" s="2439"/>
      <c r="FZY2" s="2439"/>
      <c r="FZZ2" s="2439"/>
      <c r="GAA2" s="2439"/>
      <c r="GAB2" s="2439"/>
      <c r="GAC2" s="2439"/>
      <c r="GAD2" s="2439"/>
      <c r="GAE2" s="2439"/>
      <c r="GAF2" s="2439"/>
      <c r="GAG2" s="2439"/>
      <c r="GAH2" s="2439"/>
      <c r="GAI2" s="2439"/>
      <c r="GAJ2" s="2439"/>
      <c r="GAK2" s="2439"/>
      <c r="GAL2" s="2439"/>
      <c r="GAM2" s="2439"/>
      <c r="GAN2" s="2439"/>
      <c r="GAO2" s="2439"/>
      <c r="GAP2" s="2439"/>
      <c r="GAQ2" s="2439"/>
      <c r="GAR2" s="2439"/>
      <c r="GAS2" s="2439"/>
      <c r="GAT2" s="2439"/>
      <c r="GAU2" s="2439"/>
      <c r="GAV2" s="2439"/>
      <c r="GAW2" s="2439"/>
      <c r="GAX2" s="2439"/>
      <c r="GAY2" s="2439"/>
      <c r="GAZ2" s="2439"/>
      <c r="GBA2" s="2439"/>
      <c r="GBB2" s="2439"/>
      <c r="GBC2" s="2439"/>
      <c r="GBD2" s="2439"/>
      <c r="GBE2" s="2439"/>
      <c r="GBF2" s="2439"/>
      <c r="GBG2" s="2439"/>
      <c r="GBH2" s="2439"/>
      <c r="GBI2" s="2439"/>
      <c r="GBJ2" s="2439"/>
      <c r="GBK2" s="2439"/>
      <c r="GBL2" s="2439"/>
      <c r="GBM2" s="2439"/>
      <c r="GBN2" s="2439"/>
      <c r="GBO2" s="2439"/>
      <c r="GBP2" s="2439"/>
      <c r="GBQ2" s="2439"/>
      <c r="GBR2" s="2439"/>
      <c r="GBS2" s="2439"/>
      <c r="GBT2" s="2439"/>
      <c r="GBU2" s="2439"/>
      <c r="GBV2" s="2439"/>
      <c r="GBW2" s="2439"/>
      <c r="GBX2" s="2439"/>
      <c r="GBY2" s="2439"/>
      <c r="GBZ2" s="2439"/>
      <c r="GCA2" s="2439"/>
      <c r="GCB2" s="2439"/>
      <c r="GCC2" s="2439"/>
      <c r="GCD2" s="2439"/>
      <c r="GCE2" s="2439"/>
      <c r="GCF2" s="2439"/>
      <c r="GCG2" s="2439"/>
      <c r="GCH2" s="2439"/>
      <c r="GCI2" s="2439"/>
      <c r="GCJ2" s="2439"/>
      <c r="GCK2" s="2439"/>
      <c r="GCL2" s="2439"/>
      <c r="GCM2" s="2439"/>
      <c r="GCN2" s="2439"/>
      <c r="GCO2" s="2439"/>
      <c r="GCP2" s="2439"/>
      <c r="GCQ2" s="2439"/>
      <c r="GCR2" s="2439"/>
      <c r="GCS2" s="2439"/>
      <c r="GCT2" s="2439"/>
      <c r="GCU2" s="2439"/>
      <c r="GCV2" s="2439"/>
      <c r="GCW2" s="2439"/>
      <c r="GCX2" s="2439"/>
      <c r="GCY2" s="2439"/>
      <c r="GCZ2" s="2439"/>
      <c r="GDA2" s="2439"/>
      <c r="GDB2" s="2439"/>
      <c r="GDC2" s="2439"/>
      <c r="GDD2" s="2439"/>
      <c r="GDE2" s="2439"/>
      <c r="GDF2" s="2439"/>
      <c r="GDG2" s="2439"/>
      <c r="GDH2" s="2439"/>
      <c r="GDI2" s="2439"/>
      <c r="GDJ2" s="2439"/>
      <c r="GDK2" s="2439"/>
      <c r="GDL2" s="2439"/>
      <c r="GDM2" s="2439"/>
      <c r="GDN2" s="2439"/>
      <c r="GDO2" s="2439"/>
      <c r="GDP2" s="2439"/>
      <c r="GDQ2" s="2439"/>
      <c r="GDR2" s="2439"/>
      <c r="GDS2" s="2439"/>
      <c r="GDT2" s="2439"/>
      <c r="GDU2" s="2439"/>
      <c r="GDV2" s="2439"/>
      <c r="GDW2" s="2439"/>
      <c r="GDX2" s="2439"/>
      <c r="GDY2" s="2439"/>
      <c r="GDZ2" s="2439"/>
      <c r="GEA2" s="2439"/>
      <c r="GEB2" s="2439"/>
      <c r="GEC2" s="2439"/>
      <c r="GED2" s="2439"/>
      <c r="GEE2" s="2439"/>
      <c r="GEF2" s="2439"/>
      <c r="GEG2" s="2439"/>
      <c r="GEH2" s="2439"/>
      <c r="GEI2" s="2439"/>
      <c r="GEJ2" s="2439"/>
      <c r="GEK2" s="2439"/>
      <c r="GEL2" s="2439"/>
      <c r="GEM2" s="2439"/>
      <c r="GEN2" s="2439"/>
      <c r="GEO2" s="2439"/>
      <c r="GEP2" s="2439"/>
      <c r="GEQ2" s="2439"/>
      <c r="GER2" s="2439"/>
      <c r="GES2" s="2439"/>
      <c r="GET2" s="2439"/>
      <c r="GEU2" s="2439"/>
      <c r="GEV2" s="2439"/>
      <c r="GEW2" s="2439"/>
      <c r="GEX2" s="2439"/>
      <c r="GEY2" s="2439"/>
      <c r="GEZ2" s="2439"/>
      <c r="GFA2" s="2439"/>
      <c r="GFB2" s="2439"/>
      <c r="GFC2" s="2439"/>
      <c r="GFD2" s="2439"/>
      <c r="GFE2" s="2439"/>
      <c r="GFF2" s="2439"/>
      <c r="GFG2" s="2439"/>
      <c r="GFH2" s="2439"/>
      <c r="GFI2" s="2439"/>
      <c r="GFJ2" s="2439"/>
      <c r="GFK2" s="2439"/>
      <c r="GFL2" s="2439"/>
      <c r="GFM2" s="2439"/>
      <c r="GFN2" s="2439"/>
      <c r="GFO2" s="2439"/>
      <c r="GFP2" s="2439"/>
      <c r="GFQ2" s="2439"/>
      <c r="GFR2" s="2439"/>
      <c r="GFS2" s="2439"/>
      <c r="GFT2" s="2439"/>
      <c r="GFU2" s="2439"/>
      <c r="GFV2" s="2439"/>
      <c r="GFW2" s="2439"/>
      <c r="GFX2" s="2439"/>
      <c r="GFY2" s="2439"/>
      <c r="GFZ2" s="2439"/>
      <c r="GGA2" s="2439"/>
      <c r="GGB2" s="2439"/>
      <c r="GGC2" s="2439"/>
      <c r="GGD2" s="2439"/>
      <c r="GGE2" s="2439"/>
      <c r="GGF2" s="2439"/>
      <c r="GGG2" s="2439"/>
      <c r="GGH2" s="2439"/>
      <c r="GGI2" s="2439"/>
      <c r="GGJ2" s="2439"/>
      <c r="GGK2" s="2439"/>
      <c r="GGL2" s="2439"/>
      <c r="GGM2" s="2439"/>
      <c r="GGN2" s="2439"/>
      <c r="GGO2" s="2439"/>
      <c r="GGP2" s="2439"/>
      <c r="GGQ2" s="2439"/>
      <c r="GGR2" s="2439"/>
      <c r="GGS2" s="2439"/>
      <c r="GGT2" s="2439"/>
      <c r="GGU2" s="2439"/>
      <c r="GGV2" s="2439"/>
      <c r="GGW2" s="2439"/>
      <c r="GGX2" s="2439"/>
      <c r="GGY2" s="2439"/>
      <c r="GGZ2" s="2439"/>
      <c r="GHA2" s="2439"/>
      <c r="GHB2" s="2439"/>
      <c r="GHC2" s="2439"/>
      <c r="GHD2" s="2439"/>
      <c r="GHE2" s="2439"/>
      <c r="GHF2" s="2439"/>
      <c r="GHG2" s="2439"/>
      <c r="GHH2" s="2439"/>
      <c r="GHI2" s="2439"/>
      <c r="GHJ2" s="2439"/>
      <c r="GHK2" s="2439"/>
      <c r="GHL2" s="2439"/>
      <c r="GHM2" s="2439"/>
      <c r="GHN2" s="2439"/>
      <c r="GHO2" s="2439"/>
      <c r="GHP2" s="2439"/>
      <c r="GHQ2" s="2439"/>
      <c r="GHR2" s="2439"/>
      <c r="GHS2" s="2439"/>
      <c r="GHT2" s="2439"/>
      <c r="GHU2" s="2439"/>
      <c r="GHV2" s="2439"/>
      <c r="GHW2" s="2439"/>
      <c r="GHX2" s="2439"/>
      <c r="GHY2" s="2439"/>
      <c r="GHZ2" s="2439"/>
      <c r="GIA2" s="2439"/>
      <c r="GIB2" s="2439"/>
      <c r="GIC2" s="2439"/>
      <c r="GID2" s="2439"/>
      <c r="GIE2" s="2439"/>
      <c r="GIF2" s="2439"/>
      <c r="GIG2" s="2439"/>
      <c r="GIH2" s="2439"/>
      <c r="GII2" s="2439"/>
      <c r="GIJ2" s="2439"/>
      <c r="GIK2" s="2439"/>
      <c r="GIL2" s="2439"/>
      <c r="GIM2" s="2439"/>
      <c r="GIN2" s="2439"/>
      <c r="GIO2" s="2439"/>
      <c r="GIP2" s="2439"/>
      <c r="GIQ2" s="2439"/>
      <c r="GIR2" s="2439"/>
      <c r="GIS2" s="2439"/>
      <c r="GIT2" s="2439"/>
      <c r="GIU2" s="2439"/>
      <c r="GIV2" s="2439"/>
      <c r="GIW2" s="2439"/>
      <c r="GIX2" s="2439"/>
      <c r="GIY2" s="2439"/>
      <c r="GIZ2" s="2439"/>
      <c r="GJA2" s="2439"/>
      <c r="GJB2" s="2439"/>
      <c r="GJC2" s="2439"/>
      <c r="GJD2" s="2439"/>
      <c r="GJE2" s="2439"/>
      <c r="GJF2" s="2439"/>
      <c r="GJG2" s="2439"/>
      <c r="GJH2" s="2439"/>
      <c r="GJI2" s="2439"/>
      <c r="GJJ2" s="2439"/>
      <c r="GJK2" s="2439"/>
      <c r="GJL2" s="2439"/>
      <c r="GJM2" s="2439"/>
      <c r="GJN2" s="2439"/>
      <c r="GJO2" s="2439"/>
      <c r="GJP2" s="2439"/>
      <c r="GJQ2" s="2439"/>
      <c r="GJR2" s="2439"/>
      <c r="GJS2" s="2439"/>
      <c r="GJT2" s="2439"/>
      <c r="GJU2" s="2439"/>
      <c r="GJV2" s="2439"/>
      <c r="GJW2" s="2439"/>
      <c r="GJX2" s="2439"/>
      <c r="GJY2" s="2439"/>
      <c r="GJZ2" s="2439"/>
      <c r="GKA2" s="2439"/>
      <c r="GKB2" s="2439"/>
      <c r="GKC2" s="2439"/>
      <c r="GKD2" s="2439"/>
      <c r="GKE2" s="2439"/>
      <c r="GKF2" s="2439"/>
      <c r="GKG2" s="2439"/>
      <c r="GKH2" s="2439"/>
      <c r="GKI2" s="2439"/>
      <c r="GKJ2" s="2439"/>
      <c r="GKK2" s="2439"/>
      <c r="GKL2" s="2439"/>
      <c r="GKM2" s="2439"/>
      <c r="GKN2" s="2439"/>
      <c r="GKO2" s="2439"/>
      <c r="GKP2" s="2439"/>
      <c r="GKQ2" s="2439"/>
      <c r="GKR2" s="2439"/>
      <c r="GKS2" s="2439"/>
      <c r="GKT2" s="2439"/>
      <c r="GKU2" s="2439"/>
      <c r="GKV2" s="2439"/>
      <c r="GKW2" s="2439"/>
      <c r="GKX2" s="2439"/>
      <c r="GKY2" s="2439"/>
      <c r="GKZ2" s="2439"/>
      <c r="GLA2" s="2439"/>
      <c r="GLB2" s="2439"/>
      <c r="GLC2" s="2439"/>
      <c r="GLD2" s="2439"/>
      <c r="GLE2" s="2439"/>
      <c r="GLF2" s="2439"/>
      <c r="GLG2" s="2439"/>
      <c r="GLH2" s="2439"/>
      <c r="GLI2" s="2439"/>
      <c r="GLJ2" s="2439"/>
      <c r="GLK2" s="2439"/>
      <c r="GLL2" s="2439"/>
      <c r="GLM2" s="2439"/>
      <c r="GLN2" s="2439"/>
      <c r="GLO2" s="2439"/>
      <c r="GLP2" s="2439"/>
      <c r="GLQ2" s="2439"/>
      <c r="GLR2" s="2439"/>
      <c r="GLS2" s="2439"/>
      <c r="GLT2" s="2439"/>
      <c r="GLU2" s="2439"/>
      <c r="GLV2" s="2439"/>
      <c r="GLW2" s="2439"/>
      <c r="GLX2" s="2439"/>
      <c r="GLY2" s="2439"/>
      <c r="GLZ2" s="2439"/>
      <c r="GMA2" s="2439"/>
      <c r="GMB2" s="2439"/>
      <c r="GMC2" s="2439"/>
      <c r="GMD2" s="2439"/>
      <c r="GME2" s="2439"/>
      <c r="GMF2" s="2439"/>
      <c r="GMG2" s="2439"/>
      <c r="GMH2" s="2439"/>
      <c r="GMI2" s="2439"/>
      <c r="GMJ2" s="2439"/>
      <c r="GMK2" s="2439"/>
      <c r="GML2" s="2439"/>
      <c r="GMM2" s="2439"/>
      <c r="GMN2" s="2439"/>
      <c r="GMO2" s="2439"/>
      <c r="GMP2" s="2439"/>
      <c r="GMQ2" s="2439"/>
      <c r="GMR2" s="2439"/>
      <c r="GMS2" s="2439"/>
      <c r="GMT2" s="2439"/>
      <c r="GMU2" s="2439"/>
      <c r="GMV2" s="2439"/>
      <c r="GMW2" s="2439"/>
      <c r="GMX2" s="2439"/>
      <c r="GMY2" s="2439"/>
      <c r="GMZ2" s="2439"/>
      <c r="GNA2" s="2439"/>
      <c r="GNB2" s="2439"/>
      <c r="GNC2" s="2439"/>
      <c r="GND2" s="2439"/>
      <c r="GNE2" s="2439"/>
      <c r="GNF2" s="2439"/>
      <c r="GNG2" s="2439"/>
      <c r="GNH2" s="2439"/>
      <c r="GNI2" s="2439"/>
      <c r="GNJ2" s="2439"/>
      <c r="GNK2" s="2439"/>
      <c r="GNL2" s="2439"/>
      <c r="GNM2" s="2439"/>
      <c r="GNN2" s="2439"/>
      <c r="GNO2" s="2439"/>
      <c r="GNP2" s="2439"/>
      <c r="GNQ2" s="2439"/>
      <c r="GNR2" s="2439"/>
      <c r="GNS2" s="2439"/>
      <c r="GNT2" s="2439"/>
      <c r="GNU2" s="2439"/>
      <c r="GNV2" s="2439"/>
      <c r="GNW2" s="2439"/>
      <c r="GNX2" s="2439"/>
      <c r="GNY2" s="2439"/>
      <c r="GNZ2" s="2439"/>
      <c r="GOA2" s="2439"/>
      <c r="GOB2" s="2439"/>
      <c r="GOC2" s="2439"/>
      <c r="GOD2" s="2439"/>
      <c r="GOE2" s="2439"/>
      <c r="GOF2" s="2439"/>
      <c r="GOG2" s="2439"/>
      <c r="GOH2" s="2439"/>
      <c r="GOI2" s="2439"/>
      <c r="GOJ2" s="2439"/>
      <c r="GOK2" s="2439"/>
      <c r="GOL2" s="2439"/>
      <c r="GOM2" s="2439"/>
      <c r="GON2" s="2439"/>
      <c r="GOO2" s="2439"/>
      <c r="GOP2" s="2439"/>
      <c r="GOQ2" s="2439"/>
      <c r="GOR2" s="2439"/>
      <c r="GOS2" s="2439"/>
      <c r="GOT2" s="2439"/>
      <c r="GOU2" s="2439"/>
      <c r="GOV2" s="2439"/>
      <c r="GOW2" s="2439"/>
      <c r="GOX2" s="2439"/>
      <c r="GOY2" s="2439"/>
      <c r="GOZ2" s="2439"/>
      <c r="GPA2" s="2439"/>
      <c r="GPB2" s="2439"/>
      <c r="GPC2" s="2439"/>
      <c r="GPD2" s="2439"/>
      <c r="GPE2" s="2439"/>
      <c r="GPF2" s="2439"/>
      <c r="GPG2" s="2439"/>
      <c r="GPH2" s="2439"/>
      <c r="GPI2" s="2439"/>
      <c r="GPJ2" s="2439"/>
      <c r="GPK2" s="2439"/>
      <c r="GPL2" s="2439"/>
      <c r="GPM2" s="2439"/>
      <c r="GPN2" s="2439"/>
      <c r="GPO2" s="2439"/>
      <c r="GPP2" s="2439"/>
      <c r="GPQ2" s="2439"/>
      <c r="GPR2" s="2439"/>
      <c r="GPS2" s="2439"/>
      <c r="GPT2" s="2439"/>
      <c r="GPU2" s="2439"/>
      <c r="GPV2" s="2439"/>
      <c r="GPW2" s="2439"/>
      <c r="GPX2" s="2439"/>
      <c r="GPY2" s="2439"/>
      <c r="GPZ2" s="2439"/>
      <c r="GQA2" s="2439"/>
      <c r="GQB2" s="2439"/>
      <c r="GQC2" s="2439"/>
      <c r="GQD2" s="2439"/>
      <c r="GQE2" s="2439"/>
      <c r="GQF2" s="2439"/>
      <c r="GQG2" s="2439"/>
      <c r="GQH2" s="2439"/>
      <c r="GQI2" s="2439"/>
      <c r="GQJ2" s="2439"/>
      <c r="GQK2" s="2439"/>
      <c r="GQL2" s="2439"/>
      <c r="GQM2" s="2439"/>
      <c r="GQN2" s="2439"/>
      <c r="GQO2" s="2439"/>
      <c r="GQP2" s="2439"/>
      <c r="GQQ2" s="2439"/>
      <c r="GQR2" s="2439"/>
      <c r="GQS2" s="2439"/>
      <c r="GQT2" s="2439"/>
      <c r="GQU2" s="2439"/>
      <c r="GQV2" s="2439"/>
      <c r="GQW2" s="2439"/>
      <c r="GQX2" s="2439"/>
      <c r="GQY2" s="2439"/>
      <c r="GQZ2" s="2439"/>
      <c r="GRA2" s="2439"/>
      <c r="GRB2" s="2439"/>
      <c r="GRC2" s="2439"/>
      <c r="GRD2" s="2439"/>
      <c r="GRE2" s="2439"/>
      <c r="GRF2" s="2439"/>
      <c r="GRG2" s="2439"/>
      <c r="GRH2" s="2439"/>
      <c r="GRI2" s="2439"/>
      <c r="GRJ2" s="2439"/>
      <c r="GRK2" s="2439"/>
      <c r="GRL2" s="2439"/>
      <c r="GRM2" s="2439"/>
      <c r="GRN2" s="2439"/>
      <c r="GRO2" s="2439"/>
      <c r="GRP2" s="2439"/>
      <c r="GRQ2" s="2439"/>
      <c r="GRR2" s="2439"/>
      <c r="GRS2" s="2439"/>
      <c r="GRT2" s="2439"/>
      <c r="GRU2" s="2439"/>
      <c r="GRV2" s="2439"/>
      <c r="GRW2" s="2439"/>
      <c r="GRX2" s="2439"/>
      <c r="GRY2" s="2439"/>
      <c r="GRZ2" s="2439"/>
      <c r="GSA2" s="2439"/>
      <c r="GSB2" s="2439"/>
      <c r="GSC2" s="2439"/>
      <c r="GSD2" s="2439"/>
      <c r="GSE2" s="2439"/>
      <c r="GSF2" s="2439"/>
      <c r="GSG2" s="2439"/>
      <c r="GSH2" s="2439"/>
      <c r="GSI2" s="2439"/>
      <c r="GSJ2" s="2439"/>
      <c r="GSK2" s="2439"/>
      <c r="GSL2" s="2439"/>
      <c r="GSM2" s="2439"/>
      <c r="GSN2" s="2439"/>
      <c r="GSO2" s="2439"/>
      <c r="GSP2" s="2439"/>
      <c r="GSQ2" s="2439"/>
      <c r="GSR2" s="2439"/>
      <c r="GSS2" s="2439"/>
      <c r="GST2" s="2439"/>
      <c r="GSU2" s="2439"/>
      <c r="GSV2" s="2439"/>
      <c r="GSW2" s="2439"/>
      <c r="GSX2" s="2439"/>
      <c r="GSY2" s="2439"/>
      <c r="GSZ2" s="2439"/>
      <c r="GTA2" s="2439"/>
      <c r="GTB2" s="2439"/>
      <c r="GTC2" s="2439"/>
      <c r="GTD2" s="2439"/>
      <c r="GTE2" s="2439"/>
      <c r="GTF2" s="2439"/>
      <c r="GTG2" s="2439"/>
      <c r="GTH2" s="2439"/>
      <c r="GTI2" s="2439"/>
      <c r="GTJ2" s="2439"/>
      <c r="GTK2" s="2439"/>
      <c r="GTL2" s="2439"/>
      <c r="GTM2" s="2439"/>
      <c r="GTN2" s="2439"/>
      <c r="GTO2" s="2439"/>
      <c r="GTP2" s="2439"/>
      <c r="GTQ2" s="2439"/>
      <c r="GTR2" s="2439"/>
      <c r="GTS2" s="2439"/>
      <c r="GTT2" s="2439"/>
      <c r="GTU2" s="2439"/>
      <c r="GTV2" s="2439"/>
      <c r="GTW2" s="2439"/>
      <c r="GTX2" s="2439"/>
      <c r="GTY2" s="2439"/>
      <c r="GTZ2" s="2439"/>
      <c r="GUA2" s="2439"/>
      <c r="GUB2" s="2439"/>
      <c r="GUC2" s="2439"/>
      <c r="GUD2" s="2439"/>
      <c r="GUE2" s="2439"/>
      <c r="GUF2" s="2439"/>
      <c r="GUG2" s="2439"/>
      <c r="GUH2" s="2439"/>
      <c r="GUI2" s="2439"/>
      <c r="GUJ2" s="2439"/>
      <c r="GUK2" s="2439"/>
      <c r="GUL2" s="2439"/>
      <c r="GUM2" s="2439"/>
      <c r="GUN2" s="2439"/>
      <c r="GUO2" s="2439"/>
      <c r="GUP2" s="2439"/>
      <c r="GUQ2" s="2439"/>
      <c r="GUR2" s="2439"/>
      <c r="GUS2" s="2439"/>
      <c r="GUT2" s="2439"/>
      <c r="GUU2" s="2439"/>
      <c r="GUV2" s="2439"/>
      <c r="GUW2" s="2439"/>
      <c r="GUX2" s="2439"/>
      <c r="GUY2" s="2439"/>
      <c r="GUZ2" s="2439"/>
      <c r="GVA2" s="2439"/>
      <c r="GVB2" s="2439"/>
      <c r="GVC2" s="2439"/>
      <c r="GVD2" s="2439"/>
      <c r="GVE2" s="2439"/>
      <c r="GVF2" s="2439"/>
      <c r="GVG2" s="2439"/>
      <c r="GVH2" s="2439"/>
      <c r="GVI2" s="2439"/>
      <c r="GVJ2" s="2439"/>
      <c r="GVK2" s="2439"/>
      <c r="GVL2" s="2439"/>
      <c r="GVM2" s="2439"/>
      <c r="GVN2" s="2439"/>
      <c r="GVO2" s="2439"/>
      <c r="GVP2" s="2439"/>
      <c r="GVQ2" s="2439"/>
      <c r="GVR2" s="2439"/>
      <c r="GVS2" s="2439"/>
      <c r="GVT2" s="2439"/>
      <c r="GVU2" s="2439"/>
      <c r="GVV2" s="2439"/>
      <c r="GVW2" s="2439"/>
      <c r="GVX2" s="2439"/>
      <c r="GVY2" s="2439"/>
      <c r="GVZ2" s="2439"/>
      <c r="GWA2" s="2439"/>
      <c r="GWB2" s="2439"/>
      <c r="GWC2" s="2439"/>
      <c r="GWD2" s="2439"/>
      <c r="GWE2" s="2439"/>
      <c r="GWF2" s="2439"/>
      <c r="GWG2" s="2439"/>
      <c r="GWH2" s="2439"/>
      <c r="GWI2" s="2439"/>
      <c r="GWJ2" s="2439"/>
      <c r="GWK2" s="2439"/>
      <c r="GWL2" s="2439"/>
      <c r="GWM2" s="2439"/>
      <c r="GWN2" s="2439"/>
      <c r="GWO2" s="2439"/>
      <c r="GWP2" s="2439"/>
      <c r="GWQ2" s="2439"/>
      <c r="GWR2" s="2439"/>
      <c r="GWS2" s="2439"/>
      <c r="GWT2" s="2439"/>
      <c r="GWU2" s="2439"/>
      <c r="GWV2" s="2439"/>
      <c r="GWW2" s="2439"/>
      <c r="GWX2" s="2439"/>
      <c r="GWY2" s="2439"/>
      <c r="GWZ2" s="2439"/>
      <c r="GXA2" s="2439"/>
      <c r="GXB2" s="2439"/>
      <c r="GXC2" s="2439"/>
      <c r="GXD2" s="2439"/>
      <c r="GXE2" s="2439"/>
      <c r="GXF2" s="2439"/>
      <c r="GXG2" s="2439"/>
      <c r="GXH2" s="2439"/>
      <c r="GXI2" s="2439"/>
      <c r="GXJ2" s="2439"/>
      <c r="GXK2" s="2439"/>
      <c r="GXL2" s="2439"/>
      <c r="GXM2" s="2439"/>
      <c r="GXN2" s="2439"/>
      <c r="GXO2" s="2439"/>
      <c r="GXP2" s="2439"/>
      <c r="GXQ2" s="2439"/>
      <c r="GXR2" s="2439"/>
      <c r="GXS2" s="2439"/>
      <c r="GXT2" s="2439"/>
      <c r="GXU2" s="2439"/>
      <c r="GXV2" s="2439"/>
      <c r="GXW2" s="2439"/>
      <c r="GXX2" s="2439"/>
      <c r="GXY2" s="2439"/>
      <c r="GXZ2" s="2439"/>
      <c r="GYA2" s="2439"/>
      <c r="GYB2" s="2439"/>
      <c r="GYC2" s="2439"/>
      <c r="GYD2" s="2439"/>
      <c r="GYE2" s="2439"/>
      <c r="GYF2" s="2439"/>
      <c r="GYG2" s="2439"/>
      <c r="GYH2" s="2439"/>
      <c r="GYI2" s="2439"/>
      <c r="GYJ2" s="2439"/>
      <c r="GYK2" s="2439"/>
      <c r="GYL2" s="2439"/>
      <c r="GYM2" s="2439"/>
      <c r="GYN2" s="2439"/>
      <c r="GYO2" s="2439"/>
      <c r="GYP2" s="2439"/>
      <c r="GYQ2" s="2439"/>
      <c r="GYR2" s="2439"/>
      <c r="GYS2" s="2439"/>
      <c r="GYT2" s="2439"/>
      <c r="GYU2" s="2439"/>
      <c r="GYV2" s="2439"/>
      <c r="GYW2" s="2439"/>
      <c r="GYX2" s="2439"/>
      <c r="GYY2" s="2439"/>
      <c r="GYZ2" s="2439"/>
      <c r="GZA2" s="2439"/>
      <c r="GZB2" s="2439"/>
      <c r="GZC2" s="2439"/>
      <c r="GZD2" s="2439"/>
      <c r="GZE2" s="2439"/>
      <c r="GZF2" s="2439"/>
      <c r="GZG2" s="2439"/>
      <c r="GZH2" s="2439"/>
      <c r="GZI2" s="2439"/>
      <c r="GZJ2" s="2439"/>
      <c r="GZK2" s="2439"/>
      <c r="GZL2" s="2439"/>
      <c r="GZM2" s="2439"/>
      <c r="GZN2" s="2439"/>
      <c r="GZO2" s="2439"/>
      <c r="GZP2" s="2439"/>
      <c r="GZQ2" s="2439"/>
      <c r="GZR2" s="2439"/>
      <c r="GZS2" s="2439"/>
      <c r="GZT2" s="2439"/>
      <c r="GZU2" s="2439"/>
      <c r="GZV2" s="2439"/>
      <c r="GZW2" s="2439"/>
      <c r="GZX2" s="2439"/>
      <c r="GZY2" s="2439"/>
      <c r="GZZ2" s="2439"/>
      <c r="HAA2" s="2439"/>
      <c r="HAB2" s="2439"/>
      <c r="HAC2" s="2439"/>
      <c r="HAD2" s="2439"/>
      <c r="HAE2" s="2439"/>
      <c r="HAF2" s="2439"/>
      <c r="HAG2" s="2439"/>
      <c r="HAH2" s="2439"/>
      <c r="HAI2" s="2439"/>
      <c r="HAJ2" s="2439"/>
      <c r="HAK2" s="2439"/>
      <c r="HAL2" s="2439"/>
      <c r="HAM2" s="2439"/>
      <c r="HAN2" s="2439"/>
      <c r="HAO2" s="2439"/>
      <c r="HAP2" s="2439"/>
      <c r="HAQ2" s="2439"/>
      <c r="HAR2" s="2439"/>
      <c r="HAS2" s="2439"/>
      <c r="HAT2" s="2439"/>
      <c r="HAU2" s="2439"/>
      <c r="HAV2" s="2439"/>
      <c r="HAW2" s="2439"/>
      <c r="HAX2" s="2439"/>
      <c r="HAY2" s="2439"/>
      <c r="HAZ2" s="2439"/>
      <c r="HBA2" s="2439"/>
      <c r="HBB2" s="2439"/>
      <c r="HBC2" s="2439"/>
      <c r="HBD2" s="2439"/>
      <c r="HBE2" s="2439"/>
      <c r="HBF2" s="2439"/>
      <c r="HBG2" s="2439"/>
      <c r="HBH2" s="2439"/>
      <c r="HBI2" s="2439"/>
      <c r="HBJ2" s="2439"/>
      <c r="HBK2" s="2439"/>
      <c r="HBL2" s="2439"/>
      <c r="HBM2" s="2439"/>
      <c r="HBN2" s="2439"/>
      <c r="HBO2" s="2439"/>
      <c r="HBP2" s="2439"/>
      <c r="HBQ2" s="2439"/>
      <c r="HBR2" s="2439"/>
      <c r="HBS2" s="2439"/>
      <c r="HBT2" s="2439"/>
      <c r="HBU2" s="2439"/>
      <c r="HBV2" s="2439"/>
      <c r="HBW2" s="2439"/>
      <c r="HBX2" s="2439"/>
      <c r="HBY2" s="2439"/>
      <c r="HBZ2" s="2439"/>
      <c r="HCA2" s="2439"/>
      <c r="HCB2" s="2439"/>
      <c r="HCC2" s="2439"/>
      <c r="HCD2" s="2439"/>
      <c r="HCE2" s="2439"/>
      <c r="HCF2" s="2439"/>
      <c r="HCG2" s="2439"/>
      <c r="HCH2" s="2439"/>
      <c r="HCI2" s="2439"/>
      <c r="HCJ2" s="2439"/>
      <c r="HCK2" s="2439"/>
      <c r="HCL2" s="2439"/>
      <c r="HCM2" s="2439"/>
      <c r="HCN2" s="2439"/>
      <c r="HCO2" s="2439"/>
      <c r="HCP2" s="2439"/>
      <c r="HCQ2" s="2439"/>
      <c r="HCR2" s="2439"/>
      <c r="HCS2" s="2439"/>
      <c r="HCT2" s="2439"/>
      <c r="HCU2" s="2439"/>
      <c r="HCV2" s="2439"/>
      <c r="HCW2" s="2439"/>
      <c r="HCX2" s="2439"/>
      <c r="HCY2" s="2439"/>
      <c r="HCZ2" s="2439"/>
      <c r="HDA2" s="2439"/>
      <c r="HDB2" s="2439"/>
      <c r="HDC2" s="2439"/>
      <c r="HDD2" s="2439"/>
      <c r="HDE2" s="2439"/>
      <c r="HDF2" s="2439"/>
      <c r="HDG2" s="2439"/>
      <c r="HDH2" s="2439"/>
      <c r="HDI2" s="2439"/>
      <c r="HDJ2" s="2439"/>
      <c r="HDK2" s="2439"/>
      <c r="HDL2" s="2439"/>
      <c r="HDM2" s="2439"/>
      <c r="HDN2" s="2439"/>
      <c r="HDO2" s="2439"/>
      <c r="HDP2" s="2439"/>
      <c r="HDQ2" s="2439"/>
      <c r="HDR2" s="2439"/>
      <c r="HDS2" s="2439"/>
      <c r="HDT2" s="2439"/>
      <c r="HDU2" s="2439"/>
      <c r="HDV2" s="2439"/>
      <c r="HDW2" s="2439"/>
      <c r="HDX2" s="2439"/>
      <c r="HDY2" s="2439"/>
      <c r="HDZ2" s="2439"/>
      <c r="HEA2" s="2439"/>
      <c r="HEB2" s="2439"/>
      <c r="HEC2" s="2439"/>
      <c r="HED2" s="2439"/>
      <c r="HEE2" s="2439"/>
      <c r="HEF2" s="2439"/>
      <c r="HEG2" s="2439"/>
      <c r="HEH2" s="2439"/>
      <c r="HEI2" s="2439"/>
      <c r="HEJ2" s="2439"/>
      <c r="HEK2" s="2439"/>
      <c r="HEL2" s="2439"/>
      <c r="HEM2" s="2439"/>
      <c r="HEN2" s="2439"/>
      <c r="HEO2" s="2439"/>
      <c r="HEP2" s="2439"/>
      <c r="HEQ2" s="2439"/>
      <c r="HER2" s="2439"/>
      <c r="HES2" s="2439"/>
      <c r="HET2" s="2439"/>
      <c r="HEU2" s="2439"/>
      <c r="HEV2" s="2439"/>
      <c r="HEW2" s="2439"/>
      <c r="HEX2" s="2439"/>
      <c r="HEY2" s="2439"/>
      <c r="HEZ2" s="2439"/>
      <c r="HFA2" s="2439"/>
      <c r="HFB2" s="2439"/>
      <c r="HFC2" s="2439"/>
      <c r="HFD2" s="2439"/>
      <c r="HFE2" s="2439"/>
      <c r="HFF2" s="2439"/>
      <c r="HFG2" s="2439"/>
      <c r="HFH2" s="2439"/>
      <c r="HFI2" s="2439"/>
      <c r="HFJ2" s="2439"/>
      <c r="HFK2" s="2439"/>
      <c r="HFL2" s="2439"/>
      <c r="HFM2" s="2439"/>
      <c r="HFN2" s="2439"/>
      <c r="HFO2" s="2439"/>
      <c r="HFP2" s="2439"/>
      <c r="HFQ2" s="2439"/>
      <c r="HFR2" s="2439"/>
      <c r="HFS2" s="2439"/>
      <c r="HFT2" s="2439"/>
      <c r="HFU2" s="2439"/>
      <c r="HFV2" s="2439"/>
      <c r="HFW2" s="2439"/>
      <c r="HFX2" s="2439"/>
      <c r="HFY2" s="2439"/>
      <c r="HFZ2" s="2439"/>
      <c r="HGA2" s="2439"/>
      <c r="HGB2" s="2439"/>
      <c r="HGC2" s="2439"/>
      <c r="HGD2" s="2439"/>
      <c r="HGE2" s="2439"/>
      <c r="HGF2" s="2439"/>
      <c r="HGG2" s="2439"/>
      <c r="HGH2" s="2439"/>
      <c r="HGI2" s="2439"/>
      <c r="HGJ2" s="2439"/>
      <c r="HGK2" s="2439"/>
      <c r="HGL2" s="2439"/>
      <c r="HGM2" s="2439"/>
      <c r="HGN2" s="2439"/>
      <c r="HGO2" s="2439"/>
      <c r="HGP2" s="2439"/>
      <c r="HGQ2" s="2439"/>
      <c r="HGR2" s="2439"/>
      <c r="HGS2" s="2439"/>
      <c r="HGT2" s="2439"/>
      <c r="HGU2" s="2439"/>
      <c r="HGV2" s="2439"/>
      <c r="HGW2" s="2439"/>
      <c r="HGX2" s="2439"/>
      <c r="HGY2" s="2439"/>
      <c r="HGZ2" s="2439"/>
      <c r="HHA2" s="2439"/>
      <c r="HHB2" s="2439"/>
      <c r="HHC2" s="2439"/>
      <c r="HHD2" s="2439"/>
      <c r="HHE2" s="2439"/>
      <c r="HHF2" s="2439"/>
      <c r="HHG2" s="2439"/>
      <c r="HHH2" s="2439"/>
      <c r="HHI2" s="2439"/>
      <c r="HHJ2" s="2439"/>
      <c r="HHK2" s="2439"/>
      <c r="HHL2" s="2439"/>
      <c r="HHM2" s="2439"/>
      <c r="HHN2" s="2439"/>
      <c r="HHO2" s="2439"/>
      <c r="HHP2" s="2439"/>
      <c r="HHQ2" s="2439"/>
      <c r="HHR2" s="2439"/>
      <c r="HHS2" s="2439"/>
      <c r="HHT2" s="2439"/>
      <c r="HHU2" s="2439"/>
      <c r="HHV2" s="2439"/>
      <c r="HHW2" s="2439"/>
      <c r="HHX2" s="2439"/>
      <c r="HHY2" s="2439"/>
      <c r="HHZ2" s="2439"/>
      <c r="HIA2" s="2439"/>
      <c r="HIB2" s="2439"/>
      <c r="HIC2" s="2439"/>
      <c r="HID2" s="2439"/>
      <c r="HIE2" s="2439"/>
      <c r="HIF2" s="2439"/>
      <c r="HIG2" s="2439"/>
      <c r="HIH2" s="2439"/>
      <c r="HII2" s="2439"/>
      <c r="HIJ2" s="2439"/>
      <c r="HIK2" s="2439"/>
      <c r="HIL2" s="2439"/>
      <c r="HIM2" s="2439"/>
      <c r="HIN2" s="2439"/>
      <c r="HIO2" s="2439"/>
      <c r="HIP2" s="2439"/>
      <c r="HIQ2" s="2439"/>
      <c r="HIR2" s="2439"/>
      <c r="HIS2" s="2439"/>
      <c r="HIT2" s="2439"/>
      <c r="HIU2" s="2439"/>
      <c r="HIV2" s="2439"/>
      <c r="HIW2" s="2439"/>
      <c r="HIX2" s="2439"/>
      <c r="HIY2" s="2439"/>
      <c r="HIZ2" s="2439"/>
      <c r="HJA2" s="2439"/>
      <c r="HJB2" s="2439"/>
      <c r="HJC2" s="2439"/>
      <c r="HJD2" s="2439"/>
      <c r="HJE2" s="2439"/>
      <c r="HJF2" s="2439"/>
      <c r="HJG2" s="2439"/>
      <c r="HJH2" s="2439"/>
      <c r="HJI2" s="2439"/>
      <c r="HJJ2" s="2439"/>
      <c r="HJK2" s="2439"/>
      <c r="HJL2" s="2439"/>
      <c r="HJM2" s="2439"/>
      <c r="HJN2" s="2439"/>
      <c r="HJO2" s="2439"/>
      <c r="HJP2" s="2439"/>
      <c r="HJQ2" s="2439"/>
      <c r="HJR2" s="2439"/>
      <c r="HJS2" s="2439"/>
      <c r="HJT2" s="2439"/>
      <c r="HJU2" s="2439"/>
      <c r="HJV2" s="2439"/>
      <c r="HJW2" s="2439"/>
      <c r="HJX2" s="2439"/>
      <c r="HJY2" s="2439"/>
      <c r="HJZ2" s="2439"/>
      <c r="HKA2" s="2439"/>
      <c r="HKB2" s="2439"/>
      <c r="HKC2" s="2439"/>
      <c r="HKD2" s="2439"/>
      <c r="HKE2" s="2439"/>
      <c r="HKF2" s="2439"/>
      <c r="HKG2" s="2439"/>
      <c r="HKH2" s="2439"/>
      <c r="HKI2" s="2439"/>
      <c r="HKJ2" s="2439"/>
      <c r="HKK2" s="2439"/>
      <c r="HKL2" s="2439"/>
      <c r="HKM2" s="2439"/>
      <c r="HKN2" s="2439"/>
      <c r="HKO2" s="2439"/>
      <c r="HKP2" s="2439"/>
      <c r="HKQ2" s="2439"/>
      <c r="HKR2" s="2439"/>
      <c r="HKS2" s="2439"/>
      <c r="HKT2" s="2439"/>
      <c r="HKU2" s="2439"/>
      <c r="HKV2" s="2439"/>
      <c r="HKW2" s="2439"/>
      <c r="HKX2" s="2439"/>
      <c r="HKY2" s="2439"/>
      <c r="HKZ2" s="2439"/>
      <c r="HLA2" s="2439"/>
      <c r="HLB2" s="2439"/>
      <c r="HLC2" s="2439"/>
      <c r="HLD2" s="2439"/>
      <c r="HLE2" s="2439"/>
      <c r="HLF2" s="2439"/>
      <c r="HLG2" s="2439"/>
      <c r="HLH2" s="2439"/>
      <c r="HLI2" s="2439"/>
      <c r="HLJ2" s="2439"/>
      <c r="HLK2" s="2439"/>
      <c r="HLL2" s="2439"/>
      <c r="HLM2" s="2439"/>
      <c r="HLN2" s="2439"/>
      <c r="HLO2" s="2439"/>
      <c r="HLP2" s="2439"/>
      <c r="HLQ2" s="2439"/>
      <c r="HLR2" s="2439"/>
      <c r="HLS2" s="2439"/>
      <c r="HLT2" s="2439"/>
      <c r="HLU2" s="2439"/>
      <c r="HLV2" s="2439"/>
      <c r="HLW2" s="2439"/>
      <c r="HLX2" s="2439"/>
      <c r="HLY2" s="2439"/>
      <c r="HLZ2" s="2439"/>
      <c r="HMA2" s="2439"/>
      <c r="HMB2" s="2439"/>
      <c r="HMC2" s="2439"/>
      <c r="HMD2" s="2439"/>
      <c r="HME2" s="2439"/>
      <c r="HMF2" s="2439"/>
      <c r="HMG2" s="2439"/>
      <c r="HMH2" s="2439"/>
      <c r="HMI2" s="2439"/>
      <c r="HMJ2" s="2439"/>
      <c r="HMK2" s="2439"/>
      <c r="HML2" s="2439"/>
      <c r="HMM2" s="2439"/>
      <c r="HMN2" s="2439"/>
      <c r="HMO2" s="2439"/>
      <c r="HMP2" s="2439"/>
      <c r="HMQ2" s="2439"/>
      <c r="HMR2" s="2439"/>
      <c r="HMS2" s="2439"/>
      <c r="HMT2" s="2439"/>
      <c r="HMU2" s="2439"/>
      <c r="HMV2" s="2439"/>
      <c r="HMW2" s="2439"/>
      <c r="HMX2" s="2439"/>
      <c r="HMY2" s="2439"/>
      <c r="HMZ2" s="2439"/>
      <c r="HNA2" s="2439"/>
      <c r="HNB2" s="2439"/>
      <c r="HNC2" s="2439"/>
      <c r="HND2" s="2439"/>
      <c r="HNE2" s="2439"/>
      <c r="HNF2" s="2439"/>
      <c r="HNG2" s="2439"/>
      <c r="HNH2" s="2439"/>
      <c r="HNI2" s="2439"/>
      <c r="HNJ2" s="2439"/>
      <c r="HNK2" s="2439"/>
      <c r="HNL2" s="2439"/>
      <c r="HNM2" s="2439"/>
      <c r="HNN2" s="2439"/>
      <c r="HNO2" s="2439"/>
      <c r="HNP2" s="2439"/>
      <c r="HNQ2" s="2439"/>
      <c r="HNR2" s="2439"/>
      <c r="HNS2" s="2439"/>
      <c r="HNT2" s="2439"/>
      <c r="HNU2" s="2439"/>
      <c r="HNV2" s="2439"/>
      <c r="HNW2" s="2439"/>
      <c r="HNX2" s="2439"/>
      <c r="HNY2" s="2439"/>
      <c r="HNZ2" s="2439"/>
      <c r="HOA2" s="2439"/>
      <c r="HOB2" s="2439"/>
      <c r="HOC2" s="2439"/>
      <c r="HOD2" s="2439"/>
      <c r="HOE2" s="2439"/>
      <c r="HOF2" s="2439"/>
      <c r="HOG2" s="2439"/>
      <c r="HOH2" s="2439"/>
      <c r="HOI2" s="2439"/>
      <c r="HOJ2" s="2439"/>
      <c r="HOK2" s="2439"/>
      <c r="HOL2" s="2439"/>
      <c r="HOM2" s="2439"/>
      <c r="HON2" s="2439"/>
      <c r="HOO2" s="2439"/>
      <c r="HOP2" s="2439"/>
      <c r="HOQ2" s="2439"/>
      <c r="HOR2" s="2439"/>
      <c r="HOS2" s="2439"/>
      <c r="HOT2" s="2439"/>
      <c r="HOU2" s="2439"/>
      <c r="HOV2" s="2439"/>
      <c r="HOW2" s="2439"/>
      <c r="HOX2" s="2439"/>
      <c r="HOY2" s="2439"/>
      <c r="HOZ2" s="2439"/>
      <c r="HPA2" s="2439"/>
      <c r="HPB2" s="2439"/>
      <c r="HPC2" s="2439"/>
      <c r="HPD2" s="2439"/>
      <c r="HPE2" s="2439"/>
      <c r="HPF2" s="2439"/>
      <c r="HPG2" s="2439"/>
      <c r="HPH2" s="2439"/>
      <c r="HPI2" s="2439"/>
      <c r="HPJ2" s="2439"/>
      <c r="HPK2" s="2439"/>
      <c r="HPL2" s="2439"/>
      <c r="HPM2" s="2439"/>
      <c r="HPN2" s="2439"/>
      <c r="HPO2" s="2439"/>
      <c r="HPP2" s="2439"/>
      <c r="HPQ2" s="2439"/>
      <c r="HPR2" s="2439"/>
      <c r="HPS2" s="2439"/>
      <c r="HPT2" s="2439"/>
      <c r="HPU2" s="2439"/>
      <c r="HPV2" s="2439"/>
      <c r="HPW2" s="2439"/>
      <c r="HPX2" s="2439"/>
      <c r="HPY2" s="2439"/>
      <c r="HPZ2" s="2439"/>
      <c r="HQA2" s="2439"/>
      <c r="HQB2" s="2439"/>
      <c r="HQC2" s="2439"/>
      <c r="HQD2" s="2439"/>
      <c r="HQE2" s="2439"/>
      <c r="HQF2" s="2439"/>
      <c r="HQG2" s="2439"/>
      <c r="HQH2" s="2439"/>
      <c r="HQI2" s="2439"/>
      <c r="HQJ2" s="2439"/>
      <c r="HQK2" s="2439"/>
      <c r="HQL2" s="2439"/>
      <c r="HQM2" s="2439"/>
      <c r="HQN2" s="2439"/>
      <c r="HQO2" s="2439"/>
      <c r="HQP2" s="2439"/>
      <c r="HQQ2" s="2439"/>
      <c r="HQR2" s="2439"/>
      <c r="HQS2" s="2439"/>
      <c r="HQT2" s="2439"/>
      <c r="HQU2" s="2439"/>
      <c r="HQV2" s="2439"/>
      <c r="HQW2" s="2439"/>
      <c r="HQX2" s="2439"/>
      <c r="HQY2" s="2439"/>
      <c r="HQZ2" s="2439"/>
      <c r="HRA2" s="2439"/>
      <c r="HRB2" s="2439"/>
      <c r="HRC2" s="2439"/>
      <c r="HRD2" s="2439"/>
      <c r="HRE2" s="2439"/>
      <c r="HRF2" s="2439"/>
      <c r="HRG2" s="2439"/>
      <c r="HRH2" s="2439"/>
      <c r="HRI2" s="2439"/>
      <c r="HRJ2" s="2439"/>
      <c r="HRK2" s="2439"/>
      <c r="HRL2" s="2439"/>
      <c r="HRM2" s="2439"/>
      <c r="HRN2" s="2439"/>
      <c r="HRO2" s="2439"/>
      <c r="HRP2" s="2439"/>
      <c r="HRQ2" s="2439"/>
      <c r="HRR2" s="2439"/>
      <c r="HRS2" s="2439"/>
      <c r="HRT2" s="2439"/>
      <c r="HRU2" s="2439"/>
      <c r="HRV2" s="2439"/>
      <c r="HRW2" s="2439"/>
      <c r="HRX2" s="2439"/>
      <c r="HRY2" s="2439"/>
      <c r="HRZ2" s="2439"/>
      <c r="HSA2" s="2439"/>
      <c r="HSB2" s="2439"/>
      <c r="HSC2" s="2439"/>
      <c r="HSD2" s="2439"/>
      <c r="HSE2" s="2439"/>
      <c r="HSF2" s="2439"/>
      <c r="HSG2" s="2439"/>
      <c r="HSH2" s="2439"/>
      <c r="HSI2" s="2439"/>
      <c r="HSJ2" s="2439"/>
      <c r="HSK2" s="2439"/>
      <c r="HSL2" s="2439"/>
      <c r="HSM2" s="2439"/>
      <c r="HSN2" s="2439"/>
      <c r="HSO2" s="2439"/>
      <c r="HSP2" s="2439"/>
      <c r="HSQ2" s="2439"/>
      <c r="HSR2" s="2439"/>
      <c r="HSS2" s="2439"/>
      <c r="HST2" s="2439"/>
      <c r="HSU2" s="2439"/>
      <c r="HSV2" s="2439"/>
      <c r="HSW2" s="2439"/>
      <c r="HSX2" s="2439"/>
      <c r="HSY2" s="2439"/>
      <c r="HSZ2" s="2439"/>
      <c r="HTA2" s="2439"/>
      <c r="HTB2" s="2439"/>
      <c r="HTC2" s="2439"/>
      <c r="HTD2" s="2439"/>
      <c r="HTE2" s="2439"/>
      <c r="HTF2" s="2439"/>
      <c r="HTG2" s="2439"/>
      <c r="HTH2" s="2439"/>
      <c r="HTI2" s="2439"/>
      <c r="HTJ2" s="2439"/>
      <c r="HTK2" s="2439"/>
      <c r="HTL2" s="2439"/>
      <c r="HTM2" s="2439"/>
      <c r="HTN2" s="2439"/>
      <c r="HTO2" s="2439"/>
      <c r="HTP2" s="2439"/>
      <c r="HTQ2" s="2439"/>
      <c r="HTR2" s="2439"/>
      <c r="HTS2" s="2439"/>
      <c r="HTT2" s="2439"/>
      <c r="HTU2" s="2439"/>
      <c r="HTV2" s="2439"/>
      <c r="HTW2" s="2439"/>
      <c r="HTX2" s="2439"/>
      <c r="HTY2" s="2439"/>
      <c r="HTZ2" s="2439"/>
      <c r="HUA2" s="2439"/>
      <c r="HUB2" s="2439"/>
      <c r="HUC2" s="2439"/>
      <c r="HUD2" s="2439"/>
      <c r="HUE2" s="2439"/>
      <c r="HUF2" s="2439"/>
      <c r="HUG2" s="2439"/>
      <c r="HUH2" s="2439"/>
      <c r="HUI2" s="2439"/>
      <c r="HUJ2" s="2439"/>
      <c r="HUK2" s="2439"/>
      <c r="HUL2" s="2439"/>
      <c r="HUM2" s="2439"/>
      <c r="HUN2" s="2439"/>
      <c r="HUO2" s="2439"/>
      <c r="HUP2" s="2439"/>
      <c r="HUQ2" s="2439"/>
      <c r="HUR2" s="2439"/>
      <c r="HUS2" s="2439"/>
      <c r="HUT2" s="2439"/>
      <c r="HUU2" s="2439"/>
      <c r="HUV2" s="2439"/>
      <c r="HUW2" s="2439"/>
      <c r="HUX2" s="2439"/>
      <c r="HUY2" s="2439"/>
      <c r="HUZ2" s="2439"/>
      <c r="HVA2" s="2439"/>
      <c r="HVB2" s="2439"/>
      <c r="HVC2" s="2439"/>
      <c r="HVD2" s="2439"/>
      <c r="HVE2" s="2439"/>
      <c r="HVF2" s="2439"/>
      <c r="HVG2" s="2439"/>
      <c r="HVH2" s="2439"/>
      <c r="HVI2" s="2439"/>
      <c r="HVJ2" s="2439"/>
      <c r="HVK2" s="2439"/>
      <c r="HVL2" s="2439"/>
      <c r="HVM2" s="2439"/>
      <c r="HVN2" s="2439"/>
      <c r="HVO2" s="2439"/>
      <c r="HVP2" s="2439"/>
      <c r="HVQ2" s="2439"/>
      <c r="HVR2" s="2439"/>
      <c r="HVS2" s="2439"/>
      <c r="HVT2" s="2439"/>
      <c r="HVU2" s="2439"/>
      <c r="HVV2" s="2439"/>
      <c r="HVW2" s="2439"/>
      <c r="HVX2" s="2439"/>
      <c r="HVY2" s="2439"/>
      <c r="HVZ2" s="2439"/>
      <c r="HWA2" s="2439"/>
      <c r="HWB2" s="2439"/>
      <c r="HWC2" s="2439"/>
      <c r="HWD2" s="2439"/>
      <c r="HWE2" s="2439"/>
      <c r="HWF2" s="2439"/>
      <c r="HWG2" s="2439"/>
      <c r="HWH2" s="2439"/>
      <c r="HWI2" s="2439"/>
      <c r="HWJ2" s="2439"/>
      <c r="HWK2" s="2439"/>
      <c r="HWL2" s="2439"/>
      <c r="HWM2" s="2439"/>
      <c r="HWN2" s="2439"/>
      <c r="HWO2" s="2439"/>
      <c r="HWP2" s="2439"/>
      <c r="HWQ2" s="2439"/>
      <c r="HWR2" s="2439"/>
      <c r="HWS2" s="2439"/>
      <c r="HWT2" s="2439"/>
      <c r="HWU2" s="2439"/>
      <c r="HWV2" s="2439"/>
      <c r="HWW2" s="2439"/>
      <c r="HWX2" s="2439"/>
      <c r="HWY2" s="2439"/>
      <c r="HWZ2" s="2439"/>
      <c r="HXA2" s="2439"/>
      <c r="HXB2" s="2439"/>
      <c r="HXC2" s="2439"/>
      <c r="HXD2" s="2439"/>
      <c r="HXE2" s="2439"/>
      <c r="HXF2" s="2439"/>
      <c r="HXG2" s="2439"/>
      <c r="HXH2" s="2439"/>
      <c r="HXI2" s="2439"/>
      <c r="HXJ2" s="2439"/>
      <c r="HXK2" s="2439"/>
      <c r="HXL2" s="2439"/>
      <c r="HXM2" s="2439"/>
      <c r="HXN2" s="2439"/>
      <c r="HXO2" s="2439"/>
      <c r="HXP2" s="2439"/>
      <c r="HXQ2" s="2439"/>
      <c r="HXR2" s="2439"/>
      <c r="HXS2" s="2439"/>
      <c r="HXT2" s="2439"/>
      <c r="HXU2" s="2439"/>
      <c r="HXV2" s="2439"/>
      <c r="HXW2" s="2439"/>
      <c r="HXX2" s="2439"/>
      <c r="HXY2" s="2439"/>
      <c r="HXZ2" s="2439"/>
      <c r="HYA2" s="2439"/>
      <c r="HYB2" s="2439"/>
      <c r="HYC2" s="2439"/>
      <c r="HYD2" s="2439"/>
      <c r="HYE2" s="2439"/>
      <c r="HYF2" s="2439"/>
      <c r="HYG2" s="2439"/>
      <c r="HYH2" s="2439"/>
      <c r="HYI2" s="2439"/>
      <c r="HYJ2" s="2439"/>
      <c r="HYK2" s="2439"/>
      <c r="HYL2" s="2439"/>
      <c r="HYM2" s="2439"/>
      <c r="HYN2" s="2439"/>
      <c r="HYO2" s="2439"/>
      <c r="HYP2" s="2439"/>
      <c r="HYQ2" s="2439"/>
      <c r="HYR2" s="2439"/>
      <c r="HYS2" s="2439"/>
      <c r="HYT2" s="2439"/>
      <c r="HYU2" s="2439"/>
      <c r="HYV2" s="2439"/>
      <c r="HYW2" s="2439"/>
      <c r="HYX2" s="2439"/>
      <c r="HYY2" s="2439"/>
      <c r="HYZ2" s="2439"/>
      <c r="HZA2" s="2439"/>
      <c r="HZB2" s="2439"/>
      <c r="HZC2" s="2439"/>
      <c r="HZD2" s="2439"/>
      <c r="HZE2" s="2439"/>
      <c r="HZF2" s="2439"/>
      <c r="HZG2" s="2439"/>
      <c r="HZH2" s="2439"/>
      <c r="HZI2" s="2439"/>
      <c r="HZJ2" s="2439"/>
      <c r="HZK2" s="2439"/>
      <c r="HZL2" s="2439"/>
      <c r="HZM2" s="2439"/>
      <c r="HZN2" s="2439"/>
      <c r="HZO2" s="2439"/>
      <c r="HZP2" s="2439"/>
      <c r="HZQ2" s="2439"/>
      <c r="HZR2" s="2439"/>
      <c r="HZS2" s="2439"/>
      <c r="HZT2" s="2439"/>
      <c r="HZU2" s="2439"/>
      <c r="HZV2" s="2439"/>
      <c r="HZW2" s="2439"/>
      <c r="HZX2" s="2439"/>
      <c r="HZY2" s="2439"/>
      <c r="HZZ2" s="2439"/>
      <c r="IAA2" s="2439"/>
      <c r="IAB2" s="2439"/>
      <c r="IAC2" s="2439"/>
      <c r="IAD2" s="2439"/>
      <c r="IAE2" s="2439"/>
      <c r="IAF2" s="2439"/>
      <c r="IAG2" s="2439"/>
      <c r="IAH2" s="2439"/>
      <c r="IAI2" s="2439"/>
      <c r="IAJ2" s="2439"/>
      <c r="IAK2" s="2439"/>
      <c r="IAL2" s="2439"/>
      <c r="IAM2" s="2439"/>
      <c r="IAN2" s="2439"/>
      <c r="IAO2" s="2439"/>
      <c r="IAP2" s="2439"/>
      <c r="IAQ2" s="2439"/>
      <c r="IAR2" s="2439"/>
      <c r="IAS2" s="2439"/>
      <c r="IAT2" s="2439"/>
      <c r="IAU2" s="2439"/>
      <c r="IAV2" s="2439"/>
      <c r="IAW2" s="2439"/>
      <c r="IAX2" s="2439"/>
      <c r="IAY2" s="2439"/>
      <c r="IAZ2" s="2439"/>
      <c r="IBA2" s="2439"/>
      <c r="IBB2" s="2439"/>
      <c r="IBC2" s="2439"/>
      <c r="IBD2" s="2439"/>
      <c r="IBE2" s="2439"/>
      <c r="IBF2" s="2439"/>
      <c r="IBG2" s="2439"/>
      <c r="IBH2" s="2439"/>
      <c r="IBI2" s="2439"/>
      <c r="IBJ2" s="2439"/>
      <c r="IBK2" s="2439"/>
      <c r="IBL2" s="2439"/>
      <c r="IBM2" s="2439"/>
      <c r="IBN2" s="2439"/>
      <c r="IBO2" s="2439"/>
      <c r="IBP2" s="2439"/>
      <c r="IBQ2" s="2439"/>
      <c r="IBR2" s="2439"/>
      <c r="IBS2" s="2439"/>
      <c r="IBT2" s="2439"/>
      <c r="IBU2" s="2439"/>
      <c r="IBV2" s="2439"/>
      <c r="IBW2" s="2439"/>
      <c r="IBX2" s="2439"/>
      <c r="IBY2" s="2439"/>
      <c r="IBZ2" s="2439"/>
      <c r="ICA2" s="2439"/>
      <c r="ICB2" s="2439"/>
      <c r="ICC2" s="2439"/>
      <c r="ICD2" s="2439"/>
      <c r="ICE2" s="2439"/>
      <c r="ICF2" s="2439"/>
      <c r="ICG2" s="2439"/>
      <c r="ICH2" s="2439"/>
      <c r="ICI2" s="2439"/>
      <c r="ICJ2" s="2439"/>
      <c r="ICK2" s="2439"/>
      <c r="ICL2" s="2439"/>
      <c r="ICM2" s="2439"/>
      <c r="ICN2" s="2439"/>
      <c r="ICO2" s="2439"/>
      <c r="ICP2" s="2439"/>
      <c r="ICQ2" s="2439"/>
      <c r="ICR2" s="2439"/>
      <c r="ICS2" s="2439"/>
      <c r="ICT2" s="2439"/>
      <c r="ICU2" s="2439"/>
      <c r="ICV2" s="2439"/>
      <c r="ICW2" s="2439"/>
      <c r="ICX2" s="2439"/>
      <c r="ICY2" s="2439"/>
      <c r="ICZ2" s="2439"/>
      <c r="IDA2" s="2439"/>
      <c r="IDB2" s="2439"/>
      <c r="IDC2" s="2439"/>
      <c r="IDD2" s="2439"/>
      <c r="IDE2" s="2439"/>
      <c r="IDF2" s="2439"/>
      <c r="IDG2" s="2439"/>
      <c r="IDH2" s="2439"/>
      <c r="IDI2" s="2439"/>
      <c r="IDJ2" s="2439"/>
      <c r="IDK2" s="2439"/>
      <c r="IDL2" s="2439"/>
      <c r="IDM2" s="2439"/>
      <c r="IDN2" s="2439"/>
      <c r="IDO2" s="2439"/>
      <c r="IDP2" s="2439"/>
      <c r="IDQ2" s="2439"/>
      <c r="IDR2" s="2439"/>
      <c r="IDS2" s="2439"/>
      <c r="IDT2" s="2439"/>
      <c r="IDU2" s="2439"/>
      <c r="IDV2" s="2439"/>
      <c r="IDW2" s="2439"/>
      <c r="IDX2" s="2439"/>
      <c r="IDY2" s="2439"/>
      <c r="IDZ2" s="2439"/>
      <c r="IEA2" s="2439"/>
      <c r="IEB2" s="2439"/>
      <c r="IEC2" s="2439"/>
      <c r="IED2" s="2439"/>
      <c r="IEE2" s="2439"/>
      <c r="IEF2" s="2439"/>
      <c r="IEG2" s="2439"/>
      <c r="IEH2" s="2439"/>
      <c r="IEI2" s="2439"/>
      <c r="IEJ2" s="2439"/>
      <c r="IEK2" s="2439"/>
      <c r="IEL2" s="2439"/>
      <c r="IEM2" s="2439"/>
      <c r="IEN2" s="2439"/>
      <c r="IEO2" s="2439"/>
      <c r="IEP2" s="2439"/>
      <c r="IEQ2" s="2439"/>
      <c r="IER2" s="2439"/>
      <c r="IES2" s="2439"/>
      <c r="IET2" s="2439"/>
      <c r="IEU2" s="2439"/>
      <c r="IEV2" s="2439"/>
      <c r="IEW2" s="2439"/>
      <c r="IEX2" s="2439"/>
      <c r="IEY2" s="2439"/>
      <c r="IEZ2" s="2439"/>
      <c r="IFA2" s="2439"/>
      <c r="IFB2" s="2439"/>
      <c r="IFC2" s="2439"/>
      <c r="IFD2" s="2439"/>
      <c r="IFE2" s="2439"/>
      <c r="IFF2" s="2439"/>
      <c r="IFG2" s="2439"/>
      <c r="IFH2" s="2439"/>
      <c r="IFI2" s="2439"/>
      <c r="IFJ2" s="2439"/>
      <c r="IFK2" s="2439"/>
      <c r="IFL2" s="2439"/>
      <c r="IFM2" s="2439"/>
      <c r="IFN2" s="2439"/>
      <c r="IFO2" s="2439"/>
      <c r="IFP2" s="2439"/>
      <c r="IFQ2" s="2439"/>
      <c r="IFR2" s="2439"/>
      <c r="IFS2" s="2439"/>
      <c r="IFT2" s="2439"/>
      <c r="IFU2" s="2439"/>
      <c r="IFV2" s="2439"/>
      <c r="IFW2" s="2439"/>
      <c r="IFX2" s="2439"/>
      <c r="IFY2" s="2439"/>
      <c r="IFZ2" s="2439"/>
      <c r="IGA2" s="2439"/>
      <c r="IGB2" s="2439"/>
      <c r="IGC2" s="2439"/>
      <c r="IGD2" s="2439"/>
      <c r="IGE2" s="2439"/>
      <c r="IGF2" s="2439"/>
      <c r="IGG2" s="2439"/>
      <c r="IGH2" s="2439"/>
      <c r="IGI2" s="2439"/>
      <c r="IGJ2" s="2439"/>
      <c r="IGK2" s="2439"/>
      <c r="IGL2" s="2439"/>
      <c r="IGM2" s="2439"/>
      <c r="IGN2" s="2439"/>
      <c r="IGO2" s="2439"/>
      <c r="IGP2" s="2439"/>
      <c r="IGQ2" s="2439"/>
      <c r="IGR2" s="2439"/>
      <c r="IGS2" s="2439"/>
      <c r="IGT2" s="2439"/>
      <c r="IGU2" s="2439"/>
      <c r="IGV2" s="2439"/>
      <c r="IGW2" s="2439"/>
      <c r="IGX2" s="2439"/>
      <c r="IGY2" s="2439"/>
      <c r="IGZ2" s="2439"/>
      <c r="IHA2" s="2439"/>
      <c r="IHB2" s="2439"/>
      <c r="IHC2" s="2439"/>
      <c r="IHD2" s="2439"/>
      <c r="IHE2" s="2439"/>
      <c r="IHF2" s="2439"/>
      <c r="IHG2" s="2439"/>
      <c r="IHH2" s="2439"/>
      <c r="IHI2" s="2439"/>
      <c r="IHJ2" s="2439"/>
      <c r="IHK2" s="2439"/>
      <c r="IHL2" s="2439"/>
      <c r="IHM2" s="2439"/>
      <c r="IHN2" s="2439"/>
      <c r="IHO2" s="2439"/>
      <c r="IHP2" s="2439"/>
      <c r="IHQ2" s="2439"/>
      <c r="IHR2" s="2439"/>
      <c r="IHS2" s="2439"/>
      <c r="IHT2" s="2439"/>
      <c r="IHU2" s="2439"/>
      <c r="IHV2" s="2439"/>
      <c r="IHW2" s="2439"/>
      <c r="IHX2" s="2439"/>
      <c r="IHY2" s="2439"/>
      <c r="IHZ2" s="2439"/>
      <c r="IIA2" s="2439"/>
      <c r="IIB2" s="2439"/>
      <c r="IIC2" s="2439"/>
      <c r="IID2" s="2439"/>
      <c r="IIE2" s="2439"/>
      <c r="IIF2" s="2439"/>
      <c r="IIG2" s="2439"/>
      <c r="IIH2" s="2439"/>
      <c r="III2" s="2439"/>
      <c r="IIJ2" s="2439"/>
      <c r="IIK2" s="2439"/>
      <c r="IIL2" s="2439"/>
      <c r="IIM2" s="2439"/>
      <c r="IIN2" s="2439"/>
      <c r="IIO2" s="2439"/>
      <c r="IIP2" s="2439"/>
      <c r="IIQ2" s="2439"/>
      <c r="IIR2" s="2439"/>
      <c r="IIS2" s="2439"/>
      <c r="IIT2" s="2439"/>
      <c r="IIU2" s="2439"/>
      <c r="IIV2" s="2439"/>
      <c r="IIW2" s="2439"/>
      <c r="IIX2" s="2439"/>
      <c r="IIY2" s="2439"/>
      <c r="IIZ2" s="2439"/>
      <c r="IJA2" s="2439"/>
      <c r="IJB2" s="2439"/>
      <c r="IJC2" s="2439"/>
      <c r="IJD2" s="2439"/>
      <c r="IJE2" s="2439"/>
      <c r="IJF2" s="2439"/>
      <c r="IJG2" s="2439"/>
      <c r="IJH2" s="2439"/>
      <c r="IJI2" s="2439"/>
      <c r="IJJ2" s="2439"/>
      <c r="IJK2" s="2439"/>
      <c r="IJL2" s="2439"/>
      <c r="IJM2" s="2439"/>
      <c r="IJN2" s="2439"/>
      <c r="IJO2" s="2439"/>
      <c r="IJP2" s="2439"/>
      <c r="IJQ2" s="2439"/>
      <c r="IJR2" s="2439"/>
      <c r="IJS2" s="2439"/>
      <c r="IJT2" s="2439"/>
      <c r="IJU2" s="2439"/>
      <c r="IJV2" s="2439"/>
      <c r="IJW2" s="2439"/>
      <c r="IJX2" s="2439"/>
      <c r="IJY2" s="2439"/>
      <c r="IJZ2" s="2439"/>
      <c r="IKA2" s="2439"/>
      <c r="IKB2" s="2439"/>
      <c r="IKC2" s="2439"/>
      <c r="IKD2" s="2439"/>
      <c r="IKE2" s="2439"/>
      <c r="IKF2" s="2439"/>
      <c r="IKG2" s="2439"/>
      <c r="IKH2" s="2439"/>
      <c r="IKI2" s="2439"/>
      <c r="IKJ2" s="2439"/>
      <c r="IKK2" s="2439"/>
      <c r="IKL2" s="2439"/>
      <c r="IKM2" s="2439"/>
      <c r="IKN2" s="2439"/>
      <c r="IKO2" s="2439"/>
      <c r="IKP2" s="2439"/>
      <c r="IKQ2" s="2439"/>
      <c r="IKR2" s="2439"/>
      <c r="IKS2" s="2439"/>
      <c r="IKT2" s="2439"/>
      <c r="IKU2" s="2439"/>
      <c r="IKV2" s="2439"/>
      <c r="IKW2" s="2439"/>
      <c r="IKX2" s="2439"/>
      <c r="IKY2" s="2439"/>
      <c r="IKZ2" s="2439"/>
      <c r="ILA2" s="2439"/>
      <c r="ILB2" s="2439"/>
      <c r="ILC2" s="2439"/>
      <c r="ILD2" s="2439"/>
      <c r="ILE2" s="2439"/>
      <c r="ILF2" s="2439"/>
      <c r="ILG2" s="2439"/>
      <c r="ILH2" s="2439"/>
      <c r="ILI2" s="2439"/>
      <c r="ILJ2" s="2439"/>
      <c r="ILK2" s="2439"/>
      <c r="ILL2" s="2439"/>
      <c r="ILM2" s="2439"/>
      <c r="ILN2" s="2439"/>
      <c r="ILO2" s="2439"/>
      <c r="ILP2" s="2439"/>
      <c r="ILQ2" s="2439"/>
      <c r="ILR2" s="2439"/>
      <c r="ILS2" s="2439"/>
      <c r="ILT2" s="2439"/>
      <c r="ILU2" s="2439"/>
      <c r="ILV2" s="2439"/>
      <c r="ILW2" s="2439"/>
      <c r="ILX2" s="2439"/>
      <c r="ILY2" s="2439"/>
      <c r="ILZ2" s="2439"/>
      <c r="IMA2" s="2439"/>
      <c r="IMB2" s="2439"/>
      <c r="IMC2" s="2439"/>
      <c r="IMD2" s="2439"/>
      <c r="IME2" s="2439"/>
      <c r="IMF2" s="2439"/>
      <c r="IMG2" s="2439"/>
      <c r="IMH2" s="2439"/>
      <c r="IMI2" s="2439"/>
      <c r="IMJ2" s="2439"/>
      <c r="IMK2" s="2439"/>
      <c r="IML2" s="2439"/>
      <c r="IMM2" s="2439"/>
      <c r="IMN2" s="2439"/>
      <c r="IMO2" s="2439"/>
      <c r="IMP2" s="2439"/>
      <c r="IMQ2" s="2439"/>
      <c r="IMR2" s="2439"/>
      <c r="IMS2" s="2439"/>
      <c r="IMT2" s="2439"/>
      <c r="IMU2" s="2439"/>
      <c r="IMV2" s="2439"/>
      <c r="IMW2" s="2439"/>
      <c r="IMX2" s="2439"/>
      <c r="IMY2" s="2439"/>
      <c r="IMZ2" s="2439"/>
      <c r="INA2" s="2439"/>
      <c r="INB2" s="2439"/>
      <c r="INC2" s="2439"/>
      <c r="IND2" s="2439"/>
      <c r="INE2" s="2439"/>
      <c r="INF2" s="2439"/>
      <c r="ING2" s="2439"/>
      <c r="INH2" s="2439"/>
      <c r="INI2" s="2439"/>
      <c r="INJ2" s="2439"/>
      <c r="INK2" s="2439"/>
      <c r="INL2" s="2439"/>
      <c r="INM2" s="2439"/>
      <c r="INN2" s="2439"/>
      <c r="INO2" s="2439"/>
      <c r="INP2" s="2439"/>
      <c r="INQ2" s="2439"/>
      <c r="INR2" s="2439"/>
      <c r="INS2" s="2439"/>
      <c r="INT2" s="2439"/>
      <c r="INU2" s="2439"/>
      <c r="INV2" s="2439"/>
      <c r="INW2" s="2439"/>
      <c r="INX2" s="2439"/>
      <c r="INY2" s="2439"/>
      <c r="INZ2" s="2439"/>
      <c r="IOA2" s="2439"/>
      <c r="IOB2" s="2439"/>
      <c r="IOC2" s="2439"/>
      <c r="IOD2" s="2439"/>
      <c r="IOE2" s="2439"/>
      <c r="IOF2" s="2439"/>
      <c r="IOG2" s="2439"/>
      <c r="IOH2" s="2439"/>
      <c r="IOI2" s="2439"/>
      <c r="IOJ2" s="2439"/>
      <c r="IOK2" s="2439"/>
      <c r="IOL2" s="2439"/>
      <c r="IOM2" s="2439"/>
      <c r="ION2" s="2439"/>
      <c r="IOO2" s="2439"/>
      <c r="IOP2" s="2439"/>
      <c r="IOQ2" s="2439"/>
      <c r="IOR2" s="2439"/>
      <c r="IOS2" s="2439"/>
      <c r="IOT2" s="2439"/>
      <c r="IOU2" s="2439"/>
      <c r="IOV2" s="2439"/>
      <c r="IOW2" s="2439"/>
      <c r="IOX2" s="2439"/>
      <c r="IOY2" s="2439"/>
      <c r="IOZ2" s="2439"/>
      <c r="IPA2" s="2439"/>
      <c r="IPB2" s="2439"/>
      <c r="IPC2" s="2439"/>
      <c r="IPD2" s="2439"/>
      <c r="IPE2" s="2439"/>
      <c r="IPF2" s="2439"/>
      <c r="IPG2" s="2439"/>
      <c r="IPH2" s="2439"/>
      <c r="IPI2" s="2439"/>
      <c r="IPJ2" s="2439"/>
      <c r="IPK2" s="2439"/>
      <c r="IPL2" s="2439"/>
      <c r="IPM2" s="2439"/>
      <c r="IPN2" s="2439"/>
      <c r="IPO2" s="2439"/>
      <c r="IPP2" s="2439"/>
      <c r="IPQ2" s="2439"/>
      <c r="IPR2" s="2439"/>
      <c r="IPS2" s="2439"/>
      <c r="IPT2" s="2439"/>
      <c r="IPU2" s="2439"/>
      <c r="IPV2" s="2439"/>
      <c r="IPW2" s="2439"/>
      <c r="IPX2" s="2439"/>
      <c r="IPY2" s="2439"/>
      <c r="IPZ2" s="2439"/>
      <c r="IQA2" s="2439"/>
      <c r="IQB2" s="2439"/>
      <c r="IQC2" s="2439"/>
      <c r="IQD2" s="2439"/>
      <c r="IQE2" s="2439"/>
      <c r="IQF2" s="2439"/>
      <c r="IQG2" s="2439"/>
      <c r="IQH2" s="2439"/>
      <c r="IQI2" s="2439"/>
      <c r="IQJ2" s="2439"/>
      <c r="IQK2" s="2439"/>
      <c r="IQL2" s="2439"/>
      <c r="IQM2" s="2439"/>
      <c r="IQN2" s="2439"/>
      <c r="IQO2" s="2439"/>
      <c r="IQP2" s="2439"/>
      <c r="IQQ2" s="2439"/>
      <c r="IQR2" s="2439"/>
      <c r="IQS2" s="2439"/>
      <c r="IQT2" s="2439"/>
      <c r="IQU2" s="2439"/>
      <c r="IQV2" s="2439"/>
      <c r="IQW2" s="2439"/>
      <c r="IQX2" s="2439"/>
      <c r="IQY2" s="2439"/>
      <c r="IQZ2" s="2439"/>
      <c r="IRA2" s="2439"/>
      <c r="IRB2" s="2439"/>
      <c r="IRC2" s="2439"/>
      <c r="IRD2" s="2439"/>
      <c r="IRE2" s="2439"/>
      <c r="IRF2" s="2439"/>
      <c r="IRG2" s="2439"/>
      <c r="IRH2" s="2439"/>
      <c r="IRI2" s="2439"/>
      <c r="IRJ2" s="2439"/>
      <c r="IRK2" s="2439"/>
      <c r="IRL2" s="2439"/>
      <c r="IRM2" s="2439"/>
      <c r="IRN2" s="2439"/>
      <c r="IRO2" s="2439"/>
      <c r="IRP2" s="2439"/>
      <c r="IRQ2" s="2439"/>
      <c r="IRR2" s="2439"/>
      <c r="IRS2" s="2439"/>
      <c r="IRT2" s="2439"/>
      <c r="IRU2" s="2439"/>
      <c r="IRV2" s="2439"/>
      <c r="IRW2" s="2439"/>
      <c r="IRX2" s="2439"/>
      <c r="IRY2" s="2439"/>
      <c r="IRZ2" s="2439"/>
      <c r="ISA2" s="2439"/>
      <c r="ISB2" s="2439"/>
      <c r="ISC2" s="2439"/>
      <c r="ISD2" s="2439"/>
      <c r="ISE2" s="2439"/>
      <c r="ISF2" s="2439"/>
      <c r="ISG2" s="2439"/>
      <c r="ISH2" s="2439"/>
      <c r="ISI2" s="2439"/>
      <c r="ISJ2" s="2439"/>
      <c r="ISK2" s="2439"/>
      <c r="ISL2" s="2439"/>
      <c r="ISM2" s="2439"/>
      <c r="ISN2" s="2439"/>
      <c r="ISO2" s="2439"/>
      <c r="ISP2" s="2439"/>
      <c r="ISQ2" s="2439"/>
      <c r="ISR2" s="2439"/>
      <c r="ISS2" s="2439"/>
      <c r="IST2" s="2439"/>
      <c r="ISU2" s="2439"/>
      <c r="ISV2" s="2439"/>
      <c r="ISW2" s="2439"/>
      <c r="ISX2" s="2439"/>
      <c r="ISY2" s="2439"/>
      <c r="ISZ2" s="2439"/>
      <c r="ITA2" s="2439"/>
      <c r="ITB2" s="2439"/>
      <c r="ITC2" s="2439"/>
      <c r="ITD2" s="2439"/>
      <c r="ITE2" s="2439"/>
      <c r="ITF2" s="2439"/>
      <c r="ITG2" s="2439"/>
      <c r="ITH2" s="2439"/>
      <c r="ITI2" s="2439"/>
      <c r="ITJ2" s="2439"/>
      <c r="ITK2" s="2439"/>
      <c r="ITL2" s="2439"/>
      <c r="ITM2" s="2439"/>
      <c r="ITN2" s="2439"/>
      <c r="ITO2" s="2439"/>
      <c r="ITP2" s="2439"/>
      <c r="ITQ2" s="2439"/>
      <c r="ITR2" s="2439"/>
      <c r="ITS2" s="2439"/>
      <c r="ITT2" s="2439"/>
      <c r="ITU2" s="2439"/>
      <c r="ITV2" s="2439"/>
      <c r="ITW2" s="2439"/>
      <c r="ITX2" s="2439"/>
      <c r="ITY2" s="2439"/>
      <c r="ITZ2" s="2439"/>
      <c r="IUA2" s="2439"/>
      <c r="IUB2" s="2439"/>
      <c r="IUC2" s="2439"/>
      <c r="IUD2" s="2439"/>
      <c r="IUE2" s="2439"/>
      <c r="IUF2" s="2439"/>
      <c r="IUG2" s="2439"/>
      <c r="IUH2" s="2439"/>
      <c r="IUI2" s="2439"/>
      <c r="IUJ2" s="2439"/>
      <c r="IUK2" s="2439"/>
      <c r="IUL2" s="2439"/>
      <c r="IUM2" s="2439"/>
      <c r="IUN2" s="2439"/>
      <c r="IUO2" s="2439"/>
      <c r="IUP2" s="2439"/>
      <c r="IUQ2" s="2439"/>
      <c r="IUR2" s="2439"/>
      <c r="IUS2" s="2439"/>
      <c r="IUT2" s="2439"/>
      <c r="IUU2" s="2439"/>
      <c r="IUV2" s="2439"/>
      <c r="IUW2" s="2439"/>
      <c r="IUX2" s="2439"/>
      <c r="IUY2" s="2439"/>
      <c r="IUZ2" s="2439"/>
      <c r="IVA2" s="2439"/>
      <c r="IVB2" s="2439"/>
      <c r="IVC2" s="2439"/>
      <c r="IVD2" s="2439"/>
      <c r="IVE2" s="2439"/>
      <c r="IVF2" s="2439"/>
      <c r="IVG2" s="2439"/>
      <c r="IVH2" s="2439"/>
      <c r="IVI2" s="2439"/>
      <c r="IVJ2" s="2439"/>
      <c r="IVK2" s="2439"/>
      <c r="IVL2" s="2439"/>
      <c r="IVM2" s="2439"/>
      <c r="IVN2" s="2439"/>
      <c r="IVO2" s="2439"/>
      <c r="IVP2" s="2439"/>
      <c r="IVQ2" s="2439"/>
      <c r="IVR2" s="2439"/>
      <c r="IVS2" s="2439"/>
      <c r="IVT2" s="2439"/>
      <c r="IVU2" s="2439"/>
      <c r="IVV2" s="2439"/>
      <c r="IVW2" s="2439"/>
      <c r="IVX2" s="2439"/>
      <c r="IVY2" s="2439"/>
      <c r="IVZ2" s="2439"/>
      <c r="IWA2" s="2439"/>
      <c r="IWB2" s="2439"/>
      <c r="IWC2" s="2439"/>
      <c r="IWD2" s="2439"/>
      <c r="IWE2" s="2439"/>
      <c r="IWF2" s="2439"/>
      <c r="IWG2" s="2439"/>
      <c r="IWH2" s="2439"/>
      <c r="IWI2" s="2439"/>
      <c r="IWJ2" s="2439"/>
      <c r="IWK2" s="2439"/>
      <c r="IWL2" s="2439"/>
      <c r="IWM2" s="2439"/>
      <c r="IWN2" s="2439"/>
      <c r="IWO2" s="2439"/>
      <c r="IWP2" s="2439"/>
      <c r="IWQ2" s="2439"/>
      <c r="IWR2" s="2439"/>
      <c r="IWS2" s="2439"/>
      <c r="IWT2" s="2439"/>
      <c r="IWU2" s="2439"/>
      <c r="IWV2" s="2439"/>
      <c r="IWW2" s="2439"/>
      <c r="IWX2" s="2439"/>
      <c r="IWY2" s="2439"/>
      <c r="IWZ2" s="2439"/>
      <c r="IXA2" s="2439"/>
      <c r="IXB2" s="2439"/>
      <c r="IXC2" s="2439"/>
      <c r="IXD2" s="2439"/>
      <c r="IXE2" s="2439"/>
      <c r="IXF2" s="2439"/>
      <c r="IXG2" s="2439"/>
      <c r="IXH2" s="2439"/>
      <c r="IXI2" s="2439"/>
      <c r="IXJ2" s="2439"/>
      <c r="IXK2" s="2439"/>
      <c r="IXL2" s="2439"/>
      <c r="IXM2" s="2439"/>
      <c r="IXN2" s="2439"/>
      <c r="IXO2" s="2439"/>
      <c r="IXP2" s="2439"/>
      <c r="IXQ2" s="2439"/>
      <c r="IXR2" s="2439"/>
      <c r="IXS2" s="2439"/>
      <c r="IXT2" s="2439"/>
      <c r="IXU2" s="2439"/>
      <c r="IXV2" s="2439"/>
      <c r="IXW2" s="2439"/>
      <c r="IXX2" s="2439"/>
      <c r="IXY2" s="2439"/>
      <c r="IXZ2" s="2439"/>
      <c r="IYA2" s="2439"/>
      <c r="IYB2" s="2439"/>
      <c r="IYC2" s="2439"/>
      <c r="IYD2" s="2439"/>
      <c r="IYE2" s="2439"/>
      <c r="IYF2" s="2439"/>
      <c r="IYG2" s="2439"/>
      <c r="IYH2" s="2439"/>
      <c r="IYI2" s="2439"/>
      <c r="IYJ2" s="2439"/>
      <c r="IYK2" s="2439"/>
      <c r="IYL2" s="2439"/>
      <c r="IYM2" s="2439"/>
      <c r="IYN2" s="2439"/>
      <c r="IYO2" s="2439"/>
      <c r="IYP2" s="2439"/>
      <c r="IYQ2" s="2439"/>
      <c r="IYR2" s="2439"/>
      <c r="IYS2" s="2439"/>
      <c r="IYT2" s="2439"/>
      <c r="IYU2" s="2439"/>
      <c r="IYV2" s="2439"/>
      <c r="IYW2" s="2439"/>
      <c r="IYX2" s="2439"/>
      <c r="IYY2" s="2439"/>
      <c r="IYZ2" s="2439"/>
      <c r="IZA2" s="2439"/>
      <c r="IZB2" s="2439"/>
      <c r="IZC2" s="2439"/>
      <c r="IZD2" s="2439"/>
      <c r="IZE2" s="2439"/>
      <c r="IZF2" s="2439"/>
      <c r="IZG2" s="2439"/>
      <c r="IZH2" s="2439"/>
      <c r="IZI2" s="2439"/>
      <c r="IZJ2" s="2439"/>
      <c r="IZK2" s="2439"/>
      <c r="IZL2" s="2439"/>
      <c r="IZM2" s="2439"/>
      <c r="IZN2" s="2439"/>
      <c r="IZO2" s="2439"/>
      <c r="IZP2" s="2439"/>
      <c r="IZQ2" s="2439"/>
      <c r="IZR2" s="2439"/>
      <c r="IZS2" s="2439"/>
      <c r="IZT2" s="2439"/>
      <c r="IZU2" s="2439"/>
      <c r="IZV2" s="2439"/>
      <c r="IZW2" s="2439"/>
      <c r="IZX2" s="2439"/>
      <c r="IZY2" s="2439"/>
      <c r="IZZ2" s="2439"/>
      <c r="JAA2" s="2439"/>
      <c r="JAB2" s="2439"/>
      <c r="JAC2" s="2439"/>
      <c r="JAD2" s="2439"/>
      <c r="JAE2" s="2439"/>
      <c r="JAF2" s="2439"/>
      <c r="JAG2" s="2439"/>
      <c r="JAH2" s="2439"/>
      <c r="JAI2" s="2439"/>
      <c r="JAJ2" s="2439"/>
      <c r="JAK2" s="2439"/>
      <c r="JAL2" s="2439"/>
      <c r="JAM2" s="2439"/>
      <c r="JAN2" s="2439"/>
      <c r="JAO2" s="2439"/>
      <c r="JAP2" s="2439"/>
      <c r="JAQ2" s="2439"/>
      <c r="JAR2" s="2439"/>
      <c r="JAS2" s="2439"/>
      <c r="JAT2" s="2439"/>
      <c r="JAU2" s="2439"/>
      <c r="JAV2" s="2439"/>
      <c r="JAW2" s="2439"/>
      <c r="JAX2" s="2439"/>
      <c r="JAY2" s="2439"/>
      <c r="JAZ2" s="2439"/>
      <c r="JBA2" s="2439"/>
      <c r="JBB2" s="2439"/>
      <c r="JBC2" s="2439"/>
      <c r="JBD2" s="2439"/>
      <c r="JBE2" s="2439"/>
      <c r="JBF2" s="2439"/>
      <c r="JBG2" s="2439"/>
      <c r="JBH2" s="2439"/>
      <c r="JBI2" s="2439"/>
      <c r="JBJ2" s="2439"/>
      <c r="JBK2" s="2439"/>
      <c r="JBL2" s="2439"/>
      <c r="JBM2" s="2439"/>
      <c r="JBN2" s="2439"/>
      <c r="JBO2" s="2439"/>
      <c r="JBP2" s="2439"/>
      <c r="JBQ2" s="2439"/>
      <c r="JBR2" s="2439"/>
      <c r="JBS2" s="2439"/>
      <c r="JBT2" s="2439"/>
      <c r="JBU2" s="2439"/>
      <c r="JBV2" s="2439"/>
      <c r="JBW2" s="2439"/>
      <c r="JBX2" s="2439"/>
      <c r="JBY2" s="2439"/>
      <c r="JBZ2" s="2439"/>
      <c r="JCA2" s="2439"/>
      <c r="JCB2" s="2439"/>
      <c r="JCC2" s="2439"/>
      <c r="JCD2" s="2439"/>
      <c r="JCE2" s="2439"/>
      <c r="JCF2" s="2439"/>
      <c r="JCG2" s="2439"/>
      <c r="JCH2" s="2439"/>
      <c r="JCI2" s="2439"/>
      <c r="JCJ2" s="2439"/>
      <c r="JCK2" s="2439"/>
      <c r="JCL2" s="2439"/>
      <c r="JCM2" s="2439"/>
      <c r="JCN2" s="2439"/>
      <c r="JCO2" s="2439"/>
      <c r="JCP2" s="2439"/>
      <c r="JCQ2" s="2439"/>
      <c r="JCR2" s="2439"/>
      <c r="JCS2" s="2439"/>
      <c r="JCT2" s="2439"/>
      <c r="JCU2" s="2439"/>
      <c r="JCV2" s="2439"/>
      <c r="JCW2" s="2439"/>
      <c r="JCX2" s="2439"/>
      <c r="JCY2" s="2439"/>
      <c r="JCZ2" s="2439"/>
      <c r="JDA2" s="2439"/>
      <c r="JDB2" s="2439"/>
      <c r="JDC2" s="2439"/>
      <c r="JDD2" s="2439"/>
      <c r="JDE2" s="2439"/>
      <c r="JDF2" s="2439"/>
      <c r="JDG2" s="2439"/>
      <c r="JDH2" s="2439"/>
      <c r="JDI2" s="2439"/>
      <c r="JDJ2" s="2439"/>
      <c r="JDK2" s="2439"/>
      <c r="JDL2" s="2439"/>
      <c r="JDM2" s="2439"/>
      <c r="JDN2" s="2439"/>
      <c r="JDO2" s="2439"/>
      <c r="JDP2" s="2439"/>
      <c r="JDQ2" s="2439"/>
      <c r="JDR2" s="2439"/>
      <c r="JDS2" s="2439"/>
      <c r="JDT2" s="2439"/>
      <c r="JDU2" s="2439"/>
      <c r="JDV2" s="2439"/>
      <c r="JDW2" s="2439"/>
      <c r="JDX2" s="2439"/>
      <c r="JDY2" s="2439"/>
      <c r="JDZ2" s="2439"/>
      <c r="JEA2" s="2439"/>
      <c r="JEB2" s="2439"/>
      <c r="JEC2" s="2439"/>
      <c r="JED2" s="2439"/>
      <c r="JEE2" s="2439"/>
      <c r="JEF2" s="2439"/>
      <c r="JEG2" s="2439"/>
      <c r="JEH2" s="2439"/>
      <c r="JEI2" s="2439"/>
      <c r="JEJ2" s="2439"/>
      <c r="JEK2" s="2439"/>
      <c r="JEL2" s="2439"/>
      <c r="JEM2" s="2439"/>
      <c r="JEN2" s="2439"/>
      <c r="JEO2" s="2439"/>
      <c r="JEP2" s="2439"/>
      <c r="JEQ2" s="2439"/>
      <c r="JER2" s="2439"/>
      <c r="JES2" s="2439"/>
      <c r="JET2" s="2439"/>
      <c r="JEU2" s="2439"/>
      <c r="JEV2" s="2439"/>
      <c r="JEW2" s="2439"/>
      <c r="JEX2" s="2439"/>
      <c r="JEY2" s="2439"/>
      <c r="JEZ2" s="2439"/>
      <c r="JFA2" s="2439"/>
      <c r="JFB2" s="2439"/>
      <c r="JFC2" s="2439"/>
      <c r="JFD2" s="2439"/>
      <c r="JFE2" s="2439"/>
      <c r="JFF2" s="2439"/>
      <c r="JFG2" s="2439"/>
      <c r="JFH2" s="2439"/>
      <c r="JFI2" s="2439"/>
      <c r="JFJ2" s="2439"/>
      <c r="JFK2" s="2439"/>
      <c r="JFL2" s="2439"/>
      <c r="JFM2" s="2439"/>
      <c r="JFN2" s="2439"/>
      <c r="JFO2" s="2439"/>
      <c r="JFP2" s="2439"/>
      <c r="JFQ2" s="2439"/>
      <c r="JFR2" s="2439"/>
      <c r="JFS2" s="2439"/>
      <c r="JFT2" s="2439"/>
      <c r="JFU2" s="2439"/>
      <c r="JFV2" s="2439"/>
      <c r="JFW2" s="2439"/>
      <c r="JFX2" s="2439"/>
      <c r="JFY2" s="2439"/>
      <c r="JFZ2" s="2439"/>
      <c r="JGA2" s="2439"/>
      <c r="JGB2" s="2439"/>
      <c r="JGC2" s="2439"/>
      <c r="JGD2" s="2439"/>
      <c r="JGE2" s="2439"/>
      <c r="JGF2" s="2439"/>
      <c r="JGG2" s="2439"/>
      <c r="JGH2" s="2439"/>
      <c r="JGI2" s="2439"/>
      <c r="JGJ2" s="2439"/>
      <c r="JGK2" s="2439"/>
      <c r="JGL2" s="2439"/>
      <c r="JGM2" s="2439"/>
      <c r="JGN2" s="2439"/>
      <c r="JGO2" s="2439"/>
      <c r="JGP2" s="2439"/>
      <c r="JGQ2" s="2439"/>
      <c r="JGR2" s="2439"/>
      <c r="JGS2" s="2439"/>
      <c r="JGT2" s="2439"/>
      <c r="JGU2" s="2439"/>
      <c r="JGV2" s="2439"/>
      <c r="JGW2" s="2439"/>
      <c r="JGX2" s="2439"/>
      <c r="JGY2" s="2439"/>
      <c r="JGZ2" s="2439"/>
      <c r="JHA2" s="2439"/>
      <c r="JHB2" s="2439"/>
      <c r="JHC2" s="2439"/>
      <c r="JHD2" s="2439"/>
      <c r="JHE2" s="2439"/>
      <c r="JHF2" s="2439"/>
      <c r="JHG2" s="2439"/>
      <c r="JHH2" s="2439"/>
      <c r="JHI2" s="2439"/>
      <c r="JHJ2" s="2439"/>
      <c r="JHK2" s="2439"/>
      <c r="JHL2" s="2439"/>
      <c r="JHM2" s="2439"/>
      <c r="JHN2" s="2439"/>
      <c r="JHO2" s="2439"/>
      <c r="JHP2" s="2439"/>
      <c r="JHQ2" s="2439"/>
      <c r="JHR2" s="2439"/>
      <c r="JHS2" s="2439"/>
      <c r="JHT2" s="2439"/>
      <c r="JHU2" s="2439"/>
      <c r="JHV2" s="2439"/>
      <c r="JHW2" s="2439"/>
      <c r="JHX2" s="2439"/>
      <c r="JHY2" s="2439"/>
      <c r="JHZ2" s="2439"/>
      <c r="JIA2" s="2439"/>
      <c r="JIB2" s="2439"/>
      <c r="JIC2" s="2439"/>
      <c r="JID2" s="2439"/>
      <c r="JIE2" s="2439"/>
      <c r="JIF2" s="2439"/>
      <c r="JIG2" s="2439"/>
      <c r="JIH2" s="2439"/>
      <c r="JII2" s="2439"/>
      <c r="JIJ2" s="2439"/>
      <c r="JIK2" s="2439"/>
      <c r="JIL2" s="2439"/>
      <c r="JIM2" s="2439"/>
      <c r="JIN2" s="2439"/>
      <c r="JIO2" s="2439"/>
      <c r="JIP2" s="2439"/>
      <c r="JIQ2" s="2439"/>
      <c r="JIR2" s="2439"/>
      <c r="JIS2" s="2439"/>
      <c r="JIT2" s="2439"/>
      <c r="JIU2" s="2439"/>
      <c r="JIV2" s="2439"/>
      <c r="JIW2" s="2439"/>
      <c r="JIX2" s="2439"/>
      <c r="JIY2" s="2439"/>
      <c r="JIZ2" s="2439"/>
      <c r="JJA2" s="2439"/>
      <c r="JJB2" s="2439"/>
      <c r="JJC2" s="2439"/>
      <c r="JJD2" s="2439"/>
      <c r="JJE2" s="2439"/>
      <c r="JJF2" s="2439"/>
      <c r="JJG2" s="2439"/>
      <c r="JJH2" s="2439"/>
      <c r="JJI2" s="2439"/>
      <c r="JJJ2" s="2439"/>
      <c r="JJK2" s="2439"/>
      <c r="JJL2" s="2439"/>
      <c r="JJM2" s="2439"/>
      <c r="JJN2" s="2439"/>
      <c r="JJO2" s="2439"/>
      <c r="JJP2" s="2439"/>
      <c r="JJQ2" s="2439"/>
      <c r="JJR2" s="2439"/>
      <c r="JJS2" s="2439"/>
      <c r="JJT2" s="2439"/>
      <c r="JJU2" s="2439"/>
      <c r="JJV2" s="2439"/>
      <c r="JJW2" s="2439"/>
      <c r="JJX2" s="2439"/>
      <c r="JJY2" s="2439"/>
      <c r="JJZ2" s="2439"/>
      <c r="JKA2" s="2439"/>
      <c r="JKB2" s="2439"/>
      <c r="JKC2" s="2439"/>
      <c r="JKD2" s="2439"/>
      <c r="JKE2" s="2439"/>
      <c r="JKF2" s="2439"/>
      <c r="JKG2" s="2439"/>
      <c r="JKH2" s="2439"/>
      <c r="JKI2" s="2439"/>
      <c r="JKJ2" s="2439"/>
      <c r="JKK2" s="2439"/>
      <c r="JKL2" s="2439"/>
      <c r="JKM2" s="2439"/>
      <c r="JKN2" s="2439"/>
      <c r="JKO2" s="2439"/>
      <c r="JKP2" s="2439"/>
      <c r="JKQ2" s="2439"/>
      <c r="JKR2" s="2439"/>
      <c r="JKS2" s="2439"/>
      <c r="JKT2" s="2439"/>
      <c r="JKU2" s="2439"/>
      <c r="JKV2" s="2439"/>
      <c r="JKW2" s="2439"/>
      <c r="JKX2" s="2439"/>
      <c r="JKY2" s="2439"/>
      <c r="JKZ2" s="2439"/>
      <c r="JLA2" s="2439"/>
      <c r="JLB2" s="2439"/>
      <c r="JLC2" s="2439"/>
      <c r="JLD2" s="2439"/>
      <c r="JLE2" s="2439"/>
      <c r="JLF2" s="2439"/>
      <c r="JLG2" s="2439"/>
      <c r="JLH2" s="2439"/>
      <c r="JLI2" s="2439"/>
      <c r="JLJ2" s="2439"/>
      <c r="JLK2" s="2439"/>
      <c r="JLL2" s="2439"/>
      <c r="JLM2" s="2439"/>
      <c r="JLN2" s="2439"/>
      <c r="JLO2" s="2439"/>
      <c r="JLP2" s="2439"/>
      <c r="JLQ2" s="2439"/>
      <c r="JLR2" s="2439"/>
      <c r="JLS2" s="2439"/>
      <c r="JLT2" s="2439"/>
      <c r="JLU2" s="2439"/>
      <c r="JLV2" s="2439"/>
      <c r="JLW2" s="2439"/>
      <c r="JLX2" s="2439"/>
      <c r="JLY2" s="2439"/>
      <c r="JLZ2" s="2439"/>
      <c r="JMA2" s="2439"/>
      <c r="JMB2" s="2439"/>
      <c r="JMC2" s="2439"/>
      <c r="JMD2" s="2439"/>
      <c r="JME2" s="2439"/>
      <c r="JMF2" s="2439"/>
      <c r="JMG2" s="2439"/>
      <c r="JMH2" s="2439"/>
      <c r="JMI2" s="2439"/>
      <c r="JMJ2" s="2439"/>
      <c r="JMK2" s="2439"/>
      <c r="JML2" s="2439"/>
      <c r="JMM2" s="2439"/>
      <c r="JMN2" s="2439"/>
      <c r="JMO2" s="2439"/>
      <c r="JMP2" s="2439"/>
      <c r="JMQ2" s="2439"/>
      <c r="JMR2" s="2439"/>
      <c r="JMS2" s="2439"/>
      <c r="JMT2" s="2439"/>
      <c r="JMU2" s="2439"/>
      <c r="JMV2" s="2439"/>
      <c r="JMW2" s="2439"/>
      <c r="JMX2" s="2439"/>
      <c r="JMY2" s="2439"/>
      <c r="JMZ2" s="2439"/>
      <c r="JNA2" s="2439"/>
      <c r="JNB2" s="2439"/>
      <c r="JNC2" s="2439"/>
      <c r="JND2" s="2439"/>
      <c r="JNE2" s="2439"/>
      <c r="JNF2" s="2439"/>
      <c r="JNG2" s="2439"/>
      <c r="JNH2" s="2439"/>
      <c r="JNI2" s="2439"/>
      <c r="JNJ2" s="2439"/>
      <c r="JNK2" s="2439"/>
      <c r="JNL2" s="2439"/>
      <c r="JNM2" s="2439"/>
      <c r="JNN2" s="2439"/>
      <c r="JNO2" s="2439"/>
      <c r="JNP2" s="2439"/>
      <c r="JNQ2" s="2439"/>
      <c r="JNR2" s="2439"/>
      <c r="JNS2" s="2439"/>
      <c r="JNT2" s="2439"/>
      <c r="JNU2" s="2439"/>
      <c r="JNV2" s="2439"/>
      <c r="JNW2" s="2439"/>
      <c r="JNX2" s="2439"/>
      <c r="JNY2" s="2439"/>
      <c r="JNZ2" s="2439"/>
      <c r="JOA2" s="2439"/>
      <c r="JOB2" s="2439"/>
      <c r="JOC2" s="2439"/>
      <c r="JOD2" s="2439"/>
      <c r="JOE2" s="2439"/>
      <c r="JOF2" s="2439"/>
      <c r="JOG2" s="2439"/>
      <c r="JOH2" s="2439"/>
      <c r="JOI2" s="2439"/>
      <c r="JOJ2" s="2439"/>
      <c r="JOK2" s="2439"/>
      <c r="JOL2" s="2439"/>
      <c r="JOM2" s="2439"/>
      <c r="JON2" s="2439"/>
      <c r="JOO2" s="2439"/>
      <c r="JOP2" s="2439"/>
      <c r="JOQ2" s="2439"/>
      <c r="JOR2" s="2439"/>
      <c r="JOS2" s="2439"/>
      <c r="JOT2" s="2439"/>
      <c r="JOU2" s="2439"/>
      <c r="JOV2" s="2439"/>
      <c r="JOW2" s="2439"/>
      <c r="JOX2" s="2439"/>
      <c r="JOY2" s="2439"/>
      <c r="JOZ2" s="2439"/>
      <c r="JPA2" s="2439"/>
      <c r="JPB2" s="2439"/>
      <c r="JPC2" s="2439"/>
      <c r="JPD2" s="2439"/>
      <c r="JPE2" s="2439"/>
      <c r="JPF2" s="2439"/>
      <c r="JPG2" s="2439"/>
      <c r="JPH2" s="2439"/>
      <c r="JPI2" s="2439"/>
      <c r="JPJ2" s="2439"/>
      <c r="JPK2" s="2439"/>
      <c r="JPL2" s="2439"/>
      <c r="JPM2" s="2439"/>
      <c r="JPN2" s="2439"/>
      <c r="JPO2" s="2439"/>
      <c r="JPP2" s="2439"/>
      <c r="JPQ2" s="2439"/>
      <c r="JPR2" s="2439"/>
      <c r="JPS2" s="2439"/>
      <c r="JPT2" s="2439"/>
      <c r="JPU2" s="2439"/>
      <c r="JPV2" s="2439"/>
      <c r="JPW2" s="2439"/>
      <c r="JPX2" s="2439"/>
      <c r="JPY2" s="2439"/>
      <c r="JPZ2" s="2439"/>
      <c r="JQA2" s="2439"/>
      <c r="JQB2" s="2439"/>
      <c r="JQC2" s="2439"/>
      <c r="JQD2" s="2439"/>
      <c r="JQE2" s="2439"/>
      <c r="JQF2" s="2439"/>
      <c r="JQG2" s="2439"/>
      <c r="JQH2" s="2439"/>
      <c r="JQI2" s="2439"/>
      <c r="JQJ2" s="2439"/>
      <c r="JQK2" s="2439"/>
      <c r="JQL2" s="2439"/>
      <c r="JQM2" s="2439"/>
      <c r="JQN2" s="2439"/>
      <c r="JQO2" s="2439"/>
      <c r="JQP2" s="2439"/>
      <c r="JQQ2" s="2439"/>
      <c r="JQR2" s="2439"/>
      <c r="JQS2" s="2439"/>
      <c r="JQT2" s="2439"/>
      <c r="JQU2" s="2439"/>
      <c r="JQV2" s="2439"/>
      <c r="JQW2" s="2439"/>
      <c r="JQX2" s="2439"/>
      <c r="JQY2" s="2439"/>
      <c r="JQZ2" s="2439"/>
      <c r="JRA2" s="2439"/>
      <c r="JRB2" s="2439"/>
      <c r="JRC2" s="2439"/>
      <c r="JRD2" s="2439"/>
      <c r="JRE2" s="2439"/>
      <c r="JRF2" s="2439"/>
      <c r="JRG2" s="2439"/>
      <c r="JRH2" s="2439"/>
      <c r="JRI2" s="2439"/>
      <c r="JRJ2" s="2439"/>
      <c r="JRK2" s="2439"/>
      <c r="JRL2" s="2439"/>
      <c r="JRM2" s="2439"/>
      <c r="JRN2" s="2439"/>
      <c r="JRO2" s="2439"/>
      <c r="JRP2" s="2439"/>
      <c r="JRQ2" s="2439"/>
      <c r="JRR2" s="2439"/>
      <c r="JRS2" s="2439"/>
      <c r="JRT2" s="2439"/>
      <c r="JRU2" s="2439"/>
      <c r="JRV2" s="2439"/>
      <c r="JRW2" s="2439"/>
      <c r="JRX2" s="2439"/>
      <c r="JRY2" s="2439"/>
      <c r="JRZ2" s="2439"/>
      <c r="JSA2" s="2439"/>
      <c r="JSB2" s="2439"/>
      <c r="JSC2" s="2439"/>
      <c r="JSD2" s="2439"/>
      <c r="JSE2" s="2439"/>
      <c r="JSF2" s="2439"/>
      <c r="JSG2" s="2439"/>
      <c r="JSH2" s="2439"/>
      <c r="JSI2" s="2439"/>
      <c r="JSJ2" s="2439"/>
      <c r="JSK2" s="2439"/>
      <c r="JSL2" s="2439"/>
      <c r="JSM2" s="2439"/>
      <c r="JSN2" s="2439"/>
      <c r="JSO2" s="2439"/>
      <c r="JSP2" s="2439"/>
      <c r="JSQ2" s="2439"/>
      <c r="JSR2" s="2439"/>
      <c r="JSS2" s="2439"/>
      <c r="JST2" s="2439"/>
      <c r="JSU2" s="2439"/>
      <c r="JSV2" s="2439"/>
      <c r="JSW2" s="2439"/>
      <c r="JSX2" s="2439"/>
      <c r="JSY2" s="2439"/>
      <c r="JSZ2" s="2439"/>
      <c r="JTA2" s="2439"/>
      <c r="JTB2" s="2439"/>
      <c r="JTC2" s="2439"/>
      <c r="JTD2" s="2439"/>
      <c r="JTE2" s="2439"/>
      <c r="JTF2" s="2439"/>
      <c r="JTG2" s="2439"/>
      <c r="JTH2" s="2439"/>
      <c r="JTI2" s="2439"/>
      <c r="JTJ2" s="2439"/>
      <c r="JTK2" s="2439"/>
      <c r="JTL2" s="2439"/>
      <c r="JTM2" s="2439"/>
      <c r="JTN2" s="2439"/>
      <c r="JTO2" s="2439"/>
      <c r="JTP2" s="2439"/>
      <c r="JTQ2" s="2439"/>
      <c r="JTR2" s="2439"/>
      <c r="JTS2" s="2439"/>
      <c r="JTT2" s="2439"/>
      <c r="JTU2" s="2439"/>
      <c r="JTV2" s="2439"/>
      <c r="JTW2" s="2439"/>
      <c r="JTX2" s="2439"/>
      <c r="JTY2" s="2439"/>
      <c r="JTZ2" s="2439"/>
      <c r="JUA2" s="2439"/>
      <c r="JUB2" s="2439"/>
      <c r="JUC2" s="2439"/>
      <c r="JUD2" s="2439"/>
      <c r="JUE2" s="2439"/>
      <c r="JUF2" s="2439"/>
      <c r="JUG2" s="2439"/>
      <c r="JUH2" s="2439"/>
      <c r="JUI2" s="2439"/>
      <c r="JUJ2" s="2439"/>
      <c r="JUK2" s="2439"/>
      <c r="JUL2" s="2439"/>
      <c r="JUM2" s="2439"/>
      <c r="JUN2" s="2439"/>
      <c r="JUO2" s="2439"/>
      <c r="JUP2" s="2439"/>
      <c r="JUQ2" s="2439"/>
      <c r="JUR2" s="2439"/>
      <c r="JUS2" s="2439"/>
      <c r="JUT2" s="2439"/>
      <c r="JUU2" s="2439"/>
      <c r="JUV2" s="2439"/>
      <c r="JUW2" s="2439"/>
      <c r="JUX2" s="2439"/>
      <c r="JUY2" s="2439"/>
      <c r="JUZ2" s="2439"/>
      <c r="JVA2" s="2439"/>
      <c r="JVB2" s="2439"/>
      <c r="JVC2" s="2439"/>
      <c r="JVD2" s="2439"/>
      <c r="JVE2" s="2439"/>
      <c r="JVF2" s="2439"/>
      <c r="JVG2" s="2439"/>
      <c r="JVH2" s="2439"/>
      <c r="JVI2" s="2439"/>
      <c r="JVJ2" s="2439"/>
      <c r="JVK2" s="2439"/>
      <c r="JVL2" s="2439"/>
      <c r="JVM2" s="2439"/>
      <c r="JVN2" s="2439"/>
      <c r="JVO2" s="2439"/>
      <c r="JVP2" s="2439"/>
      <c r="JVQ2" s="2439"/>
      <c r="JVR2" s="2439"/>
      <c r="JVS2" s="2439"/>
      <c r="JVT2" s="2439"/>
      <c r="JVU2" s="2439"/>
      <c r="JVV2" s="2439"/>
      <c r="JVW2" s="2439"/>
      <c r="JVX2" s="2439"/>
      <c r="JVY2" s="2439"/>
      <c r="JVZ2" s="2439"/>
      <c r="JWA2" s="2439"/>
      <c r="JWB2" s="2439"/>
      <c r="JWC2" s="2439"/>
      <c r="JWD2" s="2439"/>
      <c r="JWE2" s="2439"/>
      <c r="JWF2" s="2439"/>
      <c r="JWG2" s="2439"/>
      <c r="JWH2" s="2439"/>
      <c r="JWI2" s="2439"/>
      <c r="JWJ2" s="2439"/>
      <c r="JWK2" s="2439"/>
      <c r="JWL2" s="2439"/>
      <c r="JWM2" s="2439"/>
      <c r="JWN2" s="2439"/>
      <c r="JWO2" s="2439"/>
      <c r="JWP2" s="2439"/>
      <c r="JWQ2" s="2439"/>
      <c r="JWR2" s="2439"/>
      <c r="JWS2" s="2439"/>
      <c r="JWT2" s="2439"/>
      <c r="JWU2" s="2439"/>
      <c r="JWV2" s="2439"/>
      <c r="JWW2" s="2439"/>
      <c r="JWX2" s="2439"/>
      <c r="JWY2" s="2439"/>
      <c r="JWZ2" s="2439"/>
      <c r="JXA2" s="2439"/>
      <c r="JXB2" s="2439"/>
      <c r="JXC2" s="2439"/>
      <c r="JXD2" s="2439"/>
      <c r="JXE2" s="2439"/>
      <c r="JXF2" s="2439"/>
      <c r="JXG2" s="2439"/>
      <c r="JXH2" s="2439"/>
      <c r="JXI2" s="2439"/>
      <c r="JXJ2" s="2439"/>
      <c r="JXK2" s="2439"/>
      <c r="JXL2" s="2439"/>
      <c r="JXM2" s="2439"/>
      <c r="JXN2" s="2439"/>
      <c r="JXO2" s="2439"/>
      <c r="JXP2" s="2439"/>
      <c r="JXQ2" s="2439"/>
      <c r="JXR2" s="2439"/>
      <c r="JXS2" s="2439"/>
      <c r="JXT2" s="2439"/>
      <c r="JXU2" s="2439"/>
      <c r="JXV2" s="2439"/>
      <c r="JXW2" s="2439"/>
      <c r="JXX2" s="2439"/>
      <c r="JXY2" s="2439"/>
      <c r="JXZ2" s="2439"/>
      <c r="JYA2" s="2439"/>
      <c r="JYB2" s="2439"/>
      <c r="JYC2" s="2439"/>
      <c r="JYD2" s="2439"/>
      <c r="JYE2" s="2439"/>
      <c r="JYF2" s="2439"/>
      <c r="JYG2" s="2439"/>
      <c r="JYH2" s="2439"/>
      <c r="JYI2" s="2439"/>
      <c r="JYJ2" s="2439"/>
      <c r="JYK2" s="2439"/>
      <c r="JYL2" s="2439"/>
      <c r="JYM2" s="2439"/>
      <c r="JYN2" s="2439"/>
      <c r="JYO2" s="2439"/>
      <c r="JYP2" s="2439"/>
      <c r="JYQ2" s="2439"/>
      <c r="JYR2" s="2439"/>
      <c r="JYS2" s="2439"/>
      <c r="JYT2" s="2439"/>
      <c r="JYU2" s="2439"/>
      <c r="JYV2" s="2439"/>
      <c r="JYW2" s="2439"/>
      <c r="JYX2" s="2439"/>
      <c r="JYY2" s="2439"/>
      <c r="JYZ2" s="2439"/>
      <c r="JZA2" s="2439"/>
      <c r="JZB2" s="2439"/>
      <c r="JZC2" s="2439"/>
      <c r="JZD2" s="2439"/>
      <c r="JZE2" s="2439"/>
      <c r="JZF2" s="2439"/>
      <c r="JZG2" s="2439"/>
      <c r="JZH2" s="2439"/>
      <c r="JZI2" s="2439"/>
      <c r="JZJ2" s="2439"/>
      <c r="JZK2" s="2439"/>
      <c r="JZL2" s="2439"/>
      <c r="JZM2" s="2439"/>
      <c r="JZN2" s="2439"/>
      <c r="JZO2" s="2439"/>
      <c r="JZP2" s="2439"/>
      <c r="JZQ2" s="2439"/>
      <c r="JZR2" s="2439"/>
      <c r="JZS2" s="2439"/>
      <c r="JZT2" s="2439"/>
      <c r="JZU2" s="2439"/>
      <c r="JZV2" s="2439"/>
      <c r="JZW2" s="2439"/>
      <c r="JZX2" s="2439"/>
      <c r="JZY2" s="2439"/>
      <c r="JZZ2" s="2439"/>
      <c r="KAA2" s="2439"/>
      <c r="KAB2" s="2439"/>
      <c r="KAC2" s="2439"/>
      <c r="KAD2" s="2439"/>
      <c r="KAE2" s="2439"/>
      <c r="KAF2" s="2439"/>
      <c r="KAG2" s="2439"/>
      <c r="KAH2" s="2439"/>
      <c r="KAI2" s="2439"/>
      <c r="KAJ2" s="2439"/>
      <c r="KAK2" s="2439"/>
      <c r="KAL2" s="2439"/>
      <c r="KAM2" s="2439"/>
      <c r="KAN2" s="2439"/>
      <c r="KAO2" s="2439"/>
      <c r="KAP2" s="2439"/>
      <c r="KAQ2" s="2439"/>
      <c r="KAR2" s="2439"/>
      <c r="KAS2" s="2439"/>
      <c r="KAT2" s="2439"/>
      <c r="KAU2" s="2439"/>
      <c r="KAV2" s="2439"/>
      <c r="KAW2" s="2439"/>
      <c r="KAX2" s="2439"/>
      <c r="KAY2" s="2439"/>
      <c r="KAZ2" s="2439"/>
      <c r="KBA2" s="2439"/>
      <c r="KBB2" s="2439"/>
      <c r="KBC2" s="2439"/>
      <c r="KBD2" s="2439"/>
      <c r="KBE2" s="2439"/>
      <c r="KBF2" s="2439"/>
      <c r="KBG2" s="2439"/>
      <c r="KBH2" s="2439"/>
      <c r="KBI2" s="2439"/>
      <c r="KBJ2" s="2439"/>
      <c r="KBK2" s="2439"/>
      <c r="KBL2" s="2439"/>
      <c r="KBM2" s="2439"/>
      <c r="KBN2" s="2439"/>
      <c r="KBO2" s="2439"/>
      <c r="KBP2" s="2439"/>
      <c r="KBQ2" s="2439"/>
      <c r="KBR2" s="2439"/>
      <c r="KBS2" s="2439"/>
      <c r="KBT2" s="2439"/>
      <c r="KBU2" s="2439"/>
      <c r="KBV2" s="2439"/>
      <c r="KBW2" s="2439"/>
      <c r="KBX2" s="2439"/>
      <c r="KBY2" s="2439"/>
      <c r="KBZ2" s="2439"/>
      <c r="KCA2" s="2439"/>
      <c r="KCB2" s="2439"/>
      <c r="KCC2" s="2439"/>
      <c r="KCD2" s="2439"/>
      <c r="KCE2" s="2439"/>
      <c r="KCF2" s="2439"/>
      <c r="KCG2" s="2439"/>
      <c r="KCH2" s="2439"/>
      <c r="KCI2" s="2439"/>
      <c r="KCJ2" s="2439"/>
      <c r="KCK2" s="2439"/>
      <c r="KCL2" s="2439"/>
      <c r="KCM2" s="2439"/>
      <c r="KCN2" s="2439"/>
      <c r="KCO2" s="2439"/>
      <c r="KCP2" s="2439"/>
      <c r="KCQ2" s="2439"/>
      <c r="KCR2" s="2439"/>
      <c r="KCS2" s="2439"/>
      <c r="KCT2" s="2439"/>
      <c r="KCU2" s="2439"/>
      <c r="KCV2" s="2439"/>
      <c r="KCW2" s="2439"/>
      <c r="KCX2" s="2439"/>
      <c r="KCY2" s="2439"/>
      <c r="KCZ2" s="2439"/>
      <c r="KDA2" s="2439"/>
      <c r="KDB2" s="2439"/>
      <c r="KDC2" s="2439"/>
      <c r="KDD2" s="2439"/>
      <c r="KDE2" s="2439"/>
      <c r="KDF2" s="2439"/>
      <c r="KDG2" s="2439"/>
      <c r="KDH2" s="2439"/>
      <c r="KDI2" s="2439"/>
      <c r="KDJ2" s="2439"/>
      <c r="KDK2" s="2439"/>
      <c r="KDL2" s="2439"/>
      <c r="KDM2" s="2439"/>
      <c r="KDN2" s="2439"/>
      <c r="KDO2" s="2439"/>
      <c r="KDP2" s="2439"/>
      <c r="KDQ2" s="2439"/>
      <c r="KDR2" s="2439"/>
      <c r="KDS2" s="2439"/>
      <c r="KDT2" s="2439"/>
      <c r="KDU2" s="2439"/>
      <c r="KDV2" s="2439"/>
      <c r="KDW2" s="2439"/>
      <c r="KDX2" s="2439"/>
      <c r="KDY2" s="2439"/>
      <c r="KDZ2" s="2439"/>
      <c r="KEA2" s="2439"/>
      <c r="KEB2" s="2439"/>
      <c r="KEC2" s="2439"/>
      <c r="KED2" s="2439"/>
      <c r="KEE2" s="2439"/>
      <c r="KEF2" s="2439"/>
      <c r="KEG2" s="2439"/>
      <c r="KEH2" s="2439"/>
      <c r="KEI2" s="2439"/>
      <c r="KEJ2" s="2439"/>
      <c r="KEK2" s="2439"/>
      <c r="KEL2" s="2439"/>
      <c r="KEM2" s="2439"/>
      <c r="KEN2" s="2439"/>
      <c r="KEO2" s="2439"/>
      <c r="KEP2" s="2439"/>
      <c r="KEQ2" s="2439"/>
      <c r="KER2" s="2439"/>
      <c r="KES2" s="2439"/>
      <c r="KET2" s="2439"/>
      <c r="KEU2" s="2439"/>
      <c r="KEV2" s="2439"/>
      <c r="KEW2" s="2439"/>
      <c r="KEX2" s="2439"/>
      <c r="KEY2" s="2439"/>
      <c r="KEZ2" s="2439"/>
      <c r="KFA2" s="2439"/>
      <c r="KFB2" s="2439"/>
      <c r="KFC2" s="2439"/>
      <c r="KFD2" s="2439"/>
      <c r="KFE2" s="2439"/>
      <c r="KFF2" s="2439"/>
      <c r="KFG2" s="2439"/>
      <c r="KFH2" s="2439"/>
      <c r="KFI2" s="2439"/>
      <c r="KFJ2" s="2439"/>
      <c r="KFK2" s="2439"/>
      <c r="KFL2" s="2439"/>
      <c r="KFM2" s="2439"/>
      <c r="KFN2" s="2439"/>
      <c r="KFO2" s="2439"/>
      <c r="KFP2" s="2439"/>
      <c r="KFQ2" s="2439"/>
      <c r="KFR2" s="2439"/>
      <c r="KFS2" s="2439"/>
      <c r="KFT2" s="2439"/>
      <c r="KFU2" s="2439"/>
      <c r="KFV2" s="2439"/>
      <c r="KFW2" s="2439"/>
      <c r="KFX2" s="2439"/>
      <c r="KFY2" s="2439"/>
      <c r="KFZ2" s="2439"/>
      <c r="KGA2" s="2439"/>
      <c r="KGB2" s="2439"/>
      <c r="KGC2" s="2439"/>
      <c r="KGD2" s="2439"/>
      <c r="KGE2" s="2439"/>
      <c r="KGF2" s="2439"/>
      <c r="KGG2" s="2439"/>
      <c r="KGH2" s="2439"/>
      <c r="KGI2" s="2439"/>
      <c r="KGJ2" s="2439"/>
      <c r="KGK2" s="2439"/>
      <c r="KGL2" s="2439"/>
      <c r="KGM2" s="2439"/>
      <c r="KGN2" s="2439"/>
      <c r="KGO2" s="2439"/>
      <c r="KGP2" s="2439"/>
      <c r="KGQ2" s="2439"/>
      <c r="KGR2" s="2439"/>
      <c r="KGS2" s="2439"/>
      <c r="KGT2" s="2439"/>
      <c r="KGU2" s="2439"/>
      <c r="KGV2" s="2439"/>
      <c r="KGW2" s="2439"/>
      <c r="KGX2" s="2439"/>
      <c r="KGY2" s="2439"/>
      <c r="KGZ2" s="2439"/>
      <c r="KHA2" s="2439"/>
      <c r="KHB2" s="2439"/>
      <c r="KHC2" s="2439"/>
      <c r="KHD2" s="2439"/>
      <c r="KHE2" s="2439"/>
      <c r="KHF2" s="2439"/>
      <c r="KHG2" s="2439"/>
      <c r="KHH2" s="2439"/>
      <c r="KHI2" s="2439"/>
      <c r="KHJ2" s="2439"/>
      <c r="KHK2" s="2439"/>
      <c r="KHL2" s="2439"/>
      <c r="KHM2" s="2439"/>
      <c r="KHN2" s="2439"/>
      <c r="KHO2" s="2439"/>
      <c r="KHP2" s="2439"/>
      <c r="KHQ2" s="2439"/>
      <c r="KHR2" s="2439"/>
      <c r="KHS2" s="2439"/>
      <c r="KHT2" s="2439"/>
      <c r="KHU2" s="2439"/>
      <c r="KHV2" s="2439"/>
      <c r="KHW2" s="2439"/>
      <c r="KHX2" s="2439"/>
      <c r="KHY2" s="2439"/>
      <c r="KHZ2" s="2439"/>
      <c r="KIA2" s="2439"/>
      <c r="KIB2" s="2439"/>
      <c r="KIC2" s="2439"/>
      <c r="KID2" s="2439"/>
      <c r="KIE2" s="2439"/>
      <c r="KIF2" s="2439"/>
      <c r="KIG2" s="2439"/>
      <c r="KIH2" s="2439"/>
      <c r="KII2" s="2439"/>
      <c r="KIJ2" s="2439"/>
      <c r="KIK2" s="2439"/>
      <c r="KIL2" s="2439"/>
      <c r="KIM2" s="2439"/>
      <c r="KIN2" s="2439"/>
      <c r="KIO2" s="2439"/>
      <c r="KIP2" s="2439"/>
      <c r="KIQ2" s="2439"/>
      <c r="KIR2" s="2439"/>
      <c r="KIS2" s="2439"/>
      <c r="KIT2" s="2439"/>
      <c r="KIU2" s="2439"/>
      <c r="KIV2" s="2439"/>
      <c r="KIW2" s="2439"/>
      <c r="KIX2" s="2439"/>
      <c r="KIY2" s="2439"/>
      <c r="KIZ2" s="2439"/>
      <c r="KJA2" s="2439"/>
      <c r="KJB2" s="2439"/>
      <c r="KJC2" s="2439"/>
      <c r="KJD2" s="2439"/>
      <c r="KJE2" s="2439"/>
      <c r="KJF2" s="2439"/>
      <c r="KJG2" s="2439"/>
      <c r="KJH2" s="2439"/>
      <c r="KJI2" s="2439"/>
      <c r="KJJ2" s="2439"/>
      <c r="KJK2" s="2439"/>
      <c r="KJL2" s="2439"/>
      <c r="KJM2" s="2439"/>
      <c r="KJN2" s="2439"/>
      <c r="KJO2" s="2439"/>
      <c r="KJP2" s="2439"/>
      <c r="KJQ2" s="2439"/>
      <c r="KJR2" s="2439"/>
      <c r="KJS2" s="2439"/>
      <c r="KJT2" s="2439"/>
      <c r="KJU2" s="2439"/>
      <c r="KJV2" s="2439"/>
      <c r="KJW2" s="2439"/>
      <c r="KJX2" s="2439"/>
      <c r="KJY2" s="2439"/>
      <c r="KJZ2" s="2439"/>
      <c r="KKA2" s="2439"/>
      <c r="KKB2" s="2439"/>
      <c r="KKC2" s="2439"/>
      <c r="KKD2" s="2439"/>
      <c r="KKE2" s="2439"/>
      <c r="KKF2" s="2439"/>
      <c r="KKG2" s="2439"/>
      <c r="KKH2" s="2439"/>
      <c r="KKI2" s="2439"/>
      <c r="KKJ2" s="2439"/>
      <c r="KKK2" s="2439"/>
      <c r="KKL2" s="2439"/>
      <c r="KKM2" s="2439"/>
      <c r="KKN2" s="2439"/>
      <c r="KKO2" s="2439"/>
      <c r="KKP2" s="2439"/>
      <c r="KKQ2" s="2439"/>
      <c r="KKR2" s="2439"/>
      <c r="KKS2" s="2439"/>
      <c r="KKT2" s="2439"/>
      <c r="KKU2" s="2439"/>
      <c r="KKV2" s="2439"/>
      <c r="KKW2" s="2439"/>
      <c r="KKX2" s="2439"/>
      <c r="KKY2" s="2439"/>
      <c r="KKZ2" s="2439"/>
      <c r="KLA2" s="2439"/>
      <c r="KLB2" s="2439"/>
      <c r="KLC2" s="2439"/>
      <c r="KLD2" s="2439"/>
      <c r="KLE2" s="2439"/>
      <c r="KLF2" s="2439"/>
      <c r="KLG2" s="2439"/>
      <c r="KLH2" s="2439"/>
      <c r="KLI2" s="2439"/>
      <c r="KLJ2" s="2439"/>
      <c r="KLK2" s="2439"/>
      <c r="KLL2" s="2439"/>
      <c r="KLM2" s="2439"/>
      <c r="KLN2" s="2439"/>
      <c r="KLO2" s="2439"/>
      <c r="KLP2" s="2439"/>
      <c r="KLQ2" s="2439"/>
      <c r="KLR2" s="2439"/>
      <c r="KLS2" s="2439"/>
      <c r="KLT2" s="2439"/>
      <c r="KLU2" s="2439"/>
      <c r="KLV2" s="2439"/>
      <c r="KLW2" s="2439"/>
      <c r="KLX2" s="2439"/>
      <c r="KLY2" s="2439"/>
      <c r="KLZ2" s="2439"/>
      <c r="KMA2" s="2439"/>
      <c r="KMB2" s="2439"/>
      <c r="KMC2" s="2439"/>
      <c r="KMD2" s="2439"/>
      <c r="KME2" s="2439"/>
      <c r="KMF2" s="2439"/>
      <c r="KMG2" s="2439"/>
      <c r="KMH2" s="2439"/>
      <c r="KMI2" s="2439"/>
      <c r="KMJ2" s="2439"/>
      <c r="KMK2" s="2439"/>
      <c r="KML2" s="2439"/>
      <c r="KMM2" s="2439"/>
      <c r="KMN2" s="2439"/>
      <c r="KMO2" s="2439"/>
      <c r="KMP2" s="2439"/>
      <c r="KMQ2" s="2439"/>
      <c r="KMR2" s="2439"/>
      <c r="KMS2" s="2439"/>
      <c r="KMT2" s="2439"/>
      <c r="KMU2" s="2439"/>
      <c r="KMV2" s="2439"/>
      <c r="KMW2" s="2439"/>
      <c r="KMX2" s="2439"/>
      <c r="KMY2" s="2439"/>
      <c r="KMZ2" s="2439"/>
      <c r="KNA2" s="2439"/>
      <c r="KNB2" s="2439"/>
      <c r="KNC2" s="2439"/>
      <c r="KND2" s="2439"/>
      <c r="KNE2" s="2439"/>
      <c r="KNF2" s="2439"/>
      <c r="KNG2" s="2439"/>
      <c r="KNH2" s="2439"/>
      <c r="KNI2" s="2439"/>
      <c r="KNJ2" s="2439"/>
      <c r="KNK2" s="2439"/>
      <c r="KNL2" s="2439"/>
      <c r="KNM2" s="2439"/>
      <c r="KNN2" s="2439"/>
      <c r="KNO2" s="2439"/>
      <c r="KNP2" s="2439"/>
      <c r="KNQ2" s="2439"/>
      <c r="KNR2" s="2439"/>
      <c r="KNS2" s="2439"/>
      <c r="KNT2" s="2439"/>
      <c r="KNU2" s="2439"/>
      <c r="KNV2" s="2439"/>
      <c r="KNW2" s="2439"/>
      <c r="KNX2" s="2439"/>
      <c r="KNY2" s="2439"/>
      <c r="KNZ2" s="2439"/>
      <c r="KOA2" s="2439"/>
      <c r="KOB2" s="2439"/>
      <c r="KOC2" s="2439"/>
      <c r="KOD2" s="2439"/>
      <c r="KOE2" s="2439"/>
      <c r="KOF2" s="2439"/>
      <c r="KOG2" s="2439"/>
      <c r="KOH2" s="2439"/>
      <c r="KOI2" s="2439"/>
      <c r="KOJ2" s="2439"/>
      <c r="KOK2" s="2439"/>
      <c r="KOL2" s="2439"/>
      <c r="KOM2" s="2439"/>
      <c r="KON2" s="2439"/>
      <c r="KOO2" s="2439"/>
      <c r="KOP2" s="2439"/>
      <c r="KOQ2" s="2439"/>
      <c r="KOR2" s="2439"/>
      <c r="KOS2" s="2439"/>
      <c r="KOT2" s="2439"/>
      <c r="KOU2" s="2439"/>
      <c r="KOV2" s="2439"/>
      <c r="KOW2" s="2439"/>
      <c r="KOX2" s="2439"/>
      <c r="KOY2" s="2439"/>
      <c r="KOZ2" s="2439"/>
      <c r="KPA2" s="2439"/>
      <c r="KPB2" s="2439"/>
      <c r="KPC2" s="2439"/>
      <c r="KPD2" s="2439"/>
      <c r="KPE2" s="2439"/>
      <c r="KPF2" s="2439"/>
      <c r="KPG2" s="2439"/>
      <c r="KPH2" s="2439"/>
      <c r="KPI2" s="2439"/>
      <c r="KPJ2" s="2439"/>
      <c r="KPK2" s="2439"/>
      <c r="KPL2" s="2439"/>
      <c r="KPM2" s="2439"/>
      <c r="KPN2" s="2439"/>
      <c r="KPO2" s="2439"/>
      <c r="KPP2" s="2439"/>
      <c r="KPQ2" s="2439"/>
      <c r="KPR2" s="2439"/>
      <c r="KPS2" s="2439"/>
      <c r="KPT2" s="2439"/>
      <c r="KPU2" s="2439"/>
      <c r="KPV2" s="2439"/>
      <c r="KPW2" s="2439"/>
      <c r="KPX2" s="2439"/>
      <c r="KPY2" s="2439"/>
      <c r="KPZ2" s="2439"/>
      <c r="KQA2" s="2439"/>
      <c r="KQB2" s="2439"/>
      <c r="KQC2" s="2439"/>
      <c r="KQD2" s="2439"/>
      <c r="KQE2" s="2439"/>
      <c r="KQF2" s="2439"/>
      <c r="KQG2" s="2439"/>
      <c r="KQH2" s="2439"/>
      <c r="KQI2" s="2439"/>
      <c r="KQJ2" s="2439"/>
      <c r="KQK2" s="2439"/>
      <c r="KQL2" s="2439"/>
      <c r="KQM2" s="2439"/>
      <c r="KQN2" s="2439"/>
      <c r="KQO2" s="2439"/>
      <c r="KQP2" s="2439"/>
      <c r="KQQ2" s="2439"/>
      <c r="KQR2" s="2439"/>
      <c r="KQS2" s="2439"/>
      <c r="KQT2" s="2439"/>
      <c r="KQU2" s="2439"/>
      <c r="KQV2" s="2439"/>
      <c r="KQW2" s="2439"/>
      <c r="KQX2" s="2439"/>
      <c r="KQY2" s="2439"/>
      <c r="KQZ2" s="2439"/>
      <c r="KRA2" s="2439"/>
      <c r="KRB2" s="2439"/>
      <c r="KRC2" s="2439"/>
      <c r="KRD2" s="2439"/>
      <c r="KRE2" s="2439"/>
      <c r="KRF2" s="2439"/>
      <c r="KRG2" s="2439"/>
      <c r="KRH2" s="2439"/>
      <c r="KRI2" s="2439"/>
      <c r="KRJ2" s="2439"/>
      <c r="KRK2" s="2439"/>
      <c r="KRL2" s="2439"/>
      <c r="KRM2" s="2439"/>
      <c r="KRN2" s="2439"/>
      <c r="KRO2" s="2439"/>
      <c r="KRP2" s="2439"/>
      <c r="KRQ2" s="2439"/>
      <c r="KRR2" s="2439"/>
      <c r="KRS2" s="2439"/>
      <c r="KRT2" s="2439"/>
      <c r="KRU2" s="2439"/>
      <c r="KRV2" s="2439"/>
      <c r="KRW2" s="2439"/>
      <c r="KRX2" s="2439"/>
      <c r="KRY2" s="2439"/>
      <c r="KRZ2" s="2439"/>
      <c r="KSA2" s="2439"/>
      <c r="KSB2" s="2439"/>
      <c r="KSC2" s="2439"/>
      <c r="KSD2" s="2439"/>
      <c r="KSE2" s="2439"/>
      <c r="KSF2" s="2439"/>
      <c r="KSG2" s="2439"/>
      <c r="KSH2" s="2439"/>
      <c r="KSI2" s="2439"/>
      <c r="KSJ2" s="2439"/>
      <c r="KSK2" s="2439"/>
      <c r="KSL2" s="2439"/>
      <c r="KSM2" s="2439"/>
      <c r="KSN2" s="2439"/>
      <c r="KSO2" s="2439"/>
      <c r="KSP2" s="2439"/>
      <c r="KSQ2" s="2439"/>
      <c r="KSR2" s="2439"/>
      <c r="KSS2" s="2439"/>
      <c r="KST2" s="2439"/>
      <c r="KSU2" s="2439"/>
      <c r="KSV2" s="2439"/>
      <c r="KSW2" s="2439"/>
      <c r="KSX2" s="2439"/>
      <c r="KSY2" s="2439"/>
      <c r="KSZ2" s="2439"/>
      <c r="KTA2" s="2439"/>
      <c r="KTB2" s="2439"/>
      <c r="KTC2" s="2439"/>
      <c r="KTD2" s="2439"/>
      <c r="KTE2" s="2439"/>
      <c r="KTF2" s="2439"/>
      <c r="KTG2" s="2439"/>
      <c r="KTH2" s="2439"/>
      <c r="KTI2" s="2439"/>
      <c r="KTJ2" s="2439"/>
      <c r="KTK2" s="2439"/>
      <c r="KTL2" s="2439"/>
      <c r="KTM2" s="2439"/>
      <c r="KTN2" s="2439"/>
      <c r="KTO2" s="2439"/>
      <c r="KTP2" s="2439"/>
      <c r="KTQ2" s="2439"/>
      <c r="KTR2" s="2439"/>
      <c r="KTS2" s="2439"/>
      <c r="KTT2" s="2439"/>
      <c r="KTU2" s="2439"/>
      <c r="KTV2" s="2439"/>
      <c r="KTW2" s="2439"/>
      <c r="KTX2" s="2439"/>
      <c r="KTY2" s="2439"/>
      <c r="KTZ2" s="2439"/>
      <c r="KUA2" s="2439"/>
      <c r="KUB2" s="2439"/>
      <c r="KUC2" s="2439"/>
      <c r="KUD2" s="2439"/>
      <c r="KUE2" s="2439"/>
      <c r="KUF2" s="2439"/>
      <c r="KUG2" s="2439"/>
      <c r="KUH2" s="2439"/>
      <c r="KUI2" s="2439"/>
      <c r="KUJ2" s="2439"/>
      <c r="KUK2" s="2439"/>
      <c r="KUL2" s="2439"/>
      <c r="KUM2" s="2439"/>
      <c r="KUN2" s="2439"/>
      <c r="KUO2" s="2439"/>
      <c r="KUP2" s="2439"/>
      <c r="KUQ2" s="2439"/>
      <c r="KUR2" s="2439"/>
      <c r="KUS2" s="2439"/>
      <c r="KUT2" s="2439"/>
      <c r="KUU2" s="2439"/>
      <c r="KUV2" s="2439"/>
      <c r="KUW2" s="2439"/>
      <c r="KUX2" s="2439"/>
      <c r="KUY2" s="2439"/>
      <c r="KUZ2" s="2439"/>
      <c r="KVA2" s="2439"/>
      <c r="KVB2" s="2439"/>
      <c r="KVC2" s="2439"/>
      <c r="KVD2" s="2439"/>
      <c r="KVE2" s="2439"/>
      <c r="KVF2" s="2439"/>
      <c r="KVG2" s="2439"/>
      <c r="KVH2" s="2439"/>
      <c r="KVI2" s="2439"/>
      <c r="KVJ2" s="2439"/>
      <c r="KVK2" s="2439"/>
      <c r="KVL2" s="2439"/>
      <c r="KVM2" s="2439"/>
      <c r="KVN2" s="2439"/>
      <c r="KVO2" s="2439"/>
      <c r="KVP2" s="2439"/>
      <c r="KVQ2" s="2439"/>
      <c r="KVR2" s="2439"/>
      <c r="KVS2" s="2439"/>
      <c r="KVT2" s="2439"/>
      <c r="KVU2" s="2439"/>
      <c r="KVV2" s="2439"/>
      <c r="KVW2" s="2439"/>
      <c r="KVX2" s="2439"/>
      <c r="KVY2" s="2439"/>
      <c r="KVZ2" s="2439"/>
      <c r="KWA2" s="2439"/>
      <c r="KWB2" s="2439"/>
      <c r="KWC2" s="2439"/>
      <c r="KWD2" s="2439"/>
      <c r="KWE2" s="2439"/>
      <c r="KWF2" s="2439"/>
      <c r="KWG2" s="2439"/>
      <c r="KWH2" s="2439"/>
      <c r="KWI2" s="2439"/>
      <c r="KWJ2" s="2439"/>
      <c r="KWK2" s="2439"/>
      <c r="KWL2" s="2439"/>
      <c r="KWM2" s="2439"/>
      <c r="KWN2" s="2439"/>
      <c r="KWO2" s="2439"/>
      <c r="KWP2" s="2439"/>
      <c r="KWQ2" s="2439"/>
      <c r="KWR2" s="2439"/>
      <c r="KWS2" s="2439"/>
      <c r="KWT2" s="2439"/>
      <c r="KWU2" s="2439"/>
      <c r="KWV2" s="2439"/>
      <c r="KWW2" s="2439"/>
      <c r="KWX2" s="2439"/>
      <c r="KWY2" s="2439"/>
      <c r="KWZ2" s="2439"/>
      <c r="KXA2" s="2439"/>
      <c r="KXB2" s="2439"/>
      <c r="KXC2" s="2439"/>
      <c r="KXD2" s="2439"/>
      <c r="KXE2" s="2439"/>
      <c r="KXF2" s="2439"/>
      <c r="KXG2" s="2439"/>
      <c r="KXH2" s="2439"/>
      <c r="KXI2" s="2439"/>
      <c r="KXJ2" s="2439"/>
      <c r="KXK2" s="2439"/>
      <c r="KXL2" s="2439"/>
      <c r="KXM2" s="2439"/>
      <c r="KXN2" s="2439"/>
      <c r="KXO2" s="2439"/>
      <c r="KXP2" s="2439"/>
      <c r="KXQ2" s="2439"/>
      <c r="KXR2" s="2439"/>
      <c r="KXS2" s="2439"/>
      <c r="KXT2" s="2439"/>
      <c r="KXU2" s="2439"/>
      <c r="KXV2" s="2439"/>
      <c r="KXW2" s="2439"/>
      <c r="KXX2" s="2439"/>
      <c r="KXY2" s="2439"/>
      <c r="KXZ2" s="2439"/>
      <c r="KYA2" s="2439"/>
      <c r="KYB2" s="2439"/>
      <c r="KYC2" s="2439"/>
      <c r="KYD2" s="2439"/>
      <c r="KYE2" s="2439"/>
      <c r="KYF2" s="2439"/>
      <c r="KYG2" s="2439"/>
      <c r="KYH2" s="2439"/>
      <c r="KYI2" s="2439"/>
      <c r="KYJ2" s="2439"/>
      <c r="KYK2" s="2439"/>
      <c r="KYL2" s="2439"/>
      <c r="KYM2" s="2439"/>
      <c r="KYN2" s="2439"/>
      <c r="KYO2" s="2439"/>
      <c r="KYP2" s="2439"/>
      <c r="KYQ2" s="2439"/>
      <c r="KYR2" s="2439"/>
      <c r="KYS2" s="2439"/>
      <c r="KYT2" s="2439"/>
      <c r="KYU2" s="2439"/>
      <c r="KYV2" s="2439"/>
      <c r="KYW2" s="2439"/>
      <c r="KYX2" s="2439"/>
      <c r="KYY2" s="2439"/>
      <c r="KYZ2" s="2439"/>
      <c r="KZA2" s="2439"/>
      <c r="KZB2" s="2439"/>
      <c r="KZC2" s="2439"/>
      <c r="KZD2" s="2439"/>
      <c r="KZE2" s="2439"/>
      <c r="KZF2" s="2439"/>
      <c r="KZG2" s="2439"/>
      <c r="KZH2" s="2439"/>
      <c r="KZI2" s="2439"/>
      <c r="KZJ2" s="2439"/>
      <c r="KZK2" s="2439"/>
      <c r="KZL2" s="2439"/>
      <c r="KZM2" s="2439"/>
      <c r="KZN2" s="2439"/>
      <c r="KZO2" s="2439"/>
      <c r="KZP2" s="2439"/>
      <c r="KZQ2" s="2439"/>
      <c r="KZR2" s="2439"/>
      <c r="KZS2" s="2439"/>
      <c r="KZT2" s="2439"/>
      <c r="KZU2" s="2439"/>
      <c r="KZV2" s="2439"/>
      <c r="KZW2" s="2439"/>
      <c r="KZX2" s="2439"/>
      <c r="KZY2" s="2439"/>
      <c r="KZZ2" s="2439"/>
      <c r="LAA2" s="2439"/>
      <c r="LAB2" s="2439"/>
      <c r="LAC2" s="2439"/>
      <c r="LAD2" s="2439"/>
      <c r="LAE2" s="2439"/>
      <c r="LAF2" s="2439"/>
      <c r="LAG2" s="2439"/>
      <c r="LAH2" s="2439"/>
      <c r="LAI2" s="2439"/>
      <c r="LAJ2" s="2439"/>
      <c r="LAK2" s="2439"/>
      <c r="LAL2" s="2439"/>
      <c r="LAM2" s="2439"/>
      <c r="LAN2" s="2439"/>
      <c r="LAO2" s="2439"/>
      <c r="LAP2" s="2439"/>
      <c r="LAQ2" s="2439"/>
      <c r="LAR2" s="2439"/>
      <c r="LAS2" s="2439"/>
      <c r="LAT2" s="2439"/>
      <c r="LAU2" s="2439"/>
      <c r="LAV2" s="2439"/>
      <c r="LAW2" s="2439"/>
      <c r="LAX2" s="2439"/>
      <c r="LAY2" s="2439"/>
      <c r="LAZ2" s="2439"/>
      <c r="LBA2" s="2439"/>
      <c r="LBB2" s="2439"/>
      <c r="LBC2" s="2439"/>
      <c r="LBD2" s="2439"/>
      <c r="LBE2" s="2439"/>
      <c r="LBF2" s="2439"/>
      <c r="LBG2" s="2439"/>
      <c r="LBH2" s="2439"/>
      <c r="LBI2" s="2439"/>
      <c r="LBJ2" s="2439"/>
      <c r="LBK2" s="2439"/>
      <c r="LBL2" s="2439"/>
      <c r="LBM2" s="2439"/>
      <c r="LBN2" s="2439"/>
      <c r="LBO2" s="2439"/>
      <c r="LBP2" s="2439"/>
      <c r="LBQ2" s="2439"/>
      <c r="LBR2" s="2439"/>
      <c r="LBS2" s="2439"/>
      <c r="LBT2" s="2439"/>
      <c r="LBU2" s="2439"/>
      <c r="LBV2" s="2439"/>
      <c r="LBW2" s="2439"/>
      <c r="LBX2" s="2439"/>
      <c r="LBY2" s="2439"/>
      <c r="LBZ2" s="2439"/>
      <c r="LCA2" s="2439"/>
      <c r="LCB2" s="2439"/>
      <c r="LCC2" s="2439"/>
      <c r="LCD2" s="2439"/>
      <c r="LCE2" s="2439"/>
      <c r="LCF2" s="2439"/>
      <c r="LCG2" s="2439"/>
      <c r="LCH2" s="2439"/>
      <c r="LCI2" s="2439"/>
      <c r="LCJ2" s="2439"/>
      <c r="LCK2" s="2439"/>
      <c r="LCL2" s="2439"/>
      <c r="LCM2" s="2439"/>
      <c r="LCN2" s="2439"/>
      <c r="LCO2" s="2439"/>
      <c r="LCP2" s="2439"/>
      <c r="LCQ2" s="2439"/>
      <c r="LCR2" s="2439"/>
      <c r="LCS2" s="2439"/>
      <c r="LCT2" s="2439"/>
      <c r="LCU2" s="2439"/>
      <c r="LCV2" s="2439"/>
      <c r="LCW2" s="2439"/>
      <c r="LCX2" s="2439"/>
      <c r="LCY2" s="2439"/>
      <c r="LCZ2" s="2439"/>
      <c r="LDA2" s="2439"/>
      <c r="LDB2" s="2439"/>
      <c r="LDC2" s="2439"/>
      <c r="LDD2" s="2439"/>
      <c r="LDE2" s="2439"/>
      <c r="LDF2" s="2439"/>
      <c r="LDG2" s="2439"/>
      <c r="LDH2" s="2439"/>
      <c r="LDI2" s="2439"/>
      <c r="LDJ2" s="2439"/>
      <c r="LDK2" s="2439"/>
      <c r="LDL2" s="2439"/>
      <c r="LDM2" s="2439"/>
      <c r="LDN2" s="2439"/>
      <c r="LDO2" s="2439"/>
      <c r="LDP2" s="2439"/>
      <c r="LDQ2" s="2439"/>
      <c r="LDR2" s="2439"/>
      <c r="LDS2" s="2439"/>
      <c r="LDT2" s="2439"/>
      <c r="LDU2" s="2439"/>
      <c r="LDV2" s="2439"/>
      <c r="LDW2" s="2439"/>
      <c r="LDX2" s="2439"/>
      <c r="LDY2" s="2439"/>
      <c r="LDZ2" s="2439"/>
      <c r="LEA2" s="2439"/>
      <c r="LEB2" s="2439"/>
      <c r="LEC2" s="2439"/>
      <c r="LED2" s="2439"/>
      <c r="LEE2" s="2439"/>
      <c r="LEF2" s="2439"/>
      <c r="LEG2" s="2439"/>
      <c r="LEH2" s="2439"/>
      <c r="LEI2" s="2439"/>
      <c r="LEJ2" s="2439"/>
      <c r="LEK2" s="2439"/>
      <c r="LEL2" s="2439"/>
      <c r="LEM2" s="2439"/>
      <c r="LEN2" s="2439"/>
      <c r="LEO2" s="2439"/>
      <c r="LEP2" s="2439"/>
      <c r="LEQ2" s="2439"/>
      <c r="LER2" s="2439"/>
      <c r="LES2" s="2439"/>
      <c r="LET2" s="2439"/>
      <c r="LEU2" s="2439"/>
      <c r="LEV2" s="2439"/>
      <c r="LEW2" s="2439"/>
      <c r="LEX2" s="2439"/>
      <c r="LEY2" s="2439"/>
      <c r="LEZ2" s="2439"/>
      <c r="LFA2" s="2439"/>
      <c r="LFB2" s="2439"/>
      <c r="LFC2" s="2439"/>
      <c r="LFD2" s="2439"/>
      <c r="LFE2" s="2439"/>
      <c r="LFF2" s="2439"/>
      <c r="LFG2" s="2439"/>
      <c r="LFH2" s="2439"/>
      <c r="LFI2" s="2439"/>
      <c r="LFJ2" s="2439"/>
      <c r="LFK2" s="2439"/>
      <c r="LFL2" s="2439"/>
      <c r="LFM2" s="2439"/>
      <c r="LFN2" s="2439"/>
      <c r="LFO2" s="2439"/>
      <c r="LFP2" s="2439"/>
      <c r="LFQ2" s="2439"/>
      <c r="LFR2" s="2439"/>
      <c r="LFS2" s="2439"/>
      <c r="LFT2" s="2439"/>
      <c r="LFU2" s="2439"/>
      <c r="LFV2" s="2439"/>
      <c r="LFW2" s="2439"/>
      <c r="LFX2" s="2439"/>
      <c r="LFY2" s="2439"/>
      <c r="LFZ2" s="2439"/>
      <c r="LGA2" s="2439"/>
      <c r="LGB2" s="2439"/>
      <c r="LGC2" s="2439"/>
      <c r="LGD2" s="2439"/>
      <c r="LGE2" s="2439"/>
      <c r="LGF2" s="2439"/>
      <c r="LGG2" s="2439"/>
      <c r="LGH2" s="2439"/>
      <c r="LGI2" s="2439"/>
      <c r="LGJ2" s="2439"/>
      <c r="LGK2" s="2439"/>
      <c r="LGL2" s="2439"/>
      <c r="LGM2" s="2439"/>
      <c r="LGN2" s="2439"/>
      <c r="LGO2" s="2439"/>
      <c r="LGP2" s="2439"/>
      <c r="LGQ2" s="2439"/>
      <c r="LGR2" s="2439"/>
      <c r="LGS2" s="2439"/>
      <c r="LGT2" s="2439"/>
      <c r="LGU2" s="2439"/>
      <c r="LGV2" s="2439"/>
      <c r="LGW2" s="2439"/>
      <c r="LGX2" s="2439"/>
      <c r="LGY2" s="2439"/>
      <c r="LGZ2" s="2439"/>
      <c r="LHA2" s="2439"/>
      <c r="LHB2" s="2439"/>
      <c r="LHC2" s="2439"/>
      <c r="LHD2" s="2439"/>
      <c r="LHE2" s="2439"/>
      <c r="LHF2" s="2439"/>
      <c r="LHG2" s="2439"/>
      <c r="LHH2" s="2439"/>
      <c r="LHI2" s="2439"/>
      <c r="LHJ2" s="2439"/>
      <c r="LHK2" s="2439"/>
      <c r="LHL2" s="2439"/>
      <c r="LHM2" s="2439"/>
      <c r="LHN2" s="2439"/>
      <c r="LHO2" s="2439"/>
      <c r="LHP2" s="2439"/>
      <c r="LHQ2" s="2439"/>
      <c r="LHR2" s="2439"/>
      <c r="LHS2" s="2439"/>
      <c r="LHT2" s="2439"/>
      <c r="LHU2" s="2439"/>
      <c r="LHV2" s="2439"/>
      <c r="LHW2" s="2439"/>
      <c r="LHX2" s="2439"/>
      <c r="LHY2" s="2439"/>
      <c r="LHZ2" s="2439"/>
      <c r="LIA2" s="2439"/>
      <c r="LIB2" s="2439"/>
      <c r="LIC2" s="2439"/>
      <c r="LID2" s="2439"/>
      <c r="LIE2" s="2439"/>
      <c r="LIF2" s="2439"/>
      <c r="LIG2" s="2439"/>
      <c r="LIH2" s="2439"/>
      <c r="LII2" s="2439"/>
      <c r="LIJ2" s="2439"/>
      <c r="LIK2" s="2439"/>
      <c r="LIL2" s="2439"/>
      <c r="LIM2" s="2439"/>
      <c r="LIN2" s="2439"/>
      <c r="LIO2" s="2439"/>
      <c r="LIP2" s="2439"/>
      <c r="LIQ2" s="2439"/>
      <c r="LIR2" s="2439"/>
      <c r="LIS2" s="2439"/>
      <c r="LIT2" s="2439"/>
      <c r="LIU2" s="2439"/>
      <c r="LIV2" s="2439"/>
      <c r="LIW2" s="2439"/>
      <c r="LIX2" s="2439"/>
      <c r="LIY2" s="2439"/>
      <c r="LIZ2" s="2439"/>
      <c r="LJA2" s="2439"/>
      <c r="LJB2" s="2439"/>
      <c r="LJC2" s="2439"/>
      <c r="LJD2" s="2439"/>
      <c r="LJE2" s="2439"/>
      <c r="LJF2" s="2439"/>
      <c r="LJG2" s="2439"/>
      <c r="LJH2" s="2439"/>
      <c r="LJI2" s="2439"/>
      <c r="LJJ2" s="2439"/>
      <c r="LJK2" s="2439"/>
      <c r="LJL2" s="2439"/>
      <c r="LJM2" s="2439"/>
      <c r="LJN2" s="2439"/>
      <c r="LJO2" s="2439"/>
      <c r="LJP2" s="2439"/>
      <c r="LJQ2" s="2439"/>
      <c r="LJR2" s="2439"/>
      <c r="LJS2" s="2439"/>
      <c r="LJT2" s="2439"/>
      <c r="LJU2" s="2439"/>
      <c r="LJV2" s="2439"/>
      <c r="LJW2" s="2439"/>
      <c r="LJX2" s="2439"/>
      <c r="LJY2" s="2439"/>
      <c r="LJZ2" s="2439"/>
      <c r="LKA2" s="2439"/>
      <c r="LKB2" s="2439"/>
      <c r="LKC2" s="2439"/>
      <c r="LKD2" s="2439"/>
      <c r="LKE2" s="2439"/>
      <c r="LKF2" s="2439"/>
      <c r="LKG2" s="2439"/>
      <c r="LKH2" s="2439"/>
      <c r="LKI2" s="2439"/>
      <c r="LKJ2" s="2439"/>
      <c r="LKK2" s="2439"/>
      <c r="LKL2" s="2439"/>
      <c r="LKM2" s="2439"/>
      <c r="LKN2" s="2439"/>
      <c r="LKO2" s="2439"/>
      <c r="LKP2" s="2439"/>
      <c r="LKQ2" s="2439"/>
      <c r="LKR2" s="2439"/>
      <c r="LKS2" s="2439"/>
      <c r="LKT2" s="2439"/>
      <c r="LKU2" s="2439"/>
      <c r="LKV2" s="2439"/>
      <c r="LKW2" s="2439"/>
      <c r="LKX2" s="2439"/>
      <c r="LKY2" s="2439"/>
      <c r="LKZ2" s="2439"/>
      <c r="LLA2" s="2439"/>
      <c r="LLB2" s="2439"/>
      <c r="LLC2" s="2439"/>
      <c r="LLD2" s="2439"/>
      <c r="LLE2" s="2439"/>
      <c r="LLF2" s="2439"/>
      <c r="LLG2" s="2439"/>
      <c r="LLH2" s="2439"/>
      <c r="LLI2" s="2439"/>
      <c r="LLJ2" s="2439"/>
      <c r="LLK2" s="2439"/>
      <c r="LLL2" s="2439"/>
      <c r="LLM2" s="2439"/>
      <c r="LLN2" s="2439"/>
      <c r="LLO2" s="2439"/>
      <c r="LLP2" s="2439"/>
      <c r="LLQ2" s="2439"/>
      <c r="LLR2" s="2439"/>
      <c r="LLS2" s="2439"/>
      <c r="LLT2" s="2439"/>
      <c r="LLU2" s="2439"/>
      <c r="LLV2" s="2439"/>
      <c r="LLW2" s="2439"/>
      <c r="LLX2" s="2439"/>
      <c r="LLY2" s="2439"/>
      <c r="LLZ2" s="2439"/>
      <c r="LMA2" s="2439"/>
      <c r="LMB2" s="2439"/>
      <c r="LMC2" s="2439"/>
      <c r="LMD2" s="2439"/>
      <c r="LME2" s="2439"/>
      <c r="LMF2" s="2439"/>
      <c r="LMG2" s="2439"/>
      <c r="LMH2" s="2439"/>
      <c r="LMI2" s="2439"/>
      <c r="LMJ2" s="2439"/>
      <c r="LMK2" s="2439"/>
      <c r="LML2" s="2439"/>
      <c r="LMM2" s="2439"/>
      <c r="LMN2" s="2439"/>
      <c r="LMO2" s="2439"/>
      <c r="LMP2" s="2439"/>
      <c r="LMQ2" s="2439"/>
      <c r="LMR2" s="2439"/>
      <c r="LMS2" s="2439"/>
      <c r="LMT2" s="2439"/>
      <c r="LMU2" s="2439"/>
      <c r="LMV2" s="2439"/>
      <c r="LMW2" s="2439"/>
      <c r="LMX2" s="2439"/>
      <c r="LMY2" s="2439"/>
      <c r="LMZ2" s="2439"/>
      <c r="LNA2" s="2439"/>
      <c r="LNB2" s="2439"/>
      <c r="LNC2" s="2439"/>
      <c r="LND2" s="2439"/>
      <c r="LNE2" s="2439"/>
      <c r="LNF2" s="2439"/>
      <c r="LNG2" s="2439"/>
      <c r="LNH2" s="2439"/>
      <c r="LNI2" s="2439"/>
      <c r="LNJ2" s="2439"/>
      <c r="LNK2" s="2439"/>
      <c r="LNL2" s="2439"/>
      <c r="LNM2" s="2439"/>
      <c r="LNN2" s="2439"/>
      <c r="LNO2" s="2439"/>
      <c r="LNP2" s="2439"/>
      <c r="LNQ2" s="2439"/>
      <c r="LNR2" s="2439"/>
      <c r="LNS2" s="2439"/>
      <c r="LNT2" s="2439"/>
      <c r="LNU2" s="2439"/>
      <c r="LNV2" s="2439"/>
      <c r="LNW2" s="2439"/>
      <c r="LNX2" s="2439"/>
      <c r="LNY2" s="2439"/>
      <c r="LNZ2" s="2439"/>
      <c r="LOA2" s="2439"/>
      <c r="LOB2" s="2439"/>
      <c r="LOC2" s="2439"/>
      <c r="LOD2" s="2439"/>
      <c r="LOE2" s="2439"/>
      <c r="LOF2" s="2439"/>
      <c r="LOG2" s="2439"/>
      <c r="LOH2" s="2439"/>
      <c r="LOI2" s="2439"/>
      <c r="LOJ2" s="2439"/>
      <c r="LOK2" s="2439"/>
      <c r="LOL2" s="2439"/>
      <c r="LOM2" s="2439"/>
      <c r="LON2" s="2439"/>
      <c r="LOO2" s="2439"/>
      <c r="LOP2" s="2439"/>
      <c r="LOQ2" s="2439"/>
      <c r="LOR2" s="2439"/>
      <c r="LOS2" s="2439"/>
      <c r="LOT2" s="2439"/>
      <c r="LOU2" s="2439"/>
      <c r="LOV2" s="2439"/>
      <c r="LOW2" s="2439"/>
      <c r="LOX2" s="2439"/>
      <c r="LOY2" s="2439"/>
      <c r="LOZ2" s="2439"/>
      <c r="LPA2" s="2439"/>
      <c r="LPB2" s="2439"/>
      <c r="LPC2" s="2439"/>
      <c r="LPD2" s="2439"/>
      <c r="LPE2" s="2439"/>
      <c r="LPF2" s="2439"/>
      <c r="LPG2" s="2439"/>
      <c r="LPH2" s="2439"/>
      <c r="LPI2" s="2439"/>
      <c r="LPJ2" s="2439"/>
      <c r="LPK2" s="2439"/>
      <c r="LPL2" s="2439"/>
      <c r="LPM2" s="2439"/>
      <c r="LPN2" s="2439"/>
      <c r="LPO2" s="2439"/>
      <c r="LPP2" s="2439"/>
      <c r="LPQ2" s="2439"/>
      <c r="LPR2" s="2439"/>
      <c r="LPS2" s="2439"/>
      <c r="LPT2" s="2439"/>
      <c r="LPU2" s="2439"/>
      <c r="LPV2" s="2439"/>
      <c r="LPW2" s="2439"/>
      <c r="LPX2" s="2439"/>
      <c r="LPY2" s="2439"/>
      <c r="LPZ2" s="2439"/>
      <c r="LQA2" s="2439"/>
      <c r="LQB2" s="2439"/>
      <c r="LQC2" s="2439"/>
      <c r="LQD2" s="2439"/>
      <c r="LQE2" s="2439"/>
      <c r="LQF2" s="2439"/>
      <c r="LQG2" s="2439"/>
      <c r="LQH2" s="2439"/>
      <c r="LQI2" s="2439"/>
      <c r="LQJ2" s="2439"/>
      <c r="LQK2" s="2439"/>
      <c r="LQL2" s="2439"/>
      <c r="LQM2" s="2439"/>
      <c r="LQN2" s="2439"/>
      <c r="LQO2" s="2439"/>
      <c r="LQP2" s="2439"/>
      <c r="LQQ2" s="2439"/>
      <c r="LQR2" s="2439"/>
      <c r="LQS2" s="2439"/>
      <c r="LQT2" s="2439"/>
      <c r="LQU2" s="2439"/>
      <c r="LQV2" s="2439"/>
      <c r="LQW2" s="2439"/>
      <c r="LQX2" s="2439"/>
      <c r="LQY2" s="2439"/>
      <c r="LQZ2" s="2439"/>
      <c r="LRA2" s="2439"/>
      <c r="LRB2" s="2439"/>
      <c r="LRC2" s="2439"/>
      <c r="LRD2" s="2439"/>
      <c r="LRE2" s="2439"/>
      <c r="LRF2" s="2439"/>
      <c r="LRG2" s="2439"/>
      <c r="LRH2" s="2439"/>
      <c r="LRI2" s="2439"/>
      <c r="LRJ2" s="2439"/>
      <c r="LRK2" s="2439"/>
      <c r="LRL2" s="2439"/>
      <c r="LRM2" s="2439"/>
      <c r="LRN2" s="2439"/>
      <c r="LRO2" s="2439"/>
      <c r="LRP2" s="2439"/>
      <c r="LRQ2" s="2439"/>
      <c r="LRR2" s="2439"/>
      <c r="LRS2" s="2439"/>
      <c r="LRT2" s="2439"/>
      <c r="LRU2" s="2439"/>
      <c r="LRV2" s="2439"/>
      <c r="LRW2" s="2439"/>
      <c r="LRX2" s="2439"/>
      <c r="LRY2" s="2439"/>
      <c r="LRZ2" s="2439"/>
      <c r="LSA2" s="2439"/>
      <c r="LSB2" s="2439"/>
      <c r="LSC2" s="2439"/>
      <c r="LSD2" s="2439"/>
      <c r="LSE2" s="2439"/>
      <c r="LSF2" s="2439"/>
      <c r="LSG2" s="2439"/>
      <c r="LSH2" s="2439"/>
      <c r="LSI2" s="2439"/>
      <c r="LSJ2" s="2439"/>
      <c r="LSK2" s="2439"/>
      <c r="LSL2" s="2439"/>
      <c r="LSM2" s="2439"/>
      <c r="LSN2" s="2439"/>
      <c r="LSO2" s="2439"/>
      <c r="LSP2" s="2439"/>
      <c r="LSQ2" s="2439"/>
      <c r="LSR2" s="2439"/>
      <c r="LSS2" s="2439"/>
      <c r="LST2" s="2439"/>
      <c r="LSU2" s="2439"/>
      <c r="LSV2" s="2439"/>
      <c r="LSW2" s="2439"/>
      <c r="LSX2" s="2439"/>
      <c r="LSY2" s="2439"/>
      <c r="LSZ2" s="2439"/>
      <c r="LTA2" s="2439"/>
      <c r="LTB2" s="2439"/>
      <c r="LTC2" s="2439"/>
      <c r="LTD2" s="2439"/>
      <c r="LTE2" s="2439"/>
      <c r="LTF2" s="2439"/>
      <c r="LTG2" s="2439"/>
      <c r="LTH2" s="2439"/>
      <c r="LTI2" s="2439"/>
      <c r="LTJ2" s="2439"/>
      <c r="LTK2" s="2439"/>
      <c r="LTL2" s="2439"/>
      <c r="LTM2" s="2439"/>
      <c r="LTN2" s="2439"/>
      <c r="LTO2" s="2439"/>
      <c r="LTP2" s="2439"/>
      <c r="LTQ2" s="2439"/>
      <c r="LTR2" s="2439"/>
      <c r="LTS2" s="2439"/>
      <c r="LTT2" s="2439"/>
      <c r="LTU2" s="2439"/>
      <c r="LTV2" s="2439"/>
      <c r="LTW2" s="2439"/>
      <c r="LTX2" s="2439"/>
      <c r="LTY2" s="2439"/>
      <c r="LTZ2" s="2439"/>
      <c r="LUA2" s="2439"/>
      <c r="LUB2" s="2439"/>
      <c r="LUC2" s="2439"/>
      <c r="LUD2" s="2439"/>
      <c r="LUE2" s="2439"/>
      <c r="LUF2" s="2439"/>
      <c r="LUG2" s="2439"/>
      <c r="LUH2" s="2439"/>
      <c r="LUI2" s="2439"/>
      <c r="LUJ2" s="2439"/>
      <c r="LUK2" s="2439"/>
      <c r="LUL2" s="2439"/>
      <c r="LUM2" s="2439"/>
      <c r="LUN2" s="2439"/>
      <c r="LUO2" s="2439"/>
      <c r="LUP2" s="2439"/>
      <c r="LUQ2" s="2439"/>
      <c r="LUR2" s="2439"/>
      <c r="LUS2" s="2439"/>
      <c r="LUT2" s="2439"/>
      <c r="LUU2" s="2439"/>
      <c r="LUV2" s="2439"/>
      <c r="LUW2" s="2439"/>
      <c r="LUX2" s="2439"/>
      <c r="LUY2" s="2439"/>
      <c r="LUZ2" s="2439"/>
      <c r="LVA2" s="2439"/>
      <c r="LVB2" s="2439"/>
      <c r="LVC2" s="2439"/>
      <c r="LVD2" s="2439"/>
      <c r="LVE2" s="2439"/>
      <c r="LVF2" s="2439"/>
      <c r="LVG2" s="2439"/>
      <c r="LVH2" s="2439"/>
      <c r="LVI2" s="2439"/>
      <c r="LVJ2" s="2439"/>
      <c r="LVK2" s="2439"/>
      <c r="LVL2" s="2439"/>
      <c r="LVM2" s="2439"/>
      <c r="LVN2" s="2439"/>
      <c r="LVO2" s="2439"/>
      <c r="LVP2" s="2439"/>
      <c r="LVQ2" s="2439"/>
      <c r="LVR2" s="2439"/>
      <c r="LVS2" s="2439"/>
      <c r="LVT2" s="2439"/>
      <c r="LVU2" s="2439"/>
      <c r="LVV2" s="2439"/>
      <c r="LVW2" s="2439"/>
      <c r="LVX2" s="2439"/>
      <c r="LVY2" s="2439"/>
      <c r="LVZ2" s="2439"/>
      <c r="LWA2" s="2439"/>
      <c r="LWB2" s="2439"/>
      <c r="LWC2" s="2439"/>
      <c r="LWD2" s="2439"/>
      <c r="LWE2" s="2439"/>
      <c r="LWF2" s="2439"/>
      <c r="LWG2" s="2439"/>
      <c r="LWH2" s="2439"/>
      <c r="LWI2" s="2439"/>
      <c r="LWJ2" s="2439"/>
      <c r="LWK2" s="2439"/>
      <c r="LWL2" s="2439"/>
      <c r="LWM2" s="2439"/>
      <c r="LWN2" s="2439"/>
      <c r="LWO2" s="2439"/>
      <c r="LWP2" s="2439"/>
      <c r="LWQ2" s="2439"/>
      <c r="LWR2" s="2439"/>
      <c r="LWS2" s="2439"/>
      <c r="LWT2" s="2439"/>
      <c r="LWU2" s="2439"/>
      <c r="LWV2" s="2439"/>
      <c r="LWW2" s="2439"/>
      <c r="LWX2" s="2439"/>
      <c r="LWY2" s="2439"/>
      <c r="LWZ2" s="2439"/>
      <c r="LXA2" s="2439"/>
      <c r="LXB2" s="2439"/>
      <c r="LXC2" s="2439"/>
      <c r="LXD2" s="2439"/>
      <c r="LXE2" s="2439"/>
      <c r="LXF2" s="2439"/>
      <c r="LXG2" s="2439"/>
      <c r="LXH2" s="2439"/>
      <c r="LXI2" s="2439"/>
      <c r="LXJ2" s="2439"/>
      <c r="LXK2" s="2439"/>
      <c r="LXL2" s="2439"/>
      <c r="LXM2" s="2439"/>
      <c r="LXN2" s="2439"/>
      <c r="LXO2" s="2439"/>
      <c r="LXP2" s="2439"/>
      <c r="LXQ2" s="2439"/>
      <c r="LXR2" s="2439"/>
      <c r="LXS2" s="2439"/>
      <c r="LXT2" s="2439"/>
      <c r="LXU2" s="2439"/>
      <c r="LXV2" s="2439"/>
      <c r="LXW2" s="2439"/>
      <c r="LXX2" s="2439"/>
      <c r="LXY2" s="2439"/>
      <c r="LXZ2" s="2439"/>
      <c r="LYA2" s="2439"/>
      <c r="LYB2" s="2439"/>
      <c r="LYC2" s="2439"/>
      <c r="LYD2" s="2439"/>
      <c r="LYE2" s="2439"/>
      <c r="LYF2" s="2439"/>
      <c r="LYG2" s="2439"/>
      <c r="LYH2" s="2439"/>
      <c r="LYI2" s="2439"/>
      <c r="LYJ2" s="2439"/>
      <c r="LYK2" s="2439"/>
      <c r="LYL2" s="2439"/>
      <c r="LYM2" s="2439"/>
      <c r="LYN2" s="2439"/>
      <c r="LYO2" s="2439"/>
      <c r="LYP2" s="2439"/>
      <c r="LYQ2" s="2439"/>
      <c r="LYR2" s="2439"/>
      <c r="LYS2" s="2439"/>
      <c r="LYT2" s="2439"/>
      <c r="LYU2" s="2439"/>
      <c r="LYV2" s="2439"/>
      <c r="LYW2" s="2439"/>
      <c r="LYX2" s="2439"/>
      <c r="LYY2" s="2439"/>
      <c r="LYZ2" s="2439"/>
      <c r="LZA2" s="2439"/>
      <c r="LZB2" s="2439"/>
      <c r="LZC2" s="2439"/>
      <c r="LZD2" s="2439"/>
      <c r="LZE2" s="2439"/>
      <c r="LZF2" s="2439"/>
      <c r="LZG2" s="2439"/>
      <c r="LZH2" s="2439"/>
      <c r="LZI2" s="2439"/>
      <c r="LZJ2" s="2439"/>
      <c r="LZK2" s="2439"/>
      <c r="LZL2" s="2439"/>
      <c r="LZM2" s="2439"/>
      <c r="LZN2" s="2439"/>
      <c r="LZO2" s="2439"/>
      <c r="LZP2" s="2439"/>
      <c r="LZQ2" s="2439"/>
      <c r="LZR2" s="2439"/>
      <c r="LZS2" s="2439"/>
      <c r="LZT2" s="2439"/>
      <c r="LZU2" s="2439"/>
      <c r="LZV2" s="2439"/>
      <c r="LZW2" s="2439"/>
      <c r="LZX2" s="2439"/>
      <c r="LZY2" s="2439"/>
      <c r="LZZ2" s="2439"/>
      <c r="MAA2" s="2439"/>
      <c r="MAB2" s="2439"/>
      <c r="MAC2" s="2439"/>
      <c r="MAD2" s="2439"/>
      <c r="MAE2" s="2439"/>
      <c r="MAF2" s="2439"/>
      <c r="MAG2" s="2439"/>
      <c r="MAH2" s="2439"/>
      <c r="MAI2" s="2439"/>
      <c r="MAJ2" s="2439"/>
      <c r="MAK2" s="2439"/>
      <c r="MAL2" s="2439"/>
      <c r="MAM2" s="2439"/>
      <c r="MAN2" s="2439"/>
      <c r="MAO2" s="2439"/>
      <c r="MAP2" s="2439"/>
      <c r="MAQ2" s="2439"/>
      <c r="MAR2" s="2439"/>
      <c r="MAS2" s="2439"/>
      <c r="MAT2" s="2439"/>
      <c r="MAU2" s="2439"/>
      <c r="MAV2" s="2439"/>
      <c r="MAW2" s="2439"/>
      <c r="MAX2" s="2439"/>
      <c r="MAY2" s="2439"/>
      <c r="MAZ2" s="2439"/>
      <c r="MBA2" s="2439"/>
      <c r="MBB2" s="2439"/>
      <c r="MBC2" s="2439"/>
      <c r="MBD2" s="2439"/>
      <c r="MBE2" s="2439"/>
      <c r="MBF2" s="2439"/>
      <c r="MBG2" s="2439"/>
      <c r="MBH2" s="2439"/>
      <c r="MBI2" s="2439"/>
      <c r="MBJ2" s="2439"/>
      <c r="MBK2" s="2439"/>
      <c r="MBL2" s="2439"/>
      <c r="MBM2" s="2439"/>
      <c r="MBN2" s="2439"/>
      <c r="MBO2" s="2439"/>
      <c r="MBP2" s="2439"/>
      <c r="MBQ2" s="2439"/>
      <c r="MBR2" s="2439"/>
      <c r="MBS2" s="2439"/>
      <c r="MBT2" s="2439"/>
      <c r="MBU2" s="2439"/>
      <c r="MBV2" s="2439"/>
      <c r="MBW2" s="2439"/>
      <c r="MBX2" s="2439"/>
      <c r="MBY2" s="2439"/>
      <c r="MBZ2" s="2439"/>
      <c r="MCA2" s="2439"/>
      <c r="MCB2" s="2439"/>
      <c r="MCC2" s="2439"/>
      <c r="MCD2" s="2439"/>
      <c r="MCE2" s="2439"/>
      <c r="MCF2" s="2439"/>
      <c r="MCG2" s="2439"/>
      <c r="MCH2" s="2439"/>
      <c r="MCI2" s="2439"/>
      <c r="MCJ2" s="2439"/>
      <c r="MCK2" s="2439"/>
      <c r="MCL2" s="2439"/>
      <c r="MCM2" s="2439"/>
      <c r="MCN2" s="2439"/>
      <c r="MCO2" s="2439"/>
      <c r="MCP2" s="2439"/>
      <c r="MCQ2" s="2439"/>
      <c r="MCR2" s="2439"/>
      <c r="MCS2" s="2439"/>
      <c r="MCT2" s="2439"/>
      <c r="MCU2" s="2439"/>
      <c r="MCV2" s="2439"/>
      <c r="MCW2" s="2439"/>
      <c r="MCX2" s="2439"/>
      <c r="MCY2" s="2439"/>
      <c r="MCZ2" s="2439"/>
      <c r="MDA2" s="2439"/>
      <c r="MDB2" s="2439"/>
      <c r="MDC2" s="2439"/>
      <c r="MDD2" s="2439"/>
      <c r="MDE2" s="2439"/>
      <c r="MDF2" s="2439"/>
      <c r="MDG2" s="2439"/>
      <c r="MDH2" s="2439"/>
      <c r="MDI2" s="2439"/>
      <c r="MDJ2" s="2439"/>
      <c r="MDK2" s="2439"/>
      <c r="MDL2" s="2439"/>
      <c r="MDM2" s="2439"/>
      <c r="MDN2" s="2439"/>
      <c r="MDO2" s="2439"/>
      <c r="MDP2" s="2439"/>
      <c r="MDQ2" s="2439"/>
      <c r="MDR2" s="2439"/>
      <c r="MDS2" s="2439"/>
      <c r="MDT2" s="2439"/>
      <c r="MDU2" s="2439"/>
      <c r="MDV2" s="2439"/>
      <c r="MDW2" s="2439"/>
      <c r="MDX2" s="2439"/>
      <c r="MDY2" s="2439"/>
      <c r="MDZ2" s="2439"/>
      <c r="MEA2" s="2439"/>
      <c r="MEB2" s="2439"/>
      <c r="MEC2" s="2439"/>
      <c r="MED2" s="2439"/>
      <c r="MEE2" s="2439"/>
      <c r="MEF2" s="2439"/>
      <c r="MEG2" s="2439"/>
      <c r="MEH2" s="2439"/>
      <c r="MEI2" s="2439"/>
      <c r="MEJ2" s="2439"/>
      <c r="MEK2" s="2439"/>
      <c r="MEL2" s="2439"/>
      <c r="MEM2" s="2439"/>
      <c r="MEN2" s="2439"/>
      <c r="MEO2" s="2439"/>
      <c r="MEP2" s="2439"/>
      <c r="MEQ2" s="2439"/>
      <c r="MER2" s="2439"/>
      <c r="MES2" s="2439"/>
      <c r="MET2" s="2439"/>
      <c r="MEU2" s="2439"/>
      <c r="MEV2" s="2439"/>
      <c r="MEW2" s="2439"/>
      <c r="MEX2" s="2439"/>
      <c r="MEY2" s="2439"/>
      <c r="MEZ2" s="2439"/>
      <c r="MFA2" s="2439"/>
      <c r="MFB2" s="2439"/>
      <c r="MFC2" s="2439"/>
      <c r="MFD2" s="2439"/>
      <c r="MFE2" s="2439"/>
      <c r="MFF2" s="2439"/>
      <c r="MFG2" s="2439"/>
      <c r="MFH2" s="2439"/>
      <c r="MFI2" s="2439"/>
      <c r="MFJ2" s="2439"/>
      <c r="MFK2" s="2439"/>
      <c r="MFL2" s="2439"/>
      <c r="MFM2" s="2439"/>
      <c r="MFN2" s="2439"/>
      <c r="MFO2" s="2439"/>
      <c r="MFP2" s="2439"/>
      <c r="MFQ2" s="2439"/>
      <c r="MFR2" s="2439"/>
      <c r="MFS2" s="2439"/>
      <c r="MFT2" s="2439"/>
      <c r="MFU2" s="2439"/>
      <c r="MFV2" s="2439"/>
      <c r="MFW2" s="2439"/>
      <c r="MFX2" s="2439"/>
      <c r="MFY2" s="2439"/>
      <c r="MFZ2" s="2439"/>
      <c r="MGA2" s="2439"/>
      <c r="MGB2" s="2439"/>
      <c r="MGC2" s="2439"/>
      <c r="MGD2" s="2439"/>
      <c r="MGE2" s="2439"/>
      <c r="MGF2" s="2439"/>
      <c r="MGG2" s="2439"/>
      <c r="MGH2" s="2439"/>
      <c r="MGI2" s="2439"/>
      <c r="MGJ2" s="2439"/>
      <c r="MGK2" s="2439"/>
      <c r="MGL2" s="2439"/>
      <c r="MGM2" s="2439"/>
      <c r="MGN2" s="2439"/>
      <c r="MGO2" s="2439"/>
      <c r="MGP2" s="2439"/>
      <c r="MGQ2" s="2439"/>
      <c r="MGR2" s="2439"/>
      <c r="MGS2" s="2439"/>
      <c r="MGT2" s="2439"/>
      <c r="MGU2" s="2439"/>
      <c r="MGV2" s="2439"/>
      <c r="MGW2" s="2439"/>
      <c r="MGX2" s="2439"/>
      <c r="MGY2" s="2439"/>
      <c r="MGZ2" s="2439"/>
      <c r="MHA2" s="2439"/>
      <c r="MHB2" s="2439"/>
      <c r="MHC2" s="2439"/>
      <c r="MHD2" s="2439"/>
      <c r="MHE2" s="2439"/>
      <c r="MHF2" s="2439"/>
      <c r="MHG2" s="2439"/>
      <c r="MHH2" s="2439"/>
      <c r="MHI2" s="2439"/>
      <c r="MHJ2" s="2439"/>
      <c r="MHK2" s="2439"/>
      <c r="MHL2" s="2439"/>
      <c r="MHM2" s="2439"/>
      <c r="MHN2" s="2439"/>
      <c r="MHO2" s="2439"/>
      <c r="MHP2" s="2439"/>
      <c r="MHQ2" s="2439"/>
      <c r="MHR2" s="2439"/>
      <c r="MHS2" s="2439"/>
      <c r="MHT2" s="2439"/>
      <c r="MHU2" s="2439"/>
      <c r="MHV2" s="2439"/>
      <c r="MHW2" s="2439"/>
      <c r="MHX2" s="2439"/>
      <c r="MHY2" s="2439"/>
      <c r="MHZ2" s="2439"/>
      <c r="MIA2" s="2439"/>
      <c r="MIB2" s="2439"/>
      <c r="MIC2" s="2439"/>
      <c r="MID2" s="2439"/>
      <c r="MIE2" s="2439"/>
      <c r="MIF2" s="2439"/>
      <c r="MIG2" s="2439"/>
      <c r="MIH2" s="2439"/>
      <c r="MII2" s="2439"/>
      <c r="MIJ2" s="2439"/>
      <c r="MIK2" s="2439"/>
      <c r="MIL2" s="2439"/>
      <c r="MIM2" s="2439"/>
      <c r="MIN2" s="2439"/>
      <c r="MIO2" s="2439"/>
      <c r="MIP2" s="2439"/>
      <c r="MIQ2" s="2439"/>
      <c r="MIR2" s="2439"/>
      <c r="MIS2" s="2439"/>
      <c r="MIT2" s="2439"/>
      <c r="MIU2" s="2439"/>
      <c r="MIV2" s="2439"/>
      <c r="MIW2" s="2439"/>
      <c r="MIX2" s="2439"/>
      <c r="MIY2" s="2439"/>
      <c r="MIZ2" s="2439"/>
      <c r="MJA2" s="2439"/>
      <c r="MJB2" s="2439"/>
      <c r="MJC2" s="2439"/>
      <c r="MJD2" s="2439"/>
      <c r="MJE2" s="2439"/>
      <c r="MJF2" s="2439"/>
      <c r="MJG2" s="2439"/>
      <c r="MJH2" s="2439"/>
      <c r="MJI2" s="2439"/>
      <c r="MJJ2" s="2439"/>
      <c r="MJK2" s="2439"/>
      <c r="MJL2" s="2439"/>
      <c r="MJM2" s="2439"/>
      <c r="MJN2" s="2439"/>
      <c r="MJO2" s="2439"/>
      <c r="MJP2" s="2439"/>
      <c r="MJQ2" s="2439"/>
      <c r="MJR2" s="2439"/>
      <c r="MJS2" s="2439"/>
      <c r="MJT2" s="2439"/>
      <c r="MJU2" s="2439"/>
      <c r="MJV2" s="2439"/>
      <c r="MJW2" s="2439"/>
      <c r="MJX2" s="2439"/>
      <c r="MJY2" s="2439"/>
      <c r="MJZ2" s="2439"/>
      <c r="MKA2" s="2439"/>
      <c r="MKB2" s="2439"/>
      <c r="MKC2" s="2439"/>
      <c r="MKD2" s="2439"/>
      <c r="MKE2" s="2439"/>
      <c r="MKF2" s="2439"/>
      <c r="MKG2" s="2439"/>
      <c r="MKH2" s="2439"/>
      <c r="MKI2" s="2439"/>
      <c r="MKJ2" s="2439"/>
      <c r="MKK2" s="2439"/>
      <c r="MKL2" s="2439"/>
      <c r="MKM2" s="2439"/>
      <c r="MKN2" s="2439"/>
      <c r="MKO2" s="2439"/>
      <c r="MKP2" s="2439"/>
      <c r="MKQ2" s="2439"/>
      <c r="MKR2" s="2439"/>
      <c r="MKS2" s="2439"/>
      <c r="MKT2" s="2439"/>
      <c r="MKU2" s="2439"/>
      <c r="MKV2" s="2439"/>
      <c r="MKW2" s="2439"/>
      <c r="MKX2" s="2439"/>
      <c r="MKY2" s="2439"/>
      <c r="MKZ2" s="2439"/>
      <c r="MLA2" s="2439"/>
      <c r="MLB2" s="2439"/>
      <c r="MLC2" s="2439"/>
      <c r="MLD2" s="2439"/>
      <c r="MLE2" s="2439"/>
      <c r="MLF2" s="2439"/>
      <c r="MLG2" s="2439"/>
      <c r="MLH2" s="2439"/>
      <c r="MLI2" s="2439"/>
      <c r="MLJ2" s="2439"/>
      <c r="MLK2" s="2439"/>
      <c r="MLL2" s="2439"/>
      <c r="MLM2" s="2439"/>
      <c r="MLN2" s="2439"/>
      <c r="MLO2" s="2439"/>
      <c r="MLP2" s="2439"/>
      <c r="MLQ2" s="2439"/>
      <c r="MLR2" s="2439"/>
      <c r="MLS2" s="2439"/>
      <c r="MLT2" s="2439"/>
      <c r="MLU2" s="2439"/>
      <c r="MLV2" s="2439"/>
      <c r="MLW2" s="2439"/>
      <c r="MLX2" s="2439"/>
      <c r="MLY2" s="2439"/>
      <c r="MLZ2" s="2439"/>
      <c r="MMA2" s="2439"/>
      <c r="MMB2" s="2439"/>
      <c r="MMC2" s="2439"/>
      <c r="MMD2" s="2439"/>
      <c r="MME2" s="2439"/>
      <c r="MMF2" s="2439"/>
      <c r="MMG2" s="2439"/>
      <c r="MMH2" s="2439"/>
      <c r="MMI2" s="2439"/>
      <c r="MMJ2" s="2439"/>
      <c r="MMK2" s="2439"/>
      <c r="MML2" s="2439"/>
      <c r="MMM2" s="2439"/>
      <c r="MMN2" s="2439"/>
      <c r="MMO2" s="2439"/>
      <c r="MMP2" s="2439"/>
      <c r="MMQ2" s="2439"/>
      <c r="MMR2" s="2439"/>
      <c r="MMS2" s="2439"/>
      <c r="MMT2" s="2439"/>
      <c r="MMU2" s="2439"/>
      <c r="MMV2" s="2439"/>
      <c r="MMW2" s="2439"/>
      <c r="MMX2" s="2439"/>
      <c r="MMY2" s="2439"/>
      <c r="MMZ2" s="2439"/>
      <c r="MNA2" s="2439"/>
      <c r="MNB2" s="2439"/>
      <c r="MNC2" s="2439"/>
      <c r="MND2" s="2439"/>
      <c r="MNE2" s="2439"/>
      <c r="MNF2" s="2439"/>
      <c r="MNG2" s="2439"/>
      <c r="MNH2" s="2439"/>
      <c r="MNI2" s="2439"/>
      <c r="MNJ2" s="2439"/>
      <c r="MNK2" s="2439"/>
      <c r="MNL2" s="2439"/>
      <c r="MNM2" s="2439"/>
      <c r="MNN2" s="2439"/>
      <c r="MNO2" s="2439"/>
      <c r="MNP2" s="2439"/>
      <c r="MNQ2" s="2439"/>
      <c r="MNR2" s="2439"/>
      <c r="MNS2" s="2439"/>
      <c r="MNT2" s="2439"/>
      <c r="MNU2" s="2439"/>
      <c r="MNV2" s="2439"/>
      <c r="MNW2" s="2439"/>
      <c r="MNX2" s="2439"/>
      <c r="MNY2" s="2439"/>
      <c r="MNZ2" s="2439"/>
      <c r="MOA2" s="2439"/>
      <c r="MOB2" s="2439"/>
      <c r="MOC2" s="2439"/>
      <c r="MOD2" s="2439"/>
      <c r="MOE2" s="2439"/>
      <c r="MOF2" s="2439"/>
      <c r="MOG2" s="2439"/>
      <c r="MOH2" s="2439"/>
      <c r="MOI2" s="2439"/>
      <c r="MOJ2" s="2439"/>
      <c r="MOK2" s="2439"/>
      <c r="MOL2" s="2439"/>
      <c r="MOM2" s="2439"/>
      <c r="MON2" s="2439"/>
      <c r="MOO2" s="2439"/>
      <c r="MOP2" s="2439"/>
      <c r="MOQ2" s="2439"/>
      <c r="MOR2" s="2439"/>
      <c r="MOS2" s="2439"/>
      <c r="MOT2" s="2439"/>
      <c r="MOU2" s="2439"/>
      <c r="MOV2" s="2439"/>
      <c r="MOW2" s="2439"/>
      <c r="MOX2" s="2439"/>
      <c r="MOY2" s="2439"/>
      <c r="MOZ2" s="2439"/>
      <c r="MPA2" s="2439"/>
      <c r="MPB2" s="2439"/>
      <c r="MPC2" s="2439"/>
      <c r="MPD2" s="2439"/>
      <c r="MPE2" s="2439"/>
      <c r="MPF2" s="2439"/>
      <c r="MPG2" s="2439"/>
      <c r="MPH2" s="2439"/>
      <c r="MPI2" s="2439"/>
      <c r="MPJ2" s="2439"/>
      <c r="MPK2" s="2439"/>
      <c r="MPL2" s="2439"/>
      <c r="MPM2" s="2439"/>
      <c r="MPN2" s="2439"/>
      <c r="MPO2" s="2439"/>
      <c r="MPP2" s="2439"/>
      <c r="MPQ2" s="2439"/>
      <c r="MPR2" s="2439"/>
      <c r="MPS2" s="2439"/>
      <c r="MPT2" s="2439"/>
      <c r="MPU2" s="2439"/>
      <c r="MPV2" s="2439"/>
      <c r="MPW2" s="2439"/>
      <c r="MPX2" s="2439"/>
      <c r="MPY2" s="2439"/>
      <c r="MPZ2" s="2439"/>
      <c r="MQA2" s="2439"/>
      <c r="MQB2" s="2439"/>
      <c r="MQC2" s="2439"/>
      <c r="MQD2" s="2439"/>
      <c r="MQE2" s="2439"/>
      <c r="MQF2" s="2439"/>
      <c r="MQG2" s="2439"/>
      <c r="MQH2" s="2439"/>
      <c r="MQI2" s="2439"/>
      <c r="MQJ2" s="2439"/>
      <c r="MQK2" s="2439"/>
      <c r="MQL2" s="2439"/>
      <c r="MQM2" s="2439"/>
      <c r="MQN2" s="2439"/>
      <c r="MQO2" s="2439"/>
      <c r="MQP2" s="2439"/>
      <c r="MQQ2" s="2439"/>
      <c r="MQR2" s="2439"/>
      <c r="MQS2" s="2439"/>
      <c r="MQT2" s="2439"/>
      <c r="MQU2" s="2439"/>
      <c r="MQV2" s="2439"/>
      <c r="MQW2" s="2439"/>
      <c r="MQX2" s="2439"/>
      <c r="MQY2" s="2439"/>
      <c r="MQZ2" s="2439"/>
      <c r="MRA2" s="2439"/>
      <c r="MRB2" s="2439"/>
      <c r="MRC2" s="2439"/>
      <c r="MRD2" s="2439"/>
      <c r="MRE2" s="2439"/>
      <c r="MRF2" s="2439"/>
      <c r="MRG2" s="2439"/>
      <c r="MRH2" s="2439"/>
      <c r="MRI2" s="2439"/>
      <c r="MRJ2" s="2439"/>
      <c r="MRK2" s="2439"/>
      <c r="MRL2" s="2439"/>
      <c r="MRM2" s="2439"/>
      <c r="MRN2" s="2439"/>
      <c r="MRO2" s="2439"/>
      <c r="MRP2" s="2439"/>
      <c r="MRQ2" s="2439"/>
      <c r="MRR2" s="2439"/>
      <c r="MRS2" s="2439"/>
      <c r="MRT2" s="2439"/>
      <c r="MRU2" s="2439"/>
      <c r="MRV2" s="2439"/>
      <c r="MRW2" s="2439"/>
      <c r="MRX2" s="2439"/>
      <c r="MRY2" s="2439"/>
      <c r="MRZ2" s="2439"/>
      <c r="MSA2" s="2439"/>
      <c r="MSB2" s="2439"/>
      <c r="MSC2" s="2439"/>
      <c r="MSD2" s="2439"/>
      <c r="MSE2" s="2439"/>
      <c r="MSF2" s="2439"/>
      <c r="MSG2" s="2439"/>
      <c r="MSH2" s="2439"/>
      <c r="MSI2" s="2439"/>
      <c r="MSJ2" s="2439"/>
      <c r="MSK2" s="2439"/>
      <c r="MSL2" s="2439"/>
      <c r="MSM2" s="2439"/>
      <c r="MSN2" s="2439"/>
      <c r="MSO2" s="2439"/>
      <c r="MSP2" s="2439"/>
      <c r="MSQ2" s="2439"/>
      <c r="MSR2" s="2439"/>
      <c r="MSS2" s="2439"/>
      <c r="MST2" s="2439"/>
      <c r="MSU2" s="2439"/>
      <c r="MSV2" s="2439"/>
      <c r="MSW2" s="2439"/>
      <c r="MSX2" s="2439"/>
      <c r="MSY2" s="2439"/>
      <c r="MSZ2" s="2439"/>
      <c r="MTA2" s="2439"/>
      <c r="MTB2" s="2439"/>
      <c r="MTC2" s="2439"/>
      <c r="MTD2" s="2439"/>
      <c r="MTE2" s="2439"/>
      <c r="MTF2" s="2439"/>
      <c r="MTG2" s="2439"/>
      <c r="MTH2" s="2439"/>
      <c r="MTI2" s="2439"/>
      <c r="MTJ2" s="2439"/>
      <c r="MTK2" s="2439"/>
      <c r="MTL2" s="2439"/>
      <c r="MTM2" s="2439"/>
      <c r="MTN2" s="2439"/>
      <c r="MTO2" s="2439"/>
      <c r="MTP2" s="2439"/>
      <c r="MTQ2" s="2439"/>
      <c r="MTR2" s="2439"/>
      <c r="MTS2" s="2439"/>
      <c r="MTT2" s="2439"/>
      <c r="MTU2" s="2439"/>
      <c r="MTV2" s="2439"/>
      <c r="MTW2" s="2439"/>
      <c r="MTX2" s="2439"/>
      <c r="MTY2" s="2439"/>
      <c r="MTZ2" s="2439"/>
      <c r="MUA2" s="2439"/>
      <c r="MUB2" s="2439"/>
      <c r="MUC2" s="2439"/>
      <c r="MUD2" s="2439"/>
      <c r="MUE2" s="2439"/>
      <c r="MUF2" s="2439"/>
      <c r="MUG2" s="2439"/>
      <c r="MUH2" s="2439"/>
      <c r="MUI2" s="2439"/>
      <c r="MUJ2" s="2439"/>
      <c r="MUK2" s="2439"/>
      <c r="MUL2" s="2439"/>
      <c r="MUM2" s="2439"/>
      <c r="MUN2" s="2439"/>
      <c r="MUO2" s="2439"/>
      <c r="MUP2" s="2439"/>
      <c r="MUQ2" s="2439"/>
      <c r="MUR2" s="2439"/>
      <c r="MUS2" s="2439"/>
      <c r="MUT2" s="2439"/>
      <c r="MUU2" s="2439"/>
      <c r="MUV2" s="2439"/>
      <c r="MUW2" s="2439"/>
      <c r="MUX2" s="2439"/>
      <c r="MUY2" s="2439"/>
      <c r="MUZ2" s="2439"/>
      <c r="MVA2" s="2439"/>
      <c r="MVB2" s="2439"/>
      <c r="MVC2" s="2439"/>
      <c r="MVD2" s="2439"/>
      <c r="MVE2" s="2439"/>
      <c r="MVF2" s="2439"/>
      <c r="MVG2" s="2439"/>
      <c r="MVH2" s="2439"/>
      <c r="MVI2" s="2439"/>
      <c r="MVJ2" s="2439"/>
      <c r="MVK2" s="2439"/>
      <c r="MVL2" s="2439"/>
      <c r="MVM2" s="2439"/>
      <c r="MVN2" s="2439"/>
      <c r="MVO2" s="2439"/>
      <c r="MVP2" s="2439"/>
      <c r="MVQ2" s="2439"/>
      <c r="MVR2" s="2439"/>
      <c r="MVS2" s="2439"/>
      <c r="MVT2" s="2439"/>
      <c r="MVU2" s="2439"/>
      <c r="MVV2" s="2439"/>
      <c r="MVW2" s="2439"/>
      <c r="MVX2" s="2439"/>
      <c r="MVY2" s="2439"/>
      <c r="MVZ2" s="2439"/>
      <c r="MWA2" s="2439"/>
      <c r="MWB2" s="2439"/>
      <c r="MWC2" s="2439"/>
      <c r="MWD2" s="2439"/>
      <c r="MWE2" s="2439"/>
      <c r="MWF2" s="2439"/>
      <c r="MWG2" s="2439"/>
      <c r="MWH2" s="2439"/>
      <c r="MWI2" s="2439"/>
      <c r="MWJ2" s="2439"/>
      <c r="MWK2" s="2439"/>
      <c r="MWL2" s="2439"/>
      <c r="MWM2" s="2439"/>
      <c r="MWN2" s="2439"/>
      <c r="MWO2" s="2439"/>
      <c r="MWP2" s="2439"/>
      <c r="MWQ2" s="2439"/>
      <c r="MWR2" s="2439"/>
      <c r="MWS2" s="2439"/>
      <c r="MWT2" s="2439"/>
      <c r="MWU2" s="2439"/>
      <c r="MWV2" s="2439"/>
      <c r="MWW2" s="2439"/>
      <c r="MWX2" s="2439"/>
      <c r="MWY2" s="2439"/>
      <c r="MWZ2" s="2439"/>
      <c r="MXA2" s="2439"/>
      <c r="MXB2" s="2439"/>
      <c r="MXC2" s="2439"/>
      <c r="MXD2" s="2439"/>
      <c r="MXE2" s="2439"/>
      <c r="MXF2" s="2439"/>
      <c r="MXG2" s="2439"/>
      <c r="MXH2" s="2439"/>
      <c r="MXI2" s="2439"/>
      <c r="MXJ2" s="2439"/>
      <c r="MXK2" s="2439"/>
      <c r="MXL2" s="2439"/>
      <c r="MXM2" s="2439"/>
      <c r="MXN2" s="2439"/>
      <c r="MXO2" s="2439"/>
      <c r="MXP2" s="2439"/>
      <c r="MXQ2" s="2439"/>
      <c r="MXR2" s="2439"/>
      <c r="MXS2" s="2439"/>
      <c r="MXT2" s="2439"/>
      <c r="MXU2" s="2439"/>
      <c r="MXV2" s="2439"/>
      <c r="MXW2" s="2439"/>
      <c r="MXX2" s="2439"/>
      <c r="MXY2" s="2439"/>
      <c r="MXZ2" s="2439"/>
      <c r="MYA2" s="2439"/>
      <c r="MYB2" s="2439"/>
      <c r="MYC2" s="2439"/>
      <c r="MYD2" s="2439"/>
      <c r="MYE2" s="2439"/>
      <c r="MYF2" s="2439"/>
      <c r="MYG2" s="2439"/>
      <c r="MYH2" s="2439"/>
      <c r="MYI2" s="2439"/>
      <c r="MYJ2" s="2439"/>
      <c r="MYK2" s="2439"/>
      <c r="MYL2" s="2439"/>
      <c r="MYM2" s="2439"/>
      <c r="MYN2" s="2439"/>
      <c r="MYO2" s="2439"/>
      <c r="MYP2" s="2439"/>
      <c r="MYQ2" s="2439"/>
      <c r="MYR2" s="2439"/>
      <c r="MYS2" s="2439"/>
      <c r="MYT2" s="2439"/>
      <c r="MYU2" s="2439"/>
      <c r="MYV2" s="2439"/>
      <c r="MYW2" s="2439"/>
      <c r="MYX2" s="2439"/>
      <c r="MYY2" s="2439"/>
      <c r="MYZ2" s="2439"/>
      <c r="MZA2" s="2439"/>
      <c r="MZB2" s="2439"/>
      <c r="MZC2" s="2439"/>
      <c r="MZD2" s="2439"/>
      <c r="MZE2" s="2439"/>
      <c r="MZF2" s="2439"/>
      <c r="MZG2" s="2439"/>
      <c r="MZH2" s="2439"/>
      <c r="MZI2" s="2439"/>
      <c r="MZJ2" s="2439"/>
      <c r="MZK2" s="2439"/>
      <c r="MZL2" s="2439"/>
      <c r="MZM2" s="2439"/>
      <c r="MZN2" s="2439"/>
      <c r="MZO2" s="2439"/>
      <c r="MZP2" s="2439"/>
      <c r="MZQ2" s="2439"/>
      <c r="MZR2" s="2439"/>
      <c r="MZS2" s="2439"/>
      <c r="MZT2" s="2439"/>
      <c r="MZU2" s="2439"/>
      <c r="MZV2" s="2439"/>
      <c r="MZW2" s="2439"/>
      <c r="MZX2" s="2439"/>
      <c r="MZY2" s="2439"/>
      <c r="MZZ2" s="2439"/>
      <c r="NAA2" s="2439"/>
      <c r="NAB2" s="2439"/>
      <c r="NAC2" s="2439"/>
      <c r="NAD2" s="2439"/>
      <c r="NAE2" s="2439"/>
      <c r="NAF2" s="2439"/>
      <c r="NAG2" s="2439"/>
      <c r="NAH2" s="2439"/>
      <c r="NAI2" s="2439"/>
      <c r="NAJ2" s="2439"/>
      <c r="NAK2" s="2439"/>
      <c r="NAL2" s="2439"/>
      <c r="NAM2" s="2439"/>
      <c r="NAN2" s="2439"/>
      <c r="NAO2" s="2439"/>
      <c r="NAP2" s="2439"/>
      <c r="NAQ2" s="2439"/>
      <c r="NAR2" s="2439"/>
      <c r="NAS2" s="2439"/>
      <c r="NAT2" s="2439"/>
      <c r="NAU2" s="2439"/>
      <c r="NAV2" s="2439"/>
      <c r="NAW2" s="2439"/>
      <c r="NAX2" s="2439"/>
      <c r="NAY2" s="2439"/>
      <c r="NAZ2" s="2439"/>
      <c r="NBA2" s="2439"/>
      <c r="NBB2" s="2439"/>
      <c r="NBC2" s="2439"/>
      <c r="NBD2" s="2439"/>
      <c r="NBE2" s="2439"/>
      <c r="NBF2" s="2439"/>
      <c r="NBG2" s="2439"/>
      <c r="NBH2" s="2439"/>
      <c r="NBI2" s="2439"/>
      <c r="NBJ2" s="2439"/>
      <c r="NBK2" s="2439"/>
      <c r="NBL2" s="2439"/>
      <c r="NBM2" s="2439"/>
      <c r="NBN2" s="2439"/>
      <c r="NBO2" s="2439"/>
      <c r="NBP2" s="2439"/>
      <c r="NBQ2" s="2439"/>
      <c r="NBR2" s="2439"/>
      <c r="NBS2" s="2439"/>
      <c r="NBT2" s="2439"/>
      <c r="NBU2" s="2439"/>
      <c r="NBV2" s="2439"/>
      <c r="NBW2" s="2439"/>
      <c r="NBX2" s="2439"/>
      <c r="NBY2" s="2439"/>
      <c r="NBZ2" s="2439"/>
      <c r="NCA2" s="2439"/>
      <c r="NCB2" s="2439"/>
      <c r="NCC2" s="2439"/>
      <c r="NCD2" s="2439"/>
      <c r="NCE2" s="2439"/>
      <c r="NCF2" s="2439"/>
      <c r="NCG2" s="2439"/>
      <c r="NCH2" s="2439"/>
      <c r="NCI2" s="2439"/>
      <c r="NCJ2" s="2439"/>
      <c r="NCK2" s="2439"/>
      <c r="NCL2" s="2439"/>
      <c r="NCM2" s="2439"/>
      <c r="NCN2" s="2439"/>
      <c r="NCO2" s="2439"/>
      <c r="NCP2" s="2439"/>
      <c r="NCQ2" s="2439"/>
      <c r="NCR2" s="2439"/>
      <c r="NCS2" s="2439"/>
      <c r="NCT2" s="2439"/>
      <c r="NCU2" s="2439"/>
      <c r="NCV2" s="2439"/>
      <c r="NCW2" s="2439"/>
      <c r="NCX2" s="2439"/>
      <c r="NCY2" s="2439"/>
      <c r="NCZ2" s="2439"/>
      <c r="NDA2" s="2439"/>
      <c r="NDB2" s="2439"/>
      <c r="NDC2" s="2439"/>
      <c r="NDD2" s="2439"/>
      <c r="NDE2" s="2439"/>
      <c r="NDF2" s="2439"/>
      <c r="NDG2" s="2439"/>
      <c r="NDH2" s="2439"/>
      <c r="NDI2" s="2439"/>
      <c r="NDJ2" s="2439"/>
      <c r="NDK2" s="2439"/>
      <c r="NDL2" s="2439"/>
      <c r="NDM2" s="2439"/>
      <c r="NDN2" s="2439"/>
      <c r="NDO2" s="2439"/>
      <c r="NDP2" s="2439"/>
      <c r="NDQ2" s="2439"/>
      <c r="NDR2" s="2439"/>
      <c r="NDS2" s="2439"/>
      <c r="NDT2" s="2439"/>
      <c r="NDU2" s="2439"/>
      <c r="NDV2" s="2439"/>
      <c r="NDW2" s="2439"/>
      <c r="NDX2" s="2439"/>
      <c r="NDY2" s="2439"/>
      <c r="NDZ2" s="2439"/>
      <c r="NEA2" s="2439"/>
      <c r="NEB2" s="2439"/>
      <c r="NEC2" s="2439"/>
      <c r="NED2" s="2439"/>
      <c r="NEE2" s="2439"/>
      <c r="NEF2" s="2439"/>
      <c r="NEG2" s="2439"/>
      <c r="NEH2" s="2439"/>
      <c r="NEI2" s="2439"/>
      <c r="NEJ2" s="2439"/>
      <c r="NEK2" s="2439"/>
      <c r="NEL2" s="2439"/>
      <c r="NEM2" s="2439"/>
      <c r="NEN2" s="2439"/>
      <c r="NEO2" s="2439"/>
      <c r="NEP2" s="2439"/>
      <c r="NEQ2" s="2439"/>
      <c r="NER2" s="2439"/>
      <c r="NES2" s="2439"/>
      <c r="NET2" s="2439"/>
      <c r="NEU2" s="2439"/>
      <c r="NEV2" s="2439"/>
      <c r="NEW2" s="2439"/>
      <c r="NEX2" s="2439"/>
      <c r="NEY2" s="2439"/>
      <c r="NEZ2" s="2439"/>
      <c r="NFA2" s="2439"/>
      <c r="NFB2" s="2439"/>
      <c r="NFC2" s="2439"/>
      <c r="NFD2" s="2439"/>
      <c r="NFE2" s="2439"/>
      <c r="NFF2" s="2439"/>
      <c r="NFG2" s="2439"/>
      <c r="NFH2" s="2439"/>
      <c r="NFI2" s="2439"/>
      <c r="NFJ2" s="2439"/>
      <c r="NFK2" s="2439"/>
      <c r="NFL2" s="2439"/>
      <c r="NFM2" s="2439"/>
      <c r="NFN2" s="2439"/>
      <c r="NFO2" s="2439"/>
      <c r="NFP2" s="2439"/>
      <c r="NFQ2" s="2439"/>
      <c r="NFR2" s="2439"/>
      <c r="NFS2" s="2439"/>
      <c r="NFT2" s="2439"/>
      <c r="NFU2" s="2439"/>
      <c r="NFV2" s="2439"/>
      <c r="NFW2" s="2439"/>
      <c r="NFX2" s="2439"/>
      <c r="NFY2" s="2439"/>
      <c r="NFZ2" s="2439"/>
      <c r="NGA2" s="2439"/>
      <c r="NGB2" s="2439"/>
      <c r="NGC2" s="2439"/>
      <c r="NGD2" s="2439"/>
      <c r="NGE2" s="2439"/>
      <c r="NGF2" s="2439"/>
      <c r="NGG2" s="2439"/>
      <c r="NGH2" s="2439"/>
      <c r="NGI2" s="2439"/>
      <c r="NGJ2" s="2439"/>
      <c r="NGK2" s="2439"/>
      <c r="NGL2" s="2439"/>
      <c r="NGM2" s="2439"/>
      <c r="NGN2" s="2439"/>
      <c r="NGO2" s="2439"/>
      <c r="NGP2" s="2439"/>
      <c r="NGQ2" s="2439"/>
      <c r="NGR2" s="2439"/>
      <c r="NGS2" s="2439"/>
      <c r="NGT2" s="2439"/>
      <c r="NGU2" s="2439"/>
      <c r="NGV2" s="2439"/>
      <c r="NGW2" s="2439"/>
      <c r="NGX2" s="2439"/>
      <c r="NGY2" s="2439"/>
      <c r="NGZ2" s="2439"/>
      <c r="NHA2" s="2439"/>
      <c r="NHB2" s="2439"/>
      <c r="NHC2" s="2439"/>
      <c r="NHD2" s="2439"/>
      <c r="NHE2" s="2439"/>
      <c r="NHF2" s="2439"/>
      <c r="NHG2" s="2439"/>
      <c r="NHH2" s="2439"/>
      <c r="NHI2" s="2439"/>
      <c r="NHJ2" s="2439"/>
      <c r="NHK2" s="2439"/>
      <c r="NHL2" s="2439"/>
      <c r="NHM2" s="2439"/>
      <c r="NHN2" s="2439"/>
      <c r="NHO2" s="2439"/>
      <c r="NHP2" s="2439"/>
      <c r="NHQ2" s="2439"/>
      <c r="NHR2" s="2439"/>
      <c r="NHS2" s="2439"/>
      <c r="NHT2" s="2439"/>
      <c r="NHU2" s="2439"/>
      <c r="NHV2" s="2439"/>
      <c r="NHW2" s="2439"/>
      <c r="NHX2" s="2439"/>
      <c r="NHY2" s="2439"/>
      <c r="NHZ2" s="2439"/>
      <c r="NIA2" s="2439"/>
      <c r="NIB2" s="2439"/>
      <c r="NIC2" s="2439"/>
      <c r="NID2" s="2439"/>
      <c r="NIE2" s="2439"/>
      <c r="NIF2" s="2439"/>
      <c r="NIG2" s="2439"/>
      <c r="NIH2" s="2439"/>
      <c r="NII2" s="2439"/>
      <c r="NIJ2" s="2439"/>
      <c r="NIK2" s="2439"/>
      <c r="NIL2" s="2439"/>
      <c r="NIM2" s="2439"/>
      <c r="NIN2" s="2439"/>
      <c r="NIO2" s="2439"/>
      <c r="NIP2" s="2439"/>
      <c r="NIQ2" s="2439"/>
      <c r="NIR2" s="2439"/>
      <c r="NIS2" s="2439"/>
      <c r="NIT2" s="2439"/>
      <c r="NIU2" s="2439"/>
      <c r="NIV2" s="2439"/>
      <c r="NIW2" s="2439"/>
      <c r="NIX2" s="2439"/>
      <c r="NIY2" s="2439"/>
      <c r="NIZ2" s="2439"/>
      <c r="NJA2" s="2439"/>
      <c r="NJB2" s="2439"/>
      <c r="NJC2" s="2439"/>
      <c r="NJD2" s="2439"/>
      <c r="NJE2" s="2439"/>
      <c r="NJF2" s="2439"/>
      <c r="NJG2" s="2439"/>
      <c r="NJH2" s="2439"/>
      <c r="NJI2" s="2439"/>
      <c r="NJJ2" s="2439"/>
      <c r="NJK2" s="2439"/>
      <c r="NJL2" s="2439"/>
      <c r="NJM2" s="2439"/>
      <c r="NJN2" s="2439"/>
      <c r="NJO2" s="2439"/>
      <c r="NJP2" s="2439"/>
      <c r="NJQ2" s="2439"/>
      <c r="NJR2" s="2439"/>
      <c r="NJS2" s="2439"/>
      <c r="NJT2" s="2439"/>
      <c r="NJU2" s="2439"/>
      <c r="NJV2" s="2439"/>
      <c r="NJW2" s="2439"/>
      <c r="NJX2" s="2439"/>
      <c r="NJY2" s="2439"/>
      <c r="NJZ2" s="2439"/>
      <c r="NKA2" s="2439"/>
      <c r="NKB2" s="2439"/>
      <c r="NKC2" s="2439"/>
      <c r="NKD2" s="2439"/>
      <c r="NKE2" s="2439"/>
      <c r="NKF2" s="2439"/>
      <c r="NKG2" s="2439"/>
      <c r="NKH2" s="2439"/>
      <c r="NKI2" s="2439"/>
      <c r="NKJ2" s="2439"/>
      <c r="NKK2" s="2439"/>
      <c r="NKL2" s="2439"/>
      <c r="NKM2" s="2439"/>
      <c r="NKN2" s="2439"/>
      <c r="NKO2" s="2439"/>
      <c r="NKP2" s="2439"/>
      <c r="NKQ2" s="2439"/>
      <c r="NKR2" s="2439"/>
      <c r="NKS2" s="2439"/>
      <c r="NKT2" s="2439"/>
      <c r="NKU2" s="2439"/>
      <c r="NKV2" s="2439"/>
      <c r="NKW2" s="2439"/>
      <c r="NKX2" s="2439"/>
      <c r="NKY2" s="2439"/>
      <c r="NKZ2" s="2439"/>
      <c r="NLA2" s="2439"/>
      <c r="NLB2" s="2439"/>
      <c r="NLC2" s="2439"/>
      <c r="NLD2" s="2439"/>
      <c r="NLE2" s="2439"/>
      <c r="NLF2" s="2439"/>
      <c r="NLG2" s="2439"/>
      <c r="NLH2" s="2439"/>
      <c r="NLI2" s="2439"/>
      <c r="NLJ2" s="2439"/>
      <c r="NLK2" s="2439"/>
      <c r="NLL2" s="2439"/>
      <c r="NLM2" s="2439"/>
      <c r="NLN2" s="2439"/>
      <c r="NLO2" s="2439"/>
      <c r="NLP2" s="2439"/>
      <c r="NLQ2" s="2439"/>
      <c r="NLR2" s="2439"/>
      <c r="NLS2" s="2439"/>
      <c r="NLT2" s="2439"/>
      <c r="NLU2" s="2439"/>
      <c r="NLV2" s="2439"/>
      <c r="NLW2" s="2439"/>
      <c r="NLX2" s="2439"/>
      <c r="NLY2" s="2439"/>
      <c r="NLZ2" s="2439"/>
      <c r="NMA2" s="2439"/>
      <c r="NMB2" s="2439"/>
      <c r="NMC2" s="2439"/>
      <c r="NMD2" s="2439"/>
      <c r="NME2" s="2439"/>
      <c r="NMF2" s="2439"/>
      <c r="NMG2" s="2439"/>
      <c r="NMH2" s="2439"/>
      <c r="NMI2" s="2439"/>
      <c r="NMJ2" s="2439"/>
      <c r="NMK2" s="2439"/>
      <c r="NML2" s="2439"/>
      <c r="NMM2" s="2439"/>
      <c r="NMN2" s="2439"/>
      <c r="NMO2" s="2439"/>
      <c r="NMP2" s="2439"/>
      <c r="NMQ2" s="2439"/>
      <c r="NMR2" s="2439"/>
      <c r="NMS2" s="2439"/>
      <c r="NMT2" s="2439"/>
      <c r="NMU2" s="2439"/>
      <c r="NMV2" s="2439"/>
      <c r="NMW2" s="2439"/>
      <c r="NMX2" s="2439"/>
      <c r="NMY2" s="2439"/>
      <c r="NMZ2" s="2439"/>
      <c r="NNA2" s="2439"/>
      <c r="NNB2" s="2439"/>
      <c r="NNC2" s="2439"/>
      <c r="NND2" s="2439"/>
      <c r="NNE2" s="2439"/>
      <c r="NNF2" s="2439"/>
      <c r="NNG2" s="2439"/>
      <c r="NNH2" s="2439"/>
      <c r="NNI2" s="2439"/>
      <c r="NNJ2" s="2439"/>
      <c r="NNK2" s="2439"/>
      <c r="NNL2" s="2439"/>
      <c r="NNM2" s="2439"/>
      <c r="NNN2" s="2439"/>
      <c r="NNO2" s="2439"/>
      <c r="NNP2" s="2439"/>
      <c r="NNQ2" s="2439"/>
      <c r="NNR2" s="2439"/>
      <c r="NNS2" s="2439"/>
      <c r="NNT2" s="2439"/>
      <c r="NNU2" s="2439"/>
      <c r="NNV2" s="2439"/>
      <c r="NNW2" s="2439"/>
      <c r="NNX2" s="2439"/>
      <c r="NNY2" s="2439"/>
      <c r="NNZ2" s="2439"/>
      <c r="NOA2" s="2439"/>
      <c r="NOB2" s="2439"/>
      <c r="NOC2" s="2439"/>
      <c r="NOD2" s="2439"/>
      <c r="NOE2" s="2439"/>
      <c r="NOF2" s="2439"/>
      <c r="NOG2" s="2439"/>
      <c r="NOH2" s="2439"/>
      <c r="NOI2" s="2439"/>
      <c r="NOJ2" s="2439"/>
      <c r="NOK2" s="2439"/>
      <c r="NOL2" s="2439"/>
      <c r="NOM2" s="2439"/>
      <c r="NON2" s="2439"/>
      <c r="NOO2" s="2439"/>
      <c r="NOP2" s="2439"/>
      <c r="NOQ2" s="2439"/>
      <c r="NOR2" s="2439"/>
      <c r="NOS2" s="2439"/>
      <c r="NOT2" s="2439"/>
      <c r="NOU2" s="2439"/>
      <c r="NOV2" s="2439"/>
      <c r="NOW2" s="2439"/>
      <c r="NOX2" s="2439"/>
      <c r="NOY2" s="2439"/>
      <c r="NOZ2" s="2439"/>
      <c r="NPA2" s="2439"/>
      <c r="NPB2" s="2439"/>
      <c r="NPC2" s="2439"/>
      <c r="NPD2" s="2439"/>
      <c r="NPE2" s="2439"/>
      <c r="NPF2" s="2439"/>
      <c r="NPG2" s="2439"/>
      <c r="NPH2" s="2439"/>
      <c r="NPI2" s="2439"/>
      <c r="NPJ2" s="2439"/>
      <c r="NPK2" s="2439"/>
      <c r="NPL2" s="2439"/>
      <c r="NPM2" s="2439"/>
      <c r="NPN2" s="2439"/>
      <c r="NPO2" s="2439"/>
      <c r="NPP2" s="2439"/>
      <c r="NPQ2" s="2439"/>
      <c r="NPR2" s="2439"/>
      <c r="NPS2" s="2439"/>
      <c r="NPT2" s="2439"/>
      <c r="NPU2" s="2439"/>
      <c r="NPV2" s="2439"/>
      <c r="NPW2" s="2439"/>
      <c r="NPX2" s="2439"/>
      <c r="NPY2" s="2439"/>
      <c r="NPZ2" s="2439"/>
      <c r="NQA2" s="2439"/>
      <c r="NQB2" s="2439"/>
      <c r="NQC2" s="2439"/>
      <c r="NQD2" s="2439"/>
      <c r="NQE2" s="2439"/>
      <c r="NQF2" s="2439"/>
      <c r="NQG2" s="2439"/>
      <c r="NQH2" s="2439"/>
      <c r="NQI2" s="2439"/>
      <c r="NQJ2" s="2439"/>
      <c r="NQK2" s="2439"/>
      <c r="NQL2" s="2439"/>
      <c r="NQM2" s="2439"/>
      <c r="NQN2" s="2439"/>
      <c r="NQO2" s="2439"/>
      <c r="NQP2" s="2439"/>
      <c r="NQQ2" s="2439"/>
      <c r="NQR2" s="2439"/>
      <c r="NQS2" s="2439"/>
      <c r="NQT2" s="2439"/>
      <c r="NQU2" s="2439"/>
      <c r="NQV2" s="2439"/>
      <c r="NQW2" s="2439"/>
      <c r="NQX2" s="2439"/>
      <c r="NQY2" s="2439"/>
      <c r="NQZ2" s="2439"/>
      <c r="NRA2" s="2439"/>
      <c r="NRB2" s="2439"/>
      <c r="NRC2" s="2439"/>
      <c r="NRD2" s="2439"/>
      <c r="NRE2" s="2439"/>
      <c r="NRF2" s="2439"/>
      <c r="NRG2" s="2439"/>
      <c r="NRH2" s="2439"/>
      <c r="NRI2" s="2439"/>
      <c r="NRJ2" s="2439"/>
      <c r="NRK2" s="2439"/>
      <c r="NRL2" s="2439"/>
      <c r="NRM2" s="2439"/>
      <c r="NRN2" s="2439"/>
      <c r="NRO2" s="2439"/>
      <c r="NRP2" s="2439"/>
      <c r="NRQ2" s="2439"/>
      <c r="NRR2" s="2439"/>
      <c r="NRS2" s="2439"/>
      <c r="NRT2" s="2439"/>
      <c r="NRU2" s="2439"/>
      <c r="NRV2" s="2439"/>
      <c r="NRW2" s="2439"/>
      <c r="NRX2" s="2439"/>
      <c r="NRY2" s="2439"/>
      <c r="NRZ2" s="2439"/>
      <c r="NSA2" s="2439"/>
      <c r="NSB2" s="2439"/>
      <c r="NSC2" s="2439"/>
      <c r="NSD2" s="2439"/>
      <c r="NSE2" s="2439"/>
      <c r="NSF2" s="2439"/>
      <c r="NSG2" s="2439"/>
      <c r="NSH2" s="2439"/>
      <c r="NSI2" s="2439"/>
      <c r="NSJ2" s="2439"/>
      <c r="NSK2" s="2439"/>
      <c r="NSL2" s="2439"/>
      <c r="NSM2" s="2439"/>
      <c r="NSN2" s="2439"/>
      <c r="NSO2" s="2439"/>
      <c r="NSP2" s="2439"/>
      <c r="NSQ2" s="2439"/>
      <c r="NSR2" s="2439"/>
      <c r="NSS2" s="2439"/>
      <c r="NST2" s="2439"/>
      <c r="NSU2" s="2439"/>
      <c r="NSV2" s="2439"/>
      <c r="NSW2" s="2439"/>
      <c r="NSX2" s="2439"/>
      <c r="NSY2" s="2439"/>
      <c r="NSZ2" s="2439"/>
      <c r="NTA2" s="2439"/>
      <c r="NTB2" s="2439"/>
      <c r="NTC2" s="2439"/>
      <c r="NTD2" s="2439"/>
      <c r="NTE2" s="2439"/>
      <c r="NTF2" s="2439"/>
      <c r="NTG2" s="2439"/>
      <c r="NTH2" s="2439"/>
      <c r="NTI2" s="2439"/>
      <c r="NTJ2" s="2439"/>
      <c r="NTK2" s="2439"/>
      <c r="NTL2" s="2439"/>
      <c r="NTM2" s="2439"/>
      <c r="NTN2" s="2439"/>
      <c r="NTO2" s="2439"/>
      <c r="NTP2" s="2439"/>
      <c r="NTQ2" s="2439"/>
      <c r="NTR2" s="2439"/>
      <c r="NTS2" s="2439"/>
      <c r="NTT2" s="2439"/>
      <c r="NTU2" s="2439"/>
      <c r="NTV2" s="2439"/>
      <c r="NTW2" s="2439"/>
      <c r="NTX2" s="2439"/>
      <c r="NTY2" s="2439"/>
      <c r="NTZ2" s="2439"/>
      <c r="NUA2" s="2439"/>
      <c r="NUB2" s="2439"/>
      <c r="NUC2" s="2439"/>
      <c r="NUD2" s="2439"/>
      <c r="NUE2" s="2439"/>
      <c r="NUF2" s="2439"/>
      <c r="NUG2" s="2439"/>
      <c r="NUH2" s="2439"/>
      <c r="NUI2" s="2439"/>
      <c r="NUJ2" s="2439"/>
      <c r="NUK2" s="2439"/>
      <c r="NUL2" s="2439"/>
      <c r="NUM2" s="2439"/>
      <c r="NUN2" s="2439"/>
      <c r="NUO2" s="2439"/>
      <c r="NUP2" s="2439"/>
      <c r="NUQ2" s="2439"/>
      <c r="NUR2" s="2439"/>
      <c r="NUS2" s="2439"/>
      <c r="NUT2" s="2439"/>
      <c r="NUU2" s="2439"/>
      <c r="NUV2" s="2439"/>
      <c r="NUW2" s="2439"/>
      <c r="NUX2" s="2439"/>
      <c r="NUY2" s="2439"/>
      <c r="NUZ2" s="2439"/>
      <c r="NVA2" s="2439"/>
      <c r="NVB2" s="2439"/>
      <c r="NVC2" s="2439"/>
      <c r="NVD2" s="2439"/>
      <c r="NVE2" s="2439"/>
      <c r="NVF2" s="2439"/>
      <c r="NVG2" s="2439"/>
      <c r="NVH2" s="2439"/>
      <c r="NVI2" s="2439"/>
      <c r="NVJ2" s="2439"/>
      <c r="NVK2" s="2439"/>
      <c r="NVL2" s="2439"/>
      <c r="NVM2" s="2439"/>
      <c r="NVN2" s="2439"/>
      <c r="NVO2" s="2439"/>
      <c r="NVP2" s="2439"/>
      <c r="NVQ2" s="2439"/>
      <c r="NVR2" s="2439"/>
      <c r="NVS2" s="2439"/>
      <c r="NVT2" s="2439"/>
      <c r="NVU2" s="2439"/>
      <c r="NVV2" s="2439"/>
      <c r="NVW2" s="2439"/>
      <c r="NVX2" s="2439"/>
      <c r="NVY2" s="2439"/>
      <c r="NVZ2" s="2439"/>
      <c r="NWA2" s="2439"/>
      <c r="NWB2" s="2439"/>
      <c r="NWC2" s="2439"/>
      <c r="NWD2" s="2439"/>
      <c r="NWE2" s="2439"/>
      <c r="NWF2" s="2439"/>
      <c r="NWG2" s="2439"/>
      <c r="NWH2" s="2439"/>
      <c r="NWI2" s="2439"/>
      <c r="NWJ2" s="2439"/>
      <c r="NWK2" s="2439"/>
      <c r="NWL2" s="2439"/>
      <c r="NWM2" s="2439"/>
      <c r="NWN2" s="2439"/>
      <c r="NWO2" s="2439"/>
      <c r="NWP2" s="2439"/>
      <c r="NWQ2" s="2439"/>
      <c r="NWR2" s="2439"/>
      <c r="NWS2" s="2439"/>
      <c r="NWT2" s="2439"/>
      <c r="NWU2" s="2439"/>
      <c r="NWV2" s="2439"/>
      <c r="NWW2" s="2439"/>
      <c r="NWX2" s="2439"/>
      <c r="NWY2" s="2439"/>
      <c r="NWZ2" s="2439"/>
      <c r="NXA2" s="2439"/>
      <c r="NXB2" s="2439"/>
      <c r="NXC2" s="2439"/>
      <c r="NXD2" s="2439"/>
      <c r="NXE2" s="2439"/>
      <c r="NXF2" s="2439"/>
      <c r="NXG2" s="2439"/>
      <c r="NXH2" s="2439"/>
      <c r="NXI2" s="2439"/>
      <c r="NXJ2" s="2439"/>
      <c r="NXK2" s="2439"/>
      <c r="NXL2" s="2439"/>
      <c r="NXM2" s="2439"/>
      <c r="NXN2" s="2439"/>
      <c r="NXO2" s="2439"/>
      <c r="NXP2" s="2439"/>
      <c r="NXQ2" s="2439"/>
      <c r="NXR2" s="2439"/>
      <c r="NXS2" s="2439"/>
      <c r="NXT2" s="2439"/>
      <c r="NXU2" s="2439"/>
      <c r="NXV2" s="2439"/>
      <c r="NXW2" s="2439"/>
      <c r="NXX2" s="2439"/>
      <c r="NXY2" s="2439"/>
      <c r="NXZ2" s="2439"/>
      <c r="NYA2" s="2439"/>
      <c r="NYB2" s="2439"/>
      <c r="NYC2" s="2439"/>
      <c r="NYD2" s="2439"/>
      <c r="NYE2" s="2439"/>
      <c r="NYF2" s="2439"/>
      <c r="NYG2" s="2439"/>
      <c r="NYH2" s="2439"/>
      <c r="NYI2" s="2439"/>
      <c r="NYJ2" s="2439"/>
      <c r="NYK2" s="2439"/>
      <c r="NYL2" s="2439"/>
      <c r="NYM2" s="2439"/>
      <c r="NYN2" s="2439"/>
      <c r="NYO2" s="2439"/>
      <c r="NYP2" s="2439"/>
      <c r="NYQ2" s="2439"/>
      <c r="NYR2" s="2439"/>
      <c r="NYS2" s="2439"/>
      <c r="NYT2" s="2439"/>
      <c r="NYU2" s="2439"/>
      <c r="NYV2" s="2439"/>
      <c r="NYW2" s="2439"/>
      <c r="NYX2" s="2439"/>
      <c r="NYY2" s="2439"/>
      <c r="NYZ2" s="2439"/>
      <c r="NZA2" s="2439"/>
      <c r="NZB2" s="2439"/>
      <c r="NZC2" s="2439"/>
      <c r="NZD2" s="2439"/>
      <c r="NZE2" s="2439"/>
      <c r="NZF2" s="2439"/>
      <c r="NZG2" s="2439"/>
      <c r="NZH2" s="2439"/>
      <c r="NZI2" s="2439"/>
      <c r="NZJ2" s="2439"/>
      <c r="NZK2" s="2439"/>
      <c r="NZL2" s="2439"/>
      <c r="NZM2" s="2439"/>
      <c r="NZN2" s="2439"/>
      <c r="NZO2" s="2439"/>
      <c r="NZP2" s="2439"/>
      <c r="NZQ2" s="2439"/>
      <c r="NZR2" s="2439"/>
      <c r="NZS2" s="2439"/>
      <c r="NZT2" s="2439"/>
      <c r="NZU2" s="2439"/>
      <c r="NZV2" s="2439"/>
      <c r="NZW2" s="2439"/>
      <c r="NZX2" s="2439"/>
      <c r="NZY2" s="2439"/>
      <c r="NZZ2" s="2439"/>
      <c r="OAA2" s="2439"/>
      <c r="OAB2" s="2439"/>
      <c r="OAC2" s="2439"/>
      <c r="OAD2" s="2439"/>
      <c r="OAE2" s="2439"/>
      <c r="OAF2" s="2439"/>
      <c r="OAG2" s="2439"/>
      <c r="OAH2" s="2439"/>
      <c r="OAI2" s="2439"/>
      <c r="OAJ2" s="2439"/>
      <c r="OAK2" s="2439"/>
      <c r="OAL2" s="2439"/>
      <c r="OAM2" s="2439"/>
      <c r="OAN2" s="2439"/>
      <c r="OAO2" s="2439"/>
      <c r="OAP2" s="2439"/>
      <c r="OAQ2" s="2439"/>
      <c r="OAR2" s="2439"/>
      <c r="OAS2" s="2439"/>
      <c r="OAT2" s="2439"/>
      <c r="OAU2" s="2439"/>
      <c r="OAV2" s="2439"/>
      <c r="OAW2" s="2439"/>
      <c r="OAX2" s="2439"/>
      <c r="OAY2" s="2439"/>
      <c r="OAZ2" s="2439"/>
      <c r="OBA2" s="2439"/>
      <c r="OBB2" s="2439"/>
      <c r="OBC2" s="2439"/>
      <c r="OBD2" s="2439"/>
      <c r="OBE2" s="2439"/>
      <c r="OBF2" s="2439"/>
      <c r="OBG2" s="2439"/>
      <c r="OBH2" s="2439"/>
      <c r="OBI2" s="2439"/>
      <c r="OBJ2" s="2439"/>
      <c r="OBK2" s="2439"/>
      <c r="OBL2" s="2439"/>
      <c r="OBM2" s="2439"/>
      <c r="OBN2" s="2439"/>
      <c r="OBO2" s="2439"/>
      <c r="OBP2" s="2439"/>
      <c r="OBQ2" s="2439"/>
      <c r="OBR2" s="2439"/>
      <c r="OBS2" s="2439"/>
      <c r="OBT2" s="2439"/>
      <c r="OBU2" s="2439"/>
      <c r="OBV2" s="2439"/>
      <c r="OBW2" s="2439"/>
      <c r="OBX2" s="2439"/>
      <c r="OBY2" s="2439"/>
      <c r="OBZ2" s="2439"/>
      <c r="OCA2" s="2439"/>
      <c r="OCB2" s="2439"/>
      <c r="OCC2" s="2439"/>
      <c r="OCD2" s="2439"/>
      <c r="OCE2" s="2439"/>
      <c r="OCF2" s="2439"/>
      <c r="OCG2" s="2439"/>
      <c r="OCH2" s="2439"/>
      <c r="OCI2" s="2439"/>
      <c r="OCJ2" s="2439"/>
      <c r="OCK2" s="2439"/>
      <c r="OCL2" s="2439"/>
      <c r="OCM2" s="2439"/>
      <c r="OCN2" s="2439"/>
      <c r="OCO2" s="2439"/>
      <c r="OCP2" s="2439"/>
      <c r="OCQ2" s="2439"/>
      <c r="OCR2" s="2439"/>
      <c r="OCS2" s="2439"/>
      <c r="OCT2" s="2439"/>
      <c r="OCU2" s="2439"/>
      <c r="OCV2" s="2439"/>
      <c r="OCW2" s="2439"/>
      <c r="OCX2" s="2439"/>
      <c r="OCY2" s="2439"/>
      <c r="OCZ2" s="2439"/>
      <c r="ODA2" s="2439"/>
      <c r="ODB2" s="2439"/>
      <c r="ODC2" s="2439"/>
      <c r="ODD2" s="2439"/>
      <c r="ODE2" s="2439"/>
      <c r="ODF2" s="2439"/>
      <c r="ODG2" s="2439"/>
      <c r="ODH2" s="2439"/>
      <c r="ODI2" s="2439"/>
      <c r="ODJ2" s="2439"/>
      <c r="ODK2" s="2439"/>
      <c r="ODL2" s="2439"/>
      <c r="ODM2" s="2439"/>
      <c r="ODN2" s="2439"/>
      <c r="ODO2" s="2439"/>
      <c r="ODP2" s="2439"/>
      <c r="ODQ2" s="2439"/>
      <c r="ODR2" s="2439"/>
      <c r="ODS2" s="2439"/>
      <c r="ODT2" s="2439"/>
      <c r="ODU2" s="2439"/>
      <c r="ODV2" s="2439"/>
      <c r="ODW2" s="2439"/>
      <c r="ODX2" s="2439"/>
      <c r="ODY2" s="2439"/>
      <c r="ODZ2" s="2439"/>
      <c r="OEA2" s="2439"/>
      <c r="OEB2" s="2439"/>
      <c r="OEC2" s="2439"/>
      <c r="OED2" s="2439"/>
      <c r="OEE2" s="2439"/>
      <c r="OEF2" s="2439"/>
      <c r="OEG2" s="2439"/>
      <c r="OEH2" s="2439"/>
      <c r="OEI2" s="2439"/>
      <c r="OEJ2" s="2439"/>
      <c r="OEK2" s="2439"/>
      <c r="OEL2" s="2439"/>
      <c r="OEM2" s="2439"/>
      <c r="OEN2" s="2439"/>
      <c r="OEO2" s="2439"/>
      <c r="OEP2" s="2439"/>
      <c r="OEQ2" s="2439"/>
      <c r="OER2" s="2439"/>
      <c r="OES2" s="2439"/>
      <c r="OET2" s="2439"/>
      <c r="OEU2" s="2439"/>
      <c r="OEV2" s="2439"/>
      <c r="OEW2" s="2439"/>
      <c r="OEX2" s="2439"/>
      <c r="OEY2" s="2439"/>
      <c r="OEZ2" s="2439"/>
      <c r="OFA2" s="2439"/>
      <c r="OFB2" s="2439"/>
      <c r="OFC2" s="2439"/>
      <c r="OFD2" s="2439"/>
      <c r="OFE2" s="2439"/>
      <c r="OFF2" s="2439"/>
      <c r="OFG2" s="2439"/>
      <c r="OFH2" s="2439"/>
      <c r="OFI2" s="2439"/>
      <c r="OFJ2" s="2439"/>
      <c r="OFK2" s="2439"/>
      <c r="OFL2" s="2439"/>
      <c r="OFM2" s="2439"/>
      <c r="OFN2" s="2439"/>
      <c r="OFO2" s="2439"/>
      <c r="OFP2" s="2439"/>
      <c r="OFQ2" s="2439"/>
      <c r="OFR2" s="2439"/>
      <c r="OFS2" s="2439"/>
      <c r="OFT2" s="2439"/>
      <c r="OFU2" s="2439"/>
      <c r="OFV2" s="2439"/>
      <c r="OFW2" s="2439"/>
      <c r="OFX2" s="2439"/>
      <c r="OFY2" s="2439"/>
      <c r="OFZ2" s="2439"/>
      <c r="OGA2" s="2439"/>
      <c r="OGB2" s="2439"/>
      <c r="OGC2" s="2439"/>
      <c r="OGD2" s="2439"/>
      <c r="OGE2" s="2439"/>
      <c r="OGF2" s="2439"/>
      <c r="OGG2" s="2439"/>
      <c r="OGH2" s="2439"/>
      <c r="OGI2" s="2439"/>
      <c r="OGJ2" s="2439"/>
      <c r="OGK2" s="2439"/>
      <c r="OGL2" s="2439"/>
      <c r="OGM2" s="2439"/>
      <c r="OGN2" s="2439"/>
      <c r="OGO2" s="2439"/>
      <c r="OGP2" s="2439"/>
      <c r="OGQ2" s="2439"/>
      <c r="OGR2" s="2439"/>
      <c r="OGS2" s="2439"/>
      <c r="OGT2" s="2439"/>
      <c r="OGU2" s="2439"/>
      <c r="OGV2" s="2439"/>
      <c r="OGW2" s="2439"/>
      <c r="OGX2" s="2439"/>
      <c r="OGY2" s="2439"/>
      <c r="OGZ2" s="2439"/>
      <c r="OHA2" s="2439"/>
      <c r="OHB2" s="2439"/>
      <c r="OHC2" s="2439"/>
      <c r="OHD2" s="2439"/>
      <c r="OHE2" s="2439"/>
      <c r="OHF2" s="2439"/>
      <c r="OHG2" s="2439"/>
      <c r="OHH2" s="2439"/>
      <c r="OHI2" s="2439"/>
      <c r="OHJ2" s="2439"/>
      <c r="OHK2" s="2439"/>
      <c r="OHL2" s="2439"/>
      <c r="OHM2" s="2439"/>
      <c r="OHN2" s="2439"/>
      <c r="OHO2" s="2439"/>
      <c r="OHP2" s="2439"/>
      <c r="OHQ2" s="2439"/>
      <c r="OHR2" s="2439"/>
      <c r="OHS2" s="2439"/>
      <c r="OHT2" s="2439"/>
      <c r="OHU2" s="2439"/>
      <c r="OHV2" s="2439"/>
      <c r="OHW2" s="2439"/>
      <c r="OHX2" s="2439"/>
      <c r="OHY2" s="2439"/>
      <c r="OHZ2" s="2439"/>
      <c r="OIA2" s="2439"/>
      <c r="OIB2" s="2439"/>
      <c r="OIC2" s="2439"/>
      <c r="OID2" s="2439"/>
      <c r="OIE2" s="2439"/>
      <c r="OIF2" s="2439"/>
      <c r="OIG2" s="2439"/>
      <c r="OIH2" s="2439"/>
      <c r="OII2" s="2439"/>
      <c r="OIJ2" s="2439"/>
      <c r="OIK2" s="2439"/>
      <c r="OIL2" s="2439"/>
      <c r="OIM2" s="2439"/>
      <c r="OIN2" s="2439"/>
      <c r="OIO2" s="2439"/>
      <c r="OIP2" s="2439"/>
      <c r="OIQ2" s="2439"/>
      <c r="OIR2" s="2439"/>
      <c r="OIS2" s="2439"/>
      <c r="OIT2" s="2439"/>
      <c r="OIU2" s="2439"/>
      <c r="OIV2" s="2439"/>
      <c r="OIW2" s="2439"/>
      <c r="OIX2" s="2439"/>
      <c r="OIY2" s="2439"/>
      <c r="OIZ2" s="2439"/>
      <c r="OJA2" s="2439"/>
      <c r="OJB2" s="2439"/>
      <c r="OJC2" s="2439"/>
      <c r="OJD2" s="2439"/>
      <c r="OJE2" s="2439"/>
      <c r="OJF2" s="2439"/>
      <c r="OJG2" s="2439"/>
      <c r="OJH2" s="2439"/>
      <c r="OJI2" s="2439"/>
      <c r="OJJ2" s="2439"/>
      <c r="OJK2" s="2439"/>
      <c r="OJL2" s="2439"/>
      <c r="OJM2" s="2439"/>
      <c r="OJN2" s="2439"/>
      <c r="OJO2" s="2439"/>
      <c r="OJP2" s="2439"/>
      <c r="OJQ2" s="2439"/>
      <c r="OJR2" s="2439"/>
      <c r="OJS2" s="2439"/>
      <c r="OJT2" s="2439"/>
      <c r="OJU2" s="2439"/>
      <c r="OJV2" s="2439"/>
      <c r="OJW2" s="2439"/>
      <c r="OJX2" s="2439"/>
      <c r="OJY2" s="2439"/>
      <c r="OJZ2" s="2439"/>
      <c r="OKA2" s="2439"/>
      <c r="OKB2" s="2439"/>
      <c r="OKC2" s="2439"/>
      <c r="OKD2" s="2439"/>
      <c r="OKE2" s="2439"/>
      <c r="OKF2" s="2439"/>
      <c r="OKG2" s="2439"/>
      <c r="OKH2" s="2439"/>
      <c r="OKI2" s="2439"/>
      <c r="OKJ2" s="2439"/>
      <c r="OKK2" s="2439"/>
      <c r="OKL2" s="2439"/>
      <c r="OKM2" s="2439"/>
      <c r="OKN2" s="2439"/>
      <c r="OKO2" s="2439"/>
      <c r="OKP2" s="2439"/>
      <c r="OKQ2" s="2439"/>
      <c r="OKR2" s="2439"/>
      <c r="OKS2" s="2439"/>
      <c r="OKT2" s="2439"/>
      <c r="OKU2" s="2439"/>
      <c r="OKV2" s="2439"/>
      <c r="OKW2" s="2439"/>
      <c r="OKX2" s="2439"/>
      <c r="OKY2" s="2439"/>
      <c r="OKZ2" s="2439"/>
      <c r="OLA2" s="2439"/>
      <c r="OLB2" s="2439"/>
      <c r="OLC2" s="2439"/>
      <c r="OLD2" s="2439"/>
      <c r="OLE2" s="2439"/>
      <c r="OLF2" s="2439"/>
      <c r="OLG2" s="2439"/>
      <c r="OLH2" s="2439"/>
      <c r="OLI2" s="2439"/>
      <c r="OLJ2" s="2439"/>
      <c r="OLK2" s="2439"/>
      <c r="OLL2" s="2439"/>
      <c r="OLM2" s="2439"/>
      <c r="OLN2" s="2439"/>
      <c r="OLO2" s="2439"/>
      <c r="OLP2" s="2439"/>
      <c r="OLQ2" s="2439"/>
      <c r="OLR2" s="2439"/>
      <c r="OLS2" s="2439"/>
      <c r="OLT2" s="2439"/>
      <c r="OLU2" s="2439"/>
      <c r="OLV2" s="2439"/>
      <c r="OLW2" s="2439"/>
      <c r="OLX2" s="2439"/>
      <c r="OLY2" s="2439"/>
      <c r="OLZ2" s="2439"/>
      <c r="OMA2" s="2439"/>
      <c r="OMB2" s="2439"/>
      <c r="OMC2" s="2439"/>
      <c r="OMD2" s="2439"/>
      <c r="OME2" s="2439"/>
      <c r="OMF2" s="2439"/>
      <c r="OMG2" s="2439"/>
      <c r="OMH2" s="2439"/>
      <c r="OMI2" s="2439"/>
      <c r="OMJ2" s="2439"/>
      <c r="OMK2" s="2439"/>
      <c r="OML2" s="2439"/>
      <c r="OMM2" s="2439"/>
      <c r="OMN2" s="2439"/>
      <c r="OMO2" s="2439"/>
      <c r="OMP2" s="2439"/>
      <c r="OMQ2" s="2439"/>
      <c r="OMR2" s="2439"/>
      <c r="OMS2" s="2439"/>
      <c r="OMT2" s="2439"/>
      <c r="OMU2" s="2439"/>
      <c r="OMV2" s="2439"/>
      <c r="OMW2" s="2439"/>
      <c r="OMX2" s="2439"/>
      <c r="OMY2" s="2439"/>
      <c r="OMZ2" s="2439"/>
      <c r="ONA2" s="2439"/>
      <c r="ONB2" s="2439"/>
      <c r="ONC2" s="2439"/>
      <c r="OND2" s="2439"/>
      <c r="ONE2" s="2439"/>
      <c r="ONF2" s="2439"/>
      <c r="ONG2" s="2439"/>
      <c r="ONH2" s="2439"/>
      <c r="ONI2" s="2439"/>
      <c r="ONJ2" s="2439"/>
      <c r="ONK2" s="2439"/>
      <c r="ONL2" s="2439"/>
      <c r="ONM2" s="2439"/>
      <c r="ONN2" s="2439"/>
      <c r="ONO2" s="2439"/>
      <c r="ONP2" s="2439"/>
      <c r="ONQ2" s="2439"/>
      <c r="ONR2" s="2439"/>
      <c r="ONS2" s="2439"/>
      <c r="ONT2" s="2439"/>
      <c r="ONU2" s="2439"/>
      <c r="ONV2" s="2439"/>
      <c r="ONW2" s="2439"/>
      <c r="ONX2" s="2439"/>
      <c r="ONY2" s="2439"/>
      <c r="ONZ2" s="2439"/>
      <c r="OOA2" s="2439"/>
      <c r="OOB2" s="2439"/>
      <c r="OOC2" s="2439"/>
      <c r="OOD2" s="2439"/>
      <c r="OOE2" s="2439"/>
      <c r="OOF2" s="2439"/>
      <c r="OOG2" s="2439"/>
      <c r="OOH2" s="2439"/>
      <c r="OOI2" s="2439"/>
      <c r="OOJ2" s="2439"/>
      <c r="OOK2" s="2439"/>
      <c r="OOL2" s="2439"/>
      <c r="OOM2" s="2439"/>
      <c r="OON2" s="2439"/>
      <c r="OOO2" s="2439"/>
      <c r="OOP2" s="2439"/>
      <c r="OOQ2" s="2439"/>
      <c r="OOR2" s="2439"/>
      <c r="OOS2" s="2439"/>
      <c r="OOT2" s="2439"/>
      <c r="OOU2" s="2439"/>
      <c r="OOV2" s="2439"/>
      <c r="OOW2" s="2439"/>
      <c r="OOX2" s="2439"/>
      <c r="OOY2" s="2439"/>
      <c r="OOZ2" s="2439"/>
      <c r="OPA2" s="2439"/>
      <c r="OPB2" s="2439"/>
      <c r="OPC2" s="2439"/>
      <c r="OPD2" s="2439"/>
      <c r="OPE2" s="2439"/>
      <c r="OPF2" s="2439"/>
      <c r="OPG2" s="2439"/>
      <c r="OPH2" s="2439"/>
      <c r="OPI2" s="2439"/>
      <c r="OPJ2" s="2439"/>
      <c r="OPK2" s="2439"/>
      <c r="OPL2" s="2439"/>
      <c r="OPM2" s="2439"/>
      <c r="OPN2" s="2439"/>
      <c r="OPO2" s="2439"/>
      <c r="OPP2" s="2439"/>
      <c r="OPQ2" s="2439"/>
      <c r="OPR2" s="2439"/>
      <c r="OPS2" s="2439"/>
      <c r="OPT2" s="2439"/>
      <c r="OPU2" s="2439"/>
      <c r="OPV2" s="2439"/>
      <c r="OPW2" s="2439"/>
      <c r="OPX2" s="2439"/>
      <c r="OPY2" s="2439"/>
      <c r="OPZ2" s="2439"/>
      <c r="OQA2" s="2439"/>
      <c r="OQB2" s="2439"/>
      <c r="OQC2" s="2439"/>
      <c r="OQD2" s="2439"/>
      <c r="OQE2" s="2439"/>
      <c r="OQF2" s="2439"/>
      <c r="OQG2" s="2439"/>
      <c r="OQH2" s="2439"/>
      <c r="OQI2" s="2439"/>
      <c r="OQJ2" s="2439"/>
      <c r="OQK2" s="2439"/>
      <c r="OQL2" s="2439"/>
      <c r="OQM2" s="2439"/>
      <c r="OQN2" s="2439"/>
      <c r="OQO2" s="2439"/>
      <c r="OQP2" s="2439"/>
      <c r="OQQ2" s="2439"/>
      <c r="OQR2" s="2439"/>
      <c r="OQS2" s="2439"/>
      <c r="OQT2" s="2439"/>
      <c r="OQU2" s="2439"/>
      <c r="OQV2" s="2439"/>
      <c r="OQW2" s="2439"/>
      <c r="OQX2" s="2439"/>
      <c r="OQY2" s="2439"/>
      <c r="OQZ2" s="2439"/>
      <c r="ORA2" s="2439"/>
      <c r="ORB2" s="2439"/>
      <c r="ORC2" s="2439"/>
      <c r="ORD2" s="2439"/>
      <c r="ORE2" s="2439"/>
      <c r="ORF2" s="2439"/>
      <c r="ORG2" s="2439"/>
      <c r="ORH2" s="2439"/>
      <c r="ORI2" s="2439"/>
      <c r="ORJ2" s="2439"/>
      <c r="ORK2" s="2439"/>
      <c r="ORL2" s="2439"/>
      <c r="ORM2" s="2439"/>
      <c r="ORN2" s="2439"/>
      <c r="ORO2" s="2439"/>
      <c r="ORP2" s="2439"/>
      <c r="ORQ2" s="2439"/>
      <c r="ORR2" s="2439"/>
      <c r="ORS2" s="2439"/>
      <c r="ORT2" s="2439"/>
      <c r="ORU2" s="2439"/>
      <c r="ORV2" s="2439"/>
      <c r="ORW2" s="2439"/>
      <c r="ORX2" s="2439"/>
      <c r="ORY2" s="2439"/>
      <c r="ORZ2" s="2439"/>
      <c r="OSA2" s="2439"/>
      <c r="OSB2" s="2439"/>
      <c r="OSC2" s="2439"/>
      <c r="OSD2" s="2439"/>
      <c r="OSE2" s="2439"/>
      <c r="OSF2" s="2439"/>
      <c r="OSG2" s="2439"/>
      <c r="OSH2" s="2439"/>
      <c r="OSI2" s="2439"/>
      <c r="OSJ2" s="2439"/>
      <c r="OSK2" s="2439"/>
      <c r="OSL2" s="2439"/>
      <c r="OSM2" s="2439"/>
      <c r="OSN2" s="2439"/>
      <c r="OSO2" s="2439"/>
      <c r="OSP2" s="2439"/>
      <c r="OSQ2" s="2439"/>
      <c r="OSR2" s="2439"/>
      <c r="OSS2" s="2439"/>
      <c r="OST2" s="2439"/>
      <c r="OSU2" s="2439"/>
      <c r="OSV2" s="2439"/>
      <c r="OSW2" s="2439"/>
      <c r="OSX2" s="2439"/>
      <c r="OSY2" s="2439"/>
      <c r="OSZ2" s="2439"/>
      <c r="OTA2" s="2439"/>
      <c r="OTB2" s="2439"/>
      <c r="OTC2" s="2439"/>
      <c r="OTD2" s="2439"/>
      <c r="OTE2" s="2439"/>
      <c r="OTF2" s="2439"/>
      <c r="OTG2" s="2439"/>
      <c r="OTH2" s="2439"/>
      <c r="OTI2" s="2439"/>
      <c r="OTJ2" s="2439"/>
      <c r="OTK2" s="2439"/>
      <c r="OTL2" s="2439"/>
      <c r="OTM2" s="2439"/>
      <c r="OTN2" s="2439"/>
      <c r="OTO2" s="2439"/>
      <c r="OTP2" s="2439"/>
      <c r="OTQ2" s="2439"/>
      <c r="OTR2" s="2439"/>
      <c r="OTS2" s="2439"/>
      <c r="OTT2" s="2439"/>
      <c r="OTU2" s="2439"/>
      <c r="OTV2" s="2439"/>
      <c r="OTW2" s="2439"/>
      <c r="OTX2" s="2439"/>
      <c r="OTY2" s="2439"/>
      <c r="OTZ2" s="2439"/>
      <c r="OUA2" s="2439"/>
      <c r="OUB2" s="2439"/>
      <c r="OUC2" s="2439"/>
      <c r="OUD2" s="2439"/>
      <c r="OUE2" s="2439"/>
      <c r="OUF2" s="2439"/>
      <c r="OUG2" s="2439"/>
      <c r="OUH2" s="2439"/>
      <c r="OUI2" s="2439"/>
      <c r="OUJ2" s="2439"/>
      <c r="OUK2" s="2439"/>
      <c r="OUL2" s="2439"/>
      <c r="OUM2" s="2439"/>
      <c r="OUN2" s="2439"/>
      <c r="OUO2" s="2439"/>
      <c r="OUP2" s="2439"/>
      <c r="OUQ2" s="2439"/>
      <c r="OUR2" s="2439"/>
      <c r="OUS2" s="2439"/>
      <c r="OUT2" s="2439"/>
      <c r="OUU2" s="2439"/>
      <c r="OUV2" s="2439"/>
      <c r="OUW2" s="2439"/>
      <c r="OUX2" s="2439"/>
      <c r="OUY2" s="2439"/>
      <c r="OUZ2" s="2439"/>
      <c r="OVA2" s="2439"/>
      <c r="OVB2" s="2439"/>
      <c r="OVC2" s="2439"/>
      <c r="OVD2" s="2439"/>
      <c r="OVE2" s="2439"/>
      <c r="OVF2" s="2439"/>
      <c r="OVG2" s="2439"/>
      <c r="OVH2" s="2439"/>
      <c r="OVI2" s="2439"/>
      <c r="OVJ2" s="2439"/>
      <c r="OVK2" s="2439"/>
      <c r="OVL2" s="2439"/>
      <c r="OVM2" s="2439"/>
      <c r="OVN2" s="2439"/>
      <c r="OVO2" s="2439"/>
      <c r="OVP2" s="2439"/>
      <c r="OVQ2" s="2439"/>
      <c r="OVR2" s="2439"/>
      <c r="OVS2" s="2439"/>
      <c r="OVT2" s="2439"/>
      <c r="OVU2" s="2439"/>
      <c r="OVV2" s="2439"/>
      <c r="OVW2" s="2439"/>
      <c r="OVX2" s="2439"/>
      <c r="OVY2" s="2439"/>
      <c r="OVZ2" s="2439"/>
      <c r="OWA2" s="2439"/>
      <c r="OWB2" s="2439"/>
      <c r="OWC2" s="2439"/>
      <c r="OWD2" s="2439"/>
      <c r="OWE2" s="2439"/>
      <c r="OWF2" s="2439"/>
      <c r="OWG2" s="2439"/>
      <c r="OWH2" s="2439"/>
      <c r="OWI2" s="2439"/>
      <c r="OWJ2" s="2439"/>
      <c r="OWK2" s="2439"/>
      <c r="OWL2" s="2439"/>
      <c r="OWM2" s="2439"/>
      <c r="OWN2" s="2439"/>
      <c r="OWO2" s="2439"/>
      <c r="OWP2" s="2439"/>
      <c r="OWQ2" s="2439"/>
      <c r="OWR2" s="2439"/>
      <c r="OWS2" s="2439"/>
      <c r="OWT2" s="2439"/>
      <c r="OWU2" s="2439"/>
      <c r="OWV2" s="2439"/>
      <c r="OWW2" s="2439"/>
      <c r="OWX2" s="2439"/>
      <c r="OWY2" s="2439"/>
      <c r="OWZ2" s="2439"/>
      <c r="OXA2" s="2439"/>
      <c r="OXB2" s="2439"/>
      <c r="OXC2" s="2439"/>
      <c r="OXD2" s="2439"/>
      <c r="OXE2" s="2439"/>
      <c r="OXF2" s="2439"/>
      <c r="OXG2" s="2439"/>
      <c r="OXH2" s="2439"/>
      <c r="OXI2" s="2439"/>
      <c r="OXJ2" s="2439"/>
      <c r="OXK2" s="2439"/>
      <c r="OXL2" s="2439"/>
      <c r="OXM2" s="2439"/>
      <c r="OXN2" s="2439"/>
      <c r="OXO2" s="2439"/>
      <c r="OXP2" s="2439"/>
      <c r="OXQ2" s="2439"/>
      <c r="OXR2" s="2439"/>
      <c r="OXS2" s="2439"/>
      <c r="OXT2" s="2439"/>
      <c r="OXU2" s="2439"/>
      <c r="OXV2" s="2439"/>
      <c r="OXW2" s="2439"/>
      <c r="OXX2" s="2439"/>
      <c r="OXY2" s="2439"/>
      <c r="OXZ2" s="2439"/>
      <c r="OYA2" s="2439"/>
      <c r="OYB2" s="2439"/>
      <c r="OYC2" s="2439"/>
      <c r="OYD2" s="2439"/>
      <c r="OYE2" s="2439"/>
      <c r="OYF2" s="2439"/>
      <c r="OYG2" s="2439"/>
      <c r="OYH2" s="2439"/>
      <c r="OYI2" s="2439"/>
      <c r="OYJ2" s="2439"/>
      <c r="OYK2" s="2439"/>
      <c r="OYL2" s="2439"/>
      <c r="OYM2" s="2439"/>
      <c r="OYN2" s="2439"/>
      <c r="OYO2" s="2439"/>
      <c r="OYP2" s="2439"/>
      <c r="OYQ2" s="2439"/>
      <c r="OYR2" s="2439"/>
      <c r="OYS2" s="2439"/>
      <c r="OYT2" s="2439"/>
      <c r="OYU2" s="2439"/>
      <c r="OYV2" s="2439"/>
      <c r="OYW2" s="2439"/>
      <c r="OYX2" s="2439"/>
      <c r="OYY2" s="2439"/>
      <c r="OYZ2" s="2439"/>
      <c r="OZA2" s="2439"/>
      <c r="OZB2" s="2439"/>
      <c r="OZC2" s="2439"/>
      <c r="OZD2" s="2439"/>
      <c r="OZE2" s="2439"/>
      <c r="OZF2" s="2439"/>
      <c r="OZG2" s="2439"/>
      <c r="OZH2" s="2439"/>
      <c r="OZI2" s="2439"/>
      <c r="OZJ2" s="2439"/>
      <c r="OZK2" s="2439"/>
      <c r="OZL2" s="2439"/>
      <c r="OZM2" s="2439"/>
      <c r="OZN2" s="2439"/>
      <c r="OZO2" s="2439"/>
      <c r="OZP2" s="2439"/>
      <c r="OZQ2" s="2439"/>
      <c r="OZR2" s="2439"/>
      <c r="OZS2" s="2439"/>
      <c r="OZT2" s="2439"/>
      <c r="OZU2" s="2439"/>
      <c r="OZV2" s="2439"/>
      <c r="OZW2" s="2439"/>
      <c r="OZX2" s="2439"/>
      <c r="OZY2" s="2439"/>
      <c r="OZZ2" s="2439"/>
      <c r="PAA2" s="2439"/>
      <c r="PAB2" s="2439"/>
      <c r="PAC2" s="2439"/>
      <c r="PAD2" s="2439"/>
      <c r="PAE2" s="2439"/>
      <c r="PAF2" s="2439"/>
      <c r="PAG2" s="2439"/>
      <c r="PAH2" s="2439"/>
      <c r="PAI2" s="2439"/>
      <c r="PAJ2" s="2439"/>
      <c r="PAK2" s="2439"/>
      <c r="PAL2" s="2439"/>
      <c r="PAM2" s="2439"/>
      <c r="PAN2" s="2439"/>
      <c r="PAO2" s="2439"/>
      <c r="PAP2" s="2439"/>
      <c r="PAQ2" s="2439"/>
      <c r="PAR2" s="2439"/>
      <c r="PAS2" s="2439"/>
      <c r="PAT2" s="2439"/>
      <c r="PAU2" s="2439"/>
      <c r="PAV2" s="2439"/>
      <c r="PAW2" s="2439"/>
      <c r="PAX2" s="2439"/>
      <c r="PAY2" s="2439"/>
      <c r="PAZ2" s="2439"/>
      <c r="PBA2" s="2439"/>
      <c r="PBB2" s="2439"/>
      <c r="PBC2" s="2439"/>
      <c r="PBD2" s="2439"/>
      <c r="PBE2" s="2439"/>
      <c r="PBF2" s="2439"/>
      <c r="PBG2" s="2439"/>
      <c r="PBH2" s="2439"/>
      <c r="PBI2" s="2439"/>
      <c r="PBJ2" s="2439"/>
      <c r="PBK2" s="2439"/>
      <c r="PBL2" s="2439"/>
      <c r="PBM2" s="2439"/>
      <c r="PBN2" s="2439"/>
      <c r="PBO2" s="2439"/>
      <c r="PBP2" s="2439"/>
      <c r="PBQ2" s="2439"/>
      <c r="PBR2" s="2439"/>
      <c r="PBS2" s="2439"/>
      <c r="PBT2" s="2439"/>
      <c r="PBU2" s="2439"/>
      <c r="PBV2" s="2439"/>
      <c r="PBW2" s="2439"/>
      <c r="PBX2" s="2439"/>
      <c r="PBY2" s="2439"/>
      <c r="PBZ2" s="2439"/>
      <c r="PCA2" s="2439"/>
      <c r="PCB2" s="2439"/>
      <c r="PCC2" s="2439"/>
      <c r="PCD2" s="2439"/>
      <c r="PCE2" s="2439"/>
      <c r="PCF2" s="2439"/>
      <c r="PCG2" s="2439"/>
      <c r="PCH2" s="2439"/>
      <c r="PCI2" s="2439"/>
      <c r="PCJ2" s="2439"/>
      <c r="PCK2" s="2439"/>
      <c r="PCL2" s="2439"/>
      <c r="PCM2" s="2439"/>
      <c r="PCN2" s="2439"/>
      <c r="PCO2" s="2439"/>
      <c r="PCP2" s="2439"/>
      <c r="PCQ2" s="2439"/>
      <c r="PCR2" s="2439"/>
      <c r="PCS2" s="2439"/>
      <c r="PCT2" s="2439"/>
      <c r="PCU2" s="2439"/>
      <c r="PCV2" s="2439"/>
      <c r="PCW2" s="2439"/>
      <c r="PCX2" s="2439"/>
      <c r="PCY2" s="2439"/>
      <c r="PCZ2" s="2439"/>
      <c r="PDA2" s="2439"/>
      <c r="PDB2" s="2439"/>
      <c r="PDC2" s="2439"/>
      <c r="PDD2" s="2439"/>
      <c r="PDE2" s="2439"/>
      <c r="PDF2" s="2439"/>
      <c r="PDG2" s="2439"/>
      <c r="PDH2" s="2439"/>
      <c r="PDI2" s="2439"/>
      <c r="PDJ2" s="2439"/>
      <c r="PDK2" s="2439"/>
      <c r="PDL2" s="2439"/>
      <c r="PDM2" s="2439"/>
      <c r="PDN2" s="2439"/>
      <c r="PDO2" s="2439"/>
      <c r="PDP2" s="2439"/>
      <c r="PDQ2" s="2439"/>
      <c r="PDR2" s="2439"/>
      <c r="PDS2" s="2439"/>
      <c r="PDT2" s="2439"/>
      <c r="PDU2" s="2439"/>
      <c r="PDV2" s="2439"/>
      <c r="PDW2" s="2439"/>
      <c r="PDX2" s="2439"/>
      <c r="PDY2" s="2439"/>
      <c r="PDZ2" s="2439"/>
      <c r="PEA2" s="2439"/>
      <c r="PEB2" s="2439"/>
      <c r="PEC2" s="2439"/>
      <c r="PED2" s="2439"/>
      <c r="PEE2" s="2439"/>
      <c r="PEF2" s="2439"/>
      <c r="PEG2" s="2439"/>
      <c r="PEH2" s="2439"/>
      <c r="PEI2" s="2439"/>
      <c r="PEJ2" s="2439"/>
      <c r="PEK2" s="2439"/>
      <c r="PEL2" s="2439"/>
      <c r="PEM2" s="2439"/>
      <c r="PEN2" s="2439"/>
      <c r="PEO2" s="2439"/>
      <c r="PEP2" s="2439"/>
      <c r="PEQ2" s="2439"/>
      <c r="PER2" s="2439"/>
      <c r="PES2" s="2439"/>
      <c r="PET2" s="2439"/>
      <c r="PEU2" s="2439"/>
      <c r="PEV2" s="2439"/>
      <c r="PEW2" s="2439"/>
      <c r="PEX2" s="2439"/>
      <c r="PEY2" s="2439"/>
      <c r="PEZ2" s="2439"/>
      <c r="PFA2" s="2439"/>
      <c r="PFB2" s="2439"/>
      <c r="PFC2" s="2439"/>
      <c r="PFD2" s="2439"/>
      <c r="PFE2" s="2439"/>
      <c r="PFF2" s="2439"/>
      <c r="PFG2" s="2439"/>
      <c r="PFH2" s="2439"/>
      <c r="PFI2" s="2439"/>
      <c r="PFJ2" s="2439"/>
      <c r="PFK2" s="2439"/>
      <c r="PFL2" s="2439"/>
      <c r="PFM2" s="2439"/>
      <c r="PFN2" s="2439"/>
      <c r="PFO2" s="2439"/>
      <c r="PFP2" s="2439"/>
      <c r="PFQ2" s="2439"/>
      <c r="PFR2" s="2439"/>
      <c r="PFS2" s="2439"/>
      <c r="PFT2" s="2439"/>
      <c r="PFU2" s="2439"/>
      <c r="PFV2" s="2439"/>
      <c r="PFW2" s="2439"/>
      <c r="PFX2" s="2439"/>
      <c r="PFY2" s="2439"/>
      <c r="PFZ2" s="2439"/>
      <c r="PGA2" s="2439"/>
      <c r="PGB2" s="2439"/>
      <c r="PGC2" s="2439"/>
      <c r="PGD2" s="2439"/>
      <c r="PGE2" s="2439"/>
      <c r="PGF2" s="2439"/>
      <c r="PGG2" s="2439"/>
      <c r="PGH2" s="2439"/>
      <c r="PGI2" s="2439"/>
      <c r="PGJ2" s="2439"/>
      <c r="PGK2" s="2439"/>
      <c r="PGL2" s="2439"/>
      <c r="PGM2" s="2439"/>
      <c r="PGN2" s="2439"/>
      <c r="PGO2" s="2439"/>
      <c r="PGP2" s="2439"/>
      <c r="PGQ2" s="2439"/>
      <c r="PGR2" s="2439"/>
      <c r="PGS2" s="2439"/>
      <c r="PGT2" s="2439"/>
      <c r="PGU2" s="2439"/>
      <c r="PGV2" s="2439"/>
      <c r="PGW2" s="2439"/>
      <c r="PGX2" s="2439"/>
      <c r="PGY2" s="2439"/>
      <c r="PGZ2" s="2439"/>
      <c r="PHA2" s="2439"/>
      <c r="PHB2" s="2439"/>
      <c r="PHC2" s="2439"/>
      <c r="PHD2" s="2439"/>
      <c r="PHE2" s="2439"/>
      <c r="PHF2" s="2439"/>
      <c r="PHG2" s="2439"/>
      <c r="PHH2" s="2439"/>
      <c r="PHI2" s="2439"/>
      <c r="PHJ2" s="2439"/>
      <c r="PHK2" s="2439"/>
      <c r="PHL2" s="2439"/>
      <c r="PHM2" s="2439"/>
      <c r="PHN2" s="2439"/>
      <c r="PHO2" s="2439"/>
      <c r="PHP2" s="2439"/>
      <c r="PHQ2" s="2439"/>
      <c r="PHR2" s="2439"/>
      <c r="PHS2" s="2439"/>
      <c r="PHT2" s="2439"/>
      <c r="PHU2" s="2439"/>
      <c r="PHV2" s="2439"/>
      <c r="PHW2" s="2439"/>
      <c r="PHX2" s="2439"/>
      <c r="PHY2" s="2439"/>
      <c r="PHZ2" s="2439"/>
      <c r="PIA2" s="2439"/>
      <c r="PIB2" s="2439"/>
      <c r="PIC2" s="2439"/>
      <c r="PID2" s="2439"/>
      <c r="PIE2" s="2439"/>
      <c r="PIF2" s="2439"/>
      <c r="PIG2" s="2439"/>
      <c r="PIH2" s="2439"/>
      <c r="PII2" s="2439"/>
      <c r="PIJ2" s="2439"/>
      <c r="PIK2" s="2439"/>
      <c r="PIL2" s="2439"/>
      <c r="PIM2" s="2439"/>
      <c r="PIN2" s="2439"/>
      <c r="PIO2" s="2439"/>
      <c r="PIP2" s="2439"/>
      <c r="PIQ2" s="2439"/>
      <c r="PIR2" s="2439"/>
      <c r="PIS2" s="2439"/>
      <c r="PIT2" s="2439"/>
      <c r="PIU2" s="2439"/>
      <c r="PIV2" s="2439"/>
      <c r="PIW2" s="2439"/>
      <c r="PIX2" s="2439"/>
      <c r="PIY2" s="2439"/>
      <c r="PIZ2" s="2439"/>
      <c r="PJA2" s="2439"/>
      <c r="PJB2" s="2439"/>
      <c r="PJC2" s="2439"/>
      <c r="PJD2" s="2439"/>
      <c r="PJE2" s="2439"/>
      <c r="PJF2" s="2439"/>
      <c r="PJG2" s="2439"/>
      <c r="PJH2" s="2439"/>
      <c r="PJI2" s="2439"/>
      <c r="PJJ2" s="2439"/>
      <c r="PJK2" s="2439"/>
      <c r="PJL2" s="2439"/>
      <c r="PJM2" s="2439"/>
      <c r="PJN2" s="2439"/>
      <c r="PJO2" s="2439"/>
      <c r="PJP2" s="2439"/>
      <c r="PJQ2" s="2439"/>
      <c r="PJR2" s="2439"/>
      <c r="PJS2" s="2439"/>
      <c r="PJT2" s="2439"/>
      <c r="PJU2" s="2439"/>
      <c r="PJV2" s="2439"/>
      <c r="PJW2" s="2439"/>
      <c r="PJX2" s="2439"/>
      <c r="PJY2" s="2439"/>
      <c r="PJZ2" s="2439"/>
      <c r="PKA2" s="2439"/>
      <c r="PKB2" s="2439"/>
      <c r="PKC2" s="2439"/>
      <c r="PKD2" s="2439"/>
      <c r="PKE2" s="2439"/>
      <c r="PKF2" s="2439"/>
      <c r="PKG2" s="2439"/>
      <c r="PKH2" s="2439"/>
      <c r="PKI2" s="2439"/>
      <c r="PKJ2" s="2439"/>
      <c r="PKK2" s="2439"/>
      <c r="PKL2" s="2439"/>
      <c r="PKM2" s="2439"/>
      <c r="PKN2" s="2439"/>
      <c r="PKO2" s="2439"/>
      <c r="PKP2" s="2439"/>
      <c r="PKQ2" s="2439"/>
      <c r="PKR2" s="2439"/>
      <c r="PKS2" s="2439"/>
      <c r="PKT2" s="2439"/>
      <c r="PKU2" s="2439"/>
      <c r="PKV2" s="2439"/>
      <c r="PKW2" s="2439"/>
      <c r="PKX2" s="2439"/>
      <c r="PKY2" s="2439"/>
      <c r="PKZ2" s="2439"/>
      <c r="PLA2" s="2439"/>
      <c r="PLB2" s="2439"/>
      <c r="PLC2" s="2439"/>
      <c r="PLD2" s="2439"/>
      <c r="PLE2" s="2439"/>
      <c r="PLF2" s="2439"/>
      <c r="PLG2" s="2439"/>
      <c r="PLH2" s="2439"/>
      <c r="PLI2" s="2439"/>
      <c r="PLJ2" s="2439"/>
      <c r="PLK2" s="2439"/>
      <c r="PLL2" s="2439"/>
      <c r="PLM2" s="2439"/>
      <c r="PLN2" s="2439"/>
      <c r="PLO2" s="2439"/>
      <c r="PLP2" s="2439"/>
      <c r="PLQ2" s="2439"/>
      <c r="PLR2" s="2439"/>
      <c r="PLS2" s="2439"/>
      <c r="PLT2" s="2439"/>
      <c r="PLU2" s="2439"/>
      <c r="PLV2" s="2439"/>
      <c r="PLW2" s="2439"/>
      <c r="PLX2" s="2439"/>
      <c r="PLY2" s="2439"/>
      <c r="PLZ2" s="2439"/>
      <c r="PMA2" s="2439"/>
      <c r="PMB2" s="2439"/>
      <c r="PMC2" s="2439"/>
      <c r="PMD2" s="2439"/>
      <c r="PME2" s="2439"/>
      <c r="PMF2" s="2439"/>
      <c r="PMG2" s="2439"/>
      <c r="PMH2" s="2439"/>
      <c r="PMI2" s="2439"/>
      <c r="PMJ2" s="2439"/>
      <c r="PMK2" s="2439"/>
      <c r="PML2" s="2439"/>
      <c r="PMM2" s="2439"/>
      <c r="PMN2" s="2439"/>
      <c r="PMO2" s="2439"/>
      <c r="PMP2" s="2439"/>
      <c r="PMQ2" s="2439"/>
      <c r="PMR2" s="2439"/>
      <c r="PMS2" s="2439"/>
      <c r="PMT2" s="2439"/>
      <c r="PMU2" s="2439"/>
      <c r="PMV2" s="2439"/>
      <c r="PMW2" s="2439"/>
      <c r="PMX2" s="2439"/>
      <c r="PMY2" s="2439"/>
      <c r="PMZ2" s="2439"/>
      <c r="PNA2" s="2439"/>
      <c r="PNB2" s="2439"/>
      <c r="PNC2" s="2439"/>
      <c r="PND2" s="2439"/>
      <c r="PNE2" s="2439"/>
      <c r="PNF2" s="2439"/>
      <c r="PNG2" s="2439"/>
      <c r="PNH2" s="2439"/>
      <c r="PNI2" s="2439"/>
      <c r="PNJ2" s="2439"/>
      <c r="PNK2" s="2439"/>
      <c r="PNL2" s="2439"/>
      <c r="PNM2" s="2439"/>
      <c r="PNN2" s="2439"/>
      <c r="PNO2" s="2439"/>
      <c r="PNP2" s="2439"/>
      <c r="PNQ2" s="2439"/>
      <c r="PNR2" s="2439"/>
      <c r="PNS2" s="2439"/>
      <c r="PNT2" s="2439"/>
      <c r="PNU2" s="2439"/>
      <c r="PNV2" s="2439"/>
      <c r="PNW2" s="2439"/>
      <c r="PNX2" s="2439"/>
      <c r="PNY2" s="2439"/>
      <c r="PNZ2" s="2439"/>
      <c r="POA2" s="2439"/>
      <c r="POB2" s="2439"/>
      <c r="POC2" s="2439"/>
      <c r="POD2" s="2439"/>
      <c r="POE2" s="2439"/>
      <c r="POF2" s="2439"/>
      <c r="POG2" s="2439"/>
      <c r="POH2" s="2439"/>
      <c r="POI2" s="2439"/>
      <c r="POJ2" s="2439"/>
      <c r="POK2" s="2439"/>
      <c r="POL2" s="2439"/>
      <c r="POM2" s="2439"/>
      <c r="PON2" s="2439"/>
      <c r="POO2" s="2439"/>
      <c r="POP2" s="2439"/>
      <c r="POQ2" s="2439"/>
      <c r="POR2" s="2439"/>
      <c r="POS2" s="2439"/>
      <c r="POT2" s="2439"/>
      <c r="POU2" s="2439"/>
      <c r="POV2" s="2439"/>
      <c r="POW2" s="2439"/>
      <c r="POX2" s="2439"/>
      <c r="POY2" s="2439"/>
      <c r="POZ2" s="2439"/>
      <c r="PPA2" s="2439"/>
      <c r="PPB2" s="2439"/>
      <c r="PPC2" s="2439"/>
      <c r="PPD2" s="2439"/>
      <c r="PPE2" s="2439"/>
      <c r="PPF2" s="2439"/>
      <c r="PPG2" s="2439"/>
      <c r="PPH2" s="2439"/>
      <c r="PPI2" s="2439"/>
      <c r="PPJ2" s="2439"/>
      <c r="PPK2" s="2439"/>
      <c r="PPL2" s="2439"/>
      <c r="PPM2" s="2439"/>
      <c r="PPN2" s="2439"/>
      <c r="PPO2" s="2439"/>
      <c r="PPP2" s="2439"/>
      <c r="PPQ2" s="2439"/>
      <c r="PPR2" s="2439"/>
      <c r="PPS2" s="2439"/>
      <c r="PPT2" s="2439"/>
      <c r="PPU2" s="2439"/>
      <c r="PPV2" s="2439"/>
      <c r="PPW2" s="2439"/>
      <c r="PPX2" s="2439"/>
      <c r="PPY2" s="2439"/>
      <c r="PPZ2" s="2439"/>
      <c r="PQA2" s="2439"/>
      <c r="PQB2" s="2439"/>
      <c r="PQC2" s="2439"/>
      <c r="PQD2" s="2439"/>
      <c r="PQE2" s="2439"/>
      <c r="PQF2" s="2439"/>
      <c r="PQG2" s="2439"/>
      <c r="PQH2" s="2439"/>
      <c r="PQI2" s="2439"/>
      <c r="PQJ2" s="2439"/>
      <c r="PQK2" s="2439"/>
      <c r="PQL2" s="2439"/>
      <c r="PQM2" s="2439"/>
      <c r="PQN2" s="2439"/>
      <c r="PQO2" s="2439"/>
      <c r="PQP2" s="2439"/>
      <c r="PQQ2" s="2439"/>
      <c r="PQR2" s="2439"/>
      <c r="PQS2" s="2439"/>
      <c r="PQT2" s="2439"/>
      <c r="PQU2" s="2439"/>
      <c r="PQV2" s="2439"/>
      <c r="PQW2" s="2439"/>
      <c r="PQX2" s="2439"/>
      <c r="PQY2" s="2439"/>
      <c r="PQZ2" s="2439"/>
      <c r="PRA2" s="2439"/>
      <c r="PRB2" s="2439"/>
      <c r="PRC2" s="2439"/>
      <c r="PRD2" s="2439"/>
      <c r="PRE2" s="2439"/>
      <c r="PRF2" s="2439"/>
      <c r="PRG2" s="2439"/>
      <c r="PRH2" s="2439"/>
      <c r="PRI2" s="2439"/>
      <c r="PRJ2" s="2439"/>
      <c r="PRK2" s="2439"/>
      <c r="PRL2" s="2439"/>
      <c r="PRM2" s="2439"/>
      <c r="PRN2" s="2439"/>
      <c r="PRO2" s="2439"/>
      <c r="PRP2" s="2439"/>
      <c r="PRQ2" s="2439"/>
      <c r="PRR2" s="2439"/>
      <c r="PRS2" s="2439"/>
      <c r="PRT2" s="2439"/>
      <c r="PRU2" s="2439"/>
      <c r="PRV2" s="2439"/>
      <c r="PRW2" s="2439"/>
      <c r="PRX2" s="2439"/>
      <c r="PRY2" s="2439"/>
      <c r="PRZ2" s="2439"/>
      <c r="PSA2" s="2439"/>
      <c r="PSB2" s="2439"/>
      <c r="PSC2" s="2439"/>
      <c r="PSD2" s="2439"/>
      <c r="PSE2" s="2439"/>
      <c r="PSF2" s="2439"/>
      <c r="PSG2" s="2439"/>
      <c r="PSH2" s="2439"/>
      <c r="PSI2" s="2439"/>
      <c r="PSJ2" s="2439"/>
      <c r="PSK2" s="2439"/>
      <c r="PSL2" s="2439"/>
      <c r="PSM2" s="2439"/>
      <c r="PSN2" s="2439"/>
      <c r="PSO2" s="2439"/>
      <c r="PSP2" s="2439"/>
      <c r="PSQ2" s="2439"/>
      <c r="PSR2" s="2439"/>
      <c r="PSS2" s="2439"/>
      <c r="PST2" s="2439"/>
      <c r="PSU2" s="2439"/>
      <c r="PSV2" s="2439"/>
      <c r="PSW2" s="2439"/>
      <c r="PSX2" s="2439"/>
      <c r="PSY2" s="2439"/>
      <c r="PSZ2" s="2439"/>
      <c r="PTA2" s="2439"/>
      <c r="PTB2" s="2439"/>
      <c r="PTC2" s="2439"/>
      <c r="PTD2" s="2439"/>
      <c r="PTE2" s="2439"/>
      <c r="PTF2" s="2439"/>
      <c r="PTG2" s="2439"/>
      <c r="PTH2" s="2439"/>
      <c r="PTI2" s="2439"/>
      <c r="PTJ2" s="2439"/>
      <c r="PTK2" s="2439"/>
      <c r="PTL2" s="2439"/>
      <c r="PTM2" s="2439"/>
      <c r="PTN2" s="2439"/>
      <c r="PTO2" s="2439"/>
      <c r="PTP2" s="2439"/>
      <c r="PTQ2" s="2439"/>
      <c r="PTR2" s="2439"/>
      <c r="PTS2" s="2439"/>
      <c r="PTT2" s="2439"/>
      <c r="PTU2" s="2439"/>
      <c r="PTV2" s="2439"/>
      <c r="PTW2" s="2439"/>
      <c r="PTX2" s="2439"/>
      <c r="PTY2" s="2439"/>
      <c r="PTZ2" s="2439"/>
      <c r="PUA2" s="2439"/>
      <c r="PUB2" s="2439"/>
      <c r="PUC2" s="2439"/>
      <c r="PUD2" s="2439"/>
      <c r="PUE2" s="2439"/>
      <c r="PUF2" s="2439"/>
      <c r="PUG2" s="2439"/>
      <c r="PUH2" s="2439"/>
      <c r="PUI2" s="2439"/>
      <c r="PUJ2" s="2439"/>
      <c r="PUK2" s="2439"/>
      <c r="PUL2" s="2439"/>
      <c r="PUM2" s="2439"/>
      <c r="PUN2" s="2439"/>
      <c r="PUO2" s="2439"/>
      <c r="PUP2" s="2439"/>
      <c r="PUQ2" s="2439"/>
      <c r="PUR2" s="2439"/>
      <c r="PUS2" s="2439"/>
      <c r="PUT2" s="2439"/>
      <c r="PUU2" s="2439"/>
      <c r="PUV2" s="2439"/>
      <c r="PUW2" s="2439"/>
      <c r="PUX2" s="2439"/>
      <c r="PUY2" s="2439"/>
      <c r="PUZ2" s="2439"/>
      <c r="PVA2" s="2439"/>
      <c r="PVB2" s="2439"/>
      <c r="PVC2" s="2439"/>
      <c r="PVD2" s="2439"/>
      <c r="PVE2" s="2439"/>
      <c r="PVF2" s="2439"/>
      <c r="PVG2" s="2439"/>
      <c r="PVH2" s="2439"/>
      <c r="PVI2" s="2439"/>
      <c r="PVJ2" s="2439"/>
      <c r="PVK2" s="2439"/>
      <c r="PVL2" s="2439"/>
      <c r="PVM2" s="2439"/>
      <c r="PVN2" s="2439"/>
      <c r="PVO2" s="2439"/>
      <c r="PVP2" s="2439"/>
      <c r="PVQ2" s="2439"/>
      <c r="PVR2" s="2439"/>
      <c r="PVS2" s="2439"/>
      <c r="PVT2" s="2439"/>
      <c r="PVU2" s="2439"/>
      <c r="PVV2" s="2439"/>
      <c r="PVW2" s="2439"/>
      <c r="PVX2" s="2439"/>
      <c r="PVY2" s="2439"/>
      <c r="PVZ2" s="2439"/>
      <c r="PWA2" s="2439"/>
      <c r="PWB2" s="2439"/>
      <c r="PWC2" s="2439"/>
      <c r="PWD2" s="2439"/>
      <c r="PWE2" s="2439"/>
      <c r="PWF2" s="2439"/>
      <c r="PWG2" s="2439"/>
      <c r="PWH2" s="2439"/>
      <c r="PWI2" s="2439"/>
      <c r="PWJ2" s="2439"/>
      <c r="PWK2" s="2439"/>
      <c r="PWL2" s="2439"/>
      <c r="PWM2" s="2439"/>
      <c r="PWN2" s="2439"/>
      <c r="PWO2" s="2439"/>
      <c r="PWP2" s="2439"/>
      <c r="PWQ2" s="2439"/>
      <c r="PWR2" s="2439"/>
      <c r="PWS2" s="2439"/>
      <c r="PWT2" s="2439"/>
      <c r="PWU2" s="2439"/>
      <c r="PWV2" s="2439"/>
      <c r="PWW2" s="2439"/>
      <c r="PWX2" s="2439"/>
      <c r="PWY2" s="2439"/>
      <c r="PWZ2" s="2439"/>
      <c r="PXA2" s="2439"/>
      <c r="PXB2" s="2439"/>
      <c r="PXC2" s="2439"/>
      <c r="PXD2" s="2439"/>
      <c r="PXE2" s="2439"/>
      <c r="PXF2" s="2439"/>
      <c r="PXG2" s="2439"/>
      <c r="PXH2" s="2439"/>
      <c r="PXI2" s="2439"/>
      <c r="PXJ2" s="2439"/>
      <c r="PXK2" s="2439"/>
      <c r="PXL2" s="2439"/>
      <c r="PXM2" s="2439"/>
      <c r="PXN2" s="2439"/>
      <c r="PXO2" s="2439"/>
      <c r="PXP2" s="2439"/>
      <c r="PXQ2" s="2439"/>
      <c r="PXR2" s="2439"/>
      <c r="PXS2" s="2439"/>
      <c r="PXT2" s="2439"/>
      <c r="PXU2" s="2439"/>
      <c r="PXV2" s="2439"/>
      <c r="PXW2" s="2439"/>
      <c r="PXX2" s="2439"/>
      <c r="PXY2" s="2439"/>
      <c r="PXZ2" s="2439"/>
      <c r="PYA2" s="2439"/>
      <c r="PYB2" s="2439"/>
      <c r="PYC2" s="2439"/>
      <c r="PYD2" s="2439"/>
      <c r="PYE2" s="2439"/>
      <c r="PYF2" s="2439"/>
      <c r="PYG2" s="2439"/>
      <c r="PYH2" s="2439"/>
      <c r="PYI2" s="2439"/>
      <c r="PYJ2" s="2439"/>
      <c r="PYK2" s="2439"/>
      <c r="PYL2" s="2439"/>
      <c r="PYM2" s="2439"/>
      <c r="PYN2" s="2439"/>
      <c r="PYO2" s="2439"/>
      <c r="PYP2" s="2439"/>
      <c r="PYQ2" s="2439"/>
      <c r="PYR2" s="2439"/>
      <c r="PYS2" s="2439"/>
      <c r="PYT2" s="2439"/>
      <c r="PYU2" s="2439"/>
      <c r="PYV2" s="2439"/>
      <c r="PYW2" s="2439"/>
      <c r="PYX2" s="2439"/>
      <c r="PYY2" s="2439"/>
      <c r="PYZ2" s="2439"/>
      <c r="PZA2" s="2439"/>
      <c r="PZB2" s="2439"/>
      <c r="PZC2" s="2439"/>
      <c r="PZD2" s="2439"/>
      <c r="PZE2" s="2439"/>
      <c r="PZF2" s="2439"/>
      <c r="PZG2" s="2439"/>
      <c r="PZH2" s="2439"/>
      <c r="PZI2" s="2439"/>
      <c r="PZJ2" s="2439"/>
      <c r="PZK2" s="2439"/>
      <c r="PZL2" s="2439"/>
      <c r="PZM2" s="2439"/>
      <c r="PZN2" s="2439"/>
      <c r="PZO2" s="2439"/>
      <c r="PZP2" s="2439"/>
      <c r="PZQ2" s="2439"/>
      <c r="PZR2" s="2439"/>
      <c r="PZS2" s="2439"/>
      <c r="PZT2" s="2439"/>
      <c r="PZU2" s="2439"/>
      <c r="PZV2" s="2439"/>
      <c r="PZW2" s="2439"/>
      <c r="PZX2" s="2439"/>
      <c r="PZY2" s="2439"/>
      <c r="PZZ2" s="2439"/>
      <c r="QAA2" s="2439"/>
      <c r="QAB2" s="2439"/>
      <c r="QAC2" s="2439"/>
      <c r="QAD2" s="2439"/>
      <c r="QAE2" s="2439"/>
      <c r="QAF2" s="2439"/>
      <c r="QAG2" s="2439"/>
      <c r="QAH2" s="2439"/>
      <c r="QAI2" s="2439"/>
      <c r="QAJ2" s="2439"/>
      <c r="QAK2" s="2439"/>
      <c r="QAL2" s="2439"/>
      <c r="QAM2" s="2439"/>
      <c r="QAN2" s="2439"/>
      <c r="QAO2" s="2439"/>
      <c r="QAP2" s="2439"/>
      <c r="QAQ2" s="2439"/>
      <c r="QAR2" s="2439"/>
      <c r="QAS2" s="2439"/>
      <c r="QAT2" s="2439"/>
      <c r="QAU2" s="2439"/>
      <c r="QAV2" s="2439"/>
      <c r="QAW2" s="2439"/>
      <c r="QAX2" s="2439"/>
      <c r="QAY2" s="2439"/>
      <c r="QAZ2" s="2439"/>
      <c r="QBA2" s="2439"/>
      <c r="QBB2" s="2439"/>
      <c r="QBC2" s="2439"/>
      <c r="QBD2" s="2439"/>
      <c r="QBE2" s="2439"/>
      <c r="QBF2" s="2439"/>
      <c r="QBG2" s="2439"/>
      <c r="QBH2" s="2439"/>
      <c r="QBI2" s="2439"/>
      <c r="QBJ2" s="2439"/>
      <c r="QBK2" s="2439"/>
      <c r="QBL2" s="2439"/>
      <c r="QBM2" s="2439"/>
      <c r="QBN2" s="2439"/>
      <c r="QBO2" s="2439"/>
      <c r="QBP2" s="2439"/>
      <c r="QBQ2" s="2439"/>
      <c r="QBR2" s="2439"/>
      <c r="QBS2" s="2439"/>
      <c r="QBT2" s="2439"/>
      <c r="QBU2" s="2439"/>
      <c r="QBV2" s="2439"/>
      <c r="QBW2" s="2439"/>
      <c r="QBX2" s="2439"/>
      <c r="QBY2" s="2439"/>
      <c r="QBZ2" s="2439"/>
      <c r="QCA2" s="2439"/>
      <c r="QCB2" s="2439"/>
      <c r="QCC2" s="2439"/>
      <c r="QCD2" s="2439"/>
      <c r="QCE2" s="2439"/>
      <c r="QCF2" s="2439"/>
      <c r="QCG2" s="2439"/>
      <c r="QCH2" s="2439"/>
      <c r="QCI2" s="2439"/>
      <c r="QCJ2" s="2439"/>
      <c r="QCK2" s="2439"/>
      <c r="QCL2" s="2439"/>
      <c r="QCM2" s="2439"/>
      <c r="QCN2" s="2439"/>
      <c r="QCO2" s="2439"/>
      <c r="QCP2" s="2439"/>
      <c r="QCQ2" s="2439"/>
      <c r="QCR2" s="2439"/>
      <c r="QCS2" s="2439"/>
      <c r="QCT2" s="2439"/>
      <c r="QCU2" s="2439"/>
      <c r="QCV2" s="2439"/>
      <c r="QCW2" s="2439"/>
      <c r="QCX2" s="2439"/>
      <c r="QCY2" s="2439"/>
      <c r="QCZ2" s="2439"/>
      <c r="QDA2" s="2439"/>
      <c r="QDB2" s="2439"/>
      <c r="QDC2" s="2439"/>
      <c r="QDD2" s="2439"/>
      <c r="QDE2" s="2439"/>
      <c r="QDF2" s="2439"/>
      <c r="QDG2" s="2439"/>
      <c r="QDH2" s="2439"/>
      <c r="QDI2" s="2439"/>
      <c r="QDJ2" s="2439"/>
      <c r="QDK2" s="2439"/>
      <c r="QDL2" s="2439"/>
      <c r="QDM2" s="2439"/>
      <c r="QDN2" s="2439"/>
      <c r="QDO2" s="2439"/>
      <c r="QDP2" s="2439"/>
      <c r="QDQ2" s="2439"/>
      <c r="QDR2" s="2439"/>
      <c r="QDS2" s="2439"/>
      <c r="QDT2" s="2439"/>
      <c r="QDU2" s="2439"/>
      <c r="QDV2" s="2439"/>
      <c r="QDW2" s="2439"/>
      <c r="QDX2" s="2439"/>
      <c r="QDY2" s="2439"/>
      <c r="QDZ2" s="2439"/>
      <c r="QEA2" s="2439"/>
      <c r="QEB2" s="2439"/>
      <c r="QEC2" s="2439"/>
      <c r="QED2" s="2439"/>
      <c r="QEE2" s="2439"/>
      <c r="QEF2" s="2439"/>
      <c r="QEG2" s="2439"/>
      <c r="QEH2" s="2439"/>
      <c r="QEI2" s="2439"/>
      <c r="QEJ2" s="2439"/>
      <c r="QEK2" s="2439"/>
      <c r="QEL2" s="2439"/>
      <c r="QEM2" s="2439"/>
      <c r="QEN2" s="2439"/>
      <c r="QEO2" s="2439"/>
      <c r="QEP2" s="2439"/>
      <c r="QEQ2" s="2439"/>
      <c r="QER2" s="2439"/>
      <c r="QES2" s="2439"/>
      <c r="QET2" s="2439"/>
      <c r="QEU2" s="2439"/>
      <c r="QEV2" s="2439"/>
      <c r="QEW2" s="2439"/>
      <c r="QEX2" s="2439"/>
      <c r="QEY2" s="2439"/>
      <c r="QEZ2" s="2439"/>
      <c r="QFA2" s="2439"/>
      <c r="QFB2" s="2439"/>
      <c r="QFC2" s="2439"/>
      <c r="QFD2" s="2439"/>
      <c r="QFE2" s="2439"/>
      <c r="QFF2" s="2439"/>
      <c r="QFG2" s="2439"/>
      <c r="QFH2" s="2439"/>
      <c r="QFI2" s="2439"/>
      <c r="QFJ2" s="2439"/>
      <c r="QFK2" s="2439"/>
      <c r="QFL2" s="2439"/>
      <c r="QFM2" s="2439"/>
      <c r="QFN2" s="2439"/>
      <c r="QFO2" s="2439"/>
      <c r="QFP2" s="2439"/>
      <c r="QFQ2" s="2439"/>
      <c r="QFR2" s="2439"/>
      <c r="QFS2" s="2439"/>
      <c r="QFT2" s="2439"/>
      <c r="QFU2" s="2439"/>
      <c r="QFV2" s="2439"/>
      <c r="QFW2" s="2439"/>
      <c r="QFX2" s="2439"/>
      <c r="QFY2" s="2439"/>
      <c r="QFZ2" s="2439"/>
      <c r="QGA2" s="2439"/>
      <c r="QGB2" s="2439"/>
      <c r="QGC2" s="2439"/>
      <c r="QGD2" s="2439"/>
      <c r="QGE2" s="2439"/>
      <c r="QGF2" s="2439"/>
      <c r="QGG2" s="2439"/>
      <c r="QGH2" s="2439"/>
      <c r="QGI2" s="2439"/>
      <c r="QGJ2" s="2439"/>
      <c r="QGK2" s="2439"/>
      <c r="QGL2" s="2439"/>
      <c r="QGM2" s="2439"/>
      <c r="QGN2" s="2439"/>
      <c r="QGO2" s="2439"/>
      <c r="QGP2" s="2439"/>
      <c r="QGQ2" s="2439"/>
      <c r="QGR2" s="2439"/>
      <c r="QGS2" s="2439"/>
      <c r="QGT2" s="2439"/>
      <c r="QGU2" s="2439"/>
      <c r="QGV2" s="2439"/>
      <c r="QGW2" s="2439"/>
      <c r="QGX2" s="2439"/>
      <c r="QGY2" s="2439"/>
      <c r="QGZ2" s="2439"/>
      <c r="QHA2" s="2439"/>
      <c r="QHB2" s="2439"/>
      <c r="QHC2" s="2439"/>
      <c r="QHD2" s="2439"/>
      <c r="QHE2" s="2439"/>
      <c r="QHF2" s="2439"/>
      <c r="QHG2" s="2439"/>
      <c r="QHH2" s="2439"/>
      <c r="QHI2" s="2439"/>
      <c r="QHJ2" s="2439"/>
      <c r="QHK2" s="2439"/>
      <c r="QHL2" s="2439"/>
      <c r="QHM2" s="2439"/>
      <c r="QHN2" s="2439"/>
      <c r="QHO2" s="2439"/>
      <c r="QHP2" s="2439"/>
      <c r="QHQ2" s="2439"/>
      <c r="QHR2" s="2439"/>
      <c r="QHS2" s="2439"/>
      <c r="QHT2" s="2439"/>
      <c r="QHU2" s="2439"/>
      <c r="QHV2" s="2439"/>
      <c r="QHW2" s="2439"/>
      <c r="QHX2" s="2439"/>
      <c r="QHY2" s="2439"/>
      <c r="QHZ2" s="2439"/>
      <c r="QIA2" s="2439"/>
      <c r="QIB2" s="2439"/>
      <c r="QIC2" s="2439"/>
      <c r="QID2" s="2439"/>
      <c r="QIE2" s="2439"/>
      <c r="QIF2" s="2439"/>
      <c r="QIG2" s="2439"/>
      <c r="QIH2" s="2439"/>
      <c r="QII2" s="2439"/>
      <c r="QIJ2" s="2439"/>
      <c r="QIK2" s="2439"/>
      <c r="QIL2" s="2439"/>
      <c r="QIM2" s="2439"/>
      <c r="QIN2" s="2439"/>
      <c r="QIO2" s="2439"/>
      <c r="QIP2" s="2439"/>
      <c r="QIQ2" s="2439"/>
      <c r="QIR2" s="2439"/>
      <c r="QIS2" s="2439"/>
      <c r="QIT2" s="2439"/>
      <c r="QIU2" s="2439"/>
      <c r="QIV2" s="2439"/>
      <c r="QIW2" s="2439"/>
      <c r="QIX2" s="2439"/>
      <c r="QIY2" s="2439"/>
      <c r="QIZ2" s="2439"/>
      <c r="QJA2" s="2439"/>
      <c r="QJB2" s="2439"/>
      <c r="QJC2" s="2439"/>
      <c r="QJD2" s="2439"/>
      <c r="QJE2" s="2439"/>
      <c r="QJF2" s="2439"/>
      <c r="QJG2" s="2439"/>
      <c r="QJH2" s="2439"/>
      <c r="QJI2" s="2439"/>
      <c r="QJJ2" s="2439"/>
      <c r="QJK2" s="2439"/>
      <c r="QJL2" s="2439"/>
      <c r="QJM2" s="2439"/>
      <c r="QJN2" s="2439"/>
      <c r="QJO2" s="2439"/>
      <c r="QJP2" s="2439"/>
      <c r="QJQ2" s="2439"/>
      <c r="QJR2" s="2439"/>
      <c r="QJS2" s="2439"/>
      <c r="QJT2" s="2439"/>
      <c r="QJU2" s="2439"/>
      <c r="QJV2" s="2439"/>
      <c r="QJW2" s="2439"/>
      <c r="QJX2" s="2439"/>
      <c r="QJY2" s="2439"/>
      <c r="QJZ2" s="2439"/>
      <c r="QKA2" s="2439"/>
      <c r="QKB2" s="2439"/>
      <c r="QKC2" s="2439"/>
      <c r="QKD2" s="2439"/>
      <c r="QKE2" s="2439"/>
      <c r="QKF2" s="2439"/>
      <c r="QKG2" s="2439"/>
      <c r="QKH2" s="2439"/>
      <c r="QKI2" s="2439"/>
      <c r="QKJ2" s="2439"/>
      <c r="QKK2" s="2439"/>
      <c r="QKL2" s="2439"/>
      <c r="QKM2" s="2439"/>
      <c r="QKN2" s="2439"/>
      <c r="QKO2" s="2439"/>
      <c r="QKP2" s="2439"/>
      <c r="QKQ2" s="2439"/>
      <c r="QKR2" s="2439"/>
      <c r="QKS2" s="2439"/>
      <c r="QKT2" s="2439"/>
      <c r="QKU2" s="2439"/>
      <c r="QKV2" s="2439"/>
      <c r="QKW2" s="2439"/>
      <c r="QKX2" s="2439"/>
      <c r="QKY2" s="2439"/>
      <c r="QKZ2" s="2439"/>
      <c r="QLA2" s="2439"/>
      <c r="QLB2" s="2439"/>
      <c r="QLC2" s="2439"/>
      <c r="QLD2" s="2439"/>
      <c r="QLE2" s="2439"/>
      <c r="QLF2" s="2439"/>
      <c r="QLG2" s="2439"/>
      <c r="QLH2" s="2439"/>
      <c r="QLI2" s="2439"/>
      <c r="QLJ2" s="2439"/>
      <c r="QLK2" s="2439"/>
      <c r="QLL2" s="2439"/>
      <c r="QLM2" s="2439"/>
      <c r="QLN2" s="2439"/>
      <c r="QLO2" s="2439"/>
      <c r="QLP2" s="2439"/>
      <c r="QLQ2" s="2439"/>
      <c r="QLR2" s="2439"/>
      <c r="QLS2" s="2439"/>
      <c r="QLT2" s="2439"/>
      <c r="QLU2" s="2439"/>
      <c r="QLV2" s="2439"/>
      <c r="QLW2" s="2439"/>
      <c r="QLX2" s="2439"/>
      <c r="QLY2" s="2439"/>
      <c r="QLZ2" s="2439"/>
      <c r="QMA2" s="2439"/>
      <c r="QMB2" s="2439"/>
      <c r="QMC2" s="2439"/>
      <c r="QMD2" s="2439"/>
      <c r="QME2" s="2439"/>
      <c r="QMF2" s="2439"/>
      <c r="QMG2" s="2439"/>
      <c r="QMH2" s="2439"/>
      <c r="QMI2" s="2439"/>
      <c r="QMJ2" s="2439"/>
      <c r="QMK2" s="2439"/>
      <c r="QML2" s="2439"/>
      <c r="QMM2" s="2439"/>
      <c r="QMN2" s="2439"/>
      <c r="QMO2" s="2439"/>
      <c r="QMP2" s="2439"/>
      <c r="QMQ2" s="2439"/>
      <c r="QMR2" s="2439"/>
      <c r="QMS2" s="2439"/>
      <c r="QMT2" s="2439"/>
      <c r="QMU2" s="2439"/>
      <c r="QMV2" s="2439"/>
      <c r="QMW2" s="2439"/>
      <c r="QMX2" s="2439"/>
      <c r="QMY2" s="2439"/>
      <c r="QMZ2" s="2439"/>
      <c r="QNA2" s="2439"/>
      <c r="QNB2" s="2439"/>
      <c r="QNC2" s="2439"/>
      <c r="QND2" s="2439"/>
      <c r="QNE2" s="2439"/>
      <c r="QNF2" s="2439"/>
      <c r="QNG2" s="2439"/>
      <c r="QNH2" s="2439"/>
      <c r="QNI2" s="2439"/>
      <c r="QNJ2" s="2439"/>
      <c r="QNK2" s="2439"/>
      <c r="QNL2" s="2439"/>
      <c r="QNM2" s="2439"/>
      <c r="QNN2" s="2439"/>
      <c r="QNO2" s="2439"/>
      <c r="QNP2" s="2439"/>
      <c r="QNQ2" s="2439"/>
      <c r="QNR2" s="2439"/>
      <c r="QNS2" s="2439"/>
      <c r="QNT2" s="2439"/>
      <c r="QNU2" s="2439"/>
      <c r="QNV2" s="2439"/>
      <c r="QNW2" s="2439"/>
      <c r="QNX2" s="2439"/>
      <c r="QNY2" s="2439"/>
      <c r="QNZ2" s="2439"/>
      <c r="QOA2" s="2439"/>
      <c r="QOB2" s="2439"/>
      <c r="QOC2" s="2439"/>
      <c r="QOD2" s="2439"/>
      <c r="QOE2" s="2439"/>
      <c r="QOF2" s="2439"/>
      <c r="QOG2" s="2439"/>
      <c r="QOH2" s="2439"/>
      <c r="QOI2" s="2439"/>
      <c r="QOJ2" s="2439"/>
      <c r="QOK2" s="2439"/>
      <c r="QOL2" s="2439"/>
      <c r="QOM2" s="2439"/>
      <c r="QON2" s="2439"/>
      <c r="QOO2" s="2439"/>
      <c r="QOP2" s="2439"/>
      <c r="QOQ2" s="2439"/>
      <c r="QOR2" s="2439"/>
      <c r="QOS2" s="2439"/>
      <c r="QOT2" s="2439"/>
      <c r="QOU2" s="2439"/>
      <c r="QOV2" s="2439"/>
      <c r="QOW2" s="2439"/>
      <c r="QOX2" s="2439"/>
      <c r="QOY2" s="2439"/>
      <c r="QOZ2" s="2439"/>
      <c r="QPA2" s="2439"/>
      <c r="QPB2" s="2439"/>
      <c r="QPC2" s="2439"/>
      <c r="QPD2" s="2439"/>
      <c r="QPE2" s="2439"/>
      <c r="QPF2" s="2439"/>
      <c r="QPG2" s="2439"/>
      <c r="QPH2" s="2439"/>
      <c r="QPI2" s="2439"/>
      <c r="QPJ2" s="2439"/>
      <c r="QPK2" s="2439"/>
      <c r="QPL2" s="2439"/>
      <c r="QPM2" s="2439"/>
      <c r="QPN2" s="2439"/>
      <c r="QPO2" s="2439"/>
      <c r="QPP2" s="2439"/>
      <c r="QPQ2" s="2439"/>
      <c r="QPR2" s="2439"/>
      <c r="QPS2" s="2439"/>
      <c r="QPT2" s="2439"/>
      <c r="QPU2" s="2439"/>
      <c r="QPV2" s="2439"/>
      <c r="QPW2" s="2439"/>
      <c r="QPX2" s="2439"/>
      <c r="QPY2" s="2439"/>
      <c r="QPZ2" s="2439"/>
      <c r="QQA2" s="2439"/>
      <c r="QQB2" s="2439"/>
      <c r="QQC2" s="2439"/>
      <c r="QQD2" s="2439"/>
      <c r="QQE2" s="2439"/>
      <c r="QQF2" s="2439"/>
      <c r="QQG2" s="2439"/>
      <c r="QQH2" s="2439"/>
      <c r="QQI2" s="2439"/>
      <c r="QQJ2" s="2439"/>
      <c r="QQK2" s="2439"/>
      <c r="QQL2" s="2439"/>
      <c r="QQM2" s="2439"/>
      <c r="QQN2" s="2439"/>
      <c r="QQO2" s="2439"/>
      <c r="QQP2" s="2439"/>
      <c r="QQQ2" s="2439"/>
      <c r="QQR2" s="2439"/>
      <c r="QQS2" s="2439"/>
      <c r="QQT2" s="2439"/>
      <c r="QQU2" s="2439"/>
      <c r="QQV2" s="2439"/>
      <c r="QQW2" s="2439"/>
      <c r="QQX2" s="2439"/>
      <c r="QQY2" s="2439"/>
      <c r="QQZ2" s="2439"/>
      <c r="QRA2" s="2439"/>
      <c r="QRB2" s="2439"/>
      <c r="QRC2" s="2439"/>
      <c r="QRD2" s="2439"/>
      <c r="QRE2" s="2439"/>
      <c r="QRF2" s="2439"/>
      <c r="QRG2" s="2439"/>
      <c r="QRH2" s="2439"/>
      <c r="QRI2" s="2439"/>
      <c r="QRJ2" s="2439"/>
      <c r="QRK2" s="2439"/>
      <c r="QRL2" s="2439"/>
      <c r="QRM2" s="2439"/>
      <c r="QRN2" s="2439"/>
      <c r="QRO2" s="2439"/>
      <c r="QRP2" s="2439"/>
      <c r="QRQ2" s="2439"/>
      <c r="QRR2" s="2439"/>
      <c r="QRS2" s="2439"/>
      <c r="QRT2" s="2439"/>
      <c r="QRU2" s="2439"/>
      <c r="QRV2" s="2439"/>
      <c r="QRW2" s="2439"/>
      <c r="QRX2" s="2439"/>
      <c r="QRY2" s="2439"/>
      <c r="QRZ2" s="2439"/>
      <c r="QSA2" s="2439"/>
      <c r="QSB2" s="2439"/>
      <c r="QSC2" s="2439"/>
      <c r="QSD2" s="2439"/>
      <c r="QSE2" s="2439"/>
      <c r="QSF2" s="2439"/>
      <c r="QSG2" s="2439"/>
      <c r="QSH2" s="2439"/>
      <c r="QSI2" s="2439"/>
      <c r="QSJ2" s="2439"/>
      <c r="QSK2" s="2439"/>
      <c r="QSL2" s="2439"/>
      <c r="QSM2" s="2439"/>
      <c r="QSN2" s="2439"/>
      <c r="QSO2" s="2439"/>
      <c r="QSP2" s="2439"/>
      <c r="QSQ2" s="2439"/>
      <c r="QSR2" s="2439"/>
      <c r="QSS2" s="2439"/>
      <c r="QST2" s="2439"/>
      <c r="QSU2" s="2439"/>
      <c r="QSV2" s="2439"/>
      <c r="QSW2" s="2439"/>
      <c r="QSX2" s="2439"/>
      <c r="QSY2" s="2439"/>
      <c r="QSZ2" s="2439"/>
      <c r="QTA2" s="2439"/>
      <c r="QTB2" s="2439"/>
      <c r="QTC2" s="2439"/>
      <c r="QTD2" s="2439"/>
      <c r="QTE2" s="2439"/>
      <c r="QTF2" s="2439"/>
      <c r="QTG2" s="2439"/>
      <c r="QTH2" s="2439"/>
      <c r="QTI2" s="2439"/>
      <c r="QTJ2" s="2439"/>
      <c r="QTK2" s="2439"/>
      <c r="QTL2" s="2439"/>
      <c r="QTM2" s="2439"/>
      <c r="QTN2" s="2439"/>
      <c r="QTO2" s="2439"/>
      <c r="QTP2" s="2439"/>
      <c r="QTQ2" s="2439"/>
      <c r="QTR2" s="2439"/>
      <c r="QTS2" s="2439"/>
      <c r="QTT2" s="2439"/>
      <c r="QTU2" s="2439"/>
      <c r="QTV2" s="2439"/>
      <c r="QTW2" s="2439"/>
      <c r="QTX2" s="2439"/>
      <c r="QTY2" s="2439"/>
      <c r="QTZ2" s="2439"/>
      <c r="QUA2" s="2439"/>
      <c r="QUB2" s="2439"/>
      <c r="QUC2" s="2439"/>
      <c r="QUD2" s="2439"/>
      <c r="QUE2" s="2439"/>
      <c r="QUF2" s="2439"/>
      <c r="QUG2" s="2439"/>
      <c r="QUH2" s="2439"/>
      <c r="QUI2" s="2439"/>
      <c r="QUJ2" s="2439"/>
      <c r="QUK2" s="2439"/>
      <c r="QUL2" s="2439"/>
      <c r="QUM2" s="2439"/>
      <c r="QUN2" s="2439"/>
      <c r="QUO2" s="2439"/>
      <c r="QUP2" s="2439"/>
      <c r="QUQ2" s="2439"/>
      <c r="QUR2" s="2439"/>
      <c r="QUS2" s="2439"/>
      <c r="QUT2" s="2439"/>
      <c r="QUU2" s="2439"/>
      <c r="QUV2" s="2439"/>
      <c r="QUW2" s="2439"/>
      <c r="QUX2" s="2439"/>
      <c r="QUY2" s="2439"/>
      <c r="QUZ2" s="2439"/>
      <c r="QVA2" s="2439"/>
      <c r="QVB2" s="2439"/>
      <c r="QVC2" s="2439"/>
      <c r="QVD2" s="2439"/>
      <c r="QVE2" s="2439"/>
      <c r="QVF2" s="2439"/>
      <c r="QVG2" s="2439"/>
      <c r="QVH2" s="2439"/>
      <c r="QVI2" s="2439"/>
      <c r="QVJ2" s="2439"/>
      <c r="QVK2" s="2439"/>
      <c r="QVL2" s="2439"/>
      <c r="QVM2" s="2439"/>
      <c r="QVN2" s="2439"/>
      <c r="QVO2" s="2439"/>
      <c r="QVP2" s="2439"/>
      <c r="QVQ2" s="2439"/>
      <c r="QVR2" s="2439"/>
      <c r="QVS2" s="2439"/>
      <c r="QVT2" s="2439"/>
      <c r="QVU2" s="2439"/>
      <c r="QVV2" s="2439"/>
      <c r="QVW2" s="2439"/>
      <c r="QVX2" s="2439"/>
      <c r="QVY2" s="2439"/>
      <c r="QVZ2" s="2439"/>
      <c r="QWA2" s="2439"/>
      <c r="QWB2" s="2439"/>
      <c r="QWC2" s="2439"/>
      <c r="QWD2" s="2439"/>
      <c r="QWE2" s="2439"/>
      <c r="QWF2" s="2439"/>
      <c r="QWG2" s="2439"/>
      <c r="QWH2" s="2439"/>
      <c r="QWI2" s="2439"/>
      <c r="QWJ2" s="2439"/>
      <c r="QWK2" s="2439"/>
      <c r="QWL2" s="2439"/>
      <c r="QWM2" s="2439"/>
      <c r="QWN2" s="2439"/>
      <c r="QWO2" s="2439"/>
      <c r="QWP2" s="2439"/>
      <c r="QWQ2" s="2439"/>
      <c r="QWR2" s="2439"/>
      <c r="QWS2" s="2439"/>
      <c r="QWT2" s="2439"/>
      <c r="QWU2" s="2439"/>
      <c r="QWV2" s="2439"/>
      <c r="QWW2" s="2439"/>
      <c r="QWX2" s="2439"/>
      <c r="QWY2" s="2439"/>
      <c r="QWZ2" s="2439"/>
      <c r="QXA2" s="2439"/>
      <c r="QXB2" s="2439"/>
      <c r="QXC2" s="2439"/>
      <c r="QXD2" s="2439"/>
      <c r="QXE2" s="2439"/>
      <c r="QXF2" s="2439"/>
      <c r="QXG2" s="2439"/>
      <c r="QXH2" s="2439"/>
      <c r="QXI2" s="2439"/>
      <c r="QXJ2" s="2439"/>
      <c r="QXK2" s="2439"/>
      <c r="QXL2" s="2439"/>
      <c r="QXM2" s="2439"/>
      <c r="QXN2" s="2439"/>
      <c r="QXO2" s="2439"/>
      <c r="QXP2" s="2439"/>
      <c r="QXQ2" s="2439"/>
      <c r="QXR2" s="2439"/>
      <c r="QXS2" s="2439"/>
      <c r="QXT2" s="2439"/>
      <c r="QXU2" s="2439"/>
      <c r="QXV2" s="2439"/>
      <c r="QXW2" s="2439"/>
      <c r="QXX2" s="2439"/>
      <c r="QXY2" s="2439"/>
      <c r="QXZ2" s="2439"/>
      <c r="QYA2" s="2439"/>
      <c r="QYB2" s="2439"/>
      <c r="QYC2" s="2439"/>
      <c r="QYD2" s="2439"/>
      <c r="QYE2" s="2439"/>
      <c r="QYF2" s="2439"/>
      <c r="QYG2" s="2439"/>
      <c r="QYH2" s="2439"/>
      <c r="QYI2" s="2439"/>
      <c r="QYJ2" s="2439"/>
      <c r="QYK2" s="2439"/>
      <c r="QYL2" s="2439"/>
      <c r="QYM2" s="2439"/>
      <c r="QYN2" s="2439"/>
      <c r="QYO2" s="2439"/>
      <c r="QYP2" s="2439"/>
      <c r="QYQ2" s="2439"/>
      <c r="QYR2" s="2439"/>
      <c r="QYS2" s="2439"/>
      <c r="QYT2" s="2439"/>
      <c r="QYU2" s="2439"/>
      <c r="QYV2" s="2439"/>
      <c r="QYW2" s="2439"/>
      <c r="QYX2" s="2439"/>
      <c r="QYY2" s="2439"/>
      <c r="QYZ2" s="2439"/>
      <c r="QZA2" s="2439"/>
      <c r="QZB2" s="2439"/>
      <c r="QZC2" s="2439"/>
      <c r="QZD2" s="2439"/>
      <c r="QZE2" s="2439"/>
      <c r="QZF2" s="2439"/>
      <c r="QZG2" s="2439"/>
      <c r="QZH2" s="2439"/>
      <c r="QZI2" s="2439"/>
      <c r="QZJ2" s="2439"/>
      <c r="QZK2" s="2439"/>
      <c r="QZL2" s="2439"/>
      <c r="QZM2" s="2439"/>
      <c r="QZN2" s="2439"/>
      <c r="QZO2" s="2439"/>
      <c r="QZP2" s="2439"/>
      <c r="QZQ2" s="2439"/>
      <c r="QZR2" s="2439"/>
      <c r="QZS2" s="2439"/>
      <c r="QZT2" s="2439"/>
      <c r="QZU2" s="2439"/>
      <c r="QZV2" s="2439"/>
      <c r="QZW2" s="2439"/>
      <c r="QZX2" s="2439"/>
      <c r="QZY2" s="2439"/>
      <c r="QZZ2" s="2439"/>
      <c r="RAA2" s="2439"/>
      <c r="RAB2" s="2439"/>
      <c r="RAC2" s="2439"/>
      <c r="RAD2" s="2439"/>
      <c r="RAE2" s="2439"/>
      <c r="RAF2" s="2439"/>
      <c r="RAG2" s="2439"/>
      <c r="RAH2" s="2439"/>
      <c r="RAI2" s="2439"/>
      <c r="RAJ2" s="2439"/>
      <c r="RAK2" s="2439"/>
      <c r="RAL2" s="2439"/>
      <c r="RAM2" s="2439"/>
      <c r="RAN2" s="2439"/>
      <c r="RAO2" s="2439"/>
      <c r="RAP2" s="2439"/>
      <c r="RAQ2" s="2439"/>
      <c r="RAR2" s="2439"/>
      <c r="RAS2" s="2439"/>
      <c r="RAT2" s="2439"/>
      <c r="RAU2" s="2439"/>
      <c r="RAV2" s="2439"/>
      <c r="RAW2" s="2439"/>
      <c r="RAX2" s="2439"/>
      <c r="RAY2" s="2439"/>
      <c r="RAZ2" s="2439"/>
      <c r="RBA2" s="2439"/>
      <c r="RBB2" s="2439"/>
      <c r="RBC2" s="2439"/>
      <c r="RBD2" s="2439"/>
      <c r="RBE2" s="2439"/>
      <c r="RBF2" s="2439"/>
      <c r="RBG2" s="2439"/>
      <c r="RBH2" s="2439"/>
      <c r="RBI2" s="2439"/>
      <c r="RBJ2" s="2439"/>
      <c r="RBK2" s="2439"/>
      <c r="RBL2" s="2439"/>
      <c r="RBM2" s="2439"/>
      <c r="RBN2" s="2439"/>
      <c r="RBO2" s="2439"/>
      <c r="RBP2" s="2439"/>
      <c r="RBQ2" s="2439"/>
      <c r="RBR2" s="2439"/>
      <c r="RBS2" s="2439"/>
      <c r="RBT2" s="2439"/>
      <c r="RBU2" s="2439"/>
      <c r="RBV2" s="2439"/>
      <c r="RBW2" s="2439"/>
      <c r="RBX2" s="2439"/>
      <c r="RBY2" s="2439"/>
      <c r="RBZ2" s="2439"/>
      <c r="RCA2" s="2439"/>
      <c r="RCB2" s="2439"/>
      <c r="RCC2" s="2439"/>
      <c r="RCD2" s="2439"/>
      <c r="RCE2" s="2439"/>
      <c r="RCF2" s="2439"/>
      <c r="RCG2" s="2439"/>
      <c r="RCH2" s="2439"/>
      <c r="RCI2" s="2439"/>
      <c r="RCJ2" s="2439"/>
      <c r="RCK2" s="2439"/>
      <c r="RCL2" s="2439"/>
      <c r="RCM2" s="2439"/>
      <c r="RCN2" s="2439"/>
      <c r="RCO2" s="2439"/>
      <c r="RCP2" s="2439"/>
      <c r="RCQ2" s="2439"/>
      <c r="RCR2" s="2439"/>
      <c r="RCS2" s="2439"/>
      <c r="RCT2" s="2439"/>
      <c r="RCU2" s="2439"/>
      <c r="RCV2" s="2439"/>
      <c r="RCW2" s="2439"/>
      <c r="RCX2" s="2439"/>
      <c r="RCY2" s="2439"/>
      <c r="RCZ2" s="2439"/>
      <c r="RDA2" s="2439"/>
      <c r="RDB2" s="2439"/>
      <c r="RDC2" s="2439"/>
      <c r="RDD2" s="2439"/>
      <c r="RDE2" s="2439"/>
      <c r="RDF2" s="2439"/>
      <c r="RDG2" s="2439"/>
      <c r="RDH2" s="2439"/>
      <c r="RDI2" s="2439"/>
      <c r="RDJ2" s="2439"/>
      <c r="RDK2" s="2439"/>
      <c r="RDL2" s="2439"/>
      <c r="RDM2" s="2439"/>
      <c r="RDN2" s="2439"/>
      <c r="RDO2" s="2439"/>
      <c r="RDP2" s="2439"/>
      <c r="RDQ2" s="2439"/>
      <c r="RDR2" s="2439"/>
      <c r="RDS2" s="2439"/>
      <c r="RDT2" s="2439"/>
      <c r="RDU2" s="2439"/>
      <c r="RDV2" s="2439"/>
      <c r="RDW2" s="2439"/>
      <c r="RDX2" s="2439"/>
      <c r="RDY2" s="2439"/>
      <c r="RDZ2" s="2439"/>
      <c r="REA2" s="2439"/>
      <c r="REB2" s="2439"/>
      <c r="REC2" s="2439"/>
      <c r="RED2" s="2439"/>
      <c r="REE2" s="2439"/>
      <c r="REF2" s="2439"/>
      <c r="REG2" s="2439"/>
      <c r="REH2" s="2439"/>
      <c r="REI2" s="2439"/>
      <c r="REJ2" s="2439"/>
      <c r="REK2" s="2439"/>
      <c r="REL2" s="2439"/>
      <c r="REM2" s="2439"/>
      <c r="REN2" s="2439"/>
      <c r="REO2" s="2439"/>
      <c r="REP2" s="2439"/>
      <c r="REQ2" s="2439"/>
      <c r="RER2" s="2439"/>
      <c r="RES2" s="2439"/>
      <c r="RET2" s="2439"/>
      <c r="REU2" s="2439"/>
      <c r="REV2" s="2439"/>
      <c r="REW2" s="2439"/>
      <c r="REX2" s="2439"/>
      <c r="REY2" s="2439"/>
      <c r="REZ2" s="2439"/>
      <c r="RFA2" s="2439"/>
      <c r="RFB2" s="2439"/>
      <c r="RFC2" s="2439"/>
      <c r="RFD2" s="2439"/>
      <c r="RFE2" s="2439"/>
      <c r="RFF2" s="2439"/>
      <c r="RFG2" s="2439"/>
      <c r="RFH2" s="2439"/>
      <c r="RFI2" s="2439"/>
      <c r="RFJ2" s="2439"/>
      <c r="RFK2" s="2439"/>
      <c r="RFL2" s="2439"/>
      <c r="RFM2" s="2439"/>
      <c r="RFN2" s="2439"/>
      <c r="RFO2" s="2439"/>
      <c r="RFP2" s="2439"/>
      <c r="RFQ2" s="2439"/>
      <c r="RFR2" s="2439"/>
      <c r="RFS2" s="2439"/>
      <c r="RFT2" s="2439"/>
      <c r="RFU2" s="2439"/>
      <c r="RFV2" s="2439"/>
      <c r="RFW2" s="2439"/>
      <c r="RFX2" s="2439"/>
      <c r="RFY2" s="2439"/>
      <c r="RFZ2" s="2439"/>
      <c r="RGA2" s="2439"/>
      <c r="RGB2" s="2439"/>
      <c r="RGC2" s="2439"/>
      <c r="RGD2" s="2439"/>
      <c r="RGE2" s="2439"/>
      <c r="RGF2" s="2439"/>
      <c r="RGG2" s="2439"/>
      <c r="RGH2" s="2439"/>
      <c r="RGI2" s="2439"/>
      <c r="RGJ2" s="2439"/>
      <c r="RGK2" s="2439"/>
      <c r="RGL2" s="2439"/>
      <c r="RGM2" s="2439"/>
      <c r="RGN2" s="2439"/>
      <c r="RGO2" s="2439"/>
      <c r="RGP2" s="2439"/>
      <c r="RGQ2" s="2439"/>
      <c r="RGR2" s="2439"/>
      <c r="RGS2" s="2439"/>
      <c r="RGT2" s="2439"/>
      <c r="RGU2" s="2439"/>
      <c r="RGV2" s="2439"/>
      <c r="RGW2" s="2439"/>
      <c r="RGX2" s="2439"/>
      <c r="RGY2" s="2439"/>
      <c r="RGZ2" s="2439"/>
      <c r="RHA2" s="2439"/>
      <c r="RHB2" s="2439"/>
      <c r="RHC2" s="2439"/>
      <c r="RHD2" s="2439"/>
      <c r="RHE2" s="2439"/>
      <c r="RHF2" s="2439"/>
      <c r="RHG2" s="2439"/>
      <c r="RHH2" s="2439"/>
      <c r="RHI2" s="2439"/>
      <c r="RHJ2" s="2439"/>
      <c r="RHK2" s="2439"/>
      <c r="RHL2" s="2439"/>
      <c r="RHM2" s="2439"/>
      <c r="RHN2" s="2439"/>
      <c r="RHO2" s="2439"/>
      <c r="RHP2" s="2439"/>
      <c r="RHQ2" s="2439"/>
      <c r="RHR2" s="2439"/>
      <c r="RHS2" s="2439"/>
      <c r="RHT2" s="2439"/>
      <c r="RHU2" s="2439"/>
      <c r="RHV2" s="2439"/>
      <c r="RHW2" s="2439"/>
      <c r="RHX2" s="2439"/>
      <c r="RHY2" s="2439"/>
      <c r="RHZ2" s="2439"/>
      <c r="RIA2" s="2439"/>
      <c r="RIB2" s="2439"/>
      <c r="RIC2" s="2439"/>
      <c r="RID2" s="2439"/>
      <c r="RIE2" s="2439"/>
      <c r="RIF2" s="2439"/>
      <c r="RIG2" s="2439"/>
      <c r="RIH2" s="2439"/>
      <c r="RII2" s="2439"/>
      <c r="RIJ2" s="2439"/>
      <c r="RIK2" s="2439"/>
      <c r="RIL2" s="2439"/>
      <c r="RIM2" s="2439"/>
      <c r="RIN2" s="2439"/>
      <c r="RIO2" s="2439"/>
      <c r="RIP2" s="2439"/>
      <c r="RIQ2" s="2439"/>
      <c r="RIR2" s="2439"/>
      <c r="RIS2" s="2439"/>
      <c r="RIT2" s="2439"/>
      <c r="RIU2" s="2439"/>
      <c r="RIV2" s="2439"/>
      <c r="RIW2" s="2439"/>
      <c r="RIX2" s="2439"/>
      <c r="RIY2" s="2439"/>
      <c r="RIZ2" s="2439"/>
      <c r="RJA2" s="2439"/>
      <c r="RJB2" s="2439"/>
      <c r="RJC2" s="2439"/>
      <c r="RJD2" s="2439"/>
      <c r="RJE2" s="2439"/>
      <c r="RJF2" s="2439"/>
      <c r="RJG2" s="2439"/>
      <c r="RJH2" s="2439"/>
      <c r="RJI2" s="2439"/>
      <c r="RJJ2" s="2439"/>
      <c r="RJK2" s="2439"/>
      <c r="RJL2" s="2439"/>
      <c r="RJM2" s="2439"/>
      <c r="RJN2" s="2439"/>
      <c r="RJO2" s="2439"/>
      <c r="RJP2" s="2439"/>
      <c r="RJQ2" s="2439"/>
      <c r="RJR2" s="2439"/>
      <c r="RJS2" s="2439"/>
      <c r="RJT2" s="2439"/>
      <c r="RJU2" s="2439"/>
      <c r="RJV2" s="2439"/>
      <c r="RJW2" s="2439"/>
      <c r="RJX2" s="2439"/>
      <c r="RJY2" s="2439"/>
      <c r="RJZ2" s="2439"/>
      <c r="RKA2" s="2439"/>
      <c r="RKB2" s="2439"/>
      <c r="RKC2" s="2439"/>
      <c r="RKD2" s="2439"/>
      <c r="RKE2" s="2439"/>
      <c r="RKF2" s="2439"/>
      <c r="RKG2" s="2439"/>
      <c r="RKH2" s="2439"/>
      <c r="RKI2" s="2439"/>
      <c r="RKJ2" s="2439"/>
      <c r="RKK2" s="2439"/>
      <c r="RKL2" s="2439"/>
      <c r="RKM2" s="2439"/>
      <c r="RKN2" s="2439"/>
      <c r="RKO2" s="2439"/>
      <c r="RKP2" s="2439"/>
      <c r="RKQ2" s="2439"/>
      <c r="RKR2" s="2439"/>
      <c r="RKS2" s="2439"/>
      <c r="RKT2" s="2439"/>
      <c r="RKU2" s="2439"/>
      <c r="RKV2" s="2439"/>
      <c r="RKW2" s="2439"/>
      <c r="RKX2" s="2439"/>
      <c r="RKY2" s="2439"/>
      <c r="RKZ2" s="2439"/>
      <c r="RLA2" s="2439"/>
      <c r="RLB2" s="2439"/>
      <c r="RLC2" s="2439"/>
      <c r="RLD2" s="2439"/>
      <c r="RLE2" s="2439"/>
      <c r="RLF2" s="2439"/>
      <c r="RLG2" s="2439"/>
      <c r="RLH2" s="2439"/>
      <c r="RLI2" s="2439"/>
      <c r="RLJ2" s="2439"/>
      <c r="RLK2" s="2439"/>
      <c r="RLL2" s="2439"/>
      <c r="RLM2" s="2439"/>
      <c r="RLN2" s="2439"/>
      <c r="RLO2" s="2439"/>
      <c r="RLP2" s="2439"/>
      <c r="RLQ2" s="2439"/>
      <c r="RLR2" s="2439"/>
      <c r="RLS2" s="2439"/>
      <c r="RLT2" s="2439"/>
      <c r="RLU2" s="2439"/>
      <c r="RLV2" s="2439"/>
      <c r="RLW2" s="2439"/>
      <c r="RLX2" s="2439"/>
      <c r="RLY2" s="2439"/>
      <c r="RLZ2" s="2439"/>
      <c r="RMA2" s="2439"/>
      <c r="RMB2" s="2439"/>
      <c r="RMC2" s="2439"/>
      <c r="RMD2" s="2439"/>
      <c r="RME2" s="2439"/>
      <c r="RMF2" s="2439"/>
      <c r="RMG2" s="2439"/>
      <c r="RMH2" s="2439"/>
      <c r="RMI2" s="2439"/>
      <c r="RMJ2" s="2439"/>
      <c r="RMK2" s="2439"/>
      <c r="RML2" s="2439"/>
      <c r="RMM2" s="2439"/>
      <c r="RMN2" s="2439"/>
      <c r="RMO2" s="2439"/>
      <c r="RMP2" s="2439"/>
      <c r="RMQ2" s="2439"/>
      <c r="RMR2" s="2439"/>
      <c r="RMS2" s="2439"/>
      <c r="RMT2" s="2439"/>
      <c r="RMU2" s="2439"/>
      <c r="RMV2" s="2439"/>
      <c r="RMW2" s="2439"/>
      <c r="RMX2" s="2439"/>
      <c r="RMY2" s="2439"/>
      <c r="RMZ2" s="2439"/>
      <c r="RNA2" s="2439"/>
      <c r="RNB2" s="2439"/>
      <c r="RNC2" s="2439"/>
      <c r="RND2" s="2439"/>
      <c r="RNE2" s="2439"/>
      <c r="RNF2" s="2439"/>
      <c r="RNG2" s="2439"/>
      <c r="RNH2" s="2439"/>
      <c r="RNI2" s="2439"/>
      <c r="RNJ2" s="2439"/>
      <c r="RNK2" s="2439"/>
      <c r="RNL2" s="2439"/>
      <c r="RNM2" s="2439"/>
      <c r="RNN2" s="2439"/>
      <c r="RNO2" s="2439"/>
      <c r="RNP2" s="2439"/>
      <c r="RNQ2" s="2439"/>
      <c r="RNR2" s="2439"/>
      <c r="RNS2" s="2439"/>
      <c r="RNT2" s="2439"/>
      <c r="RNU2" s="2439"/>
      <c r="RNV2" s="2439"/>
      <c r="RNW2" s="2439"/>
      <c r="RNX2" s="2439"/>
      <c r="RNY2" s="2439"/>
      <c r="RNZ2" s="2439"/>
      <c r="ROA2" s="2439"/>
      <c r="ROB2" s="2439"/>
      <c r="ROC2" s="2439"/>
      <c r="ROD2" s="2439"/>
      <c r="ROE2" s="2439"/>
      <c r="ROF2" s="2439"/>
      <c r="ROG2" s="2439"/>
      <c r="ROH2" s="2439"/>
      <c r="ROI2" s="2439"/>
      <c r="ROJ2" s="2439"/>
      <c r="ROK2" s="2439"/>
      <c r="ROL2" s="2439"/>
      <c r="ROM2" s="2439"/>
      <c r="RON2" s="2439"/>
      <c r="ROO2" s="2439"/>
      <c r="ROP2" s="2439"/>
      <c r="ROQ2" s="2439"/>
      <c r="ROR2" s="2439"/>
      <c r="ROS2" s="2439"/>
      <c r="ROT2" s="2439"/>
      <c r="ROU2" s="2439"/>
      <c r="ROV2" s="2439"/>
      <c r="ROW2" s="2439"/>
      <c r="ROX2" s="2439"/>
      <c r="ROY2" s="2439"/>
      <c r="ROZ2" s="2439"/>
      <c r="RPA2" s="2439"/>
      <c r="RPB2" s="2439"/>
      <c r="RPC2" s="2439"/>
      <c r="RPD2" s="2439"/>
      <c r="RPE2" s="2439"/>
      <c r="RPF2" s="2439"/>
      <c r="RPG2" s="2439"/>
      <c r="RPH2" s="2439"/>
      <c r="RPI2" s="2439"/>
      <c r="RPJ2" s="2439"/>
      <c r="RPK2" s="2439"/>
      <c r="RPL2" s="2439"/>
      <c r="RPM2" s="2439"/>
      <c r="RPN2" s="2439"/>
      <c r="RPO2" s="2439"/>
      <c r="RPP2" s="2439"/>
      <c r="RPQ2" s="2439"/>
      <c r="RPR2" s="2439"/>
      <c r="RPS2" s="2439"/>
      <c r="RPT2" s="2439"/>
      <c r="RPU2" s="2439"/>
      <c r="RPV2" s="2439"/>
      <c r="RPW2" s="2439"/>
      <c r="RPX2" s="2439"/>
      <c r="RPY2" s="2439"/>
      <c r="RPZ2" s="2439"/>
      <c r="RQA2" s="2439"/>
      <c r="RQB2" s="2439"/>
      <c r="RQC2" s="2439"/>
      <c r="RQD2" s="2439"/>
      <c r="RQE2" s="2439"/>
      <c r="RQF2" s="2439"/>
      <c r="RQG2" s="2439"/>
      <c r="RQH2" s="2439"/>
      <c r="RQI2" s="2439"/>
      <c r="RQJ2" s="2439"/>
      <c r="RQK2" s="2439"/>
      <c r="RQL2" s="2439"/>
      <c r="RQM2" s="2439"/>
      <c r="RQN2" s="2439"/>
      <c r="RQO2" s="2439"/>
      <c r="RQP2" s="2439"/>
      <c r="RQQ2" s="2439"/>
      <c r="RQR2" s="2439"/>
      <c r="RQS2" s="2439"/>
      <c r="RQT2" s="2439"/>
      <c r="RQU2" s="2439"/>
      <c r="RQV2" s="2439"/>
      <c r="RQW2" s="2439"/>
      <c r="RQX2" s="2439"/>
      <c r="RQY2" s="2439"/>
      <c r="RQZ2" s="2439"/>
      <c r="RRA2" s="2439"/>
      <c r="RRB2" s="2439"/>
      <c r="RRC2" s="2439"/>
      <c r="RRD2" s="2439"/>
      <c r="RRE2" s="2439"/>
      <c r="RRF2" s="2439"/>
      <c r="RRG2" s="2439"/>
      <c r="RRH2" s="2439"/>
      <c r="RRI2" s="2439"/>
      <c r="RRJ2" s="2439"/>
      <c r="RRK2" s="2439"/>
      <c r="RRL2" s="2439"/>
      <c r="RRM2" s="2439"/>
      <c r="RRN2" s="2439"/>
      <c r="RRO2" s="2439"/>
      <c r="RRP2" s="2439"/>
      <c r="RRQ2" s="2439"/>
      <c r="RRR2" s="2439"/>
      <c r="RRS2" s="2439"/>
      <c r="RRT2" s="2439"/>
      <c r="RRU2" s="2439"/>
      <c r="RRV2" s="2439"/>
      <c r="RRW2" s="2439"/>
      <c r="RRX2" s="2439"/>
      <c r="RRY2" s="2439"/>
      <c r="RRZ2" s="2439"/>
      <c r="RSA2" s="2439"/>
      <c r="RSB2" s="2439"/>
      <c r="RSC2" s="2439"/>
      <c r="RSD2" s="2439"/>
      <c r="RSE2" s="2439"/>
      <c r="RSF2" s="2439"/>
      <c r="RSG2" s="2439"/>
      <c r="RSH2" s="2439"/>
      <c r="RSI2" s="2439"/>
      <c r="RSJ2" s="2439"/>
      <c r="RSK2" s="2439"/>
      <c r="RSL2" s="2439"/>
      <c r="RSM2" s="2439"/>
      <c r="RSN2" s="2439"/>
      <c r="RSO2" s="2439"/>
      <c r="RSP2" s="2439"/>
      <c r="RSQ2" s="2439"/>
      <c r="RSR2" s="2439"/>
      <c r="RSS2" s="2439"/>
      <c r="RST2" s="2439"/>
      <c r="RSU2" s="2439"/>
      <c r="RSV2" s="2439"/>
      <c r="RSW2" s="2439"/>
      <c r="RSX2" s="2439"/>
      <c r="RSY2" s="2439"/>
      <c r="RSZ2" s="2439"/>
      <c r="RTA2" s="2439"/>
      <c r="RTB2" s="2439"/>
      <c r="RTC2" s="2439"/>
      <c r="RTD2" s="2439"/>
      <c r="RTE2" s="2439"/>
      <c r="RTF2" s="2439"/>
      <c r="RTG2" s="2439"/>
      <c r="RTH2" s="2439"/>
      <c r="RTI2" s="2439"/>
      <c r="RTJ2" s="2439"/>
      <c r="RTK2" s="2439"/>
      <c r="RTL2" s="2439"/>
      <c r="RTM2" s="2439"/>
      <c r="RTN2" s="2439"/>
      <c r="RTO2" s="2439"/>
      <c r="RTP2" s="2439"/>
      <c r="RTQ2" s="2439"/>
      <c r="RTR2" s="2439"/>
      <c r="RTS2" s="2439"/>
      <c r="RTT2" s="2439"/>
      <c r="RTU2" s="2439"/>
      <c r="RTV2" s="2439"/>
      <c r="RTW2" s="2439"/>
      <c r="RTX2" s="2439"/>
      <c r="RTY2" s="2439"/>
      <c r="RTZ2" s="2439"/>
      <c r="RUA2" s="2439"/>
      <c r="RUB2" s="2439"/>
      <c r="RUC2" s="2439"/>
      <c r="RUD2" s="2439"/>
      <c r="RUE2" s="2439"/>
      <c r="RUF2" s="2439"/>
      <c r="RUG2" s="2439"/>
      <c r="RUH2" s="2439"/>
      <c r="RUI2" s="2439"/>
      <c r="RUJ2" s="2439"/>
      <c r="RUK2" s="2439"/>
      <c r="RUL2" s="2439"/>
      <c r="RUM2" s="2439"/>
      <c r="RUN2" s="2439"/>
      <c r="RUO2" s="2439"/>
      <c r="RUP2" s="2439"/>
      <c r="RUQ2" s="2439"/>
      <c r="RUR2" s="2439"/>
      <c r="RUS2" s="2439"/>
      <c r="RUT2" s="2439"/>
      <c r="RUU2" s="2439"/>
      <c r="RUV2" s="2439"/>
      <c r="RUW2" s="2439"/>
      <c r="RUX2" s="2439"/>
      <c r="RUY2" s="2439"/>
      <c r="RUZ2" s="2439"/>
      <c r="RVA2" s="2439"/>
      <c r="RVB2" s="2439"/>
      <c r="RVC2" s="2439"/>
      <c r="RVD2" s="2439"/>
      <c r="RVE2" s="2439"/>
      <c r="RVF2" s="2439"/>
      <c r="RVG2" s="2439"/>
      <c r="RVH2" s="2439"/>
      <c r="RVI2" s="2439"/>
      <c r="RVJ2" s="2439"/>
      <c r="RVK2" s="2439"/>
      <c r="RVL2" s="2439"/>
      <c r="RVM2" s="2439"/>
      <c r="RVN2" s="2439"/>
      <c r="RVO2" s="2439"/>
      <c r="RVP2" s="2439"/>
      <c r="RVQ2" s="2439"/>
      <c r="RVR2" s="2439"/>
      <c r="RVS2" s="2439"/>
      <c r="RVT2" s="2439"/>
      <c r="RVU2" s="2439"/>
      <c r="RVV2" s="2439"/>
      <c r="RVW2" s="2439"/>
      <c r="RVX2" s="2439"/>
      <c r="RVY2" s="2439"/>
      <c r="RVZ2" s="2439"/>
      <c r="RWA2" s="2439"/>
      <c r="RWB2" s="2439"/>
      <c r="RWC2" s="2439"/>
      <c r="RWD2" s="2439"/>
      <c r="RWE2" s="2439"/>
      <c r="RWF2" s="2439"/>
      <c r="RWG2" s="2439"/>
      <c r="RWH2" s="2439"/>
      <c r="RWI2" s="2439"/>
      <c r="RWJ2" s="2439"/>
      <c r="RWK2" s="2439"/>
      <c r="RWL2" s="2439"/>
      <c r="RWM2" s="2439"/>
      <c r="RWN2" s="2439"/>
      <c r="RWO2" s="2439"/>
      <c r="RWP2" s="2439"/>
      <c r="RWQ2" s="2439"/>
      <c r="RWR2" s="2439"/>
      <c r="RWS2" s="2439"/>
      <c r="RWT2" s="2439"/>
      <c r="RWU2" s="2439"/>
      <c r="RWV2" s="2439"/>
      <c r="RWW2" s="2439"/>
      <c r="RWX2" s="2439"/>
      <c r="RWY2" s="2439"/>
      <c r="RWZ2" s="2439"/>
      <c r="RXA2" s="2439"/>
      <c r="RXB2" s="2439"/>
      <c r="RXC2" s="2439"/>
      <c r="RXD2" s="2439"/>
      <c r="RXE2" s="2439"/>
      <c r="RXF2" s="2439"/>
      <c r="RXG2" s="2439"/>
      <c r="RXH2" s="2439"/>
      <c r="RXI2" s="2439"/>
      <c r="RXJ2" s="2439"/>
      <c r="RXK2" s="2439"/>
      <c r="RXL2" s="2439"/>
      <c r="RXM2" s="2439"/>
      <c r="RXN2" s="2439"/>
      <c r="RXO2" s="2439"/>
      <c r="RXP2" s="2439"/>
      <c r="RXQ2" s="2439"/>
      <c r="RXR2" s="2439"/>
      <c r="RXS2" s="2439"/>
      <c r="RXT2" s="2439"/>
      <c r="RXU2" s="2439"/>
      <c r="RXV2" s="2439"/>
      <c r="RXW2" s="2439"/>
      <c r="RXX2" s="2439"/>
      <c r="RXY2" s="2439"/>
      <c r="RXZ2" s="2439"/>
      <c r="RYA2" s="2439"/>
      <c r="RYB2" s="2439"/>
      <c r="RYC2" s="2439"/>
      <c r="RYD2" s="2439"/>
      <c r="RYE2" s="2439"/>
      <c r="RYF2" s="2439"/>
      <c r="RYG2" s="2439"/>
      <c r="RYH2" s="2439"/>
      <c r="RYI2" s="2439"/>
      <c r="RYJ2" s="2439"/>
      <c r="RYK2" s="2439"/>
      <c r="RYL2" s="2439"/>
      <c r="RYM2" s="2439"/>
      <c r="RYN2" s="2439"/>
      <c r="RYO2" s="2439"/>
      <c r="RYP2" s="2439"/>
      <c r="RYQ2" s="2439"/>
      <c r="RYR2" s="2439"/>
      <c r="RYS2" s="2439"/>
      <c r="RYT2" s="2439"/>
      <c r="RYU2" s="2439"/>
      <c r="RYV2" s="2439"/>
      <c r="RYW2" s="2439"/>
      <c r="RYX2" s="2439"/>
      <c r="RYY2" s="2439"/>
      <c r="RYZ2" s="2439"/>
      <c r="RZA2" s="2439"/>
      <c r="RZB2" s="2439"/>
      <c r="RZC2" s="2439"/>
      <c r="RZD2" s="2439"/>
      <c r="RZE2" s="2439"/>
      <c r="RZF2" s="2439"/>
      <c r="RZG2" s="2439"/>
      <c r="RZH2" s="2439"/>
      <c r="RZI2" s="2439"/>
      <c r="RZJ2" s="2439"/>
      <c r="RZK2" s="2439"/>
      <c r="RZL2" s="2439"/>
      <c r="RZM2" s="2439"/>
      <c r="RZN2" s="2439"/>
      <c r="RZO2" s="2439"/>
      <c r="RZP2" s="2439"/>
      <c r="RZQ2" s="2439"/>
      <c r="RZR2" s="2439"/>
      <c r="RZS2" s="2439"/>
      <c r="RZT2" s="2439"/>
      <c r="RZU2" s="2439"/>
      <c r="RZV2" s="2439"/>
      <c r="RZW2" s="2439"/>
      <c r="RZX2" s="2439"/>
      <c r="RZY2" s="2439"/>
      <c r="RZZ2" s="2439"/>
      <c r="SAA2" s="2439"/>
      <c r="SAB2" s="2439"/>
      <c r="SAC2" s="2439"/>
      <c r="SAD2" s="2439"/>
      <c r="SAE2" s="2439"/>
      <c r="SAF2" s="2439"/>
      <c r="SAG2" s="2439"/>
      <c r="SAH2" s="2439"/>
      <c r="SAI2" s="2439"/>
      <c r="SAJ2" s="2439"/>
      <c r="SAK2" s="2439"/>
      <c r="SAL2" s="2439"/>
      <c r="SAM2" s="2439"/>
      <c r="SAN2" s="2439"/>
      <c r="SAO2" s="2439"/>
      <c r="SAP2" s="2439"/>
      <c r="SAQ2" s="2439"/>
      <c r="SAR2" s="2439"/>
      <c r="SAS2" s="2439"/>
      <c r="SAT2" s="2439"/>
      <c r="SAU2" s="2439"/>
      <c r="SAV2" s="2439"/>
      <c r="SAW2" s="2439"/>
      <c r="SAX2" s="2439"/>
      <c r="SAY2" s="2439"/>
      <c r="SAZ2" s="2439"/>
      <c r="SBA2" s="2439"/>
      <c r="SBB2" s="2439"/>
      <c r="SBC2" s="2439"/>
      <c r="SBD2" s="2439"/>
      <c r="SBE2" s="2439"/>
      <c r="SBF2" s="2439"/>
      <c r="SBG2" s="2439"/>
      <c r="SBH2" s="2439"/>
      <c r="SBI2" s="2439"/>
      <c r="SBJ2" s="2439"/>
      <c r="SBK2" s="2439"/>
      <c r="SBL2" s="2439"/>
      <c r="SBM2" s="2439"/>
      <c r="SBN2" s="2439"/>
      <c r="SBO2" s="2439"/>
      <c r="SBP2" s="2439"/>
      <c r="SBQ2" s="2439"/>
      <c r="SBR2" s="2439"/>
      <c r="SBS2" s="2439"/>
      <c r="SBT2" s="2439"/>
      <c r="SBU2" s="2439"/>
      <c r="SBV2" s="2439"/>
      <c r="SBW2" s="2439"/>
      <c r="SBX2" s="2439"/>
      <c r="SBY2" s="2439"/>
      <c r="SBZ2" s="2439"/>
      <c r="SCA2" s="2439"/>
      <c r="SCB2" s="2439"/>
      <c r="SCC2" s="2439"/>
      <c r="SCD2" s="2439"/>
      <c r="SCE2" s="2439"/>
      <c r="SCF2" s="2439"/>
      <c r="SCG2" s="2439"/>
      <c r="SCH2" s="2439"/>
      <c r="SCI2" s="2439"/>
      <c r="SCJ2" s="2439"/>
      <c r="SCK2" s="2439"/>
      <c r="SCL2" s="2439"/>
      <c r="SCM2" s="2439"/>
      <c r="SCN2" s="2439"/>
      <c r="SCO2" s="2439"/>
      <c r="SCP2" s="2439"/>
      <c r="SCQ2" s="2439"/>
      <c r="SCR2" s="2439"/>
      <c r="SCS2" s="2439"/>
      <c r="SCT2" s="2439"/>
      <c r="SCU2" s="2439"/>
      <c r="SCV2" s="2439"/>
      <c r="SCW2" s="2439"/>
      <c r="SCX2" s="2439"/>
      <c r="SCY2" s="2439"/>
      <c r="SCZ2" s="2439"/>
      <c r="SDA2" s="2439"/>
      <c r="SDB2" s="2439"/>
      <c r="SDC2" s="2439"/>
      <c r="SDD2" s="2439"/>
      <c r="SDE2" s="2439"/>
      <c r="SDF2" s="2439"/>
      <c r="SDG2" s="2439"/>
      <c r="SDH2" s="2439"/>
      <c r="SDI2" s="2439"/>
      <c r="SDJ2" s="2439"/>
      <c r="SDK2" s="2439"/>
      <c r="SDL2" s="2439"/>
      <c r="SDM2" s="2439"/>
      <c r="SDN2" s="2439"/>
      <c r="SDO2" s="2439"/>
      <c r="SDP2" s="2439"/>
      <c r="SDQ2" s="2439"/>
      <c r="SDR2" s="2439"/>
      <c r="SDS2" s="2439"/>
      <c r="SDT2" s="2439"/>
      <c r="SDU2" s="2439"/>
      <c r="SDV2" s="2439"/>
      <c r="SDW2" s="2439"/>
      <c r="SDX2" s="2439"/>
      <c r="SDY2" s="2439"/>
      <c r="SDZ2" s="2439"/>
      <c r="SEA2" s="2439"/>
      <c r="SEB2" s="2439"/>
      <c r="SEC2" s="2439"/>
      <c r="SED2" s="2439"/>
      <c r="SEE2" s="2439"/>
      <c r="SEF2" s="2439"/>
      <c r="SEG2" s="2439"/>
      <c r="SEH2" s="2439"/>
      <c r="SEI2" s="2439"/>
      <c r="SEJ2" s="2439"/>
      <c r="SEK2" s="2439"/>
      <c r="SEL2" s="2439"/>
      <c r="SEM2" s="2439"/>
      <c r="SEN2" s="2439"/>
      <c r="SEO2" s="2439"/>
      <c r="SEP2" s="2439"/>
      <c r="SEQ2" s="2439"/>
      <c r="SER2" s="2439"/>
      <c r="SES2" s="2439"/>
      <c r="SET2" s="2439"/>
      <c r="SEU2" s="2439"/>
      <c r="SEV2" s="2439"/>
      <c r="SEW2" s="2439"/>
      <c r="SEX2" s="2439"/>
      <c r="SEY2" s="2439"/>
      <c r="SEZ2" s="2439"/>
      <c r="SFA2" s="2439"/>
      <c r="SFB2" s="2439"/>
      <c r="SFC2" s="2439"/>
      <c r="SFD2" s="2439"/>
      <c r="SFE2" s="2439"/>
      <c r="SFF2" s="2439"/>
      <c r="SFG2" s="2439"/>
      <c r="SFH2" s="2439"/>
      <c r="SFI2" s="2439"/>
      <c r="SFJ2" s="2439"/>
      <c r="SFK2" s="2439"/>
      <c r="SFL2" s="2439"/>
      <c r="SFM2" s="2439"/>
      <c r="SFN2" s="2439"/>
      <c r="SFO2" s="2439"/>
      <c r="SFP2" s="2439"/>
      <c r="SFQ2" s="2439"/>
      <c r="SFR2" s="2439"/>
      <c r="SFS2" s="2439"/>
      <c r="SFT2" s="2439"/>
      <c r="SFU2" s="2439"/>
      <c r="SFV2" s="2439"/>
      <c r="SFW2" s="2439"/>
      <c r="SFX2" s="2439"/>
      <c r="SFY2" s="2439"/>
      <c r="SFZ2" s="2439"/>
      <c r="SGA2" s="2439"/>
      <c r="SGB2" s="2439"/>
      <c r="SGC2" s="2439"/>
      <c r="SGD2" s="2439"/>
      <c r="SGE2" s="2439"/>
      <c r="SGF2" s="2439"/>
      <c r="SGG2" s="2439"/>
      <c r="SGH2" s="2439"/>
      <c r="SGI2" s="2439"/>
      <c r="SGJ2" s="2439"/>
      <c r="SGK2" s="2439"/>
      <c r="SGL2" s="2439"/>
      <c r="SGM2" s="2439"/>
      <c r="SGN2" s="2439"/>
      <c r="SGO2" s="2439"/>
      <c r="SGP2" s="2439"/>
      <c r="SGQ2" s="2439"/>
      <c r="SGR2" s="2439"/>
      <c r="SGS2" s="2439"/>
      <c r="SGT2" s="2439"/>
      <c r="SGU2" s="2439"/>
      <c r="SGV2" s="2439"/>
      <c r="SGW2" s="2439"/>
      <c r="SGX2" s="2439"/>
      <c r="SGY2" s="2439"/>
      <c r="SGZ2" s="2439"/>
      <c r="SHA2" s="2439"/>
      <c r="SHB2" s="2439"/>
      <c r="SHC2" s="2439"/>
      <c r="SHD2" s="2439"/>
      <c r="SHE2" s="2439"/>
      <c r="SHF2" s="2439"/>
      <c r="SHG2" s="2439"/>
      <c r="SHH2" s="2439"/>
      <c r="SHI2" s="2439"/>
      <c r="SHJ2" s="2439"/>
      <c r="SHK2" s="2439"/>
      <c r="SHL2" s="2439"/>
      <c r="SHM2" s="2439"/>
      <c r="SHN2" s="2439"/>
      <c r="SHO2" s="2439"/>
      <c r="SHP2" s="2439"/>
      <c r="SHQ2" s="2439"/>
      <c r="SHR2" s="2439"/>
      <c r="SHS2" s="2439"/>
      <c r="SHT2" s="2439"/>
      <c r="SHU2" s="2439"/>
      <c r="SHV2" s="2439"/>
      <c r="SHW2" s="2439"/>
      <c r="SHX2" s="2439"/>
      <c r="SHY2" s="2439"/>
      <c r="SHZ2" s="2439"/>
      <c r="SIA2" s="2439"/>
      <c r="SIB2" s="2439"/>
      <c r="SIC2" s="2439"/>
      <c r="SID2" s="2439"/>
      <c r="SIE2" s="2439"/>
      <c r="SIF2" s="2439"/>
      <c r="SIG2" s="2439"/>
      <c r="SIH2" s="2439"/>
      <c r="SII2" s="2439"/>
      <c r="SIJ2" s="2439"/>
      <c r="SIK2" s="2439"/>
      <c r="SIL2" s="2439"/>
      <c r="SIM2" s="2439"/>
      <c r="SIN2" s="2439"/>
      <c r="SIO2" s="2439"/>
      <c r="SIP2" s="2439"/>
      <c r="SIQ2" s="2439"/>
      <c r="SIR2" s="2439"/>
      <c r="SIS2" s="2439"/>
      <c r="SIT2" s="2439"/>
      <c r="SIU2" s="2439"/>
      <c r="SIV2" s="2439"/>
      <c r="SIW2" s="2439"/>
      <c r="SIX2" s="2439"/>
      <c r="SIY2" s="2439"/>
      <c r="SIZ2" s="2439"/>
      <c r="SJA2" s="2439"/>
      <c r="SJB2" s="2439"/>
      <c r="SJC2" s="2439"/>
      <c r="SJD2" s="2439"/>
      <c r="SJE2" s="2439"/>
      <c r="SJF2" s="2439"/>
      <c r="SJG2" s="2439"/>
      <c r="SJH2" s="2439"/>
      <c r="SJI2" s="2439"/>
      <c r="SJJ2" s="2439"/>
      <c r="SJK2" s="2439"/>
      <c r="SJL2" s="2439"/>
      <c r="SJM2" s="2439"/>
      <c r="SJN2" s="2439"/>
      <c r="SJO2" s="2439"/>
      <c r="SJP2" s="2439"/>
      <c r="SJQ2" s="2439"/>
      <c r="SJR2" s="2439"/>
      <c r="SJS2" s="2439"/>
      <c r="SJT2" s="2439"/>
      <c r="SJU2" s="2439"/>
      <c r="SJV2" s="2439"/>
      <c r="SJW2" s="2439"/>
      <c r="SJX2" s="2439"/>
      <c r="SJY2" s="2439"/>
      <c r="SJZ2" s="2439"/>
      <c r="SKA2" s="2439"/>
      <c r="SKB2" s="2439"/>
      <c r="SKC2" s="2439"/>
      <c r="SKD2" s="2439"/>
      <c r="SKE2" s="2439"/>
      <c r="SKF2" s="2439"/>
      <c r="SKG2" s="2439"/>
      <c r="SKH2" s="2439"/>
      <c r="SKI2" s="2439"/>
      <c r="SKJ2" s="2439"/>
      <c r="SKK2" s="2439"/>
      <c r="SKL2" s="2439"/>
      <c r="SKM2" s="2439"/>
      <c r="SKN2" s="2439"/>
      <c r="SKO2" s="2439"/>
      <c r="SKP2" s="2439"/>
      <c r="SKQ2" s="2439"/>
      <c r="SKR2" s="2439"/>
      <c r="SKS2" s="2439"/>
      <c r="SKT2" s="2439"/>
      <c r="SKU2" s="2439"/>
      <c r="SKV2" s="2439"/>
      <c r="SKW2" s="2439"/>
      <c r="SKX2" s="2439"/>
      <c r="SKY2" s="2439"/>
      <c r="SKZ2" s="2439"/>
      <c r="SLA2" s="2439"/>
      <c r="SLB2" s="2439"/>
      <c r="SLC2" s="2439"/>
      <c r="SLD2" s="2439"/>
      <c r="SLE2" s="2439"/>
      <c r="SLF2" s="2439"/>
      <c r="SLG2" s="2439"/>
      <c r="SLH2" s="2439"/>
      <c r="SLI2" s="2439"/>
      <c r="SLJ2" s="2439"/>
      <c r="SLK2" s="2439"/>
      <c r="SLL2" s="2439"/>
      <c r="SLM2" s="2439"/>
      <c r="SLN2" s="2439"/>
      <c r="SLO2" s="2439"/>
      <c r="SLP2" s="2439"/>
      <c r="SLQ2" s="2439"/>
      <c r="SLR2" s="2439"/>
      <c r="SLS2" s="2439"/>
      <c r="SLT2" s="2439"/>
      <c r="SLU2" s="2439"/>
      <c r="SLV2" s="2439"/>
      <c r="SLW2" s="2439"/>
      <c r="SLX2" s="2439"/>
      <c r="SLY2" s="2439"/>
      <c r="SLZ2" s="2439"/>
      <c r="SMA2" s="2439"/>
      <c r="SMB2" s="2439"/>
      <c r="SMC2" s="2439"/>
      <c r="SMD2" s="2439"/>
      <c r="SME2" s="2439"/>
      <c r="SMF2" s="2439"/>
      <c r="SMG2" s="2439"/>
      <c r="SMH2" s="2439"/>
      <c r="SMI2" s="2439"/>
      <c r="SMJ2" s="2439"/>
      <c r="SMK2" s="2439"/>
      <c r="SML2" s="2439"/>
      <c r="SMM2" s="2439"/>
      <c r="SMN2" s="2439"/>
      <c r="SMO2" s="2439"/>
      <c r="SMP2" s="2439"/>
      <c r="SMQ2" s="2439"/>
      <c r="SMR2" s="2439"/>
      <c r="SMS2" s="2439"/>
      <c r="SMT2" s="2439"/>
      <c r="SMU2" s="2439"/>
      <c r="SMV2" s="2439"/>
      <c r="SMW2" s="2439"/>
      <c r="SMX2" s="2439"/>
      <c r="SMY2" s="2439"/>
      <c r="SMZ2" s="2439"/>
      <c r="SNA2" s="2439"/>
      <c r="SNB2" s="2439"/>
      <c r="SNC2" s="2439"/>
      <c r="SND2" s="2439"/>
      <c r="SNE2" s="2439"/>
      <c r="SNF2" s="2439"/>
      <c r="SNG2" s="2439"/>
      <c r="SNH2" s="2439"/>
      <c r="SNI2" s="2439"/>
      <c r="SNJ2" s="2439"/>
      <c r="SNK2" s="2439"/>
      <c r="SNL2" s="2439"/>
      <c r="SNM2" s="2439"/>
      <c r="SNN2" s="2439"/>
      <c r="SNO2" s="2439"/>
      <c r="SNP2" s="2439"/>
      <c r="SNQ2" s="2439"/>
      <c r="SNR2" s="2439"/>
      <c r="SNS2" s="2439"/>
      <c r="SNT2" s="2439"/>
      <c r="SNU2" s="2439"/>
      <c r="SNV2" s="2439"/>
      <c r="SNW2" s="2439"/>
      <c r="SNX2" s="2439"/>
      <c r="SNY2" s="2439"/>
      <c r="SNZ2" s="2439"/>
      <c r="SOA2" s="2439"/>
      <c r="SOB2" s="2439"/>
      <c r="SOC2" s="2439"/>
      <c r="SOD2" s="2439"/>
      <c r="SOE2" s="2439"/>
      <c r="SOF2" s="2439"/>
      <c r="SOG2" s="2439"/>
      <c r="SOH2" s="2439"/>
      <c r="SOI2" s="2439"/>
      <c r="SOJ2" s="2439"/>
      <c r="SOK2" s="2439"/>
      <c r="SOL2" s="2439"/>
      <c r="SOM2" s="2439"/>
      <c r="SON2" s="2439"/>
      <c r="SOO2" s="2439"/>
      <c r="SOP2" s="2439"/>
      <c r="SOQ2" s="2439"/>
      <c r="SOR2" s="2439"/>
      <c r="SOS2" s="2439"/>
      <c r="SOT2" s="2439"/>
      <c r="SOU2" s="2439"/>
      <c r="SOV2" s="2439"/>
      <c r="SOW2" s="2439"/>
      <c r="SOX2" s="2439"/>
      <c r="SOY2" s="2439"/>
      <c r="SOZ2" s="2439"/>
      <c r="SPA2" s="2439"/>
      <c r="SPB2" s="2439"/>
      <c r="SPC2" s="2439"/>
      <c r="SPD2" s="2439"/>
      <c r="SPE2" s="2439"/>
      <c r="SPF2" s="2439"/>
      <c r="SPG2" s="2439"/>
      <c r="SPH2" s="2439"/>
      <c r="SPI2" s="2439"/>
      <c r="SPJ2" s="2439"/>
      <c r="SPK2" s="2439"/>
      <c r="SPL2" s="2439"/>
      <c r="SPM2" s="2439"/>
      <c r="SPN2" s="2439"/>
      <c r="SPO2" s="2439"/>
      <c r="SPP2" s="2439"/>
      <c r="SPQ2" s="2439"/>
      <c r="SPR2" s="2439"/>
      <c r="SPS2" s="2439"/>
      <c r="SPT2" s="2439"/>
      <c r="SPU2" s="2439"/>
      <c r="SPV2" s="2439"/>
      <c r="SPW2" s="2439"/>
      <c r="SPX2" s="2439"/>
      <c r="SPY2" s="2439"/>
      <c r="SPZ2" s="2439"/>
      <c r="SQA2" s="2439"/>
      <c r="SQB2" s="2439"/>
      <c r="SQC2" s="2439"/>
      <c r="SQD2" s="2439"/>
      <c r="SQE2" s="2439"/>
      <c r="SQF2" s="2439"/>
      <c r="SQG2" s="2439"/>
      <c r="SQH2" s="2439"/>
      <c r="SQI2" s="2439"/>
      <c r="SQJ2" s="2439"/>
      <c r="SQK2" s="2439"/>
      <c r="SQL2" s="2439"/>
      <c r="SQM2" s="2439"/>
      <c r="SQN2" s="2439"/>
      <c r="SQO2" s="2439"/>
      <c r="SQP2" s="2439"/>
      <c r="SQQ2" s="2439"/>
      <c r="SQR2" s="2439"/>
      <c r="SQS2" s="2439"/>
      <c r="SQT2" s="2439"/>
      <c r="SQU2" s="2439"/>
      <c r="SQV2" s="2439"/>
      <c r="SQW2" s="2439"/>
      <c r="SQX2" s="2439"/>
      <c r="SQY2" s="2439"/>
      <c r="SQZ2" s="2439"/>
      <c r="SRA2" s="2439"/>
      <c r="SRB2" s="2439"/>
      <c r="SRC2" s="2439"/>
      <c r="SRD2" s="2439"/>
      <c r="SRE2" s="2439"/>
      <c r="SRF2" s="2439"/>
      <c r="SRG2" s="2439"/>
      <c r="SRH2" s="2439"/>
      <c r="SRI2" s="2439"/>
      <c r="SRJ2" s="2439"/>
      <c r="SRK2" s="2439"/>
      <c r="SRL2" s="2439"/>
      <c r="SRM2" s="2439"/>
      <c r="SRN2" s="2439"/>
      <c r="SRO2" s="2439"/>
      <c r="SRP2" s="2439"/>
      <c r="SRQ2" s="2439"/>
      <c r="SRR2" s="2439"/>
      <c r="SRS2" s="2439"/>
      <c r="SRT2" s="2439"/>
      <c r="SRU2" s="2439"/>
      <c r="SRV2" s="2439"/>
      <c r="SRW2" s="2439"/>
      <c r="SRX2" s="2439"/>
      <c r="SRY2" s="2439"/>
      <c r="SRZ2" s="2439"/>
      <c r="SSA2" s="2439"/>
      <c r="SSB2" s="2439"/>
      <c r="SSC2" s="2439"/>
      <c r="SSD2" s="2439"/>
      <c r="SSE2" s="2439"/>
      <c r="SSF2" s="2439"/>
      <c r="SSG2" s="2439"/>
      <c r="SSH2" s="2439"/>
      <c r="SSI2" s="2439"/>
      <c r="SSJ2" s="2439"/>
      <c r="SSK2" s="2439"/>
      <c r="SSL2" s="2439"/>
      <c r="SSM2" s="2439"/>
      <c r="SSN2" s="2439"/>
      <c r="SSO2" s="2439"/>
      <c r="SSP2" s="2439"/>
      <c r="SSQ2" s="2439"/>
      <c r="SSR2" s="2439"/>
      <c r="SSS2" s="2439"/>
      <c r="SST2" s="2439"/>
      <c r="SSU2" s="2439"/>
      <c r="SSV2" s="2439"/>
      <c r="SSW2" s="2439"/>
      <c r="SSX2" s="2439"/>
      <c r="SSY2" s="2439"/>
      <c r="SSZ2" s="2439"/>
      <c r="STA2" s="2439"/>
      <c r="STB2" s="2439"/>
      <c r="STC2" s="2439"/>
      <c r="STD2" s="2439"/>
      <c r="STE2" s="2439"/>
      <c r="STF2" s="2439"/>
      <c r="STG2" s="2439"/>
      <c r="STH2" s="2439"/>
      <c r="STI2" s="2439"/>
      <c r="STJ2" s="2439"/>
      <c r="STK2" s="2439"/>
      <c r="STL2" s="2439"/>
      <c r="STM2" s="2439"/>
      <c r="STN2" s="2439"/>
      <c r="STO2" s="2439"/>
      <c r="STP2" s="2439"/>
      <c r="STQ2" s="2439"/>
      <c r="STR2" s="2439"/>
      <c r="STS2" s="2439"/>
      <c r="STT2" s="2439"/>
      <c r="STU2" s="2439"/>
      <c r="STV2" s="2439"/>
      <c r="STW2" s="2439"/>
      <c r="STX2" s="2439"/>
      <c r="STY2" s="2439"/>
      <c r="STZ2" s="2439"/>
      <c r="SUA2" s="2439"/>
      <c r="SUB2" s="2439"/>
      <c r="SUC2" s="2439"/>
      <c r="SUD2" s="2439"/>
      <c r="SUE2" s="2439"/>
      <c r="SUF2" s="2439"/>
      <c r="SUG2" s="2439"/>
      <c r="SUH2" s="2439"/>
      <c r="SUI2" s="2439"/>
      <c r="SUJ2" s="2439"/>
      <c r="SUK2" s="2439"/>
      <c r="SUL2" s="2439"/>
      <c r="SUM2" s="2439"/>
      <c r="SUN2" s="2439"/>
      <c r="SUO2" s="2439"/>
      <c r="SUP2" s="2439"/>
      <c r="SUQ2" s="2439"/>
      <c r="SUR2" s="2439"/>
      <c r="SUS2" s="2439"/>
      <c r="SUT2" s="2439"/>
      <c r="SUU2" s="2439"/>
      <c r="SUV2" s="2439"/>
      <c r="SUW2" s="2439"/>
      <c r="SUX2" s="2439"/>
      <c r="SUY2" s="2439"/>
      <c r="SUZ2" s="2439"/>
      <c r="SVA2" s="2439"/>
      <c r="SVB2" s="2439"/>
      <c r="SVC2" s="2439"/>
      <c r="SVD2" s="2439"/>
      <c r="SVE2" s="2439"/>
      <c r="SVF2" s="2439"/>
      <c r="SVG2" s="2439"/>
      <c r="SVH2" s="2439"/>
      <c r="SVI2" s="2439"/>
      <c r="SVJ2" s="2439"/>
      <c r="SVK2" s="2439"/>
      <c r="SVL2" s="2439"/>
      <c r="SVM2" s="2439"/>
      <c r="SVN2" s="2439"/>
      <c r="SVO2" s="2439"/>
      <c r="SVP2" s="2439"/>
      <c r="SVQ2" s="2439"/>
      <c r="SVR2" s="2439"/>
      <c r="SVS2" s="2439"/>
      <c r="SVT2" s="2439"/>
      <c r="SVU2" s="2439"/>
      <c r="SVV2" s="2439"/>
      <c r="SVW2" s="2439"/>
      <c r="SVX2" s="2439"/>
      <c r="SVY2" s="2439"/>
      <c r="SVZ2" s="2439"/>
      <c r="SWA2" s="2439"/>
      <c r="SWB2" s="2439"/>
      <c r="SWC2" s="2439"/>
      <c r="SWD2" s="2439"/>
      <c r="SWE2" s="2439"/>
      <c r="SWF2" s="2439"/>
      <c r="SWG2" s="2439"/>
      <c r="SWH2" s="2439"/>
      <c r="SWI2" s="2439"/>
      <c r="SWJ2" s="2439"/>
      <c r="SWK2" s="2439"/>
      <c r="SWL2" s="2439"/>
      <c r="SWM2" s="2439"/>
      <c r="SWN2" s="2439"/>
      <c r="SWO2" s="2439"/>
      <c r="SWP2" s="2439"/>
      <c r="SWQ2" s="2439"/>
      <c r="SWR2" s="2439"/>
      <c r="SWS2" s="2439"/>
      <c r="SWT2" s="2439"/>
      <c r="SWU2" s="2439"/>
      <c r="SWV2" s="2439"/>
      <c r="SWW2" s="2439"/>
      <c r="SWX2" s="2439"/>
      <c r="SWY2" s="2439"/>
      <c r="SWZ2" s="2439"/>
      <c r="SXA2" s="2439"/>
      <c r="SXB2" s="2439"/>
      <c r="SXC2" s="2439"/>
      <c r="SXD2" s="2439"/>
      <c r="SXE2" s="2439"/>
      <c r="SXF2" s="2439"/>
      <c r="SXG2" s="2439"/>
      <c r="SXH2" s="2439"/>
      <c r="SXI2" s="2439"/>
      <c r="SXJ2" s="2439"/>
      <c r="SXK2" s="2439"/>
      <c r="SXL2" s="2439"/>
      <c r="SXM2" s="2439"/>
      <c r="SXN2" s="2439"/>
      <c r="SXO2" s="2439"/>
      <c r="SXP2" s="2439"/>
      <c r="SXQ2" s="2439"/>
      <c r="SXR2" s="2439"/>
      <c r="SXS2" s="2439"/>
      <c r="SXT2" s="2439"/>
      <c r="SXU2" s="2439"/>
      <c r="SXV2" s="2439"/>
      <c r="SXW2" s="2439"/>
      <c r="SXX2" s="2439"/>
      <c r="SXY2" s="2439"/>
      <c r="SXZ2" s="2439"/>
      <c r="SYA2" s="2439"/>
      <c r="SYB2" s="2439"/>
      <c r="SYC2" s="2439"/>
      <c r="SYD2" s="2439"/>
      <c r="SYE2" s="2439"/>
      <c r="SYF2" s="2439"/>
      <c r="SYG2" s="2439"/>
      <c r="SYH2" s="2439"/>
      <c r="SYI2" s="2439"/>
      <c r="SYJ2" s="2439"/>
      <c r="SYK2" s="2439"/>
      <c r="SYL2" s="2439"/>
      <c r="SYM2" s="2439"/>
      <c r="SYN2" s="2439"/>
      <c r="SYO2" s="2439"/>
      <c r="SYP2" s="2439"/>
      <c r="SYQ2" s="2439"/>
      <c r="SYR2" s="2439"/>
      <c r="SYS2" s="2439"/>
      <c r="SYT2" s="2439"/>
      <c r="SYU2" s="2439"/>
      <c r="SYV2" s="2439"/>
      <c r="SYW2" s="2439"/>
      <c r="SYX2" s="2439"/>
      <c r="SYY2" s="2439"/>
      <c r="SYZ2" s="2439"/>
      <c r="SZA2" s="2439"/>
      <c r="SZB2" s="2439"/>
      <c r="SZC2" s="2439"/>
      <c r="SZD2" s="2439"/>
      <c r="SZE2" s="2439"/>
      <c r="SZF2" s="2439"/>
      <c r="SZG2" s="2439"/>
      <c r="SZH2" s="2439"/>
      <c r="SZI2" s="2439"/>
      <c r="SZJ2" s="2439"/>
      <c r="SZK2" s="2439"/>
      <c r="SZL2" s="2439"/>
      <c r="SZM2" s="2439"/>
      <c r="SZN2" s="2439"/>
      <c r="SZO2" s="2439"/>
      <c r="SZP2" s="2439"/>
      <c r="SZQ2" s="2439"/>
      <c r="SZR2" s="2439"/>
      <c r="SZS2" s="2439"/>
      <c r="SZT2" s="2439"/>
      <c r="SZU2" s="2439"/>
      <c r="SZV2" s="2439"/>
      <c r="SZW2" s="2439"/>
      <c r="SZX2" s="2439"/>
      <c r="SZY2" s="2439"/>
      <c r="SZZ2" s="2439"/>
      <c r="TAA2" s="2439"/>
      <c r="TAB2" s="2439"/>
      <c r="TAC2" s="2439"/>
      <c r="TAD2" s="2439"/>
      <c r="TAE2" s="2439"/>
      <c r="TAF2" s="2439"/>
      <c r="TAG2" s="2439"/>
      <c r="TAH2" s="2439"/>
      <c r="TAI2" s="2439"/>
      <c r="TAJ2" s="2439"/>
      <c r="TAK2" s="2439"/>
      <c r="TAL2" s="2439"/>
      <c r="TAM2" s="2439"/>
      <c r="TAN2" s="2439"/>
      <c r="TAO2" s="2439"/>
      <c r="TAP2" s="2439"/>
      <c r="TAQ2" s="2439"/>
      <c r="TAR2" s="2439"/>
      <c r="TAS2" s="2439"/>
      <c r="TAT2" s="2439"/>
      <c r="TAU2" s="2439"/>
      <c r="TAV2" s="2439"/>
      <c r="TAW2" s="2439"/>
      <c r="TAX2" s="2439"/>
      <c r="TAY2" s="2439"/>
      <c r="TAZ2" s="2439"/>
      <c r="TBA2" s="2439"/>
      <c r="TBB2" s="2439"/>
      <c r="TBC2" s="2439"/>
      <c r="TBD2" s="2439"/>
      <c r="TBE2" s="2439"/>
      <c r="TBF2" s="2439"/>
      <c r="TBG2" s="2439"/>
      <c r="TBH2" s="2439"/>
      <c r="TBI2" s="2439"/>
      <c r="TBJ2" s="2439"/>
      <c r="TBK2" s="2439"/>
      <c r="TBL2" s="2439"/>
      <c r="TBM2" s="2439"/>
      <c r="TBN2" s="2439"/>
      <c r="TBO2" s="2439"/>
      <c r="TBP2" s="2439"/>
      <c r="TBQ2" s="2439"/>
      <c r="TBR2" s="2439"/>
      <c r="TBS2" s="2439"/>
      <c r="TBT2" s="2439"/>
      <c r="TBU2" s="2439"/>
      <c r="TBV2" s="2439"/>
      <c r="TBW2" s="2439"/>
      <c r="TBX2" s="2439"/>
      <c r="TBY2" s="2439"/>
      <c r="TBZ2" s="2439"/>
      <c r="TCA2" s="2439"/>
      <c r="TCB2" s="2439"/>
      <c r="TCC2" s="2439"/>
      <c r="TCD2" s="2439"/>
      <c r="TCE2" s="2439"/>
      <c r="TCF2" s="2439"/>
      <c r="TCG2" s="2439"/>
      <c r="TCH2" s="2439"/>
      <c r="TCI2" s="2439"/>
      <c r="TCJ2" s="2439"/>
      <c r="TCK2" s="2439"/>
      <c r="TCL2" s="2439"/>
      <c r="TCM2" s="2439"/>
      <c r="TCN2" s="2439"/>
      <c r="TCO2" s="2439"/>
      <c r="TCP2" s="2439"/>
      <c r="TCQ2" s="2439"/>
      <c r="TCR2" s="2439"/>
      <c r="TCS2" s="2439"/>
      <c r="TCT2" s="2439"/>
      <c r="TCU2" s="2439"/>
      <c r="TCV2" s="2439"/>
      <c r="TCW2" s="2439"/>
      <c r="TCX2" s="2439"/>
      <c r="TCY2" s="2439"/>
      <c r="TCZ2" s="2439"/>
      <c r="TDA2" s="2439"/>
      <c r="TDB2" s="2439"/>
      <c r="TDC2" s="2439"/>
      <c r="TDD2" s="2439"/>
      <c r="TDE2" s="2439"/>
      <c r="TDF2" s="2439"/>
      <c r="TDG2" s="2439"/>
      <c r="TDH2" s="2439"/>
      <c r="TDI2" s="2439"/>
      <c r="TDJ2" s="2439"/>
      <c r="TDK2" s="2439"/>
      <c r="TDL2" s="2439"/>
      <c r="TDM2" s="2439"/>
      <c r="TDN2" s="2439"/>
      <c r="TDO2" s="2439"/>
      <c r="TDP2" s="2439"/>
      <c r="TDQ2" s="2439"/>
      <c r="TDR2" s="2439"/>
      <c r="TDS2" s="2439"/>
      <c r="TDT2" s="2439"/>
      <c r="TDU2" s="2439"/>
      <c r="TDV2" s="2439"/>
      <c r="TDW2" s="2439"/>
      <c r="TDX2" s="2439"/>
      <c r="TDY2" s="2439"/>
      <c r="TDZ2" s="2439"/>
      <c r="TEA2" s="2439"/>
      <c r="TEB2" s="2439"/>
      <c r="TEC2" s="2439"/>
      <c r="TED2" s="2439"/>
      <c r="TEE2" s="2439"/>
      <c r="TEF2" s="2439"/>
      <c r="TEG2" s="2439"/>
      <c r="TEH2" s="2439"/>
      <c r="TEI2" s="2439"/>
      <c r="TEJ2" s="2439"/>
      <c r="TEK2" s="2439"/>
      <c r="TEL2" s="2439"/>
      <c r="TEM2" s="2439"/>
      <c r="TEN2" s="2439"/>
      <c r="TEO2" s="2439"/>
      <c r="TEP2" s="2439"/>
      <c r="TEQ2" s="2439"/>
      <c r="TER2" s="2439"/>
      <c r="TES2" s="2439"/>
      <c r="TET2" s="2439"/>
      <c r="TEU2" s="2439"/>
      <c r="TEV2" s="2439"/>
      <c r="TEW2" s="2439"/>
      <c r="TEX2" s="2439"/>
      <c r="TEY2" s="2439"/>
      <c r="TEZ2" s="2439"/>
      <c r="TFA2" s="2439"/>
      <c r="TFB2" s="2439"/>
      <c r="TFC2" s="2439"/>
      <c r="TFD2" s="2439"/>
      <c r="TFE2" s="2439"/>
      <c r="TFF2" s="2439"/>
      <c r="TFG2" s="2439"/>
      <c r="TFH2" s="2439"/>
      <c r="TFI2" s="2439"/>
      <c r="TFJ2" s="2439"/>
      <c r="TFK2" s="2439"/>
      <c r="TFL2" s="2439"/>
      <c r="TFM2" s="2439"/>
      <c r="TFN2" s="2439"/>
      <c r="TFO2" s="2439"/>
      <c r="TFP2" s="2439"/>
      <c r="TFQ2" s="2439"/>
      <c r="TFR2" s="2439"/>
      <c r="TFS2" s="2439"/>
      <c r="TFT2" s="2439"/>
      <c r="TFU2" s="2439"/>
      <c r="TFV2" s="2439"/>
      <c r="TFW2" s="2439"/>
      <c r="TFX2" s="2439"/>
      <c r="TFY2" s="2439"/>
      <c r="TFZ2" s="2439"/>
      <c r="TGA2" s="2439"/>
      <c r="TGB2" s="2439"/>
      <c r="TGC2" s="2439"/>
      <c r="TGD2" s="2439"/>
      <c r="TGE2" s="2439"/>
      <c r="TGF2" s="2439"/>
      <c r="TGG2" s="2439"/>
      <c r="TGH2" s="2439"/>
      <c r="TGI2" s="2439"/>
      <c r="TGJ2" s="2439"/>
      <c r="TGK2" s="2439"/>
      <c r="TGL2" s="2439"/>
      <c r="TGM2" s="2439"/>
      <c r="TGN2" s="2439"/>
      <c r="TGO2" s="2439"/>
      <c r="TGP2" s="2439"/>
      <c r="TGQ2" s="2439"/>
      <c r="TGR2" s="2439"/>
      <c r="TGS2" s="2439"/>
      <c r="TGT2" s="2439"/>
      <c r="TGU2" s="2439"/>
      <c r="TGV2" s="2439"/>
      <c r="TGW2" s="2439"/>
      <c r="TGX2" s="2439"/>
      <c r="TGY2" s="2439"/>
      <c r="TGZ2" s="2439"/>
      <c r="THA2" s="2439"/>
      <c r="THB2" s="2439"/>
      <c r="THC2" s="2439"/>
      <c r="THD2" s="2439"/>
      <c r="THE2" s="2439"/>
      <c r="THF2" s="2439"/>
      <c r="THG2" s="2439"/>
      <c r="THH2" s="2439"/>
      <c r="THI2" s="2439"/>
      <c r="THJ2" s="2439"/>
      <c r="THK2" s="2439"/>
      <c r="THL2" s="2439"/>
      <c r="THM2" s="2439"/>
      <c r="THN2" s="2439"/>
      <c r="THO2" s="2439"/>
      <c r="THP2" s="2439"/>
      <c r="THQ2" s="2439"/>
      <c r="THR2" s="2439"/>
      <c r="THS2" s="2439"/>
      <c r="THT2" s="2439"/>
      <c r="THU2" s="2439"/>
      <c r="THV2" s="2439"/>
      <c r="THW2" s="2439"/>
      <c r="THX2" s="2439"/>
      <c r="THY2" s="2439"/>
      <c r="THZ2" s="2439"/>
      <c r="TIA2" s="2439"/>
      <c r="TIB2" s="2439"/>
      <c r="TIC2" s="2439"/>
      <c r="TID2" s="2439"/>
      <c r="TIE2" s="2439"/>
      <c r="TIF2" s="2439"/>
      <c r="TIG2" s="2439"/>
      <c r="TIH2" s="2439"/>
      <c r="TII2" s="2439"/>
      <c r="TIJ2" s="2439"/>
      <c r="TIK2" s="2439"/>
      <c r="TIL2" s="2439"/>
      <c r="TIM2" s="2439"/>
      <c r="TIN2" s="2439"/>
      <c r="TIO2" s="2439"/>
      <c r="TIP2" s="2439"/>
      <c r="TIQ2" s="2439"/>
      <c r="TIR2" s="2439"/>
      <c r="TIS2" s="2439"/>
      <c r="TIT2" s="2439"/>
      <c r="TIU2" s="2439"/>
      <c r="TIV2" s="2439"/>
      <c r="TIW2" s="2439"/>
      <c r="TIX2" s="2439"/>
      <c r="TIY2" s="2439"/>
      <c r="TIZ2" s="2439"/>
      <c r="TJA2" s="2439"/>
      <c r="TJB2" s="2439"/>
      <c r="TJC2" s="2439"/>
      <c r="TJD2" s="2439"/>
      <c r="TJE2" s="2439"/>
      <c r="TJF2" s="2439"/>
      <c r="TJG2" s="2439"/>
      <c r="TJH2" s="2439"/>
      <c r="TJI2" s="2439"/>
      <c r="TJJ2" s="2439"/>
      <c r="TJK2" s="2439"/>
      <c r="TJL2" s="2439"/>
      <c r="TJM2" s="2439"/>
      <c r="TJN2" s="2439"/>
      <c r="TJO2" s="2439"/>
      <c r="TJP2" s="2439"/>
      <c r="TJQ2" s="2439"/>
      <c r="TJR2" s="2439"/>
      <c r="TJS2" s="2439"/>
      <c r="TJT2" s="2439"/>
      <c r="TJU2" s="2439"/>
      <c r="TJV2" s="2439"/>
      <c r="TJW2" s="2439"/>
      <c r="TJX2" s="2439"/>
      <c r="TJY2" s="2439"/>
      <c r="TJZ2" s="2439"/>
      <c r="TKA2" s="2439"/>
      <c r="TKB2" s="2439"/>
      <c r="TKC2" s="2439"/>
      <c r="TKD2" s="2439"/>
      <c r="TKE2" s="2439"/>
      <c r="TKF2" s="2439"/>
      <c r="TKG2" s="2439"/>
      <c r="TKH2" s="2439"/>
      <c r="TKI2" s="2439"/>
      <c r="TKJ2" s="2439"/>
      <c r="TKK2" s="2439"/>
      <c r="TKL2" s="2439"/>
      <c r="TKM2" s="2439"/>
      <c r="TKN2" s="2439"/>
      <c r="TKO2" s="2439"/>
      <c r="TKP2" s="2439"/>
      <c r="TKQ2" s="2439"/>
      <c r="TKR2" s="2439"/>
      <c r="TKS2" s="2439"/>
      <c r="TKT2" s="2439"/>
      <c r="TKU2" s="2439"/>
      <c r="TKV2" s="2439"/>
      <c r="TKW2" s="2439"/>
      <c r="TKX2" s="2439"/>
      <c r="TKY2" s="2439"/>
      <c r="TKZ2" s="2439"/>
      <c r="TLA2" s="2439"/>
      <c r="TLB2" s="2439"/>
      <c r="TLC2" s="2439"/>
      <c r="TLD2" s="2439"/>
      <c r="TLE2" s="2439"/>
      <c r="TLF2" s="2439"/>
      <c r="TLG2" s="2439"/>
      <c r="TLH2" s="2439"/>
      <c r="TLI2" s="2439"/>
      <c r="TLJ2" s="2439"/>
      <c r="TLK2" s="2439"/>
      <c r="TLL2" s="2439"/>
      <c r="TLM2" s="2439"/>
      <c r="TLN2" s="2439"/>
      <c r="TLO2" s="2439"/>
      <c r="TLP2" s="2439"/>
      <c r="TLQ2" s="2439"/>
      <c r="TLR2" s="2439"/>
      <c r="TLS2" s="2439"/>
      <c r="TLT2" s="2439"/>
      <c r="TLU2" s="2439"/>
      <c r="TLV2" s="2439"/>
      <c r="TLW2" s="2439"/>
      <c r="TLX2" s="2439"/>
      <c r="TLY2" s="2439"/>
      <c r="TLZ2" s="2439"/>
      <c r="TMA2" s="2439"/>
      <c r="TMB2" s="2439"/>
      <c r="TMC2" s="2439"/>
      <c r="TMD2" s="2439"/>
      <c r="TME2" s="2439"/>
      <c r="TMF2" s="2439"/>
      <c r="TMG2" s="2439"/>
      <c r="TMH2" s="2439"/>
      <c r="TMI2" s="2439"/>
      <c r="TMJ2" s="2439"/>
      <c r="TMK2" s="2439"/>
      <c r="TML2" s="2439"/>
      <c r="TMM2" s="2439"/>
      <c r="TMN2" s="2439"/>
      <c r="TMO2" s="2439"/>
      <c r="TMP2" s="2439"/>
      <c r="TMQ2" s="2439"/>
      <c r="TMR2" s="2439"/>
      <c r="TMS2" s="2439"/>
      <c r="TMT2" s="2439"/>
      <c r="TMU2" s="2439"/>
      <c r="TMV2" s="2439"/>
      <c r="TMW2" s="2439"/>
      <c r="TMX2" s="2439"/>
      <c r="TMY2" s="2439"/>
      <c r="TMZ2" s="2439"/>
      <c r="TNA2" s="2439"/>
      <c r="TNB2" s="2439"/>
      <c r="TNC2" s="2439"/>
      <c r="TND2" s="2439"/>
      <c r="TNE2" s="2439"/>
      <c r="TNF2" s="2439"/>
      <c r="TNG2" s="2439"/>
      <c r="TNH2" s="2439"/>
      <c r="TNI2" s="2439"/>
      <c r="TNJ2" s="2439"/>
      <c r="TNK2" s="2439"/>
      <c r="TNL2" s="2439"/>
      <c r="TNM2" s="2439"/>
      <c r="TNN2" s="2439"/>
      <c r="TNO2" s="2439"/>
      <c r="TNP2" s="2439"/>
      <c r="TNQ2" s="2439"/>
      <c r="TNR2" s="2439"/>
      <c r="TNS2" s="2439"/>
      <c r="TNT2" s="2439"/>
      <c r="TNU2" s="2439"/>
      <c r="TNV2" s="2439"/>
      <c r="TNW2" s="2439"/>
      <c r="TNX2" s="2439"/>
      <c r="TNY2" s="2439"/>
      <c r="TNZ2" s="2439"/>
      <c r="TOA2" s="2439"/>
      <c r="TOB2" s="2439"/>
      <c r="TOC2" s="2439"/>
      <c r="TOD2" s="2439"/>
      <c r="TOE2" s="2439"/>
      <c r="TOF2" s="2439"/>
      <c r="TOG2" s="2439"/>
      <c r="TOH2" s="2439"/>
      <c r="TOI2" s="2439"/>
      <c r="TOJ2" s="2439"/>
      <c r="TOK2" s="2439"/>
      <c r="TOL2" s="2439"/>
      <c r="TOM2" s="2439"/>
      <c r="TON2" s="2439"/>
      <c r="TOO2" s="2439"/>
      <c r="TOP2" s="2439"/>
      <c r="TOQ2" s="2439"/>
      <c r="TOR2" s="2439"/>
      <c r="TOS2" s="2439"/>
      <c r="TOT2" s="2439"/>
      <c r="TOU2" s="2439"/>
      <c r="TOV2" s="2439"/>
      <c r="TOW2" s="2439"/>
      <c r="TOX2" s="2439"/>
      <c r="TOY2" s="2439"/>
      <c r="TOZ2" s="2439"/>
      <c r="TPA2" s="2439"/>
      <c r="TPB2" s="2439"/>
      <c r="TPC2" s="2439"/>
      <c r="TPD2" s="2439"/>
      <c r="TPE2" s="2439"/>
      <c r="TPF2" s="2439"/>
      <c r="TPG2" s="2439"/>
      <c r="TPH2" s="2439"/>
      <c r="TPI2" s="2439"/>
      <c r="TPJ2" s="2439"/>
      <c r="TPK2" s="2439"/>
      <c r="TPL2" s="2439"/>
      <c r="TPM2" s="2439"/>
      <c r="TPN2" s="2439"/>
      <c r="TPO2" s="2439"/>
      <c r="TPP2" s="2439"/>
      <c r="TPQ2" s="2439"/>
      <c r="TPR2" s="2439"/>
      <c r="TPS2" s="2439"/>
      <c r="TPT2" s="2439"/>
      <c r="TPU2" s="2439"/>
      <c r="TPV2" s="2439"/>
      <c r="TPW2" s="2439"/>
      <c r="TPX2" s="2439"/>
      <c r="TPY2" s="2439"/>
      <c r="TPZ2" s="2439"/>
      <c r="TQA2" s="2439"/>
      <c r="TQB2" s="2439"/>
      <c r="TQC2" s="2439"/>
      <c r="TQD2" s="2439"/>
      <c r="TQE2" s="2439"/>
      <c r="TQF2" s="2439"/>
      <c r="TQG2" s="2439"/>
      <c r="TQH2" s="2439"/>
      <c r="TQI2" s="2439"/>
      <c r="TQJ2" s="2439"/>
      <c r="TQK2" s="2439"/>
      <c r="TQL2" s="2439"/>
      <c r="TQM2" s="2439"/>
      <c r="TQN2" s="2439"/>
      <c r="TQO2" s="2439"/>
      <c r="TQP2" s="2439"/>
      <c r="TQQ2" s="2439"/>
      <c r="TQR2" s="2439"/>
      <c r="TQS2" s="2439"/>
      <c r="TQT2" s="2439"/>
      <c r="TQU2" s="2439"/>
      <c r="TQV2" s="2439"/>
      <c r="TQW2" s="2439"/>
      <c r="TQX2" s="2439"/>
      <c r="TQY2" s="2439"/>
      <c r="TQZ2" s="2439"/>
      <c r="TRA2" s="2439"/>
      <c r="TRB2" s="2439"/>
      <c r="TRC2" s="2439"/>
      <c r="TRD2" s="2439"/>
      <c r="TRE2" s="2439"/>
      <c r="TRF2" s="2439"/>
      <c r="TRG2" s="2439"/>
      <c r="TRH2" s="2439"/>
      <c r="TRI2" s="2439"/>
      <c r="TRJ2" s="2439"/>
      <c r="TRK2" s="2439"/>
      <c r="TRL2" s="2439"/>
      <c r="TRM2" s="2439"/>
      <c r="TRN2" s="2439"/>
      <c r="TRO2" s="2439"/>
      <c r="TRP2" s="2439"/>
      <c r="TRQ2" s="2439"/>
      <c r="TRR2" s="2439"/>
      <c r="TRS2" s="2439"/>
      <c r="TRT2" s="2439"/>
      <c r="TRU2" s="2439"/>
      <c r="TRV2" s="2439"/>
      <c r="TRW2" s="2439"/>
      <c r="TRX2" s="2439"/>
      <c r="TRY2" s="2439"/>
      <c r="TRZ2" s="2439"/>
      <c r="TSA2" s="2439"/>
      <c r="TSB2" s="2439"/>
      <c r="TSC2" s="2439"/>
      <c r="TSD2" s="2439"/>
      <c r="TSE2" s="2439"/>
      <c r="TSF2" s="2439"/>
      <c r="TSG2" s="2439"/>
      <c r="TSH2" s="2439"/>
      <c r="TSI2" s="2439"/>
      <c r="TSJ2" s="2439"/>
      <c r="TSK2" s="2439"/>
      <c r="TSL2" s="2439"/>
      <c r="TSM2" s="2439"/>
      <c r="TSN2" s="2439"/>
      <c r="TSO2" s="2439"/>
      <c r="TSP2" s="2439"/>
      <c r="TSQ2" s="2439"/>
      <c r="TSR2" s="2439"/>
      <c r="TSS2" s="2439"/>
      <c r="TST2" s="2439"/>
      <c r="TSU2" s="2439"/>
      <c r="TSV2" s="2439"/>
      <c r="TSW2" s="2439"/>
      <c r="TSX2" s="2439"/>
      <c r="TSY2" s="2439"/>
      <c r="TSZ2" s="2439"/>
      <c r="TTA2" s="2439"/>
      <c r="TTB2" s="2439"/>
      <c r="TTC2" s="2439"/>
      <c r="TTD2" s="2439"/>
      <c r="TTE2" s="2439"/>
      <c r="TTF2" s="2439"/>
      <c r="TTG2" s="2439"/>
      <c r="TTH2" s="2439"/>
      <c r="TTI2" s="2439"/>
      <c r="TTJ2" s="2439"/>
      <c r="TTK2" s="2439"/>
      <c r="TTL2" s="2439"/>
      <c r="TTM2" s="2439"/>
      <c r="TTN2" s="2439"/>
      <c r="TTO2" s="2439"/>
      <c r="TTP2" s="2439"/>
      <c r="TTQ2" s="2439"/>
      <c r="TTR2" s="2439"/>
      <c r="TTS2" s="2439"/>
      <c r="TTT2" s="2439"/>
      <c r="TTU2" s="2439"/>
      <c r="TTV2" s="2439"/>
      <c r="TTW2" s="2439"/>
      <c r="TTX2" s="2439"/>
      <c r="TTY2" s="2439"/>
      <c r="TTZ2" s="2439"/>
      <c r="TUA2" s="2439"/>
      <c r="TUB2" s="2439"/>
      <c r="TUC2" s="2439"/>
      <c r="TUD2" s="2439"/>
      <c r="TUE2" s="2439"/>
      <c r="TUF2" s="2439"/>
      <c r="TUG2" s="2439"/>
      <c r="TUH2" s="2439"/>
      <c r="TUI2" s="2439"/>
      <c r="TUJ2" s="2439"/>
      <c r="TUK2" s="2439"/>
      <c r="TUL2" s="2439"/>
      <c r="TUM2" s="2439"/>
      <c r="TUN2" s="2439"/>
      <c r="TUO2" s="2439"/>
      <c r="TUP2" s="2439"/>
      <c r="TUQ2" s="2439"/>
      <c r="TUR2" s="2439"/>
      <c r="TUS2" s="2439"/>
      <c r="TUT2" s="2439"/>
      <c r="TUU2" s="2439"/>
      <c r="TUV2" s="2439"/>
      <c r="TUW2" s="2439"/>
      <c r="TUX2" s="2439"/>
      <c r="TUY2" s="2439"/>
      <c r="TUZ2" s="2439"/>
      <c r="TVA2" s="2439"/>
      <c r="TVB2" s="2439"/>
      <c r="TVC2" s="2439"/>
      <c r="TVD2" s="2439"/>
      <c r="TVE2" s="2439"/>
      <c r="TVF2" s="2439"/>
      <c r="TVG2" s="2439"/>
      <c r="TVH2" s="2439"/>
      <c r="TVI2" s="2439"/>
      <c r="TVJ2" s="2439"/>
      <c r="TVK2" s="2439"/>
      <c r="TVL2" s="2439"/>
      <c r="TVM2" s="2439"/>
      <c r="TVN2" s="2439"/>
      <c r="TVO2" s="2439"/>
      <c r="TVP2" s="2439"/>
      <c r="TVQ2" s="2439"/>
      <c r="TVR2" s="2439"/>
      <c r="TVS2" s="2439"/>
      <c r="TVT2" s="2439"/>
      <c r="TVU2" s="2439"/>
      <c r="TVV2" s="2439"/>
      <c r="TVW2" s="2439"/>
      <c r="TVX2" s="2439"/>
      <c r="TVY2" s="2439"/>
      <c r="TVZ2" s="2439"/>
      <c r="TWA2" s="2439"/>
      <c r="TWB2" s="2439"/>
      <c r="TWC2" s="2439"/>
      <c r="TWD2" s="2439"/>
      <c r="TWE2" s="2439"/>
      <c r="TWF2" s="2439"/>
      <c r="TWG2" s="2439"/>
      <c r="TWH2" s="2439"/>
      <c r="TWI2" s="2439"/>
      <c r="TWJ2" s="2439"/>
      <c r="TWK2" s="2439"/>
      <c r="TWL2" s="2439"/>
      <c r="TWM2" s="2439"/>
      <c r="TWN2" s="2439"/>
      <c r="TWO2" s="2439"/>
      <c r="TWP2" s="2439"/>
      <c r="TWQ2" s="2439"/>
      <c r="TWR2" s="2439"/>
      <c r="TWS2" s="2439"/>
      <c r="TWT2" s="2439"/>
      <c r="TWU2" s="2439"/>
      <c r="TWV2" s="2439"/>
      <c r="TWW2" s="2439"/>
      <c r="TWX2" s="2439"/>
      <c r="TWY2" s="2439"/>
      <c r="TWZ2" s="2439"/>
      <c r="TXA2" s="2439"/>
      <c r="TXB2" s="2439"/>
      <c r="TXC2" s="2439"/>
      <c r="TXD2" s="2439"/>
      <c r="TXE2" s="2439"/>
      <c r="TXF2" s="2439"/>
      <c r="TXG2" s="2439"/>
      <c r="TXH2" s="2439"/>
      <c r="TXI2" s="2439"/>
      <c r="TXJ2" s="2439"/>
      <c r="TXK2" s="2439"/>
      <c r="TXL2" s="2439"/>
      <c r="TXM2" s="2439"/>
      <c r="TXN2" s="2439"/>
      <c r="TXO2" s="2439"/>
      <c r="TXP2" s="2439"/>
      <c r="TXQ2" s="2439"/>
      <c r="TXR2" s="2439"/>
      <c r="TXS2" s="2439"/>
      <c r="TXT2" s="2439"/>
      <c r="TXU2" s="2439"/>
      <c r="TXV2" s="2439"/>
      <c r="TXW2" s="2439"/>
      <c r="TXX2" s="2439"/>
      <c r="TXY2" s="2439"/>
      <c r="TXZ2" s="2439"/>
      <c r="TYA2" s="2439"/>
      <c r="TYB2" s="2439"/>
      <c r="TYC2" s="2439"/>
      <c r="TYD2" s="2439"/>
      <c r="TYE2" s="2439"/>
      <c r="TYF2" s="2439"/>
      <c r="TYG2" s="2439"/>
      <c r="TYH2" s="2439"/>
      <c r="TYI2" s="2439"/>
      <c r="TYJ2" s="2439"/>
      <c r="TYK2" s="2439"/>
      <c r="TYL2" s="2439"/>
      <c r="TYM2" s="2439"/>
      <c r="TYN2" s="2439"/>
      <c r="TYO2" s="2439"/>
      <c r="TYP2" s="2439"/>
      <c r="TYQ2" s="2439"/>
      <c r="TYR2" s="2439"/>
      <c r="TYS2" s="2439"/>
      <c r="TYT2" s="2439"/>
      <c r="TYU2" s="2439"/>
      <c r="TYV2" s="2439"/>
      <c r="TYW2" s="2439"/>
      <c r="TYX2" s="2439"/>
      <c r="TYY2" s="2439"/>
      <c r="TYZ2" s="2439"/>
      <c r="TZA2" s="2439"/>
      <c r="TZB2" s="2439"/>
      <c r="TZC2" s="2439"/>
      <c r="TZD2" s="2439"/>
      <c r="TZE2" s="2439"/>
      <c r="TZF2" s="2439"/>
      <c r="TZG2" s="2439"/>
      <c r="TZH2" s="2439"/>
      <c r="TZI2" s="2439"/>
      <c r="TZJ2" s="2439"/>
      <c r="TZK2" s="2439"/>
      <c r="TZL2" s="2439"/>
      <c r="TZM2" s="2439"/>
      <c r="TZN2" s="2439"/>
      <c r="TZO2" s="2439"/>
      <c r="TZP2" s="2439"/>
      <c r="TZQ2" s="2439"/>
      <c r="TZR2" s="2439"/>
      <c r="TZS2" s="2439"/>
      <c r="TZT2" s="2439"/>
      <c r="TZU2" s="2439"/>
      <c r="TZV2" s="2439"/>
      <c r="TZW2" s="2439"/>
      <c r="TZX2" s="2439"/>
      <c r="TZY2" s="2439"/>
      <c r="TZZ2" s="2439"/>
      <c r="UAA2" s="2439"/>
      <c r="UAB2" s="2439"/>
      <c r="UAC2" s="2439"/>
      <c r="UAD2" s="2439"/>
      <c r="UAE2" s="2439"/>
      <c r="UAF2" s="2439"/>
      <c r="UAG2" s="2439"/>
      <c r="UAH2" s="2439"/>
      <c r="UAI2" s="2439"/>
      <c r="UAJ2" s="2439"/>
      <c r="UAK2" s="2439"/>
      <c r="UAL2" s="2439"/>
      <c r="UAM2" s="2439"/>
      <c r="UAN2" s="2439"/>
      <c r="UAO2" s="2439"/>
      <c r="UAP2" s="2439"/>
      <c r="UAQ2" s="2439"/>
      <c r="UAR2" s="2439"/>
      <c r="UAS2" s="2439"/>
      <c r="UAT2" s="2439"/>
      <c r="UAU2" s="2439"/>
      <c r="UAV2" s="2439"/>
      <c r="UAW2" s="2439"/>
      <c r="UAX2" s="2439"/>
      <c r="UAY2" s="2439"/>
      <c r="UAZ2" s="2439"/>
      <c r="UBA2" s="2439"/>
      <c r="UBB2" s="2439"/>
      <c r="UBC2" s="2439"/>
      <c r="UBD2" s="2439"/>
      <c r="UBE2" s="2439"/>
      <c r="UBF2" s="2439"/>
      <c r="UBG2" s="2439"/>
      <c r="UBH2" s="2439"/>
      <c r="UBI2" s="2439"/>
      <c r="UBJ2" s="2439"/>
      <c r="UBK2" s="2439"/>
      <c r="UBL2" s="2439"/>
      <c r="UBM2" s="2439"/>
      <c r="UBN2" s="2439"/>
      <c r="UBO2" s="2439"/>
      <c r="UBP2" s="2439"/>
      <c r="UBQ2" s="2439"/>
      <c r="UBR2" s="2439"/>
      <c r="UBS2" s="2439"/>
      <c r="UBT2" s="2439"/>
      <c r="UBU2" s="2439"/>
      <c r="UBV2" s="2439"/>
      <c r="UBW2" s="2439"/>
      <c r="UBX2" s="2439"/>
      <c r="UBY2" s="2439"/>
      <c r="UBZ2" s="2439"/>
      <c r="UCA2" s="2439"/>
      <c r="UCB2" s="2439"/>
      <c r="UCC2" s="2439"/>
      <c r="UCD2" s="2439"/>
      <c r="UCE2" s="2439"/>
      <c r="UCF2" s="2439"/>
      <c r="UCG2" s="2439"/>
      <c r="UCH2" s="2439"/>
      <c r="UCI2" s="2439"/>
      <c r="UCJ2" s="2439"/>
      <c r="UCK2" s="2439"/>
      <c r="UCL2" s="2439"/>
      <c r="UCM2" s="2439"/>
      <c r="UCN2" s="2439"/>
      <c r="UCO2" s="2439"/>
      <c r="UCP2" s="2439"/>
      <c r="UCQ2" s="2439"/>
      <c r="UCR2" s="2439"/>
      <c r="UCS2" s="2439"/>
      <c r="UCT2" s="2439"/>
      <c r="UCU2" s="2439"/>
      <c r="UCV2" s="2439"/>
      <c r="UCW2" s="2439"/>
      <c r="UCX2" s="2439"/>
      <c r="UCY2" s="2439"/>
      <c r="UCZ2" s="2439"/>
      <c r="UDA2" s="2439"/>
      <c r="UDB2" s="2439"/>
      <c r="UDC2" s="2439"/>
      <c r="UDD2" s="2439"/>
      <c r="UDE2" s="2439"/>
      <c r="UDF2" s="2439"/>
      <c r="UDG2" s="2439"/>
      <c r="UDH2" s="2439"/>
      <c r="UDI2" s="2439"/>
      <c r="UDJ2" s="2439"/>
      <c r="UDK2" s="2439"/>
      <c r="UDL2" s="2439"/>
      <c r="UDM2" s="2439"/>
      <c r="UDN2" s="2439"/>
      <c r="UDO2" s="2439"/>
      <c r="UDP2" s="2439"/>
      <c r="UDQ2" s="2439"/>
      <c r="UDR2" s="2439"/>
      <c r="UDS2" s="2439"/>
      <c r="UDT2" s="2439"/>
      <c r="UDU2" s="2439"/>
      <c r="UDV2" s="2439"/>
      <c r="UDW2" s="2439"/>
      <c r="UDX2" s="2439"/>
      <c r="UDY2" s="2439"/>
      <c r="UDZ2" s="2439"/>
      <c r="UEA2" s="2439"/>
      <c r="UEB2" s="2439"/>
      <c r="UEC2" s="2439"/>
      <c r="UED2" s="2439"/>
      <c r="UEE2" s="2439"/>
      <c r="UEF2" s="2439"/>
      <c r="UEG2" s="2439"/>
      <c r="UEH2" s="2439"/>
      <c r="UEI2" s="2439"/>
      <c r="UEJ2" s="2439"/>
      <c r="UEK2" s="2439"/>
      <c r="UEL2" s="2439"/>
      <c r="UEM2" s="2439"/>
      <c r="UEN2" s="2439"/>
      <c r="UEO2" s="2439"/>
      <c r="UEP2" s="2439"/>
      <c r="UEQ2" s="2439"/>
      <c r="UER2" s="2439"/>
      <c r="UES2" s="2439"/>
      <c r="UET2" s="2439"/>
      <c r="UEU2" s="2439"/>
      <c r="UEV2" s="2439"/>
      <c r="UEW2" s="2439"/>
      <c r="UEX2" s="2439"/>
      <c r="UEY2" s="2439"/>
      <c r="UEZ2" s="2439"/>
      <c r="UFA2" s="2439"/>
      <c r="UFB2" s="2439"/>
      <c r="UFC2" s="2439"/>
      <c r="UFD2" s="2439"/>
      <c r="UFE2" s="2439"/>
      <c r="UFF2" s="2439"/>
      <c r="UFG2" s="2439"/>
      <c r="UFH2" s="2439"/>
      <c r="UFI2" s="2439"/>
      <c r="UFJ2" s="2439"/>
      <c r="UFK2" s="2439"/>
      <c r="UFL2" s="2439"/>
      <c r="UFM2" s="2439"/>
      <c r="UFN2" s="2439"/>
      <c r="UFO2" s="2439"/>
      <c r="UFP2" s="2439"/>
      <c r="UFQ2" s="2439"/>
      <c r="UFR2" s="2439"/>
      <c r="UFS2" s="2439"/>
      <c r="UFT2" s="2439"/>
      <c r="UFU2" s="2439"/>
      <c r="UFV2" s="2439"/>
      <c r="UFW2" s="2439"/>
      <c r="UFX2" s="2439"/>
      <c r="UFY2" s="2439"/>
      <c r="UFZ2" s="2439"/>
      <c r="UGA2" s="2439"/>
      <c r="UGB2" s="2439"/>
      <c r="UGC2" s="2439"/>
      <c r="UGD2" s="2439"/>
      <c r="UGE2" s="2439"/>
      <c r="UGF2" s="2439"/>
      <c r="UGG2" s="2439"/>
      <c r="UGH2" s="2439"/>
      <c r="UGI2" s="2439"/>
      <c r="UGJ2" s="2439"/>
      <c r="UGK2" s="2439"/>
      <c r="UGL2" s="2439"/>
      <c r="UGM2" s="2439"/>
      <c r="UGN2" s="2439"/>
      <c r="UGO2" s="2439"/>
      <c r="UGP2" s="2439"/>
      <c r="UGQ2" s="2439"/>
      <c r="UGR2" s="2439"/>
      <c r="UGS2" s="2439"/>
      <c r="UGT2" s="2439"/>
      <c r="UGU2" s="2439"/>
      <c r="UGV2" s="2439"/>
      <c r="UGW2" s="2439"/>
      <c r="UGX2" s="2439"/>
      <c r="UGY2" s="2439"/>
      <c r="UGZ2" s="2439"/>
      <c r="UHA2" s="2439"/>
      <c r="UHB2" s="2439"/>
      <c r="UHC2" s="2439"/>
      <c r="UHD2" s="2439"/>
      <c r="UHE2" s="2439"/>
      <c r="UHF2" s="2439"/>
      <c r="UHG2" s="2439"/>
      <c r="UHH2" s="2439"/>
      <c r="UHI2" s="2439"/>
      <c r="UHJ2" s="2439"/>
      <c r="UHK2" s="2439"/>
      <c r="UHL2" s="2439"/>
      <c r="UHM2" s="2439"/>
      <c r="UHN2" s="2439"/>
      <c r="UHO2" s="2439"/>
      <c r="UHP2" s="2439"/>
      <c r="UHQ2" s="2439"/>
      <c r="UHR2" s="2439"/>
      <c r="UHS2" s="2439"/>
      <c r="UHT2" s="2439"/>
      <c r="UHU2" s="2439"/>
      <c r="UHV2" s="2439"/>
      <c r="UHW2" s="2439"/>
      <c r="UHX2" s="2439"/>
      <c r="UHY2" s="2439"/>
      <c r="UHZ2" s="2439"/>
      <c r="UIA2" s="2439"/>
      <c r="UIB2" s="2439"/>
      <c r="UIC2" s="2439"/>
      <c r="UID2" s="2439"/>
      <c r="UIE2" s="2439"/>
      <c r="UIF2" s="2439"/>
      <c r="UIG2" s="2439"/>
      <c r="UIH2" s="2439"/>
      <c r="UII2" s="2439"/>
      <c r="UIJ2" s="2439"/>
      <c r="UIK2" s="2439"/>
      <c r="UIL2" s="2439"/>
      <c r="UIM2" s="2439"/>
      <c r="UIN2" s="2439"/>
      <c r="UIO2" s="2439"/>
      <c r="UIP2" s="2439"/>
      <c r="UIQ2" s="2439"/>
      <c r="UIR2" s="2439"/>
      <c r="UIS2" s="2439"/>
      <c r="UIT2" s="2439"/>
      <c r="UIU2" s="2439"/>
      <c r="UIV2" s="2439"/>
      <c r="UIW2" s="2439"/>
      <c r="UIX2" s="2439"/>
      <c r="UIY2" s="2439"/>
      <c r="UIZ2" s="2439"/>
      <c r="UJA2" s="2439"/>
      <c r="UJB2" s="2439"/>
      <c r="UJC2" s="2439"/>
      <c r="UJD2" s="2439"/>
      <c r="UJE2" s="2439"/>
      <c r="UJF2" s="2439"/>
      <c r="UJG2" s="2439"/>
      <c r="UJH2" s="2439"/>
      <c r="UJI2" s="2439"/>
      <c r="UJJ2" s="2439"/>
      <c r="UJK2" s="2439"/>
      <c r="UJL2" s="2439"/>
      <c r="UJM2" s="2439"/>
      <c r="UJN2" s="2439"/>
      <c r="UJO2" s="2439"/>
      <c r="UJP2" s="2439"/>
      <c r="UJQ2" s="2439"/>
      <c r="UJR2" s="2439"/>
      <c r="UJS2" s="2439"/>
      <c r="UJT2" s="2439"/>
      <c r="UJU2" s="2439"/>
      <c r="UJV2" s="2439"/>
      <c r="UJW2" s="2439"/>
      <c r="UJX2" s="2439"/>
      <c r="UJY2" s="2439"/>
      <c r="UJZ2" s="2439"/>
      <c r="UKA2" s="2439"/>
      <c r="UKB2" s="2439"/>
      <c r="UKC2" s="2439"/>
      <c r="UKD2" s="2439"/>
      <c r="UKE2" s="2439"/>
      <c r="UKF2" s="2439"/>
      <c r="UKG2" s="2439"/>
      <c r="UKH2" s="2439"/>
      <c r="UKI2" s="2439"/>
      <c r="UKJ2" s="2439"/>
      <c r="UKK2" s="2439"/>
      <c r="UKL2" s="2439"/>
      <c r="UKM2" s="2439"/>
      <c r="UKN2" s="2439"/>
      <c r="UKO2" s="2439"/>
      <c r="UKP2" s="2439"/>
      <c r="UKQ2" s="2439"/>
      <c r="UKR2" s="2439"/>
      <c r="UKS2" s="2439"/>
      <c r="UKT2" s="2439"/>
      <c r="UKU2" s="2439"/>
      <c r="UKV2" s="2439"/>
      <c r="UKW2" s="2439"/>
      <c r="UKX2" s="2439"/>
      <c r="UKY2" s="2439"/>
      <c r="UKZ2" s="2439"/>
      <c r="ULA2" s="2439"/>
      <c r="ULB2" s="2439"/>
      <c r="ULC2" s="2439"/>
      <c r="ULD2" s="2439"/>
      <c r="ULE2" s="2439"/>
      <c r="ULF2" s="2439"/>
      <c r="ULG2" s="2439"/>
      <c r="ULH2" s="2439"/>
      <c r="ULI2" s="2439"/>
      <c r="ULJ2" s="2439"/>
      <c r="ULK2" s="2439"/>
      <c r="ULL2" s="2439"/>
      <c r="ULM2" s="2439"/>
      <c r="ULN2" s="2439"/>
      <c r="ULO2" s="2439"/>
      <c r="ULP2" s="2439"/>
      <c r="ULQ2" s="2439"/>
      <c r="ULR2" s="2439"/>
      <c r="ULS2" s="2439"/>
      <c r="ULT2" s="2439"/>
      <c r="ULU2" s="2439"/>
      <c r="ULV2" s="2439"/>
      <c r="ULW2" s="2439"/>
      <c r="ULX2" s="2439"/>
      <c r="ULY2" s="2439"/>
      <c r="ULZ2" s="2439"/>
      <c r="UMA2" s="2439"/>
      <c r="UMB2" s="2439"/>
      <c r="UMC2" s="2439"/>
      <c r="UMD2" s="2439"/>
      <c r="UME2" s="2439"/>
      <c r="UMF2" s="2439"/>
      <c r="UMG2" s="2439"/>
      <c r="UMH2" s="2439"/>
      <c r="UMI2" s="2439"/>
      <c r="UMJ2" s="2439"/>
      <c r="UMK2" s="2439"/>
      <c r="UML2" s="2439"/>
      <c r="UMM2" s="2439"/>
      <c r="UMN2" s="2439"/>
      <c r="UMO2" s="2439"/>
      <c r="UMP2" s="2439"/>
      <c r="UMQ2" s="2439"/>
      <c r="UMR2" s="2439"/>
      <c r="UMS2" s="2439"/>
      <c r="UMT2" s="2439"/>
      <c r="UMU2" s="2439"/>
      <c r="UMV2" s="2439"/>
      <c r="UMW2" s="2439"/>
      <c r="UMX2" s="2439"/>
      <c r="UMY2" s="2439"/>
      <c r="UMZ2" s="2439"/>
      <c r="UNA2" s="2439"/>
      <c r="UNB2" s="2439"/>
      <c r="UNC2" s="2439"/>
      <c r="UND2" s="2439"/>
      <c r="UNE2" s="2439"/>
      <c r="UNF2" s="2439"/>
      <c r="UNG2" s="2439"/>
      <c r="UNH2" s="2439"/>
      <c r="UNI2" s="2439"/>
      <c r="UNJ2" s="2439"/>
      <c r="UNK2" s="2439"/>
      <c r="UNL2" s="2439"/>
      <c r="UNM2" s="2439"/>
      <c r="UNN2" s="2439"/>
      <c r="UNO2" s="2439"/>
      <c r="UNP2" s="2439"/>
      <c r="UNQ2" s="2439"/>
      <c r="UNR2" s="2439"/>
      <c r="UNS2" s="2439"/>
      <c r="UNT2" s="2439"/>
      <c r="UNU2" s="2439"/>
      <c r="UNV2" s="2439"/>
      <c r="UNW2" s="2439"/>
      <c r="UNX2" s="2439"/>
      <c r="UNY2" s="2439"/>
      <c r="UNZ2" s="2439"/>
      <c r="UOA2" s="2439"/>
      <c r="UOB2" s="2439"/>
      <c r="UOC2" s="2439"/>
      <c r="UOD2" s="2439"/>
      <c r="UOE2" s="2439"/>
      <c r="UOF2" s="2439"/>
      <c r="UOG2" s="2439"/>
      <c r="UOH2" s="2439"/>
      <c r="UOI2" s="2439"/>
      <c r="UOJ2" s="2439"/>
      <c r="UOK2" s="2439"/>
      <c r="UOL2" s="2439"/>
      <c r="UOM2" s="2439"/>
      <c r="UON2" s="2439"/>
      <c r="UOO2" s="2439"/>
      <c r="UOP2" s="2439"/>
      <c r="UOQ2" s="2439"/>
      <c r="UOR2" s="2439"/>
      <c r="UOS2" s="2439"/>
      <c r="UOT2" s="2439"/>
      <c r="UOU2" s="2439"/>
      <c r="UOV2" s="2439"/>
      <c r="UOW2" s="2439"/>
      <c r="UOX2" s="2439"/>
      <c r="UOY2" s="2439"/>
      <c r="UOZ2" s="2439"/>
      <c r="UPA2" s="2439"/>
      <c r="UPB2" s="2439"/>
      <c r="UPC2" s="2439"/>
      <c r="UPD2" s="2439"/>
      <c r="UPE2" s="2439"/>
      <c r="UPF2" s="2439"/>
      <c r="UPG2" s="2439"/>
      <c r="UPH2" s="2439"/>
      <c r="UPI2" s="2439"/>
      <c r="UPJ2" s="2439"/>
      <c r="UPK2" s="2439"/>
      <c r="UPL2" s="2439"/>
      <c r="UPM2" s="2439"/>
      <c r="UPN2" s="2439"/>
      <c r="UPO2" s="2439"/>
      <c r="UPP2" s="2439"/>
      <c r="UPQ2" s="2439"/>
      <c r="UPR2" s="2439"/>
      <c r="UPS2" s="2439"/>
      <c r="UPT2" s="2439"/>
      <c r="UPU2" s="2439"/>
      <c r="UPV2" s="2439"/>
      <c r="UPW2" s="2439"/>
      <c r="UPX2" s="2439"/>
      <c r="UPY2" s="2439"/>
      <c r="UPZ2" s="2439"/>
      <c r="UQA2" s="2439"/>
      <c r="UQB2" s="2439"/>
      <c r="UQC2" s="2439"/>
      <c r="UQD2" s="2439"/>
      <c r="UQE2" s="2439"/>
      <c r="UQF2" s="2439"/>
      <c r="UQG2" s="2439"/>
      <c r="UQH2" s="2439"/>
      <c r="UQI2" s="2439"/>
      <c r="UQJ2" s="2439"/>
      <c r="UQK2" s="2439"/>
      <c r="UQL2" s="2439"/>
      <c r="UQM2" s="2439"/>
      <c r="UQN2" s="2439"/>
      <c r="UQO2" s="2439"/>
      <c r="UQP2" s="2439"/>
      <c r="UQQ2" s="2439"/>
      <c r="UQR2" s="2439"/>
      <c r="UQS2" s="2439"/>
      <c r="UQT2" s="2439"/>
      <c r="UQU2" s="2439"/>
      <c r="UQV2" s="2439"/>
      <c r="UQW2" s="2439"/>
      <c r="UQX2" s="2439"/>
      <c r="UQY2" s="2439"/>
      <c r="UQZ2" s="2439"/>
      <c r="URA2" s="2439"/>
      <c r="URB2" s="2439"/>
      <c r="URC2" s="2439"/>
      <c r="URD2" s="2439"/>
      <c r="URE2" s="2439"/>
      <c r="URF2" s="2439"/>
      <c r="URG2" s="2439"/>
      <c r="URH2" s="2439"/>
      <c r="URI2" s="2439"/>
      <c r="URJ2" s="2439"/>
      <c r="URK2" s="2439"/>
      <c r="URL2" s="2439"/>
      <c r="URM2" s="2439"/>
      <c r="URN2" s="2439"/>
      <c r="URO2" s="2439"/>
      <c r="URP2" s="2439"/>
      <c r="URQ2" s="2439"/>
      <c r="URR2" s="2439"/>
      <c r="URS2" s="2439"/>
      <c r="URT2" s="2439"/>
      <c r="URU2" s="2439"/>
      <c r="URV2" s="2439"/>
      <c r="URW2" s="2439"/>
      <c r="URX2" s="2439"/>
      <c r="URY2" s="2439"/>
      <c r="URZ2" s="2439"/>
      <c r="USA2" s="2439"/>
      <c r="USB2" s="2439"/>
      <c r="USC2" s="2439"/>
      <c r="USD2" s="2439"/>
      <c r="USE2" s="2439"/>
      <c r="USF2" s="2439"/>
      <c r="USG2" s="2439"/>
      <c r="USH2" s="2439"/>
      <c r="USI2" s="2439"/>
      <c r="USJ2" s="2439"/>
      <c r="USK2" s="2439"/>
      <c r="USL2" s="2439"/>
      <c r="USM2" s="2439"/>
      <c r="USN2" s="2439"/>
      <c r="USO2" s="2439"/>
      <c r="USP2" s="2439"/>
      <c r="USQ2" s="2439"/>
      <c r="USR2" s="2439"/>
      <c r="USS2" s="2439"/>
      <c r="UST2" s="2439"/>
      <c r="USU2" s="2439"/>
      <c r="USV2" s="2439"/>
      <c r="USW2" s="2439"/>
      <c r="USX2" s="2439"/>
      <c r="USY2" s="2439"/>
      <c r="USZ2" s="2439"/>
      <c r="UTA2" s="2439"/>
      <c r="UTB2" s="2439"/>
      <c r="UTC2" s="2439"/>
      <c r="UTD2" s="2439"/>
      <c r="UTE2" s="2439"/>
      <c r="UTF2" s="2439"/>
      <c r="UTG2" s="2439"/>
      <c r="UTH2" s="2439"/>
      <c r="UTI2" s="2439"/>
      <c r="UTJ2" s="2439"/>
      <c r="UTK2" s="2439"/>
      <c r="UTL2" s="2439"/>
      <c r="UTM2" s="2439"/>
      <c r="UTN2" s="2439"/>
      <c r="UTO2" s="2439"/>
      <c r="UTP2" s="2439"/>
      <c r="UTQ2" s="2439"/>
      <c r="UTR2" s="2439"/>
      <c r="UTS2" s="2439"/>
      <c r="UTT2" s="2439"/>
      <c r="UTU2" s="2439"/>
      <c r="UTV2" s="2439"/>
      <c r="UTW2" s="2439"/>
      <c r="UTX2" s="2439"/>
      <c r="UTY2" s="2439"/>
      <c r="UTZ2" s="2439"/>
      <c r="UUA2" s="2439"/>
      <c r="UUB2" s="2439"/>
      <c r="UUC2" s="2439"/>
      <c r="UUD2" s="2439"/>
      <c r="UUE2" s="2439"/>
      <c r="UUF2" s="2439"/>
      <c r="UUG2" s="2439"/>
      <c r="UUH2" s="2439"/>
      <c r="UUI2" s="2439"/>
      <c r="UUJ2" s="2439"/>
      <c r="UUK2" s="2439"/>
      <c r="UUL2" s="2439"/>
      <c r="UUM2" s="2439"/>
      <c r="UUN2" s="2439"/>
      <c r="UUO2" s="2439"/>
      <c r="UUP2" s="2439"/>
      <c r="UUQ2" s="2439"/>
      <c r="UUR2" s="2439"/>
      <c r="UUS2" s="2439"/>
      <c r="UUT2" s="2439"/>
      <c r="UUU2" s="2439"/>
      <c r="UUV2" s="2439"/>
      <c r="UUW2" s="2439"/>
      <c r="UUX2" s="2439"/>
      <c r="UUY2" s="2439"/>
      <c r="UUZ2" s="2439"/>
      <c r="UVA2" s="2439"/>
      <c r="UVB2" s="2439"/>
      <c r="UVC2" s="2439"/>
      <c r="UVD2" s="2439"/>
      <c r="UVE2" s="2439"/>
      <c r="UVF2" s="2439"/>
      <c r="UVG2" s="2439"/>
      <c r="UVH2" s="2439"/>
      <c r="UVI2" s="2439"/>
      <c r="UVJ2" s="2439"/>
      <c r="UVK2" s="2439"/>
      <c r="UVL2" s="2439"/>
      <c r="UVM2" s="2439"/>
      <c r="UVN2" s="2439"/>
      <c r="UVO2" s="2439"/>
      <c r="UVP2" s="2439"/>
      <c r="UVQ2" s="2439"/>
      <c r="UVR2" s="2439"/>
      <c r="UVS2" s="2439"/>
      <c r="UVT2" s="2439"/>
      <c r="UVU2" s="2439"/>
      <c r="UVV2" s="2439"/>
      <c r="UVW2" s="2439"/>
      <c r="UVX2" s="2439"/>
      <c r="UVY2" s="2439"/>
      <c r="UVZ2" s="2439"/>
      <c r="UWA2" s="2439"/>
      <c r="UWB2" s="2439"/>
      <c r="UWC2" s="2439"/>
      <c r="UWD2" s="2439"/>
      <c r="UWE2" s="2439"/>
      <c r="UWF2" s="2439"/>
      <c r="UWG2" s="2439"/>
      <c r="UWH2" s="2439"/>
      <c r="UWI2" s="2439"/>
      <c r="UWJ2" s="2439"/>
      <c r="UWK2" s="2439"/>
      <c r="UWL2" s="2439"/>
      <c r="UWM2" s="2439"/>
      <c r="UWN2" s="2439"/>
      <c r="UWO2" s="2439"/>
      <c r="UWP2" s="2439"/>
      <c r="UWQ2" s="2439"/>
      <c r="UWR2" s="2439"/>
      <c r="UWS2" s="2439"/>
      <c r="UWT2" s="2439"/>
      <c r="UWU2" s="2439"/>
      <c r="UWV2" s="2439"/>
      <c r="UWW2" s="2439"/>
      <c r="UWX2" s="2439"/>
      <c r="UWY2" s="2439"/>
      <c r="UWZ2" s="2439"/>
      <c r="UXA2" s="2439"/>
      <c r="UXB2" s="2439"/>
      <c r="UXC2" s="2439"/>
      <c r="UXD2" s="2439"/>
      <c r="UXE2" s="2439"/>
      <c r="UXF2" s="2439"/>
      <c r="UXG2" s="2439"/>
      <c r="UXH2" s="2439"/>
      <c r="UXI2" s="2439"/>
      <c r="UXJ2" s="2439"/>
      <c r="UXK2" s="2439"/>
      <c r="UXL2" s="2439"/>
      <c r="UXM2" s="2439"/>
      <c r="UXN2" s="2439"/>
      <c r="UXO2" s="2439"/>
      <c r="UXP2" s="2439"/>
      <c r="UXQ2" s="2439"/>
      <c r="UXR2" s="2439"/>
      <c r="UXS2" s="2439"/>
      <c r="UXT2" s="2439"/>
      <c r="UXU2" s="2439"/>
      <c r="UXV2" s="2439"/>
      <c r="UXW2" s="2439"/>
      <c r="UXX2" s="2439"/>
      <c r="UXY2" s="2439"/>
      <c r="UXZ2" s="2439"/>
      <c r="UYA2" s="2439"/>
      <c r="UYB2" s="2439"/>
      <c r="UYC2" s="2439"/>
      <c r="UYD2" s="2439"/>
      <c r="UYE2" s="2439"/>
      <c r="UYF2" s="2439"/>
      <c r="UYG2" s="2439"/>
      <c r="UYH2" s="2439"/>
      <c r="UYI2" s="2439"/>
      <c r="UYJ2" s="2439"/>
      <c r="UYK2" s="2439"/>
      <c r="UYL2" s="2439"/>
      <c r="UYM2" s="2439"/>
      <c r="UYN2" s="2439"/>
      <c r="UYO2" s="2439"/>
      <c r="UYP2" s="2439"/>
      <c r="UYQ2" s="2439"/>
      <c r="UYR2" s="2439"/>
      <c r="UYS2" s="2439"/>
      <c r="UYT2" s="2439"/>
      <c r="UYU2" s="2439"/>
      <c r="UYV2" s="2439"/>
      <c r="UYW2" s="2439"/>
      <c r="UYX2" s="2439"/>
      <c r="UYY2" s="2439"/>
      <c r="UYZ2" s="2439"/>
      <c r="UZA2" s="2439"/>
      <c r="UZB2" s="2439"/>
      <c r="UZC2" s="2439"/>
      <c r="UZD2" s="2439"/>
      <c r="UZE2" s="2439"/>
      <c r="UZF2" s="2439"/>
      <c r="UZG2" s="2439"/>
      <c r="UZH2" s="2439"/>
      <c r="UZI2" s="2439"/>
      <c r="UZJ2" s="2439"/>
      <c r="UZK2" s="2439"/>
      <c r="UZL2" s="2439"/>
      <c r="UZM2" s="2439"/>
      <c r="UZN2" s="2439"/>
      <c r="UZO2" s="2439"/>
      <c r="UZP2" s="2439"/>
      <c r="UZQ2" s="2439"/>
      <c r="UZR2" s="2439"/>
      <c r="UZS2" s="2439"/>
      <c r="UZT2" s="2439"/>
      <c r="UZU2" s="2439"/>
      <c r="UZV2" s="2439"/>
      <c r="UZW2" s="2439"/>
      <c r="UZX2" s="2439"/>
      <c r="UZY2" s="2439"/>
      <c r="UZZ2" s="2439"/>
      <c r="VAA2" s="2439"/>
      <c r="VAB2" s="2439"/>
      <c r="VAC2" s="2439"/>
      <c r="VAD2" s="2439"/>
      <c r="VAE2" s="2439"/>
      <c r="VAF2" s="2439"/>
      <c r="VAG2" s="2439"/>
      <c r="VAH2" s="2439"/>
      <c r="VAI2" s="2439"/>
      <c r="VAJ2" s="2439"/>
      <c r="VAK2" s="2439"/>
      <c r="VAL2" s="2439"/>
      <c r="VAM2" s="2439"/>
      <c r="VAN2" s="2439"/>
      <c r="VAO2" s="2439"/>
      <c r="VAP2" s="2439"/>
      <c r="VAQ2" s="2439"/>
      <c r="VAR2" s="2439"/>
      <c r="VAS2" s="2439"/>
      <c r="VAT2" s="2439"/>
      <c r="VAU2" s="2439"/>
      <c r="VAV2" s="2439"/>
      <c r="VAW2" s="2439"/>
      <c r="VAX2" s="2439"/>
      <c r="VAY2" s="2439"/>
      <c r="VAZ2" s="2439"/>
      <c r="VBA2" s="2439"/>
      <c r="VBB2" s="2439"/>
      <c r="VBC2" s="2439"/>
      <c r="VBD2" s="2439"/>
      <c r="VBE2" s="2439"/>
      <c r="VBF2" s="2439"/>
      <c r="VBG2" s="2439"/>
      <c r="VBH2" s="2439"/>
      <c r="VBI2" s="2439"/>
      <c r="VBJ2" s="2439"/>
      <c r="VBK2" s="2439"/>
      <c r="VBL2" s="2439"/>
      <c r="VBM2" s="2439"/>
      <c r="VBN2" s="2439"/>
      <c r="VBO2" s="2439"/>
      <c r="VBP2" s="2439"/>
      <c r="VBQ2" s="2439"/>
      <c r="VBR2" s="2439"/>
      <c r="VBS2" s="2439"/>
      <c r="VBT2" s="2439"/>
      <c r="VBU2" s="2439"/>
      <c r="VBV2" s="2439"/>
      <c r="VBW2" s="2439"/>
      <c r="VBX2" s="2439"/>
      <c r="VBY2" s="2439"/>
      <c r="VBZ2" s="2439"/>
      <c r="VCA2" s="2439"/>
      <c r="VCB2" s="2439"/>
      <c r="VCC2" s="2439"/>
      <c r="VCD2" s="2439"/>
      <c r="VCE2" s="2439"/>
      <c r="VCF2" s="2439"/>
      <c r="VCG2" s="2439"/>
      <c r="VCH2" s="2439"/>
      <c r="VCI2" s="2439"/>
      <c r="VCJ2" s="2439"/>
      <c r="VCK2" s="2439"/>
      <c r="VCL2" s="2439"/>
      <c r="VCM2" s="2439"/>
      <c r="VCN2" s="2439"/>
      <c r="VCO2" s="2439"/>
      <c r="VCP2" s="2439"/>
      <c r="VCQ2" s="2439"/>
      <c r="VCR2" s="2439"/>
      <c r="VCS2" s="2439"/>
      <c r="VCT2" s="2439"/>
      <c r="VCU2" s="2439"/>
      <c r="VCV2" s="2439"/>
      <c r="VCW2" s="2439"/>
      <c r="VCX2" s="2439"/>
      <c r="VCY2" s="2439"/>
      <c r="VCZ2" s="2439"/>
      <c r="VDA2" s="2439"/>
      <c r="VDB2" s="2439"/>
      <c r="VDC2" s="2439"/>
      <c r="VDD2" s="2439"/>
      <c r="VDE2" s="2439"/>
      <c r="VDF2" s="2439"/>
      <c r="VDG2" s="2439"/>
      <c r="VDH2" s="2439"/>
      <c r="VDI2" s="2439"/>
      <c r="VDJ2" s="2439"/>
      <c r="VDK2" s="2439"/>
      <c r="VDL2" s="2439"/>
      <c r="VDM2" s="2439"/>
      <c r="VDN2" s="2439"/>
      <c r="VDO2" s="2439"/>
      <c r="VDP2" s="2439"/>
      <c r="VDQ2" s="2439"/>
      <c r="VDR2" s="2439"/>
      <c r="VDS2" s="2439"/>
      <c r="VDT2" s="2439"/>
      <c r="VDU2" s="2439"/>
      <c r="VDV2" s="2439"/>
      <c r="VDW2" s="2439"/>
      <c r="VDX2" s="2439"/>
      <c r="VDY2" s="2439"/>
      <c r="VDZ2" s="2439"/>
      <c r="VEA2" s="2439"/>
      <c r="VEB2" s="2439"/>
      <c r="VEC2" s="2439"/>
      <c r="VED2" s="2439"/>
      <c r="VEE2" s="2439"/>
      <c r="VEF2" s="2439"/>
      <c r="VEG2" s="2439"/>
      <c r="VEH2" s="2439"/>
      <c r="VEI2" s="2439"/>
      <c r="VEJ2" s="2439"/>
      <c r="VEK2" s="2439"/>
      <c r="VEL2" s="2439"/>
      <c r="VEM2" s="2439"/>
      <c r="VEN2" s="2439"/>
      <c r="VEO2" s="2439"/>
      <c r="VEP2" s="2439"/>
      <c r="VEQ2" s="2439"/>
      <c r="VER2" s="2439"/>
      <c r="VES2" s="2439"/>
      <c r="VET2" s="2439"/>
      <c r="VEU2" s="2439"/>
      <c r="VEV2" s="2439"/>
      <c r="VEW2" s="2439"/>
      <c r="VEX2" s="2439"/>
      <c r="VEY2" s="2439"/>
      <c r="VEZ2" s="2439"/>
      <c r="VFA2" s="2439"/>
      <c r="VFB2" s="2439"/>
      <c r="VFC2" s="2439"/>
      <c r="VFD2" s="2439"/>
      <c r="VFE2" s="2439"/>
      <c r="VFF2" s="2439"/>
      <c r="VFG2" s="2439"/>
      <c r="VFH2" s="2439"/>
      <c r="VFI2" s="2439"/>
      <c r="VFJ2" s="2439"/>
      <c r="VFK2" s="2439"/>
      <c r="VFL2" s="2439"/>
      <c r="VFM2" s="2439"/>
      <c r="VFN2" s="2439"/>
      <c r="VFO2" s="2439"/>
      <c r="VFP2" s="2439"/>
      <c r="VFQ2" s="2439"/>
      <c r="VFR2" s="2439"/>
      <c r="VFS2" s="2439"/>
      <c r="VFT2" s="2439"/>
      <c r="VFU2" s="2439"/>
      <c r="VFV2" s="2439"/>
      <c r="VFW2" s="2439"/>
      <c r="VFX2" s="2439"/>
      <c r="VFY2" s="2439"/>
      <c r="VFZ2" s="2439"/>
      <c r="VGA2" s="2439"/>
      <c r="VGB2" s="2439"/>
      <c r="VGC2" s="2439"/>
      <c r="VGD2" s="2439"/>
      <c r="VGE2" s="2439"/>
      <c r="VGF2" s="2439"/>
      <c r="VGG2" s="2439"/>
      <c r="VGH2" s="2439"/>
      <c r="VGI2" s="2439"/>
      <c r="VGJ2" s="2439"/>
      <c r="VGK2" s="2439"/>
      <c r="VGL2" s="2439"/>
      <c r="VGM2" s="2439"/>
      <c r="VGN2" s="2439"/>
      <c r="VGO2" s="2439"/>
      <c r="VGP2" s="2439"/>
      <c r="VGQ2" s="2439"/>
      <c r="VGR2" s="2439"/>
      <c r="VGS2" s="2439"/>
      <c r="VGT2" s="2439"/>
      <c r="VGU2" s="2439"/>
      <c r="VGV2" s="2439"/>
      <c r="VGW2" s="2439"/>
      <c r="VGX2" s="2439"/>
      <c r="VGY2" s="2439"/>
      <c r="VGZ2" s="2439"/>
      <c r="VHA2" s="2439"/>
      <c r="VHB2" s="2439"/>
      <c r="VHC2" s="2439"/>
      <c r="VHD2" s="2439"/>
      <c r="VHE2" s="2439"/>
      <c r="VHF2" s="2439"/>
      <c r="VHG2" s="2439"/>
      <c r="VHH2" s="2439"/>
      <c r="VHI2" s="2439"/>
      <c r="VHJ2" s="2439"/>
      <c r="VHK2" s="2439"/>
      <c r="VHL2" s="2439"/>
      <c r="VHM2" s="2439"/>
      <c r="VHN2" s="2439"/>
      <c r="VHO2" s="2439"/>
      <c r="VHP2" s="2439"/>
      <c r="VHQ2" s="2439"/>
      <c r="VHR2" s="2439"/>
      <c r="VHS2" s="2439"/>
      <c r="VHT2" s="2439"/>
      <c r="VHU2" s="2439"/>
      <c r="VHV2" s="2439"/>
      <c r="VHW2" s="2439"/>
      <c r="VHX2" s="2439"/>
      <c r="VHY2" s="2439"/>
      <c r="VHZ2" s="2439"/>
      <c r="VIA2" s="2439"/>
      <c r="VIB2" s="2439"/>
      <c r="VIC2" s="2439"/>
      <c r="VID2" s="2439"/>
      <c r="VIE2" s="2439"/>
      <c r="VIF2" s="2439"/>
      <c r="VIG2" s="2439"/>
      <c r="VIH2" s="2439"/>
      <c r="VII2" s="2439"/>
      <c r="VIJ2" s="2439"/>
      <c r="VIK2" s="2439"/>
      <c r="VIL2" s="2439"/>
      <c r="VIM2" s="2439"/>
      <c r="VIN2" s="2439"/>
      <c r="VIO2" s="2439"/>
      <c r="VIP2" s="2439"/>
      <c r="VIQ2" s="2439"/>
      <c r="VIR2" s="2439"/>
      <c r="VIS2" s="2439"/>
      <c r="VIT2" s="2439"/>
      <c r="VIU2" s="2439"/>
      <c r="VIV2" s="2439"/>
      <c r="VIW2" s="2439"/>
      <c r="VIX2" s="2439"/>
      <c r="VIY2" s="2439"/>
      <c r="VIZ2" s="2439"/>
      <c r="VJA2" s="2439"/>
      <c r="VJB2" s="2439"/>
      <c r="VJC2" s="2439"/>
      <c r="VJD2" s="2439"/>
      <c r="VJE2" s="2439"/>
      <c r="VJF2" s="2439"/>
      <c r="VJG2" s="2439"/>
      <c r="VJH2" s="2439"/>
      <c r="VJI2" s="2439"/>
      <c r="VJJ2" s="2439"/>
      <c r="VJK2" s="2439"/>
      <c r="VJL2" s="2439"/>
      <c r="VJM2" s="2439"/>
      <c r="VJN2" s="2439"/>
      <c r="VJO2" s="2439"/>
      <c r="VJP2" s="2439"/>
      <c r="VJQ2" s="2439"/>
      <c r="VJR2" s="2439"/>
      <c r="VJS2" s="2439"/>
      <c r="VJT2" s="2439"/>
      <c r="VJU2" s="2439"/>
      <c r="VJV2" s="2439"/>
      <c r="VJW2" s="2439"/>
      <c r="VJX2" s="2439"/>
      <c r="VJY2" s="2439"/>
      <c r="VJZ2" s="2439"/>
      <c r="VKA2" s="2439"/>
      <c r="VKB2" s="2439"/>
      <c r="VKC2" s="2439"/>
      <c r="VKD2" s="2439"/>
      <c r="VKE2" s="2439"/>
      <c r="VKF2" s="2439"/>
      <c r="VKG2" s="2439"/>
      <c r="VKH2" s="2439"/>
      <c r="VKI2" s="2439"/>
      <c r="VKJ2" s="2439"/>
      <c r="VKK2" s="2439"/>
      <c r="VKL2" s="2439"/>
      <c r="VKM2" s="2439"/>
      <c r="VKN2" s="2439"/>
      <c r="VKO2" s="2439"/>
      <c r="VKP2" s="2439"/>
      <c r="VKQ2" s="2439"/>
      <c r="VKR2" s="2439"/>
      <c r="VKS2" s="2439"/>
      <c r="VKT2" s="2439"/>
      <c r="VKU2" s="2439"/>
      <c r="VKV2" s="2439"/>
      <c r="VKW2" s="2439"/>
      <c r="VKX2" s="2439"/>
      <c r="VKY2" s="2439"/>
      <c r="VKZ2" s="2439"/>
      <c r="VLA2" s="2439"/>
      <c r="VLB2" s="2439"/>
      <c r="VLC2" s="2439"/>
      <c r="VLD2" s="2439"/>
      <c r="VLE2" s="2439"/>
      <c r="VLF2" s="2439"/>
      <c r="VLG2" s="2439"/>
      <c r="VLH2" s="2439"/>
      <c r="VLI2" s="2439"/>
      <c r="VLJ2" s="2439"/>
      <c r="VLK2" s="2439"/>
      <c r="VLL2" s="2439"/>
      <c r="VLM2" s="2439"/>
      <c r="VLN2" s="2439"/>
      <c r="VLO2" s="2439"/>
      <c r="VLP2" s="2439"/>
      <c r="VLQ2" s="2439"/>
      <c r="VLR2" s="2439"/>
      <c r="VLS2" s="2439"/>
      <c r="VLT2" s="2439"/>
      <c r="VLU2" s="2439"/>
      <c r="VLV2" s="2439"/>
      <c r="VLW2" s="2439"/>
      <c r="VLX2" s="2439"/>
      <c r="VLY2" s="2439"/>
      <c r="VLZ2" s="2439"/>
      <c r="VMA2" s="2439"/>
      <c r="VMB2" s="2439"/>
      <c r="VMC2" s="2439"/>
      <c r="VMD2" s="2439"/>
      <c r="VME2" s="2439"/>
      <c r="VMF2" s="2439"/>
      <c r="VMG2" s="2439"/>
      <c r="VMH2" s="2439"/>
      <c r="VMI2" s="2439"/>
      <c r="VMJ2" s="2439"/>
      <c r="VMK2" s="2439"/>
      <c r="VML2" s="2439"/>
      <c r="VMM2" s="2439"/>
      <c r="VMN2" s="2439"/>
      <c r="VMO2" s="2439"/>
      <c r="VMP2" s="2439"/>
      <c r="VMQ2" s="2439"/>
      <c r="VMR2" s="2439"/>
      <c r="VMS2" s="2439"/>
      <c r="VMT2" s="2439"/>
      <c r="VMU2" s="2439"/>
      <c r="VMV2" s="2439"/>
      <c r="VMW2" s="2439"/>
      <c r="VMX2" s="2439"/>
      <c r="VMY2" s="2439"/>
      <c r="VMZ2" s="2439"/>
      <c r="VNA2" s="2439"/>
      <c r="VNB2" s="2439"/>
      <c r="VNC2" s="2439"/>
      <c r="VND2" s="2439"/>
      <c r="VNE2" s="2439"/>
      <c r="VNF2" s="2439"/>
      <c r="VNG2" s="2439"/>
      <c r="VNH2" s="2439"/>
      <c r="VNI2" s="2439"/>
      <c r="VNJ2" s="2439"/>
      <c r="VNK2" s="2439"/>
      <c r="VNL2" s="2439"/>
      <c r="VNM2" s="2439"/>
      <c r="VNN2" s="2439"/>
      <c r="VNO2" s="2439"/>
      <c r="VNP2" s="2439"/>
      <c r="VNQ2" s="2439"/>
      <c r="VNR2" s="2439"/>
      <c r="VNS2" s="2439"/>
      <c r="VNT2" s="2439"/>
      <c r="VNU2" s="2439"/>
      <c r="VNV2" s="2439"/>
      <c r="VNW2" s="2439"/>
      <c r="VNX2" s="2439"/>
      <c r="VNY2" s="2439"/>
      <c r="VNZ2" s="2439"/>
      <c r="VOA2" s="2439"/>
      <c r="VOB2" s="2439"/>
      <c r="VOC2" s="2439"/>
      <c r="VOD2" s="2439"/>
      <c r="VOE2" s="2439"/>
      <c r="VOF2" s="2439"/>
      <c r="VOG2" s="2439"/>
      <c r="VOH2" s="2439"/>
      <c r="VOI2" s="2439"/>
      <c r="VOJ2" s="2439"/>
      <c r="VOK2" s="2439"/>
      <c r="VOL2" s="2439"/>
      <c r="VOM2" s="2439"/>
      <c r="VON2" s="2439"/>
      <c r="VOO2" s="2439"/>
      <c r="VOP2" s="2439"/>
      <c r="VOQ2" s="2439"/>
      <c r="VOR2" s="2439"/>
      <c r="VOS2" s="2439"/>
      <c r="VOT2" s="2439"/>
      <c r="VOU2" s="2439"/>
      <c r="VOV2" s="2439"/>
      <c r="VOW2" s="2439"/>
      <c r="VOX2" s="2439"/>
      <c r="VOY2" s="2439"/>
      <c r="VOZ2" s="2439"/>
      <c r="VPA2" s="2439"/>
      <c r="VPB2" s="2439"/>
      <c r="VPC2" s="2439"/>
      <c r="VPD2" s="2439"/>
      <c r="VPE2" s="2439"/>
      <c r="VPF2" s="2439"/>
      <c r="VPG2" s="2439"/>
      <c r="VPH2" s="2439"/>
      <c r="VPI2" s="2439"/>
      <c r="VPJ2" s="2439"/>
      <c r="VPK2" s="2439"/>
      <c r="VPL2" s="2439"/>
      <c r="VPM2" s="2439"/>
      <c r="VPN2" s="2439"/>
      <c r="VPO2" s="2439"/>
      <c r="VPP2" s="2439"/>
      <c r="VPQ2" s="2439"/>
      <c r="VPR2" s="2439"/>
      <c r="VPS2" s="2439"/>
      <c r="VPT2" s="2439"/>
      <c r="VPU2" s="2439"/>
      <c r="VPV2" s="2439"/>
      <c r="VPW2" s="2439"/>
      <c r="VPX2" s="2439"/>
      <c r="VPY2" s="2439"/>
      <c r="VPZ2" s="2439"/>
      <c r="VQA2" s="2439"/>
      <c r="VQB2" s="2439"/>
      <c r="VQC2" s="2439"/>
      <c r="VQD2" s="2439"/>
      <c r="VQE2" s="2439"/>
      <c r="VQF2" s="2439"/>
      <c r="VQG2" s="2439"/>
      <c r="VQH2" s="2439"/>
      <c r="VQI2" s="2439"/>
      <c r="VQJ2" s="2439"/>
      <c r="VQK2" s="2439"/>
      <c r="VQL2" s="2439"/>
      <c r="VQM2" s="2439"/>
      <c r="VQN2" s="2439"/>
      <c r="VQO2" s="2439"/>
      <c r="VQP2" s="2439"/>
      <c r="VQQ2" s="2439"/>
      <c r="VQR2" s="2439"/>
      <c r="VQS2" s="2439"/>
      <c r="VQT2" s="2439"/>
      <c r="VQU2" s="2439"/>
      <c r="VQV2" s="2439"/>
      <c r="VQW2" s="2439"/>
      <c r="VQX2" s="2439"/>
      <c r="VQY2" s="2439"/>
      <c r="VQZ2" s="2439"/>
      <c r="VRA2" s="2439"/>
      <c r="VRB2" s="2439"/>
      <c r="VRC2" s="2439"/>
      <c r="VRD2" s="2439"/>
      <c r="VRE2" s="2439"/>
      <c r="VRF2" s="2439"/>
      <c r="VRG2" s="2439"/>
      <c r="VRH2" s="2439"/>
      <c r="VRI2" s="2439"/>
      <c r="VRJ2" s="2439"/>
      <c r="VRK2" s="2439"/>
      <c r="VRL2" s="2439"/>
      <c r="VRM2" s="2439"/>
      <c r="VRN2" s="2439"/>
      <c r="VRO2" s="2439"/>
      <c r="VRP2" s="2439"/>
      <c r="VRQ2" s="2439"/>
      <c r="VRR2" s="2439"/>
      <c r="VRS2" s="2439"/>
      <c r="VRT2" s="2439"/>
      <c r="VRU2" s="2439"/>
      <c r="VRV2" s="2439"/>
      <c r="VRW2" s="2439"/>
      <c r="VRX2" s="2439"/>
      <c r="VRY2" s="2439"/>
      <c r="VRZ2" s="2439"/>
      <c r="VSA2" s="2439"/>
      <c r="VSB2" s="2439"/>
      <c r="VSC2" s="2439"/>
      <c r="VSD2" s="2439"/>
      <c r="VSE2" s="2439"/>
      <c r="VSF2" s="2439"/>
      <c r="VSG2" s="2439"/>
      <c r="VSH2" s="2439"/>
      <c r="VSI2" s="2439"/>
      <c r="VSJ2" s="2439"/>
      <c r="VSK2" s="2439"/>
      <c r="VSL2" s="2439"/>
      <c r="VSM2" s="2439"/>
      <c r="VSN2" s="2439"/>
      <c r="VSO2" s="2439"/>
      <c r="VSP2" s="2439"/>
      <c r="VSQ2" s="2439"/>
      <c r="VSR2" s="2439"/>
      <c r="VSS2" s="2439"/>
      <c r="VST2" s="2439"/>
      <c r="VSU2" s="2439"/>
      <c r="VSV2" s="2439"/>
      <c r="VSW2" s="2439"/>
      <c r="VSX2" s="2439"/>
      <c r="VSY2" s="2439"/>
      <c r="VSZ2" s="2439"/>
      <c r="VTA2" s="2439"/>
      <c r="VTB2" s="2439"/>
      <c r="VTC2" s="2439"/>
      <c r="VTD2" s="2439"/>
      <c r="VTE2" s="2439"/>
      <c r="VTF2" s="2439"/>
      <c r="VTG2" s="2439"/>
      <c r="VTH2" s="2439"/>
      <c r="VTI2" s="2439"/>
      <c r="VTJ2" s="2439"/>
      <c r="VTK2" s="2439"/>
      <c r="VTL2" s="2439"/>
      <c r="VTM2" s="2439"/>
      <c r="VTN2" s="2439"/>
      <c r="VTO2" s="2439"/>
      <c r="VTP2" s="2439"/>
      <c r="VTQ2" s="2439"/>
      <c r="VTR2" s="2439"/>
      <c r="VTS2" s="2439"/>
      <c r="VTT2" s="2439"/>
      <c r="VTU2" s="2439"/>
      <c r="VTV2" s="2439"/>
      <c r="VTW2" s="2439"/>
      <c r="VTX2" s="2439"/>
      <c r="VTY2" s="2439"/>
      <c r="VTZ2" s="2439"/>
      <c r="VUA2" s="2439"/>
      <c r="VUB2" s="2439"/>
      <c r="VUC2" s="2439"/>
      <c r="VUD2" s="2439"/>
      <c r="VUE2" s="2439"/>
      <c r="VUF2" s="2439"/>
      <c r="VUG2" s="2439"/>
      <c r="VUH2" s="2439"/>
      <c r="VUI2" s="2439"/>
      <c r="VUJ2" s="2439"/>
      <c r="VUK2" s="2439"/>
      <c r="VUL2" s="2439"/>
      <c r="VUM2" s="2439"/>
      <c r="VUN2" s="2439"/>
      <c r="VUO2" s="2439"/>
      <c r="VUP2" s="2439"/>
      <c r="VUQ2" s="2439"/>
      <c r="VUR2" s="2439"/>
      <c r="VUS2" s="2439"/>
      <c r="VUT2" s="2439"/>
      <c r="VUU2" s="2439"/>
      <c r="VUV2" s="2439"/>
      <c r="VUW2" s="2439"/>
      <c r="VUX2" s="2439"/>
      <c r="VUY2" s="2439"/>
      <c r="VUZ2" s="2439"/>
      <c r="VVA2" s="2439"/>
      <c r="VVB2" s="2439"/>
      <c r="VVC2" s="2439"/>
      <c r="VVD2" s="2439"/>
      <c r="VVE2" s="2439"/>
      <c r="VVF2" s="2439"/>
      <c r="VVG2" s="2439"/>
      <c r="VVH2" s="2439"/>
      <c r="VVI2" s="2439"/>
      <c r="VVJ2" s="2439"/>
      <c r="VVK2" s="2439"/>
      <c r="VVL2" s="2439"/>
      <c r="VVM2" s="2439"/>
      <c r="VVN2" s="2439"/>
      <c r="VVO2" s="2439"/>
      <c r="VVP2" s="2439"/>
      <c r="VVQ2" s="2439"/>
      <c r="VVR2" s="2439"/>
      <c r="VVS2" s="2439"/>
      <c r="VVT2" s="2439"/>
      <c r="VVU2" s="2439"/>
      <c r="VVV2" s="2439"/>
      <c r="VVW2" s="2439"/>
      <c r="VVX2" s="2439"/>
      <c r="VVY2" s="2439"/>
      <c r="VVZ2" s="2439"/>
      <c r="VWA2" s="2439"/>
      <c r="VWB2" s="2439"/>
      <c r="VWC2" s="2439"/>
      <c r="VWD2" s="2439"/>
      <c r="VWE2" s="2439"/>
      <c r="VWF2" s="2439"/>
      <c r="VWG2" s="2439"/>
      <c r="VWH2" s="2439"/>
      <c r="VWI2" s="2439"/>
      <c r="VWJ2" s="2439"/>
      <c r="VWK2" s="2439"/>
      <c r="VWL2" s="2439"/>
      <c r="VWM2" s="2439"/>
      <c r="VWN2" s="2439"/>
      <c r="VWO2" s="2439"/>
      <c r="VWP2" s="2439"/>
      <c r="VWQ2" s="2439"/>
      <c r="VWR2" s="2439"/>
      <c r="VWS2" s="2439"/>
      <c r="VWT2" s="2439"/>
      <c r="VWU2" s="2439"/>
      <c r="VWV2" s="2439"/>
      <c r="VWW2" s="2439"/>
      <c r="VWX2" s="2439"/>
      <c r="VWY2" s="2439"/>
      <c r="VWZ2" s="2439"/>
      <c r="VXA2" s="2439"/>
      <c r="VXB2" s="2439"/>
      <c r="VXC2" s="2439"/>
      <c r="VXD2" s="2439"/>
      <c r="VXE2" s="2439"/>
      <c r="VXF2" s="2439"/>
      <c r="VXG2" s="2439"/>
      <c r="VXH2" s="2439"/>
      <c r="VXI2" s="2439"/>
      <c r="VXJ2" s="2439"/>
      <c r="VXK2" s="2439"/>
      <c r="VXL2" s="2439"/>
      <c r="VXM2" s="2439"/>
      <c r="VXN2" s="2439"/>
      <c r="VXO2" s="2439"/>
      <c r="VXP2" s="2439"/>
      <c r="VXQ2" s="2439"/>
      <c r="VXR2" s="2439"/>
      <c r="VXS2" s="2439"/>
      <c r="VXT2" s="2439"/>
      <c r="VXU2" s="2439"/>
      <c r="VXV2" s="2439"/>
      <c r="VXW2" s="2439"/>
      <c r="VXX2" s="2439"/>
      <c r="VXY2" s="2439"/>
      <c r="VXZ2" s="2439"/>
      <c r="VYA2" s="2439"/>
      <c r="VYB2" s="2439"/>
      <c r="VYC2" s="2439"/>
      <c r="VYD2" s="2439"/>
      <c r="VYE2" s="2439"/>
      <c r="VYF2" s="2439"/>
      <c r="VYG2" s="2439"/>
      <c r="VYH2" s="2439"/>
      <c r="VYI2" s="2439"/>
      <c r="VYJ2" s="2439"/>
      <c r="VYK2" s="2439"/>
      <c r="VYL2" s="2439"/>
      <c r="VYM2" s="2439"/>
      <c r="VYN2" s="2439"/>
      <c r="VYO2" s="2439"/>
      <c r="VYP2" s="2439"/>
      <c r="VYQ2" s="2439"/>
      <c r="VYR2" s="2439"/>
      <c r="VYS2" s="2439"/>
      <c r="VYT2" s="2439"/>
      <c r="VYU2" s="2439"/>
      <c r="VYV2" s="2439"/>
      <c r="VYW2" s="2439"/>
      <c r="VYX2" s="2439"/>
      <c r="VYY2" s="2439"/>
      <c r="VYZ2" s="2439"/>
      <c r="VZA2" s="2439"/>
      <c r="VZB2" s="2439"/>
      <c r="VZC2" s="2439"/>
      <c r="VZD2" s="2439"/>
      <c r="VZE2" s="2439"/>
      <c r="VZF2" s="2439"/>
      <c r="VZG2" s="2439"/>
      <c r="VZH2" s="2439"/>
      <c r="VZI2" s="2439"/>
      <c r="VZJ2" s="2439"/>
      <c r="VZK2" s="2439"/>
      <c r="VZL2" s="2439"/>
      <c r="VZM2" s="2439"/>
      <c r="VZN2" s="2439"/>
      <c r="VZO2" s="2439"/>
      <c r="VZP2" s="2439"/>
      <c r="VZQ2" s="2439"/>
      <c r="VZR2" s="2439"/>
      <c r="VZS2" s="2439"/>
      <c r="VZT2" s="2439"/>
      <c r="VZU2" s="2439"/>
      <c r="VZV2" s="2439"/>
      <c r="VZW2" s="2439"/>
      <c r="VZX2" s="2439"/>
      <c r="VZY2" s="2439"/>
      <c r="VZZ2" s="2439"/>
      <c r="WAA2" s="2439"/>
      <c r="WAB2" s="2439"/>
      <c r="WAC2" s="2439"/>
      <c r="WAD2" s="2439"/>
      <c r="WAE2" s="2439"/>
      <c r="WAF2" s="2439"/>
      <c r="WAG2" s="2439"/>
      <c r="WAH2" s="2439"/>
      <c r="WAI2" s="2439"/>
      <c r="WAJ2" s="2439"/>
      <c r="WAK2" s="2439"/>
      <c r="WAL2" s="2439"/>
      <c r="WAM2" s="2439"/>
      <c r="WAN2" s="2439"/>
      <c r="WAO2" s="2439"/>
      <c r="WAP2" s="2439"/>
      <c r="WAQ2" s="2439"/>
      <c r="WAR2" s="2439"/>
      <c r="WAS2" s="2439"/>
      <c r="WAT2" s="2439"/>
      <c r="WAU2" s="2439"/>
      <c r="WAV2" s="2439"/>
      <c r="WAW2" s="2439"/>
      <c r="WAX2" s="2439"/>
      <c r="WAY2" s="2439"/>
      <c r="WAZ2" s="2439"/>
      <c r="WBA2" s="2439"/>
      <c r="WBB2" s="2439"/>
      <c r="WBC2" s="2439"/>
      <c r="WBD2" s="2439"/>
      <c r="WBE2" s="2439"/>
      <c r="WBF2" s="2439"/>
      <c r="WBG2" s="2439"/>
      <c r="WBH2" s="2439"/>
      <c r="WBI2" s="2439"/>
      <c r="WBJ2" s="2439"/>
      <c r="WBK2" s="2439"/>
      <c r="WBL2" s="2439"/>
      <c r="WBM2" s="2439"/>
      <c r="WBN2" s="2439"/>
      <c r="WBO2" s="2439"/>
      <c r="WBP2" s="2439"/>
      <c r="WBQ2" s="2439"/>
      <c r="WBR2" s="2439"/>
      <c r="WBS2" s="2439"/>
      <c r="WBT2" s="2439"/>
      <c r="WBU2" s="2439"/>
      <c r="WBV2" s="2439"/>
      <c r="WBW2" s="2439"/>
      <c r="WBX2" s="2439"/>
      <c r="WBY2" s="2439"/>
      <c r="WBZ2" s="2439"/>
      <c r="WCA2" s="2439"/>
      <c r="WCB2" s="2439"/>
      <c r="WCC2" s="2439"/>
      <c r="WCD2" s="2439"/>
      <c r="WCE2" s="2439"/>
      <c r="WCF2" s="2439"/>
      <c r="WCG2" s="2439"/>
      <c r="WCH2" s="2439"/>
      <c r="WCI2" s="2439"/>
      <c r="WCJ2" s="2439"/>
      <c r="WCK2" s="2439"/>
      <c r="WCL2" s="2439"/>
      <c r="WCM2" s="2439"/>
      <c r="WCN2" s="2439"/>
      <c r="WCO2" s="2439"/>
      <c r="WCP2" s="2439"/>
      <c r="WCQ2" s="2439"/>
      <c r="WCR2" s="2439"/>
      <c r="WCS2" s="2439"/>
      <c r="WCT2" s="2439"/>
      <c r="WCU2" s="2439"/>
      <c r="WCV2" s="2439"/>
      <c r="WCW2" s="2439"/>
      <c r="WCX2" s="2439"/>
      <c r="WCY2" s="2439"/>
      <c r="WCZ2" s="2439"/>
      <c r="WDA2" s="2439"/>
      <c r="WDB2" s="2439"/>
      <c r="WDC2" s="2439"/>
      <c r="WDD2" s="2439"/>
      <c r="WDE2" s="2439"/>
      <c r="WDF2" s="2439"/>
      <c r="WDG2" s="2439"/>
      <c r="WDH2" s="2439"/>
      <c r="WDI2" s="2439"/>
      <c r="WDJ2" s="2439"/>
      <c r="WDK2" s="2439"/>
      <c r="WDL2" s="2439"/>
      <c r="WDM2" s="2439"/>
      <c r="WDN2" s="2439"/>
      <c r="WDO2" s="2439"/>
      <c r="WDP2" s="2439"/>
      <c r="WDQ2" s="2439"/>
      <c r="WDR2" s="2439"/>
      <c r="WDS2" s="2439"/>
      <c r="WDT2" s="2439"/>
      <c r="WDU2" s="2439"/>
      <c r="WDV2" s="2439"/>
      <c r="WDW2" s="2439"/>
      <c r="WDX2" s="2439"/>
      <c r="WDY2" s="2439"/>
      <c r="WDZ2" s="2439"/>
      <c r="WEA2" s="2439"/>
      <c r="WEB2" s="2439"/>
      <c r="WEC2" s="2439"/>
      <c r="WED2" s="2439"/>
      <c r="WEE2" s="2439"/>
      <c r="WEF2" s="2439"/>
      <c r="WEG2" s="2439"/>
      <c r="WEH2" s="2439"/>
      <c r="WEI2" s="2439"/>
      <c r="WEJ2" s="2439"/>
      <c r="WEK2" s="2439"/>
      <c r="WEL2" s="2439"/>
      <c r="WEM2" s="2439"/>
      <c r="WEN2" s="2439"/>
      <c r="WEO2" s="2439"/>
      <c r="WEP2" s="2439"/>
      <c r="WEQ2" s="2439"/>
      <c r="WER2" s="2439"/>
      <c r="WES2" s="2439"/>
      <c r="WET2" s="2439"/>
      <c r="WEU2" s="2439"/>
      <c r="WEV2" s="2439"/>
      <c r="WEW2" s="2439"/>
      <c r="WEX2" s="2439"/>
      <c r="WEY2" s="2439"/>
      <c r="WEZ2" s="2439"/>
      <c r="WFA2" s="2439"/>
      <c r="WFB2" s="2439"/>
      <c r="WFC2" s="2439"/>
      <c r="WFD2" s="2439"/>
      <c r="WFE2" s="2439"/>
      <c r="WFF2" s="2439"/>
      <c r="WFG2" s="2439"/>
      <c r="WFH2" s="2439"/>
      <c r="WFI2" s="2439"/>
      <c r="WFJ2" s="2439"/>
      <c r="WFK2" s="2439"/>
      <c r="WFL2" s="2439"/>
      <c r="WFM2" s="2439"/>
      <c r="WFN2" s="2439"/>
      <c r="WFO2" s="2439"/>
      <c r="WFP2" s="2439"/>
      <c r="WFQ2" s="2439"/>
      <c r="WFR2" s="2439"/>
      <c r="WFS2" s="2439"/>
      <c r="WFT2" s="2439"/>
      <c r="WFU2" s="2439"/>
      <c r="WFV2" s="2439"/>
      <c r="WFW2" s="2439"/>
      <c r="WFX2" s="2439"/>
      <c r="WFY2" s="2439"/>
      <c r="WFZ2" s="2439"/>
      <c r="WGA2" s="2439"/>
      <c r="WGB2" s="2439"/>
      <c r="WGC2" s="2439"/>
      <c r="WGD2" s="2439"/>
      <c r="WGE2" s="2439"/>
      <c r="WGF2" s="2439"/>
      <c r="WGG2" s="2439"/>
      <c r="WGH2" s="2439"/>
      <c r="WGI2" s="2439"/>
      <c r="WGJ2" s="2439"/>
      <c r="WGK2" s="2439"/>
      <c r="WGL2" s="2439"/>
      <c r="WGM2" s="2439"/>
      <c r="WGN2" s="2439"/>
      <c r="WGO2" s="2439"/>
      <c r="WGP2" s="2439"/>
      <c r="WGQ2" s="2439"/>
      <c r="WGR2" s="2439"/>
      <c r="WGS2" s="2439"/>
      <c r="WGT2" s="2439"/>
      <c r="WGU2" s="2439"/>
      <c r="WGV2" s="2439"/>
      <c r="WGW2" s="2439"/>
      <c r="WGX2" s="2439"/>
      <c r="WGY2" s="2439"/>
      <c r="WGZ2" s="2439"/>
      <c r="WHA2" s="2439"/>
      <c r="WHB2" s="2439"/>
      <c r="WHC2" s="2439"/>
      <c r="WHD2" s="2439"/>
      <c r="WHE2" s="2439"/>
      <c r="WHF2" s="2439"/>
      <c r="WHG2" s="2439"/>
      <c r="WHH2" s="2439"/>
      <c r="WHI2" s="2439"/>
      <c r="WHJ2" s="2439"/>
      <c r="WHK2" s="2439"/>
      <c r="WHL2" s="2439"/>
      <c r="WHM2" s="2439"/>
      <c r="WHN2" s="2439"/>
      <c r="WHO2" s="2439"/>
      <c r="WHP2" s="2439"/>
      <c r="WHQ2" s="2439"/>
      <c r="WHR2" s="2439"/>
      <c r="WHS2" s="2439"/>
      <c r="WHT2" s="2439"/>
      <c r="WHU2" s="2439"/>
      <c r="WHV2" s="2439"/>
      <c r="WHW2" s="2439"/>
      <c r="WHX2" s="2439"/>
      <c r="WHY2" s="2439"/>
      <c r="WHZ2" s="2439"/>
      <c r="WIA2" s="2439"/>
      <c r="WIB2" s="2439"/>
      <c r="WIC2" s="2439"/>
      <c r="WID2" s="2439"/>
      <c r="WIE2" s="2439"/>
      <c r="WIF2" s="2439"/>
      <c r="WIG2" s="2439"/>
      <c r="WIH2" s="2439"/>
      <c r="WII2" s="2439"/>
      <c r="WIJ2" s="2439"/>
      <c r="WIK2" s="2439"/>
      <c r="WIL2" s="2439"/>
      <c r="WIM2" s="2439"/>
      <c r="WIN2" s="2439"/>
      <c r="WIO2" s="2439"/>
      <c r="WIP2" s="2439"/>
      <c r="WIQ2" s="2439"/>
      <c r="WIR2" s="2439"/>
      <c r="WIS2" s="2439"/>
      <c r="WIT2" s="2439"/>
      <c r="WIU2" s="2439"/>
      <c r="WIV2" s="2439"/>
      <c r="WIW2" s="2439"/>
      <c r="WIX2" s="2439"/>
      <c r="WIY2" s="2439"/>
      <c r="WIZ2" s="2439"/>
      <c r="WJA2" s="2439"/>
      <c r="WJB2" s="2439"/>
      <c r="WJC2" s="2439"/>
      <c r="WJD2" s="2439"/>
      <c r="WJE2" s="2439"/>
      <c r="WJF2" s="2439"/>
      <c r="WJG2" s="2439"/>
      <c r="WJH2" s="2439"/>
      <c r="WJI2" s="2439"/>
      <c r="WJJ2" s="2439"/>
      <c r="WJK2" s="2439"/>
      <c r="WJL2" s="2439"/>
      <c r="WJM2" s="2439"/>
      <c r="WJN2" s="2439"/>
      <c r="WJO2" s="2439"/>
      <c r="WJP2" s="2439"/>
      <c r="WJQ2" s="2439"/>
      <c r="WJR2" s="2439"/>
      <c r="WJS2" s="2439"/>
      <c r="WJT2" s="2439"/>
      <c r="WJU2" s="2439"/>
      <c r="WJV2" s="2439"/>
      <c r="WJW2" s="2439"/>
      <c r="WJX2" s="2439"/>
      <c r="WJY2" s="2439"/>
      <c r="WJZ2" s="2439"/>
      <c r="WKA2" s="2439"/>
      <c r="WKB2" s="2439"/>
      <c r="WKC2" s="2439"/>
      <c r="WKD2" s="2439"/>
      <c r="WKE2" s="2439"/>
      <c r="WKF2" s="2439"/>
      <c r="WKG2" s="2439"/>
      <c r="WKH2" s="2439"/>
      <c r="WKI2" s="2439"/>
      <c r="WKJ2" s="2439"/>
      <c r="WKK2" s="2439"/>
      <c r="WKL2" s="2439"/>
      <c r="WKM2" s="2439"/>
      <c r="WKN2" s="2439"/>
      <c r="WKO2" s="2439"/>
      <c r="WKP2" s="2439"/>
      <c r="WKQ2" s="2439"/>
      <c r="WKR2" s="2439"/>
      <c r="WKS2" s="2439"/>
      <c r="WKT2" s="2439"/>
      <c r="WKU2" s="2439"/>
      <c r="WKV2" s="2439"/>
      <c r="WKW2" s="2439"/>
      <c r="WKX2" s="2439"/>
      <c r="WKY2" s="2439"/>
      <c r="WKZ2" s="2439"/>
      <c r="WLA2" s="2439"/>
      <c r="WLB2" s="2439"/>
      <c r="WLC2" s="2439"/>
      <c r="WLD2" s="2439"/>
      <c r="WLE2" s="2439"/>
      <c r="WLF2" s="2439"/>
      <c r="WLG2" s="2439"/>
      <c r="WLH2" s="2439"/>
      <c r="WLI2" s="2439"/>
      <c r="WLJ2" s="2439"/>
      <c r="WLK2" s="2439"/>
      <c r="WLL2" s="2439"/>
      <c r="WLM2" s="2439"/>
      <c r="WLN2" s="2439"/>
      <c r="WLO2" s="2439"/>
      <c r="WLP2" s="2439"/>
      <c r="WLQ2" s="2439"/>
      <c r="WLR2" s="2439"/>
      <c r="WLS2" s="2439"/>
      <c r="WLT2" s="2439"/>
      <c r="WLU2" s="2439"/>
      <c r="WLV2" s="2439"/>
      <c r="WLW2" s="2439"/>
      <c r="WLX2" s="2439"/>
      <c r="WLY2" s="2439"/>
      <c r="WLZ2" s="2439"/>
      <c r="WMA2" s="2439"/>
      <c r="WMB2" s="2439"/>
      <c r="WMC2" s="2439"/>
      <c r="WMD2" s="2439"/>
      <c r="WME2" s="2439"/>
      <c r="WMF2" s="2439"/>
      <c r="WMG2" s="2439"/>
      <c r="WMH2" s="2439"/>
      <c r="WMI2" s="2439"/>
      <c r="WMJ2" s="2439"/>
      <c r="WMK2" s="2439"/>
      <c r="WML2" s="2439"/>
      <c r="WMM2" s="2439"/>
      <c r="WMN2" s="2439"/>
      <c r="WMO2" s="2439"/>
      <c r="WMP2" s="2439"/>
      <c r="WMQ2" s="2439"/>
      <c r="WMR2" s="2439"/>
      <c r="WMS2" s="2439"/>
      <c r="WMT2" s="2439"/>
      <c r="WMU2" s="2439"/>
      <c r="WMV2" s="2439"/>
      <c r="WMW2" s="2439"/>
      <c r="WMX2" s="2439"/>
      <c r="WMY2" s="2439"/>
      <c r="WMZ2" s="2439"/>
      <c r="WNA2" s="2439"/>
      <c r="WNB2" s="2439"/>
      <c r="WNC2" s="2439"/>
      <c r="WND2" s="2439"/>
      <c r="WNE2" s="2439"/>
      <c r="WNF2" s="2439"/>
      <c r="WNG2" s="2439"/>
      <c r="WNH2" s="2439"/>
      <c r="WNI2" s="2439"/>
      <c r="WNJ2" s="2439"/>
      <c r="WNK2" s="2439"/>
      <c r="WNL2" s="2439"/>
      <c r="WNM2" s="2439"/>
      <c r="WNN2" s="2439"/>
      <c r="WNO2" s="2439"/>
      <c r="WNP2" s="2439"/>
      <c r="WNQ2" s="2439"/>
      <c r="WNR2" s="2439"/>
      <c r="WNS2" s="2439"/>
      <c r="WNT2" s="2439"/>
      <c r="WNU2" s="2439"/>
      <c r="WNV2" s="2439"/>
      <c r="WNW2" s="2439"/>
      <c r="WNX2" s="2439"/>
      <c r="WNY2" s="2439"/>
      <c r="WNZ2" s="2439"/>
      <c r="WOA2" s="2439"/>
      <c r="WOB2" s="2439"/>
      <c r="WOC2" s="2439"/>
      <c r="WOD2" s="2439"/>
      <c r="WOE2" s="2439"/>
      <c r="WOF2" s="2439"/>
      <c r="WOG2" s="2439"/>
      <c r="WOH2" s="2439"/>
      <c r="WOI2" s="2439"/>
      <c r="WOJ2" s="2439"/>
      <c r="WOK2" s="2439"/>
      <c r="WOL2" s="2439"/>
      <c r="WOM2" s="2439"/>
      <c r="WON2" s="2439"/>
      <c r="WOO2" s="2439"/>
      <c r="WOP2" s="2439"/>
      <c r="WOQ2" s="2439"/>
      <c r="WOR2" s="2439"/>
      <c r="WOS2" s="2439"/>
      <c r="WOT2" s="2439"/>
      <c r="WOU2" s="2439"/>
      <c r="WOV2" s="2439"/>
      <c r="WOW2" s="2439"/>
      <c r="WOX2" s="2439"/>
      <c r="WOY2" s="2439"/>
      <c r="WOZ2" s="2439"/>
      <c r="WPA2" s="2439"/>
      <c r="WPB2" s="2439"/>
      <c r="WPC2" s="2439"/>
      <c r="WPD2" s="2439"/>
      <c r="WPE2" s="2439"/>
      <c r="WPF2" s="2439"/>
      <c r="WPG2" s="2439"/>
      <c r="WPH2" s="2439"/>
      <c r="WPI2" s="2439"/>
      <c r="WPJ2" s="2439"/>
      <c r="WPK2" s="2439"/>
      <c r="WPL2" s="2439"/>
      <c r="WPM2" s="2439"/>
      <c r="WPN2" s="2439"/>
      <c r="WPO2" s="2439"/>
      <c r="WPP2" s="2439"/>
      <c r="WPQ2" s="2439"/>
      <c r="WPR2" s="2439"/>
      <c r="WPS2" s="2439"/>
      <c r="WPT2" s="2439"/>
      <c r="WPU2" s="2439"/>
      <c r="WPV2" s="2439"/>
      <c r="WPW2" s="2439"/>
      <c r="WPX2" s="2439"/>
      <c r="WPY2" s="2439"/>
      <c r="WPZ2" s="2439"/>
      <c r="WQA2" s="2439"/>
      <c r="WQB2" s="2439"/>
      <c r="WQC2" s="2439"/>
      <c r="WQD2" s="2439"/>
      <c r="WQE2" s="2439"/>
      <c r="WQF2" s="2439"/>
      <c r="WQG2" s="2439"/>
      <c r="WQH2" s="2439"/>
      <c r="WQI2" s="2439"/>
      <c r="WQJ2" s="2439"/>
      <c r="WQK2" s="2439"/>
      <c r="WQL2" s="2439"/>
      <c r="WQM2" s="2439"/>
      <c r="WQN2" s="2439"/>
      <c r="WQO2" s="2439"/>
      <c r="WQP2" s="2439"/>
      <c r="WQQ2" s="2439"/>
      <c r="WQR2" s="2439"/>
      <c r="WQS2" s="2439"/>
      <c r="WQT2" s="2439"/>
      <c r="WQU2" s="2439"/>
      <c r="WQV2" s="2439"/>
      <c r="WQW2" s="2439"/>
      <c r="WQX2" s="2439"/>
      <c r="WQY2" s="2439"/>
      <c r="WQZ2" s="2439"/>
      <c r="WRA2" s="2439"/>
      <c r="WRB2" s="2439"/>
      <c r="WRC2" s="2439"/>
      <c r="WRD2" s="2439"/>
      <c r="WRE2" s="2439"/>
      <c r="WRF2" s="2439"/>
      <c r="WRG2" s="2439"/>
      <c r="WRH2" s="2439"/>
      <c r="WRI2" s="2439"/>
      <c r="WRJ2" s="2439"/>
      <c r="WRK2" s="2439"/>
      <c r="WRL2" s="2439"/>
      <c r="WRM2" s="2439"/>
      <c r="WRN2" s="2439"/>
      <c r="WRO2" s="2439"/>
      <c r="WRP2" s="2439"/>
      <c r="WRQ2" s="2439"/>
      <c r="WRR2" s="2439"/>
      <c r="WRS2" s="2439"/>
      <c r="WRT2" s="2439"/>
      <c r="WRU2" s="2439"/>
      <c r="WRV2" s="2439"/>
      <c r="WRW2" s="2439"/>
      <c r="WRX2" s="2439"/>
      <c r="WRY2" s="2439"/>
      <c r="WRZ2" s="2439"/>
      <c r="WSA2" s="2439"/>
      <c r="WSB2" s="2439"/>
      <c r="WSC2" s="2439"/>
      <c r="WSD2" s="2439"/>
      <c r="WSE2" s="2439"/>
      <c r="WSF2" s="2439"/>
      <c r="WSG2" s="2439"/>
      <c r="WSH2" s="2439"/>
      <c r="WSI2" s="2439"/>
      <c r="WSJ2" s="2439"/>
      <c r="WSK2" s="2439"/>
      <c r="WSL2" s="2439"/>
      <c r="WSM2" s="2439"/>
      <c r="WSN2" s="2439"/>
      <c r="WSO2" s="2439"/>
      <c r="WSP2" s="2439"/>
      <c r="WSQ2" s="2439"/>
      <c r="WSR2" s="2439"/>
      <c r="WSS2" s="2439"/>
      <c r="WST2" s="2439"/>
      <c r="WSU2" s="2439"/>
      <c r="WSV2" s="2439"/>
      <c r="WSW2" s="2439"/>
      <c r="WSX2" s="2439"/>
      <c r="WSY2" s="2439"/>
      <c r="WSZ2" s="2439"/>
      <c r="WTA2" s="2439"/>
      <c r="WTB2" s="2439"/>
      <c r="WTC2" s="2439"/>
      <c r="WTD2" s="2439"/>
      <c r="WTE2" s="2439"/>
      <c r="WTF2" s="2439"/>
      <c r="WTG2" s="2439"/>
      <c r="WTH2" s="2439"/>
      <c r="WTI2" s="2439"/>
      <c r="WTJ2" s="2439"/>
      <c r="WTK2" s="2439"/>
      <c r="WTL2" s="2439"/>
      <c r="WTM2" s="2439"/>
      <c r="WTN2" s="2439"/>
      <c r="WTO2" s="2439"/>
      <c r="WTP2" s="2439"/>
      <c r="WTQ2" s="2439"/>
      <c r="WTR2" s="2439"/>
      <c r="WTS2" s="2439"/>
      <c r="WTT2" s="2439"/>
      <c r="WTU2" s="2439"/>
      <c r="WTV2" s="2439"/>
      <c r="WTW2" s="2439"/>
      <c r="WTX2" s="2439"/>
      <c r="WTY2" s="2439"/>
      <c r="WTZ2" s="2439"/>
      <c r="WUA2" s="2439"/>
      <c r="WUB2" s="2439"/>
      <c r="WUC2" s="2439"/>
      <c r="WUD2" s="2439"/>
      <c r="WUE2" s="2439"/>
      <c r="WUF2" s="2439"/>
      <c r="WUG2" s="2439"/>
      <c r="WUH2" s="2439"/>
      <c r="WUI2" s="2439"/>
      <c r="WUJ2" s="2439"/>
      <c r="WUK2" s="2439"/>
      <c r="WUL2" s="2439"/>
      <c r="WUM2" s="2439"/>
      <c r="WUN2" s="2439"/>
      <c r="WUO2" s="2439"/>
      <c r="WUP2" s="2439"/>
      <c r="WUQ2" s="2439"/>
      <c r="WUR2" s="2439"/>
      <c r="WUS2" s="2439"/>
      <c r="WUT2" s="2439"/>
      <c r="WUU2" s="2439"/>
      <c r="WUV2" s="2439"/>
      <c r="WUW2" s="2439"/>
      <c r="WUX2" s="2439"/>
      <c r="WUY2" s="2439"/>
      <c r="WUZ2" s="2439"/>
      <c r="WVA2" s="2439"/>
      <c r="WVB2" s="2439"/>
      <c r="WVC2" s="2439"/>
      <c r="WVD2" s="2439"/>
      <c r="WVE2" s="2439"/>
      <c r="WVF2" s="2439"/>
      <c r="WVG2" s="2439"/>
      <c r="WVH2" s="2439"/>
      <c r="WVI2" s="2439"/>
      <c r="WVJ2" s="2439"/>
      <c r="WVK2" s="2439"/>
      <c r="WVL2" s="2439"/>
      <c r="WVM2" s="2439"/>
      <c r="WVN2" s="2439"/>
      <c r="WVO2" s="2439"/>
      <c r="WVP2" s="2439"/>
      <c r="WVQ2" s="2439"/>
      <c r="WVR2" s="2439"/>
      <c r="WVS2" s="2439"/>
      <c r="WVT2" s="2439"/>
      <c r="WVU2" s="2439"/>
      <c r="WVV2" s="2439"/>
      <c r="WVW2" s="2439"/>
      <c r="WVX2" s="2439"/>
      <c r="WVY2" s="2439"/>
      <c r="WVZ2" s="2439"/>
      <c r="WWA2" s="2439"/>
      <c r="WWB2" s="2439"/>
      <c r="WWC2" s="2439"/>
      <c r="WWD2" s="2439"/>
      <c r="WWE2" s="2439"/>
      <c r="WWF2" s="2439"/>
      <c r="WWG2" s="2439"/>
      <c r="WWH2" s="2439"/>
      <c r="WWI2" s="2439"/>
      <c r="WWJ2" s="2439"/>
      <c r="WWK2" s="2439"/>
      <c r="WWL2" s="2439"/>
      <c r="WWM2" s="2439"/>
      <c r="WWN2" s="2439"/>
      <c r="WWO2" s="2439"/>
      <c r="WWP2" s="2439"/>
      <c r="WWQ2" s="2439"/>
      <c r="WWR2" s="2439"/>
      <c r="WWS2" s="2439"/>
      <c r="WWT2" s="2439"/>
      <c r="WWU2" s="2439"/>
      <c r="WWV2" s="2439"/>
      <c r="WWW2" s="2439"/>
      <c r="WWX2" s="2439"/>
      <c r="WWY2" s="2439"/>
      <c r="WWZ2" s="2439"/>
      <c r="WXA2" s="2439"/>
      <c r="WXB2" s="2439"/>
      <c r="WXC2" s="2439"/>
      <c r="WXD2" s="2439"/>
      <c r="WXE2" s="2439"/>
      <c r="WXF2" s="2439"/>
      <c r="WXG2" s="2439"/>
      <c r="WXH2" s="2439"/>
      <c r="WXI2" s="2439"/>
      <c r="WXJ2" s="2439"/>
      <c r="WXK2" s="2439"/>
      <c r="WXL2" s="2439"/>
      <c r="WXM2" s="2439"/>
      <c r="WXN2" s="2439"/>
      <c r="WXO2" s="2439"/>
      <c r="WXP2" s="2439"/>
      <c r="WXQ2" s="2439"/>
      <c r="WXR2" s="2439"/>
      <c r="WXS2" s="2439"/>
      <c r="WXT2" s="2439"/>
      <c r="WXU2" s="2439"/>
      <c r="WXV2" s="2439"/>
      <c r="WXW2" s="2439"/>
      <c r="WXX2" s="2439"/>
      <c r="WXY2" s="2439"/>
      <c r="WXZ2" s="2439"/>
      <c r="WYA2" s="2439"/>
      <c r="WYB2" s="2439"/>
      <c r="WYC2" s="2439"/>
      <c r="WYD2" s="2439"/>
      <c r="WYE2" s="2439"/>
      <c r="WYF2" s="2439"/>
      <c r="WYG2" s="2439"/>
      <c r="WYH2" s="2439"/>
      <c r="WYI2" s="2439"/>
      <c r="WYJ2" s="2439"/>
      <c r="WYK2" s="2439"/>
      <c r="WYL2" s="2439"/>
      <c r="WYM2" s="2439"/>
      <c r="WYN2" s="2439"/>
      <c r="WYO2" s="2439"/>
      <c r="WYP2" s="2439"/>
      <c r="WYQ2" s="2439"/>
      <c r="WYR2" s="2439"/>
      <c r="WYS2" s="2439"/>
      <c r="WYT2" s="2439"/>
      <c r="WYU2" s="2439"/>
      <c r="WYV2" s="2439"/>
      <c r="WYW2" s="2439"/>
      <c r="WYX2" s="2439"/>
      <c r="WYY2" s="2439"/>
      <c r="WYZ2" s="2439"/>
      <c r="WZA2" s="2439"/>
      <c r="WZB2" s="2439"/>
      <c r="WZC2" s="2439"/>
      <c r="WZD2" s="2439"/>
      <c r="WZE2" s="2439"/>
      <c r="WZF2" s="2439"/>
      <c r="WZG2" s="2439"/>
      <c r="WZH2" s="2439"/>
      <c r="WZI2" s="2439"/>
      <c r="WZJ2" s="2439"/>
      <c r="WZK2" s="2439"/>
      <c r="WZL2" s="2439"/>
      <c r="WZM2" s="2439"/>
      <c r="WZN2" s="2439"/>
      <c r="WZO2" s="2439"/>
      <c r="WZP2" s="2439"/>
      <c r="WZQ2" s="2439"/>
      <c r="WZR2" s="2439"/>
      <c r="WZS2" s="2439"/>
      <c r="WZT2" s="2439"/>
      <c r="WZU2" s="2439"/>
      <c r="WZV2" s="2439"/>
      <c r="WZW2" s="2439"/>
      <c r="WZX2" s="2439"/>
      <c r="WZY2" s="2439"/>
      <c r="WZZ2" s="2439"/>
      <c r="XAA2" s="2439"/>
      <c r="XAB2" s="2439"/>
      <c r="XAC2" s="2439"/>
      <c r="XAD2" s="2439"/>
      <c r="XAE2" s="2439"/>
      <c r="XAF2" s="2439"/>
      <c r="XAG2" s="2439"/>
      <c r="XAH2" s="2439"/>
      <c r="XAI2" s="2439"/>
      <c r="XAJ2" s="2439"/>
      <c r="XAK2" s="2439"/>
      <c r="XAL2" s="2439"/>
      <c r="XAM2" s="2439"/>
      <c r="XAN2" s="2439"/>
      <c r="XAO2" s="2439"/>
      <c r="XAP2" s="2439"/>
      <c r="XAQ2" s="2439"/>
      <c r="XAR2" s="2439"/>
      <c r="XAS2" s="2439"/>
      <c r="XAT2" s="2439"/>
      <c r="XAU2" s="2439"/>
      <c r="XAV2" s="2439"/>
      <c r="XAW2" s="2439"/>
      <c r="XAX2" s="2439"/>
      <c r="XAY2" s="2439"/>
      <c r="XAZ2" s="2439"/>
      <c r="XBA2" s="2439"/>
      <c r="XBB2" s="2439"/>
      <c r="XBC2" s="2439"/>
      <c r="XBD2" s="2439"/>
      <c r="XBE2" s="2439"/>
      <c r="XBF2" s="2439"/>
      <c r="XBG2" s="2439"/>
      <c r="XBH2" s="2439"/>
      <c r="XBI2" s="2439"/>
      <c r="XBJ2" s="2439"/>
      <c r="XBK2" s="2439"/>
      <c r="XBL2" s="2439"/>
      <c r="XBM2" s="2439"/>
      <c r="XBN2" s="2439"/>
      <c r="XBO2" s="2439"/>
      <c r="XBP2" s="2439"/>
      <c r="XBQ2" s="2439"/>
      <c r="XBR2" s="2439"/>
      <c r="XBS2" s="2439"/>
      <c r="XBT2" s="2439"/>
      <c r="XBU2" s="2439"/>
      <c r="XBV2" s="2439"/>
      <c r="XBW2" s="2439"/>
      <c r="XBX2" s="2439"/>
      <c r="XBY2" s="2439"/>
      <c r="XBZ2" s="2439"/>
      <c r="XCA2" s="2439"/>
      <c r="XCB2" s="2439"/>
      <c r="XCC2" s="2439"/>
      <c r="XCD2" s="2439"/>
      <c r="XCE2" s="2439"/>
      <c r="XCF2" s="2439"/>
      <c r="XCG2" s="2439"/>
      <c r="XCH2" s="2439"/>
      <c r="XCI2" s="2439"/>
      <c r="XCJ2" s="2439"/>
      <c r="XCK2" s="2439"/>
      <c r="XCL2" s="2439"/>
      <c r="XCM2" s="2439"/>
      <c r="XCN2" s="2439"/>
      <c r="XCO2" s="2439"/>
      <c r="XCP2" s="2439"/>
      <c r="XCQ2" s="2439"/>
      <c r="XCR2" s="2439"/>
      <c r="XCS2" s="2439"/>
      <c r="XCT2" s="2439"/>
      <c r="XCU2" s="2439"/>
      <c r="XCV2" s="2439"/>
      <c r="XCW2" s="2439"/>
      <c r="XCX2" s="2439"/>
      <c r="XCY2" s="2439"/>
      <c r="XCZ2" s="2439"/>
      <c r="XDA2" s="2439"/>
      <c r="XDB2" s="2439"/>
      <c r="XDC2" s="2439"/>
      <c r="XDD2" s="2439"/>
      <c r="XDE2" s="2439"/>
      <c r="XDF2" s="2439"/>
      <c r="XDG2" s="2439"/>
      <c r="XDH2" s="2439"/>
      <c r="XDI2" s="2439"/>
      <c r="XDJ2" s="2439"/>
      <c r="XDK2" s="2439"/>
      <c r="XDL2" s="2439"/>
      <c r="XDM2" s="2439"/>
      <c r="XDN2" s="2439"/>
      <c r="XDO2" s="2439"/>
      <c r="XDP2" s="2439"/>
      <c r="XDQ2" s="2439"/>
      <c r="XDR2" s="2439"/>
      <c r="XDS2" s="2439"/>
      <c r="XDT2" s="2439"/>
      <c r="XDU2" s="2439"/>
      <c r="XDV2" s="2439"/>
      <c r="XDW2" s="2439"/>
      <c r="XDX2" s="2439"/>
      <c r="XDY2" s="2439"/>
      <c r="XDZ2" s="2439"/>
      <c r="XEA2" s="2439"/>
      <c r="XEB2" s="2439"/>
      <c r="XEC2" s="2439"/>
      <c r="XED2" s="2439"/>
      <c r="XEE2" s="2439"/>
      <c r="XEF2" s="2439"/>
      <c r="XEG2" s="2439"/>
      <c r="XEH2" s="2439"/>
      <c r="XEI2" s="2439"/>
      <c r="XEJ2" s="2439"/>
      <c r="XEK2" s="2439"/>
      <c r="XEL2" s="2439"/>
      <c r="XEM2" s="2439"/>
      <c r="XEN2" s="2439"/>
      <c r="XEO2" s="2439"/>
      <c r="XEP2" s="2439"/>
      <c r="XEQ2" s="2439"/>
      <c r="XER2" s="2439"/>
      <c r="XES2" s="2439"/>
      <c r="XET2" s="2439"/>
      <c r="XEU2" s="2439"/>
      <c r="XEV2" s="2439"/>
      <c r="XEW2" s="2439"/>
      <c r="XEX2" s="2439"/>
      <c r="XEY2" s="2439"/>
      <c r="XEZ2" s="2439"/>
      <c r="XFA2" s="2439"/>
      <c r="XFB2" s="2439"/>
      <c r="XFC2" s="2439"/>
      <c r="XFD2" s="2439"/>
    </row>
    <row r="3" spans="1:16384" s="1476" customFormat="1" ht="21" customHeight="1">
      <c r="A3" s="2439" t="s">
        <v>36</v>
      </c>
      <c r="B3" s="2439"/>
      <c r="C3" s="2439"/>
      <c r="D3" s="2439"/>
      <c r="E3" s="2439"/>
      <c r="F3" s="2439"/>
      <c r="G3" s="2439"/>
      <c r="H3" s="2439"/>
      <c r="I3" s="2439"/>
      <c r="J3" s="2439"/>
      <c r="K3" s="2439"/>
      <c r="L3" s="2439"/>
      <c r="M3" s="2439"/>
      <c r="N3" s="2439"/>
      <c r="O3" s="2439"/>
      <c r="P3" s="2439"/>
      <c r="Q3" s="2439"/>
      <c r="R3" s="2439"/>
      <c r="S3" s="2439"/>
      <c r="T3" s="2439"/>
      <c r="U3" s="2439"/>
      <c r="V3" s="2439"/>
      <c r="W3" s="2439"/>
      <c r="X3" s="2439"/>
      <c r="Y3" s="2439"/>
      <c r="Z3" s="2439"/>
      <c r="AA3" s="2439"/>
      <c r="AB3" s="2439"/>
      <c r="AC3" s="2439"/>
      <c r="AD3" s="2439"/>
      <c r="AE3" s="2439"/>
      <c r="AF3" s="2439"/>
      <c r="AG3" s="2439"/>
      <c r="AH3" s="2439"/>
      <c r="AI3" s="2439"/>
      <c r="AJ3" s="2439"/>
      <c r="AK3" s="2439"/>
      <c r="AL3" s="2439"/>
      <c r="AM3" s="2439"/>
      <c r="AN3" s="2439"/>
      <c r="AO3" s="2439"/>
      <c r="AP3" s="2439"/>
      <c r="AQ3" s="2439"/>
      <c r="AR3" s="2439"/>
      <c r="AS3" s="2439"/>
      <c r="AT3" s="2439"/>
      <c r="AU3" s="2439"/>
      <c r="AV3" s="2439"/>
      <c r="AW3" s="2439"/>
      <c r="AX3" s="2439"/>
      <c r="AY3" s="2439"/>
      <c r="AZ3" s="2439"/>
      <c r="BA3" s="2439"/>
      <c r="BB3" s="2439"/>
      <c r="BC3" s="2439"/>
      <c r="BD3" s="2439"/>
      <c r="BE3" s="2439"/>
      <c r="BF3" s="2439"/>
      <c r="BG3" s="2439"/>
      <c r="BH3" s="2439"/>
      <c r="BI3" s="2439"/>
      <c r="BJ3" s="2439"/>
      <c r="BK3" s="2439"/>
      <c r="BL3" s="2439"/>
      <c r="BM3" s="2439"/>
      <c r="BN3" s="2439"/>
      <c r="BO3" s="2439"/>
      <c r="BP3" s="2439"/>
      <c r="BQ3" s="2439"/>
      <c r="BR3" s="2439"/>
      <c r="BS3" s="2439"/>
      <c r="BT3" s="2439"/>
      <c r="BU3" s="2439"/>
      <c r="BV3" s="2439"/>
      <c r="BW3" s="2439"/>
      <c r="BX3" s="2439"/>
      <c r="BY3" s="2439"/>
      <c r="BZ3" s="2439"/>
      <c r="CA3" s="2439"/>
      <c r="CB3" s="2439"/>
      <c r="CC3" s="2439"/>
      <c r="CD3" s="2439"/>
      <c r="CE3" s="2439"/>
      <c r="CF3" s="2439"/>
      <c r="CG3" s="2439"/>
      <c r="CH3" s="2439"/>
      <c r="CI3" s="2439"/>
      <c r="CJ3" s="2439"/>
      <c r="CK3" s="2439"/>
      <c r="CL3" s="2439"/>
      <c r="CM3" s="2439"/>
      <c r="CN3" s="2439"/>
      <c r="CO3" s="2439"/>
      <c r="CP3" s="2439"/>
      <c r="CQ3" s="2439"/>
      <c r="CR3" s="2439"/>
      <c r="CS3" s="2439"/>
      <c r="CT3" s="2439"/>
      <c r="CU3" s="2439"/>
      <c r="CV3" s="2439"/>
      <c r="CW3" s="2439"/>
      <c r="CX3" s="2439"/>
      <c r="CY3" s="2439"/>
      <c r="CZ3" s="2439"/>
      <c r="DA3" s="2439"/>
      <c r="DB3" s="2439"/>
      <c r="DC3" s="2439"/>
      <c r="DD3" s="2439"/>
      <c r="DE3" s="2439"/>
      <c r="DF3" s="2439"/>
      <c r="DG3" s="2439"/>
      <c r="DH3" s="2439"/>
      <c r="DI3" s="2439"/>
      <c r="DJ3" s="2439"/>
      <c r="DK3" s="2439"/>
      <c r="DL3" s="2439"/>
      <c r="DM3" s="2439"/>
      <c r="DN3" s="2439"/>
      <c r="DO3" s="2439"/>
      <c r="DP3" s="2439"/>
      <c r="DQ3" s="2439"/>
      <c r="DR3" s="2439"/>
      <c r="DS3" s="2439"/>
      <c r="DT3" s="2439"/>
      <c r="DU3" s="2439"/>
      <c r="DV3" s="2439"/>
      <c r="DW3" s="2439"/>
      <c r="DX3" s="2439"/>
      <c r="DY3" s="2439"/>
      <c r="DZ3" s="2439"/>
      <c r="EA3" s="2439"/>
      <c r="EB3" s="2439"/>
      <c r="EC3" s="2439"/>
      <c r="ED3" s="2439"/>
      <c r="EE3" s="2439"/>
      <c r="EF3" s="2439"/>
      <c r="EG3" s="2439"/>
      <c r="EH3" s="2439"/>
      <c r="EI3" s="2439"/>
      <c r="EJ3" s="2439"/>
      <c r="EK3" s="2439"/>
      <c r="EL3" s="2439"/>
      <c r="EM3" s="2439"/>
      <c r="EN3" s="2439"/>
      <c r="EO3" s="2439"/>
      <c r="EP3" s="2439"/>
      <c r="EQ3" s="2439"/>
      <c r="ER3" s="2439"/>
      <c r="ES3" s="2439"/>
      <c r="ET3" s="2439"/>
      <c r="EU3" s="2439"/>
      <c r="EV3" s="2439"/>
      <c r="EW3" s="2439"/>
      <c r="EX3" s="2439"/>
      <c r="EY3" s="2439"/>
      <c r="EZ3" s="2439"/>
      <c r="FA3" s="2439"/>
      <c r="FB3" s="2439"/>
      <c r="FC3" s="2439"/>
      <c r="FD3" s="2439"/>
      <c r="FE3" s="2439"/>
      <c r="FF3" s="2439"/>
      <c r="FG3" s="2439"/>
      <c r="FH3" s="2439"/>
      <c r="FI3" s="2439"/>
      <c r="FJ3" s="2439"/>
      <c r="FK3" s="2439"/>
      <c r="FL3" s="2439"/>
      <c r="FM3" s="2439"/>
      <c r="FN3" s="2439"/>
      <c r="FO3" s="2439"/>
      <c r="FP3" s="2439"/>
      <c r="FQ3" s="2439"/>
      <c r="FR3" s="2439"/>
      <c r="FS3" s="2439"/>
      <c r="FT3" s="2439"/>
      <c r="FU3" s="2439"/>
      <c r="FV3" s="2439"/>
      <c r="FW3" s="2439"/>
      <c r="FX3" s="2439"/>
      <c r="FY3" s="2439"/>
      <c r="FZ3" s="2439"/>
      <c r="GA3" s="2439"/>
      <c r="GB3" s="2439"/>
      <c r="GC3" s="2439"/>
      <c r="GD3" s="2439"/>
      <c r="GE3" s="2439"/>
      <c r="GF3" s="2439"/>
      <c r="GG3" s="2439"/>
      <c r="GH3" s="2439"/>
      <c r="GI3" s="2439"/>
      <c r="GJ3" s="2439"/>
      <c r="GK3" s="2439"/>
      <c r="GL3" s="2439"/>
      <c r="GM3" s="2439"/>
      <c r="GN3" s="2439"/>
      <c r="GO3" s="2439"/>
      <c r="GP3" s="2439"/>
      <c r="GQ3" s="2439"/>
      <c r="GR3" s="2439"/>
      <c r="GS3" s="2439"/>
      <c r="GT3" s="2439"/>
      <c r="GU3" s="2439"/>
      <c r="GV3" s="2439"/>
      <c r="GW3" s="2439"/>
      <c r="GX3" s="2439"/>
      <c r="GY3" s="2439"/>
      <c r="GZ3" s="2439"/>
      <c r="HA3" s="2439"/>
      <c r="HB3" s="2439"/>
      <c r="HC3" s="2439"/>
      <c r="HD3" s="2439"/>
      <c r="HE3" s="2439"/>
      <c r="HF3" s="2439"/>
      <c r="HG3" s="2439"/>
      <c r="HH3" s="2439"/>
      <c r="HI3" s="2439"/>
      <c r="HJ3" s="2439"/>
      <c r="HK3" s="2439"/>
      <c r="HL3" s="2439"/>
      <c r="HM3" s="2439"/>
      <c r="HN3" s="2439"/>
      <c r="HO3" s="2439"/>
      <c r="HP3" s="2439"/>
      <c r="HQ3" s="2439"/>
      <c r="HR3" s="2439"/>
      <c r="HS3" s="2439"/>
      <c r="HT3" s="2439"/>
      <c r="HU3" s="2439"/>
      <c r="HV3" s="2439"/>
      <c r="HW3" s="2439"/>
      <c r="HX3" s="2439"/>
      <c r="HY3" s="2439"/>
      <c r="HZ3" s="2439"/>
      <c r="IA3" s="2439"/>
      <c r="IB3" s="2439"/>
      <c r="IC3" s="2439"/>
      <c r="ID3" s="2439"/>
      <c r="IE3" s="2439"/>
      <c r="IF3" s="2439"/>
      <c r="IG3" s="2439"/>
      <c r="IH3" s="2439"/>
      <c r="II3" s="2439"/>
      <c r="IJ3" s="2439"/>
      <c r="IK3" s="2439"/>
      <c r="IL3" s="2439"/>
      <c r="IM3" s="2439"/>
      <c r="IN3" s="2439"/>
      <c r="IO3" s="2439"/>
      <c r="IP3" s="2439"/>
      <c r="IQ3" s="2439"/>
      <c r="IR3" s="2439"/>
      <c r="IS3" s="2439"/>
      <c r="IT3" s="2439"/>
      <c r="IU3" s="2439"/>
      <c r="IV3" s="2439"/>
      <c r="IW3" s="2439"/>
      <c r="IX3" s="2439"/>
      <c r="IY3" s="2439"/>
      <c r="IZ3" s="2439"/>
      <c r="JA3" s="2439"/>
      <c r="JB3" s="2439"/>
      <c r="JC3" s="2439"/>
      <c r="JD3" s="2439"/>
      <c r="JE3" s="2439"/>
      <c r="JF3" s="2439"/>
      <c r="JG3" s="2439"/>
      <c r="JH3" s="2439"/>
      <c r="JI3" s="2439"/>
      <c r="JJ3" s="2439"/>
      <c r="JK3" s="2439"/>
      <c r="JL3" s="2439"/>
      <c r="JM3" s="2439"/>
      <c r="JN3" s="2439"/>
      <c r="JO3" s="2439"/>
      <c r="JP3" s="2439"/>
      <c r="JQ3" s="2439"/>
      <c r="JR3" s="2439"/>
      <c r="JS3" s="2439"/>
      <c r="JT3" s="2439"/>
      <c r="JU3" s="2439"/>
      <c r="JV3" s="2439"/>
      <c r="JW3" s="2439"/>
      <c r="JX3" s="2439"/>
      <c r="JY3" s="2439"/>
      <c r="JZ3" s="2439"/>
      <c r="KA3" s="2439"/>
      <c r="KB3" s="2439"/>
      <c r="KC3" s="2439"/>
      <c r="KD3" s="2439"/>
      <c r="KE3" s="2439"/>
      <c r="KF3" s="2439"/>
      <c r="KG3" s="2439"/>
      <c r="KH3" s="2439"/>
      <c r="KI3" s="2439"/>
      <c r="KJ3" s="2439"/>
      <c r="KK3" s="2439"/>
      <c r="KL3" s="2439"/>
      <c r="KM3" s="2439"/>
      <c r="KN3" s="2439"/>
      <c r="KO3" s="2439"/>
      <c r="KP3" s="2439"/>
      <c r="KQ3" s="2439"/>
      <c r="KR3" s="2439"/>
      <c r="KS3" s="2439"/>
      <c r="KT3" s="2439"/>
      <c r="KU3" s="2439"/>
      <c r="KV3" s="2439"/>
      <c r="KW3" s="2439"/>
      <c r="KX3" s="2439"/>
      <c r="KY3" s="2439"/>
      <c r="KZ3" s="2439"/>
      <c r="LA3" s="2439"/>
      <c r="LB3" s="2439"/>
      <c r="LC3" s="2439"/>
      <c r="LD3" s="2439"/>
      <c r="LE3" s="2439"/>
      <c r="LF3" s="2439"/>
      <c r="LG3" s="2439"/>
      <c r="LH3" s="2439"/>
      <c r="LI3" s="2439"/>
      <c r="LJ3" s="2439"/>
      <c r="LK3" s="2439"/>
      <c r="LL3" s="2439"/>
      <c r="LM3" s="2439"/>
      <c r="LN3" s="2439"/>
      <c r="LO3" s="2439"/>
      <c r="LP3" s="2439"/>
      <c r="LQ3" s="2439"/>
      <c r="LR3" s="2439"/>
      <c r="LS3" s="2439"/>
      <c r="LT3" s="2439"/>
      <c r="LU3" s="2439"/>
      <c r="LV3" s="2439"/>
      <c r="LW3" s="2439"/>
      <c r="LX3" s="2439"/>
      <c r="LY3" s="2439"/>
      <c r="LZ3" s="2439"/>
      <c r="MA3" s="2439"/>
      <c r="MB3" s="2439"/>
      <c r="MC3" s="2439"/>
      <c r="MD3" s="2439"/>
      <c r="ME3" s="2439"/>
      <c r="MF3" s="2439"/>
      <c r="MG3" s="2439"/>
      <c r="MH3" s="2439"/>
      <c r="MI3" s="2439"/>
      <c r="MJ3" s="2439"/>
      <c r="MK3" s="2439"/>
      <c r="ML3" s="2439"/>
      <c r="MM3" s="2439"/>
      <c r="MN3" s="2439"/>
      <c r="MO3" s="2439"/>
      <c r="MP3" s="2439"/>
      <c r="MQ3" s="2439"/>
      <c r="MR3" s="2439"/>
      <c r="MS3" s="2439"/>
      <c r="MT3" s="2439"/>
      <c r="MU3" s="2439"/>
      <c r="MV3" s="2439"/>
      <c r="MW3" s="2439"/>
      <c r="MX3" s="2439"/>
      <c r="MY3" s="2439"/>
      <c r="MZ3" s="2439"/>
      <c r="NA3" s="2439"/>
      <c r="NB3" s="2439"/>
      <c r="NC3" s="2439"/>
      <c r="ND3" s="2439"/>
      <c r="NE3" s="2439"/>
      <c r="NF3" s="2439"/>
      <c r="NG3" s="2439"/>
      <c r="NH3" s="2439"/>
      <c r="NI3" s="2439"/>
      <c r="NJ3" s="2439"/>
      <c r="NK3" s="2439"/>
      <c r="NL3" s="2439"/>
      <c r="NM3" s="2439"/>
      <c r="NN3" s="2439"/>
      <c r="NO3" s="2439"/>
      <c r="NP3" s="2439"/>
      <c r="NQ3" s="2439"/>
      <c r="NR3" s="2439"/>
      <c r="NS3" s="2439"/>
      <c r="NT3" s="2439"/>
      <c r="NU3" s="2439"/>
      <c r="NV3" s="2439"/>
      <c r="NW3" s="2439"/>
      <c r="NX3" s="2439"/>
      <c r="NY3" s="2439"/>
      <c r="NZ3" s="2439"/>
      <c r="OA3" s="2439"/>
      <c r="OB3" s="2439"/>
      <c r="OC3" s="2439"/>
      <c r="OD3" s="2439"/>
      <c r="OE3" s="2439"/>
      <c r="OF3" s="2439"/>
      <c r="OG3" s="2439"/>
      <c r="OH3" s="2439"/>
      <c r="OI3" s="2439"/>
      <c r="OJ3" s="2439"/>
      <c r="OK3" s="2439"/>
      <c r="OL3" s="2439"/>
      <c r="OM3" s="2439"/>
      <c r="ON3" s="2439"/>
      <c r="OO3" s="2439"/>
      <c r="OP3" s="2439"/>
      <c r="OQ3" s="2439"/>
      <c r="OR3" s="2439"/>
      <c r="OS3" s="2439"/>
      <c r="OT3" s="2439"/>
      <c r="OU3" s="2439"/>
      <c r="OV3" s="2439"/>
      <c r="OW3" s="2439"/>
      <c r="OX3" s="2439"/>
      <c r="OY3" s="2439"/>
      <c r="OZ3" s="2439"/>
      <c r="PA3" s="2439"/>
      <c r="PB3" s="2439"/>
      <c r="PC3" s="2439"/>
      <c r="PD3" s="2439"/>
      <c r="PE3" s="2439"/>
      <c r="PF3" s="2439"/>
      <c r="PG3" s="2439"/>
      <c r="PH3" s="2439"/>
      <c r="PI3" s="2439"/>
      <c r="PJ3" s="2439"/>
      <c r="PK3" s="2439"/>
      <c r="PL3" s="2439"/>
      <c r="PM3" s="2439"/>
      <c r="PN3" s="2439"/>
      <c r="PO3" s="2439"/>
      <c r="PP3" s="2439"/>
      <c r="PQ3" s="2439"/>
      <c r="PR3" s="2439"/>
      <c r="PS3" s="2439"/>
      <c r="PT3" s="2439"/>
      <c r="PU3" s="2439"/>
      <c r="PV3" s="2439"/>
      <c r="PW3" s="2439"/>
      <c r="PX3" s="2439"/>
      <c r="PY3" s="2439"/>
      <c r="PZ3" s="2439"/>
      <c r="QA3" s="2439"/>
      <c r="QB3" s="2439"/>
      <c r="QC3" s="2439"/>
      <c r="QD3" s="2439"/>
      <c r="QE3" s="2439"/>
      <c r="QF3" s="2439"/>
      <c r="QG3" s="2439"/>
      <c r="QH3" s="2439"/>
      <c r="QI3" s="2439"/>
      <c r="QJ3" s="2439"/>
      <c r="QK3" s="2439"/>
      <c r="QL3" s="2439"/>
      <c r="QM3" s="2439"/>
      <c r="QN3" s="2439"/>
      <c r="QO3" s="2439"/>
      <c r="QP3" s="2439"/>
      <c r="QQ3" s="2439"/>
      <c r="QR3" s="2439"/>
      <c r="QS3" s="2439"/>
      <c r="QT3" s="2439"/>
      <c r="QU3" s="2439"/>
      <c r="QV3" s="2439"/>
      <c r="QW3" s="2439"/>
      <c r="QX3" s="2439"/>
      <c r="QY3" s="2439"/>
      <c r="QZ3" s="2439"/>
      <c r="RA3" s="2439"/>
      <c r="RB3" s="2439"/>
      <c r="RC3" s="2439"/>
      <c r="RD3" s="2439"/>
      <c r="RE3" s="2439"/>
      <c r="RF3" s="2439"/>
      <c r="RG3" s="2439"/>
      <c r="RH3" s="2439"/>
      <c r="RI3" s="2439"/>
      <c r="RJ3" s="2439"/>
      <c r="RK3" s="2439"/>
      <c r="RL3" s="2439"/>
      <c r="RM3" s="2439"/>
      <c r="RN3" s="2439"/>
      <c r="RO3" s="2439"/>
      <c r="RP3" s="2439"/>
      <c r="RQ3" s="2439"/>
      <c r="RR3" s="2439"/>
      <c r="RS3" s="2439"/>
      <c r="RT3" s="2439"/>
      <c r="RU3" s="2439"/>
      <c r="RV3" s="2439"/>
      <c r="RW3" s="2439"/>
      <c r="RX3" s="2439"/>
      <c r="RY3" s="2439"/>
      <c r="RZ3" s="2439"/>
      <c r="SA3" s="2439"/>
      <c r="SB3" s="2439"/>
      <c r="SC3" s="2439"/>
      <c r="SD3" s="2439"/>
      <c r="SE3" s="2439"/>
      <c r="SF3" s="2439"/>
      <c r="SG3" s="2439"/>
      <c r="SH3" s="2439"/>
      <c r="SI3" s="2439"/>
      <c r="SJ3" s="2439"/>
      <c r="SK3" s="2439"/>
      <c r="SL3" s="2439"/>
      <c r="SM3" s="2439"/>
      <c r="SN3" s="2439"/>
      <c r="SO3" s="2439"/>
      <c r="SP3" s="2439"/>
      <c r="SQ3" s="2439"/>
      <c r="SR3" s="2439"/>
      <c r="SS3" s="2439"/>
      <c r="ST3" s="2439"/>
      <c r="SU3" s="2439"/>
      <c r="SV3" s="2439"/>
      <c r="SW3" s="2439"/>
      <c r="SX3" s="2439"/>
      <c r="SY3" s="2439"/>
      <c r="SZ3" s="2439"/>
      <c r="TA3" s="2439"/>
      <c r="TB3" s="2439"/>
      <c r="TC3" s="2439"/>
      <c r="TD3" s="2439"/>
      <c r="TE3" s="2439"/>
      <c r="TF3" s="2439"/>
      <c r="TG3" s="2439"/>
      <c r="TH3" s="2439"/>
      <c r="TI3" s="2439"/>
      <c r="TJ3" s="2439"/>
      <c r="TK3" s="2439"/>
      <c r="TL3" s="2439"/>
      <c r="TM3" s="2439"/>
      <c r="TN3" s="2439"/>
      <c r="TO3" s="2439"/>
      <c r="TP3" s="2439"/>
      <c r="TQ3" s="2439"/>
      <c r="TR3" s="2439"/>
      <c r="TS3" s="2439"/>
      <c r="TT3" s="2439"/>
      <c r="TU3" s="2439"/>
      <c r="TV3" s="2439"/>
      <c r="TW3" s="2439"/>
      <c r="TX3" s="2439"/>
      <c r="TY3" s="2439"/>
      <c r="TZ3" s="2439"/>
      <c r="UA3" s="2439"/>
      <c r="UB3" s="2439"/>
      <c r="UC3" s="2439"/>
      <c r="UD3" s="2439"/>
      <c r="UE3" s="2439"/>
      <c r="UF3" s="2439"/>
      <c r="UG3" s="2439"/>
      <c r="UH3" s="2439"/>
      <c r="UI3" s="2439"/>
      <c r="UJ3" s="2439"/>
      <c r="UK3" s="2439"/>
      <c r="UL3" s="2439"/>
      <c r="UM3" s="2439"/>
      <c r="UN3" s="2439"/>
      <c r="UO3" s="2439"/>
      <c r="UP3" s="2439"/>
      <c r="UQ3" s="2439"/>
      <c r="UR3" s="2439"/>
      <c r="US3" s="2439"/>
      <c r="UT3" s="2439"/>
      <c r="UU3" s="2439"/>
      <c r="UV3" s="2439"/>
      <c r="UW3" s="2439"/>
      <c r="UX3" s="2439"/>
      <c r="UY3" s="2439"/>
      <c r="UZ3" s="2439"/>
      <c r="VA3" s="2439"/>
      <c r="VB3" s="2439"/>
      <c r="VC3" s="2439"/>
      <c r="VD3" s="2439"/>
      <c r="VE3" s="2439"/>
      <c r="VF3" s="2439"/>
      <c r="VG3" s="2439"/>
      <c r="VH3" s="2439"/>
      <c r="VI3" s="2439"/>
      <c r="VJ3" s="2439"/>
      <c r="VK3" s="2439"/>
      <c r="VL3" s="2439"/>
      <c r="VM3" s="2439"/>
      <c r="VN3" s="2439"/>
      <c r="VO3" s="2439"/>
      <c r="VP3" s="2439"/>
      <c r="VQ3" s="2439"/>
      <c r="VR3" s="2439"/>
      <c r="VS3" s="2439"/>
      <c r="VT3" s="2439"/>
      <c r="VU3" s="2439"/>
      <c r="VV3" s="2439"/>
      <c r="VW3" s="2439"/>
      <c r="VX3" s="2439"/>
      <c r="VY3" s="2439"/>
      <c r="VZ3" s="2439"/>
      <c r="WA3" s="2439"/>
      <c r="WB3" s="2439"/>
      <c r="WC3" s="2439"/>
      <c r="WD3" s="2439"/>
      <c r="WE3" s="2439"/>
      <c r="WF3" s="2439"/>
      <c r="WG3" s="2439"/>
      <c r="WH3" s="2439"/>
      <c r="WI3" s="2439"/>
      <c r="WJ3" s="2439"/>
      <c r="WK3" s="2439"/>
      <c r="WL3" s="2439"/>
      <c r="WM3" s="2439"/>
      <c r="WN3" s="2439"/>
      <c r="WO3" s="2439"/>
      <c r="WP3" s="2439"/>
      <c r="WQ3" s="2439"/>
      <c r="WR3" s="2439"/>
      <c r="WS3" s="2439"/>
      <c r="WT3" s="2439"/>
      <c r="WU3" s="2439"/>
      <c r="WV3" s="2439"/>
      <c r="WW3" s="2439"/>
      <c r="WX3" s="2439"/>
      <c r="WY3" s="2439"/>
      <c r="WZ3" s="2439"/>
      <c r="XA3" s="2439"/>
      <c r="XB3" s="2439"/>
      <c r="XC3" s="2439"/>
      <c r="XD3" s="2439"/>
      <c r="XE3" s="2439"/>
      <c r="XF3" s="2439"/>
      <c r="XG3" s="2439"/>
      <c r="XH3" s="2439"/>
      <c r="XI3" s="2439"/>
      <c r="XJ3" s="2439"/>
      <c r="XK3" s="2439"/>
      <c r="XL3" s="2439"/>
      <c r="XM3" s="2439"/>
      <c r="XN3" s="2439"/>
      <c r="XO3" s="2439"/>
      <c r="XP3" s="2439"/>
      <c r="XQ3" s="2439"/>
      <c r="XR3" s="2439"/>
      <c r="XS3" s="2439"/>
      <c r="XT3" s="2439"/>
      <c r="XU3" s="2439"/>
      <c r="XV3" s="2439"/>
      <c r="XW3" s="2439"/>
      <c r="XX3" s="2439"/>
      <c r="XY3" s="2439"/>
      <c r="XZ3" s="2439"/>
      <c r="YA3" s="2439"/>
      <c r="YB3" s="2439"/>
      <c r="YC3" s="2439"/>
      <c r="YD3" s="2439"/>
      <c r="YE3" s="2439"/>
      <c r="YF3" s="2439"/>
      <c r="YG3" s="2439"/>
      <c r="YH3" s="2439"/>
      <c r="YI3" s="2439"/>
      <c r="YJ3" s="2439"/>
      <c r="YK3" s="2439"/>
      <c r="YL3" s="2439"/>
      <c r="YM3" s="2439"/>
      <c r="YN3" s="2439"/>
      <c r="YO3" s="2439"/>
      <c r="YP3" s="2439"/>
      <c r="YQ3" s="2439"/>
      <c r="YR3" s="2439"/>
      <c r="YS3" s="2439"/>
      <c r="YT3" s="2439"/>
      <c r="YU3" s="2439"/>
      <c r="YV3" s="2439"/>
      <c r="YW3" s="2439"/>
      <c r="YX3" s="2439"/>
      <c r="YY3" s="2439"/>
      <c r="YZ3" s="2439"/>
      <c r="ZA3" s="2439"/>
      <c r="ZB3" s="2439"/>
      <c r="ZC3" s="2439"/>
      <c r="ZD3" s="2439"/>
      <c r="ZE3" s="2439"/>
      <c r="ZF3" s="2439"/>
      <c r="ZG3" s="2439"/>
      <c r="ZH3" s="2439"/>
      <c r="ZI3" s="2439"/>
      <c r="ZJ3" s="2439"/>
      <c r="ZK3" s="2439"/>
      <c r="ZL3" s="2439"/>
      <c r="ZM3" s="2439"/>
      <c r="ZN3" s="2439"/>
      <c r="ZO3" s="2439"/>
      <c r="ZP3" s="2439"/>
      <c r="ZQ3" s="2439"/>
      <c r="ZR3" s="2439"/>
      <c r="ZS3" s="2439"/>
      <c r="ZT3" s="2439"/>
      <c r="ZU3" s="2439"/>
      <c r="ZV3" s="2439"/>
      <c r="ZW3" s="2439"/>
      <c r="ZX3" s="2439"/>
      <c r="ZY3" s="2439"/>
      <c r="ZZ3" s="2439"/>
      <c r="AAA3" s="2439"/>
      <c r="AAB3" s="2439"/>
      <c r="AAC3" s="2439"/>
      <c r="AAD3" s="2439"/>
      <c r="AAE3" s="2439"/>
      <c r="AAF3" s="2439"/>
      <c r="AAG3" s="2439"/>
      <c r="AAH3" s="2439"/>
      <c r="AAI3" s="2439"/>
      <c r="AAJ3" s="2439"/>
      <c r="AAK3" s="2439"/>
      <c r="AAL3" s="2439"/>
      <c r="AAM3" s="2439"/>
      <c r="AAN3" s="2439"/>
      <c r="AAO3" s="2439"/>
      <c r="AAP3" s="2439"/>
      <c r="AAQ3" s="2439"/>
      <c r="AAR3" s="2439"/>
      <c r="AAS3" s="2439"/>
      <c r="AAT3" s="2439"/>
      <c r="AAU3" s="2439"/>
      <c r="AAV3" s="2439"/>
      <c r="AAW3" s="2439"/>
      <c r="AAX3" s="2439"/>
      <c r="AAY3" s="2439"/>
      <c r="AAZ3" s="2439"/>
      <c r="ABA3" s="2439"/>
      <c r="ABB3" s="2439"/>
      <c r="ABC3" s="2439"/>
      <c r="ABD3" s="2439"/>
      <c r="ABE3" s="2439"/>
      <c r="ABF3" s="2439"/>
      <c r="ABG3" s="2439"/>
      <c r="ABH3" s="2439"/>
      <c r="ABI3" s="2439"/>
      <c r="ABJ3" s="2439"/>
      <c r="ABK3" s="2439"/>
      <c r="ABL3" s="2439"/>
      <c r="ABM3" s="2439"/>
      <c r="ABN3" s="2439"/>
      <c r="ABO3" s="2439"/>
      <c r="ABP3" s="2439"/>
      <c r="ABQ3" s="2439"/>
      <c r="ABR3" s="2439"/>
      <c r="ABS3" s="2439"/>
      <c r="ABT3" s="2439"/>
      <c r="ABU3" s="2439"/>
      <c r="ABV3" s="2439"/>
      <c r="ABW3" s="2439"/>
      <c r="ABX3" s="2439"/>
      <c r="ABY3" s="2439"/>
      <c r="ABZ3" s="2439"/>
      <c r="ACA3" s="2439"/>
      <c r="ACB3" s="2439"/>
      <c r="ACC3" s="2439"/>
      <c r="ACD3" s="2439"/>
      <c r="ACE3" s="2439"/>
      <c r="ACF3" s="2439"/>
      <c r="ACG3" s="2439"/>
      <c r="ACH3" s="2439"/>
      <c r="ACI3" s="2439"/>
      <c r="ACJ3" s="2439"/>
      <c r="ACK3" s="2439"/>
      <c r="ACL3" s="2439"/>
      <c r="ACM3" s="2439"/>
      <c r="ACN3" s="2439"/>
      <c r="ACO3" s="2439"/>
      <c r="ACP3" s="2439"/>
      <c r="ACQ3" s="2439"/>
      <c r="ACR3" s="2439"/>
      <c r="ACS3" s="2439"/>
      <c r="ACT3" s="2439"/>
      <c r="ACU3" s="2439"/>
      <c r="ACV3" s="2439"/>
      <c r="ACW3" s="2439"/>
      <c r="ACX3" s="2439"/>
      <c r="ACY3" s="2439"/>
      <c r="ACZ3" s="2439"/>
      <c r="ADA3" s="2439"/>
      <c r="ADB3" s="2439"/>
      <c r="ADC3" s="2439"/>
      <c r="ADD3" s="2439"/>
      <c r="ADE3" s="2439"/>
      <c r="ADF3" s="2439"/>
      <c r="ADG3" s="2439"/>
      <c r="ADH3" s="2439"/>
      <c r="ADI3" s="2439"/>
      <c r="ADJ3" s="2439"/>
      <c r="ADK3" s="2439"/>
      <c r="ADL3" s="2439"/>
      <c r="ADM3" s="2439"/>
      <c r="ADN3" s="2439"/>
      <c r="ADO3" s="2439"/>
      <c r="ADP3" s="2439"/>
      <c r="ADQ3" s="2439"/>
      <c r="ADR3" s="2439"/>
      <c r="ADS3" s="2439"/>
      <c r="ADT3" s="2439"/>
      <c r="ADU3" s="2439"/>
      <c r="ADV3" s="2439"/>
      <c r="ADW3" s="2439"/>
      <c r="ADX3" s="2439"/>
      <c r="ADY3" s="2439"/>
      <c r="ADZ3" s="2439"/>
      <c r="AEA3" s="2439"/>
      <c r="AEB3" s="2439"/>
      <c r="AEC3" s="2439"/>
      <c r="AED3" s="2439"/>
      <c r="AEE3" s="2439"/>
      <c r="AEF3" s="2439"/>
      <c r="AEG3" s="2439"/>
      <c r="AEH3" s="2439"/>
      <c r="AEI3" s="2439"/>
      <c r="AEJ3" s="2439"/>
      <c r="AEK3" s="2439"/>
      <c r="AEL3" s="2439"/>
      <c r="AEM3" s="2439"/>
      <c r="AEN3" s="2439"/>
      <c r="AEO3" s="2439"/>
      <c r="AEP3" s="2439"/>
      <c r="AEQ3" s="2439"/>
      <c r="AER3" s="2439"/>
      <c r="AES3" s="2439"/>
      <c r="AET3" s="2439"/>
      <c r="AEU3" s="2439"/>
      <c r="AEV3" s="2439"/>
      <c r="AEW3" s="2439"/>
      <c r="AEX3" s="2439"/>
      <c r="AEY3" s="2439"/>
      <c r="AEZ3" s="2439"/>
      <c r="AFA3" s="2439"/>
      <c r="AFB3" s="2439"/>
      <c r="AFC3" s="2439"/>
      <c r="AFD3" s="2439"/>
      <c r="AFE3" s="2439"/>
      <c r="AFF3" s="2439"/>
      <c r="AFG3" s="2439"/>
      <c r="AFH3" s="2439"/>
      <c r="AFI3" s="2439"/>
      <c r="AFJ3" s="2439"/>
      <c r="AFK3" s="2439"/>
      <c r="AFL3" s="2439"/>
      <c r="AFM3" s="2439"/>
      <c r="AFN3" s="2439"/>
      <c r="AFO3" s="2439"/>
      <c r="AFP3" s="2439"/>
      <c r="AFQ3" s="2439"/>
      <c r="AFR3" s="2439"/>
      <c r="AFS3" s="2439"/>
      <c r="AFT3" s="2439"/>
      <c r="AFU3" s="2439"/>
      <c r="AFV3" s="2439"/>
      <c r="AFW3" s="2439"/>
      <c r="AFX3" s="2439"/>
      <c r="AFY3" s="2439"/>
      <c r="AFZ3" s="2439"/>
      <c r="AGA3" s="2439"/>
      <c r="AGB3" s="2439"/>
      <c r="AGC3" s="2439"/>
      <c r="AGD3" s="2439"/>
      <c r="AGE3" s="2439"/>
      <c r="AGF3" s="2439"/>
      <c r="AGG3" s="2439"/>
      <c r="AGH3" s="2439"/>
      <c r="AGI3" s="2439"/>
      <c r="AGJ3" s="2439"/>
      <c r="AGK3" s="2439"/>
      <c r="AGL3" s="2439"/>
      <c r="AGM3" s="2439"/>
      <c r="AGN3" s="2439"/>
      <c r="AGO3" s="2439"/>
      <c r="AGP3" s="2439"/>
      <c r="AGQ3" s="2439"/>
      <c r="AGR3" s="2439"/>
      <c r="AGS3" s="2439"/>
      <c r="AGT3" s="2439"/>
      <c r="AGU3" s="2439"/>
      <c r="AGV3" s="2439"/>
      <c r="AGW3" s="2439"/>
      <c r="AGX3" s="2439"/>
      <c r="AGY3" s="2439"/>
      <c r="AGZ3" s="2439"/>
      <c r="AHA3" s="2439"/>
      <c r="AHB3" s="2439"/>
      <c r="AHC3" s="2439"/>
      <c r="AHD3" s="2439"/>
      <c r="AHE3" s="2439"/>
      <c r="AHF3" s="2439"/>
      <c r="AHG3" s="2439"/>
      <c r="AHH3" s="2439"/>
      <c r="AHI3" s="2439"/>
      <c r="AHJ3" s="2439"/>
      <c r="AHK3" s="2439"/>
      <c r="AHL3" s="2439"/>
      <c r="AHM3" s="2439"/>
      <c r="AHN3" s="2439"/>
      <c r="AHO3" s="2439"/>
      <c r="AHP3" s="2439"/>
      <c r="AHQ3" s="2439"/>
      <c r="AHR3" s="2439"/>
      <c r="AHS3" s="2439"/>
      <c r="AHT3" s="2439"/>
      <c r="AHU3" s="2439"/>
      <c r="AHV3" s="2439"/>
      <c r="AHW3" s="2439"/>
      <c r="AHX3" s="2439"/>
      <c r="AHY3" s="2439"/>
      <c r="AHZ3" s="2439"/>
      <c r="AIA3" s="2439"/>
      <c r="AIB3" s="2439"/>
      <c r="AIC3" s="2439"/>
      <c r="AID3" s="2439"/>
      <c r="AIE3" s="2439"/>
      <c r="AIF3" s="2439"/>
      <c r="AIG3" s="2439"/>
      <c r="AIH3" s="2439"/>
      <c r="AII3" s="2439"/>
      <c r="AIJ3" s="2439"/>
      <c r="AIK3" s="2439"/>
      <c r="AIL3" s="2439"/>
      <c r="AIM3" s="2439"/>
      <c r="AIN3" s="2439"/>
      <c r="AIO3" s="2439"/>
      <c r="AIP3" s="2439"/>
      <c r="AIQ3" s="2439"/>
      <c r="AIR3" s="2439"/>
      <c r="AIS3" s="2439"/>
      <c r="AIT3" s="2439"/>
      <c r="AIU3" s="2439"/>
      <c r="AIV3" s="2439"/>
      <c r="AIW3" s="2439"/>
      <c r="AIX3" s="2439"/>
      <c r="AIY3" s="2439"/>
      <c r="AIZ3" s="2439"/>
      <c r="AJA3" s="2439"/>
      <c r="AJB3" s="2439"/>
      <c r="AJC3" s="2439"/>
      <c r="AJD3" s="2439"/>
      <c r="AJE3" s="2439"/>
      <c r="AJF3" s="2439"/>
      <c r="AJG3" s="2439"/>
      <c r="AJH3" s="2439"/>
      <c r="AJI3" s="2439"/>
      <c r="AJJ3" s="2439"/>
      <c r="AJK3" s="2439"/>
      <c r="AJL3" s="2439"/>
      <c r="AJM3" s="2439"/>
      <c r="AJN3" s="2439"/>
      <c r="AJO3" s="2439"/>
      <c r="AJP3" s="2439"/>
      <c r="AJQ3" s="2439"/>
      <c r="AJR3" s="2439"/>
      <c r="AJS3" s="2439"/>
      <c r="AJT3" s="2439"/>
      <c r="AJU3" s="2439"/>
      <c r="AJV3" s="2439"/>
      <c r="AJW3" s="2439"/>
      <c r="AJX3" s="2439"/>
      <c r="AJY3" s="2439"/>
      <c r="AJZ3" s="2439"/>
      <c r="AKA3" s="2439"/>
      <c r="AKB3" s="2439"/>
      <c r="AKC3" s="2439"/>
      <c r="AKD3" s="2439"/>
      <c r="AKE3" s="2439"/>
      <c r="AKF3" s="2439"/>
      <c r="AKG3" s="2439"/>
      <c r="AKH3" s="2439"/>
      <c r="AKI3" s="2439"/>
      <c r="AKJ3" s="2439"/>
      <c r="AKK3" s="2439"/>
      <c r="AKL3" s="2439"/>
      <c r="AKM3" s="2439"/>
      <c r="AKN3" s="2439"/>
      <c r="AKO3" s="2439"/>
      <c r="AKP3" s="2439"/>
      <c r="AKQ3" s="2439"/>
      <c r="AKR3" s="2439"/>
      <c r="AKS3" s="2439"/>
      <c r="AKT3" s="2439"/>
      <c r="AKU3" s="2439"/>
      <c r="AKV3" s="2439"/>
      <c r="AKW3" s="2439"/>
      <c r="AKX3" s="2439"/>
      <c r="AKY3" s="2439"/>
      <c r="AKZ3" s="2439"/>
      <c r="ALA3" s="2439"/>
      <c r="ALB3" s="2439"/>
      <c r="ALC3" s="2439"/>
      <c r="ALD3" s="2439"/>
      <c r="ALE3" s="2439"/>
      <c r="ALF3" s="2439"/>
      <c r="ALG3" s="2439"/>
      <c r="ALH3" s="2439"/>
      <c r="ALI3" s="2439"/>
      <c r="ALJ3" s="2439"/>
      <c r="ALK3" s="2439"/>
      <c r="ALL3" s="2439"/>
      <c r="ALM3" s="2439"/>
      <c r="ALN3" s="2439"/>
      <c r="ALO3" s="2439"/>
      <c r="ALP3" s="2439"/>
      <c r="ALQ3" s="2439"/>
      <c r="ALR3" s="2439"/>
      <c r="ALS3" s="2439"/>
      <c r="ALT3" s="2439"/>
      <c r="ALU3" s="2439"/>
      <c r="ALV3" s="2439"/>
      <c r="ALW3" s="2439"/>
      <c r="ALX3" s="2439"/>
      <c r="ALY3" s="2439"/>
      <c r="ALZ3" s="2439"/>
      <c r="AMA3" s="2439"/>
      <c r="AMB3" s="2439"/>
      <c r="AMC3" s="2439"/>
      <c r="AMD3" s="2439"/>
      <c r="AME3" s="2439"/>
      <c r="AMF3" s="2439"/>
      <c r="AMG3" s="2439"/>
      <c r="AMH3" s="2439"/>
      <c r="AMI3" s="2439"/>
      <c r="AMJ3" s="2439"/>
      <c r="AMK3" s="2439"/>
      <c r="AML3" s="2439"/>
      <c r="AMM3" s="2439"/>
      <c r="AMN3" s="2439"/>
      <c r="AMO3" s="2439"/>
      <c r="AMP3" s="2439"/>
      <c r="AMQ3" s="2439"/>
      <c r="AMR3" s="2439"/>
      <c r="AMS3" s="2439"/>
      <c r="AMT3" s="2439"/>
      <c r="AMU3" s="2439"/>
      <c r="AMV3" s="2439"/>
      <c r="AMW3" s="2439"/>
      <c r="AMX3" s="2439"/>
      <c r="AMY3" s="2439"/>
      <c r="AMZ3" s="2439"/>
      <c r="ANA3" s="2439"/>
      <c r="ANB3" s="2439"/>
      <c r="ANC3" s="2439"/>
      <c r="AND3" s="2439"/>
      <c r="ANE3" s="2439"/>
      <c r="ANF3" s="2439"/>
      <c r="ANG3" s="2439"/>
      <c r="ANH3" s="2439"/>
      <c r="ANI3" s="2439"/>
      <c r="ANJ3" s="2439"/>
      <c r="ANK3" s="2439"/>
      <c r="ANL3" s="2439"/>
      <c r="ANM3" s="2439"/>
      <c r="ANN3" s="2439"/>
      <c r="ANO3" s="2439"/>
      <c r="ANP3" s="2439"/>
      <c r="ANQ3" s="2439"/>
      <c r="ANR3" s="2439"/>
      <c r="ANS3" s="2439"/>
      <c r="ANT3" s="2439"/>
      <c r="ANU3" s="2439"/>
      <c r="ANV3" s="2439"/>
      <c r="ANW3" s="2439"/>
      <c r="ANX3" s="2439"/>
      <c r="ANY3" s="2439"/>
      <c r="ANZ3" s="2439"/>
      <c r="AOA3" s="2439"/>
      <c r="AOB3" s="2439"/>
      <c r="AOC3" s="2439"/>
      <c r="AOD3" s="2439"/>
      <c r="AOE3" s="2439"/>
      <c r="AOF3" s="2439"/>
      <c r="AOG3" s="2439"/>
      <c r="AOH3" s="2439"/>
      <c r="AOI3" s="2439"/>
      <c r="AOJ3" s="2439"/>
      <c r="AOK3" s="2439"/>
      <c r="AOL3" s="2439"/>
      <c r="AOM3" s="2439"/>
      <c r="AON3" s="2439"/>
      <c r="AOO3" s="2439"/>
      <c r="AOP3" s="2439"/>
      <c r="AOQ3" s="2439"/>
      <c r="AOR3" s="2439"/>
      <c r="AOS3" s="2439"/>
      <c r="AOT3" s="2439"/>
      <c r="AOU3" s="2439"/>
      <c r="AOV3" s="2439"/>
      <c r="AOW3" s="2439"/>
      <c r="AOX3" s="2439"/>
      <c r="AOY3" s="2439"/>
      <c r="AOZ3" s="2439"/>
      <c r="APA3" s="2439"/>
      <c r="APB3" s="2439"/>
      <c r="APC3" s="2439"/>
      <c r="APD3" s="2439"/>
      <c r="APE3" s="2439"/>
      <c r="APF3" s="2439"/>
      <c r="APG3" s="2439"/>
      <c r="APH3" s="2439"/>
      <c r="API3" s="2439"/>
      <c r="APJ3" s="2439"/>
      <c r="APK3" s="2439"/>
      <c r="APL3" s="2439"/>
      <c r="APM3" s="2439"/>
      <c r="APN3" s="2439"/>
      <c r="APO3" s="2439"/>
      <c r="APP3" s="2439"/>
      <c r="APQ3" s="2439"/>
      <c r="APR3" s="2439"/>
      <c r="APS3" s="2439"/>
      <c r="APT3" s="2439"/>
      <c r="APU3" s="2439"/>
      <c r="APV3" s="2439"/>
      <c r="APW3" s="2439"/>
      <c r="APX3" s="2439"/>
      <c r="APY3" s="2439"/>
      <c r="APZ3" s="2439"/>
      <c r="AQA3" s="2439"/>
      <c r="AQB3" s="2439"/>
      <c r="AQC3" s="2439"/>
      <c r="AQD3" s="2439"/>
      <c r="AQE3" s="2439"/>
      <c r="AQF3" s="2439"/>
      <c r="AQG3" s="2439"/>
      <c r="AQH3" s="2439"/>
      <c r="AQI3" s="2439"/>
      <c r="AQJ3" s="2439"/>
      <c r="AQK3" s="2439"/>
      <c r="AQL3" s="2439"/>
      <c r="AQM3" s="2439"/>
      <c r="AQN3" s="2439"/>
      <c r="AQO3" s="2439"/>
      <c r="AQP3" s="2439"/>
      <c r="AQQ3" s="2439"/>
      <c r="AQR3" s="2439"/>
      <c r="AQS3" s="2439"/>
      <c r="AQT3" s="2439"/>
      <c r="AQU3" s="2439"/>
      <c r="AQV3" s="2439"/>
      <c r="AQW3" s="2439"/>
      <c r="AQX3" s="2439"/>
      <c r="AQY3" s="2439"/>
      <c r="AQZ3" s="2439"/>
      <c r="ARA3" s="2439"/>
      <c r="ARB3" s="2439"/>
      <c r="ARC3" s="2439"/>
      <c r="ARD3" s="2439"/>
      <c r="ARE3" s="2439"/>
      <c r="ARF3" s="2439"/>
      <c r="ARG3" s="2439"/>
      <c r="ARH3" s="2439"/>
      <c r="ARI3" s="2439"/>
      <c r="ARJ3" s="2439"/>
      <c r="ARK3" s="2439"/>
      <c r="ARL3" s="2439"/>
      <c r="ARM3" s="2439"/>
      <c r="ARN3" s="2439"/>
      <c r="ARO3" s="2439"/>
      <c r="ARP3" s="2439"/>
      <c r="ARQ3" s="2439"/>
      <c r="ARR3" s="2439"/>
      <c r="ARS3" s="2439"/>
      <c r="ART3" s="2439"/>
      <c r="ARU3" s="2439"/>
      <c r="ARV3" s="2439"/>
      <c r="ARW3" s="2439"/>
      <c r="ARX3" s="2439"/>
      <c r="ARY3" s="2439"/>
      <c r="ARZ3" s="2439"/>
      <c r="ASA3" s="2439"/>
      <c r="ASB3" s="2439"/>
      <c r="ASC3" s="2439"/>
      <c r="ASD3" s="2439"/>
      <c r="ASE3" s="2439"/>
      <c r="ASF3" s="2439"/>
      <c r="ASG3" s="2439"/>
      <c r="ASH3" s="2439"/>
      <c r="ASI3" s="2439"/>
      <c r="ASJ3" s="2439"/>
      <c r="ASK3" s="2439"/>
      <c r="ASL3" s="2439"/>
      <c r="ASM3" s="2439"/>
      <c r="ASN3" s="2439"/>
      <c r="ASO3" s="2439"/>
      <c r="ASP3" s="2439"/>
      <c r="ASQ3" s="2439"/>
      <c r="ASR3" s="2439"/>
      <c r="ASS3" s="2439"/>
      <c r="AST3" s="2439"/>
      <c r="ASU3" s="2439"/>
      <c r="ASV3" s="2439"/>
      <c r="ASW3" s="2439"/>
      <c r="ASX3" s="2439"/>
      <c r="ASY3" s="2439"/>
      <c r="ASZ3" s="2439"/>
      <c r="ATA3" s="2439"/>
      <c r="ATB3" s="2439"/>
      <c r="ATC3" s="2439"/>
      <c r="ATD3" s="2439"/>
      <c r="ATE3" s="2439"/>
      <c r="ATF3" s="2439"/>
      <c r="ATG3" s="2439"/>
      <c r="ATH3" s="2439"/>
      <c r="ATI3" s="2439"/>
      <c r="ATJ3" s="2439"/>
      <c r="ATK3" s="2439"/>
      <c r="ATL3" s="2439"/>
      <c r="ATM3" s="2439"/>
      <c r="ATN3" s="2439"/>
      <c r="ATO3" s="2439"/>
      <c r="ATP3" s="2439"/>
      <c r="ATQ3" s="2439"/>
      <c r="ATR3" s="2439"/>
      <c r="ATS3" s="2439"/>
      <c r="ATT3" s="2439"/>
      <c r="ATU3" s="2439"/>
      <c r="ATV3" s="2439"/>
      <c r="ATW3" s="2439"/>
      <c r="ATX3" s="2439"/>
      <c r="ATY3" s="2439"/>
      <c r="ATZ3" s="2439"/>
      <c r="AUA3" s="2439"/>
      <c r="AUB3" s="2439"/>
      <c r="AUC3" s="2439"/>
      <c r="AUD3" s="2439"/>
      <c r="AUE3" s="2439"/>
      <c r="AUF3" s="2439"/>
      <c r="AUG3" s="2439"/>
      <c r="AUH3" s="2439"/>
      <c r="AUI3" s="2439"/>
      <c r="AUJ3" s="2439"/>
      <c r="AUK3" s="2439"/>
      <c r="AUL3" s="2439"/>
      <c r="AUM3" s="2439"/>
      <c r="AUN3" s="2439"/>
      <c r="AUO3" s="2439"/>
      <c r="AUP3" s="2439"/>
      <c r="AUQ3" s="2439"/>
      <c r="AUR3" s="2439"/>
      <c r="AUS3" s="2439"/>
      <c r="AUT3" s="2439"/>
      <c r="AUU3" s="2439"/>
      <c r="AUV3" s="2439"/>
      <c r="AUW3" s="2439"/>
      <c r="AUX3" s="2439"/>
      <c r="AUY3" s="2439"/>
      <c r="AUZ3" s="2439"/>
      <c r="AVA3" s="2439"/>
      <c r="AVB3" s="2439"/>
      <c r="AVC3" s="2439"/>
      <c r="AVD3" s="2439"/>
      <c r="AVE3" s="2439"/>
      <c r="AVF3" s="2439"/>
      <c r="AVG3" s="2439"/>
      <c r="AVH3" s="2439"/>
      <c r="AVI3" s="2439"/>
      <c r="AVJ3" s="2439"/>
      <c r="AVK3" s="2439"/>
      <c r="AVL3" s="2439"/>
      <c r="AVM3" s="2439"/>
      <c r="AVN3" s="2439"/>
      <c r="AVO3" s="2439"/>
      <c r="AVP3" s="2439"/>
      <c r="AVQ3" s="2439"/>
      <c r="AVR3" s="2439"/>
      <c r="AVS3" s="2439"/>
      <c r="AVT3" s="2439"/>
      <c r="AVU3" s="2439"/>
      <c r="AVV3" s="2439"/>
      <c r="AVW3" s="2439"/>
      <c r="AVX3" s="2439"/>
      <c r="AVY3" s="2439"/>
      <c r="AVZ3" s="2439"/>
      <c r="AWA3" s="2439"/>
      <c r="AWB3" s="2439"/>
      <c r="AWC3" s="2439"/>
      <c r="AWD3" s="2439"/>
      <c r="AWE3" s="2439"/>
      <c r="AWF3" s="2439"/>
      <c r="AWG3" s="2439"/>
      <c r="AWH3" s="2439"/>
      <c r="AWI3" s="2439"/>
      <c r="AWJ3" s="2439"/>
      <c r="AWK3" s="2439"/>
      <c r="AWL3" s="2439"/>
      <c r="AWM3" s="2439"/>
      <c r="AWN3" s="2439"/>
      <c r="AWO3" s="2439"/>
      <c r="AWP3" s="2439"/>
      <c r="AWQ3" s="2439"/>
      <c r="AWR3" s="2439"/>
      <c r="AWS3" s="2439"/>
      <c r="AWT3" s="2439"/>
      <c r="AWU3" s="2439"/>
      <c r="AWV3" s="2439"/>
      <c r="AWW3" s="2439"/>
      <c r="AWX3" s="2439"/>
      <c r="AWY3" s="2439"/>
      <c r="AWZ3" s="2439"/>
      <c r="AXA3" s="2439"/>
      <c r="AXB3" s="2439"/>
      <c r="AXC3" s="2439"/>
      <c r="AXD3" s="2439"/>
      <c r="AXE3" s="2439"/>
      <c r="AXF3" s="2439"/>
      <c r="AXG3" s="2439"/>
      <c r="AXH3" s="2439"/>
      <c r="AXI3" s="2439"/>
      <c r="AXJ3" s="2439"/>
      <c r="AXK3" s="2439"/>
      <c r="AXL3" s="2439"/>
      <c r="AXM3" s="2439"/>
      <c r="AXN3" s="2439"/>
      <c r="AXO3" s="2439"/>
      <c r="AXP3" s="2439"/>
      <c r="AXQ3" s="2439"/>
      <c r="AXR3" s="2439"/>
      <c r="AXS3" s="2439"/>
      <c r="AXT3" s="2439"/>
      <c r="AXU3" s="2439"/>
      <c r="AXV3" s="2439"/>
      <c r="AXW3" s="2439"/>
      <c r="AXX3" s="2439"/>
      <c r="AXY3" s="2439"/>
      <c r="AXZ3" s="2439"/>
      <c r="AYA3" s="2439"/>
      <c r="AYB3" s="2439"/>
      <c r="AYC3" s="2439"/>
      <c r="AYD3" s="2439"/>
      <c r="AYE3" s="2439"/>
      <c r="AYF3" s="2439"/>
      <c r="AYG3" s="2439"/>
      <c r="AYH3" s="2439"/>
      <c r="AYI3" s="2439"/>
      <c r="AYJ3" s="2439"/>
      <c r="AYK3" s="2439"/>
      <c r="AYL3" s="2439"/>
      <c r="AYM3" s="2439"/>
      <c r="AYN3" s="2439"/>
      <c r="AYO3" s="2439"/>
      <c r="AYP3" s="2439"/>
      <c r="AYQ3" s="2439"/>
      <c r="AYR3" s="2439"/>
      <c r="AYS3" s="2439"/>
      <c r="AYT3" s="2439"/>
      <c r="AYU3" s="2439"/>
      <c r="AYV3" s="2439"/>
      <c r="AYW3" s="2439"/>
      <c r="AYX3" s="2439"/>
      <c r="AYY3" s="2439"/>
      <c r="AYZ3" s="2439"/>
      <c r="AZA3" s="2439"/>
      <c r="AZB3" s="2439"/>
      <c r="AZC3" s="2439"/>
      <c r="AZD3" s="2439"/>
      <c r="AZE3" s="2439"/>
      <c r="AZF3" s="2439"/>
      <c r="AZG3" s="2439"/>
      <c r="AZH3" s="2439"/>
      <c r="AZI3" s="2439"/>
      <c r="AZJ3" s="2439"/>
      <c r="AZK3" s="2439"/>
      <c r="AZL3" s="2439"/>
      <c r="AZM3" s="2439"/>
      <c r="AZN3" s="2439"/>
      <c r="AZO3" s="2439"/>
      <c r="AZP3" s="2439"/>
      <c r="AZQ3" s="2439"/>
      <c r="AZR3" s="2439"/>
      <c r="AZS3" s="2439"/>
      <c r="AZT3" s="2439"/>
      <c r="AZU3" s="2439"/>
      <c r="AZV3" s="2439"/>
      <c r="AZW3" s="2439"/>
      <c r="AZX3" s="2439"/>
      <c r="AZY3" s="2439"/>
      <c r="AZZ3" s="2439"/>
      <c r="BAA3" s="2439"/>
      <c r="BAB3" s="2439"/>
      <c r="BAC3" s="2439"/>
      <c r="BAD3" s="2439"/>
      <c r="BAE3" s="2439"/>
      <c r="BAF3" s="2439"/>
      <c r="BAG3" s="2439"/>
      <c r="BAH3" s="2439"/>
      <c r="BAI3" s="2439"/>
      <c r="BAJ3" s="2439"/>
      <c r="BAK3" s="2439"/>
      <c r="BAL3" s="2439"/>
      <c r="BAM3" s="2439"/>
      <c r="BAN3" s="2439"/>
      <c r="BAO3" s="2439"/>
      <c r="BAP3" s="2439"/>
      <c r="BAQ3" s="2439"/>
      <c r="BAR3" s="2439"/>
      <c r="BAS3" s="2439"/>
      <c r="BAT3" s="2439"/>
      <c r="BAU3" s="2439"/>
      <c r="BAV3" s="2439"/>
      <c r="BAW3" s="2439"/>
      <c r="BAX3" s="2439"/>
      <c r="BAY3" s="2439"/>
      <c r="BAZ3" s="2439"/>
      <c r="BBA3" s="2439"/>
      <c r="BBB3" s="2439"/>
      <c r="BBC3" s="2439"/>
      <c r="BBD3" s="2439"/>
      <c r="BBE3" s="2439"/>
      <c r="BBF3" s="2439"/>
      <c r="BBG3" s="2439"/>
      <c r="BBH3" s="2439"/>
      <c r="BBI3" s="2439"/>
      <c r="BBJ3" s="2439"/>
      <c r="BBK3" s="2439"/>
      <c r="BBL3" s="2439"/>
      <c r="BBM3" s="2439"/>
      <c r="BBN3" s="2439"/>
      <c r="BBO3" s="2439"/>
      <c r="BBP3" s="2439"/>
      <c r="BBQ3" s="2439"/>
      <c r="BBR3" s="2439"/>
      <c r="BBS3" s="2439"/>
      <c r="BBT3" s="2439"/>
      <c r="BBU3" s="2439"/>
      <c r="BBV3" s="2439"/>
      <c r="BBW3" s="2439"/>
      <c r="BBX3" s="2439"/>
      <c r="BBY3" s="2439"/>
      <c r="BBZ3" s="2439"/>
      <c r="BCA3" s="2439"/>
      <c r="BCB3" s="2439"/>
      <c r="BCC3" s="2439"/>
      <c r="BCD3" s="2439"/>
      <c r="BCE3" s="2439"/>
      <c r="BCF3" s="2439"/>
      <c r="BCG3" s="2439"/>
      <c r="BCH3" s="2439"/>
      <c r="BCI3" s="2439"/>
      <c r="BCJ3" s="2439"/>
      <c r="BCK3" s="2439"/>
      <c r="BCL3" s="2439"/>
      <c r="BCM3" s="2439"/>
      <c r="BCN3" s="2439"/>
      <c r="BCO3" s="2439"/>
      <c r="BCP3" s="2439"/>
      <c r="BCQ3" s="2439"/>
      <c r="BCR3" s="2439"/>
      <c r="BCS3" s="2439"/>
      <c r="BCT3" s="2439"/>
      <c r="BCU3" s="2439"/>
      <c r="BCV3" s="2439"/>
      <c r="BCW3" s="2439"/>
      <c r="BCX3" s="2439"/>
      <c r="BCY3" s="2439"/>
      <c r="BCZ3" s="2439"/>
      <c r="BDA3" s="2439"/>
      <c r="BDB3" s="2439"/>
      <c r="BDC3" s="2439"/>
      <c r="BDD3" s="2439"/>
      <c r="BDE3" s="2439"/>
      <c r="BDF3" s="2439"/>
      <c r="BDG3" s="2439"/>
      <c r="BDH3" s="2439"/>
      <c r="BDI3" s="2439"/>
      <c r="BDJ3" s="2439"/>
      <c r="BDK3" s="2439"/>
      <c r="BDL3" s="2439"/>
      <c r="BDM3" s="2439"/>
      <c r="BDN3" s="2439"/>
      <c r="BDO3" s="2439"/>
      <c r="BDP3" s="2439"/>
      <c r="BDQ3" s="2439"/>
      <c r="BDR3" s="2439"/>
      <c r="BDS3" s="2439"/>
      <c r="BDT3" s="2439"/>
      <c r="BDU3" s="2439"/>
      <c r="BDV3" s="2439"/>
      <c r="BDW3" s="2439"/>
      <c r="BDX3" s="2439"/>
      <c r="BDY3" s="2439"/>
      <c r="BDZ3" s="2439"/>
      <c r="BEA3" s="2439"/>
      <c r="BEB3" s="2439"/>
      <c r="BEC3" s="2439"/>
      <c r="BED3" s="2439"/>
      <c r="BEE3" s="2439"/>
      <c r="BEF3" s="2439"/>
      <c r="BEG3" s="2439"/>
      <c r="BEH3" s="2439"/>
      <c r="BEI3" s="2439"/>
      <c r="BEJ3" s="2439"/>
      <c r="BEK3" s="2439"/>
      <c r="BEL3" s="2439"/>
      <c r="BEM3" s="2439"/>
      <c r="BEN3" s="2439"/>
      <c r="BEO3" s="2439"/>
      <c r="BEP3" s="2439"/>
      <c r="BEQ3" s="2439"/>
      <c r="BER3" s="2439"/>
      <c r="BES3" s="2439"/>
      <c r="BET3" s="2439"/>
      <c r="BEU3" s="2439"/>
      <c r="BEV3" s="2439"/>
      <c r="BEW3" s="2439"/>
      <c r="BEX3" s="2439"/>
      <c r="BEY3" s="2439"/>
      <c r="BEZ3" s="2439"/>
      <c r="BFA3" s="2439"/>
      <c r="BFB3" s="2439"/>
      <c r="BFC3" s="2439"/>
      <c r="BFD3" s="2439"/>
      <c r="BFE3" s="2439"/>
      <c r="BFF3" s="2439"/>
      <c r="BFG3" s="2439"/>
      <c r="BFH3" s="2439"/>
      <c r="BFI3" s="2439"/>
      <c r="BFJ3" s="2439"/>
      <c r="BFK3" s="2439"/>
      <c r="BFL3" s="2439"/>
      <c r="BFM3" s="2439"/>
      <c r="BFN3" s="2439"/>
      <c r="BFO3" s="2439"/>
      <c r="BFP3" s="2439"/>
      <c r="BFQ3" s="2439"/>
      <c r="BFR3" s="2439"/>
      <c r="BFS3" s="2439"/>
      <c r="BFT3" s="2439"/>
      <c r="BFU3" s="2439"/>
      <c r="BFV3" s="2439"/>
      <c r="BFW3" s="2439"/>
      <c r="BFX3" s="2439"/>
      <c r="BFY3" s="2439"/>
      <c r="BFZ3" s="2439"/>
      <c r="BGA3" s="2439"/>
      <c r="BGB3" s="2439"/>
      <c r="BGC3" s="2439"/>
      <c r="BGD3" s="2439"/>
      <c r="BGE3" s="2439"/>
      <c r="BGF3" s="2439"/>
      <c r="BGG3" s="2439"/>
      <c r="BGH3" s="2439"/>
      <c r="BGI3" s="2439"/>
      <c r="BGJ3" s="2439"/>
      <c r="BGK3" s="2439"/>
      <c r="BGL3" s="2439"/>
      <c r="BGM3" s="2439"/>
      <c r="BGN3" s="2439"/>
      <c r="BGO3" s="2439"/>
      <c r="BGP3" s="2439"/>
      <c r="BGQ3" s="2439"/>
      <c r="BGR3" s="2439"/>
      <c r="BGS3" s="2439"/>
      <c r="BGT3" s="2439"/>
      <c r="BGU3" s="2439"/>
      <c r="BGV3" s="2439"/>
      <c r="BGW3" s="2439"/>
      <c r="BGX3" s="2439"/>
      <c r="BGY3" s="2439"/>
      <c r="BGZ3" s="2439"/>
      <c r="BHA3" s="2439"/>
      <c r="BHB3" s="2439"/>
      <c r="BHC3" s="2439"/>
      <c r="BHD3" s="2439"/>
      <c r="BHE3" s="2439"/>
      <c r="BHF3" s="2439"/>
      <c r="BHG3" s="2439"/>
      <c r="BHH3" s="2439"/>
      <c r="BHI3" s="2439"/>
      <c r="BHJ3" s="2439"/>
      <c r="BHK3" s="2439"/>
      <c r="BHL3" s="2439"/>
      <c r="BHM3" s="2439"/>
      <c r="BHN3" s="2439"/>
      <c r="BHO3" s="2439"/>
      <c r="BHP3" s="2439"/>
      <c r="BHQ3" s="2439"/>
      <c r="BHR3" s="2439"/>
      <c r="BHS3" s="2439"/>
      <c r="BHT3" s="2439"/>
      <c r="BHU3" s="2439"/>
      <c r="BHV3" s="2439"/>
      <c r="BHW3" s="2439"/>
      <c r="BHX3" s="2439"/>
      <c r="BHY3" s="2439"/>
      <c r="BHZ3" s="2439"/>
      <c r="BIA3" s="2439"/>
      <c r="BIB3" s="2439"/>
      <c r="BIC3" s="2439"/>
      <c r="BID3" s="2439"/>
      <c r="BIE3" s="2439"/>
      <c r="BIF3" s="2439"/>
      <c r="BIG3" s="2439"/>
      <c r="BIH3" s="2439"/>
      <c r="BII3" s="2439"/>
      <c r="BIJ3" s="2439"/>
      <c r="BIK3" s="2439"/>
      <c r="BIL3" s="2439"/>
      <c r="BIM3" s="2439"/>
      <c r="BIN3" s="2439"/>
      <c r="BIO3" s="2439"/>
      <c r="BIP3" s="2439"/>
      <c r="BIQ3" s="2439"/>
      <c r="BIR3" s="2439"/>
      <c r="BIS3" s="2439"/>
      <c r="BIT3" s="2439"/>
      <c r="BIU3" s="2439"/>
      <c r="BIV3" s="2439"/>
      <c r="BIW3" s="2439"/>
      <c r="BIX3" s="2439"/>
      <c r="BIY3" s="2439"/>
      <c r="BIZ3" s="2439"/>
      <c r="BJA3" s="2439"/>
      <c r="BJB3" s="2439"/>
      <c r="BJC3" s="2439"/>
      <c r="BJD3" s="2439"/>
      <c r="BJE3" s="2439"/>
      <c r="BJF3" s="2439"/>
      <c r="BJG3" s="2439"/>
      <c r="BJH3" s="2439"/>
      <c r="BJI3" s="2439"/>
      <c r="BJJ3" s="2439"/>
      <c r="BJK3" s="2439"/>
      <c r="BJL3" s="2439"/>
      <c r="BJM3" s="2439"/>
      <c r="BJN3" s="2439"/>
      <c r="BJO3" s="2439"/>
      <c r="BJP3" s="2439"/>
      <c r="BJQ3" s="2439"/>
      <c r="BJR3" s="2439"/>
      <c r="BJS3" s="2439"/>
      <c r="BJT3" s="2439"/>
      <c r="BJU3" s="2439"/>
      <c r="BJV3" s="2439"/>
      <c r="BJW3" s="2439"/>
      <c r="BJX3" s="2439"/>
      <c r="BJY3" s="2439"/>
      <c r="BJZ3" s="2439"/>
      <c r="BKA3" s="2439"/>
      <c r="BKB3" s="2439"/>
      <c r="BKC3" s="2439"/>
      <c r="BKD3" s="2439"/>
      <c r="BKE3" s="2439"/>
      <c r="BKF3" s="2439"/>
      <c r="BKG3" s="2439"/>
      <c r="BKH3" s="2439"/>
      <c r="BKI3" s="2439"/>
      <c r="BKJ3" s="2439"/>
      <c r="BKK3" s="2439"/>
      <c r="BKL3" s="2439"/>
      <c r="BKM3" s="2439"/>
      <c r="BKN3" s="2439"/>
      <c r="BKO3" s="2439"/>
      <c r="BKP3" s="2439"/>
      <c r="BKQ3" s="2439"/>
      <c r="BKR3" s="2439"/>
      <c r="BKS3" s="2439"/>
      <c r="BKT3" s="2439"/>
      <c r="BKU3" s="2439"/>
      <c r="BKV3" s="2439"/>
      <c r="BKW3" s="2439"/>
      <c r="BKX3" s="2439"/>
      <c r="BKY3" s="2439"/>
      <c r="BKZ3" s="2439"/>
      <c r="BLA3" s="2439"/>
      <c r="BLB3" s="2439"/>
      <c r="BLC3" s="2439"/>
      <c r="BLD3" s="2439"/>
      <c r="BLE3" s="2439"/>
      <c r="BLF3" s="2439"/>
      <c r="BLG3" s="2439"/>
      <c r="BLH3" s="2439"/>
      <c r="BLI3" s="2439"/>
      <c r="BLJ3" s="2439"/>
      <c r="BLK3" s="2439"/>
      <c r="BLL3" s="2439"/>
      <c r="BLM3" s="2439"/>
      <c r="BLN3" s="2439"/>
      <c r="BLO3" s="2439"/>
      <c r="BLP3" s="2439"/>
      <c r="BLQ3" s="2439"/>
      <c r="BLR3" s="2439"/>
      <c r="BLS3" s="2439"/>
      <c r="BLT3" s="2439"/>
      <c r="BLU3" s="2439"/>
      <c r="BLV3" s="2439"/>
      <c r="BLW3" s="2439"/>
      <c r="BLX3" s="2439"/>
      <c r="BLY3" s="2439"/>
      <c r="BLZ3" s="2439"/>
      <c r="BMA3" s="2439"/>
      <c r="BMB3" s="2439"/>
      <c r="BMC3" s="2439"/>
      <c r="BMD3" s="2439"/>
      <c r="BME3" s="2439"/>
      <c r="BMF3" s="2439"/>
      <c r="BMG3" s="2439"/>
      <c r="BMH3" s="2439"/>
      <c r="BMI3" s="2439"/>
      <c r="BMJ3" s="2439"/>
      <c r="BMK3" s="2439"/>
      <c r="BML3" s="2439"/>
      <c r="BMM3" s="2439"/>
      <c r="BMN3" s="2439"/>
      <c r="BMO3" s="2439"/>
      <c r="BMP3" s="2439"/>
      <c r="BMQ3" s="2439"/>
      <c r="BMR3" s="2439"/>
      <c r="BMS3" s="2439"/>
      <c r="BMT3" s="2439"/>
      <c r="BMU3" s="2439"/>
      <c r="BMV3" s="2439"/>
      <c r="BMW3" s="2439"/>
      <c r="BMX3" s="2439"/>
      <c r="BMY3" s="2439"/>
      <c r="BMZ3" s="2439"/>
      <c r="BNA3" s="2439"/>
      <c r="BNB3" s="2439"/>
      <c r="BNC3" s="2439"/>
      <c r="BND3" s="2439"/>
      <c r="BNE3" s="2439"/>
      <c r="BNF3" s="2439"/>
      <c r="BNG3" s="2439"/>
      <c r="BNH3" s="2439"/>
      <c r="BNI3" s="2439"/>
      <c r="BNJ3" s="2439"/>
      <c r="BNK3" s="2439"/>
      <c r="BNL3" s="2439"/>
      <c r="BNM3" s="2439"/>
      <c r="BNN3" s="2439"/>
      <c r="BNO3" s="2439"/>
      <c r="BNP3" s="2439"/>
      <c r="BNQ3" s="2439"/>
      <c r="BNR3" s="2439"/>
      <c r="BNS3" s="2439"/>
      <c r="BNT3" s="2439"/>
      <c r="BNU3" s="2439"/>
      <c r="BNV3" s="2439"/>
      <c r="BNW3" s="2439"/>
      <c r="BNX3" s="2439"/>
      <c r="BNY3" s="2439"/>
      <c r="BNZ3" s="2439"/>
      <c r="BOA3" s="2439"/>
      <c r="BOB3" s="2439"/>
      <c r="BOC3" s="2439"/>
      <c r="BOD3" s="2439"/>
      <c r="BOE3" s="2439"/>
      <c r="BOF3" s="2439"/>
      <c r="BOG3" s="2439"/>
      <c r="BOH3" s="2439"/>
      <c r="BOI3" s="2439"/>
      <c r="BOJ3" s="2439"/>
      <c r="BOK3" s="2439"/>
      <c r="BOL3" s="2439"/>
      <c r="BOM3" s="2439"/>
      <c r="BON3" s="2439"/>
      <c r="BOO3" s="2439"/>
      <c r="BOP3" s="2439"/>
      <c r="BOQ3" s="2439"/>
      <c r="BOR3" s="2439"/>
      <c r="BOS3" s="2439"/>
      <c r="BOT3" s="2439"/>
      <c r="BOU3" s="2439"/>
      <c r="BOV3" s="2439"/>
      <c r="BOW3" s="2439"/>
      <c r="BOX3" s="2439"/>
      <c r="BOY3" s="2439"/>
      <c r="BOZ3" s="2439"/>
      <c r="BPA3" s="2439"/>
      <c r="BPB3" s="2439"/>
      <c r="BPC3" s="2439"/>
      <c r="BPD3" s="2439"/>
      <c r="BPE3" s="2439"/>
      <c r="BPF3" s="2439"/>
      <c r="BPG3" s="2439"/>
      <c r="BPH3" s="2439"/>
      <c r="BPI3" s="2439"/>
      <c r="BPJ3" s="2439"/>
      <c r="BPK3" s="2439"/>
      <c r="BPL3" s="2439"/>
      <c r="BPM3" s="2439"/>
      <c r="BPN3" s="2439"/>
      <c r="BPO3" s="2439"/>
      <c r="BPP3" s="2439"/>
      <c r="BPQ3" s="2439"/>
      <c r="BPR3" s="2439"/>
      <c r="BPS3" s="2439"/>
      <c r="BPT3" s="2439"/>
      <c r="BPU3" s="2439"/>
      <c r="BPV3" s="2439"/>
      <c r="BPW3" s="2439"/>
      <c r="BPX3" s="2439"/>
      <c r="BPY3" s="2439"/>
      <c r="BPZ3" s="2439"/>
      <c r="BQA3" s="2439"/>
      <c r="BQB3" s="2439"/>
      <c r="BQC3" s="2439"/>
      <c r="BQD3" s="2439"/>
      <c r="BQE3" s="2439"/>
      <c r="BQF3" s="2439"/>
      <c r="BQG3" s="2439"/>
      <c r="BQH3" s="2439"/>
      <c r="BQI3" s="2439"/>
      <c r="BQJ3" s="2439"/>
      <c r="BQK3" s="2439"/>
      <c r="BQL3" s="2439"/>
      <c r="BQM3" s="2439"/>
      <c r="BQN3" s="2439"/>
      <c r="BQO3" s="2439"/>
      <c r="BQP3" s="2439"/>
      <c r="BQQ3" s="2439"/>
      <c r="BQR3" s="2439"/>
      <c r="BQS3" s="2439"/>
      <c r="BQT3" s="2439"/>
      <c r="BQU3" s="2439"/>
      <c r="BQV3" s="2439"/>
      <c r="BQW3" s="2439"/>
      <c r="BQX3" s="2439"/>
      <c r="BQY3" s="2439"/>
      <c r="BQZ3" s="2439"/>
      <c r="BRA3" s="2439"/>
      <c r="BRB3" s="2439"/>
      <c r="BRC3" s="2439"/>
      <c r="BRD3" s="2439"/>
      <c r="BRE3" s="2439"/>
      <c r="BRF3" s="2439"/>
      <c r="BRG3" s="2439"/>
      <c r="BRH3" s="2439"/>
      <c r="BRI3" s="2439"/>
      <c r="BRJ3" s="2439"/>
      <c r="BRK3" s="2439"/>
      <c r="BRL3" s="2439"/>
      <c r="BRM3" s="2439"/>
      <c r="BRN3" s="2439"/>
      <c r="BRO3" s="2439"/>
      <c r="BRP3" s="2439"/>
      <c r="BRQ3" s="2439"/>
      <c r="BRR3" s="2439"/>
      <c r="BRS3" s="2439"/>
      <c r="BRT3" s="2439"/>
      <c r="BRU3" s="2439"/>
      <c r="BRV3" s="2439"/>
      <c r="BRW3" s="2439"/>
      <c r="BRX3" s="2439"/>
      <c r="BRY3" s="2439"/>
      <c r="BRZ3" s="2439"/>
      <c r="BSA3" s="2439"/>
      <c r="BSB3" s="2439"/>
      <c r="BSC3" s="2439"/>
      <c r="BSD3" s="2439"/>
      <c r="BSE3" s="2439"/>
      <c r="BSF3" s="2439"/>
      <c r="BSG3" s="2439"/>
      <c r="BSH3" s="2439"/>
      <c r="BSI3" s="2439"/>
      <c r="BSJ3" s="2439"/>
      <c r="BSK3" s="2439"/>
      <c r="BSL3" s="2439"/>
      <c r="BSM3" s="2439"/>
      <c r="BSN3" s="2439"/>
      <c r="BSO3" s="2439"/>
      <c r="BSP3" s="2439"/>
      <c r="BSQ3" s="2439"/>
      <c r="BSR3" s="2439"/>
      <c r="BSS3" s="2439"/>
      <c r="BST3" s="2439"/>
      <c r="BSU3" s="2439"/>
      <c r="BSV3" s="2439"/>
      <c r="BSW3" s="2439"/>
      <c r="BSX3" s="2439"/>
      <c r="BSY3" s="2439"/>
      <c r="BSZ3" s="2439"/>
      <c r="BTA3" s="2439"/>
      <c r="BTB3" s="2439"/>
      <c r="BTC3" s="2439"/>
      <c r="BTD3" s="2439"/>
      <c r="BTE3" s="2439"/>
      <c r="BTF3" s="2439"/>
      <c r="BTG3" s="2439"/>
      <c r="BTH3" s="2439"/>
      <c r="BTI3" s="2439"/>
      <c r="BTJ3" s="2439"/>
      <c r="BTK3" s="2439"/>
      <c r="BTL3" s="2439"/>
      <c r="BTM3" s="2439"/>
      <c r="BTN3" s="2439"/>
      <c r="BTO3" s="2439"/>
      <c r="BTP3" s="2439"/>
      <c r="BTQ3" s="2439"/>
      <c r="BTR3" s="2439"/>
      <c r="BTS3" s="2439"/>
      <c r="BTT3" s="2439"/>
      <c r="BTU3" s="2439"/>
      <c r="BTV3" s="2439"/>
      <c r="BTW3" s="2439"/>
      <c r="BTX3" s="2439"/>
      <c r="BTY3" s="2439"/>
      <c r="BTZ3" s="2439"/>
      <c r="BUA3" s="2439"/>
      <c r="BUB3" s="2439"/>
      <c r="BUC3" s="2439"/>
      <c r="BUD3" s="2439"/>
      <c r="BUE3" s="2439"/>
      <c r="BUF3" s="2439"/>
      <c r="BUG3" s="2439"/>
      <c r="BUH3" s="2439"/>
      <c r="BUI3" s="2439"/>
      <c r="BUJ3" s="2439"/>
      <c r="BUK3" s="2439"/>
      <c r="BUL3" s="2439"/>
      <c r="BUM3" s="2439"/>
      <c r="BUN3" s="2439"/>
      <c r="BUO3" s="2439"/>
      <c r="BUP3" s="2439"/>
      <c r="BUQ3" s="2439"/>
      <c r="BUR3" s="2439"/>
      <c r="BUS3" s="2439"/>
      <c r="BUT3" s="2439"/>
      <c r="BUU3" s="2439"/>
      <c r="BUV3" s="2439"/>
      <c r="BUW3" s="2439"/>
      <c r="BUX3" s="2439"/>
      <c r="BUY3" s="2439"/>
      <c r="BUZ3" s="2439"/>
      <c r="BVA3" s="2439"/>
      <c r="BVB3" s="2439"/>
      <c r="BVC3" s="2439"/>
      <c r="BVD3" s="2439"/>
      <c r="BVE3" s="2439"/>
      <c r="BVF3" s="2439"/>
      <c r="BVG3" s="2439"/>
      <c r="BVH3" s="2439"/>
      <c r="BVI3" s="2439"/>
      <c r="BVJ3" s="2439"/>
      <c r="BVK3" s="2439"/>
      <c r="BVL3" s="2439"/>
      <c r="BVM3" s="2439"/>
      <c r="BVN3" s="2439"/>
      <c r="BVO3" s="2439"/>
      <c r="BVP3" s="2439"/>
      <c r="BVQ3" s="2439"/>
      <c r="BVR3" s="2439"/>
      <c r="BVS3" s="2439"/>
      <c r="BVT3" s="2439"/>
      <c r="BVU3" s="2439"/>
      <c r="BVV3" s="2439"/>
      <c r="BVW3" s="2439"/>
      <c r="BVX3" s="2439"/>
      <c r="BVY3" s="2439"/>
      <c r="BVZ3" s="2439"/>
      <c r="BWA3" s="2439"/>
      <c r="BWB3" s="2439"/>
      <c r="BWC3" s="2439"/>
      <c r="BWD3" s="2439"/>
      <c r="BWE3" s="2439"/>
      <c r="BWF3" s="2439"/>
      <c r="BWG3" s="2439"/>
      <c r="BWH3" s="2439"/>
      <c r="BWI3" s="2439"/>
      <c r="BWJ3" s="2439"/>
      <c r="BWK3" s="2439"/>
      <c r="BWL3" s="2439"/>
      <c r="BWM3" s="2439"/>
      <c r="BWN3" s="2439"/>
      <c r="BWO3" s="2439"/>
      <c r="BWP3" s="2439"/>
      <c r="BWQ3" s="2439"/>
      <c r="BWR3" s="2439"/>
      <c r="BWS3" s="2439"/>
      <c r="BWT3" s="2439"/>
      <c r="BWU3" s="2439"/>
      <c r="BWV3" s="2439"/>
      <c r="BWW3" s="2439"/>
      <c r="BWX3" s="2439"/>
      <c r="BWY3" s="2439"/>
      <c r="BWZ3" s="2439"/>
      <c r="BXA3" s="2439"/>
      <c r="BXB3" s="2439"/>
      <c r="BXC3" s="2439"/>
      <c r="BXD3" s="2439"/>
      <c r="BXE3" s="2439"/>
      <c r="BXF3" s="2439"/>
      <c r="BXG3" s="2439"/>
      <c r="BXH3" s="2439"/>
      <c r="BXI3" s="2439"/>
      <c r="BXJ3" s="2439"/>
      <c r="BXK3" s="2439"/>
      <c r="BXL3" s="2439"/>
      <c r="BXM3" s="2439"/>
      <c r="BXN3" s="2439"/>
      <c r="BXO3" s="2439"/>
      <c r="BXP3" s="2439"/>
      <c r="BXQ3" s="2439"/>
      <c r="BXR3" s="2439"/>
      <c r="BXS3" s="2439"/>
      <c r="BXT3" s="2439"/>
      <c r="BXU3" s="2439"/>
      <c r="BXV3" s="2439"/>
      <c r="BXW3" s="2439"/>
      <c r="BXX3" s="2439"/>
      <c r="BXY3" s="2439"/>
      <c r="BXZ3" s="2439"/>
      <c r="BYA3" s="2439"/>
      <c r="BYB3" s="2439"/>
      <c r="BYC3" s="2439"/>
      <c r="BYD3" s="2439"/>
      <c r="BYE3" s="2439"/>
      <c r="BYF3" s="2439"/>
      <c r="BYG3" s="2439"/>
      <c r="BYH3" s="2439"/>
      <c r="BYI3" s="2439"/>
      <c r="BYJ3" s="2439"/>
      <c r="BYK3" s="2439"/>
      <c r="BYL3" s="2439"/>
      <c r="BYM3" s="2439"/>
      <c r="BYN3" s="2439"/>
      <c r="BYO3" s="2439"/>
      <c r="BYP3" s="2439"/>
      <c r="BYQ3" s="2439"/>
      <c r="BYR3" s="2439"/>
      <c r="BYS3" s="2439"/>
      <c r="BYT3" s="2439"/>
      <c r="BYU3" s="2439"/>
      <c r="BYV3" s="2439"/>
      <c r="BYW3" s="2439"/>
      <c r="BYX3" s="2439"/>
      <c r="BYY3" s="2439"/>
      <c r="BYZ3" s="2439"/>
      <c r="BZA3" s="2439"/>
      <c r="BZB3" s="2439"/>
      <c r="BZC3" s="2439"/>
      <c r="BZD3" s="2439"/>
      <c r="BZE3" s="2439"/>
      <c r="BZF3" s="2439"/>
      <c r="BZG3" s="2439"/>
      <c r="BZH3" s="2439"/>
      <c r="BZI3" s="2439"/>
      <c r="BZJ3" s="2439"/>
      <c r="BZK3" s="2439"/>
      <c r="BZL3" s="2439"/>
      <c r="BZM3" s="2439"/>
      <c r="BZN3" s="2439"/>
      <c r="BZO3" s="2439"/>
      <c r="BZP3" s="2439"/>
      <c r="BZQ3" s="2439"/>
      <c r="BZR3" s="2439"/>
      <c r="BZS3" s="2439"/>
      <c r="BZT3" s="2439"/>
      <c r="BZU3" s="2439"/>
      <c r="BZV3" s="2439"/>
      <c r="BZW3" s="2439"/>
      <c r="BZX3" s="2439"/>
      <c r="BZY3" s="2439"/>
      <c r="BZZ3" s="2439"/>
      <c r="CAA3" s="2439"/>
      <c r="CAB3" s="2439"/>
      <c r="CAC3" s="2439"/>
      <c r="CAD3" s="2439"/>
      <c r="CAE3" s="2439"/>
      <c r="CAF3" s="2439"/>
      <c r="CAG3" s="2439"/>
      <c r="CAH3" s="2439"/>
      <c r="CAI3" s="2439"/>
      <c r="CAJ3" s="2439"/>
      <c r="CAK3" s="2439"/>
      <c r="CAL3" s="2439"/>
      <c r="CAM3" s="2439"/>
      <c r="CAN3" s="2439"/>
      <c r="CAO3" s="2439"/>
      <c r="CAP3" s="2439"/>
      <c r="CAQ3" s="2439"/>
      <c r="CAR3" s="2439"/>
      <c r="CAS3" s="2439"/>
      <c r="CAT3" s="2439"/>
      <c r="CAU3" s="2439"/>
      <c r="CAV3" s="2439"/>
      <c r="CAW3" s="2439"/>
      <c r="CAX3" s="2439"/>
      <c r="CAY3" s="2439"/>
      <c r="CAZ3" s="2439"/>
      <c r="CBA3" s="2439"/>
      <c r="CBB3" s="2439"/>
      <c r="CBC3" s="2439"/>
      <c r="CBD3" s="2439"/>
      <c r="CBE3" s="2439"/>
      <c r="CBF3" s="2439"/>
      <c r="CBG3" s="2439"/>
      <c r="CBH3" s="2439"/>
      <c r="CBI3" s="2439"/>
      <c r="CBJ3" s="2439"/>
      <c r="CBK3" s="2439"/>
      <c r="CBL3" s="2439"/>
      <c r="CBM3" s="2439"/>
      <c r="CBN3" s="2439"/>
      <c r="CBO3" s="2439"/>
      <c r="CBP3" s="2439"/>
      <c r="CBQ3" s="2439"/>
      <c r="CBR3" s="2439"/>
      <c r="CBS3" s="2439"/>
      <c r="CBT3" s="2439"/>
      <c r="CBU3" s="2439"/>
      <c r="CBV3" s="2439"/>
      <c r="CBW3" s="2439"/>
      <c r="CBX3" s="2439"/>
      <c r="CBY3" s="2439"/>
      <c r="CBZ3" s="2439"/>
      <c r="CCA3" s="2439"/>
      <c r="CCB3" s="2439"/>
      <c r="CCC3" s="2439"/>
      <c r="CCD3" s="2439"/>
      <c r="CCE3" s="2439"/>
      <c r="CCF3" s="2439"/>
      <c r="CCG3" s="2439"/>
      <c r="CCH3" s="2439"/>
      <c r="CCI3" s="2439"/>
      <c r="CCJ3" s="2439"/>
      <c r="CCK3" s="2439"/>
      <c r="CCL3" s="2439"/>
      <c r="CCM3" s="2439"/>
      <c r="CCN3" s="2439"/>
      <c r="CCO3" s="2439"/>
      <c r="CCP3" s="2439"/>
      <c r="CCQ3" s="2439"/>
      <c r="CCR3" s="2439"/>
      <c r="CCS3" s="2439"/>
      <c r="CCT3" s="2439"/>
      <c r="CCU3" s="2439"/>
      <c r="CCV3" s="2439"/>
      <c r="CCW3" s="2439"/>
      <c r="CCX3" s="2439"/>
      <c r="CCY3" s="2439"/>
      <c r="CCZ3" s="2439"/>
      <c r="CDA3" s="2439"/>
      <c r="CDB3" s="2439"/>
      <c r="CDC3" s="2439"/>
      <c r="CDD3" s="2439"/>
      <c r="CDE3" s="2439"/>
      <c r="CDF3" s="2439"/>
      <c r="CDG3" s="2439"/>
      <c r="CDH3" s="2439"/>
      <c r="CDI3" s="2439"/>
      <c r="CDJ3" s="2439"/>
      <c r="CDK3" s="2439"/>
      <c r="CDL3" s="2439"/>
      <c r="CDM3" s="2439"/>
      <c r="CDN3" s="2439"/>
      <c r="CDO3" s="2439"/>
      <c r="CDP3" s="2439"/>
      <c r="CDQ3" s="2439"/>
      <c r="CDR3" s="2439"/>
      <c r="CDS3" s="2439"/>
      <c r="CDT3" s="2439"/>
      <c r="CDU3" s="2439"/>
      <c r="CDV3" s="2439"/>
      <c r="CDW3" s="2439"/>
      <c r="CDX3" s="2439"/>
      <c r="CDY3" s="2439"/>
      <c r="CDZ3" s="2439"/>
      <c r="CEA3" s="2439"/>
      <c r="CEB3" s="2439"/>
      <c r="CEC3" s="2439"/>
      <c r="CED3" s="2439"/>
      <c r="CEE3" s="2439"/>
      <c r="CEF3" s="2439"/>
      <c r="CEG3" s="2439"/>
      <c r="CEH3" s="2439"/>
      <c r="CEI3" s="2439"/>
      <c r="CEJ3" s="2439"/>
      <c r="CEK3" s="2439"/>
      <c r="CEL3" s="2439"/>
      <c r="CEM3" s="2439"/>
      <c r="CEN3" s="2439"/>
      <c r="CEO3" s="2439"/>
      <c r="CEP3" s="2439"/>
      <c r="CEQ3" s="2439"/>
      <c r="CER3" s="2439"/>
      <c r="CES3" s="2439"/>
      <c r="CET3" s="2439"/>
      <c r="CEU3" s="2439"/>
      <c r="CEV3" s="2439"/>
      <c r="CEW3" s="2439"/>
      <c r="CEX3" s="2439"/>
      <c r="CEY3" s="2439"/>
      <c r="CEZ3" s="2439"/>
      <c r="CFA3" s="2439"/>
      <c r="CFB3" s="2439"/>
      <c r="CFC3" s="2439"/>
      <c r="CFD3" s="2439"/>
      <c r="CFE3" s="2439"/>
      <c r="CFF3" s="2439"/>
      <c r="CFG3" s="2439"/>
      <c r="CFH3" s="2439"/>
      <c r="CFI3" s="2439"/>
      <c r="CFJ3" s="2439"/>
      <c r="CFK3" s="2439"/>
      <c r="CFL3" s="2439"/>
      <c r="CFM3" s="2439"/>
      <c r="CFN3" s="2439"/>
      <c r="CFO3" s="2439"/>
      <c r="CFP3" s="2439"/>
      <c r="CFQ3" s="2439"/>
      <c r="CFR3" s="2439"/>
      <c r="CFS3" s="2439"/>
      <c r="CFT3" s="2439"/>
      <c r="CFU3" s="2439"/>
      <c r="CFV3" s="2439"/>
      <c r="CFW3" s="2439"/>
      <c r="CFX3" s="2439"/>
      <c r="CFY3" s="2439"/>
      <c r="CFZ3" s="2439"/>
      <c r="CGA3" s="2439"/>
      <c r="CGB3" s="2439"/>
      <c r="CGC3" s="2439"/>
      <c r="CGD3" s="2439"/>
      <c r="CGE3" s="2439"/>
      <c r="CGF3" s="2439"/>
      <c r="CGG3" s="2439"/>
      <c r="CGH3" s="2439"/>
      <c r="CGI3" s="2439"/>
      <c r="CGJ3" s="2439"/>
      <c r="CGK3" s="2439"/>
      <c r="CGL3" s="2439"/>
      <c r="CGM3" s="2439"/>
      <c r="CGN3" s="2439"/>
      <c r="CGO3" s="2439"/>
      <c r="CGP3" s="2439"/>
      <c r="CGQ3" s="2439"/>
      <c r="CGR3" s="2439"/>
      <c r="CGS3" s="2439"/>
      <c r="CGT3" s="2439"/>
      <c r="CGU3" s="2439"/>
      <c r="CGV3" s="2439"/>
      <c r="CGW3" s="2439"/>
      <c r="CGX3" s="2439"/>
      <c r="CGY3" s="2439"/>
      <c r="CGZ3" s="2439"/>
      <c r="CHA3" s="2439"/>
      <c r="CHB3" s="2439"/>
      <c r="CHC3" s="2439"/>
      <c r="CHD3" s="2439"/>
      <c r="CHE3" s="2439"/>
      <c r="CHF3" s="2439"/>
      <c r="CHG3" s="2439"/>
      <c r="CHH3" s="2439"/>
      <c r="CHI3" s="2439"/>
      <c r="CHJ3" s="2439"/>
      <c r="CHK3" s="2439"/>
      <c r="CHL3" s="2439"/>
      <c r="CHM3" s="2439"/>
      <c r="CHN3" s="2439"/>
      <c r="CHO3" s="2439"/>
      <c r="CHP3" s="2439"/>
      <c r="CHQ3" s="2439"/>
      <c r="CHR3" s="2439"/>
      <c r="CHS3" s="2439"/>
      <c r="CHT3" s="2439"/>
      <c r="CHU3" s="2439"/>
      <c r="CHV3" s="2439"/>
      <c r="CHW3" s="2439"/>
      <c r="CHX3" s="2439"/>
      <c r="CHY3" s="2439"/>
      <c r="CHZ3" s="2439"/>
      <c r="CIA3" s="2439"/>
      <c r="CIB3" s="2439"/>
      <c r="CIC3" s="2439"/>
      <c r="CID3" s="2439"/>
      <c r="CIE3" s="2439"/>
      <c r="CIF3" s="2439"/>
      <c r="CIG3" s="2439"/>
      <c r="CIH3" s="2439"/>
      <c r="CII3" s="2439"/>
      <c r="CIJ3" s="2439"/>
      <c r="CIK3" s="2439"/>
      <c r="CIL3" s="2439"/>
      <c r="CIM3" s="2439"/>
      <c r="CIN3" s="2439"/>
      <c r="CIO3" s="2439"/>
      <c r="CIP3" s="2439"/>
      <c r="CIQ3" s="2439"/>
      <c r="CIR3" s="2439"/>
      <c r="CIS3" s="2439"/>
      <c r="CIT3" s="2439"/>
      <c r="CIU3" s="2439"/>
      <c r="CIV3" s="2439"/>
      <c r="CIW3" s="2439"/>
      <c r="CIX3" s="2439"/>
      <c r="CIY3" s="2439"/>
      <c r="CIZ3" s="2439"/>
      <c r="CJA3" s="2439"/>
      <c r="CJB3" s="2439"/>
      <c r="CJC3" s="2439"/>
      <c r="CJD3" s="2439"/>
      <c r="CJE3" s="2439"/>
      <c r="CJF3" s="2439"/>
      <c r="CJG3" s="2439"/>
      <c r="CJH3" s="2439"/>
      <c r="CJI3" s="2439"/>
      <c r="CJJ3" s="2439"/>
      <c r="CJK3" s="2439"/>
      <c r="CJL3" s="2439"/>
      <c r="CJM3" s="2439"/>
      <c r="CJN3" s="2439"/>
      <c r="CJO3" s="2439"/>
      <c r="CJP3" s="2439"/>
      <c r="CJQ3" s="2439"/>
      <c r="CJR3" s="2439"/>
      <c r="CJS3" s="2439"/>
      <c r="CJT3" s="2439"/>
      <c r="CJU3" s="2439"/>
      <c r="CJV3" s="2439"/>
      <c r="CJW3" s="2439"/>
      <c r="CJX3" s="2439"/>
      <c r="CJY3" s="2439"/>
      <c r="CJZ3" s="2439"/>
      <c r="CKA3" s="2439"/>
      <c r="CKB3" s="2439"/>
      <c r="CKC3" s="2439"/>
      <c r="CKD3" s="2439"/>
      <c r="CKE3" s="2439"/>
      <c r="CKF3" s="2439"/>
      <c r="CKG3" s="2439"/>
      <c r="CKH3" s="2439"/>
      <c r="CKI3" s="2439"/>
      <c r="CKJ3" s="2439"/>
      <c r="CKK3" s="2439"/>
      <c r="CKL3" s="2439"/>
      <c r="CKM3" s="2439"/>
      <c r="CKN3" s="2439"/>
      <c r="CKO3" s="2439"/>
      <c r="CKP3" s="2439"/>
      <c r="CKQ3" s="2439"/>
      <c r="CKR3" s="2439"/>
      <c r="CKS3" s="2439"/>
      <c r="CKT3" s="2439"/>
      <c r="CKU3" s="2439"/>
      <c r="CKV3" s="2439"/>
      <c r="CKW3" s="2439"/>
      <c r="CKX3" s="2439"/>
      <c r="CKY3" s="2439"/>
      <c r="CKZ3" s="2439"/>
      <c r="CLA3" s="2439"/>
      <c r="CLB3" s="2439"/>
      <c r="CLC3" s="2439"/>
      <c r="CLD3" s="2439"/>
      <c r="CLE3" s="2439"/>
      <c r="CLF3" s="2439"/>
      <c r="CLG3" s="2439"/>
      <c r="CLH3" s="2439"/>
      <c r="CLI3" s="2439"/>
      <c r="CLJ3" s="2439"/>
      <c r="CLK3" s="2439"/>
      <c r="CLL3" s="2439"/>
      <c r="CLM3" s="2439"/>
      <c r="CLN3" s="2439"/>
      <c r="CLO3" s="2439"/>
      <c r="CLP3" s="2439"/>
      <c r="CLQ3" s="2439"/>
      <c r="CLR3" s="2439"/>
      <c r="CLS3" s="2439"/>
      <c r="CLT3" s="2439"/>
      <c r="CLU3" s="2439"/>
      <c r="CLV3" s="2439"/>
      <c r="CLW3" s="2439"/>
      <c r="CLX3" s="2439"/>
      <c r="CLY3" s="2439"/>
      <c r="CLZ3" s="2439"/>
      <c r="CMA3" s="2439"/>
      <c r="CMB3" s="2439"/>
      <c r="CMC3" s="2439"/>
      <c r="CMD3" s="2439"/>
      <c r="CME3" s="2439"/>
      <c r="CMF3" s="2439"/>
      <c r="CMG3" s="2439"/>
      <c r="CMH3" s="2439"/>
      <c r="CMI3" s="2439"/>
      <c r="CMJ3" s="2439"/>
      <c r="CMK3" s="2439"/>
      <c r="CML3" s="2439"/>
      <c r="CMM3" s="2439"/>
      <c r="CMN3" s="2439"/>
      <c r="CMO3" s="2439"/>
      <c r="CMP3" s="2439"/>
      <c r="CMQ3" s="2439"/>
      <c r="CMR3" s="2439"/>
      <c r="CMS3" s="2439"/>
      <c r="CMT3" s="2439"/>
      <c r="CMU3" s="2439"/>
      <c r="CMV3" s="2439"/>
      <c r="CMW3" s="2439"/>
      <c r="CMX3" s="2439"/>
      <c r="CMY3" s="2439"/>
      <c r="CMZ3" s="2439"/>
      <c r="CNA3" s="2439"/>
      <c r="CNB3" s="2439"/>
      <c r="CNC3" s="2439"/>
      <c r="CND3" s="2439"/>
      <c r="CNE3" s="2439"/>
      <c r="CNF3" s="2439"/>
      <c r="CNG3" s="2439"/>
      <c r="CNH3" s="2439"/>
      <c r="CNI3" s="2439"/>
      <c r="CNJ3" s="2439"/>
      <c r="CNK3" s="2439"/>
      <c r="CNL3" s="2439"/>
      <c r="CNM3" s="2439"/>
      <c r="CNN3" s="2439"/>
      <c r="CNO3" s="2439"/>
      <c r="CNP3" s="2439"/>
      <c r="CNQ3" s="2439"/>
      <c r="CNR3" s="2439"/>
      <c r="CNS3" s="2439"/>
      <c r="CNT3" s="2439"/>
      <c r="CNU3" s="2439"/>
      <c r="CNV3" s="2439"/>
      <c r="CNW3" s="2439"/>
      <c r="CNX3" s="2439"/>
      <c r="CNY3" s="2439"/>
      <c r="CNZ3" s="2439"/>
      <c r="COA3" s="2439"/>
      <c r="COB3" s="2439"/>
      <c r="COC3" s="2439"/>
      <c r="COD3" s="2439"/>
      <c r="COE3" s="2439"/>
      <c r="COF3" s="2439"/>
      <c r="COG3" s="2439"/>
      <c r="COH3" s="2439"/>
      <c r="COI3" s="2439"/>
      <c r="COJ3" s="2439"/>
      <c r="COK3" s="2439"/>
      <c r="COL3" s="2439"/>
      <c r="COM3" s="2439"/>
      <c r="CON3" s="2439"/>
      <c r="COO3" s="2439"/>
      <c r="COP3" s="2439"/>
      <c r="COQ3" s="2439"/>
      <c r="COR3" s="2439"/>
      <c r="COS3" s="2439"/>
      <c r="COT3" s="2439"/>
      <c r="COU3" s="2439"/>
      <c r="COV3" s="2439"/>
      <c r="COW3" s="2439"/>
      <c r="COX3" s="2439"/>
      <c r="COY3" s="2439"/>
      <c r="COZ3" s="2439"/>
      <c r="CPA3" s="2439"/>
      <c r="CPB3" s="2439"/>
      <c r="CPC3" s="2439"/>
      <c r="CPD3" s="2439"/>
      <c r="CPE3" s="2439"/>
      <c r="CPF3" s="2439"/>
      <c r="CPG3" s="2439"/>
      <c r="CPH3" s="2439"/>
      <c r="CPI3" s="2439"/>
      <c r="CPJ3" s="2439"/>
      <c r="CPK3" s="2439"/>
      <c r="CPL3" s="2439"/>
      <c r="CPM3" s="2439"/>
      <c r="CPN3" s="2439"/>
      <c r="CPO3" s="2439"/>
      <c r="CPP3" s="2439"/>
      <c r="CPQ3" s="2439"/>
      <c r="CPR3" s="2439"/>
      <c r="CPS3" s="2439"/>
      <c r="CPT3" s="2439"/>
      <c r="CPU3" s="2439"/>
      <c r="CPV3" s="2439"/>
      <c r="CPW3" s="2439"/>
      <c r="CPX3" s="2439"/>
      <c r="CPY3" s="2439"/>
      <c r="CPZ3" s="2439"/>
      <c r="CQA3" s="2439"/>
      <c r="CQB3" s="2439"/>
      <c r="CQC3" s="2439"/>
      <c r="CQD3" s="2439"/>
      <c r="CQE3" s="2439"/>
      <c r="CQF3" s="2439"/>
      <c r="CQG3" s="2439"/>
      <c r="CQH3" s="2439"/>
      <c r="CQI3" s="2439"/>
      <c r="CQJ3" s="2439"/>
      <c r="CQK3" s="2439"/>
      <c r="CQL3" s="2439"/>
      <c r="CQM3" s="2439"/>
      <c r="CQN3" s="2439"/>
      <c r="CQO3" s="2439"/>
      <c r="CQP3" s="2439"/>
      <c r="CQQ3" s="2439"/>
      <c r="CQR3" s="2439"/>
      <c r="CQS3" s="2439"/>
      <c r="CQT3" s="2439"/>
      <c r="CQU3" s="2439"/>
      <c r="CQV3" s="2439"/>
      <c r="CQW3" s="2439"/>
      <c r="CQX3" s="2439"/>
      <c r="CQY3" s="2439"/>
      <c r="CQZ3" s="2439"/>
      <c r="CRA3" s="2439"/>
      <c r="CRB3" s="2439"/>
      <c r="CRC3" s="2439"/>
      <c r="CRD3" s="2439"/>
      <c r="CRE3" s="2439"/>
      <c r="CRF3" s="2439"/>
      <c r="CRG3" s="2439"/>
      <c r="CRH3" s="2439"/>
      <c r="CRI3" s="2439"/>
      <c r="CRJ3" s="2439"/>
      <c r="CRK3" s="2439"/>
      <c r="CRL3" s="2439"/>
      <c r="CRM3" s="2439"/>
      <c r="CRN3" s="2439"/>
      <c r="CRO3" s="2439"/>
      <c r="CRP3" s="2439"/>
      <c r="CRQ3" s="2439"/>
      <c r="CRR3" s="2439"/>
      <c r="CRS3" s="2439"/>
      <c r="CRT3" s="2439"/>
      <c r="CRU3" s="2439"/>
      <c r="CRV3" s="2439"/>
      <c r="CRW3" s="2439"/>
      <c r="CRX3" s="2439"/>
      <c r="CRY3" s="2439"/>
      <c r="CRZ3" s="2439"/>
      <c r="CSA3" s="2439"/>
      <c r="CSB3" s="2439"/>
      <c r="CSC3" s="2439"/>
      <c r="CSD3" s="2439"/>
      <c r="CSE3" s="2439"/>
      <c r="CSF3" s="2439"/>
      <c r="CSG3" s="2439"/>
      <c r="CSH3" s="2439"/>
      <c r="CSI3" s="2439"/>
      <c r="CSJ3" s="2439"/>
      <c r="CSK3" s="2439"/>
      <c r="CSL3" s="2439"/>
      <c r="CSM3" s="2439"/>
      <c r="CSN3" s="2439"/>
      <c r="CSO3" s="2439"/>
      <c r="CSP3" s="2439"/>
      <c r="CSQ3" s="2439"/>
      <c r="CSR3" s="2439"/>
      <c r="CSS3" s="2439"/>
      <c r="CST3" s="2439"/>
      <c r="CSU3" s="2439"/>
      <c r="CSV3" s="2439"/>
      <c r="CSW3" s="2439"/>
      <c r="CSX3" s="2439"/>
      <c r="CSY3" s="2439"/>
      <c r="CSZ3" s="2439"/>
      <c r="CTA3" s="2439"/>
      <c r="CTB3" s="2439"/>
      <c r="CTC3" s="2439"/>
      <c r="CTD3" s="2439"/>
      <c r="CTE3" s="2439"/>
      <c r="CTF3" s="2439"/>
      <c r="CTG3" s="2439"/>
      <c r="CTH3" s="2439"/>
      <c r="CTI3" s="2439"/>
      <c r="CTJ3" s="2439"/>
      <c r="CTK3" s="2439"/>
      <c r="CTL3" s="2439"/>
      <c r="CTM3" s="2439"/>
      <c r="CTN3" s="2439"/>
      <c r="CTO3" s="2439"/>
      <c r="CTP3" s="2439"/>
      <c r="CTQ3" s="2439"/>
      <c r="CTR3" s="2439"/>
      <c r="CTS3" s="2439"/>
      <c r="CTT3" s="2439"/>
      <c r="CTU3" s="2439"/>
      <c r="CTV3" s="2439"/>
      <c r="CTW3" s="2439"/>
      <c r="CTX3" s="2439"/>
      <c r="CTY3" s="2439"/>
      <c r="CTZ3" s="2439"/>
      <c r="CUA3" s="2439"/>
      <c r="CUB3" s="2439"/>
      <c r="CUC3" s="2439"/>
      <c r="CUD3" s="2439"/>
      <c r="CUE3" s="2439"/>
      <c r="CUF3" s="2439"/>
      <c r="CUG3" s="2439"/>
      <c r="CUH3" s="2439"/>
      <c r="CUI3" s="2439"/>
      <c r="CUJ3" s="2439"/>
      <c r="CUK3" s="2439"/>
      <c r="CUL3" s="2439"/>
      <c r="CUM3" s="2439"/>
      <c r="CUN3" s="2439"/>
      <c r="CUO3" s="2439"/>
      <c r="CUP3" s="2439"/>
      <c r="CUQ3" s="2439"/>
      <c r="CUR3" s="2439"/>
      <c r="CUS3" s="2439"/>
      <c r="CUT3" s="2439"/>
      <c r="CUU3" s="2439"/>
      <c r="CUV3" s="2439"/>
      <c r="CUW3" s="2439"/>
      <c r="CUX3" s="2439"/>
      <c r="CUY3" s="2439"/>
      <c r="CUZ3" s="2439"/>
      <c r="CVA3" s="2439"/>
      <c r="CVB3" s="2439"/>
      <c r="CVC3" s="2439"/>
      <c r="CVD3" s="2439"/>
      <c r="CVE3" s="2439"/>
      <c r="CVF3" s="2439"/>
      <c r="CVG3" s="2439"/>
      <c r="CVH3" s="2439"/>
      <c r="CVI3" s="2439"/>
      <c r="CVJ3" s="2439"/>
      <c r="CVK3" s="2439"/>
      <c r="CVL3" s="2439"/>
      <c r="CVM3" s="2439"/>
      <c r="CVN3" s="2439"/>
      <c r="CVO3" s="2439"/>
      <c r="CVP3" s="2439"/>
      <c r="CVQ3" s="2439"/>
      <c r="CVR3" s="2439"/>
      <c r="CVS3" s="2439"/>
      <c r="CVT3" s="2439"/>
      <c r="CVU3" s="2439"/>
      <c r="CVV3" s="2439"/>
      <c r="CVW3" s="2439"/>
      <c r="CVX3" s="2439"/>
      <c r="CVY3" s="2439"/>
      <c r="CVZ3" s="2439"/>
      <c r="CWA3" s="2439"/>
      <c r="CWB3" s="2439"/>
      <c r="CWC3" s="2439"/>
      <c r="CWD3" s="2439"/>
      <c r="CWE3" s="2439"/>
      <c r="CWF3" s="2439"/>
      <c r="CWG3" s="2439"/>
      <c r="CWH3" s="2439"/>
      <c r="CWI3" s="2439"/>
      <c r="CWJ3" s="2439"/>
      <c r="CWK3" s="2439"/>
      <c r="CWL3" s="2439"/>
      <c r="CWM3" s="2439"/>
      <c r="CWN3" s="2439"/>
      <c r="CWO3" s="2439"/>
      <c r="CWP3" s="2439"/>
      <c r="CWQ3" s="2439"/>
      <c r="CWR3" s="2439"/>
      <c r="CWS3" s="2439"/>
      <c r="CWT3" s="2439"/>
      <c r="CWU3" s="2439"/>
      <c r="CWV3" s="2439"/>
      <c r="CWW3" s="2439"/>
      <c r="CWX3" s="2439"/>
      <c r="CWY3" s="2439"/>
      <c r="CWZ3" s="2439"/>
      <c r="CXA3" s="2439"/>
      <c r="CXB3" s="2439"/>
      <c r="CXC3" s="2439"/>
      <c r="CXD3" s="2439"/>
      <c r="CXE3" s="2439"/>
      <c r="CXF3" s="2439"/>
      <c r="CXG3" s="2439"/>
      <c r="CXH3" s="2439"/>
      <c r="CXI3" s="2439"/>
      <c r="CXJ3" s="2439"/>
      <c r="CXK3" s="2439"/>
      <c r="CXL3" s="2439"/>
      <c r="CXM3" s="2439"/>
      <c r="CXN3" s="2439"/>
      <c r="CXO3" s="2439"/>
      <c r="CXP3" s="2439"/>
      <c r="CXQ3" s="2439"/>
      <c r="CXR3" s="2439"/>
      <c r="CXS3" s="2439"/>
      <c r="CXT3" s="2439"/>
      <c r="CXU3" s="2439"/>
      <c r="CXV3" s="2439"/>
      <c r="CXW3" s="2439"/>
      <c r="CXX3" s="2439"/>
      <c r="CXY3" s="2439"/>
      <c r="CXZ3" s="2439"/>
      <c r="CYA3" s="2439"/>
      <c r="CYB3" s="2439"/>
      <c r="CYC3" s="2439"/>
      <c r="CYD3" s="2439"/>
      <c r="CYE3" s="2439"/>
      <c r="CYF3" s="2439"/>
      <c r="CYG3" s="2439"/>
      <c r="CYH3" s="2439"/>
      <c r="CYI3" s="2439"/>
      <c r="CYJ3" s="2439"/>
      <c r="CYK3" s="2439"/>
      <c r="CYL3" s="2439"/>
      <c r="CYM3" s="2439"/>
      <c r="CYN3" s="2439"/>
      <c r="CYO3" s="2439"/>
      <c r="CYP3" s="2439"/>
      <c r="CYQ3" s="2439"/>
      <c r="CYR3" s="2439"/>
      <c r="CYS3" s="2439"/>
      <c r="CYT3" s="2439"/>
      <c r="CYU3" s="2439"/>
      <c r="CYV3" s="2439"/>
      <c r="CYW3" s="2439"/>
      <c r="CYX3" s="2439"/>
      <c r="CYY3" s="2439"/>
      <c r="CYZ3" s="2439"/>
      <c r="CZA3" s="2439"/>
      <c r="CZB3" s="2439"/>
      <c r="CZC3" s="2439"/>
      <c r="CZD3" s="2439"/>
      <c r="CZE3" s="2439"/>
      <c r="CZF3" s="2439"/>
      <c r="CZG3" s="2439"/>
      <c r="CZH3" s="2439"/>
      <c r="CZI3" s="2439"/>
      <c r="CZJ3" s="2439"/>
      <c r="CZK3" s="2439"/>
      <c r="CZL3" s="2439"/>
      <c r="CZM3" s="2439"/>
      <c r="CZN3" s="2439"/>
      <c r="CZO3" s="2439"/>
      <c r="CZP3" s="2439"/>
      <c r="CZQ3" s="2439"/>
      <c r="CZR3" s="2439"/>
      <c r="CZS3" s="2439"/>
      <c r="CZT3" s="2439"/>
      <c r="CZU3" s="2439"/>
      <c r="CZV3" s="2439"/>
      <c r="CZW3" s="2439"/>
      <c r="CZX3" s="2439"/>
      <c r="CZY3" s="2439"/>
      <c r="CZZ3" s="2439"/>
      <c r="DAA3" s="2439"/>
      <c r="DAB3" s="2439"/>
      <c r="DAC3" s="2439"/>
      <c r="DAD3" s="2439"/>
      <c r="DAE3" s="2439"/>
      <c r="DAF3" s="2439"/>
      <c r="DAG3" s="2439"/>
      <c r="DAH3" s="2439"/>
      <c r="DAI3" s="2439"/>
      <c r="DAJ3" s="2439"/>
      <c r="DAK3" s="2439"/>
      <c r="DAL3" s="2439"/>
      <c r="DAM3" s="2439"/>
      <c r="DAN3" s="2439"/>
      <c r="DAO3" s="2439"/>
      <c r="DAP3" s="2439"/>
      <c r="DAQ3" s="2439"/>
      <c r="DAR3" s="2439"/>
      <c r="DAS3" s="2439"/>
      <c r="DAT3" s="2439"/>
      <c r="DAU3" s="2439"/>
      <c r="DAV3" s="2439"/>
      <c r="DAW3" s="2439"/>
      <c r="DAX3" s="2439"/>
      <c r="DAY3" s="2439"/>
      <c r="DAZ3" s="2439"/>
      <c r="DBA3" s="2439"/>
      <c r="DBB3" s="2439"/>
      <c r="DBC3" s="2439"/>
      <c r="DBD3" s="2439"/>
      <c r="DBE3" s="2439"/>
      <c r="DBF3" s="2439"/>
      <c r="DBG3" s="2439"/>
      <c r="DBH3" s="2439"/>
      <c r="DBI3" s="2439"/>
      <c r="DBJ3" s="2439"/>
      <c r="DBK3" s="2439"/>
      <c r="DBL3" s="2439"/>
      <c r="DBM3" s="2439"/>
      <c r="DBN3" s="2439"/>
      <c r="DBO3" s="2439"/>
      <c r="DBP3" s="2439"/>
      <c r="DBQ3" s="2439"/>
      <c r="DBR3" s="2439"/>
      <c r="DBS3" s="2439"/>
      <c r="DBT3" s="2439"/>
      <c r="DBU3" s="2439"/>
      <c r="DBV3" s="2439"/>
      <c r="DBW3" s="2439"/>
      <c r="DBX3" s="2439"/>
      <c r="DBY3" s="2439"/>
      <c r="DBZ3" s="2439"/>
      <c r="DCA3" s="2439"/>
      <c r="DCB3" s="2439"/>
      <c r="DCC3" s="2439"/>
      <c r="DCD3" s="2439"/>
      <c r="DCE3" s="2439"/>
      <c r="DCF3" s="2439"/>
      <c r="DCG3" s="2439"/>
      <c r="DCH3" s="2439"/>
      <c r="DCI3" s="2439"/>
      <c r="DCJ3" s="2439"/>
      <c r="DCK3" s="2439"/>
      <c r="DCL3" s="2439"/>
      <c r="DCM3" s="2439"/>
      <c r="DCN3" s="2439"/>
      <c r="DCO3" s="2439"/>
      <c r="DCP3" s="2439"/>
      <c r="DCQ3" s="2439"/>
      <c r="DCR3" s="2439"/>
      <c r="DCS3" s="2439"/>
      <c r="DCT3" s="2439"/>
      <c r="DCU3" s="2439"/>
      <c r="DCV3" s="2439"/>
      <c r="DCW3" s="2439"/>
      <c r="DCX3" s="2439"/>
      <c r="DCY3" s="2439"/>
      <c r="DCZ3" s="2439"/>
      <c r="DDA3" s="2439"/>
      <c r="DDB3" s="2439"/>
      <c r="DDC3" s="2439"/>
      <c r="DDD3" s="2439"/>
      <c r="DDE3" s="2439"/>
      <c r="DDF3" s="2439"/>
      <c r="DDG3" s="2439"/>
      <c r="DDH3" s="2439"/>
      <c r="DDI3" s="2439"/>
      <c r="DDJ3" s="2439"/>
      <c r="DDK3" s="2439"/>
      <c r="DDL3" s="2439"/>
      <c r="DDM3" s="2439"/>
      <c r="DDN3" s="2439"/>
      <c r="DDO3" s="2439"/>
      <c r="DDP3" s="2439"/>
      <c r="DDQ3" s="2439"/>
      <c r="DDR3" s="2439"/>
      <c r="DDS3" s="2439"/>
      <c r="DDT3" s="2439"/>
      <c r="DDU3" s="2439"/>
      <c r="DDV3" s="2439"/>
      <c r="DDW3" s="2439"/>
      <c r="DDX3" s="2439"/>
      <c r="DDY3" s="2439"/>
      <c r="DDZ3" s="2439"/>
      <c r="DEA3" s="2439"/>
      <c r="DEB3" s="2439"/>
      <c r="DEC3" s="2439"/>
      <c r="DED3" s="2439"/>
      <c r="DEE3" s="2439"/>
      <c r="DEF3" s="2439"/>
      <c r="DEG3" s="2439"/>
      <c r="DEH3" s="2439"/>
      <c r="DEI3" s="2439"/>
      <c r="DEJ3" s="2439"/>
      <c r="DEK3" s="2439"/>
      <c r="DEL3" s="2439"/>
      <c r="DEM3" s="2439"/>
      <c r="DEN3" s="2439"/>
      <c r="DEO3" s="2439"/>
      <c r="DEP3" s="2439"/>
      <c r="DEQ3" s="2439"/>
      <c r="DER3" s="2439"/>
      <c r="DES3" s="2439"/>
      <c r="DET3" s="2439"/>
      <c r="DEU3" s="2439"/>
      <c r="DEV3" s="2439"/>
      <c r="DEW3" s="2439"/>
      <c r="DEX3" s="2439"/>
      <c r="DEY3" s="2439"/>
      <c r="DEZ3" s="2439"/>
      <c r="DFA3" s="2439"/>
      <c r="DFB3" s="2439"/>
      <c r="DFC3" s="2439"/>
      <c r="DFD3" s="2439"/>
      <c r="DFE3" s="2439"/>
      <c r="DFF3" s="2439"/>
      <c r="DFG3" s="2439"/>
      <c r="DFH3" s="2439"/>
      <c r="DFI3" s="2439"/>
      <c r="DFJ3" s="2439"/>
      <c r="DFK3" s="2439"/>
      <c r="DFL3" s="2439"/>
      <c r="DFM3" s="2439"/>
      <c r="DFN3" s="2439"/>
      <c r="DFO3" s="2439"/>
      <c r="DFP3" s="2439"/>
      <c r="DFQ3" s="2439"/>
      <c r="DFR3" s="2439"/>
      <c r="DFS3" s="2439"/>
      <c r="DFT3" s="2439"/>
      <c r="DFU3" s="2439"/>
      <c r="DFV3" s="2439"/>
      <c r="DFW3" s="2439"/>
      <c r="DFX3" s="2439"/>
      <c r="DFY3" s="2439"/>
      <c r="DFZ3" s="2439"/>
      <c r="DGA3" s="2439"/>
      <c r="DGB3" s="2439"/>
      <c r="DGC3" s="2439"/>
      <c r="DGD3" s="2439"/>
      <c r="DGE3" s="2439"/>
      <c r="DGF3" s="2439"/>
      <c r="DGG3" s="2439"/>
      <c r="DGH3" s="2439"/>
      <c r="DGI3" s="2439"/>
      <c r="DGJ3" s="2439"/>
      <c r="DGK3" s="2439"/>
      <c r="DGL3" s="2439"/>
      <c r="DGM3" s="2439"/>
      <c r="DGN3" s="2439"/>
      <c r="DGO3" s="2439"/>
      <c r="DGP3" s="2439"/>
      <c r="DGQ3" s="2439"/>
      <c r="DGR3" s="2439"/>
      <c r="DGS3" s="2439"/>
      <c r="DGT3" s="2439"/>
      <c r="DGU3" s="2439"/>
      <c r="DGV3" s="2439"/>
      <c r="DGW3" s="2439"/>
      <c r="DGX3" s="2439"/>
      <c r="DGY3" s="2439"/>
      <c r="DGZ3" s="2439"/>
      <c r="DHA3" s="2439"/>
      <c r="DHB3" s="2439"/>
      <c r="DHC3" s="2439"/>
      <c r="DHD3" s="2439"/>
      <c r="DHE3" s="2439"/>
      <c r="DHF3" s="2439"/>
      <c r="DHG3" s="2439"/>
      <c r="DHH3" s="2439"/>
      <c r="DHI3" s="2439"/>
      <c r="DHJ3" s="2439"/>
      <c r="DHK3" s="2439"/>
      <c r="DHL3" s="2439"/>
      <c r="DHM3" s="2439"/>
      <c r="DHN3" s="2439"/>
      <c r="DHO3" s="2439"/>
      <c r="DHP3" s="2439"/>
      <c r="DHQ3" s="2439"/>
      <c r="DHR3" s="2439"/>
      <c r="DHS3" s="2439"/>
      <c r="DHT3" s="2439"/>
      <c r="DHU3" s="2439"/>
      <c r="DHV3" s="2439"/>
      <c r="DHW3" s="2439"/>
      <c r="DHX3" s="2439"/>
      <c r="DHY3" s="2439"/>
      <c r="DHZ3" s="2439"/>
      <c r="DIA3" s="2439"/>
      <c r="DIB3" s="2439"/>
      <c r="DIC3" s="2439"/>
      <c r="DID3" s="2439"/>
      <c r="DIE3" s="2439"/>
      <c r="DIF3" s="2439"/>
      <c r="DIG3" s="2439"/>
      <c r="DIH3" s="2439"/>
      <c r="DII3" s="2439"/>
      <c r="DIJ3" s="2439"/>
      <c r="DIK3" s="2439"/>
      <c r="DIL3" s="2439"/>
      <c r="DIM3" s="2439"/>
      <c r="DIN3" s="2439"/>
      <c r="DIO3" s="2439"/>
      <c r="DIP3" s="2439"/>
      <c r="DIQ3" s="2439"/>
      <c r="DIR3" s="2439"/>
      <c r="DIS3" s="2439"/>
      <c r="DIT3" s="2439"/>
      <c r="DIU3" s="2439"/>
      <c r="DIV3" s="2439"/>
      <c r="DIW3" s="2439"/>
      <c r="DIX3" s="2439"/>
      <c r="DIY3" s="2439"/>
      <c r="DIZ3" s="2439"/>
      <c r="DJA3" s="2439"/>
      <c r="DJB3" s="2439"/>
      <c r="DJC3" s="2439"/>
      <c r="DJD3" s="2439"/>
      <c r="DJE3" s="2439"/>
      <c r="DJF3" s="2439"/>
      <c r="DJG3" s="2439"/>
      <c r="DJH3" s="2439"/>
      <c r="DJI3" s="2439"/>
      <c r="DJJ3" s="2439"/>
      <c r="DJK3" s="2439"/>
      <c r="DJL3" s="2439"/>
      <c r="DJM3" s="2439"/>
      <c r="DJN3" s="2439"/>
      <c r="DJO3" s="2439"/>
      <c r="DJP3" s="2439"/>
      <c r="DJQ3" s="2439"/>
      <c r="DJR3" s="2439"/>
      <c r="DJS3" s="2439"/>
      <c r="DJT3" s="2439"/>
      <c r="DJU3" s="2439"/>
      <c r="DJV3" s="2439"/>
      <c r="DJW3" s="2439"/>
      <c r="DJX3" s="2439"/>
      <c r="DJY3" s="2439"/>
      <c r="DJZ3" s="2439"/>
      <c r="DKA3" s="2439"/>
      <c r="DKB3" s="2439"/>
      <c r="DKC3" s="2439"/>
      <c r="DKD3" s="2439"/>
      <c r="DKE3" s="2439"/>
      <c r="DKF3" s="2439"/>
      <c r="DKG3" s="2439"/>
      <c r="DKH3" s="2439"/>
      <c r="DKI3" s="2439"/>
      <c r="DKJ3" s="2439"/>
      <c r="DKK3" s="2439"/>
      <c r="DKL3" s="2439"/>
      <c r="DKM3" s="2439"/>
      <c r="DKN3" s="2439"/>
      <c r="DKO3" s="2439"/>
      <c r="DKP3" s="2439"/>
      <c r="DKQ3" s="2439"/>
      <c r="DKR3" s="2439"/>
      <c r="DKS3" s="2439"/>
      <c r="DKT3" s="2439"/>
      <c r="DKU3" s="2439"/>
      <c r="DKV3" s="2439"/>
      <c r="DKW3" s="2439"/>
      <c r="DKX3" s="2439"/>
      <c r="DKY3" s="2439"/>
      <c r="DKZ3" s="2439"/>
      <c r="DLA3" s="2439"/>
      <c r="DLB3" s="2439"/>
      <c r="DLC3" s="2439"/>
      <c r="DLD3" s="2439"/>
      <c r="DLE3" s="2439"/>
      <c r="DLF3" s="2439"/>
      <c r="DLG3" s="2439"/>
      <c r="DLH3" s="2439"/>
      <c r="DLI3" s="2439"/>
      <c r="DLJ3" s="2439"/>
      <c r="DLK3" s="2439"/>
      <c r="DLL3" s="2439"/>
      <c r="DLM3" s="2439"/>
      <c r="DLN3" s="2439"/>
      <c r="DLO3" s="2439"/>
      <c r="DLP3" s="2439"/>
      <c r="DLQ3" s="2439"/>
      <c r="DLR3" s="2439"/>
      <c r="DLS3" s="2439"/>
      <c r="DLT3" s="2439"/>
      <c r="DLU3" s="2439"/>
      <c r="DLV3" s="2439"/>
      <c r="DLW3" s="2439"/>
      <c r="DLX3" s="2439"/>
      <c r="DLY3" s="2439"/>
      <c r="DLZ3" s="2439"/>
      <c r="DMA3" s="2439"/>
      <c r="DMB3" s="2439"/>
      <c r="DMC3" s="2439"/>
      <c r="DMD3" s="2439"/>
      <c r="DME3" s="2439"/>
      <c r="DMF3" s="2439"/>
      <c r="DMG3" s="2439"/>
      <c r="DMH3" s="2439"/>
      <c r="DMI3" s="2439"/>
      <c r="DMJ3" s="2439"/>
      <c r="DMK3" s="2439"/>
      <c r="DML3" s="2439"/>
      <c r="DMM3" s="2439"/>
      <c r="DMN3" s="2439"/>
      <c r="DMO3" s="2439"/>
      <c r="DMP3" s="2439"/>
      <c r="DMQ3" s="2439"/>
      <c r="DMR3" s="2439"/>
      <c r="DMS3" s="2439"/>
      <c r="DMT3" s="2439"/>
      <c r="DMU3" s="2439"/>
      <c r="DMV3" s="2439"/>
      <c r="DMW3" s="2439"/>
      <c r="DMX3" s="2439"/>
      <c r="DMY3" s="2439"/>
      <c r="DMZ3" s="2439"/>
      <c r="DNA3" s="2439"/>
      <c r="DNB3" s="2439"/>
      <c r="DNC3" s="2439"/>
      <c r="DND3" s="2439"/>
      <c r="DNE3" s="2439"/>
      <c r="DNF3" s="2439"/>
      <c r="DNG3" s="2439"/>
      <c r="DNH3" s="2439"/>
      <c r="DNI3" s="2439"/>
      <c r="DNJ3" s="2439"/>
      <c r="DNK3" s="2439"/>
      <c r="DNL3" s="2439"/>
      <c r="DNM3" s="2439"/>
      <c r="DNN3" s="2439"/>
      <c r="DNO3" s="2439"/>
      <c r="DNP3" s="2439"/>
      <c r="DNQ3" s="2439"/>
      <c r="DNR3" s="2439"/>
      <c r="DNS3" s="2439"/>
      <c r="DNT3" s="2439"/>
      <c r="DNU3" s="2439"/>
      <c r="DNV3" s="2439"/>
      <c r="DNW3" s="2439"/>
      <c r="DNX3" s="2439"/>
      <c r="DNY3" s="2439"/>
      <c r="DNZ3" s="2439"/>
      <c r="DOA3" s="2439"/>
      <c r="DOB3" s="2439"/>
      <c r="DOC3" s="2439"/>
      <c r="DOD3" s="2439"/>
      <c r="DOE3" s="2439"/>
      <c r="DOF3" s="2439"/>
      <c r="DOG3" s="2439"/>
      <c r="DOH3" s="2439"/>
      <c r="DOI3" s="2439"/>
      <c r="DOJ3" s="2439"/>
      <c r="DOK3" s="2439"/>
      <c r="DOL3" s="2439"/>
      <c r="DOM3" s="2439"/>
      <c r="DON3" s="2439"/>
      <c r="DOO3" s="2439"/>
      <c r="DOP3" s="2439"/>
      <c r="DOQ3" s="2439"/>
      <c r="DOR3" s="2439"/>
      <c r="DOS3" s="2439"/>
      <c r="DOT3" s="2439"/>
      <c r="DOU3" s="2439"/>
      <c r="DOV3" s="2439"/>
      <c r="DOW3" s="2439"/>
      <c r="DOX3" s="2439"/>
      <c r="DOY3" s="2439"/>
      <c r="DOZ3" s="2439"/>
      <c r="DPA3" s="2439"/>
      <c r="DPB3" s="2439"/>
      <c r="DPC3" s="2439"/>
      <c r="DPD3" s="2439"/>
      <c r="DPE3" s="2439"/>
      <c r="DPF3" s="2439"/>
      <c r="DPG3" s="2439"/>
      <c r="DPH3" s="2439"/>
      <c r="DPI3" s="2439"/>
      <c r="DPJ3" s="2439"/>
      <c r="DPK3" s="2439"/>
      <c r="DPL3" s="2439"/>
      <c r="DPM3" s="2439"/>
      <c r="DPN3" s="2439"/>
      <c r="DPO3" s="2439"/>
      <c r="DPP3" s="2439"/>
      <c r="DPQ3" s="2439"/>
      <c r="DPR3" s="2439"/>
      <c r="DPS3" s="2439"/>
      <c r="DPT3" s="2439"/>
      <c r="DPU3" s="2439"/>
      <c r="DPV3" s="2439"/>
      <c r="DPW3" s="2439"/>
      <c r="DPX3" s="2439"/>
      <c r="DPY3" s="2439"/>
      <c r="DPZ3" s="2439"/>
      <c r="DQA3" s="2439"/>
      <c r="DQB3" s="2439"/>
      <c r="DQC3" s="2439"/>
      <c r="DQD3" s="2439"/>
      <c r="DQE3" s="2439"/>
      <c r="DQF3" s="2439"/>
      <c r="DQG3" s="2439"/>
      <c r="DQH3" s="2439"/>
      <c r="DQI3" s="2439"/>
      <c r="DQJ3" s="2439"/>
      <c r="DQK3" s="2439"/>
      <c r="DQL3" s="2439"/>
      <c r="DQM3" s="2439"/>
      <c r="DQN3" s="2439"/>
      <c r="DQO3" s="2439"/>
      <c r="DQP3" s="2439"/>
      <c r="DQQ3" s="2439"/>
      <c r="DQR3" s="2439"/>
      <c r="DQS3" s="2439"/>
      <c r="DQT3" s="2439"/>
      <c r="DQU3" s="2439"/>
      <c r="DQV3" s="2439"/>
      <c r="DQW3" s="2439"/>
      <c r="DQX3" s="2439"/>
      <c r="DQY3" s="2439"/>
      <c r="DQZ3" s="2439"/>
      <c r="DRA3" s="2439"/>
      <c r="DRB3" s="2439"/>
      <c r="DRC3" s="2439"/>
      <c r="DRD3" s="2439"/>
      <c r="DRE3" s="2439"/>
      <c r="DRF3" s="2439"/>
      <c r="DRG3" s="2439"/>
      <c r="DRH3" s="2439"/>
      <c r="DRI3" s="2439"/>
      <c r="DRJ3" s="2439"/>
      <c r="DRK3" s="2439"/>
      <c r="DRL3" s="2439"/>
      <c r="DRM3" s="2439"/>
      <c r="DRN3" s="2439"/>
      <c r="DRO3" s="2439"/>
      <c r="DRP3" s="2439"/>
      <c r="DRQ3" s="2439"/>
      <c r="DRR3" s="2439"/>
      <c r="DRS3" s="2439"/>
      <c r="DRT3" s="2439"/>
      <c r="DRU3" s="2439"/>
      <c r="DRV3" s="2439"/>
      <c r="DRW3" s="2439"/>
      <c r="DRX3" s="2439"/>
      <c r="DRY3" s="2439"/>
      <c r="DRZ3" s="2439"/>
      <c r="DSA3" s="2439"/>
      <c r="DSB3" s="2439"/>
      <c r="DSC3" s="2439"/>
      <c r="DSD3" s="2439"/>
      <c r="DSE3" s="2439"/>
      <c r="DSF3" s="2439"/>
      <c r="DSG3" s="2439"/>
      <c r="DSH3" s="2439"/>
      <c r="DSI3" s="2439"/>
      <c r="DSJ3" s="2439"/>
      <c r="DSK3" s="2439"/>
      <c r="DSL3" s="2439"/>
      <c r="DSM3" s="2439"/>
      <c r="DSN3" s="2439"/>
      <c r="DSO3" s="2439"/>
      <c r="DSP3" s="2439"/>
      <c r="DSQ3" s="2439"/>
      <c r="DSR3" s="2439"/>
      <c r="DSS3" s="2439"/>
      <c r="DST3" s="2439"/>
      <c r="DSU3" s="2439"/>
      <c r="DSV3" s="2439"/>
      <c r="DSW3" s="2439"/>
      <c r="DSX3" s="2439"/>
      <c r="DSY3" s="2439"/>
      <c r="DSZ3" s="2439"/>
      <c r="DTA3" s="2439"/>
      <c r="DTB3" s="2439"/>
      <c r="DTC3" s="2439"/>
      <c r="DTD3" s="2439"/>
      <c r="DTE3" s="2439"/>
      <c r="DTF3" s="2439"/>
      <c r="DTG3" s="2439"/>
      <c r="DTH3" s="2439"/>
      <c r="DTI3" s="2439"/>
      <c r="DTJ3" s="2439"/>
      <c r="DTK3" s="2439"/>
      <c r="DTL3" s="2439"/>
      <c r="DTM3" s="2439"/>
      <c r="DTN3" s="2439"/>
      <c r="DTO3" s="2439"/>
      <c r="DTP3" s="2439"/>
      <c r="DTQ3" s="2439"/>
      <c r="DTR3" s="2439"/>
      <c r="DTS3" s="2439"/>
      <c r="DTT3" s="2439"/>
      <c r="DTU3" s="2439"/>
      <c r="DTV3" s="2439"/>
      <c r="DTW3" s="2439"/>
      <c r="DTX3" s="2439"/>
      <c r="DTY3" s="2439"/>
      <c r="DTZ3" s="2439"/>
      <c r="DUA3" s="2439"/>
      <c r="DUB3" s="2439"/>
      <c r="DUC3" s="2439"/>
      <c r="DUD3" s="2439"/>
      <c r="DUE3" s="2439"/>
      <c r="DUF3" s="2439"/>
      <c r="DUG3" s="2439"/>
      <c r="DUH3" s="2439"/>
      <c r="DUI3" s="2439"/>
      <c r="DUJ3" s="2439"/>
      <c r="DUK3" s="2439"/>
      <c r="DUL3" s="2439"/>
      <c r="DUM3" s="2439"/>
      <c r="DUN3" s="2439"/>
      <c r="DUO3" s="2439"/>
      <c r="DUP3" s="2439"/>
      <c r="DUQ3" s="2439"/>
      <c r="DUR3" s="2439"/>
      <c r="DUS3" s="2439"/>
      <c r="DUT3" s="2439"/>
      <c r="DUU3" s="2439"/>
      <c r="DUV3" s="2439"/>
      <c r="DUW3" s="2439"/>
      <c r="DUX3" s="2439"/>
      <c r="DUY3" s="2439"/>
      <c r="DUZ3" s="2439"/>
      <c r="DVA3" s="2439"/>
      <c r="DVB3" s="2439"/>
      <c r="DVC3" s="2439"/>
      <c r="DVD3" s="2439"/>
      <c r="DVE3" s="2439"/>
      <c r="DVF3" s="2439"/>
      <c r="DVG3" s="2439"/>
      <c r="DVH3" s="2439"/>
      <c r="DVI3" s="2439"/>
      <c r="DVJ3" s="2439"/>
      <c r="DVK3" s="2439"/>
      <c r="DVL3" s="2439"/>
      <c r="DVM3" s="2439"/>
      <c r="DVN3" s="2439"/>
      <c r="DVO3" s="2439"/>
      <c r="DVP3" s="2439"/>
      <c r="DVQ3" s="2439"/>
      <c r="DVR3" s="2439"/>
      <c r="DVS3" s="2439"/>
      <c r="DVT3" s="2439"/>
      <c r="DVU3" s="2439"/>
      <c r="DVV3" s="2439"/>
      <c r="DVW3" s="2439"/>
      <c r="DVX3" s="2439"/>
      <c r="DVY3" s="2439"/>
      <c r="DVZ3" s="2439"/>
      <c r="DWA3" s="2439"/>
      <c r="DWB3" s="2439"/>
      <c r="DWC3" s="2439"/>
      <c r="DWD3" s="2439"/>
      <c r="DWE3" s="2439"/>
      <c r="DWF3" s="2439"/>
      <c r="DWG3" s="2439"/>
      <c r="DWH3" s="2439"/>
      <c r="DWI3" s="2439"/>
      <c r="DWJ3" s="2439"/>
      <c r="DWK3" s="2439"/>
      <c r="DWL3" s="2439"/>
      <c r="DWM3" s="2439"/>
      <c r="DWN3" s="2439"/>
      <c r="DWO3" s="2439"/>
      <c r="DWP3" s="2439"/>
      <c r="DWQ3" s="2439"/>
      <c r="DWR3" s="2439"/>
      <c r="DWS3" s="2439"/>
      <c r="DWT3" s="2439"/>
      <c r="DWU3" s="2439"/>
      <c r="DWV3" s="2439"/>
      <c r="DWW3" s="2439"/>
      <c r="DWX3" s="2439"/>
      <c r="DWY3" s="2439"/>
      <c r="DWZ3" s="2439"/>
      <c r="DXA3" s="2439"/>
      <c r="DXB3" s="2439"/>
      <c r="DXC3" s="2439"/>
      <c r="DXD3" s="2439"/>
      <c r="DXE3" s="2439"/>
      <c r="DXF3" s="2439"/>
      <c r="DXG3" s="2439"/>
      <c r="DXH3" s="2439"/>
      <c r="DXI3" s="2439"/>
      <c r="DXJ3" s="2439"/>
      <c r="DXK3" s="2439"/>
      <c r="DXL3" s="2439"/>
      <c r="DXM3" s="2439"/>
      <c r="DXN3" s="2439"/>
      <c r="DXO3" s="2439"/>
      <c r="DXP3" s="2439"/>
      <c r="DXQ3" s="2439"/>
      <c r="DXR3" s="2439"/>
      <c r="DXS3" s="2439"/>
      <c r="DXT3" s="2439"/>
      <c r="DXU3" s="2439"/>
      <c r="DXV3" s="2439"/>
      <c r="DXW3" s="2439"/>
      <c r="DXX3" s="2439"/>
      <c r="DXY3" s="2439"/>
      <c r="DXZ3" s="2439"/>
      <c r="DYA3" s="2439"/>
      <c r="DYB3" s="2439"/>
      <c r="DYC3" s="2439"/>
      <c r="DYD3" s="2439"/>
      <c r="DYE3" s="2439"/>
      <c r="DYF3" s="2439"/>
      <c r="DYG3" s="2439"/>
      <c r="DYH3" s="2439"/>
      <c r="DYI3" s="2439"/>
      <c r="DYJ3" s="2439"/>
      <c r="DYK3" s="2439"/>
      <c r="DYL3" s="2439"/>
      <c r="DYM3" s="2439"/>
      <c r="DYN3" s="2439"/>
      <c r="DYO3" s="2439"/>
      <c r="DYP3" s="2439"/>
      <c r="DYQ3" s="2439"/>
      <c r="DYR3" s="2439"/>
      <c r="DYS3" s="2439"/>
      <c r="DYT3" s="2439"/>
      <c r="DYU3" s="2439"/>
      <c r="DYV3" s="2439"/>
      <c r="DYW3" s="2439"/>
      <c r="DYX3" s="2439"/>
      <c r="DYY3" s="2439"/>
      <c r="DYZ3" s="2439"/>
      <c r="DZA3" s="2439"/>
      <c r="DZB3" s="2439"/>
      <c r="DZC3" s="2439"/>
      <c r="DZD3" s="2439"/>
      <c r="DZE3" s="2439"/>
      <c r="DZF3" s="2439"/>
      <c r="DZG3" s="2439"/>
      <c r="DZH3" s="2439"/>
      <c r="DZI3" s="2439"/>
      <c r="DZJ3" s="2439"/>
      <c r="DZK3" s="2439"/>
      <c r="DZL3" s="2439"/>
      <c r="DZM3" s="2439"/>
      <c r="DZN3" s="2439"/>
      <c r="DZO3" s="2439"/>
      <c r="DZP3" s="2439"/>
      <c r="DZQ3" s="2439"/>
      <c r="DZR3" s="2439"/>
      <c r="DZS3" s="2439"/>
      <c r="DZT3" s="2439"/>
      <c r="DZU3" s="2439"/>
      <c r="DZV3" s="2439"/>
      <c r="DZW3" s="2439"/>
      <c r="DZX3" s="2439"/>
      <c r="DZY3" s="2439"/>
      <c r="DZZ3" s="2439"/>
      <c r="EAA3" s="2439"/>
      <c r="EAB3" s="2439"/>
      <c r="EAC3" s="2439"/>
      <c r="EAD3" s="2439"/>
      <c r="EAE3" s="2439"/>
      <c r="EAF3" s="2439"/>
      <c r="EAG3" s="2439"/>
      <c r="EAH3" s="2439"/>
      <c r="EAI3" s="2439"/>
      <c r="EAJ3" s="2439"/>
      <c r="EAK3" s="2439"/>
      <c r="EAL3" s="2439"/>
      <c r="EAM3" s="2439"/>
      <c r="EAN3" s="2439"/>
      <c r="EAO3" s="2439"/>
      <c r="EAP3" s="2439"/>
      <c r="EAQ3" s="2439"/>
      <c r="EAR3" s="2439"/>
      <c r="EAS3" s="2439"/>
      <c r="EAT3" s="2439"/>
      <c r="EAU3" s="2439"/>
      <c r="EAV3" s="2439"/>
      <c r="EAW3" s="2439"/>
      <c r="EAX3" s="2439"/>
      <c r="EAY3" s="2439"/>
      <c r="EAZ3" s="2439"/>
      <c r="EBA3" s="2439"/>
      <c r="EBB3" s="2439"/>
      <c r="EBC3" s="2439"/>
      <c r="EBD3" s="2439"/>
      <c r="EBE3" s="2439"/>
      <c r="EBF3" s="2439"/>
      <c r="EBG3" s="2439"/>
      <c r="EBH3" s="2439"/>
      <c r="EBI3" s="2439"/>
      <c r="EBJ3" s="2439"/>
      <c r="EBK3" s="2439"/>
      <c r="EBL3" s="2439"/>
      <c r="EBM3" s="2439"/>
      <c r="EBN3" s="2439"/>
      <c r="EBO3" s="2439"/>
      <c r="EBP3" s="2439"/>
      <c r="EBQ3" s="2439"/>
      <c r="EBR3" s="2439"/>
      <c r="EBS3" s="2439"/>
      <c r="EBT3" s="2439"/>
      <c r="EBU3" s="2439"/>
      <c r="EBV3" s="2439"/>
      <c r="EBW3" s="2439"/>
      <c r="EBX3" s="2439"/>
      <c r="EBY3" s="2439"/>
      <c r="EBZ3" s="2439"/>
      <c r="ECA3" s="2439"/>
      <c r="ECB3" s="2439"/>
      <c r="ECC3" s="2439"/>
      <c r="ECD3" s="2439"/>
      <c r="ECE3" s="2439"/>
      <c r="ECF3" s="2439"/>
      <c r="ECG3" s="2439"/>
      <c r="ECH3" s="2439"/>
      <c r="ECI3" s="2439"/>
      <c r="ECJ3" s="2439"/>
      <c r="ECK3" s="2439"/>
      <c r="ECL3" s="2439"/>
      <c r="ECM3" s="2439"/>
      <c r="ECN3" s="2439"/>
      <c r="ECO3" s="2439"/>
      <c r="ECP3" s="2439"/>
      <c r="ECQ3" s="2439"/>
      <c r="ECR3" s="2439"/>
      <c r="ECS3" s="2439"/>
      <c r="ECT3" s="2439"/>
      <c r="ECU3" s="2439"/>
      <c r="ECV3" s="2439"/>
      <c r="ECW3" s="2439"/>
      <c r="ECX3" s="2439"/>
      <c r="ECY3" s="2439"/>
      <c r="ECZ3" s="2439"/>
      <c r="EDA3" s="2439"/>
      <c r="EDB3" s="2439"/>
      <c r="EDC3" s="2439"/>
      <c r="EDD3" s="2439"/>
      <c r="EDE3" s="2439"/>
      <c r="EDF3" s="2439"/>
      <c r="EDG3" s="2439"/>
      <c r="EDH3" s="2439"/>
      <c r="EDI3" s="2439"/>
      <c r="EDJ3" s="2439"/>
      <c r="EDK3" s="2439"/>
      <c r="EDL3" s="2439"/>
      <c r="EDM3" s="2439"/>
      <c r="EDN3" s="2439"/>
      <c r="EDO3" s="2439"/>
      <c r="EDP3" s="2439"/>
      <c r="EDQ3" s="2439"/>
      <c r="EDR3" s="2439"/>
      <c r="EDS3" s="2439"/>
      <c r="EDT3" s="2439"/>
      <c r="EDU3" s="2439"/>
      <c r="EDV3" s="2439"/>
      <c r="EDW3" s="2439"/>
      <c r="EDX3" s="2439"/>
      <c r="EDY3" s="2439"/>
      <c r="EDZ3" s="2439"/>
      <c r="EEA3" s="2439"/>
      <c r="EEB3" s="2439"/>
      <c r="EEC3" s="2439"/>
      <c r="EED3" s="2439"/>
      <c r="EEE3" s="2439"/>
      <c r="EEF3" s="2439"/>
      <c r="EEG3" s="2439"/>
      <c r="EEH3" s="2439"/>
      <c r="EEI3" s="2439"/>
      <c r="EEJ3" s="2439"/>
      <c r="EEK3" s="2439"/>
      <c r="EEL3" s="2439"/>
      <c r="EEM3" s="2439"/>
      <c r="EEN3" s="2439"/>
      <c r="EEO3" s="2439"/>
      <c r="EEP3" s="2439"/>
      <c r="EEQ3" s="2439"/>
      <c r="EER3" s="2439"/>
      <c r="EES3" s="2439"/>
      <c r="EET3" s="2439"/>
      <c r="EEU3" s="2439"/>
      <c r="EEV3" s="2439"/>
      <c r="EEW3" s="2439"/>
      <c r="EEX3" s="2439"/>
      <c r="EEY3" s="2439"/>
      <c r="EEZ3" s="2439"/>
      <c r="EFA3" s="2439"/>
      <c r="EFB3" s="2439"/>
      <c r="EFC3" s="2439"/>
      <c r="EFD3" s="2439"/>
      <c r="EFE3" s="2439"/>
      <c r="EFF3" s="2439"/>
      <c r="EFG3" s="2439"/>
      <c r="EFH3" s="2439"/>
      <c r="EFI3" s="2439"/>
      <c r="EFJ3" s="2439"/>
      <c r="EFK3" s="2439"/>
      <c r="EFL3" s="2439"/>
      <c r="EFM3" s="2439"/>
      <c r="EFN3" s="2439"/>
      <c r="EFO3" s="2439"/>
      <c r="EFP3" s="2439"/>
      <c r="EFQ3" s="2439"/>
      <c r="EFR3" s="2439"/>
      <c r="EFS3" s="2439"/>
      <c r="EFT3" s="2439"/>
      <c r="EFU3" s="2439"/>
      <c r="EFV3" s="2439"/>
      <c r="EFW3" s="2439"/>
      <c r="EFX3" s="2439"/>
      <c r="EFY3" s="2439"/>
      <c r="EFZ3" s="2439"/>
      <c r="EGA3" s="2439"/>
      <c r="EGB3" s="2439"/>
      <c r="EGC3" s="2439"/>
      <c r="EGD3" s="2439"/>
      <c r="EGE3" s="2439"/>
      <c r="EGF3" s="2439"/>
      <c r="EGG3" s="2439"/>
      <c r="EGH3" s="2439"/>
      <c r="EGI3" s="2439"/>
      <c r="EGJ3" s="2439"/>
      <c r="EGK3" s="2439"/>
      <c r="EGL3" s="2439"/>
      <c r="EGM3" s="2439"/>
      <c r="EGN3" s="2439"/>
      <c r="EGO3" s="2439"/>
      <c r="EGP3" s="2439"/>
      <c r="EGQ3" s="2439"/>
      <c r="EGR3" s="2439"/>
      <c r="EGS3" s="2439"/>
      <c r="EGT3" s="2439"/>
      <c r="EGU3" s="2439"/>
      <c r="EGV3" s="2439"/>
      <c r="EGW3" s="2439"/>
      <c r="EGX3" s="2439"/>
      <c r="EGY3" s="2439"/>
      <c r="EGZ3" s="2439"/>
      <c r="EHA3" s="2439"/>
      <c r="EHB3" s="2439"/>
      <c r="EHC3" s="2439"/>
      <c r="EHD3" s="2439"/>
      <c r="EHE3" s="2439"/>
      <c r="EHF3" s="2439"/>
      <c r="EHG3" s="2439"/>
      <c r="EHH3" s="2439"/>
      <c r="EHI3" s="2439"/>
      <c r="EHJ3" s="2439"/>
      <c r="EHK3" s="2439"/>
      <c r="EHL3" s="2439"/>
      <c r="EHM3" s="2439"/>
      <c r="EHN3" s="2439"/>
      <c r="EHO3" s="2439"/>
      <c r="EHP3" s="2439"/>
      <c r="EHQ3" s="2439"/>
      <c r="EHR3" s="2439"/>
      <c r="EHS3" s="2439"/>
      <c r="EHT3" s="2439"/>
      <c r="EHU3" s="2439"/>
      <c r="EHV3" s="2439"/>
      <c r="EHW3" s="2439"/>
      <c r="EHX3" s="2439"/>
      <c r="EHY3" s="2439"/>
      <c r="EHZ3" s="2439"/>
      <c r="EIA3" s="2439"/>
      <c r="EIB3" s="2439"/>
      <c r="EIC3" s="2439"/>
      <c r="EID3" s="2439"/>
      <c r="EIE3" s="2439"/>
      <c r="EIF3" s="2439"/>
      <c r="EIG3" s="2439"/>
      <c r="EIH3" s="2439"/>
      <c r="EII3" s="2439"/>
      <c r="EIJ3" s="2439"/>
      <c r="EIK3" s="2439"/>
      <c r="EIL3" s="2439"/>
      <c r="EIM3" s="2439"/>
      <c r="EIN3" s="2439"/>
      <c r="EIO3" s="2439"/>
      <c r="EIP3" s="2439"/>
      <c r="EIQ3" s="2439"/>
      <c r="EIR3" s="2439"/>
      <c r="EIS3" s="2439"/>
      <c r="EIT3" s="2439"/>
      <c r="EIU3" s="2439"/>
      <c r="EIV3" s="2439"/>
      <c r="EIW3" s="2439"/>
      <c r="EIX3" s="2439"/>
      <c r="EIY3" s="2439"/>
      <c r="EIZ3" s="2439"/>
      <c r="EJA3" s="2439"/>
      <c r="EJB3" s="2439"/>
      <c r="EJC3" s="2439"/>
      <c r="EJD3" s="2439"/>
      <c r="EJE3" s="2439"/>
      <c r="EJF3" s="2439"/>
      <c r="EJG3" s="2439"/>
      <c r="EJH3" s="2439"/>
      <c r="EJI3" s="2439"/>
      <c r="EJJ3" s="2439"/>
      <c r="EJK3" s="2439"/>
      <c r="EJL3" s="2439"/>
      <c r="EJM3" s="2439"/>
      <c r="EJN3" s="2439"/>
      <c r="EJO3" s="2439"/>
      <c r="EJP3" s="2439"/>
      <c r="EJQ3" s="2439"/>
      <c r="EJR3" s="2439"/>
      <c r="EJS3" s="2439"/>
      <c r="EJT3" s="2439"/>
      <c r="EJU3" s="2439"/>
      <c r="EJV3" s="2439"/>
      <c r="EJW3" s="2439"/>
      <c r="EJX3" s="2439"/>
      <c r="EJY3" s="2439"/>
      <c r="EJZ3" s="2439"/>
      <c r="EKA3" s="2439"/>
      <c r="EKB3" s="2439"/>
      <c r="EKC3" s="2439"/>
      <c r="EKD3" s="2439"/>
      <c r="EKE3" s="2439"/>
      <c r="EKF3" s="2439"/>
      <c r="EKG3" s="2439"/>
      <c r="EKH3" s="2439"/>
      <c r="EKI3" s="2439"/>
      <c r="EKJ3" s="2439"/>
      <c r="EKK3" s="2439"/>
      <c r="EKL3" s="2439"/>
      <c r="EKM3" s="2439"/>
      <c r="EKN3" s="2439"/>
      <c r="EKO3" s="2439"/>
      <c r="EKP3" s="2439"/>
      <c r="EKQ3" s="2439"/>
      <c r="EKR3" s="2439"/>
      <c r="EKS3" s="2439"/>
      <c r="EKT3" s="2439"/>
      <c r="EKU3" s="2439"/>
      <c r="EKV3" s="2439"/>
      <c r="EKW3" s="2439"/>
      <c r="EKX3" s="2439"/>
      <c r="EKY3" s="2439"/>
      <c r="EKZ3" s="2439"/>
      <c r="ELA3" s="2439"/>
      <c r="ELB3" s="2439"/>
      <c r="ELC3" s="2439"/>
      <c r="ELD3" s="2439"/>
      <c r="ELE3" s="2439"/>
      <c r="ELF3" s="2439"/>
      <c r="ELG3" s="2439"/>
      <c r="ELH3" s="2439"/>
      <c r="ELI3" s="2439"/>
      <c r="ELJ3" s="2439"/>
      <c r="ELK3" s="2439"/>
      <c r="ELL3" s="2439"/>
      <c r="ELM3" s="2439"/>
      <c r="ELN3" s="2439"/>
      <c r="ELO3" s="2439"/>
      <c r="ELP3" s="2439"/>
      <c r="ELQ3" s="2439"/>
      <c r="ELR3" s="2439"/>
      <c r="ELS3" s="2439"/>
      <c r="ELT3" s="2439"/>
      <c r="ELU3" s="2439"/>
      <c r="ELV3" s="2439"/>
      <c r="ELW3" s="2439"/>
      <c r="ELX3" s="2439"/>
      <c r="ELY3" s="2439"/>
      <c r="ELZ3" s="2439"/>
      <c r="EMA3" s="2439"/>
      <c r="EMB3" s="2439"/>
      <c r="EMC3" s="2439"/>
      <c r="EMD3" s="2439"/>
      <c r="EME3" s="2439"/>
      <c r="EMF3" s="2439"/>
      <c r="EMG3" s="2439"/>
      <c r="EMH3" s="2439"/>
      <c r="EMI3" s="2439"/>
      <c r="EMJ3" s="2439"/>
      <c r="EMK3" s="2439"/>
      <c r="EML3" s="2439"/>
      <c r="EMM3" s="2439"/>
      <c r="EMN3" s="2439"/>
      <c r="EMO3" s="2439"/>
      <c r="EMP3" s="2439"/>
      <c r="EMQ3" s="2439"/>
      <c r="EMR3" s="2439"/>
      <c r="EMS3" s="2439"/>
      <c r="EMT3" s="2439"/>
      <c r="EMU3" s="2439"/>
      <c r="EMV3" s="2439"/>
      <c r="EMW3" s="2439"/>
      <c r="EMX3" s="2439"/>
      <c r="EMY3" s="2439"/>
      <c r="EMZ3" s="2439"/>
      <c r="ENA3" s="2439"/>
      <c r="ENB3" s="2439"/>
      <c r="ENC3" s="2439"/>
      <c r="END3" s="2439"/>
      <c r="ENE3" s="2439"/>
      <c r="ENF3" s="2439"/>
      <c r="ENG3" s="2439"/>
      <c r="ENH3" s="2439"/>
      <c r="ENI3" s="2439"/>
      <c r="ENJ3" s="2439"/>
      <c r="ENK3" s="2439"/>
      <c r="ENL3" s="2439"/>
      <c r="ENM3" s="2439"/>
      <c r="ENN3" s="2439"/>
      <c r="ENO3" s="2439"/>
      <c r="ENP3" s="2439"/>
      <c r="ENQ3" s="2439"/>
      <c r="ENR3" s="2439"/>
      <c r="ENS3" s="2439"/>
      <c r="ENT3" s="2439"/>
      <c r="ENU3" s="2439"/>
      <c r="ENV3" s="2439"/>
      <c r="ENW3" s="2439"/>
      <c r="ENX3" s="2439"/>
      <c r="ENY3" s="2439"/>
      <c r="ENZ3" s="2439"/>
      <c r="EOA3" s="2439"/>
      <c r="EOB3" s="2439"/>
      <c r="EOC3" s="2439"/>
      <c r="EOD3" s="2439"/>
      <c r="EOE3" s="2439"/>
      <c r="EOF3" s="2439"/>
      <c r="EOG3" s="2439"/>
      <c r="EOH3" s="2439"/>
      <c r="EOI3" s="2439"/>
      <c r="EOJ3" s="2439"/>
      <c r="EOK3" s="2439"/>
      <c r="EOL3" s="2439"/>
      <c r="EOM3" s="2439"/>
      <c r="EON3" s="2439"/>
      <c r="EOO3" s="2439"/>
      <c r="EOP3" s="2439"/>
      <c r="EOQ3" s="2439"/>
      <c r="EOR3" s="2439"/>
      <c r="EOS3" s="2439"/>
      <c r="EOT3" s="2439"/>
      <c r="EOU3" s="2439"/>
      <c r="EOV3" s="2439"/>
      <c r="EOW3" s="2439"/>
      <c r="EOX3" s="2439"/>
      <c r="EOY3" s="2439"/>
      <c r="EOZ3" s="2439"/>
      <c r="EPA3" s="2439"/>
      <c r="EPB3" s="2439"/>
      <c r="EPC3" s="2439"/>
      <c r="EPD3" s="2439"/>
      <c r="EPE3" s="2439"/>
      <c r="EPF3" s="2439"/>
      <c r="EPG3" s="2439"/>
      <c r="EPH3" s="2439"/>
      <c r="EPI3" s="2439"/>
      <c r="EPJ3" s="2439"/>
      <c r="EPK3" s="2439"/>
      <c r="EPL3" s="2439"/>
      <c r="EPM3" s="2439"/>
      <c r="EPN3" s="2439"/>
      <c r="EPO3" s="2439"/>
      <c r="EPP3" s="2439"/>
      <c r="EPQ3" s="2439"/>
      <c r="EPR3" s="2439"/>
      <c r="EPS3" s="2439"/>
      <c r="EPT3" s="2439"/>
      <c r="EPU3" s="2439"/>
      <c r="EPV3" s="2439"/>
      <c r="EPW3" s="2439"/>
      <c r="EPX3" s="2439"/>
      <c r="EPY3" s="2439"/>
      <c r="EPZ3" s="2439"/>
      <c r="EQA3" s="2439"/>
      <c r="EQB3" s="2439"/>
      <c r="EQC3" s="2439"/>
      <c r="EQD3" s="2439"/>
      <c r="EQE3" s="2439"/>
      <c r="EQF3" s="2439"/>
      <c r="EQG3" s="2439"/>
      <c r="EQH3" s="2439"/>
      <c r="EQI3" s="2439"/>
      <c r="EQJ3" s="2439"/>
      <c r="EQK3" s="2439"/>
      <c r="EQL3" s="2439"/>
      <c r="EQM3" s="2439"/>
      <c r="EQN3" s="2439"/>
      <c r="EQO3" s="2439"/>
      <c r="EQP3" s="2439"/>
      <c r="EQQ3" s="2439"/>
      <c r="EQR3" s="2439"/>
      <c r="EQS3" s="2439"/>
      <c r="EQT3" s="2439"/>
      <c r="EQU3" s="2439"/>
      <c r="EQV3" s="2439"/>
      <c r="EQW3" s="2439"/>
      <c r="EQX3" s="2439"/>
      <c r="EQY3" s="2439"/>
      <c r="EQZ3" s="2439"/>
      <c r="ERA3" s="2439"/>
      <c r="ERB3" s="2439"/>
      <c r="ERC3" s="2439"/>
      <c r="ERD3" s="2439"/>
      <c r="ERE3" s="2439"/>
      <c r="ERF3" s="2439"/>
      <c r="ERG3" s="2439"/>
      <c r="ERH3" s="2439"/>
      <c r="ERI3" s="2439"/>
      <c r="ERJ3" s="2439"/>
      <c r="ERK3" s="2439"/>
      <c r="ERL3" s="2439"/>
      <c r="ERM3" s="2439"/>
      <c r="ERN3" s="2439"/>
      <c r="ERO3" s="2439"/>
      <c r="ERP3" s="2439"/>
      <c r="ERQ3" s="2439"/>
      <c r="ERR3" s="2439"/>
      <c r="ERS3" s="2439"/>
      <c r="ERT3" s="2439"/>
      <c r="ERU3" s="2439"/>
      <c r="ERV3" s="2439"/>
      <c r="ERW3" s="2439"/>
      <c r="ERX3" s="2439"/>
      <c r="ERY3" s="2439"/>
      <c r="ERZ3" s="2439"/>
      <c r="ESA3" s="2439"/>
      <c r="ESB3" s="2439"/>
      <c r="ESC3" s="2439"/>
      <c r="ESD3" s="2439"/>
      <c r="ESE3" s="2439"/>
      <c r="ESF3" s="2439"/>
      <c r="ESG3" s="2439"/>
      <c r="ESH3" s="2439"/>
      <c r="ESI3" s="2439"/>
      <c r="ESJ3" s="2439"/>
      <c r="ESK3" s="2439"/>
      <c r="ESL3" s="2439"/>
      <c r="ESM3" s="2439"/>
      <c r="ESN3" s="2439"/>
      <c r="ESO3" s="2439"/>
      <c r="ESP3" s="2439"/>
      <c r="ESQ3" s="2439"/>
      <c r="ESR3" s="2439"/>
      <c r="ESS3" s="2439"/>
      <c r="EST3" s="2439"/>
      <c r="ESU3" s="2439"/>
      <c r="ESV3" s="2439"/>
      <c r="ESW3" s="2439"/>
      <c r="ESX3" s="2439"/>
      <c r="ESY3" s="2439"/>
      <c r="ESZ3" s="2439"/>
      <c r="ETA3" s="2439"/>
      <c r="ETB3" s="2439"/>
      <c r="ETC3" s="2439"/>
      <c r="ETD3" s="2439"/>
      <c r="ETE3" s="2439"/>
      <c r="ETF3" s="2439"/>
      <c r="ETG3" s="2439"/>
      <c r="ETH3" s="2439"/>
      <c r="ETI3" s="2439"/>
      <c r="ETJ3" s="2439"/>
      <c r="ETK3" s="2439"/>
      <c r="ETL3" s="2439"/>
      <c r="ETM3" s="2439"/>
      <c r="ETN3" s="2439"/>
      <c r="ETO3" s="2439"/>
      <c r="ETP3" s="2439"/>
      <c r="ETQ3" s="2439"/>
      <c r="ETR3" s="2439"/>
      <c r="ETS3" s="2439"/>
      <c r="ETT3" s="2439"/>
      <c r="ETU3" s="2439"/>
      <c r="ETV3" s="2439"/>
      <c r="ETW3" s="2439"/>
      <c r="ETX3" s="2439"/>
      <c r="ETY3" s="2439"/>
      <c r="ETZ3" s="2439"/>
      <c r="EUA3" s="2439"/>
      <c r="EUB3" s="2439"/>
      <c r="EUC3" s="2439"/>
      <c r="EUD3" s="2439"/>
      <c r="EUE3" s="2439"/>
      <c r="EUF3" s="2439"/>
      <c r="EUG3" s="2439"/>
      <c r="EUH3" s="2439"/>
      <c r="EUI3" s="2439"/>
      <c r="EUJ3" s="2439"/>
      <c r="EUK3" s="2439"/>
      <c r="EUL3" s="2439"/>
      <c r="EUM3" s="2439"/>
      <c r="EUN3" s="2439"/>
      <c r="EUO3" s="2439"/>
      <c r="EUP3" s="2439"/>
      <c r="EUQ3" s="2439"/>
      <c r="EUR3" s="2439"/>
      <c r="EUS3" s="2439"/>
      <c r="EUT3" s="2439"/>
      <c r="EUU3" s="2439"/>
      <c r="EUV3" s="2439"/>
      <c r="EUW3" s="2439"/>
      <c r="EUX3" s="2439"/>
      <c r="EUY3" s="2439"/>
      <c r="EUZ3" s="2439"/>
      <c r="EVA3" s="2439"/>
      <c r="EVB3" s="2439"/>
      <c r="EVC3" s="2439"/>
      <c r="EVD3" s="2439"/>
      <c r="EVE3" s="2439"/>
      <c r="EVF3" s="2439"/>
      <c r="EVG3" s="2439"/>
      <c r="EVH3" s="2439"/>
      <c r="EVI3" s="2439"/>
      <c r="EVJ3" s="2439"/>
      <c r="EVK3" s="2439"/>
      <c r="EVL3" s="2439"/>
      <c r="EVM3" s="2439"/>
      <c r="EVN3" s="2439"/>
      <c r="EVO3" s="2439"/>
      <c r="EVP3" s="2439"/>
      <c r="EVQ3" s="2439"/>
      <c r="EVR3" s="2439"/>
      <c r="EVS3" s="2439"/>
      <c r="EVT3" s="2439"/>
      <c r="EVU3" s="2439"/>
      <c r="EVV3" s="2439"/>
      <c r="EVW3" s="2439"/>
      <c r="EVX3" s="2439"/>
      <c r="EVY3" s="2439"/>
      <c r="EVZ3" s="2439"/>
      <c r="EWA3" s="2439"/>
      <c r="EWB3" s="2439"/>
      <c r="EWC3" s="2439"/>
      <c r="EWD3" s="2439"/>
      <c r="EWE3" s="2439"/>
      <c r="EWF3" s="2439"/>
      <c r="EWG3" s="2439"/>
      <c r="EWH3" s="2439"/>
      <c r="EWI3" s="2439"/>
      <c r="EWJ3" s="2439"/>
      <c r="EWK3" s="2439"/>
      <c r="EWL3" s="2439"/>
      <c r="EWM3" s="2439"/>
      <c r="EWN3" s="2439"/>
      <c r="EWO3" s="2439"/>
      <c r="EWP3" s="2439"/>
      <c r="EWQ3" s="2439"/>
      <c r="EWR3" s="2439"/>
      <c r="EWS3" s="2439"/>
      <c r="EWT3" s="2439"/>
      <c r="EWU3" s="2439"/>
      <c r="EWV3" s="2439"/>
      <c r="EWW3" s="2439"/>
      <c r="EWX3" s="2439"/>
      <c r="EWY3" s="2439"/>
      <c r="EWZ3" s="2439"/>
      <c r="EXA3" s="2439"/>
      <c r="EXB3" s="2439"/>
      <c r="EXC3" s="2439"/>
      <c r="EXD3" s="2439"/>
      <c r="EXE3" s="2439"/>
      <c r="EXF3" s="2439"/>
      <c r="EXG3" s="2439"/>
      <c r="EXH3" s="2439"/>
      <c r="EXI3" s="2439"/>
      <c r="EXJ3" s="2439"/>
      <c r="EXK3" s="2439"/>
      <c r="EXL3" s="2439"/>
      <c r="EXM3" s="2439"/>
      <c r="EXN3" s="2439"/>
      <c r="EXO3" s="2439"/>
      <c r="EXP3" s="2439"/>
      <c r="EXQ3" s="2439"/>
      <c r="EXR3" s="2439"/>
      <c r="EXS3" s="2439"/>
      <c r="EXT3" s="2439"/>
      <c r="EXU3" s="2439"/>
      <c r="EXV3" s="2439"/>
      <c r="EXW3" s="2439"/>
      <c r="EXX3" s="2439"/>
      <c r="EXY3" s="2439"/>
      <c r="EXZ3" s="2439"/>
      <c r="EYA3" s="2439"/>
      <c r="EYB3" s="2439"/>
      <c r="EYC3" s="2439"/>
      <c r="EYD3" s="2439"/>
      <c r="EYE3" s="2439"/>
      <c r="EYF3" s="2439"/>
      <c r="EYG3" s="2439"/>
      <c r="EYH3" s="2439"/>
      <c r="EYI3" s="2439"/>
      <c r="EYJ3" s="2439"/>
      <c r="EYK3" s="2439"/>
      <c r="EYL3" s="2439"/>
      <c r="EYM3" s="2439"/>
      <c r="EYN3" s="2439"/>
      <c r="EYO3" s="2439"/>
      <c r="EYP3" s="2439"/>
      <c r="EYQ3" s="2439"/>
      <c r="EYR3" s="2439"/>
      <c r="EYS3" s="2439"/>
      <c r="EYT3" s="2439"/>
      <c r="EYU3" s="2439"/>
      <c r="EYV3" s="2439"/>
      <c r="EYW3" s="2439"/>
      <c r="EYX3" s="2439"/>
      <c r="EYY3" s="2439"/>
      <c r="EYZ3" s="2439"/>
      <c r="EZA3" s="2439"/>
      <c r="EZB3" s="2439"/>
      <c r="EZC3" s="2439"/>
      <c r="EZD3" s="2439"/>
      <c r="EZE3" s="2439"/>
      <c r="EZF3" s="2439"/>
      <c r="EZG3" s="2439"/>
      <c r="EZH3" s="2439"/>
      <c r="EZI3" s="2439"/>
      <c r="EZJ3" s="2439"/>
      <c r="EZK3" s="2439"/>
      <c r="EZL3" s="2439"/>
      <c r="EZM3" s="2439"/>
      <c r="EZN3" s="2439"/>
      <c r="EZO3" s="2439"/>
      <c r="EZP3" s="2439"/>
      <c r="EZQ3" s="2439"/>
      <c r="EZR3" s="2439"/>
      <c r="EZS3" s="2439"/>
      <c r="EZT3" s="2439"/>
      <c r="EZU3" s="2439"/>
      <c r="EZV3" s="2439"/>
      <c r="EZW3" s="2439"/>
      <c r="EZX3" s="2439"/>
      <c r="EZY3" s="2439"/>
      <c r="EZZ3" s="2439"/>
      <c r="FAA3" s="2439"/>
      <c r="FAB3" s="2439"/>
      <c r="FAC3" s="2439"/>
      <c r="FAD3" s="2439"/>
      <c r="FAE3" s="2439"/>
      <c r="FAF3" s="2439"/>
      <c r="FAG3" s="2439"/>
      <c r="FAH3" s="2439"/>
      <c r="FAI3" s="2439"/>
      <c r="FAJ3" s="2439"/>
      <c r="FAK3" s="2439"/>
      <c r="FAL3" s="2439"/>
      <c r="FAM3" s="2439"/>
      <c r="FAN3" s="2439"/>
      <c r="FAO3" s="2439"/>
      <c r="FAP3" s="2439"/>
      <c r="FAQ3" s="2439"/>
      <c r="FAR3" s="2439"/>
      <c r="FAS3" s="2439"/>
      <c r="FAT3" s="2439"/>
      <c r="FAU3" s="2439"/>
      <c r="FAV3" s="2439"/>
      <c r="FAW3" s="2439"/>
      <c r="FAX3" s="2439"/>
      <c r="FAY3" s="2439"/>
      <c r="FAZ3" s="2439"/>
      <c r="FBA3" s="2439"/>
      <c r="FBB3" s="2439"/>
      <c r="FBC3" s="2439"/>
      <c r="FBD3" s="2439"/>
      <c r="FBE3" s="2439"/>
      <c r="FBF3" s="2439"/>
      <c r="FBG3" s="2439"/>
      <c r="FBH3" s="2439"/>
      <c r="FBI3" s="2439"/>
      <c r="FBJ3" s="2439"/>
      <c r="FBK3" s="2439"/>
      <c r="FBL3" s="2439"/>
      <c r="FBM3" s="2439"/>
      <c r="FBN3" s="2439"/>
      <c r="FBO3" s="2439"/>
      <c r="FBP3" s="2439"/>
      <c r="FBQ3" s="2439"/>
      <c r="FBR3" s="2439"/>
      <c r="FBS3" s="2439"/>
      <c r="FBT3" s="2439"/>
      <c r="FBU3" s="2439"/>
      <c r="FBV3" s="2439"/>
      <c r="FBW3" s="2439"/>
      <c r="FBX3" s="2439"/>
      <c r="FBY3" s="2439"/>
      <c r="FBZ3" s="2439"/>
      <c r="FCA3" s="2439"/>
      <c r="FCB3" s="2439"/>
      <c r="FCC3" s="2439"/>
      <c r="FCD3" s="2439"/>
      <c r="FCE3" s="2439"/>
      <c r="FCF3" s="2439"/>
      <c r="FCG3" s="2439"/>
      <c r="FCH3" s="2439"/>
      <c r="FCI3" s="2439"/>
      <c r="FCJ3" s="2439"/>
      <c r="FCK3" s="2439"/>
      <c r="FCL3" s="2439"/>
      <c r="FCM3" s="2439"/>
      <c r="FCN3" s="2439"/>
      <c r="FCO3" s="2439"/>
      <c r="FCP3" s="2439"/>
      <c r="FCQ3" s="2439"/>
      <c r="FCR3" s="2439"/>
      <c r="FCS3" s="2439"/>
      <c r="FCT3" s="2439"/>
      <c r="FCU3" s="2439"/>
      <c r="FCV3" s="2439"/>
      <c r="FCW3" s="2439"/>
      <c r="FCX3" s="2439"/>
      <c r="FCY3" s="2439"/>
      <c r="FCZ3" s="2439"/>
      <c r="FDA3" s="2439"/>
      <c r="FDB3" s="2439"/>
      <c r="FDC3" s="2439"/>
      <c r="FDD3" s="2439"/>
      <c r="FDE3" s="2439"/>
      <c r="FDF3" s="2439"/>
      <c r="FDG3" s="2439"/>
      <c r="FDH3" s="2439"/>
      <c r="FDI3" s="2439"/>
      <c r="FDJ3" s="2439"/>
      <c r="FDK3" s="2439"/>
      <c r="FDL3" s="2439"/>
      <c r="FDM3" s="2439"/>
      <c r="FDN3" s="2439"/>
      <c r="FDO3" s="2439"/>
      <c r="FDP3" s="2439"/>
      <c r="FDQ3" s="2439"/>
      <c r="FDR3" s="2439"/>
      <c r="FDS3" s="2439"/>
      <c r="FDT3" s="2439"/>
      <c r="FDU3" s="2439"/>
      <c r="FDV3" s="2439"/>
      <c r="FDW3" s="2439"/>
      <c r="FDX3" s="2439"/>
      <c r="FDY3" s="2439"/>
      <c r="FDZ3" s="2439"/>
      <c r="FEA3" s="2439"/>
      <c r="FEB3" s="2439"/>
      <c r="FEC3" s="2439"/>
      <c r="FED3" s="2439"/>
      <c r="FEE3" s="2439"/>
      <c r="FEF3" s="2439"/>
      <c r="FEG3" s="2439"/>
      <c r="FEH3" s="2439"/>
      <c r="FEI3" s="2439"/>
      <c r="FEJ3" s="2439"/>
      <c r="FEK3" s="2439"/>
      <c r="FEL3" s="2439"/>
      <c r="FEM3" s="2439"/>
      <c r="FEN3" s="2439"/>
      <c r="FEO3" s="2439"/>
      <c r="FEP3" s="2439"/>
      <c r="FEQ3" s="2439"/>
      <c r="FER3" s="2439"/>
      <c r="FES3" s="2439"/>
      <c r="FET3" s="2439"/>
      <c r="FEU3" s="2439"/>
      <c r="FEV3" s="2439"/>
      <c r="FEW3" s="2439"/>
      <c r="FEX3" s="2439"/>
      <c r="FEY3" s="2439"/>
      <c r="FEZ3" s="2439"/>
      <c r="FFA3" s="2439"/>
      <c r="FFB3" s="2439"/>
      <c r="FFC3" s="2439"/>
      <c r="FFD3" s="2439"/>
      <c r="FFE3" s="2439"/>
      <c r="FFF3" s="2439"/>
      <c r="FFG3" s="2439"/>
      <c r="FFH3" s="2439"/>
      <c r="FFI3" s="2439"/>
      <c r="FFJ3" s="2439"/>
      <c r="FFK3" s="2439"/>
      <c r="FFL3" s="2439"/>
      <c r="FFM3" s="2439"/>
      <c r="FFN3" s="2439"/>
      <c r="FFO3" s="2439"/>
      <c r="FFP3" s="2439"/>
      <c r="FFQ3" s="2439"/>
      <c r="FFR3" s="2439"/>
      <c r="FFS3" s="2439"/>
      <c r="FFT3" s="2439"/>
      <c r="FFU3" s="2439"/>
      <c r="FFV3" s="2439"/>
      <c r="FFW3" s="2439"/>
      <c r="FFX3" s="2439"/>
      <c r="FFY3" s="2439"/>
      <c r="FFZ3" s="2439"/>
      <c r="FGA3" s="2439"/>
      <c r="FGB3" s="2439"/>
      <c r="FGC3" s="2439"/>
      <c r="FGD3" s="2439"/>
      <c r="FGE3" s="2439"/>
      <c r="FGF3" s="2439"/>
      <c r="FGG3" s="2439"/>
      <c r="FGH3" s="2439"/>
      <c r="FGI3" s="2439"/>
      <c r="FGJ3" s="2439"/>
      <c r="FGK3" s="2439"/>
      <c r="FGL3" s="2439"/>
      <c r="FGM3" s="2439"/>
      <c r="FGN3" s="2439"/>
      <c r="FGO3" s="2439"/>
      <c r="FGP3" s="2439"/>
      <c r="FGQ3" s="2439"/>
      <c r="FGR3" s="2439"/>
      <c r="FGS3" s="2439"/>
      <c r="FGT3" s="2439"/>
      <c r="FGU3" s="2439"/>
      <c r="FGV3" s="2439"/>
      <c r="FGW3" s="2439"/>
      <c r="FGX3" s="2439"/>
      <c r="FGY3" s="2439"/>
      <c r="FGZ3" s="2439"/>
      <c r="FHA3" s="2439"/>
      <c r="FHB3" s="2439"/>
      <c r="FHC3" s="2439"/>
      <c r="FHD3" s="2439"/>
      <c r="FHE3" s="2439"/>
      <c r="FHF3" s="2439"/>
      <c r="FHG3" s="2439"/>
      <c r="FHH3" s="2439"/>
      <c r="FHI3" s="2439"/>
      <c r="FHJ3" s="2439"/>
      <c r="FHK3" s="2439"/>
      <c r="FHL3" s="2439"/>
      <c r="FHM3" s="2439"/>
      <c r="FHN3" s="2439"/>
      <c r="FHO3" s="2439"/>
      <c r="FHP3" s="2439"/>
      <c r="FHQ3" s="2439"/>
      <c r="FHR3" s="2439"/>
      <c r="FHS3" s="2439"/>
      <c r="FHT3" s="2439"/>
      <c r="FHU3" s="2439"/>
      <c r="FHV3" s="2439"/>
      <c r="FHW3" s="2439"/>
      <c r="FHX3" s="2439"/>
      <c r="FHY3" s="2439"/>
      <c r="FHZ3" s="2439"/>
      <c r="FIA3" s="2439"/>
      <c r="FIB3" s="2439"/>
      <c r="FIC3" s="2439"/>
      <c r="FID3" s="2439"/>
      <c r="FIE3" s="2439"/>
      <c r="FIF3" s="2439"/>
      <c r="FIG3" s="2439"/>
      <c r="FIH3" s="2439"/>
      <c r="FII3" s="2439"/>
      <c r="FIJ3" s="2439"/>
      <c r="FIK3" s="2439"/>
      <c r="FIL3" s="2439"/>
      <c r="FIM3" s="2439"/>
      <c r="FIN3" s="2439"/>
      <c r="FIO3" s="2439"/>
      <c r="FIP3" s="2439"/>
      <c r="FIQ3" s="2439"/>
      <c r="FIR3" s="2439"/>
      <c r="FIS3" s="2439"/>
      <c r="FIT3" s="2439"/>
      <c r="FIU3" s="2439"/>
      <c r="FIV3" s="2439"/>
      <c r="FIW3" s="2439"/>
      <c r="FIX3" s="2439"/>
      <c r="FIY3" s="2439"/>
      <c r="FIZ3" s="2439"/>
      <c r="FJA3" s="2439"/>
      <c r="FJB3" s="2439"/>
      <c r="FJC3" s="2439"/>
      <c r="FJD3" s="2439"/>
      <c r="FJE3" s="2439"/>
      <c r="FJF3" s="2439"/>
      <c r="FJG3" s="2439"/>
      <c r="FJH3" s="2439"/>
      <c r="FJI3" s="2439"/>
      <c r="FJJ3" s="2439"/>
      <c r="FJK3" s="2439"/>
      <c r="FJL3" s="2439"/>
      <c r="FJM3" s="2439"/>
      <c r="FJN3" s="2439"/>
      <c r="FJO3" s="2439"/>
      <c r="FJP3" s="2439"/>
      <c r="FJQ3" s="2439"/>
      <c r="FJR3" s="2439"/>
      <c r="FJS3" s="2439"/>
      <c r="FJT3" s="2439"/>
      <c r="FJU3" s="2439"/>
      <c r="FJV3" s="2439"/>
      <c r="FJW3" s="2439"/>
      <c r="FJX3" s="2439"/>
      <c r="FJY3" s="2439"/>
      <c r="FJZ3" s="2439"/>
      <c r="FKA3" s="2439"/>
      <c r="FKB3" s="2439"/>
      <c r="FKC3" s="2439"/>
      <c r="FKD3" s="2439"/>
      <c r="FKE3" s="2439"/>
      <c r="FKF3" s="2439"/>
      <c r="FKG3" s="2439"/>
      <c r="FKH3" s="2439"/>
      <c r="FKI3" s="2439"/>
      <c r="FKJ3" s="2439"/>
      <c r="FKK3" s="2439"/>
      <c r="FKL3" s="2439"/>
      <c r="FKM3" s="2439"/>
      <c r="FKN3" s="2439"/>
      <c r="FKO3" s="2439"/>
      <c r="FKP3" s="2439"/>
      <c r="FKQ3" s="2439"/>
      <c r="FKR3" s="2439"/>
      <c r="FKS3" s="2439"/>
      <c r="FKT3" s="2439"/>
      <c r="FKU3" s="2439"/>
      <c r="FKV3" s="2439"/>
      <c r="FKW3" s="2439"/>
      <c r="FKX3" s="2439"/>
      <c r="FKY3" s="2439"/>
      <c r="FKZ3" s="2439"/>
      <c r="FLA3" s="2439"/>
      <c r="FLB3" s="2439"/>
      <c r="FLC3" s="2439"/>
      <c r="FLD3" s="2439"/>
      <c r="FLE3" s="2439"/>
      <c r="FLF3" s="2439"/>
      <c r="FLG3" s="2439"/>
      <c r="FLH3" s="2439"/>
      <c r="FLI3" s="2439"/>
      <c r="FLJ3" s="2439"/>
      <c r="FLK3" s="2439"/>
      <c r="FLL3" s="2439"/>
      <c r="FLM3" s="2439"/>
      <c r="FLN3" s="2439"/>
      <c r="FLO3" s="2439"/>
      <c r="FLP3" s="2439"/>
      <c r="FLQ3" s="2439"/>
      <c r="FLR3" s="2439"/>
      <c r="FLS3" s="2439"/>
      <c r="FLT3" s="2439"/>
      <c r="FLU3" s="2439"/>
      <c r="FLV3" s="2439"/>
      <c r="FLW3" s="2439"/>
      <c r="FLX3" s="2439"/>
      <c r="FLY3" s="2439"/>
      <c r="FLZ3" s="2439"/>
      <c r="FMA3" s="2439"/>
      <c r="FMB3" s="2439"/>
      <c r="FMC3" s="2439"/>
      <c r="FMD3" s="2439"/>
      <c r="FME3" s="2439"/>
      <c r="FMF3" s="2439"/>
      <c r="FMG3" s="2439"/>
      <c r="FMH3" s="2439"/>
      <c r="FMI3" s="2439"/>
      <c r="FMJ3" s="2439"/>
      <c r="FMK3" s="2439"/>
      <c r="FML3" s="2439"/>
      <c r="FMM3" s="2439"/>
      <c r="FMN3" s="2439"/>
      <c r="FMO3" s="2439"/>
      <c r="FMP3" s="2439"/>
      <c r="FMQ3" s="2439"/>
      <c r="FMR3" s="2439"/>
      <c r="FMS3" s="2439"/>
      <c r="FMT3" s="2439"/>
      <c r="FMU3" s="2439"/>
      <c r="FMV3" s="2439"/>
      <c r="FMW3" s="2439"/>
      <c r="FMX3" s="2439"/>
      <c r="FMY3" s="2439"/>
      <c r="FMZ3" s="2439"/>
      <c r="FNA3" s="2439"/>
      <c r="FNB3" s="2439"/>
      <c r="FNC3" s="2439"/>
      <c r="FND3" s="2439"/>
      <c r="FNE3" s="2439"/>
      <c r="FNF3" s="2439"/>
      <c r="FNG3" s="2439"/>
      <c r="FNH3" s="2439"/>
      <c r="FNI3" s="2439"/>
      <c r="FNJ3" s="2439"/>
      <c r="FNK3" s="2439"/>
      <c r="FNL3" s="2439"/>
      <c r="FNM3" s="2439"/>
      <c r="FNN3" s="2439"/>
      <c r="FNO3" s="2439"/>
      <c r="FNP3" s="2439"/>
      <c r="FNQ3" s="2439"/>
      <c r="FNR3" s="2439"/>
      <c r="FNS3" s="2439"/>
      <c r="FNT3" s="2439"/>
      <c r="FNU3" s="2439"/>
      <c r="FNV3" s="2439"/>
      <c r="FNW3" s="2439"/>
      <c r="FNX3" s="2439"/>
      <c r="FNY3" s="2439"/>
      <c r="FNZ3" s="2439"/>
      <c r="FOA3" s="2439"/>
      <c r="FOB3" s="2439"/>
      <c r="FOC3" s="2439"/>
      <c r="FOD3" s="2439"/>
      <c r="FOE3" s="2439"/>
      <c r="FOF3" s="2439"/>
      <c r="FOG3" s="2439"/>
      <c r="FOH3" s="2439"/>
      <c r="FOI3" s="2439"/>
      <c r="FOJ3" s="2439"/>
      <c r="FOK3" s="2439"/>
      <c r="FOL3" s="2439"/>
      <c r="FOM3" s="2439"/>
      <c r="FON3" s="2439"/>
      <c r="FOO3" s="2439"/>
      <c r="FOP3" s="2439"/>
      <c r="FOQ3" s="2439"/>
      <c r="FOR3" s="2439"/>
      <c r="FOS3" s="2439"/>
      <c r="FOT3" s="2439"/>
      <c r="FOU3" s="2439"/>
      <c r="FOV3" s="2439"/>
      <c r="FOW3" s="2439"/>
      <c r="FOX3" s="2439"/>
      <c r="FOY3" s="2439"/>
      <c r="FOZ3" s="2439"/>
      <c r="FPA3" s="2439"/>
      <c r="FPB3" s="2439"/>
      <c r="FPC3" s="2439"/>
      <c r="FPD3" s="2439"/>
      <c r="FPE3" s="2439"/>
      <c r="FPF3" s="2439"/>
      <c r="FPG3" s="2439"/>
      <c r="FPH3" s="2439"/>
      <c r="FPI3" s="2439"/>
      <c r="FPJ3" s="2439"/>
      <c r="FPK3" s="2439"/>
      <c r="FPL3" s="2439"/>
      <c r="FPM3" s="2439"/>
      <c r="FPN3" s="2439"/>
      <c r="FPO3" s="2439"/>
      <c r="FPP3" s="2439"/>
      <c r="FPQ3" s="2439"/>
      <c r="FPR3" s="2439"/>
      <c r="FPS3" s="2439"/>
      <c r="FPT3" s="2439"/>
      <c r="FPU3" s="2439"/>
      <c r="FPV3" s="2439"/>
      <c r="FPW3" s="2439"/>
      <c r="FPX3" s="2439"/>
      <c r="FPY3" s="2439"/>
      <c r="FPZ3" s="2439"/>
      <c r="FQA3" s="2439"/>
      <c r="FQB3" s="2439"/>
      <c r="FQC3" s="2439"/>
      <c r="FQD3" s="2439"/>
      <c r="FQE3" s="2439"/>
      <c r="FQF3" s="2439"/>
      <c r="FQG3" s="2439"/>
      <c r="FQH3" s="2439"/>
      <c r="FQI3" s="2439"/>
      <c r="FQJ3" s="2439"/>
      <c r="FQK3" s="2439"/>
      <c r="FQL3" s="2439"/>
      <c r="FQM3" s="2439"/>
      <c r="FQN3" s="2439"/>
      <c r="FQO3" s="2439"/>
      <c r="FQP3" s="2439"/>
      <c r="FQQ3" s="2439"/>
      <c r="FQR3" s="2439"/>
      <c r="FQS3" s="2439"/>
      <c r="FQT3" s="2439"/>
      <c r="FQU3" s="2439"/>
      <c r="FQV3" s="2439"/>
      <c r="FQW3" s="2439"/>
      <c r="FQX3" s="2439"/>
      <c r="FQY3" s="2439"/>
      <c r="FQZ3" s="2439"/>
      <c r="FRA3" s="2439"/>
      <c r="FRB3" s="2439"/>
      <c r="FRC3" s="2439"/>
      <c r="FRD3" s="2439"/>
      <c r="FRE3" s="2439"/>
      <c r="FRF3" s="2439"/>
      <c r="FRG3" s="2439"/>
      <c r="FRH3" s="2439"/>
      <c r="FRI3" s="2439"/>
      <c r="FRJ3" s="2439"/>
      <c r="FRK3" s="2439"/>
      <c r="FRL3" s="2439"/>
      <c r="FRM3" s="2439"/>
      <c r="FRN3" s="2439"/>
      <c r="FRO3" s="2439"/>
      <c r="FRP3" s="2439"/>
      <c r="FRQ3" s="2439"/>
      <c r="FRR3" s="2439"/>
      <c r="FRS3" s="2439"/>
      <c r="FRT3" s="2439"/>
      <c r="FRU3" s="2439"/>
      <c r="FRV3" s="2439"/>
      <c r="FRW3" s="2439"/>
      <c r="FRX3" s="2439"/>
      <c r="FRY3" s="2439"/>
      <c r="FRZ3" s="2439"/>
      <c r="FSA3" s="2439"/>
      <c r="FSB3" s="2439"/>
      <c r="FSC3" s="2439"/>
      <c r="FSD3" s="2439"/>
      <c r="FSE3" s="2439"/>
      <c r="FSF3" s="2439"/>
      <c r="FSG3" s="2439"/>
      <c r="FSH3" s="2439"/>
      <c r="FSI3" s="2439"/>
      <c r="FSJ3" s="2439"/>
      <c r="FSK3" s="2439"/>
      <c r="FSL3" s="2439"/>
      <c r="FSM3" s="2439"/>
      <c r="FSN3" s="2439"/>
      <c r="FSO3" s="2439"/>
      <c r="FSP3" s="2439"/>
      <c r="FSQ3" s="2439"/>
      <c r="FSR3" s="2439"/>
      <c r="FSS3" s="2439"/>
      <c r="FST3" s="2439"/>
      <c r="FSU3" s="2439"/>
      <c r="FSV3" s="2439"/>
      <c r="FSW3" s="2439"/>
      <c r="FSX3" s="2439"/>
      <c r="FSY3" s="2439"/>
      <c r="FSZ3" s="2439"/>
      <c r="FTA3" s="2439"/>
      <c r="FTB3" s="2439"/>
      <c r="FTC3" s="2439"/>
      <c r="FTD3" s="2439"/>
      <c r="FTE3" s="2439"/>
      <c r="FTF3" s="2439"/>
      <c r="FTG3" s="2439"/>
      <c r="FTH3" s="2439"/>
      <c r="FTI3" s="2439"/>
      <c r="FTJ3" s="2439"/>
      <c r="FTK3" s="2439"/>
      <c r="FTL3" s="2439"/>
      <c r="FTM3" s="2439"/>
      <c r="FTN3" s="2439"/>
      <c r="FTO3" s="2439"/>
      <c r="FTP3" s="2439"/>
      <c r="FTQ3" s="2439"/>
      <c r="FTR3" s="2439"/>
      <c r="FTS3" s="2439"/>
      <c r="FTT3" s="2439"/>
      <c r="FTU3" s="2439"/>
      <c r="FTV3" s="2439"/>
      <c r="FTW3" s="2439"/>
      <c r="FTX3" s="2439"/>
      <c r="FTY3" s="2439"/>
      <c r="FTZ3" s="2439"/>
      <c r="FUA3" s="2439"/>
      <c r="FUB3" s="2439"/>
      <c r="FUC3" s="2439"/>
      <c r="FUD3" s="2439"/>
      <c r="FUE3" s="2439"/>
      <c r="FUF3" s="2439"/>
      <c r="FUG3" s="2439"/>
      <c r="FUH3" s="2439"/>
      <c r="FUI3" s="2439"/>
      <c r="FUJ3" s="2439"/>
      <c r="FUK3" s="2439"/>
      <c r="FUL3" s="2439"/>
      <c r="FUM3" s="2439"/>
      <c r="FUN3" s="2439"/>
      <c r="FUO3" s="2439"/>
      <c r="FUP3" s="2439"/>
      <c r="FUQ3" s="2439"/>
      <c r="FUR3" s="2439"/>
      <c r="FUS3" s="2439"/>
      <c r="FUT3" s="2439"/>
      <c r="FUU3" s="2439"/>
      <c r="FUV3" s="2439"/>
      <c r="FUW3" s="2439"/>
      <c r="FUX3" s="2439"/>
      <c r="FUY3" s="2439"/>
      <c r="FUZ3" s="2439"/>
      <c r="FVA3" s="2439"/>
      <c r="FVB3" s="2439"/>
      <c r="FVC3" s="2439"/>
      <c r="FVD3" s="2439"/>
      <c r="FVE3" s="2439"/>
      <c r="FVF3" s="2439"/>
      <c r="FVG3" s="2439"/>
      <c r="FVH3" s="2439"/>
      <c r="FVI3" s="2439"/>
      <c r="FVJ3" s="2439"/>
      <c r="FVK3" s="2439"/>
      <c r="FVL3" s="2439"/>
      <c r="FVM3" s="2439"/>
      <c r="FVN3" s="2439"/>
      <c r="FVO3" s="2439"/>
      <c r="FVP3" s="2439"/>
      <c r="FVQ3" s="2439"/>
      <c r="FVR3" s="2439"/>
      <c r="FVS3" s="2439"/>
      <c r="FVT3" s="2439"/>
      <c r="FVU3" s="2439"/>
      <c r="FVV3" s="2439"/>
      <c r="FVW3" s="2439"/>
      <c r="FVX3" s="2439"/>
      <c r="FVY3" s="2439"/>
      <c r="FVZ3" s="2439"/>
      <c r="FWA3" s="2439"/>
      <c r="FWB3" s="2439"/>
      <c r="FWC3" s="2439"/>
      <c r="FWD3" s="2439"/>
      <c r="FWE3" s="2439"/>
      <c r="FWF3" s="2439"/>
      <c r="FWG3" s="2439"/>
      <c r="FWH3" s="2439"/>
      <c r="FWI3" s="2439"/>
      <c r="FWJ3" s="2439"/>
      <c r="FWK3" s="2439"/>
      <c r="FWL3" s="2439"/>
      <c r="FWM3" s="2439"/>
      <c r="FWN3" s="2439"/>
      <c r="FWO3" s="2439"/>
      <c r="FWP3" s="2439"/>
      <c r="FWQ3" s="2439"/>
      <c r="FWR3" s="2439"/>
      <c r="FWS3" s="2439"/>
      <c r="FWT3" s="2439"/>
      <c r="FWU3" s="2439"/>
      <c r="FWV3" s="2439"/>
      <c r="FWW3" s="2439"/>
      <c r="FWX3" s="2439"/>
      <c r="FWY3" s="2439"/>
      <c r="FWZ3" s="2439"/>
      <c r="FXA3" s="2439"/>
      <c r="FXB3" s="2439"/>
      <c r="FXC3" s="2439"/>
      <c r="FXD3" s="2439"/>
      <c r="FXE3" s="2439"/>
      <c r="FXF3" s="2439"/>
      <c r="FXG3" s="2439"/>
      <c r="FXH3" s="2439"/>
      <c r="FXI3" s="2439"/>
      <c r="FXJ3" s="2439"/>
      <c r="FXK3" s="2439"/>
      <c r="FXL3" s="2439"/>
      <c r="FXM3" s="2439"/>
      <c r="FXN3" s="2439"/>
      <c r="FXO3" s="2439"/>
      <c r="FXP3" s="2439"/>
      <c r="FXQ3" s="2439"/>
      <c r="FXR3" s="2439"/>
      <c r="FXS3" s="2439"/>
      <c r="FXT3" s="2439"/>
      <c r="FXU3" s="2439"/>
      <c r="FXV3" s="2439"/>
      <c r="FXW3" s="2439"/>
      <c r="FXX3" s="2439"/>
      <c r="FXY3" s="2439"/>
      <c r="FXZ3" s="2439"/>
      <c r="FYA3" s="2439"/>
      <c r="FYB3" s="2439"/>
      <c r="FYC3" s="2439"/>
      <c r="FYD3" s="2439"/>
      <c r="FYE3" s="2439"/>
      <c r="FYF3" s="2439"/>
      <c r="FYG3" s="2439"/>
      <c r="FYH3" s="2439"/>
      <c r="FYI3" s="2439"/>
      <c r="FYJ3" s="2439"/>
      <c r="FYK3" s="2439"/>
      <c r="FYL3" s="2439"/>
      <c r="FYM3" s="2439"/>
      <c r="FYN3" s="2439"/>
      <c r="FYO3" s="2439"/>
      <c r="FYP3" s="2439"/>
      <c r="FYQ3" s="2439"/>
      <c r="FYR3" s="2439"/>
      <c r="FYS3" s="2439"/>
      <c r="FYT3" s="2439"/>
      <c r="FYU3" s="2439"/>
      <c r="FYV3" s="2439"/>
      <c r="FYW3" s="2439"/>
      <c r="FYX3" s="2439"/>
      <c r="FYY3" s="2439"/>
      <c r="FYZ3" s="2439"/>
      <c r="FZA3" s="2439"/>
      <c r="FZB3" s="2439"/>
      <c r="FZC3" s="2439"/>
      <c r="FZD3" s="2439"/>
      <c r="FZE3" s="2439"/>
      <c r="FZF3" s="2439"/>
      <c r="FZG3" s="2439"/>
      <c r="FZH3" s="2439"/>
      <c r="FZI3" s="2439"/>
      <c r="FZJ3" s="2439"/>
      <c r="FZK3" s="2439"/>
      <c r="FZL3" s="2439"/>
      <c r="FZM3" s="2439"/>
      <c r="FZN3" s="2439"/>
      <c r="FZO3" s="2439"/>
      <c r="FZP3" s="2439"/>
      <c r="FZQ3" s="2439"/>
      <c r="FZR3" s="2439"/>
      <c r="FZS3" s="2439"/>
      <c r="FZT3" s="2439"/>
      <c r="FZU3" s="2439"/>
      <c r="FZV3" s="2439"/>
      <c r="FZW3" s="2439"/>
      <c r="FZX3" s="2439"/>
      <c r="FZY3" s="2439"/>
      <c r="FZZ3" s="2439"/>
      <c r="GAA3" s="2439"/>
      <c r="GAB3" s="2439"/>
      <c r="GAC3" s="2439"/>
      <c r="GAD3" s="2439"/>
      <c r="GAE3" s="2439"/>
      <c r="GAF3" s="2439"/>
      <c r="GAG3" s="2439"/>
      <c r="GAH3" s="2439"/>
      <c r="GAI3" s="2439"/>
      <c r="GAJ3" s="2439"/>
      <c r="GAK3" s="2439"/>
      <c r="GAL3" s="2439"/>
      <c r="GAM3" s="2439"/>
      <c r="GAN3" s="2439"/>
      <c r="GAO3" s="2439"/>
      <c r="GAP3" s="2439"/>
      <c r="GAQ3" s="2439"/>
      <c r="GAR3" s="2439"/>
      <c r="GAS3" s="2439"/>
      <c r="GAT3" s="2439"/>
      <c r="GAU3" s="2439"/>
      <c r="GAV3" s="2439"/>
      <c r="GAW3" s="2439"/>
      <c r="GAX3" s="2439"/>
      <c r="GAY3" s="2439"/>
      <c r="GAZ3" s="2439"/>
      <c r="GBA3" s="2439"/>
      <c r="GBB3" s="2439"/>
      <c r="GBC3" s="2439"/>
      <c r="GBD3" s="2439"/>
      <c r="GBE3" s="2439"/>
      <c r="GBF3" s="2439"/>
      <c r="GBG3" s="2439"/>
      <c r="GBH3" s="2439"/>
      <c r="GBI3" s="2439"/>
      <c r="GBJ3" s="2439"/>
      <c r="GBK3" s="2439"/>
      <c r="GBL3" s="2439"/>
      <c r="GBM3" s="2439"/>
      <c r="GBN3" s="2439"/>
      <c r="GBO3" s="2439"/>
      <c r="GBP3" s="2439"/>
      <c r="GBQ3" s="2439"/>
      <c r="GBR3" s="2439"/>
      <c r="GBS3" s="2439"/>
      <c r="GBT3" s="2439"/>
      <c r="GBU3" s="2439"/>
      <c r="GBV3" s="2439"/>
      <c r="GBW3" s="2439"/>
      <c r="GBX3" s="2439"/>
      <c r="GBY3" s="2439"/>
      <c r="GBZ3" s="2439"/>
      <c r="GCA3" s="2439"/>
      <c r="GCB3" s="2439"/>
      <c r="GCC3" s="2439"/>
      <c r="GCD3" s="2439"/>
      <c r="GCE3" s="2439"/>
      <c r="GCF3" s="2439"/>
      <c r="GCG3" s="2439"/>
      <c r="GCH3" s="2439"/>
      <c r="GCI3" s="2439"/>
      <c r="GCJ3" s="2439"/>
      <c r="GCK3" s="2439"/>
      <c r="GCL3" s="2439"/>
      <c r="GCM3" s="2439"/>
      <c r="GCN3" s="2439"/>
      <c r="GCO3" s="2439"/>
      <c r="GCP3" s="2439"/>
      <c r="GCQ3" s="2439"/>
      <c r="GCR3" s="2439"/>
      <c r="GCS3" s="2439"/>
      <c r="GCT3" s="2439"/>
      <c r="GCU3" s="2439"/>
      <c r="GCV3" s="2439"/>
      <c r="GCW3" s="2439"/>
      <c r="GCX3" s="2439"/>
      <c r="GCY3" s="2439"/>
      <c r="GCZ3" s="2439"/>
      <c r="GDA3" s="2439"/>
      <c r="GDB3" s="2439"/>
      <c r="GDC3" s="2439"/>
      <c r="GDD3" s="2439"/>
      <c r="GDE3" s="2439"/>
      <c r="GDF3" s="2439"/>
      <c r="GDG3" s="2439"/>
      <c r="GDH3" s="2439"/>
      <c r="GDI3" s="2439"/>
      <c r="GDJ3" s="2439"/>
      <c r="GDK3" s="2439"/>
      <c r="GDL3" s="2439"/>
      <c r="GDM3" s="2439"/>
      <c r="GDN3" s="2439"/>
      <c r="GDO3" s="2439"/>
      <c r="GDP3" s="2439"/>
      <c r="GDQ3" s="2439"/>
      <c r="GDR3" s="2439"/>
      <c r="GDS3" s="2439"/>
      <c r="GDT3" s="2439"/>
      <c r="GDU3" s="2439"/>
      <c r="GDV3" s="2439"/>
      <c r="GDW3" s="2439"/>
      <c r="GDX3" s="2439"/>
      <c r="GDY3" s="2439"/>
      <c r="GDZ3" s="2439"/>
      <c r="GEA3" s="2439"/>
      <c r="GEB3" s="2439"/>
      <c r="GEC3" s="2439"/>
      <c r="GED3" s="2439"/>
      <c r="GEE3" s="2439"/>
      <c r="GEF3" s="2439"/>
      <c r="GEG3" s="2439"/>
      <c r="GEH3" s="2439"/>
      <c r="GEI3" s="2439"/>
      <c r="GEJ3" s="2439"/>
      <c r="GEK3" s="2439"/>
      <c r="GEL3" s="2439"/>
      <c r="GEM3" s="2439"/>
      <c r="GEN3" s="2439"/>
      <c r="GEO3" s="2439"/>
      <c r="GEP3" s="2439"/>
      <c r="GEQ3" s="2439"/>
      <c r="GER3" s="2439"/>
      <c r="GES3" s="2439"/>
      <c r="GET3" s="2439"/>
      <c r="GEU3" s="2439"/>
      <c r="GEV3" s="2439"/>
      <c r="GEW3" s="2439"/>
      <c r="GEX3" s="2439"/>
      <c r="GEY3" s="2439"/>
      <c r="GEZ3" s="2439"/>
      <c r="GFA3" s="2439"/>
      <c r="GFB3" s="2439"/>
      <c r="GFC3" s="2439"/>
      <c r="GFD3" s="2439"/>
      <c r="GFE3" s="2439"/>
      <c r="GFF3" s="2439"/>
      <c r="GFG3" s="2439"/>
      <c r="GFH3" s="2439"/>
      <c r="GFI3" s="2439"/>
      <c r="GFJ3" s="2439"/>
      <c r="GFK3" s="2439"/>
      <c r="GFL3" s="2439"/>
      <c r="GFM3" s="2439"/>
      <c r="GFN3" s="2439"/>
      <c r="GFO3" s="2439"/>
      <c r="GFP3" s="2439"/>
      <c r="GFQ3" s="2439"/>
      <c r="GFR3" s="2439"/>
      <c r="GFS3" s="2439"/>
      <c r="GFT3" s="2439"/>
      <c r="GFU3" s="2439"/>
      <c r="GFV3" s="2439"/>
      <c r="GFW3" s="2439"/>
      <c r="GFX3" s="2439"/>
      <c r="GFY3" s="2439"/>
      <c r="GFZ3" s="2439"/>
      <c r="GGA3" s="2439"/>
      <c r="GGB3" s="2439"/>
      <c r="GGC3" s="2439"/>
      <c r="GGD3" s="2439"/>
      <c r="GGE3" s="2439"/>
      <c r="GGF3" s="2439"/>
      <c r="GGG3" s="2439"/>
      <c r="GGH3" s="2439"/>
      <c r="GGI3" s="2439"/>
      <c r="GGJ3" s="2439"/>
      <c r="GGK3" s="2439"/>
      <c r="GGL3" s="2439"/>
      <c r="GGM3" s="2439"/>
      <c r="GGN3" s="2439"/>
      <c r="GGO3" s="2439"/>
      <c r="GGP3" s="2439"/>
      <c r="GGQ3" s="2439"/>
      <c r="GGR3" s="2439"/>
      <c r="GGS3" s="2439"/>
      <c r="GGT3" s="2439"/>
      <c r="GGU3" s="2439"/>
      <c r="GGV3" s="2439"/>
      <c r="GGW3" s="2439"/>
      <c r="GGX3" s="2439"/>
      <c r="GGY3" s="2439"/>
      <c r="GGZ3" s="2439"/>
      <c r="GHA3" s="2439"/>
      <c r="GHB3" s="2439"/>
      <c r="GHC3" s="2439"/>
      <c r="GHD3" s="2439"/>
      <c r="GHE3" s="2439"/>
      <c r="GHF3" s="2439"/>
      <c r="GHG3" s="2439"/>
      <c r="GHH3" s="2439"/>
      <c r="GHI3" s="2439"/>
      <c r="GHJ3" s="2439"/>
      <c r="GHK3" s="2439"/>
      <c r="GHL3" s="2439"/>
      <c r="GHM3" s="2439"/>
      <c r="GHN3" s="2439"/>
      <c r="GHO3" s="2439"/>
      <c r="GHP3" s="2439"/>
      <c r="GHQ3" s="2439"/>
      <c r="GHR3" s="2439"/>
      <c r="GHS3" s="2439"/>
      <c r="GHT3" s="2439"/>
      <c r="GHU3" s="2439"/>
      <c r="GHV3" s="2439"/>
      <c r="GHW3" s="2439"/>
      <c r="GHX3" s="2439"/>
      <c r="GHY3" s="2439"/>
      <c r="GHZ3" s="2439"/>
      <c r="GIA3" s="2439"/>
      <c r="GIB3" s="2439"/>
      <c r="GIC3" s="2439"/>
      <c r="GID3" s="2439"/>
      <c r="GIE3" s="2439"/>
      <c r="GIF3" s="2439"/>
      <c r="GIG3" s="2439"/>
      <c r="GIH3" s="2439"/>
      <c r="GII3" s="2439"/>
      <c r="GIJ3" s="2439"/>
      <c r="GIK3" s="2439"/>
      <c r="GIL3" s="2439"/>
      <c r="GIM3" s="2439"/>
      <c r="GIN3" s="2439"/>
      <c r="GIO3" s="2439"/>
      <c r="GIP3" s="2439"/>
      <c r="GIQ3" s="2439"/>
      <c r="GIR3" s="2439"/>
      <c r="GIS3" s="2439"/>
      <c r="GIT3" s="2439"/>
      <c r="GIU3" s="2439"/>
      <c r="GIV3" s="2439"/>
      <c r="GIW3" s="2439"/>
      <c r="GIX3" s="2439"/>
      <c r="GIY3" s="2439"/>
      <c r="GIZ3" s="2439"/>
      <c r="GJA3" s="2439"/>
      <c r="GJB3" s="2439"/>
      <c r="GJC3" s="2439"/>
      <c r="GJD3" s="2439"/>
      <c r="GJE3" s="2439"/>
      <c r="GJF3" s="2439"/>
      <c r="GJG3" s="2439"/>
      <c r="GJH3" s="2439"/>
      <c r="GJI3" s="2439"/>
      <c r="GJJ3" s="2439"/>
      <c r="GJK3" s="2439"/>
      <c r="GJL3" s="2439"/>
      <c r="GJM3" s="2439"/>
      <c r="GJN3" s="2439"/>
      <c r="GJO3" s="2439"/>
      <c r="GJP3" s="2439"/>
      <c r="GJQ3" s="2439"/>
      <c r="GJR3" s="2439"/>
      <c r="GJS3" s="2439"/>
      <c r="GJT3" s="2439"/>
      <c r="GJU3" s="2439"/>
      <c r="GJV3" s="2439"/>
      <c r="GJW3" s="2439"/>
      <c r="GJX3" s="2439"/>
      <c r="GJY3" s="2439"/>
      <c r="GJZ3" s="2439"/>
      <c r="GKA3" s="2439"/>
      <c r="GKB3" s="2439"/>
      <c r="GKC3" s="2439"/>
      <c r="GKD3" s="2439"/>
      <c r="GKE3" s="2439"/>
      <c r="GKF3" s="2439"/>
      <c r="GKG3" s="2439"/>
      <c r="GKH3" s="2439"/>
      <c r="GKI3" s="2439"/>
      <c r="GKJ3" s="2439"/>
      <c r="GKK3" s="2439"/>
      <c r="GKL3" s="2439"/>
      <c r="GKM3" s="2439"/>
      <c r="GKN3" s="2439"/>
      <c r="GKO3" s="2439"/>
      <c r="GKP3" s="2439"/>
      <c r="GKQ3" s="2439"/>
      <c r="GKR3" s="2439"/>
      <c r="GKS3" s="2439"/>
      <c r="GKT3" s="2439"/>
      <c r="GKU3" s="2439"/>
      <c r="GKV3" s="2439"/>
      <c r="GKW3" s="2439"/>
      <c r="GKX3" s="2439"/>
      <c r="GKY3" s="2439"/>
      <c r="GKZ3" s="2439"/>
      <c r="GLA3" s="2439"/>
      <c r="GLB3" s="2439"/>
      <c r="GLC3" s="2439"/>
      <c r="GLD3" s="2439"/>
      <c r="GLE3" s="2439"/>
      <c r="GLF3" s="2439"/>
      <c r="GLG3" s="2439"/>
      <c r="GLH3" s="2439"/>
      <c r="GLI3" s="2439"/>
      <c r="GLJ3" s="2439"/>
      <c r="GLK3" s="2439"/>
      <c r="GLL3" s="2439"/>
      <c r="GLM3" s="2439"/>
      <c r="GLN3" s="2439"/>
      <c r="GLO3" s="2439"/>
      <c r="GLP3" s="2439"/>
      <c r="GLQ3" s="2439"/>
      <c r="GLR3" s="2439"/>
      <c r="GLS3" s="2439"/>
      <c r="GLT3" s="2439"/>
      <c r="GLU3" s="2439"/>
      <c r="GLV3" s="2439"/>
      <c r="GLW3" s="2439"/>
      <c r="GLX3" s="2439"/>
      <c r="GLY3" s="2439"/>
      <c r="GLZ3" s="2439"/>
      <c r="GMA3" s="2439"/>
      <c r="GMB3" s="2439"/>
      <c r="GMC3" s="2439"/>
      <c r="GMD3" s="2439"/>
      <c r="GME3" s="2439"/>
      <c r="GMF3" s="2439"/>
      <c r="GMG3" s="2439"/>
      <c r="GMH3" s="2439"/>
      <c r="GMI3" s="2439"/>
      <c r="GMJ3" s="2439"/>
      <c r="GMK3" s="2439"/>
      <c r="GML3" s="2439"/>
      <c r="GMM3" s="2439"/>
      <c r="GMN3" s="2439"/>
      <c r="GMO3" s="2439"/>
      <c r="GMP3" s="2439"/>
      <c r="GMQ3" s="2439"/>
      <c r="GMR3" s="2439"/>
      <c r="GMS3" s="2439"/>
      <c r="GMT3" s="2439"/>
      <c r="GMU3" s="2439"/>
      <c r="GMV3" s="2439"/>
      <c r="GMW3" s="2439"/>
      <c r="GMX3" s="2439"/>
      <c r="GMY3" s="2439"/>
      <c r="GMZ3" s="2439"/>
      <c r="GNA3" s="2439"/>
      <c r="GNB3" s="2439"/>
      <c r="GNC3" s="2439"/>
      <c r="GND3" s="2439"/>
      <c r="GNE3" s="2439"/>
      <c r="GNF3" s="2439"/>
      <c r="GNG3" s="2439"/>
      <c r="GNH3" s="2439"/>
      <c r="GNI3" s="2439"/>
      <c r="GNJ3" s="2439"/>
      <c r="GNK3" s="2439"/>
      <c r="GNL3" s="2439"/>
      <c r="GNM3" s="2439"/>
      <c r="GNN3" s="2439"/>
      <c r="GNO3" s="2439"/>
      <c r="GNP3" s="2439"/>
      <c r="GNQ3" s="2439"/>
      <c r="GNR3" s="2439"/>
      <c r="GNS3" s="2439"/>
      <c r="GNT3" s="2439"/>
      <c r="GNU3" s="2439"/>
      <c r="GNV3" s="2439"/>
      <c r="GNW3" s="2439"/>
      <c r="GNX3" s="2439"/>
      <c r="GNY3" s="2439"/>
      <c r="GNZ3" s="2439"/>
      <c r="GOA3" s="2439"/>
      <c r="GOB3" s="2439"/>
      <c r="GOC3" s="2439"/>
      <c r="GOD3" s="2439"/>
      <c r="GOE3" s="2439"/>
      <c r="GOF3" s="2439"/>
      <c r="GOG3" s="2439"/>
      <c r="GOH3" s="2439"/>
      <c r="GOI3" s="2439"/>
      <c r="GOJ3" s="2439"/>
      <c r="GOK3" s="2439"/>
      <c r="GOL3" s="2439"/>
      <c r="GOM3" s="2439"/>
      <c r="GON3" s="2439"/>
      <c r="GOO3" s="2439"/>
      <c r="GOP3" s="2439"/>
      <c r="GOQ3" s="2439"/>
      <c r="GOR3" s="2439"/>
      <c r="GOS3" s="2439"/>
      <c r="GOT3" s="2439"/>
      <c r="GOU3" s="2439"/>
      <c r="GOV3" s="2439"/>
      <c r="GOW3" s="2439"/>
      <c r="GOX3" s="2439"/>
      <c r="GOY3" s="2439"/>
      <c r="GOZ3" s="2439"/>
      <c r="GPA3" s="2439"/>
      <c r="GPB3" s="2439"/>
      <c r="GPC3" s="2439"/>
      <c r="GPD3" s="2439"/>
      <c r="GPE3" s="2439"/>
      <c r="GPF3" s="2439"/>
      <c r="GPG3" s="2439"/>
      <c r="GPH3" s="2439"/>
      <c r="GPI3" s="2439"/>
      <c r="GPJ3" s="2439"/>
      <c r="GPK3" s="2439"/>
      <c r="GPL3" s="2439"/>
      <c r="GPM3" s="2439"/>
      <c r="GPN3" s="2439"/>
      <c r="GPO3" s="2439"/>
      <c r="GPP3" s="2439"/>
      <c r="GPQ3" s="2439"/>
      <c r="GPR3" s="2439"/>
      <c r="GPS3" s="2439"/>
      <c r="GPT3" s="2439"/>
      <c r="GPU3" s="2439"/>
      <c r="GPV3" s="2439"/>
      <c r="GPW3" s="2439"/>
      <c r="GPX3" s="2439"/>
      <c r="GPY3" s="2439"/>
      <c r="GPZ3" s="2439"/>
      <c r="GQA3" s="2439"/>
      <c r="GQB3" s="2439"/>
      <c r="GQC3" s="2439"/>
      <c r="GQD3" s="2439"/>
      <c r="GQE3" s="2439"/>
      <c r="GQF3" s="2439"/>
      <c r="GQG3" s="2439"/>
      <c r="GQH3" s="2439"/>
      <c r="GQI3" s="2439"/>
      <c r="GQJ3" s="2439"/>
      <c r="GQK3" s="2439"/>
      <c r="GQL3" s="2439"/>
      <c r="GQM3" s="2439"/>
      <c r="GQN3" s="2439"/>
      <c r="GQO3" s="2439"/>
      <c r="GQP3" s="2439"/>
      <c r="GQQ3" s="2439"/>
      <c r="GQR3" s="2439"/>
      <c r="GQS3" s="2439"/>
      <c r="GQT3" s="2439"/>
      <c r="GQU3" s="2439"/>
      <c r="GQV3" s="2439"/>
      <c r="GQW3" s="2439"/>
      <c r="GQX3" s="2439"/>
      <c r="GQY3" s="2439"/>
      <c r="GQZ3" s="2439"/>
      <c r="GRA3" s="2439"/>
      <c r="GRB3" s="2439"/>
      <c r="GRC3" s="2439"/>
      <c r="GRD3" s="2439"/>
      <c r="GRE3" s="2439"/>
      <c r="GRF3" s="2439"/>
      <c r="GRG3" s="2439"/>
      <c r="GRH3" s="2439"/>
      <c r="GRI3" s="2439"/>
      <c r="GRJ3" s="2439"/>
      <c r="GRK3" s="2439"/>
      <c r="GRL3" s="2439"/>
      <c r="GRM3" s="2439"/>
      <c r="GRN3" s="2439"/>
      <c r="GRO3" s="2439"/>
      <c r="GRP3" s="2439"/>
      <c r="GRQ3" s="2439"/>
      <c r="GRR3" s="2439"/>
      <c r="GRS3" s="2439"/>
      <c r="GRT3" s="2439"/>
      <c r="GRU3" s="2439"/>
      <c r="GRV3" s="2439"/>
      <c r="GRW3" s="2439"/>
      <c r="GRX3" s="2439"/>
      <c r="GRY3" s="2439"/>
      <c r="GRZ3" s="2439"/>
      <c r="GSA3" s="2439"/>
      <c r="GSB3" s="2439"/>
      <c r="GSC3" s="2439"/>
      <c r="GSD3" s="2439"/>
      <c r="GSE3" s="2439"/>
      <c r="GSF3" s="2439"/>
      <c r="GSG3" s="2439"/>
      <c r="GSH3" s="2439"/>
      <c r="GSI3" s="2439"/>
      <c r="GSJ3" s="2439"/>
      <c r="GSK3" s="2439"/>
      <c r="GSL3" s="2439"/>
      <c r="GSM3" s="2439"/>
      <c r="GSN3" s="2439"/>
      <c r="GSO3" s="2439"/>
      <c r="GSP3" s="2439"/>
      <c r="GSQ3" s="2439"/>
      <c r="GSR3" s="2439"/>
      <c r="GSS3" s="2439"/>
      <c r="GST3" s="2439"/>
      <c r="GSU3" s="2439"/>
      <c r="GSV3" s="2439"/>
      <c r="GSW3" s="2439"/>
      <c r="GSX3" s="2439"/>
      <c r="GSY3" s="2439"/>
      <c r="GSZ3" s="2439"/>
      <c r="GTA3" s="2439"/>
      <c r="GTB3" s="2439"/>
      <c r="GTC3" s="2439"/>
      <c r="GTD3" s="2439"/>
      <c r="GTE3" s="2439"/>
      <c r="GTF3" s="2439"/>
      <c r="GTG3" s="2439"/>
      <c r="GTH3" s="2439"/>
      <c r="GTI3" s="2439"/>
      <c r="GTJ3" s="2439"/>
      <c r="GTK3" s="2439"/>
      <c r="GTL3" s="2439"/>
      <c r="GTM3" s="2439"/>
      <c r="GTN3" s="2439"/>
      <c r="GTO3" s="2439"/>
      <c r="GTP3" s="2439"/>
      <c r="GTQ3" s="2439"/>
      <c r="GTR3" s="2439"/>
      <c r="GTS3" s="2439"/>
      <c r="GTT3" s="2439"/>
      <c r="GTU3" s="2439"/>
      <c r="GTV3" s="2439"/>
      <c r="GTW3" s="2439"/>
      <c r="GTX3" s="2439"/>
      <c r="GTY3" s="2439"/>
      <c r="GTZ3" s="2439"/>
      <c r="GUA3" s="2439"/>
      <c r="GUB3" s="2439"/>
      <c r="GUC3" s="2439"/>
      <c r="GUD3" s="2439"/>
      <c r="GUE3" s="2439"/>
      <c r="GUF3" s="2439"/>
      <c r="GUG3" s="2439"/>
      <c r="GUH3" s="2439"/>
      <c r="GUI3" s="2439"/>
      <c r="GUJ3" s="2439"/>
      <c r="GUK3" s="2439"/>
      <c r="GUL3" s="2439"/>
      <c r="GUM3" s="2439"/>
      <c r="GUN3" s="2439"/>
      <c r="GUO3" s="2439"/>
      <c r="GUP3" s="2439"/>
      <c r="GUQ3" s="2439"/>
      <c r="GUR3" s="2439"/>
      <c r="GUS3" s="2439"/>
      <c r="GUT3" s="2439"/>
      <c r="GUU3" s="2439"/>
      <c r="GUV3" s="2439"/>
      <c r="GUW3" s="2439"/>
      <c r="GUX3" s="2439"/>
      <c r="GUY3" s="2439"/>
      <c r="GUZ3" s="2439"/>
      <c r="GVA3" s="2439"/>
      <c r="GVB3" s="2439"/>
      <c r="GVC3" s="2439"/>
      <c r="GVD3" s="2439"/>
      <c r="GVE3" s="2439"/>
      <c r="GVF3" s="2439"/>
      <c r="GVG3" s="2439"/>
      <c r="GVH3" s="2439"/>
      <c r="GVI3" s="2439"/>
      <c r="GVJ3" s="2439"/>
      <c r="GVK3" s="2439"/>
      <c r="GVL3" s="2439"/>
      <c r="GVM3" s="2439"/>
      <c r="GVN3" s="2439"/>
      <c r="GVO3" s="2439"/>
      <c r="GVP3" s="2439"/>
      <c r="GVQ3" s="2439"/>
      <c r="GVR3" s="2439"/>
      <c r="GVS3" s="2439"/>
      <c r="GVT3" s="2439"/>
      <c r="GVU3" s="2439"/>
      <c r="GVV3" s="2439"/>
      <c r="GVW3" s="2439"/>
      <c r="GVX3" s="2439"/>
      <c r="GVY3" s="2439"/>
      <c r="GVZ3" s="2439"/>
      <c r="GWA3" s="2439"/>
      <c r="GWB3" s="2439"/>
      <c r="GWC3" s="2439"/>
      <c r="GWD3" s="2439"/>
      <c r="GWE3" s="2439"/>
      <c r="GWF3" s="2439"/>
      <c r="GWG3" s="2439"/>
      <c r="GWH3" s="2439"/>
      <c r="GWI3" s="2439"/>
      <c r="GWJ3" s="2439"/>
      <c r="GWK3" s="2439"/>
      <c r="GWL3" s="2439"/>
      <c r="GWM3" s="2439"/>
      <c r="GWN3" s="2439"/>
      <c r="GWO3" s="2439"/>
      <c r="GWP3" s="2439"/>
      <c r="GWQ3" s="2439"/>
      <c r="GWR3" s="2439"/>
      <c r="GWS3" s="2439"/>
      <c r="GWT3" s="2439"/>
      <c r="GWU3" s="2439"/>
      <c r="GWV3" s="2439"/>
      <c r="GWW3" s="2439"/>
      <c r="GWX3" s="2439"/>
      <c r="GWY3" s="2439"/>
      <c r="GWZ3" s="2439"/>
      <c r="GXA3" s="2439"/>
      <c r="GXB3" s="2439"/>
      <c r="GXC3" s="2439"/>
      <c r="GXD3" s="2439"/>
      <c r="GXE3" s="2439"/>
      <c r="GXF3" s="2439"/>
      <c r="GXG3" s="2439"/>
      <c r="GXH3" s="2439"/>
      <c r="GXI3" s="2439"/>
      <c r="GXJ3" s="2439"/>
      <c r="GXK3" s="2439"/>
      <c r="GXL3" s="2439"/>
      <c r="GXM3" s="2439"/>
      <c r="GXN3" s="2439"/>
      <c r="GXO3" s="2439"/>
      <c r="GXP3" s="2439"/>
      <c r="GXQ3" s="2439"/>
      <c r="GXR3" s="2439"/>
      <c r="GXS3" s="2439"/>
      <c r="GXT3" s="2439"/>
      <c r="GXU3" s="2439"/>
      <c r="GXV3" s="2439"/>
      <c r="GXW3" s="2439"/>
      <c r="GXX3" s="2439"/>
      <c r="GXY3" s="2439"/>
      <c r="GXZ3" s="2439"/>
      <c r="GYA3" s="2439"/>
      <c r="GYB3" s="2439"/>
      <c r="GYC3" s="2439"/>
      <c r="GYD3" s="2439"/>
      <c r="GYE3" s="2439"/>
      <c r="GYF3" s="2439"/>
      <c r="GYG3" s="2439"/>
      <c r="GYH3" s="2439"/>
      <c r="GYI3" s="2439"/>
      <c r="GYJ3" s="2439"/>
      <c r="GYK3" s="2439"/>
      <c r="GYL3" s="2439"/>
      <c r="GYM3" s="2439"/>
      <c r="GYN3" s="2439"/>
      <c r="GYO3" s="2439"/>
      <c r="GYP3" s="2439"/>
      <c r="GYQ3" s="2439"/>
      <c r="GYR3" s="2439"/>
      <c r="GYS3" s="2439"/>
      <c r="GYT3" s="2439"/>
      <c r="GYU3" s="2439"/>
      <c r="GYV3" s="2439"/>
      <c r="GYW3" s="2439"/>
      <c r="GYX3" s="2439"/>
      <c r="GYY3" s="2439"/>
      <c r="GYZ3" s="2439"/>
      <c r="GZA3" s="2439"/>
      <c r="GZB3" s="2439"/>
      <c r="GZC3" s="2439"/>
      <c r="GZD3" s="2439"/>
      <c r="GZE3" s="2439"/>
      <c r="GZF3" s="2439"/>
      <c r="GZG3" s="2439"/>
      <c r="GZH3" s="2439"/>
      <c r="GZI3" s="2439"/>
      <c r="GZJ3" s="2439"/>
      <c r="GZK3" s="2439"/>
      <c r="GZL3" s="2439"/>
      <c r="GZM3" s="2439"/>
      <c r="GZN3" s="2439"/>
      <c r="GZO3" s="2439"/>
      <c r="GZP3" s="2439"/>
      <c r="GZQ3" s="2439"/>
      <c r="GZR3" s="2439"/>
      <c r="GZS3" s="2439"/>
      <c r="GZT3" s="2439"/>
      <c r="GZU3" s="2439"/>
      <c r="GZV3" s="2439"/>
      <c r="GZW3" s="2439"/>
      <c r="GZX3" s="2439"/>
      <c r="GZY3" s="2439"/>
      <c r="GZZ3" s="2439"/>
      <c r="HAA3" s="2439"/>
      <c r="HAB3" s="2439"/>
      <c r="HAC3" s="2439"/>
      <c r="HAD3" s="2439"/>
      <c r="HAE3" s="2439"/>
      <c r="HAF3" s="2439"/>
      <c r="HAG3" s="2439"/>
      <c r="HAH3" s="2439"/>
      <c r="HAI3" s="2439"/>
      <c r="HAJ3" s="2439"/>
      <c r="HAK3" s="2439"/>
      <c r="HAL3" s="2439"/>
      <c r="HAM3" s="2439"/>
      <c r="HAN3" s="2439"/>
      <c r="HAO3" s="2439"/>
      <c r="HAP3" s="2439"/>
      <c r="HAQ3" s="2439"/>
      <c r="HAR3" s="2439"/>
      <c r="HAS3" s="2439"/>
      <c r="HAT3" s="2439"/>
      <c r="HAU3" s="2439"/>
      <c r="HAV3" s="2439"/>
      <c r="HAW3" s="2439"/>
      <c r="HAX3" s="2439"/>
      <c r="HAY3" s="2439"/>
      <c r="HAZ3" s="2439"/>
      <c r="HBA3" s="2439"/>
      <c r="HBB3" s="2439"/>
      <c r="HBC3" s="2439"/>
      <c r="HBD3" s="2439"/>
      <c r="HBE3" s="2439"/>
      <c r="HBF3" s="2439"/>
      <c r="HBG3" s="2439"/>
      <c r="HBH3" s="2439"/>
      <c r="HBI3" s="2439"/>
      <c r="HBJ3" s="2439"/>
      <c r="HBK3" s="2439"/>
      <c r="HBL3" s="2439"/>
      <c r="HBM3" s="2439"/>
      <c r="HBN3" s="2439"/>
      <c r="HBO3" s="2439"/>
      <c r="HBP3" s="2439"/>
      <c r="HBQ3" s="2439"/>
      <c r="HBR3" s="2439"/>
      <c r="HBS3" s="2439"/>
      <c r="HBT3" s="2439"/>
      <c r="HBU3" s="2439"/>
      <c r="HBV3" s="2439"/>
      <c r="HBW3" s="2439"/>
      <c r="HBX3" s="2439"/>
      <c r="HBY3" s="2439"/>
      <c r="HBZ3" s="2439"/>
      <c r="HCA3" s="2439"/>
      <c r="HCB3" s="2439"/>
      <c r="HCC3" s="2439"/>
      <c r="HCD3" s="2439"/>
      <c r="HCE3" s="2439"/>
      <c r="HCF3" s="2439"/>
      <c r="HCG3" s="2439"/>
      <c r="HCH3" s="2439"/>
      <c r="HCI3" s="2439"/>
      <c r="HCJ3" s="2439"/>
      <c r="HCK3" s="2439"/>
      <c r="HCL3" s="2439"/>
      <c r="HCM3" s="2439"/>
      <c r="HCN3" s="2439"/>
      <c r="HCO3" s="2439"/>
      <c r="HCP3" s="2439"/>
      <c r="HCQ3" s="2439"/>
      <c r="HCR3" s="2439"/>
      <c r="HCS3" s="2439"/>
      <c r="HCT3" s="2439"/>
      <c r="HCU3" s="2439"/>
      <c r="HCV3" s="2439"/>
      <c r="HCW3" s="2439"/>
      <c r="HCX3" s="2439"/>
      <c r="HCY3" s="2439"/>
      <c r="HCZ3" s="2439"/>
      <c r="HDA3" s="2439"/>
      <c r="HDB3" s="2439"/>
      <c r="HDC3" s="2439"/>
      <c r="HDD3" s="2439"/>
      <c r="HDE3" s="2439"/>
      <c r="HDF3" s="2439"/>
      <c r="HDG3" s="2439"/>
      <c r="HDH3" s="2439"/>
      <c r="HDI3" s="2439"/>
      <c r="HDJ3" s="2439"/>
      <c r="HDK3" s="2439"/>
      <c r="HDL3" s="2439"/>
      <c r="HDM3" s="2439"/>
      <c r="HDN3" s="2439"/>
      <c r="HDO3" s="2439"/>
      <c r="HDP3" s="2439"/>
      <c r="HDQ3" s="2439"/>
      <c r="HDR3" s="2439"/>
      <c r="HDS3" s="2439"/>
      <c r="HDT3" s="2439"/>
      <c r="HDU3" s="2439"/>
      <c r="HDV3" s="2439"/>
      <c r="HDW3" s="2439"/>
      <c r="HDX3" s="2439"/>
      <c r="HDY3" s="2439"/>
      <c r="HDZ3" s="2439"/>
      <c r="HEA3" s="2439"/>
      <c r="HEB3" s="2439"/>
      <c r="HEC3" s="2439"/>
      <c r="HED3" s="2439"/>
      <c r="HEE3" s="2439"/>
      <c r="HEF3" s="2439"/>
      <c r="HEG3" s="2439"/>
      <c r="HEH3" s="2439"/>
      <c r="HEI3" s="2439"/>
      <c r="HEJ3" s="2439"/>
      <c r="HEK3" s="2439"/>
      <c r="HEL3" s="2439"/>
      <c r="HEM3" s="2439"/>
      <c r="HEN3" s="2439"/>
      <c r="HEO3" s="2439"/>
      <c r="HEP3" s="2439"/>
      <c r="HEQ3" s="2439"/>
      <c r="HER3" s="2439"/>
      <c r="HES3" s="2439"/>
      <c r="HET3" s="2439"/>
      <c r="HEU3" s="2439"/>
      <c r="HEV3" s="2439"/>
      <c r="HEW3" s="2439"/>
      <c r="HEX3" s="2439"/>
      <c r="HEY3" s="2439"/>
      <c r="HEZ3" s="2439"/>
      <c r="HFA3" s="2439"/>
      <c r="HFB3" s="2439"/>
      <c r="HFC3" s="2439"/>
      <c r="HFD3" s="2439"/>
      <c r="HFE3" s="2439"/>
      <c r="HFF3" s="2439"/>
      <c r="HFG3" s="2439"/>
      <c r="HFH3" s="2439"/>
      <c r="HFI3" s="2439"/>
      <c r="HFJ3" s="2439"/>
      <c r="HFK3" s="2439"/>
      <c r="HFL3" s="2439"/>
      <c r="HFM3" s="2439"/>
      <c r="HFN3" s="2439"/>
      <c r="HFO3" s="2439"/>
      <c r="HFP3" s="2439"/>
      <c r="HFQ3" s="2439"/>
      <c r="HFR3" s="2439"/>
      <c r="HFS3" s="2439"/>
      <c r="HFT3" s="2439"/>
      <c r="HFU3" s="2439"/>
      <c r="HFV3" s="2439"/>
      <c r="HFW3" s="2439"/>
      <c r="HFX3" s="2439"/>
      <c r="HFY3" s="2439"/>
      <c r="HFZ3" s="2439"/>
      <c r="HGA3" s="2439"/>
      <c r="HGB3" s="2439"/>
      <c r="HGC3" s="2439"/>
      <c r="HGD3" s="2439"/>
      <c r="HGE3" s="2439"/>
      <c r="HGF3" s="2439"/>
      <c r="HGG3" s="2439"/>
      <c r="HGH3" s="2439"/>
      <c r="HGI3" s="2439"/>
      <c r="HGJ3" s="2439"/>
      <c r="HGK3" s="2439"/>
      <c r="HGL3" s="2439"/>
      <c r="HGM3" s="2439"/>
      <c r="HGN3" s="2439"/>
      <c r="HGO3" s="2439"/>
      <c r="HGP3" s="2439"/>
      <c r="HGQ3" s="2439"/>
      <c r="HGR3" s="2439"/>
      <c r="HGS3" s="2439"/>
      <c r="HGT3" s="2439"/>
      <c r="HGU3" s="2439"/>
      <c r="HGV3" s="2439"/>
      <c r="HGW3" s="2439"/>
      <c r="HGX3" s="2439"/>
      <c r="HGY3" s="2439"/>
      <c r="HGZ3" s="2439"/>
      <c r="HHA3" s="2439"/>
      <c r="HHB3" s="2439"/>
      <c r="HHC3" s="2439"/>
      <c r="HHD3" s="2439"/>
      <c r="HHE3" s="2439"/>
      <c r="HHF3" s="2439"/>
      <c r="HHG3" s="2439"/>
      <c r="HHH3" s="2439"/>
      <c r="HHI3" s="2439"/>
      <c r="HHJ3" s="2439"/>
      <c r="HHK3" s="2439"/>
      <c r="HHL3" s="2439"/>
      <c r="HHM3" s="2439"/>
      <c r="HHN3" s="2439"/>
      <c r="HHO3" s="2439"/>
      <c r="HHP3" s="2439"/>
      <c r="HHQ3" s="2439"/>
      <c r="HHR3" s="2439"/>
      <c r="HHS3" s="2439"/>
      <c r="HHT3" s="2439"/>
      <c r="HHU3" s="2439"/>
      <c r="HHV3" s="2439"/>
      <c r="HHW3" s="2439"/>
      <c r="HHX3" s="2439"/>
      <c r="HHY3" s="2439"/>
      <c r="HHZ3" s="2439"/>
      <c r="HIA3" s="2439"/>
      <c r="HIB3" s="2439"/>
      <c r="HIC3" s="2439"/>
      <c r="HID3" s="2439"/>
      <c r="HIE3" s="2439"/>
      <c r="HIF3" s="2439"/>
      <c r="HIG3" s="2439"/>
      <c r="HIH3" s="2439"/>
      <c r="HII3" s="2439"/>
      <c r="HIJ3" s="2439"/>
      <c r="HIK3" s="2439"/>
      <c r="HIL3" s="2439"/>
      <c r="HIM3" s="2439"/>
      <c r="HIN3" s="2439"/>
      <c r="HIO3" s="2439"/>
      <c r="HIP3" s="2439"/>
      <c r="HIQ3" s="2439"/>
      <c r="HIR3" s="2439"/>
      <c r="HIS3" s="2439"/>
      <c r="HIT3" s="2439"/>
      <c r="HIU3" s="2439"/>
      <c r="HIV3" s="2439"/>
      <c r="HIW3" s="2439"/>
      <c r="HIX3" s="2439"/>
      <c r="HIY3" s="2439"/>
      <c r="HIZ3" s="2439"/>
      <c r="HJA3" s="2439"/>
      <c r="HJB3" s="2439"/>
      <c r="HJC3" s="2439"/>
      <c r="HJD3" s="2439"/>
      <c r="HJE3" s="2439"/>
      <c r="HJF3" s="2439"/>
      <c r="HJG3" s="2439"/>
      <c r="HJH3" s="2439"/>
      <c r="HJI3" s="2439"/>
      <c r="HJJ3" s="2439"/>
      <c r="HJK3" s="2439"/>
      <c r="HJL3" s="2439"/>
      <c r="HJM3" s="2439"/>
      <c r="HJN3" s="2439"/>
      <c r="HJO3" s="2439"/>
      <c r="HJP3" s="2439"/>
      <c r="HJQ3" s="2439"/>
      <c r="HJR3" s="2439"/>
      <c r="HJS3" s="2439"/>
      <c r="HJT3" s="2439"/>
      <c r="HJU3" s="2439"/>
      <c r="HJV3" s="2439"/>
      <c r="HJW3" s="2439"/>
      <c r="HJX3" s="2439"/>
      <c r="HJY3" s="2439"/>
      <c r="HJZ3" s="2439"/>
      <c r="HKA3" s="2439"/>
      <c r="HKB3" s="2439"/>
      <c r="HKC3" s="2439"/>
      <c r="HKD3" s="2439"/>
      <c r="HKE3" s="2439"/>
      <c r="HKF3" s="2439"/>
      <c r="HKG3" s="2439"/>
      <c r="HKH3" s="2439"/>
      <c r="HKI3" s="2439"/>
      <c r="HKJ3" s="2439"/>
      <c r="HKK3" s="2439"/>
      <c r="HKL3" s="2439"/>
      <c r="HKM3" s="2439"/>
      <c r="HKN3" s="2439"/>
      <c r="HKO3" s="2439"/>
      <c r="HKP3" s="2439"/>
      <c r="HKQ3" s="2439"/>
      <c r="HKR3" s="2439"/>
      <c r="HKS3" s="2439"/>
      <c r="HKT3" s="2439"/>
      <c r="HKU3" s="2439"/>
      <c r="HKV3" s="2439"/>
      <c r="HKW3" s="2439"/>
      <c r="HKX3" s="2439"/>
      <c r="HKY3" s="2439"/>
      <c r="HKZ3" s="2439"/>
      <c r="HLA3" s="2439"/>
      <c r="HLB3" s="2439"/>
      <c r="HLC3" s="2439"/>
      <c r="HLD3" s="2439"/>
      <c r="HLE3" s="2439"/>
      <c r="HLF3" s="2439"/>
      <c r="HLG3" s="2439"/>
      <c r="HLH3" s="2439"/>
      <c r="HLI3" s="2439"/>
      <c r="HLJ3" s="2439"/>
      <c r="HLK3" s="2439"/>
      <c r="HLL3" s="2439"/>
      <c r="HLM3" s="2439"/>
      <c r="HLN3" s="2439"/>
      <c r="HLO3" s="2439"/>
      <c r="HLP3" s="2439"/>
      <c r="HLQ3" s="2439"/>
      <c r="HLR3" s="2439"/>
      <c r="HLS3" s="2439"/>
      <c r="HLT3" s="2439"/>
      <c r="HLU3" s="2439"/>
      <c r="HLV3" s="2439"/>
      <c r="HLW3" s="2439"/>
      <c r="HLX3" s="2439"/>
      <c r="HLY3" s="2439"/>
      <c r="HLZ3" s="2439"/>
      <c r="HMA3" s="2439"/>
      <c r="HMB3" s="2439"/>
      <c r="HMC3" s="2439"/>
      <c r="HMD3" s="2439"/>
      <c r="HME3" s="2439"/>
      <c r="HMF3" s="2439"/>
      <c r="HMG3" s="2439"/>
      <c r="HMH3" s="2439"/>
      <c r="HMI3" s="2439"/>
      <c r="HMJ3" s="2439"/>
      <c r="HMK3" s="2439"/>
      <c r="HML3" s="2439"/>
      <c r="HMM3" s="2439"/>
      <c r="HMN3" s="2439"/>
      <c r="HMO3" s="2439"/>
      <c r="HMP3" s="2439"/>
      <c r="HMQ3" s="2439"/>
      <c r="HMR3" s="2439"/>
      <c r="HMS3" s="2439"/>
      <c r="HMT3" s="2439"/>
      <c r="HMU3" s="2439"/>
      <c r="HMV3" s="2439"/>
      <c r="HMW3" s="2439"/>
      <c r="HMX3" s="2439"/>
      <c r="HMY3" s="2439"/>
      <c r="HMZ3" s="2439"/>
      <c r="HNA3" s="2439"/>
      <c r="HNB3" s="2439"/>
      <c r="HNC3" s="2439"/>
      <c r="HND3" s="2439"/>
      <c r="HNE3" s="2439"/>
      <c r="HNF3" s="2439"/>
      <c r="HNG3" s="2439"/>
      <c r="HNH3" s="2439"/>
      <c r="HNI3" s="2439"/>
      <c r="HNJ3" s="2439"/>
      <c r="HNK3" s="2439"/>
      <c r="HNL3" s="2439"/>
      <c r="HNM3" s="2439"/>
      <c r="HNN3" s="2439"/>
      <c r="HNO3" s="2439"/>
      <c r="HNP3" s="2439"/>
      <c r="HNQ3" s="2439"/>
      <c r="HNR3" s="2439"/>
      <c r="HNS3" s="2439"/>
      <c r="HNT3" s="2439"/>
      <c r="HNU3" s="2439"/>
      <c r="HNV3" s="2439"/>
      <c r="HNW3" s="2439"/>
      <c r="HNX3" s="2439"/>
      <c r="HNY3" s="2439"/>
      <c r="HNZ3" s="2439"/>
      <c r="HOA3" s="2439"/>
      <c r="HOB3" s="2439"/>
      <c r="HOC3" s="2439"/>
      <c r="HOD3" s="2439"/>
      <c r="HOE3" s="2439"/>
      <c r="HOF3" s="2439"/>
      <c r="HOG3" s="2439"/>
      <c r="HOH3" s="2439"/>
      <c r="HOI3" s="2439"/>
      <c r="HOJ3" s="2439"/>
      <c r="HOK3" s="2439"/>
      <c r="HOL3" s="2439"/>
      <c r="HOM3" s="2439"/>
      <c r="HON3" s="2439"/>
      <c r="HOO3" s="2439"/>
      <c r="HOP3" s="2439"/>
      <c r="HOQ3" s="2439"/>
      <c r="HOR3" s="2439"/>
      <c r="HOS3" s="2439"/>
      <c r="HOT3" s="2439"/>
      <c r="HOU3" s="2439"/>
      <c r="HOV3" s="2439"/>
      <c r="HOW3" s="2439"/>
      <c r="HOX3" s="2439"/>
      <c r="HOY3" s="2439"/>
      <c r="HOZ3" s="2439"/>
      <c r="HPA3" s="2439"/>
      <c r="HPB3" s="2439"/>
      <c r="HPC3" s="2439"/>
      <c r="HPD3" s="2439"/>
      <c r="HPE3" s="2439"/>
      <c r="HPF3" s="2439"/>
      <c r="HPG3" s="2439"/>
      <c r="HPH3" s="2439"/>
      <c r="HPI3" s="2439"/>
      <c r="HPJ3" s="2439"/>
      <c r="HPK3" s="2439"/>
      <c r="HPL3" s="2439"/>
      <c r="HPM3" s="2439"/>
      <c r="HPN3" s="2439"/>
      <c r="HPO3" s="2439"/>
      <c r="HPP3" s="2439"/>
      <c r="HPQ3" s="2439"/>
      <c r="HPR3" s="2439"/>
      <c r="HPS3" s="2439"/>
      <c r="HPT3" s="2439"/>
      <c r="HPU3" s="2439"/>
      <c r="HPV3" s="2439"/>
      <c r="HPW3" s="2439"/>
      <c r="HPX3" s="2439"/>
      <c r="HPY3" s="2439"/>
      <c r="HPZ3" s="2439"/>
      <c r="HQA3" s="2439"/>
      <c r="HQB3" s="2439"/>
      <c r="HQC3" s="2439"/>
      <c r="HQD3" s="2439"/>
      <c r="HQE3" s="2439"/>
      <c r="HQF3" s="2439"/>
      <c r="HQG3" s="2439"/>
      <c r="HQH3" s="2439"/>
      <c r="HQI3" s="2439"/>
      <c r="HQJ3" s="2439"/>
      <c r="HQK3" s="2439"/>
      <c r="HQL3" s="2439"/>
      <c r="HQM3" s="2439"/>
      <c r="HQN3" s="2439"/>
      <c r="HQO3" s="2439"/>
      <c r="HQP3" s="2439"/>
      <c r="HQQ3" s="2439"/>
      <c r="HQR3" s="2439"/>
      <c r="HQS3" s="2439"/>
      <c r="HQT3" s="2439"/>
      <c r="HQU3" s="2439"/>
      <c r="HQV3" s="2439"/>
      <c r="HQW3" s="2439"/>
      <c r="HQX3" s="2439"/>
      <c r="HQY3" s="2439"/>
      <c r="HQZ3" s="2439"/>
      <c r="HRA3" s="2439"/>
      <c r="HRB3" s="2439"/>
      <c r="HRC3" s="2439"/>
      <c r="HRD3" s="2439"/>
      <c r="HRE3" s="2439"/>
      <c r="HRF3" s="2439"/>
      <c r="HRG3" s="2439"/>
      <c r="HRH3" s="2439"/>
      <c r="HRI3" s="2439"/>
      <c r="HRJ3" s="2439"/>
      <c r="HRK3" s="2439"/>
      <c r="HRL3" s="2439"/>
      <c r="HRM3" s="2439"/>
      <c r="HRN3" s="2439"/>
      <c r="HRO3" s="2439"/>
      <c r="HRP3" s="2439"/>
      <c r="HRQ3" s="2439"/>
      <c r="HRR3" s="2439"/>
      <c r="HRS3" s="2439"/>
      <c r="HRT3" s="2439"/>
      <c r="HRU3" s="2439"/>
      <c r="HRV3" s="2439"/>
      <c r="HRW3" s="2439"/>
      <c r="HRX3" s="2439"/>
      <c r="HRY3" s="2439"/>
      <c r="HRZ3" s="2439"/>
      <c r="HSA3" s="2439"/>
      <c r="HSB3" s="2439"/>
      <c r="HSC3" s="2439"/>
      <c r="HSD3" s="2439"/>
      <c r="HSE3" s="2439"/>
      <c r="HSF3" s="2439"/>
      <c r="HSG3" s="2439"/>
      <c r="HSH3" s="2439"/>
      <c r="HSI3" s="2439"/>
      <c r="HSJ3" s="2439"/>
      <c r="HSK3" s="2439"/>
      <c r="HSL3" s="2439"/>
      <c r="HSM3" s="2439"/>
      <c r="HSN3" s="2439"/>
      <c r="HSO3" s="2439"/>
      <c r="HSP3" s="2439"/>
      <c r="HSQ3" s="2439"/>
      <c r="HSR3" s="2439"/>
      <c r="HSS3" s="2439"/>
      <c r="HST3" s="2439"/>
      <c r="HSU3" s="2439"/>
      <c r="HSV3" s="2439"/>
      <c r="HSW3" s="2439"/>
      <c r="HSX3" s="2439"/>
      <c r="HSY3" s="2439"/>
      <c r="HSZ3" s="2439"/>
      <c r="HTA3" s="2439"/>
      <c r="HTB3" s="2439"/>
      <c r="HTC3" s="2439"/>
      <c r="HTD3" s="2439"/>
      <c r="HTE3" s="2439"/>
      <c r="HTF3" s="2439"/>
      <c r="HTG3" s="2439"/>
      <c r="HTH3" s="2439"/>
      <c r="HTI3" s="2439"/>
      <c r="HTJ3" s="2439"/>
      <c r="HTK3" s="2439"/>
      <c r="HTL3" s="2439"/>
      <c r="HTM3" s="2439"/>
      <c r="HTN3" s="2439"/>
      <c r="HTO3" s="2439"/>
      <c r="HTP3" s="2439"/>
      <c r="HTQ3" s="2439"/>
      <c r="HTR3" s="2439"/>
      <c r="HTS3" s="2439"/>
      <c r="HTT3" s="2439"/>
      <c r="HTU3" s="2439"/>
      <c r="HTV3" s="2439"/>
      <c r="HTW3" s="2439"/>
      <c r="HTX3" s="2439"/>
      <c r="HTY3" s="2439"/>
      <c r="HTZ3" s="2439"/>
      <c r="HUA3" s="2439"/>
      <c r="HUB3" s="2439"/>
      <c r="HUC3" s="2439"/>
      <c r="HUD3" s="2439"/>
      <c r="HUE3" s="2439"/>
      <c r="HUF3" s="2439"/>
      <c r="HUG3" s="2439"/>
      <c r="HUH3" s="2439"/>
      <c r="HUI3" s="2439"/>
      <c r="HUJ3" s="2439"/>
      <c r="HUK3" s="2439"/>
      <c r="HUL3" s="2439"/>
      <c r="HUM3" s="2439"/>
      <c r="HUN3" s="2439"/>
      <c r="HUO3" s="2439"/>
      <c r="HUP3" s="2439"/>
      <c r="HUQ3" s="2439"/>
      <c r="HUR3" s="2439"/>
      <c r="HUS3" s="2439"/>
      <c r="HUT3" s="2439"/>
      <c r="HUU3" s="2439"/>
      <c r="HUV3" s="2439"/>
      <c r="HUW3" s="2439"/>
      <c r="HUX3" s="2439"/>
      <c r="HUY3" s="2439"/>
      <c r="HUZ3" s="2439"/>
      <c r="HVA3" s="2439"/>
      <c r="HVB3" s="2439"/>
      <c r="HVC3" s="2439"/>
      <c r="HVD3" s="2439"/>
      <c r="HVE3" s="2439"/>
      <c r="HVF3" s="2439"/>
      <c r="HVG3" s="2439"/>
      <c r="HVH3" s="2439"/>
      <c r="HVI3" s="2439"/>
      <c r="HVJ3" s="2439"/>
      <c r="HVK3" s="2439"/>
      <c r="HVL3" s="2439"/>
      <c r="HVM3" s="2439"/>
      <c r="HVN3" s="2439"/>
      <c r="HVO3" s="2439"/>
      <c r="HVP3" s="2439"/>
      <c r="HVQ3" s="2439"/>
      <c r="HVR3" s="2439"/>
      <c r="HVS3" s="2439"/>
      <c r="HVT3" s="2439"/>
      <c r="HVU3" s="2439"/>
      <c r="HVV3" s="2439"/>
      <c r="HVW3" s="2439"/>
      <c r="HVX3" s="2439"/>
      <c r="HVY3" s="2439"/>
      <c r="HVZ3" s="2439"/>
      <c r="HWA3" s="2439"/>
      <c r="HWB3" s="2439"/>
      <c r="HWC3" s="2439"/>
      <c r="HWD3" s="2439"/>
      <c r="HWE3" s="2439"/>
      <c r="HWF3" s="2439"/>
      <c r="HWG3" s="2439"/>
      <c r="HWH3" s="2439"/>
      <c r="HWI3" s="2439"/>
      <c r="HWJ3" s="2439"/>
      <c r="HWK3" s="2439"/>
      <c r="HWL3" s="2439"/>
      <c r="HWM3" s="2439"/>
      <c r="HWN3" s="2439"/>
      <c r="HWO3" s="2439"/>
      <c r="HWP3" s="2439"/>
      <c r="HWQ3" s="2439"/>
      <c r="HWR3" s="2439"/>
      <c r="HWS3" s="2439"/>
      <c r="HWT3" s="2439"/>
      <c r="HWU3" s="2439"/>
      <c r="HWV3" s="2439"/>
      <c r="HWW3" s="2439"/>
      <c r="HWX3" s="2439"/>
      <c r="HWY3" s="2439"/>
      <c r="HWZ3" s="2439"/>
      <c r="HXA3" s="2439"/>
      <c r="HXB3" s="2439"/>
      <c r="HXC3" s="2439"/>
      <c r="HXD3" s="2439"/>
      <c r="HXE3" s="2439"/>
      <c r="HXF3" s="2439"/>
      <c r="HXG3" s="2439"/>
      <c r="HXH3" s="2439"/>
      <c r="HXI3" s="2439"/>
      <c r="HXJ3" s="2439"/>
      <c r="HXK3" s="2439"/>
      <c r="HXL3" s="2439"/>
      <c r="HXM3" s="2439"/>
      <c r="HXN3" s="2439"/>
      <c r="HXO3" s="2439"/>
      <c r="HXP3" s="2439"/>
      <c r="HXQ3" s="2439"/>
      <c r="HXR3" s="2439"/>
      <c r="HXS3" s="2439"/>
      <c r="HXT3" s="2439"/>
      <c r="HXU3" s="2439"/>
      <c r="HXV3" s="2439"/>
      <c r="HXW3" s="2439"/>
      <c r="HXX3" s="2439"/>
      <c r="HXY3" s="2439"/>
      <c r="HXZ3" s="2439"/>
      <c r="HYA3" s="2439"/>
      <c r="HYB3" s="2439"/>
      <c r="HYC3" s="2439"/>
      <c r="HYD3" s="2439"/>
      <c r="HYE3" s="2439"/>
      <c r="HYF3" s="2439"/>
      <c r="HYG3" s="2439"/>
      <c r="HYH3" s="2439"/>
      <c r="HYI3" s="2439"/>
      <c r="HYJ3" s="2439"/>
      <c r="HYK3" s="2439"/>
      <c r="HYL3" s="2439"/>
      <c r="HYM3" s="2439"/>
      <c r="HYN3" s="2439"/>
      <c r="HYO3" s="2439"/>
      <c r="HYP3" s="2439"/>
      <c r="HYQ3" s="2439"/>
      <c r="HYR3" s="2439"/>
      <c r="HYS3" s="2439"/>
      <c r="HYT3" s="2439"/>
      <c r="HYU3" s="2439"/>
      <c r="HYV3" s="2439"/>
      <c r="HYW3" s="2439"/>
      <c r="HYX3" s="2439"/>
      <c r="HYY3" s="2439"/>
      <c r="HYZ3" s="2439"/>
      <c r="HZA3" s="2439"/>
      <c r="HZB3" s="2439"/>
      <c r="HZC3" s="2439"/>
      <c r="HZD3" s="2439"/>
      <c r="HZE3" s="2439"/>
      <c r="HZF3" s="2439"/>
      <c r="HZG3" s="2439"/>
      <c r="HZH3" s="2439"/>
      <c r="HZI3" s="2439"/>
      <c r="HZJ3" s="2439"/>
      <c r="HZK3" s="2439"/>
      <c r="HZL3" s="2439"/>
      <c r="HZM3" s="2439"/>
      <c r="HZN3" s="2439"/>
      <c r="HZO3" s="2439"/>
      <c r="HZP3" s="2439"/>
      <c r="HZQ3" s="2439"/>
      <c r="HZR3" s="2439"/>
      <c r="HZS3" s="2439"/>
      <c r="HZT3" s="2439"/>
      <c r="HZU3" s="2439"/>
      <c r="HZV3" s="2439"/>
      <c r="HZW3" s="2439"/>
      <c r="HZX3" s="2439"/>
      <c r="HZY3" s="2439"/>
      <c r="HZZ3" s="2439"/>
      <c r="IAA3" s="2439"/>
      <c r="IAB3" s="2439"/>
      <c r="IAC3" s="2439"/>
      <c r="IAD3" s="2439"/>
      <c r="IAE3" s="2439"/>
      <c r="IAF3" s="2439"/>
      <c r="IAG3" s="2439"/>
      <c r="IAH3" s="2439"/>
      <c r="IAI3" s="2439"/>
      <c r="IAJ3" s="2439"/>
      <c r="IAK3" s="2439"/>
      <c r="IAL3" s="2439"/>
      <c r="IAM3" s="2439"/>
      <c r="IAN3" s="2439"/>
      <c r="IAO3" s="2439"/>
      <c r="IAP3" s="2439"/>
      <c r="IAQ3" s="2439"/>
      <c r="IAR3" s="2439"/>
      <c r="IAS3" s="2439"/>
      <c r="IAT3" s="2439"/>
      <c r="IAU3" s="2439"/>
      <c r="IAV3" s="2439"/>
      <c r="IAW3" s="2439"/>
      <c r="IAX3" s="2439"/>
      <c r="IAY3" s="2439"/>
      <c r="IAZ3" s="2439"/>
      <c r="IBA3" s="2439"/>
      <c r="IBB3" s="2439"/>
      <c r="IBC3" s="2439"/>
      <c r="IBD3" s="2439"/>
      <c r="IBE3" s="2439"/>
      <c r="IBF3" s="2439"/>
      <c r="IBG3" s="2439"/>
      <c r="IBH3" s="2439"/>
      <c r="IBI3" s="2439"/>
      <c r="IBJ3" s="2439"/>
      <c r="IBK3" s="2439"/>
      <c r="IBL3" s="2439"/>
      <c r="IBM3" s="2439"/>
      <c r="IBN3" s="2439"/>
      <c r="IBO3" s="2439"/>
      <c r="IBP3" s="2439"/>
      <c r="IBQ3" s="2439"/>
      <c r="IBR3" s="2439"/>
      <c r="IBS3" s="2439"/>
      <c r="IBT3" s="2439"/>
      <c r="IBU3" s="2439"/>
      <c r="IBV3" s="2439"/>
      <c r="IBW3" s="2439"/>
      <c r="IBX3" s="2439"/>
      <c r="IBY3" s="2439"/>
      <c r="IBZ3" s="2439"/>
      <c r="ICA3" s="2439"/>
      <c r="ICB3" s="2439"/>
      <c r="ICC3" s="2439"/>
      <c r="ICD3" s="2439"/>
      <c r="ICE3" s="2439"/>
      <c r="ICF3" s="2439"/>
      <c r="ICG3" s="2439"/>
      <c r="ICH3" s="2439"/>
      <c r="ICI3" s="2439"/>
      <c r="ICJ3" s="2439"/>
      <c r="ICK3" s="2439"/>
      <c r="ICL3" s="2439"/>
      <c r="ICM3" s="2439"/>
      <c r="ICN3" s="2439"/>
      <c r="ICO3" s="2439"/>
      <c r="ICP3" s="2439"/>
      <c r="ICQ3" s="2439"/>
      <c r="ICR3" s="2439"/>
      <c r="ICS3" s="2439"/>
      <c r="ICT3" s="2439"/>
      <c r="ICU3" s="2439"/>
      <c r="ICV3" s="2439"/>
      <c r="ICW3" s="2439"/>
      <c r="ICX3" s="2439"/>
      <c r="ICY3" s="2439"/>
      <c r="ICZ3" s="2439"/>
      <c r="IDA3" s="2439"/>
      <c r="IDB3" s="2439"/>
      <c r="IDC3" s="2439"/>
      <c r="IDD3" s="2439"/>
      <c r="IDE3" s="2439"/>
      <c r="IDF3" s="2439"/>
      <c r="IDG3" s="2439"/>
      <c r="IDH3" s="2439"/>
      <c r="IDI3" s="2439"/>
      <c r="IDJ3" s="2439"/>
      <c r="IDK3" s="2439"/>
      <c r="IDL3" s="2439"/>
      <c r="IDM3" s="2439"/>
      <c r="IDN3" s="2439"/>
      <c r="IDO3" s="2439"/>
      <c r="IDP3" s="2439"/>
      <c r="IDQ3" s="2439"/>
      <c r="IDR3" s="2439"/>
      <c r="IDS3" s="2439"/>
      <c r="IDT3" s="2439"/>
      <c r="IDU3" s="2439"/>
      <c r="IDV3" s="2439"/>
      <c r="IDW3" s="2439"/>
      <c r="IDX3" s="2439"/>
      <c r="IDY3" s="2439"/>
      <c r="IDZ3" s="2439"/>
      <c r="IEA3" s="2439"/>
      <c r="IEB3" s="2439"/>
      <c r="IEC3" s="2439"/>
      <c r="IED3" s="2439"/>
      <c r="IEE3" s="2439"/>
      <c r="IEF3" s="2439"/>
      <c r="IEG3" s="2439"/>
      <c r="IEH3" s="2439"/>
      <c r="IEI3" s="2439"/>
      <c r="IEJ3" s="2439"/>
      <c r="IEK3" s="2439"/>
      <c r="IEL3" s="2439"/>
      <c r="IEM3" s="2439"/>
      <c r="IEN3" s="2439"/>
      <c r="IEO3" s="2439"/>
      <c r="IEP3" s="2439"/>
      <c r="IEQ3" s="2439"/>
      <c r="IER3" s="2439"/>
      <c r="IES3" s="2439"/>
      <c r="IET3" s="2439"/>
      <c r="IEU3" s="2439"/>
      <c r="IEV3" s="2439"/>
      <c r="IEW3" s="2439"/>
      <c r="IEX3" s="2439"/>
      <c r="IEY3" s="2439"/>
      <c r="IEZ3" s="2439"/>
      <c r="IFA3" s="2439"/>
      <c r="IFB3" s="2439"/>
      <c r="IFC3" s="2439"/>
      <c r="IFD3" s="2439"/>
      <c r="IFE3" s="2439"/>
      <c r="IFF3" s="2439"/>
      <c r="IFG3" s="2439"/>
      <c r="IFH3" s="2439"/>
      <c r="IFI3" s="2439"/>
      <c r="IFJ3" s="2439"/>
      <c r="IFK3" s="2439"/>
      <c r="IFL3" s="2439"/>
      <c r="IFM3" s="2439"/>
      <c r="IFN3" s="2439"/>
      <c r="IFO3" s="2439"/>
      <c r="IFP3" s="2439"/>
      <c r="IFQ3" s="2439"/>
      <c r="IFR3" s="2439"/>
      <c r="IFS3" s="2439"/>
      <c r="IFT3" s="2439"/>
      <c r="IFU3" s="2439"/>
      <c r="IFV3" s="2439"/>
      <c r="IFW3" s="2439"/>
      <c r="IFX3" s="2439"/>
      <c r="IFY3" s="2439"/>
      <c r="IFZ3" s="2439"/>
      <c r="IGA3" s="2439"/>
      <c r="IGB3" s="2439"/>
      <c r="IGC3" s="2439"/>
      <c r="IGD3" s="2439"/>
      <c r="IGE3" s="2439"/>
      <c r="IGF3" s="2439"/>
      <c r="IGG3" s="2439"/>
      <c r="IGH3" s="2439"/>
      <c r="IGI3" s="2439"/>
      <c r="IGJ3" s="2439"/>
      <c r="IGK3" s="2439"/>
      <c r="IGL3" s="2439"/>
      <c r="IGM3" s="2439"/>
      <c r="IGN3" s="2439"/>
      <c r="IGO3" s="2439"/>
      <c r="IGP3" s="2439"/>
      <c r="IGQ3" s="2439"/>
      <c r="IGR3" s="2439"/>
      <c r="IGS3" s="2439"/>
      <c r="IGT3" s="2439"/>
      <c r="IGU3" s="2439"/>
      <c r="IGV3" s="2439"/>
      <c r="IGW3" s="2439"/>
      <c r="IGX3" s="2439"/>
      <c r="IGY3" s="2439"/>
      <c r="IGZ3" s="2439"/>
      <c r="IHA3" s="2439"/>
      <c r="IHB3" s="2439"/>
      <c r="IHC3" s="2439"/>
      <c r="IHD3" s="2439"/>
      <c r="IHE3" s="2439"/>
      <c r="IHF3" s="2439"/>
      <c r="IHG3" s="2439"/>
      <c r="IHH3" s="2439"/>
      <c r="IHI3" s="2439"/>
      <c r="IHJ3" s="2439"/>
      <c r="IHK3" s="2439"/>
      <c r="IHL3" s="2439"/>
      <c r="IHM3" s="2439"/>
      <c r="IHN3" s="2439"/>
      <c r="IHO3" s="2439"/>
      <c r="IHP3" s="2439"/>
      <c r="IHQ3" s="2439"/>
      <c r="IHR3" s="2439"/>
      <c r="IHS3" s="2439"/>
      <c r="IHT3" s="2439"/>
      <c r="IHU3" s="2439"/>
      <c r="IHV3" s="2439"/>
      <c r="IHW3" s="2439"/>
      <c r="IHX3" s="2439"/>
      <c r="IHY3" s="2439"/>
      <c r="IHZ3" s="2439"/>
      <c r="IIA3" s="2439"/>
      <c r="IIB3" s="2439"/>
      <c r="IIC3" s="2439"/>
      <c r="IID3" s="2439"/>
      <c r="IIE3" s="2439"/>
      <c r="IIF3" s="2439"/>
      <c r="IIG3" s="2439"/>
      <c r="IIH3" s="2439"/>
      <c r="III3" s="2439"/>
      <c r="IIJ3" s="2439"/>
      <c r="IIK3" s="2439"/>
      <c r="IIL3" s="2439"/>
      <c r="IIM3" s="2439"/>
      <c r="IIN3" s="2439"/>
      <c r="IIO3" s="2439"/>
      <c r="IIP3" s="2439"/>
      <c r="IIQ3" s="2439"/>
      <c r="IIR3" s="2439"/>
      <c r="IIS3" s="2439"/>
      <c r="IIT3" s="2439"/>
      <c r="IIU3" s="2439"/>
      <c r="IIV3" s="2439"/>
      <c r="IIW3" s="2439"/>
      <c r="IIX3" s="2439"/>
      <c r="IIY3" s="2439"/>
      <c r="IIZ3" s="2439"/>
      <c r="IJA3" s="2439"/>
      <c r="IJB3" s="2439"/>
      <c r="IJC3" s="2439"/>
      <c r="IJD3" s="2439"/>
      <c r="IJE3" s="2439"/>
      <c r="IJF3" s="2439"/>
      <c r="IJG3" s="2439"/>
      <c r="IJH3" s="2439"/>
      <c r="IJI3" s="2439"/>
      <c r="IJJ3" s="2439"/>
      <c r="IJK3" s="2439"/>
      <c r="IJL3" s="2439"/>
      <c r="IJM3" s="2439"/>
      <c r="IJN3" s="2439"/>
      <c r="IJO3" s="2439"/>
      <c r="IJP3" s="2439"/>
      <c r="IJQ3" s="2439"/>
      <c r="IJR3" s="2439"/>
      <c r="IJS3" s="2439"/>
      <c r="IJT3" s="2439"/>
      <c r="IJU3" s="2439"/>
      <c r="IJV3" s="2439"/>
      <c r="IJW3" s="2439"/>
      <c r="IJX3" s="2439"/>
      <c r="IJY3" s="2439"/>
      <c r="IJZ3" s="2439"/>
      <c r="IKA3" s="2439"/>
      <c r="IKB3" s="2439"/>
      <c r="IKC3" s="2439"/>
      <c r="IKD3" s="2439"/>
      <c r="IKE3" s="2439"/>
      <c r="IKF3" s="2439"/>
      <c r="IKG3" s="2439"/>
      <c r="IKH3" s="2439"/>
      <c r="IKI3" s="2439"/>
      <c r="IKJ3" s="2439"/>
      <c r="IKK3" s="2439"/>
      <c r="IKL3" s="2439"/>
      <c r="IKM3" s="2439"/>
      <c r="IKN3" s="2439"/>
      <c r="IKO3" s="2439"/>
      <c r="IKP3" s="2439"/>
      <c r="IKQ3" s="2439"/>
      <c r="IKR3" s="2439"/>
      <c r="IKS3" s="2439"/>
      <c r="IKT3" s="2439"/>
      <c r="IKU3" s="2439"/>
      <c r="IKV3" s="2439"/>
      <c r="IKW3" s="2439"/>
      <c r="IKX3" s="2439"/>
      <c r="IKY3" s="2439"/>
      <c r="IKZ3" s="2439"/>
      <c r="ILA3" s="2439"/>
      <c r="ILB3" s="2439"/>
      <c r="ILC3" s="2439"/>
      <c r="ILD3" s="2439"/>
      <c r="ILE3" s="2439"/>
      <c r="ILF3" s="2439"/>
      <c r="ILG3" s="2439"/>
      <c r="ILH3" s="2439"/>
      <c r="ILI3" s="2439"/>
      <c r="ILJ3" s="2439"/>
      <c r="ILK3" s="2439"/>
      <c r="ILL3" s="2439"/>
      <c r="ILM3" s="2439"/>
      <c r="ILN3" s="2439"/>
      <c r="ILO3" s="2439"/>
      <c r="ILP3" s="2439"/>
      <c r="ILQ3" s="2439"/>
      <c r="ILR3" s="2439"/>
      <c r="ILS3" s="2439"/>
      <c r="ILT3" s="2439"/>
      <c r="ILU3" s="2439"/>
      <c r="ILV3" s="2439"/>
      <c r="ILW3" s="2439"/>
      <c r="ILX3" s="2439"/>
      <c r="ILY3" s="2439"/>
      <c r="ILZ3" s="2439"/>
      <c r="IMA3" s="2439"/>
      <c r="IMB3" s="2439"/>
      <c r="IMC3" s="2439"/>
      <c r="IMD3" s="2439"/>
      <c r="IME3" s="2439"/>
      <c r="IMF3" s="2439"/>
      <c r="IMG3" s="2439"/>
      <c r="IMH3" s="2439"/>
      <c r="IMI3" s="2439"/>
      <c r="IMJ3" s="2439"/>
      <c r="IMK3" s="2439"/>
      <c r="IML3" s="2439"/>
      <c r="IMM3" s="2439"/>
      <c r="IMN3" s="2439"/>
      <c r="IMO3" s="2439"/>
      <c r="IMP3" s="2439"/>
      <c r="IMQ3" s="2439"/>
      <c r="IMR3" s="2439"/>
      <c r="IMS3" s="2439"/>
      <c r="IMT3" s="2439"/>
      <c r="IMU3" s="2439"/>
      <c r="IMV3" s="2439"/>
      <c r="IMW3" s="2439"/>
      <c r="IMX3" s="2439"/>
      <c r="IMY3" s="2439"/>
      <c r="IMZ3" s="2439"/>
      <c r="INA3" s="2439"/>
      <c r="INB3" s="2439"/>
      <c r="INC3" s="2439"/>
      <c r="IND3" s="2439"/>
      <c r="INE3" s="2439"/>
      <c r="INF3" s="2439"/>
      <c r="ING3" s="2439"/>
      <c r="INH3" s="2439"/>
      <c r="INI3" s="2439"/>
      <c r="INJ3" s="2439"/>
      <c r="INK3" s="2439"/>
      <c r="INL3" s="2439"/>
      <c r="INM3" s="2439"/>
      <c r="INN3" s="2439"/>
      <c r="INO3" s="2439"/>
      <c r="INP3" s="2439"/>
      <c r="INQ3" s="2439"/>
      <c r="INR3" s="2439"/>
      <c r="INS3" s="2439"/>
      <c r="INT3" s="2439"/>
      <c r="INU3" s="2439"/>
      <c r="INV3" s="2439"/>
      <c r="INW3" s="2439"/>
      <c r="INX3" s="2439"/>
      <c r="INY3" s="2439"/>
      <c r="INZ3" s="2439"/>
      <c r="IOA3" s="2439"/>
      <c r="IOB3" s="2439"/>
      <c r="IOC3" s="2439"/>
      <c r="IOD3" s="2439"/>
      <c r="IOE3" s="2439"/>
      <c r="IOF3" s="2439"/>
      <c r="IOG3" s="2439"/>
      <c r="IOH3" s="2439"/>
      <c r="IOI3" s="2439"/>
      <c r="IOJ3" s="2439"/>
      <c r="IOK3" s="2439"/>
      <c r="IOL3" s="2439"/>
      <c r="IOM3" s="2439"/>
      <c r="ION3" s="2439"/>
      <c r="IOO3" s="2439"/>
      <c r="IOP3" s="2439"/>
      <c r="IOQ3" s="2439"/>
      <c r="IOR3" s="2439"/>
      <c r="IOS3" s="2439"/>
      <c r="IOT3" s="2439"/>
      <c r="IOU3" s="2439"/>
      <c r="IOV3" s="2439"/>
      <c r="IOW3" s="2439"/>
      <c r="IOX3" s="2439"/>
      <c r="IOY3" s="2439"/>
      <c r="IOZ3" s="2439"/>
      <c r="IPA3" s="2439"/>
      <c r="IPB3" s="2439"/>
      <c r="IPC3" s="2439"/>
      <c r="IPD3" s="2439"/>
      <c r="IPE3" s="2439"/>
      <c r="IPF3" s="2439"/>
      <c r="IPG3" s="2439"/>
      <c r="IPH3" s="2439"/>
      <c r="IPI3" s="2439"/>
      <c r="IPJ3" s="2439"/>
      <c r="IPK3" s="2439"/>
      <c r="IPL3" s="2439"/>
      <c r="IPM3" s="2439"/>
      <c r="IPN3" s="2439"/>
      <c r="IPO3" s="2439"/>
      <c r="IPP3" s="2439"/>
      <c r="IPQ3" s="2439"/>
      <c r="IPR3" s="2439"/>
      <c r="IPS3" s="2439"/>
      <c r="IPT3" s="2439"/>
      <c r="IPU3" s="2439"/>
      <c r="IPV3" s="2439"/>
      <c r="IPW3" s="2439"/>
      <c r="IPX3" s="2439"/>
      <c r="IPY3" s="2439"/>
      <c r="IPZ3" s="2439"/>
      <c r="IQA3" s="2439"/>
      <c r="IQB3" s="2439"/>
      <c r="IQC3" s="2439"/>
      <c r="IQD3" s="2439"/>
      <c r="IQE3" s="2439"/>
      <c r="IQF3" s="2439"/>
      <c r="IQG3" s="2439"/>
      <c r="IQH3" s="2439"/>
      <c r="IQI3" s="2439"/>
      <c r="IQJ3" s="2439"/>
      <c r="IQK3" s="2439"/>
      <c r="IQL3" s="2439"/>
      <c r="IQM3" s="2439"/>
      <c r="IQN3" s="2439"/>
      <c r="IQO3" s="2439"/>
      <c r="IQP3" s="2439"/>
      <c r="IQQ3" s="2439"/>
      <c r="IQR3" s="2439"/>
      <c r="IQS3" s="2439"/>
      <c r="IQT3" s="2439"/>
      <c r="IQU3" s="2439"/>
      <c r="IQV3" s="2439"/>
      <c r="IQW3" s="2439"/>
      <c r="IQX3" s="2439"/>
      <c r="IQY3" s="2439"/>
      <c r="IQZ3" s="2439"/>
      <c r="IRA3" s="2439"/>
      <c r="IRB3" s="2439"/>
      <c r="IRC3" s="2439"/>
      <c r="IRD3" s="2439"/>
      <c r="IRE3" s="2439"/>
      <c r="IRF3" s="2439"/>
      <c r="IRG3" s="2439"/>
      <c r="IRH3" s="2439"/>
      <c r="IRI3" s="2439"/>
      <c r="IRJ3" s="2439"/>
      <c r="IRK3" s="2439"/>
      <c r="IRL3" s="2439"/>
      <c r="IRM3" s="2439"/>
      <c r="IRN3" s="2439"/>
      <c r="IRO3" s="2439"/>
      <c r="IRP3" s="2439"/>
      <c r="IRQ3" s="2439"/>
      <c r="IRR3" s="2439"/>
      <c r="IRS3" s="2439"/>
      <c r="IRT3" s="2439"/>
      <c r="IRU3" s="2439"/>
      <c r="IRV3" s="2439"/>
      <c r="IRW3" s="2439"/>
      <c r="IRX3" s="2439"/>
      <c r="IRY3" s="2439"/>
      <c r="IRZ3" s="2439"/>
      <c r="ISA3" s="2439"/>
      <c r="ISB3" s="2439"/>
      <c r="ISC3" s="2439"/>
      <c r="ISD3" s="2439"/>
      <c r="ISE3" s="2439"/>
      <c r="ISF3" s="2439"/>
      <c r="ISG3" s="2439"/>
      <c r="ISH3" s="2439"/>
      <c r="ISI3" s="2439"/>
      <c r="ISJ3" s="2439"/>
      <c r="ISK3" s="2439"/>
      <c r="ISL3" s="2439"/>
      <c r="ISM3" s="2439"/>
      <c r="ISN3" s="2439"/>
      <c r="ISO3" s="2439"/>
      <c r="ISP3" s="2439"/>
      <c r="ISQ3" s="2439"/>
      <c r="ISR3" s="2439"/>
      <c r="ISS3" s="2439"/>
      <c r="IST3" s="2439"/>
      <c r="ISU3" s="2439"/>
      <c r="ISV3" s="2439"/>
      <c r="ISW3" s="2439"/>
      <c r="ISX3" s="2439"/>
      <c r="ISY3" s="2439"/>
      <c r="ISZ3" s="2439"/>
      <c r="ITA3" s="2439"/>
      <c r="ITB3" s="2439"/>
      <c r="ITC3" s="2439"/>
      <c r="ITD3" s="2439"/>
      <c r="ITE3" s="2439"/>
      <c r="ITF3" s="2439"/>
      <c r="ITG3" s="2439"/>
      <c r="ITH3" s="2439"/>
      <c r="ITI3" s="2439"/>
      <c r="ITJ3" s="2439"/>
      <c r="ITK3" s="2439"/>
      <c r="ITL3" s="2439"/>
      <c r="ITM3" s="2439"/>
      <c r="ITN3" s="2439"/>
      <c r="ITO3" s="2439"/>
      <c r="ITP3" s="2439"/>
      <c r="ITQ3" s="2439"/>
      <c r="ITR3" s="2439"/>
      <c r="ITS3" s="2439"/>
      <c r="ITT3" s="2439"/>
      <c r="ITU3" s="2439"/>
      <c r="ITV3" s="2439"/>
      <c r="ITW3" s="2439"/>
      <c r="ITX3" s="2439"/>
      <c r="ITY3" s="2439"/>
      <c r="ITZ3" s="2439"/>
      <c r="IUA3" s="2439"/>
      <c r="IUB3" s="2439"/>
      <c r="IUC3" s="2439"/>
      <c r="IUD3" s="2439"/>
      <c r="IUE3" s="2439"/>
      <c r="IUF3" s="2439"/>
      <c r="IUG3" s="2439"/>
      <c r="IUH3" s="2439"/>
      <c r="IUI3" s="2439"/>
      <c r="IUJ3" s="2439"/>
      <c r="IUK3" s="2439"/>
      <c r="IUL3" s="2439"/>
      <c r="IUM3" s="2439"/>
      <c r="IUN3" s="2439"/>
      <c r="IUO3" s="2439"/>
      <c r="IUP3" s="2439"/>
      <c r="IUQ3" s="2439"/>
      <c r="IUR3" s="2439"/>
      <c r="IUS3" s="2439"/>
      <c r="IUT3" s="2439"/>
      <c r="IUU3" s="2439"/>
      <c r="IUV3" s="2439"/>
      <c r="IUW3" s="2439"/>
      <c r="IUX3" s="2439"/>
      <c r="IUY3" s="2439"/>
      <c r="IUZ3" s="2439"/>
      <c r="IVA3" s="2439"/>
      <c r="IVB3" s="2439"/>
      <c r="IVC3" s="2439"/>
      <c r="IVD3" s="2439"/>
      <c r="IVE3" s="2439"/>
      <c r="IVF3" s="2439"/>
      <c r="IVG3" s="2439"/>
      <c r="IVH3" s="2439"/>
      <c r="IVI3" s="2439"/>
      <c r="IVJ3" s="2439"/>
      <c r="IVK3" s="2439"/>
      <c r="IVL3" s="2439"/>
      <c r="IVM3" s="2439"/>
      <c r="IVN3" s="2439"/>
      <c r="IVO3" s="2439"/>
      <c r="IVP3" s="2439"/>
      <c r="IVQ3" s="2439"/>
      <c r="IVR3" s="2439"/>
      <c r="IVS3" s="2439"/>
      <c r="IVT3" s="2439"/>
      <c r="IVU3" s="2439"/>
      <c r="IVV3" s="2439"/>
      <c r="IVW3" s="2439"/>
      <c r="IVX3" s="2439"/>
      <c r="IVY3" s="2439"/>
      <c r="IVZ3" s="2439"/>
      <c r="IWA3" s="2439"/>
      <c r="IWB3" s="2439"/>
      <c r="IWC3" s="2439"/>
      <c r="IWD3" s="2439"/>
      <c r="IWE3" s="2439"/>
      <c r="IWF3" s="2439"/>
      <c r="IWG3" s="2439"/>
      <c r="IWH3" s="2439"/>
      <c r="IWI3" s="2439"/>
      <c r="IWJ3" s="2439"/>
      <c r="IWK3" s="2439"/>
      <c r="IWL3" s="2439"/>
      <c r="IWM3" s="2439"/>
      <c r="IWN3" s="2439"/>
      <c r="IWO3" s="2439"/>
      <c r="IWP3" s="2439"/>
      <c r="IWQ3" s="2439"/>
      <c r="IWR3" s="2439"/>
      <c r="IWS3" s="2439"/>
      <c r="IWT3" s="2439"/>
      <c r="IWU3" s="2439"/>
      <c r="IWV3" s="2439"/>
      <c r="IWW3" s="2439"/>
      <c r="IWX3" s="2439"/>
      <c r="IWY3" s="2439"/>
      <c r="IWZ3" s="2439"/>
      <c r="IXA3" s="2439"/>
      <c r="IXB3" s="2439"/>
      <c r="IXC3" s="2439"/>
      <c r="IXD3" s="2439"/>
      <c r="IXE3" s="2439"/>
      <c r="IXF3" s="2439"/>
      <c r="IXG3" s="2439"/>
      <c r="IXH3" s="2439"/>
      <c r="IXI3" s="2439"/>
      <c r="IXJ3" s="2439"/>
      <c r="IXK3" s="2439"/>
      <c r="IXL3" s="2439"/>
      <c r="IXM3" s="2439"/>
      <c r="IXN3" s="2439"/>
      <c r="IXO3" s="2439"/>
      <c r="IXP3" s="2439"/>
      <c r="IXQ3" s="2439"/>
      <c r="IXR3" s="2439"/>
      <c r="IXS3" s="2439"/>
      <c r="IXT3" s="2439"/>
      <c r="IXU3" s="2439"/>
      <c r="IXV3" s="2439"/>
      <c r="IXW3" s="2439"/>
      <c r="IXX3" s="2439"/>
      <c r="IXY3" s="2439"/>
      <c r="IXZ3" s="2439"/>
      <c r="IYA3" s="2439"/>
      <c r="IYB3" s="2439"/>
      <c r="IYC3" s="2439"/>
      <c r="IYD3" s="2439"/>
      <c r="IYE3" s="2439"/>
      <c r="IYF3" s="2439"/>
      <c r="IYG3" s="2439"/>
      <c r="IYH3" s="2439"/>
      <c r="IYI3" s="2439"/>
      <c r="IYJ3" s="2439"/>
      <c r="IYK3" s="2439"/>
      <c r="IYL3" s="2439"/>
      <c r="IYM3" s="2439"/>
      <c r="IYN3" s="2439"/>
      <c r="IYO3" s="2439"/>
      <c r="IYP3" s="2439"/>
      <c r="IYQ3" s="2439"/>
      <c r="IYR3" s="2439"/>
      <c r="IYS3" s="2439"/>
      <c r="IYT3" s="2439"/>
      <c r="IYU3" s="2439"/>
      <c r="IYV3" s="2439"/>
      <c r="IYW3" s="2439"/>
      <c r="IYX3" s="2439"/>
      <c r="IYY3" s="2439"/>
      <c r="IYZ3" s="2439"/>
      <c r="IZA3" s="2439"/>
      <c r="IZB3" s="2439"/>
      <c r="IZC3" s="2439"/>
      <c r="IZD3" s="2439"/>
      <c r="IZE3" s="2439"/>
      <c r="IZF3" s="2439"/>
      <c r="IZG3" s="2439"/>
      <c r="IZH3" s="2439"/>
      <c r="IZI3" s="2439"/>
      <c r="IZJ3" s="2439"/>
      <c r="IZK3" s="2439"/>
      <c r="IZL3" s="2439"/>
      <c r="IZM3" s="2439"/>
      <c r="IZN3" s="2439"/>
      <c r="IZO3" s="2439"/>
      <c r="IZP3" s="2439"/>
      <c r="IZQ3" s="2439"/>
      <c r="IZR3" s="2439"/>
      <c r="IZS3" s="2439"/>
      <c r="IZT3" s="2439"/>
      <c r="IZU3" s="2439"/>
      <c r="IZV3" s="2439"/>
      <c r="IZW3" s="2439"/>
      <c r="IZX3" s="2439"/>
      <c r="IZY3" s="2439"/>
      <c r="IZZ3" s="2439"/>
      <c r="JAA3" s="2439"/>
      <c r="JAB3" s="2439"/>
      <c r="JAC3" s="2439"/>
      <c r="JAD3" s="2439"/>
      <c r="JAE3" s="2439"/>
      <c r="JAF3" s="2439"/>
      <c r="JAG3" s="2439"/>
      <c r="JAH3" s="2439"/>
      <c r="JAI3" s="2439"/>
      <c r="JAJ3" s="2439"/>
      <c r="JAK3" s="2439"/>
      <c r="JAL3" s="2439"/>
      <c r="JAM3" s="2439"/>
      <c r="JAN3" s="2439"/>
      <c r="JAO3" s="2439"/>
      <c r="JAP3" s="2439"/>
      <c r="JAQ3" s="2439"/>
      <c r="JAR3" s="2439"/>
      <c r="JAS3" s="2439"/>
      <c r="JAT3" s="2439"/>
      <c r="JAU3" s="2439"/>
      <c r="JAV3" s="2439"/>
      <c r="JAW3" s="2439"/>
      <c r="JAX3" s="2439"/>
      <c r="JAY3" s="2439"/>
      <c r="JAZ3" s="2439"/>
      <c r="JBA3" s="2439"/>
      <c r="JBB3" s="2439"/>
      <c r="JBC3" s="2439"/>
      <c r="JBD3" s="2439"/>
      <c r="JBE3" s="2439"/>
      <c r="JBF3" s="2439"/>
      <c r="JBG3" s="2439"/>
      <c r="JBH3" s="2439"/>
      <c r="JBI3" s="2439"/>
      <c r="JBJ3" s="2439"/>
      <c r="JBK3" s="2439"/>
      <c r="JBL3" s="2439"/>
      <c r="JBM3" s="2439"/>
      <c r="JBN3" s="2439"/>
      <c r="JBO3" s="2439"/>
      <c r="JBP3" s="2439"/>
      <c r="JBQ3" s="2439"/>
      <c r="JBR3" s="2439"/>
      <c r="JBS3" s="2439"/>
      <c r="JBT3" s="2439"/>
      <c r="JBU3" s="2439"/>
      <c r="JBV3" s="2439"/>
      <c r="JBW3" s="2439"/>
      <c r="JBX3" s="2439"/>
      <c r="JBY3" s="2439"/>
      <c r="JBZ3" s="2439"/>
      <c r="JCA3" s="2439"/>
      <c r="JCB3" s="2439"/>
      <c r="JCC3" s="2439"/>
      <c r="JCD3" s="2439"/>
      <c r="JCE3" s="2439"/>
      <c r="JCF3" s="2439"/>
      <c r="JCG3" s="2439"/>
      <c r="JCH3" s="2439"/>
      <c r="JCI3" s="2439"/>
      <c r="JCJ3" s="2439"/>
      <c r="JCK3" s="2439"/>
      <c r="JCL3" s="2439"/>
      <c r="JCM3" s="2439"/>
      <c r="JCN3" s="2439"/>
      <c r="JCO3" s="2439"/>
      <c r="JCP3" s="2439"/>
      <c r="JCQ3" s="2439"/>
      <c r="JCR3" s="2439"/>
      <c r="JCS3" s="2439"/>
      <c r="JCT3" s="2439"/>
      <c r="JCU3" s="2439"/>
      <c r="JCV3" s="2439"/>
      <c r="JCW3" s="2439"/>
      <c r="JCX3" s="2439"/>
      <c r="JCY3" s="2439"/>
      <c r="JCZ3" s="2439"/>
      <c r="JDA3" s="2439"/>
      <c r="JDB3" s="2439"/>
      <c r="JDC3" s="2439"/>
      <c r="JDD3" s="2439"/>
      <c r="JDE3" s="2439"/>
      <c r="JDF3" s="2439"/>
      <c r="JDG3" s="2439"/>
      <c r="JDH3" s="2439"/>
      <c r="JDI3" s="2439"/>
      <c r="JDJ3" s="2439"/>
      <c r="JDK3" s="2439"/>
      <c r="JDL3" s="2439"/>
      <c r="JDM3" s="2439"/>
      <c r="JDN3" s="2439"/>
      <c r="JDO3" s="2439"/>
      <c r="JDP3" s="2439"/>
      <c r="JDQ3" s="2439"/>
      <c r="JDR3" s="2439"/>
      <c r="JDS3" s="2439"/>
      <c r="JDT3" s="2439"/>
      <c r="JDU3" s="2439"/>
      <c r="JDV3" s="2439"/>
      <c r="JDW3" s="2439"/>
      <c r="JDX3" s="2439"/>
      <c r="JDY3" s="2439"/>
      <c r="JDZ3" s="2439"/>
      <c r="JEA3" s="2439"/>
      <c r="JEB3" s="2439"/>
      <c r="JEC3" s="2439"/>
      <c r="JED3" s="2439"/>
      <c r="JEE3" s="2439"/>
      <c r="JEF3" s="2439"/>
      <c r="JEG3" s="2439"/>
      <c r="JEH3" s="2439"/>
      <c r="JEI3" s="2439"/>
      <c r="JEJ3" s="2439"/>
      <c r="JEK3" s="2439"/>
      <c r="JEL3" s="2439"/>
      <c r="JEM3" s="2439"/>
      <c r="JEN3" s="2439"/>
      <c r="JEO3" s="2439"/>
      <c r="JEP3" s="2439"/>
      <c r="JEQ3" s="2439"/>
      <c r="JER3" s="2439"/>
      <c r="JES3" s="2439"/>
      <c r="JET3" s="2439"/>
      <c r="JEU3" s="2439"/>
      <c r="JEV3" s="2439"/>
      <c r="JEW3" s="2439"/>
      <c r="JEX3" s="2439"/>
      <c r="JEY3" s="2439"/>
      <c r="JEZ3" s="2439"/>
      <c r="JFA3" s="2439"/>
      <c r="JFB3" s="2439"/>
      <c r="JFC3" s="2439"/>
      <c r="JFD3" s="2439"/>
      <c r="JFE3" s="2439"/>
      <c r="JFF3" s="2439"/>
      <c r="JFG3" s="2439"/>
      <c r="JFH3" s="2439"/>
      <c r="JFI3" s="2439"/>
      <c r="JFJ3" s="2439"/>
      <c r="JFK3" s="2439"/>
      <c r="JFL3" s="2439"/>
      <c r="JFM3" s="2439"/>
      <c r="JFN3" s="2439"/>
      <c r="JFO3" s="2439"/>
      <c r="JFP3" s="2439"/>
      <c r="JFQ3" s="2439"/>
      <c r="JFR3" s="2439"/>
      <c r="JFS3" s="2439"/>
      <c r="JFT3" s="2439"/>
      <c r="JFU3" s="2439"/>
      <c r="JFV3" s="2439"/>
      <c r="JFW3" s="2439"/>
      <c r="JFX3" s="2439"/>
      <c r="JFY3" s="2439"/>
      <c r="JFZ3" s="2439"/>
      <c r="JGA3" s="2439"/>
      <c r="JGB3" s="2439"/>
      <c r="JGC3" s="2439"/>
      <c r="JGD3" s="2439"/>
      <c r="JGE3" s="2439"/>
      <c r="JGF3" s="2439"/>
      <c r="JGG3" s="2439"/>
      <c r="JGH3" s="2439"/>
      <c r="JGI3" s="2439"/>
      <c r="JGJ3" s="2439"/>
      <c r="JGK3" s="2439"/>
      <c r="JGL3" s="2439"/>
      <c r="JGM3" s="2439"/>
      <c r="JGN3" s="2439"/>
      <c r="JGO3" s="2439"/>
      <c r="JGP3" s="2439"/>
      <c r="JGQ3" s="2439"/>
      <c r="JGR3" s="2439"/>
      <c r="JGS3" s="2439"/>
      <c r="JGT3" s="2439"/>
      <c r="JGU3" s="2439"/>
      <c r="JGV3" s="2439"/>
      <c r="JGW3" s="2439"/>
      <c r="JGX3" s="2439"/>
      <c r="JGY3" s="2439"/>
      <c r="JGZ3" s="2439"/>
      <c r="JHA3" s="2439"/>
      <c r="JHB3" s="2439"/>
      <c r="JHC3" s="2439"/>
      <c r="JHD3" s="2439"/>
      <c r="JHE3" s="2439"/>
      <c r="JHF3" s="2439"/>
      <c r="JHG3" s="2439"/>
      <c r="JHH3" s="2439"/>
      <c r="JHI3" s="2439"/>
      <c r="JHJ3" s="2439"/>
      <c r="JHK3" s="2439"/>
      <c r="JHL3" s="2439"/>
      <c r="JHM3" s="2439"/>
      <c r="JHN3" s="2439"/>
      <c r="JHO3" s="2439"/>
      <c r="JHP3" s="2439"/>
      <c r="JHQ3" s="2439"/>
      <c r="JHR3" s="2439"/>
      <c r="JHS3" s="2439"/>
      <c r="JHT3" s="2439"/>
      <c r="JHU3" s="2439"/>
      <c r="JHV3" s="2439"/>
      <c r="JHW3" s="2439"/>
      <c r="JHX3" s="2439"/>
      <c r="JHY3" s="2439"/>
      <c r="JHZ3" s="2439"/>
      <c r="JIA3" s="2439"/>
      <c r="JIB3" s="2439"/>
      <c r="JIC3" s="2439"/>
      <c r="JID3" s="2439"/>
      <c r="JIE3" s="2439"/>
      <c r="JIF3" s="2439"/>
      <c r="JIG3" s="2439"/>
      <c r="JIH3" s="2439"/>
      <c r="JII3" s="2439"/>
      <c r="JIJ3" s="2439"/>
      <c r="JIK3" s="2439"/>
      <c r="JIL3" s="2439"/>
      <c r="JIM3" s="2439"/>
      <c r="JIN3" s="2439"/>
      <c r="JIO3" s="2439"/>
      <c r="JIP3" s="2439"/>
      <c r="JIQ3" s="2439"/>
      <c r="JIR3" s="2439"/>
      <c r="JIS3" s="2439"/>
      <c r="JIT3" s="2439"/>
      <c r="JIU3" s="2439"/>
      <c r="JIV3" s="2439"/>
      <c r="JIW3" s="2439"/>
      <c r="JIX3" s="2439"/>
      <c r="JIY3" s="2439"/>
      <c r="JIZ3" s="2439"/>
      <c r="JJA3" s="2439"/>
      <c r="JJB3" s="2439"/>
      <c r="JJC3" s="2439"/>
      <c r="JJD3" s="2439"/>
      <c r="JJE3" s="2439"/>
      <c r="JJF3" s="2439"/>
      <c r="JJG3" s="2439"/>
      <c r="JJH3" s="2439"/>
      <c r="JJI3" s="2439"/>
      <c r="JJJ3" s="2439"/>
      <c r="JJK3" s="2439"/>
      <c r="JJL3" s="2439"/>
      <c r="JJM3" s="2439"/>
      <c r="JJN3" s="2439"/>
      <c r="JJO3" s="2439"/>
      <c r="JJP3" s="2439"/>
      <c r="JJQ3" s="2439"/>
      <c r="JJR3" s="2439"/>
      <c r="JJS3" s="2439"/>
      <c r="JJT3" s="2439"/>
      <c r="JJU3" s="2439"/>
      <c r="JJV3" s="2439"/>
      <c r="JJW3" s="2439"/>
      <c r="JJX3" s="2439"/>
      <c r="JJY3" s="2439"/>
      <c r="JJZ3" s="2439"/>
      <c r="JKA3" s="2439"/>
      <c r="JKB3" s="2439"/>
      <c r="JKC3" s="2439"/>
      <c r="JKD3" s="2439"/>
      <c r="JKE3" s="2439"/>
      <c r="JKF3" s="2439"/>
      <c r="JKG3" s="2439"/>
      <c r="JKH3" s="2439"/>
      <c r="JKI3" s="2439"/>
      <c r="JKJ3" s="2439"/>
      <c r="JKK3" s="2439"/>
      <c r="JKL3" s="2439"/>
      <c r="JKM3" s="2439"/>
      <c r="JKN3" s="2439"/>
      <c r="JKO3" s="2439"/>
      <c r="JKP3" s="2439"/>
      <c r="JKQ3" s="2439"/>
      <c r="JKR3" s="2439"/>
      <c r="JKS3" s="2439"/>
      <c r="JKT3" s="2439"/>
      <c r="JKU3" s="2439"/>
      <c r="JKV3" s="2439"/>
      <c r="JKW3" s="2439"/>
      <c r="JKX3" s="2439"/>
      <c r="JKY3" s="2439"/>
      <c r="JKZ3" s="2439"/>
      <c r="JLA3" s="2439"/>
      <c r="JLB3" s="2439"/>
      <c r="JLC3" s="2439"/>
      <c r="JLD3" s="2439"/>
      <c r="JLE3" s="2439"/>
      <c r="JLF3" s="2439"/>
      <c r="JLG3" s="2439"/>
      <c r="JLH3" s="2439"/>
      <c r="JLI3" s="2439"/>
      <c r="JLJ3" s="2439"/>
      <c r="JLK3" s="2439"/>
      <c r="JLL3" s="2439"/>
      <c r="JLM3" s="2439"/>
      <c r="JLN3" s="2439"/>
      <c r="JLO3" s="2439"/>
      <c r="JLP3" s="2439"/>
      <c r="JLQ3" s="2439"/>
      <c r="JLR3" s="2439"/>
      <c r="JLS3" s="2439"/>
      <c r="JLT3" s="2439"/>
      <c r="JLU3" s="2439"/>
      <c r="JLV3" s="2439"/>
      <c r="JLW3" s="2439"/>
      <c r="JLX3" s="2439"/>
      <c r="JLY3" s="2439"/>
      <c r="JLZ3" s="2439"/>
      <c r="JMA3" s="2439"/>
      <c r="JMB3" s="2439"/>
      <c r="JMC3" s="2439"/>
      <c r="JMD3" s="2439"/>
      <c r="JME3" s="2439"/>
      <c r="JMF3" s="2439"/>
      <c r="JMG3" s="2439"/>
      <c r="JMH3" s="2439"/>
      <c r="JMI3" s="2439"/>
      <c r="JMJ3" s="2439"/>
      <c r="JMK3" s="2439"/>
      <c r="JML3" s="2439"/>
      <c r="JMM3" s="2439"/>
      <c r="JMN3" s="2439"/>
      <c r="JMO3" s="2439"/>
      <c r="JMP3" s="2439"/>
      <c r="JMQ3" s="2439"/>
      <c r="JMR3" s="2439"/>
      <c r="JMS3" s="2439"/>
      <c r="JMT3" s="2439"/>
      <c r="JMU3" s="2439"/>
      <c r="JMV3" s="2439"/>
      <c r="JMW3" s="2439"/>
      <c r="JMX3" s="2439"/>
      <c r="JMY3" s="2439"/>
      <c r="JMZ3" s="2439"/>
      <c r="JNA3" s="2439"/>
      <c r="JNB3" s="2439"/>
      <c r="JNC3" s="2439"/>
      <c r="JND3" s="2439"/>
      <c r="JNE3" s="2439"/>
      <c r="JNF3" s="2439"/>
      <c r="JNG3" s="2439"/>
      <c r="JNH3" s="2439"/>
      <c r="JNI3" s="2439"/>
      <c r="JNJ3" s="2439"/>
      <c r="JNK3" s="2439"/>
      <c r="JNL3" s="2439"/>
      <c r="JNM3" s="2439"/>
      <c r="JNN3" s="2439"/>
      <c r="JNO3" s="2439"/>
      <c r="JNP3" s="2439"/>
      <c r="JNQ3" s="2439"/>
      <c r="JNR3" s="2439"/>
      <c r="JNS3" s="2439"/>
      <c r="JNT3" s="2439"/>
      <c r="JNU3" s="2439"/>
      <c r="JNV3" s="2439"/>
      <c r="JNW3" s="2439"/>
      <c r="JNX3" s="2439"/>
      <c r="JNY3" s="2439"/>
      <c r="JNZ3" s="2439"/>
      <c r="JOA3" s="2439"/>
      <c r="JOB3" s="2439"/>
      <c r="JOC3" s="2439"/>
      <c r="JOD3" s="2439"/>
      <c r="JOE3" s="2439"/>
      <c r="JOF3" s="2439"/>
      <c r="JOG3" s="2439"/>
      <c r="JOH3" s="2439"/>
      <c r="JOI3" s="2439"/>
      <c r="JOJ3" s="2439"/>
      <c r="JOK3" s="2439"/>
      <c r="JOL3" s="2439"/>
      <c r="JOM3" s="2439"/>
      <c r="JON3" s="2439"/>
      <c r="JOO3" s="2439"/>
      <c r="JOP3" s="2439"/>
      <c r="JOQ3" s="2439"/>
      <c r="JOR3" s="2439"/>
      <c r="JOS3" s="2439"/>
      <c r="JOT3" s="2439"/>
      <c r="JOU3" s="2439"/>
      <c r="JOV3" s="2439"/>
      <c r="JOW3" s="2439"/>
      <c r="JOX3" s="2439"/>
      <c r="JOY3" s="2439"/>
      <c r="JOZ3" s="2439"/>
      <c r="JPA3" s="2439"/>
      <c r="JPB3" s="2439"/>
      <c r="JPC3" s="2439"/>
      <c r="JPD3" s="2439"/>
      <c r="JPE3" s="2439"/>
      <c r="JPF3" s="2439"/>
      <c r="JPG3" s="2439"/>
      <c r="JPH3" s="2439"/>
      <c r="JPI3" s="2439"/>
      <c r="JPJ3" s="2439"/>
      <c r="JPK3" s="2439"/>
      <c r="JPL3" s="2439"/>
      <c r="JPM3" s="2439"/>
      <c r="JPN3" s="2439"/>
      <c r="JPO3" s="2439"/>
      <c r="JPP3" s="2439"/>
      <c r="JPQ3" s="2439"/>
      <c r="JPR3" s="2439"/>
      <c r="JPS3" s="2439"/>
      <c r="JPT3" s="2439"/>
      <c r="JPU3" s="2439"/>
      <c r="JPV3" s="2439"/>
      <c r="JPW3" s="2439"/>
      <c r="JPX3" s="2439"/>
      <c r="JPY3" s="2439"/>
      <c r="JPZ3" s="2439"/>
      <c r="JQA3" s="2439"/>
      <c r="JQB3" s="2439"/>
      <c r="JQC3" s="2439"/>
      <c r="JQD3" s="2439"/>
      <c r="JQE3" s="2439"/>
      <c r="JQF3" s="2439"/>
      <c r="JQG3" s="2439"/>
      <c r="JQH3" s="2439"/>
      <c r="JQI3" s="2439"/>
      <c r="JQJ3" s="2439"/>
      <c r="JQK3" s="2439"/>
      <c r="JQL3" s="2439"/>
      <c r="JQM3" s="2439"/>
      <c r="JQN3" s="2439"/>
      <c r="JQO3" s="2439"/>
      <c r="JQP3" s="2439"/>
      <c r="JQQ3" s="2439"/>
      <c r="JQR3" s="2439"/>
      <c r="JQS3" s="2439"/>
      <c r="JQT3" s="2439"/>
      <c r="JQU3" s="2439"/>
      <c r="JQV3" s="2439"/>
      <c r="JQW3" s="2439"/>
      <c r="JQX3" s="2439"/>
      <c r="JQY3" s="2439"/>
      <c r="JQZ3" s="2439"/>
      <c r="JRA3" s="2439"/>
      <c r="JRB3" s="2439"/>
      <c r="JRC3" s="2439"/>
      <c r="JRD3" s="2439"/>
      <c r="JRE3" s="2439"/>
      <c r="JRF3" s="2439"/>
      <c r="JRG3" s="2439"/>
      <c r="JRH3" s="2439"/>
      <c r="JRI3" s="2439"/>
      <c r="JRJ3" s="2439"/>
      <c r="JRK3" s="2439"/>
      <c r="JRL3" s="2439"/>
      <c r="JRM3" s="2439"/>
      <c r="JRN3" s="2439"/>
      <c r="JRO3" s="2439"/>
      <c r="JRP3" s="2439"/>
      <c r="JRQ3" s="2439"/>
      <c r="JRR3" s="2439"/>
      <c r="JRS3" s="2439"/>
      <c r="JRT3" s="2439"/>
      <c r="JRU3" s="2439"/>
      <c r="JRV3" s="2439"/>
      <c r="JRW3" s="2439"/>
      <c r="JRX3" s="2439"/>
      <c r="JRY3" s="2439"/>
      <c r="JRZ3" s="2439"/>
      <c r="JSA3" s="2439"/>
      <c r="JSB3" s="2439"/>
      <c r="JSC3" s="2439"/>
      <c r="JSD3" s="2439"/>
      <c r="JSE3" s="2439"/>
      <c r="JSF3" s="2439"/>
      <c r="JSG3" s="2439"/>
      <c r="JSH3" s="2439"/>
      <c r="JSI3" s="2439"/>
      <c r="JSJ3" s="2439"/>
      <c r="JSK3" s="2439"/>
      <c r="JSL3" s="2439"/>
      <c r="JSM3" s="2439"/>
      <c r="JSN3" s="2439"/>
      <c r="JSO3" s="2439"/>
      <c r="JSP3" s="2439"/>
      <c r="JSQ3" s="2439"/>
      <c r="JSR3" s="2439"/>
      <c r="JSS3" s="2439"/>
      <c r="JST3" s="2439"/>
      <c r="JSU3" s="2439"/>
      <c r="JSV3" s="2439"/>
      <c r="JSW3" s="2439"/>
      <c r="JSX3" s="2439"/>
      <c r="JSY3" s="2439"/>
      <c r="JSZ3" s="2439"/>
      <c r="JTA3" s="2439"/>
      <c r="JTB3" s="2439"/>
      <c r="JTC3" s="2439"/>
      <c r="JTD3" s="2439"/>
      <c r="JTE3" s="2439"/>
      <c r="JTF3" s="2439"/>
      <c r="JTG3" s="2439"/>
      <c r="JTH3" s="2439"/>
      <c r="JTI3" s="2439"/>
      <c r="JTJ3" s="2439"/>
      <c r="JTK3" s="2439"/>
      <c r="JTL3" s="2439"/>
      <c r="JTM3" s="2439"/>
      <c r="JTN3" s="2439"/>
      <c r="JTO3" s="2439"/>
      <c r="JTP3" s="2439"/>
      <c r="JTQ3" s="2439"/>
      <c r="JTR3" s="2439"/>
      <c r="JTS3" s="2439"/>
      <c r="JTT3" s="2439"/>
      <c r="JTU3" s="2439"/>
      <c r="JTV3" s="2439"/>
      <c r="JTW3" s="2439"/>
      <c r="JTX3" s="2439"/>
      <c r="JTY3" s="2439"/>
      <c r="JTZ3" s="2439"/>
      <c r="JUA3" s="2439"/>
      <c r="JUB3" s="2439"/>
      <c r="JUC3" s="2439"/>
      <c r="JUD3" s="2439"/>
      <c r="JUE3" s="2439"/>
      <c r="JUF3" s="2439"/>
      <c r="JUG3" s="2439"/>
      <c r="JUH3" s="2439"/>
      <c r="JUI3" s="2439"/>
      <c r="JUJ3" s="2439"/>
      <c r="JUK3" s="2439"/>
      <c r="JUL3" s="2439"/>
      <c r="JUM3" s="2439"/>
      <c r="JUN3" s="2439"/>
      <c r="JUO3" s="2439"/>
      <c r="JUP3" s="2439"/>
      <c r="JUQ3" s="2439"/>
      <c r="JUR3" s="2439"/>
      <c r="JUS3" s="2439"/>
      <c r="JUT3" s="2439"/>
      <c r="JUU3" s="2439"/>
      <c r="JUV3" s="2439"/>
      <c r="JUW3" s="2439"/>
      <c r="JUX3" s="2439"/>
      <c r="JUY3" s="2439"/>
      <c r="JUZ3" s="2439"/>
      <c r="JVA3" s="2439"/>
      <c r="JVB3" s="2439"/>
      <c r="JVC3" s="2439"/>
      <c r="JVD3" s="2439"/>
      <c r="JVE3" s="2439"/>
      <c r="JVF3" s="2439"/>
      <c r="JVG3" s="2439"/>
      <c r="JVH3" s="2439"/>
      <c r="JVI3" s="2439"/>
      <c r="JVJ3" s="2439"/>
      <c r="JVK3" s="2439"/>
      <c r="JVL3" s="2439"/>
      <c r="JVM3" s="2439"/>
      <c r="JVN3" s="2439"/>
      <c r="JVO3" s="2439"/>
      <c r="JVP3" s="2439"/>
      <c r="JVQ3" s="2439"/>
      <c r="JVR3" s="2439"/>
      <c r="JVS3" s="2439"/>
      <c r="JVT3" s="2439"/>
      <c r="JVU3" s="2439"/>
      <c r="JVV3" s="2439"/>
      <c r="JVW3" s="2439"/>
      <c r="JVX3" s="2439"/>
      <c r="JVY3" s="2439"/>
      <c r="JVZ3" s="2439"/>
      <c r="JWA3" s="2439"/>
      <c r="JWB3" s="2439"/>
      <c r="JWC3" s="2439"/>
      <c r="JWD3" s="2439"/>
      <c r="JWE3" s="2439"/>
      <c r="JWF3" s="2439"/>
      <c r="JWG3" s="2439"/>
      <c r="JWH3" s="2439"/>
      <c r="JWI3" s="2439"/>
      <c r="JWJ3" s="2439"/>
      <c r="JWK3" s="2439"/>
      <c r="JWL3" s="2439"/>
      <c r="JWM3" s="2439"/>
      <c r="JWN3" s="2439"/>
      <c r="JWO3" s="2439"/>
      <c r="JWP3" s="2439"/>
      <c r="JWQ3" s="2439"/>
      <c r="JWR3" s="2439"/>
      <c r="JWS3" s="2439"/>
      <c r="JWT3" s="2439"/>
      <c r="JWU3" s="2439"/>
      <c r="JWV3" s="2439"/>
      <c r="JWW3" s="2439"/>
      <c r="JWX3" s="2439"/>
      <c r="JWY3" s="2439"/>
      <c r="JWZ3" s="2439"/>
      <c r="JXA3" s="2439"/>
      <c r="JXB3" s="2439"/>
      <c r="JXC3" s="2439"/>
      <c r="JXD3" s="2439"/>
      <c r="JXE3" s="2439"/>
      <c r="JXF3" s="2439"/>
      <c r="JXG3" s="2439"/>
      <c r="JXH3" s="2439"/>
      <c r="JXI3" s="2439"/>
      <c r="JXJ3" s="2439"/>
      <c r="JXK3" s="2439"/>
      <c r="JXL3" s="2439"/>
      <c r="JXM3" s="2439"/>
      <c r="JXN3" s="2439"/>
      <c r="JXO3" s="2439"/>
      <c r="JXP3" s="2439"/>
      <c r="JXQ3" s="2439"/>
      <c r="JXR3" s="2439"/>
      <c r="JXS3" s="2439"/>
      <c r="JXT3" s="2439"/>
      <c r="JXU3" s="2439"/>
      <c r="JXV3" s="2439"/>
      <c r="JXW3" s="2439"/>
      <c r="JXX3" s="2439"/>
      <c r="JXY3" s="2439"/>
      <c r="JXZ3" s="2439"/>
      <c r="JYA3" s="2439"/>
      <c r="JYB3" s="2439"/>
      <c r="JYC3" s="2439"/>
      <c r="JYD3" s="2439"/>
      <c r="JYE3" s="2439"/>
      <c r="JYF3" s="2439"/>
      <c r="JYG3" s="2439"/>
      <c r="JYH3" s="2439"/>
      <c r="JYI3" s="2439"/>
      <c r="JYJ3" s="2439"/>
      <c r="JYK3" s="2439"/>
      <c r="JYL3" s="2439"/>
      <c r="JYM3" s="2439"/>
      <c r="JYN3" s="2439"/>
      <c r="JYO3" s="2439"/>
      <c r="JYP3" s="2439"/>
      <c r="JYQ3" s="2439"/>
      <c r="JYR3" s="2439"/>
      <c r="JYS3" s="2439"/>
      <c r="JYT3" s="2439"/>
      <c r="JYU3" s="2439"/>
      <c r="JYV3" s="2439"/>
      <c r="JYW3" s="2439"/>
      <c r="JYX3" s="2439"/>
      <c r="JYY3" s="2439"/>
      <c r="JYZ3" s="2439"/>
      <c r="JZA3" s="2439"/>
      <c r="JZB3" s="2439"/>
      <c r="JZC3" s="2439"/>
      <c r="JZD3" s="2439"/>
      <c r="JZE3" s="2439"/>
      <c r="JZF3" s="2439"/>
      <c r="JZG3" s="2439"/>
      <c r="JZH3" s="2439"/>
      <c r="JZI3" s="2439"/>
      <c r="JZJ3" s="2439"/>
      <c r="JZK3" s="2439"/>
      <c r="JZL3" s="2439"/>
      <c r="JZM3" s="2439"/>
      <c r="JZN3" s="2439"/>
      <c r="JZO3" s="2439"/>
      <c r="JZP3" s="2439"/>
      <c r="JZQ3" s="2439"/>
      <c r="JZR3" s="2439"/>
      <c r="JZS3" s="2439"/>
      <c r="JZT3" s="2439"/>
      <c r="JZU3" s="2439"/>
      <c r="JZV3" s="2439"/>
      <c r="JZW3" s="2439"/>
      <c r="JZX3" s="2439"/>
      <c r="JZY3" s="2439"/>
      <c r="JZZ3" s="2439"/>
      <c r="KAA3" s="2439"/>
      <c r="KAB3" s="2439"/>
      <c r="KAC3" s="2439"/>
      <c r="KAD3" s="2439"/>
      <c r="KAE3" s="2439"/>
      <c r="KAF3" s="2439"/>
      <c r="KAG3" s="2439"/>
      <c r="KAH3" s="2439"/>
      <c r="KAI3" s="2439"/>
      <c r="KAJ3" s="2439"/>
      <c r="KAK3" s="2439"/>
      <c r="KAL3" s="2439"/>
      <c r="KAM3" s="2439"/>
      <c r="KAN3" s="2439"/>
      <c r="KAO3" s="2439"/>
      <c r="KAP3" s="2439"/>
      <c r="KAQ3" s="2439"/>
      <c r="KAR3" s="2439"/>
      <c r="KAS3" s="2439"/>
      <c r="KAT3" s="2439"/>
      <c r="KAU3" s="2439"/>
      <c r="KAV3" s="2439"/>
      <c r="KAW3" s="2439"/>
      <c r="KAX3" s="2439"/>
      <c r="KAY3" s="2439"/>
      <c r="KAZ3" s="2439"/>
      <c r="KBA3" s="2439"/>
      <c r="KBB3" s="2439"/>
      <c r="KBC3" s="2439"/>
      <c r="KBD3" s="2439"/>
      <c r="KBE3" s="2439"/>
      <c r="KBF3" s="2439"/>
      <c r="KBG3" s="2439"/>
      <c r="KBH3" s="2439"/>
      <c r="KBI3" s="2439"/>
      <c r="KBJ3" s="2439"/>
      <c r="KBK3" s="2439"/>
      <c r="KBL3" s="2439"/>
      <c r="KBM3" s="2439"/>
      <c r="KBN3" s="2439"/>
      <c r="KBO3" s="2439"/>
      <c r="KBP3" s="2439"/>
      <c r="KBQ3" s="2439"/>
      <c r="KBR3" s="2439"/>
      <c r="KBS3" s="2439"/>
      <c r="KBT3" s="2439"/>
      <c r="KBU3" s="2439"/>
      <c r="KBV3" s="2439"/>
      <c r="KBW3" s="2439"/>
      <c r="KBX3" s="2439"/>
      <c r="KBY3" s="2439"/>
      <c r="KBZ3" s="2439"/>
      <c r="KCA3" s="2439"/>
      <c r="KCB3" s="2439"/>
      <c r="KCC3" s="2439"/>
      <c r="KCD3" s="2439"/>
      <c r="KCE3" s="2439"/>
      <c r="KCF3" s="2439"/>
      <c r="KCG3" s="2439"/>
      <c r="KCH3" s="2439"/>
      <c r="KCI3" s="2439"/>
      <c r="KCJ3" s="2439"/>
      <c r="KCK3" s="2439"/>
      <c r="KCL3" s="2439"/>
      <c r="KCM3" s="2439"/>
      <c r="KCN3" s="2439"/>
      <c r="KCO3" s="2439"/>
      <c r="KCP3" s="2439"/>
      <c r="KCQ3" s="2439"/>
      <c r="KCR3" s="2439"/>
      <c r="KCS3" s="2439"/>
      <c r="KCT3" s="2439"/>
      <c r="KCU3" s="2439"/>
      <c r="KCV3" s="2439"/>
      <c r="KCW3" s="2439"/>
      <c r="KCX3" s="2439"/>
      <c r="KCY3" s="2439"/>
      <c r="KCZ3" s="2439"/>
      <c r="KDA3" s="2439"/>
      <c r="KDB3" s="2439"/>
      <c r="KDC3" s="2439"/>
      <c r="KDD3" s="2439"/>
      <c r="KDE3" s="2439"/>
      <c r="KDF3" s="2439"/>
      <c r="KDG3" s="2439"/>
      <c r="KDH3" s="2439"/>
      <c r="KDI3" s="2439"/>
      <c r="KDJ3" s="2439"/>
      <c r="KDK3" s="2439"/>
      <c r="KDL3" s="2439"/>
      <c r="KDM3" s="2439"/>
      <c r="KDN3" s="2439"/>
      <c r="KDO3" s="2439"/>
      <c r="KDP3" s="2439"/>
      <c r="KDQ3" s="2439"/>
      <c r="KDR3" s="2439"/>
      <c r="KDS3" s="2439"/>
      <c r="KDT3" s="2439"/>
      <c r="KDU3" s="2439"/>
      <c r="KDV3" s="2439"/>
      <c r="KDW3" s="2439"/>
      <c r="KDX3" s="2439"/>
      <c r="KDY3" s="2439"/>
      <c r="KDZ3" s="2439"/>
      <c r="KEA3" s="2439"/>
      <c r="KEB3" s="2439"/>
      <c r="KEC3" s="2439"/>
      <c r="KED3" s="2439"/>
      <c r="KEE3" s="2439"/>
      <c r="KEF3" s="2439"/>
      <c r="KEG3" s="2439"/>
      <c r="KEH3" s="2439"/>
      <c r="KEI3" s="2439"/>
      <c r="KEJ3" s="2439"/>
      <c r="KEK3" s="2439"/>
      <c r="KEL3" s="2439"/>
      <c r="KEM3" s="2439"/>
      <c r="KEN3" s="2439"/>
      <c r="KEO3" s="2439"/>
      <c r="KEP3" s="2439"/>
      <c r="KEQ3" s="2439"/>
      <c r="KER3" s="2439"/>
      <c r="KES3" s="2439"/>
      <c r="KET3" s="2439"/>
      <c r="KEU3" s="2439"/>
      <c r="KEV3" s="2439"/>
      <c r="KEW3" s="2439"/>
      <c r="KEX3" s="2439"/>
      <c r="KEY3" s="2439"/>
      <c r="KEZ3" s="2439"/>
      <c r="KFA3" s="2439"/>
      <c r="KFB3" s="2439"/>
      <c r="KFC3" s="2439"/>
      <c r="KFD3" s="2439"/>
      <c r="KFE3" s="2439"/>
      <c r="KFF3" s="2439"/>
      <c r="KFG3" s="2439"/>
      <c r="KFH3" s="2439"/>
      <c r="KFI3" s="2439"/>
      <c r="KFJ3" s="2439"/>
      <c r="KFK3" s="2439"/>
      <c r="KFL3" s="2439"/>
      <c r="KFM3" s="2439"/>
      <c r="KFN3" s="2439"/>
      <c r="KFO3" s="2439"/>
      <c r="KFP3" s="2439"/>
      <c r="KFQ3" s="2439"/>
      <c r="KFR3" s="2439"/>
      <c r="KFS3" s="2439"/>
      <c r="KFT3" s="2439"/>
      <c r="KFU3" s="2439"/>
      <c r="KFV3" s="2439"/>
      <c r="KFW3" s="2439"/>
      <c r="KFX3" s="2439"/>
      <c r="KFY3" s="2439"/>
      <c r="KFZ3" s="2439"/>
      <c r="KGA3" s="2439"/>
      <c r="KGB3" s="2439"/>
      <c r="KGC3" s="2439"/>
      <c r="KGD3" s="2439"/>
      <c r="KGE3" s="2439"/>
      <c r="KGF3" s="2439"/>
      <c r="KGG3" s="2439"/>
      <c r="KGH3" s="2439"/>
      <c r="KGI3" s="2439"/>
      <c r="KGJ3" s="2439"/>
      <c r="KGK3" s="2439"/>
      <c r="KGL3" s="2439"/>
      <c r="KGM3" s="2439"/>
      <c r="KGN3" s="2439"/>
      <c r="KGO3" s="2439"/>
      <c r="KGP3" s="2439"/>
      <c r="KGQ3" s="2439"/>
      <c r="KGR3" s="2439"/>
      <c r="KGS3" s="2439"/>
      <c r="KGT3" s="2439"/>
      <c r="KGU3" s="2439"/>
      <c r="KGV3" s="2439"/>
      <c r="KGW3" s="2439"/>
      <c r="KGX3" s="2439"/>
      <c r="KGY3" s="2439"/>
      <c r="KGZ3" s="2439"/>
      <c r="KHA3" s="2439"/>
      <c r="KHB3" s="2439"/>
      <c r="KHC3" s="2439"/>
      <c r="KHD3" s="2439"/>
      <c r="KHE3" s="2439"/>
      <c r="KHF3" s="2439"/>
      <c r="KHG3" s="2439"/>
      <c r="KHH3" s="2439"/>
      <c r="KHI3" s="2439"/>
      <c r="KHJ3" s="2439"/>
      <c r="KHK3" s="2439"/>
      <c r="KHL3" s="2439"/>
      <c r="KHM3" s="2439"/>
      <c r="KHN3" s="2439"/>
      <c r="KHO3" s="2439"/>
      <c r="KHP3" s="2439"/>
      <c r="KHQ3" s="2439"/>
      <c r="KHR3" s="2439"/>
      <c r="KHS3" s="2439"/>
      <c r="KHT3" s="2439"/>
      <c r="KHU3" s="2439"/>
      <c r="KHV3" s="2439"/>
      <c r="KHW3" s="2439"/>
      <c r="KHX3" s="2439"/>
      <c r="KHY3" s="2439"/>
      <c r="KHZ3" s="2439"/>
      <c r="KIA3" s="2439"/>
      <c r="KIB3" s="2439"/>
      <c r="KIC3" s="2439"/>
      <c r="KID3" s="2439"/>
      <c r="KIE3" s="2439"/>
      <c r="KIF3" s="2439"/>
      <c r="KIG3" s="2439"/>
      <c r="KIH3" s="2439"/>
      <c r="KII3" s="2439"/>
      <c r="KIJ3" s="2439"/>
      <c r="KIK3" s="2439"/>
      <c r="KIL3" s="2439"/>
      <c r="KIM3" s="2439"/>
      <c r="KIN3" s="2439"/>
      <c r="KIO3" s="2439"/>
      <c r="KIP3" s="2439"/>
      <c r="KIQ3" s="2439"/>
      <c r="KIR3" s="2439"/>
      <c r="KIS3" s="2439"/>
      <c r="KIT3" s="2439"/>
      <c r="KIU3" s="2439"/>
      <c r="KIV3" s="2439"/>
      <c r="KIW3" s="2439"/>
      <c r="KIX3" s="2439"/>
      <c r="KIY3" s="2439"/>
      <c r="KIZ3" s="2439"/>
      <c r="KJA3" s="2439"/>
      <c r="KJB3" s="2439"/>
      <c r="KJC3" s="2439"/>
      <c r="KJD3" s="2439"/>
      <c r="KJE3" s="2439"/>
      <c r="KJF3" s="2439"/>
      <c r="KJG3" s="2439"/>
      <c r="KJH3" s="2439"/>
      <c r="KJI3" s="2439"/>
      <c r="KJJ3" s="2439"/>
      <c r="KJK3" s="2439"/>
      <c r="KJL3" s="2439"/>
      <c r="KJM3" s="2439"/>
      <c r="KJN3" s="2439"/>
      <c r="KJO3" s="2439"/>
      <c r="KJP3" s="2439"/>
      <c r="KJQ3" s="2439"/>
      <c r="KJR3" s="2439"/>
      <c r="KJS3" s="2439"/>
      <c r="KJT3" s="2439"/>
      <c r="KJU3" s="2439"/>
      <c r="KJV3" s="2439"/>
      <c r="KJW3" s="2439"/>
      <c r="KJX3" s="2439"/>
      <c r="KJY3" s="2439"/>
      <c r="KJZ3" s="2439"/>
      <c r="KKA3" s="2439"/>
      <c r="KKB3" s="2439"/>
      <c r="KKC3" s="2439"/>
      <c r="KKD3" s="2439"/>
      <c r="KKE3" s="2439"/>
      <c r="KKF3" s="2439"/>
      <c r="KKG3" s="2439"/>
      <c r="KKH3" s="2439"/>
      <c r="KKI3" s="2439"/>
      <c r="KKJ3" s="2439"/>
      <c r="KKK3" s="2439"/>
      <c r="KKL3" s="2439"/>
      <c r="KKM3" s="2439"/>
      <c r="KKN3" s="2439"/>
      <c r="KKO3" s="2439"/>
      <c r="KKP3" s="2439"/>
      <c r="KKQ3" s="2439"/>
      <c r="KKR3" s="2439"/>
      <c r="KKS3" s="2439"/>
      <c r="KKT3" s="2439"/>
      <c r="KKU3" s="2439"/>
      <c r="KKV3" s="2439"/>
      <c r="KKW3" s="2439"/>
      <c r="KKX3" s="2439"/>
      <c r="KKY3" s="2439"/>
      <c r="KKZ3" s="2439"/>
      <c r="KLA3" s="2439"/>
      <c r="KLB3" s="2439"/>
      <c r="KLC3" s="2439"/>
      <c r="KLD3" s="2439"/>
      <c r="KLE3" s="2439"/>
      <c r="KLF3" s="2439"/>
      <c r="KLG3" s="2439"/>
      <c r="KLH3" s="2439"/>
      <c r="KLI3" s="2439"/>
      <c r="KLJ3" s="2439"/>
      <c r="KLK3" s="2439"/>
      <c r="KLL3" s="2439"/>
      <c r="KLM3" s="2439"/>
      <c r="KLN3" s="2439"/>
      <c r="KLO3" s="2439"/>
      <c r="KLP3" s="2439"/>
      <c r="KLQ3" s="2439"/>
      <c r="KLR3" s="2439"/>
      <c r="KLS3" s="2439"/>
      <c r="KLT3" s="2439"/>
      <c r="KLU3" s="2439"/>
      <c r="KLV3" s="2439"/>
      <c r="KLW3" s="2439"/>
      <c r="KLX3" s="2439"/>
      <c r="KLY3" s="2439"/>
      <c r="KLZ3" s="2439"/>
      <c r="KMA3" s="2439"/>
      <c r="KMB3" s="2439"/>
      <c r="KMC3" s="2439"/>
      <c r="KMD3" s="2439"/>
      <c r="KME3" s="2439"/>
      <c r="KMF3" s="2439"/>
      <c r="KMG3" s="2439"/>
      <c r="KMH3" s="2439"/>
      <c r="KMI3" s="2439"/>
      <c r="KMJ3" s="2439"/>
      <c r="KMK3" s="2439"/>
      <c r="KML3" s="2439"/>
      <c r="KMM3" s="2439"/>
      <c r="KMN3" s="2439"/>
      <c r="KMO3" s="2439"/>
      <c r="KMP3" s="2439"/>
      <c r="KMQ3" s="2439"/>
      <c r="KMR3" s="2439"/>
      <c r="KMS3" s="2439"/>
      <c r="KMT3" s="2439"/>
      <c r="KMU3" s="2439"/>
      <c r="KMV3" s="2439"/>
      <c r="KMW3" s="2439"/>
      <c r="KMX3" s="2439"/>
      <c r="KMY3" s="2439"/>
      <c r="KMZ3" s="2439"/>
      <c r="KNA3" s="2439"/>
      <c r="KNB3" s="2439"/>
      <c r="KNC3" s="2439"/>
      <c r="KND3" s="2439"/>
      <c r="KNE3" s="2439"/>
      <c r="KNF3" s="2439"/>
      <c r="KNG3" s="2439"/>
      <c r="KNH3" s="2439"/>
      <c r="KNI3" s="2439"/>
      <c r="KNJ3" s="2439"/>
      <c r="KNK3" s="2439"/>
      <c r="KNL3" s="2439"/>
      <c r="KNM3" s="2439"/>
      <c r="KNN3" s="2439"/>
      <c r="KNO3" s="2439"/>
      <c r="KNP3" s="2439"/>
      <c r="KNQ3" s="2439"/>
      <c r="KNR3" s="2439"/>
      <c r="KNS3" s="2439"/>
      <c r="KNT3" s="2439"/>
      <c r="KNU3" s="2439"/>
      <c r="KNV3" s="2439"/>
      <c r="KNW3" s="2439"/>
      <c r="KNX3" s="2439"/>
      <c r="KNY3" s="2439"/>
      <c r="KNZ3" s="2439"/>
      <c r="KOA3" s="2439"/>
      <c r="KOB3" s="2439"/>
      <c r="KOC3" s="2439"/>
      <c r="KOD3" s="2439"/>
      <c r="KOE3" s="2439"/>
      <c r="KOF3" s="2439"/>
      <c r="KOG3" s="2439"/>
      <c r="KOH3" s="2439"/>
      <c r="KOI3" s="2439"/>
      <c r="KOJ3" s="2439"/>
      <c r="KOK3" s="2439"/>
      <c r="KOL3" s="2439"/>
      <c r="KOM3" s="2439"/>
      <c r="KON3" s="2439"/>
      <c r="KOO3" s="2439"/>
      <c r="KOP3" s="2439"/>
      <c r="KOQ3" s="2439"/>
      <c r="KOR3" s="2439"/>
      <c r="KOS3" s="2439"/>
      <c r="KOT3" s="2439"/>
      <c r="KOU3" s="2439"/>
      <c r="KOV3" s="2439"/>
      <c r="KOW3" s="2439"/>
      <c r="KOX3" s="2439"/>
      <c r="KOY3" s="2439"/>
      <c r="KOZ3" s="2439"/>
      <c r="KPA3" s="2439"/>
      <c r="KPB3" s="2439"/>
      <c r="KPC3" s="2439"/>
      <c r="KPD3" s="2439"/>
      <c r="KPE3" s="2439"/>
      <c r="KPF3" s="2439"/>
      <c r="KPG3" s="2439"/>
      <c r="KPH3" s="2439"/>
      <c r="KPI3" s="2439"/>
      <c r="KPJ3" s="2439"/>
      <c r="KPK3" s="2439"/>
      <c r="KPL3" s="2439"/>
      <c r="KPM3" s="2439"/>
      <c r="KPN3" s="2439"/>
      <c r="KPO3" s="2439"/>
      <c r="KPP3" s="2439"/>
      <c r="KPQ3" s="2439"/>
      <c r="KPR3" s="2439"/>
      <c r="KPS3" s="2439"/>
      <c r="KPT3" s="2439"/>
      <c r="KPU3" s="2439"/>
      <c r="KPV3" s="2439"/>
      <c r="KPW3" s="2439"/>
      <c r="KPX3" s="2439"/>
      <c r="KPY3" s="2439"/>
      <c r="KPZ3" s="2439"/>
      <c r="KQA3" s="2439"/>
      <c r="KQB3" s="2439"/>
      <c r="KQC3" s="2439"/>
      <c r="KQD3" s="2439"/>
      <c r="KQE3" s="2439"/>
      <c r="KQF3" s="2439"/>
      <c r="KQG3" s="2439"/>
      <c r="KQH3" s="2439"/>
      <c r="KQI3" s="2439"/>
      <c r="KQJ3" s="2439"/>
      <c r="KQK3" s="2439"/>
      <c r="KQL3" s="2439"/>
      <c r="KQM3" s="2439"/>
      <c r="KQN3" s="2439"/>
      <c r="KQO3" s="2439"/>
      <c r="KQP3" s="2439"/>
      <c r="KQQ3" s="2439"/>
      <c r="KQR3" s="2439"/>
      <c r="KQS3" s="2439"/>
      <c r="KQT3" s="2439"/>
      <c r="KQU3" s="2439"/>
      <c r="KQV3" s="2439"/>
      <c r="KQW3" s="2439"/>
      <c r="KQX3" s="2439"/>
      <c r="KQY3" s="2439"/>
      <c r="KQZ3" s="2439"/>
      <c r="KRA3" s="2439"/>
      <c r="KRB3" s="2439"/>
      <c r="KRC3" s="2439"/>
      <c r="KRD3" s="2439"/>
      <c r="KRE3" s="2439"/>
      <c r="KRF3" s="2439"/>
      <c r="KRG3" s="2439"/>
      <c r="KRH3" s="2439"/>
      <c r="KRI3" s="2439"/>
      <c r="KRJ3" s="2439"/>
      <c r="KRK3" s="2439"/>
      <c r="KRL3" s="2439"/>
      <c r="KRM3" s="2439"/>
      <c r="KRN3" s="2439"/>
      <c r="KRO3" s="2439"/>
      <c r="KRP3" s="2439"/>
      <c r="KRQ3" s="2439"/>
      <c r="KRR3" s="2439"/>
      <c r="KRS3" s="2439"/>
      <c r="KRT3" s="2439"/>
      <c r="KRU3" s="2439"/>
      <c r="KRV3" s="2439"/>
      <c r="KRW3" s="2439"/>
      <c r="KRX3" s="2439"/>
      <c r="KRY3" s="2439"/>
      <c r="KRZ3" s="2439"/>
      <c r="KSA3" s="2439"/>
      <c r="KSB3" s="2439"/>
      <c r="KSC3" s="2439"/>
      <c r="KSD3" s="2439"/>
      <c r="KSE3" s="2439"/>
      <c r="KSF3" s="2439"/>
      <c r="KSG3" s="2439"/>
      <c r="KSH3" s="2439"/>
      <c r="KSI3" s="2439"/>
      <c r="KSJ3" s="2439"/>
      <c r="KSK3" s="2439"/>
      <c r="KSL3" s="2439"/>
      <c r="KSM3" s="2439"/>
      <c r="KSN3" s="2439"/>
      <c r="KSO3" s="2439"/>
      <c r="KSP3" s="2439"/>
      <c r="KSQ3" s="2439"/>
      <c r="KSR3" s="2439"/>
      <c r="KSS3" s="2439"/>
      <c r="KST3" s="2439"/>
      <c r="KSU3" s="2439"/>
      <c r="KSV3" s="2439"/>
      <c r="KSW3" s="2439"/>
      <c r="KSX3" s="2439"/>
      <c r="KSY3" s="2439"/>
      <c r="KSZ3" s="2439"/>
      <c r="KTA3" s="2439"/>
      <c r="KTB3" s="2439"/>
      <c r="KTC3" s="2439"/>
      <c r="KTD3" s="2439"/>
      <c r="KTE3" s="2439"/>
      <c r="KTF3" s="2439"/>
      <c r="KTG3" s="2439"/>
      <c r="KTH3" s="2439"/>
      <c r="KTI3" s="2439"/>
      <c r="KTJ3" s="2439"/>
      <c r="KTK3" s="2439"/>
      <c r="KTL3" s="2439"/>
      <c r="KTM3" s="2439"/>
      <c r="KTN3" s="2439"/>
      <c r="KTO3" s="2439"/>
      <c r="KTP3" s="2439"/>
      <c r="KTQ3" s="2439"/>
      <c r="KTR3" s="2439"/>
      <c r="KTS3" s="2439"/>
      <c r="KTT3" s="2439"/>
      <c r="KTU3" s="2439"/>
      <c r="KTV3" s="2439"/>
      <c r="KTW3" s="2439"/>
      <c r="KTX3" s="2439"/>
      <c r="KTY3" s="2439"/>
      <c r="KTZ3" s="2439"/>
      <c r="KUA3" s="2439"/>
      <c r="KUB3" s="2439"/>
      <c r="KUC3" s="2439"/>
      <c r="KUD3" s="2439"/>
      <c r="KUE3" s="2439"/>
      <c r="KUF3" s="2439"/>
      <c r="KUG3" s="2439"/>
      <c r="KUH3" s="2439"/>
      <c r="KUI3" s="2439"/>
      <c r="KUJ3" s="2439"/>
      <c r="KUK3" s="2439"/>
      <c r="KUL3" s="2439"/>
      <c r="KUM3" s="2439"/>
      <c r="KUN3" s="2439"/>
      <c r="KUO3" s="2439"/>
      <c r="KUP3" s="2439"/>
      <c r="KUQ3" s="2439"/>
      <c r="KUR3" s="2439"/>
      <c r="KUS3" s="2439"/>
      <c r="KUT3" s="2439"/>
      <c r="KUU3" s="2439"/>
      <c r="KUV3" s="2439"/>
      <c r="KUW3" s="2439"/>
      <c r="KUX3" s="2439"/>
      <c r="KUY3" s="2439"/>
      <c r="KUZ3" s="2439"/>
      <c r="KVA3" s="2439"/>
      <c r="KVB3" s="2439"/>
      <c r="KVC3" s="2439"/>
      <c r="KVD3" s="2439"/>
      <c r="KVE3" s="2439"/>
      <c r="KVF3" s="2439"/>
      <c r="KVG3" s="2439"/>
      <c r="KVH3" s="2439"/>
      <c r="KVI3" s="2439"/>
      <c r="KVJ3" s="2439"/>
      <c r="KVK3" s="2439"/>
      <c r="KVL3" s="2439"/>
      <c r="KVM3" s="2439"/>
      <c r="KVN3" s="2439"/>
      <c r="KVO3" s="2439"/>
      <c r="KVP3" s="2439"/>
      <c r="KVQ3" s="2439"/>
      <c r="KVR3" s="2439"/>
      <c r="KVS3" s="2439"/>
      <c r="KVT3" s="2439"/>
      <c r="KVU3" s="2439"/>
      <c r="KVV3" s="2439"/>
      <c r="KVW3" s="2439"/>
      <c r="KVX3" s="2439"/>
      <c r="KVY3" s="2439"/>
      <c r="KVZ3" s="2439"/>
      <c r="KWA3" s="2439"/>
      <c r="KWB3" s="2439"/>
      <c r="KWC3" s="2439"/>
      <c r="KWD3" s="2439"/>
      <c r="KWE3" s="2439"/>
      <c r="KWF3" s="2439"/>
      <c r="KWG3" s="2439"/>
      <c r="KWH3" s="2439"/>
      <c r="KWI3" s="2439"/>
      <c r="KWJ3" s="2439"/>
      <c r="KWK3" s="2439"/>
      <c r="KWL3" s="2439"/>
      <c r="KWM3" s="2439"/>
      <c r="KWN3" s="2439"/>
      <c r="KWO3" s="2439"/>
      <c r="KWP3" s="2439"/>
      <c r="KWQ3" s="2439"/>
      <c r="KWR3" s="2439"/>
      <c r="KWS3" s="2439"/>
      <c r="KWT3" s="2439"/>
      <c r="KWU3" s="2439"/>
      <c r="KWV3" s="2439"/>
      <c r="KWW3" s="2439"/>
      <c r="KWX3" s="2439"/>
      <c r="KWY3" s="2439"/>
      <c r="KWZ3" s="2439"/>
      <c r="KXA3" s="2439"/>
      <c r="KXB3" s="2439"/>
      <c r="KXC3" s="2439"/>
      <c r="KXD3" s="2439"/>
      <c r="KXE3" s="2439"/>
      <c r="KXF3" s="2439"/>
      <c r="KXG3" s="2439"/>
      <c r="KXH3" s="2439"/>
      <c r="KXI3" s="2439"/>
      <c r="KXJ3" s="2439"/>
      <c r="KXK3" s="2439"/>
      <c r="KXL3" s="2439"/>
      <c r="KXM3" s="2439"/>
      <c r="KXN3" s="2439"/>
      <c r="KXO3" s="2439"/>
      <c r="KXP3" s="2439"/>
      <c r="KXQ3" s="2439"/>
      <c r="KXR3" s="2439"/>
      <c r="KXS3" s="2439"/>
      <c r="KXT3" s="2439"/>
      <c r="KXU3" s="2439"/>
      <c r="KXV3" s="2439"/>
      <c r="KXW3" s="2439"/>
      <c r="KXX3" s="2439"/>
      <c r="KXY3" s="2439"/>
      <c r="KXZ3" s="2439"/>
      <c r="KYA3" s="2439"/>
      <c r="KYB3" s="2439"/>
      <c r="KYC3" s="2439"/>
      <c r="KYD3" s="2439"/>
      <c r="KYE3" s="2439"/>
      <c r="KYF3" s="2439"/>
      <c r="KYG3" s="2439"/>
      <c r="KYH3" s="2439"/>
      <c r="KYI3" s="2439"/>
      <c r="KYJ3" s="2439"/>
      <c r="KYK3" s="2439"/>
      <c r="KYL3" s="2439"/>
      <c r="KYM3" s="2439"/>
      <c r="KYN3" s="2439"/>
      <c r="KYO3" s="2439"/>
      <c r="KYP3" s="2439"/>
      <c r="KYQ3" s="2439"/>
      <c r="KYR3" s="2439"/>
      <c r="KYS3" s="2439"/>
      <c r="KYT3" s="2439"/>
      <c r="KYU3" s="2439"/>
      <c r="KYV3" s="2439"/>
      <c r="KYW3" s="2439"/>
      <c r="KYX3" s="2439"/>
      <c r="KYY3" s="2439"/>
      <c r="KYZ3" s="2439"/>
      <c r="KZA3" s="2439"/>
      <c r="KZB3" s="2439"/>
      <c r="KZC3" s="2439"/>
      <c r="KZD3" s="2439"/>
      <c r="KZE3" s="2439"/>
      <c r="KZF3" s="2439"/>
      <c r="KZG3" s="2439"/>
      <c r="KZH3" s="2439"/>
      <c r="KZI3" s="2439"/>
      <c r="KZJ3" s="2439"/>
      <c r="KZK3" s="2439"/>
      <c r="KZL3" s="2439"/>
      <c r="KZM3" s="2439"/>
      <c r="KZN3" s="2439"/>
      <c r="KZO3" s="2439"/>
      <c r="KZP3" s="2439"/>
      <c r="KZQ3" s="2439"/>
      <c r="KZR3" s="2439"/>
      <c r="KZS3" s="2439"/>
      <c r="KZT3" s="2439"/>
      <c r="KZU3" s="2439"/>
      <c r="KZV3" s="2439"/>
      <c r="KZW3" s="2439"/>
      <c r="KZX3" s="2439"/>
      <c r="KZY3" s="2439"/>
      <c r="KZZ3" s="2439"/>
      <c r="LAA3" s="2439"/>
      <c r="LAB3" s="2439"/>
      <c r="LAC3" s="2439"/>
      <c r="LAD3" s="2439"/>
      <c r="LAE3" s="2439"/>
      <c r="LAF3" s="2439"/>
      <c r="LAG3" s="2439"/>
      <c r="LAH3" s="2439"/>
      <c r="LAI3" s="2439"/>
      <c r="LAJ3" s="2439"/>
      <c r="LAK3" s="2439"/>
      <c r="LAL3" s="2439"/>
      <c r="LAM3" s="2439"/>
      <c r="LAN3" s="2439"/>
      <c r="LAO3" s="2439"/>
      <c r="LAP3" s="2439"/>
      <c r="LAQ3" s="2439"/>
      <c r="LAR3" s="2439"/>
      <c r="LAS3" s="2439"/>
      <c r="LAT3" s="2439"/>
      <c r="LAU3" s="2439"/>
      <c r="LAV3" s="2439"/>
      <c r="LAW3" s="2439"/>
      <c r="LAX3" s="2439"/>
      <c r="LAY3" s="2439"/>
      <c r="LAZ3" s="2439"/>
      <c r="LBA3" s="2439"/>
      <c r="LBB3" s="2439"/>
      <c r="LBC3" s="2439"/>
      <c r="LBD3" s="2439"/>
      <c r="LBE3" s="2439"/>
      <c r="LBF3" s="2439"/>
      <c r="LBG3" s="2439"/>
      <c r="LBH3" s="2439"/>
      <c r="LBI3" s="2439"/>
      <c r="LBJ3" s="2439"/>
      <c r="LBK3" s="2439"/>
      <c r="LBL3" s="2439"/>
      <c r="LBM3" s="2439"/>
      <c r="LBN3" s="2439"/>
      <c r="LBO3" s="2439"/>
      <c r="LBP3" s="2439"/>
      <c r="LBQ3" s="2439"/>
      <c r="LBR3" s="2439"/>
      <c r="LBS3" s="2439"/>
      <c r="LBT3" s="2439"/>
      <c r="LBU3" s="2439"/>
      <c r="LBV3" s="2439"/>
      <c r="LBW3" s="2439"/>
      <c r="LBX3" s="2439"/>
      <c r="LBY3" s="2439"/>
      <c r="LBZ3" s="2439"/>
      <c r="LCA3" s="2439"/>
      <c r="LCB3" s="2439"/>
      <c r="LCC3" s="2439"/>
      <c r="LCD3" s="2439"/>
      <c r="LCE3" s="2439"/>
      <c r="LCF3" s="2439"/>
      <c r="LCG3" s="2439"/>
      <c r="LCH3" s="2439"/>
      <c r="LCI3" s="2439"/>
      <c r="LCJ3" s="2439"/>
      <c r="LCK3" s="2439"/>
      <c r="LCL3" s="2439"/>
      <c r="LCM3" s="2439"/>
      <c r="LCN3" s="2439"/>
      <c r="LCO3" s="2439"/>
      <c r="LCP3" s="2439"/>
      <c r="LCQ3" s="2439"/>
      <c r="LCR3" s="2439"/>
      <c r="LCS3" s="2439"/>
      <c r="LCT3" s="2439"/>
      <c r="LCU3" s="2439"/>
      <c r="LCV3" s="2439"/>
      <c r="LCW3" s="2439"/>
      <c r="LCX3" s="2439"/>
      <c r="LCY3" s="2439"/>
      <c r="LCZ3" s="2439"/>
      <c r="LDA3" s="2439"/>
      <c r="LDB3" s="2439"/>
      <c r="LDC3" s="2439"/>
      <c r="LDD3" s="2439"/>
      <c r="LDE3" s="2439"/>
      <c r="LDF3" s="2439"/>
      <c r="LDG3" s="2439"/>
      <c r="LDH3" s="2439"/>
      <c r="LDI3" s="2439"/>
      <c r="LDJ3" s="2439"/>
      <c r="LDK3" s="2439"/>
      <c r="LDL3" s="2439"/>
      <c r="LDM3" s="2439"/>
      <c r="LDN3" s="2439"/>
      <c r="LDO3" s="2439"/>
      <c r="LDP3" s="2439"/>
      <c r="LDQ3" s="2439"/>
      <c r="LDR3" s="2439"/>
      <c r="LDS3" s="2439"/>
      <c r="LDT3" s="2439"/>
      <c r="LDU3" s="2439"/>
      <c r="LDV3" s="2439"/>
      <c r="LDW3" s="2439"/>
      <c r="LDX3" s="2439"/>
      <c r="LDY3" s="2439"/>
      <c r="LDZ3" s="2439"/>
      <c r="LEA3" s="2439"/>
      <c r="LEB3" s="2439"/>
      <c r="LEC3" s="2439"/>
      <c r="LED3" s="2439"/>
      <c r="LEE3" s="2439"/>
      <c r="LEF3" s="2439"/>
      <c r="LEG3" s="2439"/>
      <c r="LEH3" s="2439"/>
      <c r="LEI3" s="2439"/>
      <c r="LEJ3" s="2439"/>
      <c r="LEK3" s="2439"/>
      <c r="LEL3" s="2439"/>
      <c r="LEM3" s="2439"/>
      <c r="LEN3" s="2439"/>
      <c r="LEO3" s="2439"/>
      <c r="LEP3" s="2439"/>
      <c r="LEQ3" s="2439"/>
      <c r="LER3" s="2439"/>
      <c r="LES3" s="2439"/>
      <c r="LET3" s="2439"/>
      <c r="LEU3" s="2439"/>
      <c r="LEV3" s="2439"/>
      <c r="LEW3" s="2439"/>
      <c r="LEX3" s="2439"/>
      <c r="LEY3" s="2439"/>
      <c r="LEZ3" s="2439"/>
      <c r="LFA3" s="2439"/>
      <c r="LFB3" s="2439"/>
      <c r="LFC3" s="2439"/>
      <c r="LFD3" s="2439"/>
      <c r="LFE3" s="2439"/>
      <c r="LFF3" s="2439"/>
      <c r="LFG3" s="2439"/>
      <c r="LFH3" s="2439"/>
      <c r="LFI3" s="2439"/>
      <c r="LFJ3" s="2439"/>
      <c r="LFK3" s="2439"/>
      <c r="LFL3" s="2439"/>
      <c r="LFM3" s="2439"/>
      <c r="LFN3" s="2439"/>
      <c r="LFO3" s="2439"/>
      <c r="LFP3" s="2439"/>
      <c r="LFQ3" s="2439"/>
      <c r="LFR3" s="2439"/>
      <c r="LFS3" s="2439"/>
      <c r="LFT3" s="2439"/>
      <c r="LFU3" s="2439"/>
      <c r="LFV3" s="2439"/>
      <c r="LFW3" s="2439"/>
      <c r="LFX3" s="2439"/>
      <c r="LFY3" s="2439"/>
      <c r="LFZ3" s="2439"/>
      <c r="LGA3" s="2439"/>
      <c r="LGB3" s="2439"/>
      <c r="LGC3" s="2439"/>
      <c r="LGD3" s="2439"/>
      <c r="LGE3" s="2439"/>
      <c r="LGF3" s="2439"/>
      <c r="LGG3" s="2439"/>
      <c r="LGH3" s="2439"/>
      <c r="LGI3" s="2439"/>
      <c r="LGJ3" s="2439"/>
      <c r="LGK3" s="2439"/>
      <c r="LGL3" s="2439"/>
      <c r="LGM3" s="2439"/>
      <c r="LGN3" s="2439"/>
      <c r="LGO3" s="2439"/>
      <c r="LGP3" s="2439"/>
      <c r="LGQ3" s="2439"/>
      <c r="LGR3" s="2439"/>
      <c r="LGS3" s="2439"/>
      <c r="LGT3" s="2439"/>
      <c r="LGU3" s="2439"/>
      <c r="LGV3" s="2439"/>
      <c r="LGW3" s="2439"/>
      <c r="LGX3" s="2439"/>
      <c r="LGY3" s="2439"/>
      <c r="LGZ3" s="2439"/>
      <c r="LHA3" s="2439"/>
      <c r="LHB3" s="2439"/>
      <c r="LHC3" s="2439"/>
      <c r="LHD3" s="2439"/>
      <c r="LHE3" s="2439"/>
      <c r="LHF3" s="2439"/>
      <c r="LHG3" s="2439"/>
      <c r="LHH3" s="2439"/>
      <c r="LHI3" s="2439"/>
      <c r="LHJ3" s="2439"/>
      <c r="LHK3" s="2439"/>
      <c r="LHL3" s="2439"/>
      <c r="LHM3" s="2439"/>
      <c r="LHN3" s="2439"/>
      <c r="LHO3" s="2439"/>
      <c r="LHP3" s="2439"/>
      <c r="LHQ3" s="2439"/>
      <c r="LHR3" s="2439"/>
      <c r="LHS3" s="2439"/>
      <c r="LHT3" s="2439"/>
      <c r="LHU3" s="2439"/>
      <c r="LHV3" s="2439"/>
      <c r="LHW3" s="2439"/>
      <c r="LHX3" s="2439"/>
      <c r="LHY3" s="2439"/>
      <c r="LHZ3" s="2439"/>
      <c r="LIA3" s="2439"/>
      <c r="LIB3" s="2439"/>
      <c r="LIC3" s="2439"/>
      <c r="LID3" s="2439"/>
      <c r="LIE3" s="2439"/>
      <c r="LIF3" s="2439"/>
      <c r="LIG3" s="2439"/>
      <c r="LIH3" s="2439"/>
      <c r="LII3" s="2439"/>
      <c r="LIJ3" s="2439"/>
      <c r="LIK3" s="2439"/>
      <c r="LIL3" s="2439"/>
      <c r="LIM3" s="2439"/>
      <c r="LIN3" s="2439"/>
      <c r="LIO3" s="2439"/>
      <c r="LIP3" s="2439"/>
      <c r="LIQ3" s="2439"/>
      <c r="LIR3" s="2439"/>
      <c r="LIS3" s="2439"/>
      <c r="LIT3" s="2439"/>
      <c r="LIU3" s="2439"/>
      <c r="LIV3" s="2439"/>
      <c r="LIW3" s="2439"/>
      <c r="LIX3" s="2439"/>
      <c r="LIY3" s="2439"/>
      <c r="LIZ3" s="2439"/>
      <c r="LJA3" s="2439"/>
      <c r="LJB3" s="2439"/>
      <c r="LJC3" s="2439"/>
      <c r="LJD3" s="2439"/>
      <c r="LJE3" s="2439"/>
      <c r="LJF3" s="2439"/>
      <c r="LJG3" s="2439"/>
      <c r="LJH3" s="2439"/>
      <c r="LJI3" s="2439"/>
      <c r="LJJ3" s="2439"/>
      <c r="LJK3" s="2439"/>
      <c r="LJL3" s="2439"/>
      <c r="LJM3" s="2439"/>
      <c r="LJN3" s="2439"/>
      <c r="LJO3" s="2439"/>
      <c r="LJP3" s="2439"/>
      <c r="LJQ3" s="2439"/>
      <c r="LJR3" s="2439"/>
      <c r="LJS3" s="2439"/>
      <c r="LJT3" s="2439"/>
      <c r="LJU3" s="2439"/>
      <c r="LJV3" s="2439"/>
      <c r="LJW3" s="2439"/>
      <c r="LJX3" s="2439"/>
      <c r="LJY3" s="2439"/>
      <c r="LJZ3" s="2439"/>
      <c r="LKA3" s="2439"/>
      <c r="LKB3" s="2439"/>
      <c r="LKC3" s="2439"/>
      <c r="LKD3" s="2439"/>
      <c r="LKE3" s="2439"/>
      <c r="LKF3" s="2439"/>
      <c r="LKG3" s="2439"/>
      <c r="LKH3" s="2439"/>
      <c r="LKI3" s="2439"/>
      <c r="LKJ3" s="2439"/>
      <c r="LKK3" s="2439"/>
      <c r="LKL3" s="2439"/>
      <c r="LKM3" s="2439"/>
      <c r="LKN3" s="2439"/>
      <c r="LKO3" s="2439"/>
      <c r="LKP3" s="2439"/>
      <c r="LKQ3" s="2439"/>
      <c r="LKR3" s="2439"/>
      <c r="LKS3" s="2439"/>
      <c r="LKT3" s="2439"/>
      <c r="LKU3" s="2439"/>
      <c r="LKV3" s="2439"/>
      <c r="LKW3" s="2439"/>
      <c r="LKX3" s="2439"/>
      <c r="LKY3" s="2439"/>
      <c r="LKZ3" s="2439"/>
      <c r="LLA3" s="2439"/>
      <c r="LLB3" s="2439"/>
      <c r="LLC3" s="2439"/>
      <c r="LLD3" s="2439"/>
      <c r="LLE3" s="2439"/>
      <c r="LLF3" s="2439"/>
      <c r="LLG3" s="2439"/>
      <c r="LLH3" s="2439"/>
      <c r="LLI3" s="2439"/>
      <c r="LLJ3" s="2439"/>
      <c r="LLK3" s="2439"/>
      <c r="LLL3" s="2439"/>
      <c r="LLM3" s="2439"/>
      <c r="LLN3" s="2439"/>
      <c r="LLO3" s="2439"/>
      <c r="LLP3" s="2439"/>
      <c r="LLQ3" s="2439"/>
      <c r="LLR3" s="2439"/>
      <c r="LLS3" s="2439"/>
      <c r="LLT3" s="2439"/>
      <c r="LLU3" s="2439"/>
      <c r="LLV3" s="2439"/>
      <c r="LLW3" s="2439"/>
      <c r="LLX3" s="2439"/>
      <c r="LLY3" s="2439"/>
      <c r="LLZ3" s="2439"/>
      <c r="LMA3" s="2439"/>
      <c r="LMB3" s="2439"/>
      <c r="LMC3" s="2439"/>
      <c r="LMD3" s="2439"/>
      <c r="LME3" s="2439"/>
      <c r="LMF3" s="2439"/>
      <c r="LMG3" s="2439"/>
      <c r="LMH3" s="2439"/>
      <c r="LMI3" s="2439"/>
      <c r="LMJ3" s="2439"/>
      <c r="LMK3" s="2439"/>
      <c r="LML3" s="2439"/>
      <c r="LMM3" s="2439"/>
      <c r="LMN3" s="2439"/>
      <c r="LMO3" s="2439"/>
      <c r="LMP3" s="2439"/>
      <c r="LMQ3" s="2439"/>
      <c r="LMR3" s="2439"/>
      <c r="LMS3" s="2439"/>
      <c r="LMT3" s="2439"/>
      <c r="LMU3" s="2439"/>
      <c r="LMV3" s="2439"/>
      <c r="LMW3" s="2439"/>
      <c r="LMX3" s="2439"/>
      <c r="LMY3" s="2439"/>
      <c r="LMZ3" s="2439"/>
      <c r="LNA3" s="2439"/>
      <c r="LNB3" s="2439"/>
      <c r="LNC3" s="2439"/>
      <c r="LND3" s="2439"/>
      <c r="LNE3" s="2439"/>
      <c r="LNF3" s="2439"/>
      <c r="LNG3" s="2439"/>
      <c r="LNH3" s="2439"/>
      <c r="LNI3" s="2439"/>
      <c r="LNJ3" s="2439"/>
      <c r="LNK3" s="2439"/>
      <c r="LNL3" s="2439"/>
      <c r="LNM3" s="2439"/>
      <c r="LNN3" s="2439"/>
      <c r="LNO3" s="2439"/>
      <c r="LNP3" s="2439"/>
      <c r="LNQ3" s="2439"/>
      <c r="LNR3" s="2439"/>
      <c r="LNS3" s="2439"/>
      <c r="LNT3" s="2439"/>
      <c r="LNU3" s="2439"/>
      <c r="LNV3" s="2439"/>
      <c r="LNW3" s="2439"/>
      <c r="LNX3" s="2439"/>
      <c r="LNY3" s="2439"/>
      <c r="LNZ3" s="2439"/>
      <c r="LOA3" s="2439"/>
      <c r="LOB3" s="2439"/>
      <c r="LOC3" s="2439"/>
      <c r="LOD3" s="2439"/>
      <c r="LOE3" s="2439"/>
      <c r="LOF3" s="2439"/>
      <c r="LOG3" s="2439"/>
      <c r="LOH3" s="2439"/>
      <c r="LOI3" s="2439"/>
      <c r="LOJ3" s="2439"/>
      <c r="LOK3" s="2439"/>
      <c r="LOL3" s="2439"/>
      <c r="LOM3" s="2439"/>
      <c r="LON3" s="2439"/>
      <c r="LOO3" s="2439"/>
      <c r="LOP3" s="2439"/>
      <c r="LOQ3" s="2439"/>
      <c r="LOR3" s="2439"/>
      <c r="LOS3" s="2439"/>
      <c r="LOT3" s="2439"/>
      <c r="LOU3" s="2439"/>
      <c r="LOV3" s="2439"/>
      <c r="LOW3" s="2439"/>
      <c r="LOX3" s="2439"/>
      <c r="LOY3" s="2439"/>
      <c r="LOZ3" s="2439"/>
      <c r="LPA3" s="2439"/>
      <c r="LPB3" s="2439"/>
      <c r="LPC3" s="2439"/>
      <c r="LPD3" s="2439"/>
      <c r="LPE3" s="2439"/>
      <c r="LPF3" s="2439"/>
      <c r="LPG3" s="2439"/>
      <c r="LPH3" s="2439"/>
      <c r="LPI3" s="2439"/>
      <c r="LPJ3" s="2439"/>
      <c r="LPK3" s="2439"/>
      <c r="LPL3" s="2439"/>
      <c r="LPM3" s="2439"/>
      <c r="LPN3" s="2439"/>
      <c r="LPO3" s="2439"/>
      <c r="LPP3" s="2439"/>
      <c r="LPQ3" s="2439"/>
      <c r="LPR3" s="2439"/>
      <c r="LPS3" s="2439"/>
      <c r="LPT3" s="2439"/>
      <c r="LPU3" s="2439"/>
      <c r="LPV3" s="2439"/>
      <c r="LPW3" s="2439"/>
      <c r="LPX3" s="2439"/>
      <c r="LPY3" s="2439"/>
      <c r="LPZ3" s="2439"/>
      <c r="LQA3" s="2439"/>
      <c r="LQB3" s="2439"/>
      <c r="LQC3" s="2439"/>
      <c r="LQD3" s="2439"/>
      <c r="LQE3" s="2439"/>
      <c r="LQF3" s="2439"/>
      <c r="LQG3" s="2439"/>
      <c r="LQH3" s="2439"/>
      <c r="LQI3" s="2439"/>
      <c r="LQJ3" s="2439"/>
      <c r="LQK3" s="2439"/>
      <c r="LQL3" s="2439"/>
      <c r="LQM3" s="2439"/>
      <c r="LQN3" s="2439"/>
      <c r="LQO3" s="2439"/>
      <c r="LQP3" s="2439"/>
      <c r="LQQ3" s="2439"/>
      <c r="LQR3" s="2439"/>
      <c r="LQS3" s="2439"/>
      <c r="LQT3" s="2439"/>
      <c r="LQU3" s="2439"/>
      <c r="LQV3" s="2439"/>
      <c r="LQW3" s="2439"/>
      <c r="LQX3" s="2439"/>
      <c r="LQY3" s="2439"/>
      <c r="LQZ3" s="2439"/>
      <c r="LRA3" s="2439"/>
      <c r="LRB3" s="2439"/>
      <c r="LRC3" s="2439"/>
      <c r="LRD3" s="2439"/>
      <c r="LRE3" s="2439"/>
      <c r="LRF3" s="2439"/>
      <c r="LRG3" s="2439"/>
      <c r="LRH3" s="2439"/>
      <c r="LRI3" s="2439"/>
      <c r="LRJ3" s="2439"/>
      <c r="LRK3" s="2439"/>
      <c r="LRL3" s="2439"/>
      <c r="LRM3" s="2439"/>
      <c r="LRN3" s="2439"/>
      <c r="LRO3" s="2439"/>
      <c r="LRP3" s="2439"/>
      <c r="LRQ3" s="2439"/>
      <c r="LRR3" s="2439"/>
      <c r="LRS3" s="2439"/>
      <c r="LRT3" s="2439"/>
      <c r="LRU3" s="2439"/>
      <c r="LRV3" s="2439"/>
      <c r="LRW3" s="2439"/>
      <c r="LRX3" s="2439"/>
      <c r="LRY3" s="2439"/>
      <c r="LRZ3" s="2439"/>
      <c r="LSA3" s="2439"/>
      <c r="LSB3" s="2439"/>
      <c r="LSC3" s="2439"/>
      <c r="LSD3" s="2439"/>
      <c r="LSE3" s="2439"/>
      <c r="LSF3" s="2439"/>
      <c r="LSG3" s="2439"/>
      <c r="LSH3" s="2439"/>
      <c r="LSI3" s="2439"/>
      <c r="LSJ3" s="2439"/>
      <c r="LSK3" s="2439"/>
      <c r="LSL3" s="2439"/>
      <c r="LSM3" s="2439"/>
      <c r="LSN3" s="2439"/>
      <c r="LSO3" s="2439"/>
      <c r="LSP3" s="2439"/>
      <c r="LSQ3" s="2439"/>
      <c r="LSR3" s="2439"/>
      <c r="LSS3" s="2439"/>
      <c r="LST3" s="2439"/>
      <c r="LSU3" s="2439"/>
      <c r="LSV3" s="2439"/>
      <c r="LSW3" s="2439"/>
      <c r="LSX3" s="2439"/>
      <c r="LSY3" s="2439"/>
      <c r="LSZ3" s="2439"/>
      <c r="LTA3" s="2439"/>
      <c r="LTB3" s="2439"/>
      <c r="LTC3" s="2439"/>
      <c r="LTD3" s="2439"/>
      <c r="LTE3" s="2439"/>
      <c r="LTF3" s="2439"/>
      <c r="LTG3" s="2439"/>
      <c r="LTH3" s="2439"/>
      <c r="LTI3" s="2439"/>
      <c r="LTJ3" s="2439"/>
      <c r="LTK3" s="2439"/>
      <c r="LTL3" s="2439"/>
      <c r="LTM3" s="2439"/>
      <c r="LTN3" s="2439"/>
      <c r="LTO3" s="2439"/>
      <c r="LTP3" s="2439"/>
      <c r="LTQ3" s="2439"/>
      <c r="LTR3" s="2439"/>
      <c r="LTS3" s="2439"/>
      <c r="LTT3" s="2439"/>
      <c r="LTU3" s="2439"/>
      <c r="LTV3" s="2439"/>
      <c r="LTW3" s="2439"/>
      <c r="LTX3" s="2439"/>
      <c r="LTY3" s="2439"/>
      <c r="LTZ3" s="2439"/>
      <c r="LUA3" s="2439"/>
      <c r="LUB3" s="2439"/>
      <c r="LUC3" s="2439"/>
      <c r="LUD3" s="2439"/>
      <c r="LUE3" s="2439"/>
      <c r="LUF3" s="2439"/>
      <c r="LUG3" s="2439"/>
      <c r="LUH3" s="2439"/>
      <c r="LUI3" s="2439"/>
      <c r="LUJ3" s="2439"/>
      <c r="LUK3" s="2439"/>
      <c r="LUL3" s="2439"/>
      <c r="LUM3" s="2439"/>
      <c r="LUN3" s="2439"/>
      <c r="LUO3" s="2439"/>
      <c r="LUP3" s="2439"/>
      <c r="LUQ3" s="2439"/>
      <c r="LUR3" s="2439"/>
      <c r="LUS3" s="2439"/>
      <c r="LUT3" s="2439"/>
      <c r="LUU3" s="2439"/>
      <c r="LUV3" s="2439"/>
      <c r="LUW3" s="2439"/>
      <c r="LUX3" s="2439"/>
      <c r="LUY3" s="2439"/>
      <c r="LUZ3" s="2439"/>
      <c r="LVA3" s="2439"/>
      <c r="LVB3" s="2439"/>
      <c r="LVC3" s="2439"/>
      <c r="LVD3" s="2439"/>
      <c r="LVE3" s="2439"/>
      <c r="LVF3" s="2439"/>
      <c r="LVG3" s="2439"/>
      <c r="LVH3" s="2439"/>
      <c r="LVI3" s="2439"/>
      <c r="LVJ3" s="2439"/>
      <c r="LVK3" s="2439"/>
      <c r="LVL3" s="2439"/>
      <c r="LVM3" s="2439"/>
      <c r="LVN3" s="2439"/>
      <c r="LVO3" s="2439"/>
      <c r="LVP3" s="2439"/>
      <c r="LVQ3" s="2439"/>
      <c r="LVR3" s="2439"/>
      <c r="LVS3" s="2439"/>
      <c r="LVT3" s="2439"/>
      <c r="LVU3" s="2439"/>
      <c r="LVV3" s="2439"/>
      <c r="LVW3" s="2439"/>
      <c r="LVX3" s="2439"/>
      <c r="LVY3" s="2439"/>
      <c r="LVZ3" s="2439"/>
      <c r="LWA3" s="2439"/>
      <c r="LWB3" s="2439"/>
      <c r="LWC3" s="2439"/>
      <c r="LWD3" s="2439"/>
      <c r="LWE3" s="2439"/>
      <c r="LWF3" s="2439"/>
      <c r="LWG3" s="2439"/>
      <c r="LWH3" s="2439"/>
      <c r="LWI3" s="2439"/>
      <c r="LWJ3" s="2439"/>
      <c r="LWK3" s="2439"/>
      <c r="LWL3" s="2439"/>
      <c r="LWM3" s="2439"/>
      <c r="LWN3" s="2439"/>
      <c r="LWO3" s="2439"/>
      <c r="LWP3" s="2439"/>
      <c r="LWQ3" s="2439"/>
      <c r="LWR3" s="2439"/>
      <c r="LWS3" s="2439"/>
      <c r="LWT3" s="2439"/>
      <c r="LWU3" s="2439"/>
      <c r="LWV3" s="2439"/>
      <c r="LWW3" s="2439"/>
      <c r="LWX3" s="2439"/>
      <c r="LWY3" s="2439"/>
      <c r="LWZ3" s="2439"/>
      <c r="LXA3" s="2439"/>
      <c r="LXB3" s="2439"/>
      <c r="LXC3" s="2439"/>
      <c r="LXD3" s="2439"/>
      <c r="LXE3" s="2439"/>
      <c r="LXF3" s="2439"/>
      <c r="LXG3" s="2439"/>
      <c r="LXH3" s="2439"/>
      <c r="LXI3" s="2439"/>
      <c r="LXJ3" s="2439"/>
      <c r="LXK3" s="2439"/>
      <c r="LXL3" s="2439"/>
      <c r="LXM3" s="2439"/>
      <c r="LXN3" s="2439"/>
      <c r="LXO3" s="2439"/>
      <c r="LXP3" s="2439"/>
      <c r="LXQ3" s="2439"/>
      <c r="LXR3" s="2439"/>
      <c r="LXS3" s="2439"/>
      <c r="LXT3" s="2439"/>
      <c r="LXU3" s="2439"/>
      <c r="LXV3" s="2439"/>
      <c r="LXW3" s="2439"/>
      <c r="LXX3" s="2439"/>
      <c r="LXY3" s="2439"/>
      <c r="LXZ3" s="2439"/>
      <c r="LYA3" s="2439"/>
      <c r="LYB3" s="2439"/>
      <c r="LYC3" s="2439"/>
      <c r="LYD3" s="2439"/>
      <c r="LYE3" s="2439"/>
      <c r="LYF3" s="2439"/>
      <c r="LYG3" s="2439"/>
      <c r="LYH3" s="2439"/>
      <c r="LYI3" s="2439"/>
      <c r="LYJ3" s="2439"/>
      <c r="LYK3" s="2439"/>
      <c r="LYL3" s="2439"/>
      <c r="LYM3" s="2439"/>
      <c r="LYN3" s="2439"/>
      <c r="LYO3" s="2439"/>
      <c r="LYP3" s="2439"/>
      <c r="LYQ3" s="2439"/>
      <c r="LYR3" s="2439"/>
      <c r="LYS3" s="2439"/>
      <c r="LYT3" s="2439"/>
      <c r="LYU3" s="2439"/>
      <c r="LYV3" s="2439"/>
      <c r="LYW3" s="2439"/>
      <c r="LYX3" s="2439"/>
      <c r="LYY3" s="2439"/>
      <c r="LYZ3" s="2439"/>
      <c r="LZA3" s="2439"/>
      <c r="LZB3" s="2439"/>
      <c r="LZC3" s="2439"/>
      <c r="LZD3" s="2439"/>
      <c r="LZE3" s="2439"/>
      <c r="LZF3" s="2439"/>
      <c r="LZG3" s="2439"/>
      <c r="LZH3" s="2439"/>
      <c r="LZI3" s="2439"/>
      <c r="LZJ3" s="2439"/>
      <c r="LZK3" s="2439"/>
      <c r="LZL3" s="2439"/>
      <c r="LZM3" s="2439"/>
      <c r="LZN3" s="2439"/>
      <c r="LZO3" s="2439"/>
      <c r="LZP3" s="2439"/>
      <c r="LZQ3" s="2439"/>
      <c r="LZR3" s="2439"/>
      <c r="LZS3" s="2439"/>
      <c r="LZT3" s="2439"/>
      <c r="LZU3" s="2439"/>
      <c r="LZV3" s="2439"/>
      <c r="LZW3" s="2439"/>
      <c r="LZX3" s="2439"/>
      <c r="LZY3" s="2439"/>
      <c r="LZZ3" s="2439"/>
      <c r="MAA3" s="2439"/>
      <c r="MAB3" s="2439"/>
      <c r="MAC3" s="2439"/>
      <c r="MAD3" s="2439"/>
      <c r="MAE3" s="2439"/>
      <c r="MAF3" s="2439"/>
      <c r="MAG3" s="2439"/>
      <c r="MAH3" s="2439"/>
      <c r="MAI3" s="2439"/>
      <c r="MAJ3" s="2439"/>
      <c r="MAK3" s="2439"/>
      <c r="MAL3" s="2439"/>
      <c r="MAM3" s="2439"/>
      <c r="MAN3" s="2439"/>
      <c r="MAO3" s="2439"/>
      <c r="MAP3" s="2439"/>
      <c r="MAQ3" s="2439"/>
      <c r="MAR3" s="2439"/>
      <c r="MAS3" s="2439"/>
      <c r="MAT3" s="2439"/>
      <c r="MAU3" s="2439"/>
      <c r="MAV3" s="2439"/>
      <c r="MAW3" s="2439"/>
      <c r="MAX3" s="2439"/>
      <c r="MAY3" s="2439"/>
      <c r="MAZ3" s="2439"/>
      <c r="MBA3" s="2439"/>
      <c r="MBB3" s="2439"/>
      <c r="MBC3" s="2439"/>
      <c r="MBD3" s="2439"/>
      <c r="MBE3" s="2439"/>
      <c r="MBF3" s="2439"/>
      <c r="MBG3" s="2439"/>
      <c r="MBH3" s="2439"/>
      <c r="MBI3" s="2439"/>
      <c r="MBJ3" s="2439"/>
      <c r="MBK3" s="2439"/>
      <c r="MBL3" s="2439"/>
      <c r="MBM3" s="2439"/>
      <c r="MBN3" s="2439"/>
      <c r="MBO3" s="2439"/>
      <c r="MBP3" s="2439"/>
      <c r="MBQ3" s="2439"/>
      <c r="MBR3" s="2439"/>
      <c r="MBS3" s="2439"/>
      <c r="MBT3" s="2439"/>
      <c r="MBU3" s="2439"/>
      <c r="MBV3" s="2439"/>
      <c r="MBW3" s="2439"/>
      <c r="MBX3" s="2439"/>
      <c r="MBY3" s="2439"/>
      <c r="MBZ3" s="2439"/>
      <c r="MCA3" s="2439"/>
      <c r="MCB3" s="2439"/>
      <c r="MCC3" s="2439"/>
      <c r="MCD3" s="2439"/>
      <c r="MCE3" s="2439"/>
      <c r="MCF3" s="2439"/>
      <c r="MCG3" s="2439"/>
      <c r="MCH3" s="2439"/>
      <c r="MCI3" s="2439"/>
      <c r="MCJ3" s="2439"/>
      <c r="MCK3" s="2439"/>
      <c r="MCL3" s="2439"/>
      <c r="MCM3" s="2439"/>
      <c r="MCN3" s="2439"/>
      <c r="MCO3" s="2439"/>
      <c r="MCP3" s="2439"/>
      <c r="MCQ3" s="2439"/>
      <c r="MCR3" s="2439"/>
      <c r="MCS3" s="2439"/>
      <c r="MCT3" s="2439"/>
      <c r="MCU3" s="2439"/>
      <c r="MCV3" s="2439"/>
      <c r="MCW3" s="2439"/>
      <c r="MCX3" s="2439"/>
      <c r="MCY3" s="2439"/>
      <c r="MCZ3" s="2439"/>
      <c r="MDA3" s="2439"/>
      <c r="MDB3" s="2439"/>
      <c r="MDC3" s="2439"/>
      <c r="MDD3" s="2439"/>
      <c r="MDE3" s="2439"/>
      <c r="MDF3" s="2439"/>
      <c r="MDG3" s="2439"/>
      <c r="MDH3" s="2439"/>
      <c r="MDI3" s="2439"/>
      <c r="MDJ3" s="2439"/>
      <c r="MDK3" s="2439"/>
      <c r="MDL3" s="2439"/>
      <c r="MDM3" s="2439"/>
      <c r="MDN3" s="2439"/>
      <c r="MDO3" s="2439"/>
      <c r="MDP3" s="2439"/>
      <c r="MDQ3" s="2439"/>
      <c r="MDR3" s="2439"/>
      <c r="MDS3" s="2439"/>
      <c r="MDT3" s="2439"/>
      <c r="MDU3" s="2439"/>
      <c r="MDV3" s="2439"/>
      <c r="MDW3" s="2439"/>
      <c r="MDX3" s="2439"/>
      <c r="MDY3" s="2439"/>
      <c r="MDZ3" s="2439"/>
      <c r="MEA3" s="2439"/>
      <c r="MEB3" s="2439"/>
      <c r="MEC3" s="2439"/>
      <c r="MED3" s="2439"/>
      <c r="MEE3" s="2439"/>
      <c r="MEF3" s="2439"/>
      <c r="MEG3" s="2439"/>
      <c r="MEH3" s="2439"/>
      <c r="MEI3" s="2439"/>
      <c r="MEJ3" s="2439"/>
      <c r="MEK3" s="2439"/>
      <c r="MEL3" s="2439"/>
      <c r="MEM3" s="2439"/>
      <c r="MEN3" s="2439"/>
      <c r="MEO3" s="2439"/>
      <c r="MEP3" s="2439"/>
      <c r="MEQ3" s="2439"/>
      <c r="MER3" s="2439"/>
      <c r="MES3" s="2439"/>
      <c r="MET3" s="2439"/>
      <c r="MEU3" s="2439"/>
      <c r="MEV3" s="2439"/>
      <c r="MEW3" s="2439"/>
      <c r="MEX3" s="2439"/>
      <c r="MEY3" s="2439"/>
      <c r="MEZ3" s="2439"/>
      <c r="MFA3" s="2439"/>
      <c r="MFB3" s="2439"/>
      <c r="MFC3" s="2439"/>
      <c r="MFD3" s="2439"/>
      <c r="MFE3" s="2439"/>
      <c r="MFF3" s="2439"/>
      <c r="MFG3" s="2439"/>
      <c r="MFH3" s="2439"/>
      <c r="MFI3" s="2439"/>
      <c r="MFJ3" s="2439"/>
      <c r="MFK3" s="2439"/>
      <c r="MFL3" s="2439"/>
      <c r="MFM3" s="2439"/>
      <c r="MFN3" s="2439"/>
      <c r="MFO3" s="2439"/>
      <c r="MFP3" s="2439"/>
      <c r="MFQ3" s="2439"/>
      <c r="MFR3" s="2439"/>
      <c r="MFS3" s="2439"/>
      <c r="MFT3" s="2439"/>
      <c r="MFU3" s="2439"/>
      <c r="MFV3" s="2439"/>
      <c r="MFW3" s="2439"/>
      <c r="MFX3" s="2439"/>
      <c r="MFY3" s="2439"/>
      <c r="MFZ3" s="2439"/>
      <c r="MGA3" s="2439"/>
      <c r="MGB3" s="2439"/>
      <c r="MGC3" s="2439"/>
      <c r="MGD3" s="2439"/>
      <c r="MGE3" s="2439"/>
      <c r="MGF3" s="2439"/>
      <c r="MGG3" s="2439"/>
      <c r="MGH3" s="2439"/>
      <c r="MGI3" s="2439"/>
      <c r="MGJ3" s="2439"/>
      <c r="MGK3" s="2439"/>
      <c r="MGL3" s="2439"/>
      <c r="MGM3" s="2439"/>
      <c r="MGN3" s="2439"/>
      <c r="MGO3" s="2439"/>
      <c r="MGP3" s="2439"/>
      <c r="MGQ3" s="2439"/>
      <c r="MGR3" s="2439"/>
      <c r="MGS3" s="2439"/>
      <c r="MGT3" s="2439"/>
      <c r="MGU3" s="2439"/>
      <c r="MGV3" s="2439"/>
      <c r="MGW3" s="2439"/>
      <c r="MGX3" s="2439"/>
      <c r="MGY3" s="2439"/>
      <c r="MGZ3" s="2439"/>
      <c r="MHA3" s="2439"/>
      <c r="MHB3" s="2439"/>
      <c r="MHC3" s="2439"/>
      <c r="MHD3" s="2439"/>
      <c r="MHE3" s="2439"/>
      <c r="MHF3" s="2439"/>
      <c r="MHG3" s="2439"/>
      <c r="MHH3" s="2439"/>
      <c r="MHI3" s="2439"/>
      <c r="MHJ3" s="2439"/>
      <c r="MHK3" s="2439"/>
      <c r="MHL3" s="2439"/>
      <c r="MHM3" s="2439"/>
      <c r="MHN3" s="2439"/>
      <c r="MHO3" s="2439"/>
      <c r="MHP3" s="2439"/>
      <c r="MHQ3" s="2439"/>
      <c r="MHR3" s="2439"/>
      <c r="MHS3" s="2439"/>
      <c r="MHT3" s="2439"/>
      <c r="MHU3" s="2439"/>
      <c r="MHV3" s="2439"/>
      <c r="MHW3" s="2439"/>
      <c r="MHX3" s="2439"/>
      <c r="MHY3" s="2439"/>
      <c r="MHZ3" s="2439"/>
      <c r="MIA3" s="2439"/>
      <c r="MIB3" s="2439"/>
      <c r="MIC3" s="2439"/>
      <c r="MID3" s="2439"/>
      <c r="MIE3" s="2439"/>
      <c r="MIF3" s="2439"/>
      <c r="MIG3" s="2439"/>
      <c r="MIH3" s="2439"/>
      <c r="MII3" s="2439"/>
      <c r="MIJ3" s="2439"/>
      <c r="MIK3" s="2439"/>
      <c r="MIL3" s="2439"/>
      <c r="MIM3" s="2439"/>
      <c r="MIN3" s="2439"/>
      <c r="MIO3" s="2439"/>
      <c r="MIP3" s="2439"/>
      <c r="MIQ3" s="2439"/>
      <c r="MIR3" s="2439"/>
      <c r="MIS3" s="2439"/>
      <c r="MIT3" s="2439"/>
      <c r="MIU3" s="2439"/>
      <c r="MIV3" s="2439"/>
      <c r="MIW3" s="2439"/>
      <c r="MIX3" s="2439"/>
      <c r="MIY3" s="2439"/>
      <c r="MIZ3" s="2439"/>
      <c r="MJA3" s="2439"/>
      <c r="MJB3" s="2439"/>
      <c r="MJC3" s="2439"/>
      <c r="MJD3" s="2439"/>
      <c r="MJE3" s="2439"/>
      <c r="MJF3" s="2439"/>
      <c r="MJG3" s="2439"/>
      <c r="MJH3" s="2439"/>
      <c r="MJI3" s="2439"/>
      <c r="MJJ3" s="2439"/>
      <c r="MJK3" s="2439"/>
      <c r="MJL3" s="2439"/>
      <c r="MJM3" s="2439"/>
      <c r="MJN3" s="2439"/>
      <c r="MJO3" s="2439"/>
      <c r="MJP3" s="2439"/>
      <c r="MJQ3" s="2439"/>
      <c r="MJR3" s="2439"/>
      <c r="MJS3" s="2439"/>
      <c r="MJT3" s="2439"/>
      <c r="MJU3" s="2439"/>
      <c r="MJV3" s="2439"/>
      <c r="MJW3" s="2439"/>
      <c r="MJX3" s="2439"/>
      <c r="MJY3" s="2439"/>
      <c r="MJZ3" s="2439"/>
      <c r="MKA3" s="2439"/>
      <c r="MKB3" s="2439"/>
      <c r="MKC3" s="2439"/>
      <c r="MKD3" s="2439"/>
      <c r="MKE3" s="2439"/>
      <c r="MKF3" s="2439"/>
      <c r="MKG3" s="2439"/>
      <c r="MKH3" s="2439"/>
      <c r="MKI3" s="2439"/>
      <c r="MKJ3" s="2439"/>
      <c r="MKK3" s="2439"/>
      <c r="MKL3" s="2439"/>
      <c r="MKM3" s="2439"/>
      <c r="MKN3" s="2439"/>
      <c r="MKO3" s="2439"/>
      <c r="MKP3" s="2439"/>
      <c r="MKQ3" s="2439"/>
      <c r="MKR3" s="2439"/>
      <c r="MKS3" s="2439"/>
      <c r="MKT3" s="2439"/>
      <c r="MKU3" s="2439"/>
      <c r="MKV3" s="2439"/>
      <c r="MKW3" s="2439"/>
      <c r="MKX3" s="2439"/>
      <c r="MKY3" s="2439"/>
      <c r="MKZ3" s="2439"/>
      <c r="MLA3" s="2439"/>
      <c r="MLB3" s="2439"/>
      <c r="MLC3" s="2439"/>
      <c r="MLD3" s="2439"/>
      <c r="MLE3" s="2439"/>
      <c r="MLF3" s="2439"/>
      <c r="MLG3" s="2439"/>
      <c r="MLH3" s="2439"/>
      <c r="MLI3" s="2439"/>
      <c r="MLJ3" s="2439"/>
      <c r="MLK3" s="2439"/>
      <c r="MLL3" s="2439"/>
      <c r="MLM3" s="2439"/>
      <c r="MLN3" s="2439"/>
      <c r="MLO3" s="2439"/>
      <c r="MLP3" s="2439"/>
      <c r="MLQ3" s="2439"/>
      <c r="MLR3" s="2439"/>
      <c r="MLS3" s="2439"/>
      <c r="MLT3" s="2439"/>
      <c r="MLU3" s="2439"/>
      <c r="MLV3" s="2439"/>
      <c r="MLW3" s="2439"/>
      <c r="MLX3" s="2439"/>
      <c r="MLY3" s="2439"/>
      <c r="MLZ3" s="2439"/>
      <c r="MMA3" s="2439"/>
      <c r="MMB3" s="2439"/>
      <c r="MMC3" s="2439"/>
      <c r="MMD3" s="2439"/>
      <c r="MME3" s="2439"/>
      <c r="MMF3" s="2439"/>
      <c r="MMG3" s="2439"/>
      <c r="MMH3" s="2439"/>
      <c r="MMI3" s="2439"/>
      <c r="MMJ3" s="2439"/>
      <c r="MMK3" s="2439"/>
      <c r="MML3" s="2439"/>
      <c r="MMM3" s="2439"/>
      <c r="MMN3" s="2439"/>
      <c r="MMO3" s="2439"/>
      <c r="MMP3" s="2439"/>
      <c r="MMQ3" s="2439"/>
      <c r="MMR3" s="2439"/>
      <c r="MMS3" s="2439"/>
      <c r="MMT3" s="2439"/>
      <c r="MMU3" s="2439"/>
      <c r="MMV3" s="2439"/>
      <c r="MMW3" s="2439"/>
      <c r="MMX3" s="2439"/>
      <c r="MMY3" s="2439"/>
      <c r="MMZ3" s="2439"/>
      <c r="MNA3" s="2439"/>
      <c r="MNB3" s="2439"/>
      <c r="MNC3" s="2439"/>
      <c r="MND3" s="2439"/>
      <c r="MNE3" s="2439"/>
      <c r="MNF3" s="2439"/>
      <c r="MNG3" s="2439"/>
      <c r="MNH3" s="2439"/>
      <c r="MNI3" s="2439"/>
      <c r="MNJ3" s="2439"/>
      <c r="MNK3" s="2439"/>
      <c r="MNL3" s="2439"/>
      <c r="MNM3" s="2439"/>
      <c r="MNN3" s="2439"/>
      <c r="MNO3" s="2439"/>
      <c r="MNP3" s="2439"/>
      <c r="MNQ3" s="2439"/>
      <c r="MNR3" s="2439"/>
      <c r="MNS3" s="2439"/>
      <c r="MNT3" s="2439"/>
      <c r="MNU3" s="2439"/>
      <c r="MNV3" s="2439"/>
      <c r="MNW3" s="2439"/>
      <c r="MNX3" s="2439"/>
      <c r="MNY3" s="2439"/>
      <c r="MNZ3" s="2439"/>
      <c r="MOA3" s="2439"/>
      <c r="MOB3" s="2439"/>
      <c r="MOC3" s="2439"/>
      <c r="MOD3" s="2439"/>
      <c r="MOE3" s="2439"/>
      <c r="MOF3" s="2439"/>
      <c r="MOG3" s="2439"/>
      <c r="MOH3" s="2439"/>
      <c r="MOI3" s="2439"/>
      <c r="MOJ3" s="2439"/>
      <c r="MOK3" s="2439"/>
      <c r="MOL3" s="2439"/>
      <c r="MOM3" s="2439"/>
      <c r="MON3" s="2439"/>
      <c r="MOO3" s="2439"/>
      <c r="MOP3" s="2439"/>
      <c r="MOQ3" s="2439"/>
      <c r="MOR3" s="2439"/>
      <c r="MOS3" s="2439"/>
      <c r="MOT3" s="2439"/>
      <c r="MOU3" s="2439"/>
      <c r="MOV3" s="2439"/>
      <c r="MOW3" s="2439"/>
      <c r="MOX3" s="2439"/>
      <c r="MOY3" s="2439"/>
      <c r="MOZ3" s="2439"/>
      <c r="MPA3" s="2439"/>
      <c r="MPB3" s="2439"/>
      <c r="MPC3" s="2439"/>
      <c r="MPD3" s="2439"/>
      <c r="MPE3" s="2439"/>
      <c r="MPF3" s="2439"/>
      <c r="MPG3" s="2439"/>
      <c r="MPH3" s="2439"/>
      <c r="MPI3" s="2439"/>
      <c r="MPJ3" s="2439"/>
      <c r="MPK3" s="2439"/>
      <c r="MPL3" s="2439"/>
      <c r="MPM3" s="2439"/>
      <c r="MPN3" s="2439"/>
      <c r="MPO3" s="2439"/>
      <c r="MPP3" s="2439"/>
      <c r="MPQ3" s="2439"/>
      <c r="MPR3" s="2439"/>
      <c r="MPS3" s="2439"/>
      <c r="MPT3" s="2439"/>
      <c r="MPU3" s="2439"/>
      <c r="MPV3" s="2439"/>
      <c r="MPW3" s="2439"/>
      <c r="MPX3" s="2439"/>
      <c r="MPY3" s="2439"/>
      <c r="MPZ3" s="2439"/>
      <c r="MQA3" s="2439"/>
      <c r="MQB3" s="2439"/>
      <c r="MQC3" s="2439"/>
      <c r="MQD3" s="2439"/>
      <c r="MQE3" s="2439"/>
      <c r="MQF3" s="2439"/>
      <c r="MQG3" s="2439"/>
      <c r="MQH3" s="2439"/>
      <c r="MQI3" s="2439"/>
      <c r="MQJ3" s="2439"/>
      <c r="MQK3" s="2439"/>
      <c r="MQL3" s="2439"/>
      <c r="MQM3" s="2439"/>
      <c r="MQN3" s="2439"/>
      <c r="MQO3" s="2439"/>
      <c r="MQP3" s="2439"/>
      <c r="MQQ3" s="2439"/>
      <c r="MQR3" s="2439"/>
      <c r="MQS3" s="2439"/>
      <c r="MQT3" s="2439"/>
      <c r="MQU3" s="2439"/>
      <c r="MQV3" s="2439"/>
      <c r="MQW3" s="2439"/>
      <c r="MQX3" s="2439"/>
      <c r="MQY3" s="2439"/>
      <c r="MQZ3" s="2439"/>
      <c r="MRA3" s="2439"/>
      <c r="MRB3" s="2439"/>
      <c r="MRC3" s="2439"/>
      <c r="MRD3" s="2439"/>
      <c r="MRE3" s="2439"/>
      <c r="MRF3" s="2439"/>
      <c r="MRG3" s="2439"/>
      <c r="MRH3" s="2439"/>
      <c r="MRI3" s="2439"/>
      <c r="MRJ3" s="2439"/>
      <c r="MRK3" s="2439"/>
      <c r="MRL3" s="2439"/>
      <c r="MRM3" s="2439"/>
      <c r="MRN3" s="2439"/>
      <c r="MRO3" s="2439"/>
      <c r="MRP3" s="2439"/>
      <c r="MRQ3" s="2439"/>
      <c r="MRR3" s="2439"/>
      <c r="MRS3" s="2439"/>
      <c r="MRT3" s="2439"/>
      <c r="MRU3" s="2439"/>
      <c r="MRV3" s="2439"/>
      <c r="MRW3" s="2439"/>
      <c r="MRX3" s="2439"/>
      <c r="MRY3" s="2439"/>
      <c r="MRZ3" s="2439"/>
      <c r="MSA3" s="2439"/>
      <c r="MSB3" s="2439"/>
      <c r="MSC3" s="2439"/>
      <c r="MSD3" s="2439"/>
      <c r="MSE3" s="2439"/>
      <c r="MSF3" s="2439"/>
      <c r="MSG3" s="2439"/>
      <c r="MSH3" s="2439"/>
      <c r="MSI3" s="2439"/>
      <c r="MSJ3" s="2439"/>
      <c r="MSK3" s="2439"/>
      <c r="MSL3" s="2439"/>
      <c r="MSM3" s="2439"/>
      <c r="MSN3" s="2439"/>
      <c r="MSO3" s="2439"/>
      <c r="MSP3" s="2439"/>
      <c r="MSQ3" s="2439"/>
      <c r="MSR3" s="2439"/>
      <c r="MSS3" s="2439"/>
      <c r="MST3" s="2439"/>
      <c r="MSU3" s="2439"/>
      <c r="MSV3" s="2439"/>
      <c r="MSW3" s="2439"/>
      <c r="MSX3" s="2439"/>
      <c r="MSY3" s="2439"/>
      <c r="MSZ3" s="2439"/>
      <c r="MTA3" s="2439"/>
      <c r="MTB3" s="2439"/>
      <c r="MTC3" s="2439"/>
      <c r="MTD3" s="2439"/>
      <c r="MTE3" s="2439"/>
      <c r="MTF3" s="2439"/>
      <c r="MTG3" s="2439"/>
      <c r="MTH3" s="2439"/>
      <c r="MTI3" s="2439"/>
      <c r="MTJ3" s="2439"/>
      <c r="MTK3" s="2439"/>
      <c r="MTL3" s="2439"/>
      <c r="MTM3" s="2439"/>
      <c r="MTN3" s="2439"/>
      <c r="MTO3" s="2439"/>
      <c r="MTP3" s="2439"/>
      <c r="MTQ3" s="2439"/>
      <c r="MTR3" s="2439"/>
      <c r="MTS3" s="2439"/>
      <c r="MTT3" s="2439"/>
      <c r="MTU3" s="2439"/>
      <c r="MTV3" s="2439"/>
      <c r="MTW3" s="2439"/>
      <c r="MTX3" s="2439"/>
      <c r="MTY3" s="2439"/>
      <c r="MTZ3" s="2439"/>
      <c r="MUA3" s="2439"/>
      <c r="MUB3" s="2439"/>
      <c r="MUC3" s="2439"/>
      <c r="MUD3" s="2439"/>
      <c r="MUE3" s="2439"/>
      <c r="MUF3" s="2439"/>
      <c r="MUG3" s="2439"/>
      <c r="MUH3" s="2439"/>
      <c r="MUI3" s="2439"/>
      <c r="MUJ3" s="2439"/>
      <c r="MUK3" s="2439"/>
      <c r="MUL3" s="2439"/>
      <c r="MUM3" s="2439"/>
      <c r="MUN3" s="2439"/>
      <c r="MUO3" s="2439"/>
      <c r="MUP3" s="2439"/>
      <c r="MUQ3" s="2439"/>
      <c r="MUR3" s="2439"/>
      <c r="MUS3" s="2439"/>
      <c r="MUT3" s="2439"/>
      <c r="MUU3" s="2439"/>
      <c r="MUV3" s="2439"/>
      <c r="MUW3" s="2439"/>
      <c r="MUX3" s="2439"/>
      <c r="MUY3" s="2439"/>
      <c r="MUZ3" s="2439"/>
      <c r="MVA3" s="2439"/>
      <c r="MVB3" s="2439"/>
      <c r="MVC3" s="2439"/>
      <c r="MVD3" s="2439"/>
      <c r="MVE3" s="2439"/>
      <c r="MVF3" s="2439"/>
      <c r="MVG3" s="2439"/>
      <c r="MVH3" s="2439"/>
      <c r="MVI3" s="2439"/>
      <c r="MVJ3" s="2439"/>
      <c r="MVK3" s="2439"/>
      <c r="MVL3" s="2439"/>
      <c r="MVM3" s="2439"/>
      <c r="MVN3" s="2439"/>
      <c r="MVO3" s="2439"/>
      <c r="MVP3" s="2439"/>
      <c r="MVQ3" s="2439"/>
      <c r="MVR3" s="2439"/>
      <c r="MVS3" s="2439"/>
      <c r="MVT3" s="2439"/>
      <c r="MVU3" s="2439"/>
      <c r="MVV3" s="2439"/>
      <c r="MVW3" s="2439"/>
      <c r="MVX3" s="2439"/>
      <c r="MVY3" s="2439"/>
      <c r="MVZ3" s="2439"/>
      <c r="MWA3" s="2439"/>
      <c r="MWB3" s="2439"/>
      <c r="MWC3" s="2439"/>
      <c r="MWD3" s="2439"/>
      <c r="MWE3" s="2439"/>
      <c r="MWF3" s="2439"/>
      <c r="MWG3" s="2439"/>
      <c r="MWH3" s="2439"/>
      <c r="MWI3" s="2439"/>
      <c r="MWJ3" s="2439"/>
      <c r="MWK3" s="2439"/>
      <c r="MWL3" s="2439"/>
      <c r="MWM3" s="2439"/>
      <c r="MWN3" s="2439"/>
      <c r="MWO3" s="2439"/>
      <c r="MWP3" s="2439"/>
      <c r="MWQ3" s="2439"/>
      <c r="MWR3" s="2439"/>
      <c r="MWS3" s="2439"/>
      <c r="MWT3" s="2439"/>
      <c r="MWU3" s="2439"/>
      <c r="MWV3" s="2439"/>
      <c r="MWW3" s="2439"/>
      <c r="MWX3" s="2439"/>
      <c r="MWY3" s="2439"/>
      <c r="MWZ3" s="2439"/>
      <c r="MXA3" s="2439"/>
      <c r="MXB3" s="2439"/>
      <c r="MXC3" s="2439"/>
      <c r="MXD3" s="2439"/>
      <c r="MXE3" s="2439"/>
      <c r="MXF3" s="2439"/>
      <c r="MXG3" s="2439"/>
      <c r="MXH3" s="2439"/>
      <c r="MXI3" s="2439"/>
      <c r="MXJ3" s="2439"/>
      <c r="MXK3" s="2439"/>
      <c r="MXL3" s="2439"/>
      <c r="MXM3" s="2439"/>
      <c r="MXN3" s="2439"/>
      <c r="MXO3" s="2439"/>
      <c r="MXP3" s="2439"/>
      <c r="MXQ3" s="2439"/>
      <c r="MXR3" s="2439"/>
      <c r="MXS3" s="2439"/>
      <c r="MXT3" s="2439"/>
      <c r="MXU3" s="2439"/>
      <c r="MXV3" s="2439"/>
      <c r="MXW3" s="2439"/>
      <c r="MXX3" s="2439"/>
      <c r="MXY3" s="2439"/>
      <c r="MXZ3" s="2439"/>
      <c r="MYA3" s="2439"/>
      <c r="MYB3" s="2439"/>
      <c r="MYC3" s="2439"/>
      <c r="MYD3" s="2439"/>
      <c r="MYE3" s="2439"/>
      <c r="MYF3" s="2439"/>
      <c r="MYG3" s="2439"/>
      <c r="MYH3" s="2439"/>
      <c r="MYI3" s="2439"/>
      <c r="MYJ3" s="2439"/>
      <c r="MYK3" s="2439"/>
      <c r="MYL3" s="2439"/>
      <c r="MYM3" s="2439"/>
      <c r="MYN3" s="2439"/>
      <c r="MYO3" s="2439"/>
      <c r="MYP3" s="2439"/>
      <c r="MYQ3" s="2439"/>
      <c r="MYR3" s="2439"/>
      <c r="MYS3" s="2439"/>
      <c r="MYT3" s="2439"/>
      <c r="MYU3" s="2439"/>
      <c r="MYV3" s="2439"/>
      <c r="MYW3" s="2439"/>
      <c r="MYX3" s="2439"/>
      <c r="MYY3" s="2439"/>
      <c r="MYZ3" s="2439"/>
      <c r="MZA3" s="2439"/>
      <c r="MZB3" s="2439"/>
      <c r="MZC3" s="2439"/>
      <c r="MZD3" s="2439"/>
      <c r="MZE3" s="2439"/>
      <c r="MZF3" s="2439"/>
      <c r="MZG3" s="2439"/>
      <c r="MZH3" s="2439"/>
      <c r="MZI3" s="2439"/>
      <c r="MZJ3" s="2439"/>
      <c r="MZK3" s="2439"/>
      <c r="MZL3" s="2439"/>
      <c r="MZM3" s="2439"/>
      <c r="MZN3" s="2439"/>
      <c r="MZO3" s="2439"/>
      <c r="MZP3" s="2439"/>
      <c r="MZQ3" s="2439"/>
      <c r="MZR3" s="2439"/>
      <c r="MZS3" s="2439"/>
      <c r="MZT3" s="2439"/>
      <c r="MZU3" s="2439"/>
      <c r="MZV3" s="2439"/>
      <c r="MZW3" s="2439"/>
      <c r="MZX3" s="2439"/>
      <c r="MZY3" s="2439"/>
      <c r="MZZ3" s="2439"/>
      <c r="NAA3" s="2439"/>
      <c r="NAB3" s="2439"/>
      <c r="NAC3" s="2439"/>
      <c r="NAD3" s="2439"/>
      <c r="NAE3" s="2439"/>
      <c r="NAF3" s="2439"/>
      <c r="NAG3" s="2439"/>
      <c r="NAH3" s="2439"/>
      <c r="NAI3" s="2439"/>
      <c r="NAJ3" s="2439"/>
      <c r="NAK3" s="2439"/>
      <c r="NAL3" s="2439"/>
      <c r="NAM3" s="2439"/>
      <c r="NAN3" s="2439"/>
      <c r="NAO3" s="2439"/>
      <c r="NAP3" s="2439"/>
      <c r="NAQ3" s="2439"/>
      <c r="NAR3" s="2439"/>
      <c r="NAS3" s="2439"/>
      <c r="NAT3" s="2439"/>
      <c r="NAU3" s="2439"/>
      <c r="NAV3" s="2439"/>
      <c r="NAW3" s="2439"/>
      <c r="NAX3" s="2439"/>
      <c r="NAY3" s="2439"/>
      <c r="NAZ3" s="2439"/>
      <c r="NBA3" s="2439"/>
      <c r="NBB3" s="2439"/>
      <c r="NBC3" s="2439"/>
      <c r="NBD3" s="2439"/>
      <c r="NBE3" s="2439"/>
      <c r="NBF3" s="2439"/>
      <c r="NBG3" s="2439"/>
      <c r="NBH3" s="2439"/>
      <c r="NBI3" s="2439"/>
      <c r="NBJ3" s="2439"/>
      <c r="NBK3" s="2439"/>
      <c r="NBL3" s="2439"/>
      <c r="NBM3" s="2439"/>
      <c r="NBN3" s="2439"/>
      <c r="NBO3" s="2439"/>
      <c r="NBP3" s="2439"/>
      <c r="NBQ3" s="2439"/>
      <c r="NBR3" s="2439"/>
      <c r="NBS3" s="2439"/>
      <c r="NBT3" s="2439"/>
      <c r="NBU3" s="2439"/>
      <c r="NBV3" s="2439"/>
      <c r="NBW3" s="2439"/>
      <c r="NBX3" s="2439"/>
      <c r="NBY3" s="2439"/>
      <c r="NBZ3" s="2439"/>
      <c r="NCA3" s="2439"/>
      <c r="NCB3" s="2439"/>
      <c r="NCC3" s="2439"/>
      <c r="NCD3" s="2439"/>
      <c r="NCE3" s="2439"/>
      <c r="NCF3" s="2439"/>
      <c r="NCG3" s="2439"/>
      <c r="NCH3" s="2439"/>
      <c r="NCI3" s="2439"/>
      <c r="NCJ3" s="2439"/>
      <c r="NCK3" s="2439"/>
      <c r="NCL3" s="2439"/>
      <c r="NCM3" s="2439"/>
      <c r="NCN3" s="2439"/>
      <c r="NCO3" s="2439"/>
      <c r="NCP3" s="2439"/>
      <c r="NCQ3" s="2439"/>
      <c r="NCR3" s="2439"/>
      <c r="NCS3" s="2439"/>
      <c r="NCT3" s="2439"/>
      <c r="NCU3" s="2439"/>
      <c r="NCV3" s="2439"/>
      <c r="NCW3" s="2439"/>
      <c r="NCX3" s="2439"/>
      <c r="NCY3" s="2439"/>
      <c r="NCZ3" s="2439"/>
      <c r="NDA3" s="2439"/>
      <c r="NDB3" s="2439"/>
      <c r="NDC3" s="2439"/>
      <c r="NDD3" s="2439"/>
      <c r="NDE3" s="2439"/>
      <c r="NDF3" s="2439"/>
      <c r="NDG3" s="2439"/>
      <c r="NDH3" s="2439"/>
      <c r="NDI3" s="2439"/>
      <c r="NDJ3" s="2439"/>
      <c r="NDK3" s="2439"/>
      <c r="NDL3" s="2439"/>
      <c r="NDM3" s="2439"/>
      <c r="NDN3" s="2439"/>
      <c r="NDO3" s="2439"/>
      <c r="NDP3" s="2439"/>
      <c r="NDQ3" s="2439"/>
      <c r="NDR3" s="2439"/>
      <c r="NDS3" s="2439"/>
      <c r="NDT3" s="2439"/>
      <c r="NDU3" s="2439"/>
      <c r="NDV3" s="2439"/>
      <c r="NDW3" s="2439"/>
      <c r="NDX3" s="2439"/>
      <c r="NDY3" s="2439"/>
      <c r="NDZ3" s="2439"/>
      <c r="NEA3" s="2439"/>
      <c r="NEB3" s="2439"/>
      <c r="NEC3" s="2439"/>
      <c r="NED3" s="2439"/>
      <c r="NEE3" s="2439"/>
      <c r="NEF3" s="2439"/>
      <c r="NEG3" s="2439"/>
      <c r="NEH3" s="2439"/>
      <c r="NEI3" s="2439"/>
      <c r="NEJ3" s="2439"/>
      <c r="NEK3" s="2439"/>
      <c r="NEL3" s="2439"/>
      <c r="NEM3" s="2439"/>
      <c r="NEN3" s="2439"/>
      <c r="NEO3" s="2439"/>
      <c r="NEP3" s="2439"/>
      <c r="NEQ3" s="2439"/>
      <c r="NER3" s="2439"/>
      <c r="NES3" s="2439"/>
      <c r="NET3" s="2439"/>
      <c r="NEU3" s="2439"/>
      <c r="NEV3" s="2439"/>
      <c r="NEW3" s="2439"/>
      <c r="NEX3" s="2439"/>
      <c r="NEY3" s="2439"/>
      <c r="NEZ3" s="2439"/>
      <c r="NFA3" s="2439"/>
      <c r="NFB3" s="2439"/>
      <c r="NFC3" s="2439"/>
      <c r="NFD3" s="2439"/>
      <c r="NFE3" s="2439"/>
      <c r="NFF3" s="2439"/>
      <c r="NFG3" s="2439"/>
      <c r="NFH3" s="2439"/>
      <c r="NFI3" s="2439"/>
      <c r="NFJ3" s="2439"/>
      <c r="NFK3" s="2439"/>
      <c r="NFL3" s="2439"/>
      <c r="NFM3" s="2439"/>
      <c r="NFN3" s="2439"/>
      <c r="NFO3" s="2439"/>
      <c r="NFP3" s="2439"/>
      <c r="NFQ3" s="2439"/>
      <c r="NFR3" s="2439"/>
      <c r="NFS3" s="2439"/>
      <c r="NFT3" s="2439"/>
      <c r="NFU3" s="2439"/>
      <c r="NFV3" s="2439"/>
      <c r="NFW3" s="2439"/>
      <c r="NFX3" s="2439"/>
      <c r="NFY3" s="2439"/>
      <c r="NFZ3" s="2439"/>
      <c r="NGA3" s="2439"/>
      <c r="NGB3" s="2439"/>
      <c r="NGC3" s="2439"/>
      <c r="NGD3" s="2439"/>
      <c r="NGE3" s="2439"/>
      <c r="NGF3" s="2439"/>
      <c r="NGG3" s="2439"/>
      <c r="NGH3" s="2439"/>
      <c r="NGI3" s="2439"/>
      <c r="NGJ3" s="2439"/>
      <c r="NGK3" s="2439"/>
      <c r="NGL3" s="2439"/>
      <c r="NGM3" s="2439"/>
      <c r="NGN3" s="2439"/>
      <c r="NGO3" s="2439"/>
      <c r="NGP3" s="2439"/>
      <c r="NGQ3" s="2439"/>
      <c r="NGR3" s="2439"/>
      <c r="NGS3" s="2439"/>
      <c r="NGT3" s="2439"/>
      <c r="NGU3" s="2439"/>
      <c r="NGV3" s="2439"/>
      <c r="NGW3" s="2439"/>
      <c r="NGX3" s="2439"/>
      <c r="NGY3" s="2439"/>
      <c r="NGZ3" s="2439"/>
      <c r="NHA3" s="2439"/>
      <c r="NHB3" s="2439"/>
      <c r="NHC3" s="2439"/>
      <c r="NHD3" s="2439"/>
      <c r="NHE3" s="2439"/>
      <c r="NHF3" s="2439"/>
      <c r="NHG3" s="2439"/>
      <c r="NHH3" s="2439"/>
      <c r="NHI3" s="2439"/>
      <c r="NHJ3" s="2439"/>
      <c r="NHK3" s="2439"/>
      <c r="NHL3" s="2439"/>
      <c r="NHM3" s="2439"/>
      <c r="NHN3" s="2439"/>
      <c r="NHO3" s="2439"/>
      <c r="NHP3" s="2439"/>
      <c r="NHQ3" s="2439"/>
      <c r="NHR3" s="2439"/>
      <c r="NHS3" s="2439"/>
      <c r="NHT3" s="2439"/>
      <c r="NHU3" s="2439"/>
      <c r="NHV3" s="2439"/>
      <c r="NHW3" s="2439"/>
      <c r="NHX3" s="2439"/>
      <c r="NHY3" s="2439"/>
      <c r="NHZ3" s="2439"/>
      <c r="NIA3" s="2439"/>
      <c r="NIB3" s="2439"/>
      <c r="NIC3" s="2439"/>
      <c r="NID3" s="2439"/>
      <c r="NIE3" s="2439"/>
      <c r="NIF3" s="2439"/>
      <c r="NIG3" s="2439"/>
      <c r="NIH3" s="2439"/>
      <c r="NII3" s="2439"/>
      <c r="NIJ3" s="2439"/>
      <c r="NIK3" s="2439"/>
      <c r="NIL3" s="2439"/>
      <c r="NIM3" s="2439"/>
      <c r="NIN3" s="2439"/>
      <c r="NIO3" s="2439"/>
      <c r="NIP3" s="2439"/>
      <c r="NIQ3" s="2439"/>
      <c r="NIR3" s="2439"/>
      <c r="NIS3" s="2439"/>
      <c r="NIT3" s="2439"/>
      <c r="NIU3" s="2439"/>
      <c r="NIV3" s="2439"/>
      <c r="NIW3" s="2439"/>
      <c r="NIX3" s="2439"/>
      <c r="NIY3" s="2439"/>
      <c r="NIZ3" s="2439"/>
      <c r="NJA3" s="2439"/>
      <c r="NJB3" s="2439"/>
      <c r="NJC3" s="2439"/>
      <c r="NJD3" s="2439"/>
      <c r="NJE3" s="2439"/>
      <c r="NJF3" s="2439"/>
      <c r="NJG3" s="2439"/>
      <c r="NJH3" s="2439"/>
      <c r="NJI3" s="2439"/>
      <c r="NJJ3" s="2439"/>
      <c r="NJK3" s="2439"/>
      <c r="NJL3" s="2439"/>
      <c r="NJM3" s="2439"/>
      <c r="NJN3" s="2439"/>
      <c r="NJO3" s="2439"/>
      <c r="NJP3" s="2439"/>
      <c r="NJQ3" s="2439"/>
      <c r="NJR3" s="2439"/>
      <c r="NJS3" s="2439"/>
      <c r="NJT3" s="2439"/>
      <c r="NJU3" s="2439"/>
      <c r="NJV3" s="2439"/>
      <c r="NJW3" s="2439"/>
      <c r="NJX3" s="2439"/>
      <c r="NJY3" s="2439"/>
      <c r="NJZ3" s="2439"/>
      <c r="NKA3" s="2439"/>
      <c r="NKB3" s="2439"/>
      <c r="NKC3" s="2439"/>
      <c r="NKD3" s="2439"/>
      <c r="NKE3" s="2439"/>
      <c r="NKF3" s="2439"/>
      <c r="NKG3" s="2439"/>
      <c r="NKH3" s="2439"/>
      <c r="NKI3" s="2439"/>
      <c r="NKJ3" s="2439"/>
      <c r="NKK3" s="2439"/>
      <c r="NKL3" s="2439"/>
      <c r="NKM3" s="2439"/>
      <c r="NKN3" s="2439"/>
      <c r="NKO3" s="2439"/>
      <c r="NKP3" s="2439"/>
      <c r="NKQ3" s="2439"/>
      <c r="NKR3" s="2439"/>
      <c r="NKS3" s="2439"/>
      <c r="NKT3" s="2439"/>
      <c r="NKU3" s="2439"/>
      <c r="NKV3" s="2439"/>
      <c r="NKW3" s="2439"/>
      <c r="NKX3" s="2439"/>
      <c r="NKY3" s="2439"/>
      <c r="NKZ3" s="2439"/>
      <c r="NLA3" s="2439"/>
      <c r="NLB3" s="2439"/>
      <c r="NLC3" s="2439"/>
      <c r="NLD3" s="2439"/>
      <c r="NLE3" s="2439"/>
      <c r="NLF3" s="2439"/>
      <c r="NLG3" s="2439"/>
      <c r="NLH3" s="2439"/>
      <c r="NLI3" s="2439"/>
      <c r="NLJ3" s="2439"/>
      <c r="NLK3" s="2439"/>
      <c r="NLL3" s="2439"/>
      <c r="NLM3" s="2439"/>
      <c r="NLN3" s="2439"/>
      <c r="NLO3" s="2439"/>
      <c r="NLP3" s="2439"/>
      <c r="NLQ3" s="2439"/>
      <c r="NLR3" s="2439"/>
      <c r="NLS3" s="2439"/>
      <c r="NLT3" s="2439"/>
      <c r="NLU3" s="2439"/>
      <c r="NLV3" s="2439"/>
      <c r="NLW3" s="2439"/>
      <c r="NLX3" s="2439"/>
      <c r="NLY3" s="2439"/>
      <c r="NLZ3" s="2439"/>
      <c r="NMA3" s="2439"/>
      <c r="NMB3" s="2439"/>
      <c r="NMC3" s="2439"/>
      <c r="NMD3" s="2439"/>
      <c r="NME3" s="2439"/>
      <c r="NMF3" s="2439"/>
      <c r="NMG3" s="2439"/>
      <c r="NMH3" s="2439"/>
      <c r="NMI3" s="2439"/>
      <c r="NMJ3" s="2439"/>
      <c r="NMK3" s="2439"/>
      <c r="NML3" s="2439"/>
      <c r="NMM3" s="2439"/>
      <c r="NMN3" s="2439"/>
      <c r="NMO3" s="2439"/>
      <c r="NMP3" s="2439"/>
      <c r="NMQ3" s="2439"/>
      <c r="NMR3" s="2439"/>
      <c r="NMS3" s="2439"/>
      <c r="NMT3" s="2439"/>
      <c r="NMU3" s="2439"/>
      <c r="NMV3" s="2439"/>
      <c r="NMW3" s="2439"/>
      <c r="NMX3" s="2439"/>
      <c r="NMY3" s="2439"/>
      <c r="NMZ3" s="2439"/>
      <c r="NNA3" s="2439"/>
      <c r="NNB3" s="2439"/>
      <c r="NNC3" s="2439"/>
      <c r="NND3" s="2439"/>
      <c r="NNE3" s="2439"/>
      <c r="NNF3" s="2439"/>
      <c r="NNG3" s="2439"/>
      <c r="NNH3" s="2439"/>
      <c r="NNI3" s="2439"/>
      <c r="NNJ3" s="2439"/>
      <c r="NNK3" s="2439"/>
      <c r="NNL3" s="2439"/>
      <c r="NNM3" s="2439"/>
      <c r="NNN3" s="2439"/>
      <c r="NNO3" s="2439"/>
      <c r="NNP3" s="2439"/>
      <c r="NNQ3" s="2439"/>
      <c r="NNR3" s="2439"/>
      <c r="NNS3" s="2439"/>
      <c r="NNT3" s="2439"/>
      <c r="NNU3" s="2439"/>
      <c r="NNV3" s="2439"/>
      <c r="NNW3" s="2439"/>
      <c r="NNX3" s="2439"/>
      <c r="NNY3" s="2439"/>
      <c r="NNZ3" s="2439"/>
      <c r="NOA3" s="2439"/>
      <c r="NOB3" s="2439"/>
      <c r="NOC3" s="2439"/>
      <c r="NOD3" s="2439"/>
      <c r="NOE3" s="2439"/>
      <c r="NOF3" s="2439"/>
      <c r="NOG3" s="2439"/>
      <c r="NOH3" s="2439"/>
      <c r="NOI3" s="2439"/>
      <c r="NOJ3" s="2439"/>
      <c r="NOK3" s="2439"/>
      <c r="NOL3" s="2439"/>
      <c r="NOM3" s="2439"/>
      <c r="NON3" s="2439"/>
      <c r="NOO3" s="2439"/>
      <c r="NOP3" s="2439"/>
      <c r="NOQ3" s="2439"/>
      <c r="NOR3" s="2439"/>
      <c r="NOS3" s="2439"/>
      <c r="NOT3" s="2439"/>
      <c r="NOU3" s="2439"/>
      <c r="NOV3" s="2439"/>
      <c r="NOW3" s="2439"/>
      <c r="NOX3" s="2439"/>
      <c r="NOY3" s="2439"/>
      <c r="NOZ3" s="2439"/>
      <c r="NPA3" s="2439"/>
      <c r="NPB3" s="2439"/>
      <c r="NPC3" s="2439"/>
      <c r="NPD3" s="2439"/>
      <c r="NPE3" s="2439"/>
      <c r="NPF3" s="2439"/>
      <c r="NPG3" s="2439"/>
      <c r="NPH3" s="2439"/>
      <c r="NPI3" s="2439"/>
      <c r="NPJ3" s="2439"/>
      <c r="NPK3" s="2439"/>
      <c r="NPL3" s="2439"/>
      <c r="NPM3" s="2439"/>
      <c r="NPN3" s="2439"/>
      <c r="NPO3" s="2439"/>
      <c r="NPP3" s="2439"/>
      <c r="NPQ3" s="2439"/>
      <c r="NPR3" s="2439"/>
      <c r="NPS3" s="2439"/>
      <c r="NPT3" s="2439"/>
      <c r="NPU3" s="2439"/>
      <c r="NPV3" s="2439"/>
      <c r="NPW3" s="2439"/>
      <c r="NPX3" s="2439"/>
      <c r="NPY3" s="2439"/>
      <c r="NPZ3" s="2439"/>
      <c r="NQA3" s="2439"/>
      <c r="NQB3" s="2439"/>
      <c r="NQC3" s="2439"/>
      <c r="NQD3" s="2439"/>
      <c r="NQE3" s="2439"/>
      <c r="NQF3" s="2439"/>
      <c r="NQG3" s="2439"/>
      <c r="NQH3" s="2439"/>
      <c r="NQI3" s="2439"/>
      <c r="NQJ3" s="2439"/>
      <c r="NQK3" s="2439"/>
      <c r="NQL3" s="2439"/>
      <c r="NQM3" s="2439"/>
      <c r="NQN3" s="2439"/>
      <c r="NQO3" s="2439"/>
      <c r="NQP3" s="2439"/>
      <c r="NQQ3" s="2439"/>
      <c r="NQR3" s="2439"/>
      <c r="NQS3" s="2439"/>
      <c r="NQT3" s="2439"/>
      <c r="NQU3" s="2439"/>
      <c r="NQV3" s="2439"/>
      <c r="NQW3" s="2439"/>
      <c r="NQX3" s="2439"/>
      <c r="NQY3" s="2439"/>
      <c r="NQZ3" s="2439"/>
      <c r="NRA3" s="2439"/>
      <c r="NRB3" s="2439"/>
      <c r="NRC3" s="2439"/>
      <c r="NRD3" s="2439"/>
      <c r="NRE3" s="2439"/>
      <c r="NRF3" s="2439"/>
      <c r="NRG3" s="2439"/>
      <c r="NRH3" s="2439"/>
      <c r="NRI3" s="2439"/>
      <c r="NRJ3" s="2439"/>
      <c r="NRK3" s="2439"/>
      <c r="NRL3" s="2439"/>
      <c r="NRM3" s="2439"/>
      <c r="NRN3" s="2439"/>
      <c r="NRO3" s="2439"/>
      <c r="NRP3" s="2439"/>
      <c r="NRQ3" s="2439"/>
      <c r="NRR3" s="2439"/>
      <c r="NRS3" s="2439"/>
      <c r="NRT3" s="2439"/>
      <c r="NRU3" s="2439"/>
      <c r="NRV3" s="2439"/>
      <c r="NRW3" s="2439"/>
      <c r="NRX3" s="2439"/>
      <c r="NRY3" s="2439"/>
      <c r="NRZ3" s="2439"/>
      <c r="NSA3" s="2439"/>
      <c r="NSB3" s="2439"/>
      <c r="NSC3" s="2439"/>
      <c r="NSD3" s="2439"/>
      <c r="NSE3" s="2439"/>
      <c r="NSF3" s="2439"/>
      <c r="NSG3" s="2439"/>
      <c r="NSH3" s="2439"/>
      <c r="NSI3" s="2439"/>
      <c r="NSJ3" s="2439"/>
      <c r="NSK3" s="2439"/>
      <c r="NSL3" s="2439"/>
      <c r="NSM3" s="2439"/>
      <c r="NSN3" s="2439"/>
      <c r="NSO3" s="2439"/>
      <c r="NSP3" s="2439"/>
      <c r="NSQ3" s="2439"/>
      <c r="NSR3" s="2439"/>
      <c r="NSS3" s="2439"/>
      <c r="NST3" s="2439"/>
      <c r="NSU3" s="2439"/>
      <c r="NSV3" s="2439"/>
      <c r="NSW3" s="2439"/>
      <c r="NSX3" s="2439"/>
      <c r="NSY3" s="2439"/>
      <c r="NSZ3" s="2439"/>
      <c r="NTA3" s="2439"/>
      <c r="NTB3" s="2439"/>
      <c r="NTC3" s="2439"/>
      <c r="NTD3" s="2439"/>
      <c r="NTE3" s="2439"/>
      <c r="NTF3" s="2439"/>
      <c r="NTG3" s="2439"/>
      <c r="NTH3" s="2439"/>
      <c r="NTI3" s="2439"/>
      <c r="NTJ3" s="2439"/>
      <c r="NTK3" s="2439"/>
      <c r="NTL3" s="2439"/>
      <c r="NTM3" s="2439"/>
      <c r="NTN3" s="2439"/>
      <c r="NTO3" s="2439"/>
      <c r="NTP3" s="2439"/>
      <c r="NTQ3" s="2439"/>
      <c r="NTR3" s="2439"/>
      <c r="NTS3" s="2439"/>
      <c r="NTT3" s="2439"/>
      <c r="NTU3" s="2439"/>
      <c r="NTV3" s="2439"/>
      <c r="NTW3" s="2439"/>
      <c r="NTX3" s="2439"/>
      <c r="NTY3" s="2439"/>
      <c r="NTZ3" s="2439"/>
      <c r="NUA3" s="2439"/>
      <c r="NUB3" s="2439"/>
      <c r="NUC3" s="2439"/>
      <c r="NUD3" s="2439"/>
      <c r="NUE3" s="2439"/>
      <c r="NUF3" s="2439"/>
      <c r="NUG3" s="2439"/>
      <c r="NUH3" s="2439"/>
      <c r="NUI3" s="2439"/>
      <c r="NUJ3" s="2439"/>
      <c r="NUK3" s="2439"/>
      <c r="NUL3" s="2439"/>
      <c r="NUM3" s="2439"/>
      <c r="NUN3" s="2439"/>
      <c r="NUO3" s="2439"/>
      <c r="NUP3" s="2439"/>
      <c r="NUQ3" s="2439"/>
      <c r="NUR3" s="2439"/>
      <c r="NUS3" s="2439"/>
      <c r="NUT3" s="2439"/>
      <c r="NUU3" s="2439"/>
      <c r="NUV3" s="2439"/>
      <c r="NUW3" s="2439"/>
      <c r="NUX3" s="2439"/>
      <c r="NUY3" s="2439"/>
      <c r="NUZ3" s="2439"/>
      <c r="NVA3" s="2439"/>
      <c r="NVB3" s="2439"/>
      <c r="NVC3" s="2439"/>
      <c r="NVD3" s="2439"/>
      <c r="NVE3" s="2439"/>
      <c r="NVF3" s="2439"/>
      <c r="NVG3" s="2439"/>
      <c r="NVH3" s="2439"/>
      <c r="NVI3" s="2439"/>
      <c r="NVJ3" s="2439"/>
      <c r="NVK3" s="2439"/>
      <c r="NVL3" s="2439"/>
      <c r="NVM3" s="2439"/>
      <c r="NVN3" s="2439"/>
      <c r="NVO3" s="2439"/>
      <c r="NVP3" s="2439"/>
      <c r="NVQ3" s="2439"/>
      <c r="NVR3" s="2439"/>
      <c r="NVS3" s="2439"/>
      <c r="NVT3" s="2439"/>
      <c r="NVU3" s="2439"/>
      <c r="NVV3" s="2439"/>
      <c r="NVW3" s="2439"/>
      <c r="NVX3" s="2439"/>
      <c r="NVY3" s="2439"/>
      <c r="NVZ3" s="2439"/>
      <c r="NWA3" s="2439"/>
      <c r="NWB3" s="2439"/>
      <c r="NWC3" s="2439"/>
      <c r="NWD3" s="2439"/>
      <c r="NWE3" s="2439"/>
      <c r="NWF3" s="2439"/>
      <c r="NWG3" s="2439"/>
      <c r="NWH3" s="2439"/>
      <c r="NWI3" s="2439"/>
      <c r="NWJ3" s="2439"/>
      <c r="NWK3" s="2439"/>
      <c r="NWL3" s="2439"/>
      <c r="NWM3" s="2439"/>
      <c r="NWN3" s="2439"/>
      <c r="NWO3" s="2439"/>
      <c r="NWP3" s="2439"/>
      <c r="NWQ3" s="2439"/>
      <c r="NWR3" s="2439"/>
      <c r="NWS3" s="2439"/>
      <c r="NWT3" s="2439"/>
      <c r="NWU3" s="2439"/>
      <c r="NWV3" s="2439"/>
      <c r="NWW3" s="2439"/>
      <c r="NWX3" s="2439"/>
      <c r="NWY3" s="2439"/>
      <c r="NWZ3" s="2439"/>
      <c r="NXA3" s="2439"/>
      <c r="NXB3" s="2439"/>
      <c r="NXC3" s="2439"/>
      <c r="NXD3" s="2439"/>
      <c r="NXE3" s="2439"/>
      <c r="NXF3" s="2439"/>
      <c r="NXG3" s="2439"/>
      <c r="NXH3" s="2439"/>
      <c r="NXI3" s="2439"/>
      <c r="NXJ3" s="2439"/>
      <c r="NXK3" s="2439"/>
      <c r="NXL3" s="2439"/>
      <c r="NXM3" s="2439"/>
      <c r="NXN3" s="2439"/>
      <c r="NXO3" s="2439"/>
      <c r="NXP3" s="2439"/>
      <c r="NXQ3" s="2439"/>
      <c r="NXR3" s="2439"/>
      <c r="NXS3" s="2439"/>
      <c r="NXT3" s="2439"/>
      <c r="NXU3" s="2439"/>
      <c r="NXV3" s="2439"/>
      <c r="NXW3" s="2439"/>
      <c r="NXX3" s="2439"/>
      <c r="NXY3" s="2439"/>
      <c r="NXZ3" s="2439"/>
      <c r="NYA3" s="2439"/>
      <c r="NYB3" s="2439"/>
      <c r="NYC3" s="2439"/>
      <c r="NYD3" s="2439"/>
      <c r="NYE3" s="2439"/>
      <c r="NYF3" s="2439"/>
      <c r="NYG3" s="2439"/>
      <c r="NYH3" s="2439"/>
      <c r="NYI3" s="2439"/>
      <c r="NYJ3" s="2439"/>
      <c r="NYK3" s="2439"/>
      <c r="NYL3" s="2439"/>
      <c r="NYM3" s="2439"/>
      <c r="NYN3" s="2439"/>
      <c r="NYO3" s="2439"/>
      <c r="NYP3" s="2439"/>
      <c r="NYQ3" s="2439"/>
      <c r="NYR3" s="2439"/>
      <c r="NYS3" s="2439"/>
      <c r="NYT3" s="2439"/>
      <c r="NYU3" s="2439"/>
      <c r="NYV3" s="2439"/>
      <c r="NYW3" s="2439"/>
      <c r="NYX3" s="2439"/>
      <c r="NYY3" s="2439"/>
      <c r="NYZ3" s="2439"/>
      <c r="NZA3" s="2439"/>
      <c r="NZB3" s="2439"/>
      <c r="NZC3" s="2439"/>
      <c r="NZD3" s="2439"/>
      <c r="NZE3" s="2439"/>
      <c r="NZF3" s="2439"/>
      <c r="NZG3" s="2439"/>
      <c r="NZH3" s="2439"/>
      <c r="NZI3" s="2439"/>
      <c r="NZJ3" s="2439"/>
      <c r="NZK3" s="2439"/>
      <c r="NZL3" s="2439"/>
      <c r="NZM3" s="2439"/>
      <c r="NZN3" s="2439"/>
      <c r="NZO3" s="2439"/>
      <c r="NZP3" s="2439"/>
      <c r="NZQ3" s="2439"/>
      <c r="NZR3" s="2439"/>
      <c r="NZS3" s="2439"/>
      <c r="NZT3" s="2439"/>
      <c r="NZU3" s="2439"/>
      <c r="NZV3" s="2439"/>
      <c r="NZW3" s="2439"/>
      <c r="NZX3" s="2439"/>
      <c r="NZY3" s="2439"/>
      <c r="NZZ3" s="2439"/>
      <c r="OAA3" s="2439"/>
      <c r="OAB3" s="2439"/>
      <c r="OAC3" s="2439"/>
      <c r="OAD3" s="2439"/>
      <c r="OAE3" s="2439"/>
      <c r="OAF3" s="2439"/>
      <c r="OAG3" s="2439"/>
      <c r="OAH3" s="2439"/>
      <c r="OAI3" s="2439"/>
      <c r="OAJ3" s="2439"/>
      <c r="OAK3" s="2439"/>
      <c r="OAL3" s="2439"/>
      <c r="OAM3" s="2439"/>
      <c r="OAN3" s="2439"/>
      <c r="OAO3" s="2439"/>
      <c r="OAP3" s="2439"/>
      <c r="OAQ3" s="2439"/>
      <c r="OAR3" s="2439"/>
      <c r="OAS3" s="2439"/>
      <c r="OAT3" s="2439"/>
      <c r="OAU3" s="2439"/>
      <c r="OAV3" s="2439"/>
      <c r="OAW3" s="2439"/>
      <c r="OAX3" s="2439"/>
      <c r="OAY3" s="2439"/>
      <c r="OAZ3" s="2439"/>
      <c r="OBA3" s="2439"/>
      <c r="OBB3" s="2439"/>
      <c r="OBC3" s="2439"/>
      <c r="OBD3" s="2439"/>
      <c r="OBE3" s="2439"/>
      <c r="OBF3" s="2439"/>
      <c r="OBG3" s="2439"/>
      <c r="OBH3" s="2439"/>
      <c r="OBI3" s="2439"/>
      <c r="OBJ3" s="2439"/>
      <c r="OBK3" s="2439"/>
      <c r="OBL3" s="2439"/>
      <c r="OBM3" s="2439"/>
      <c r="OBN3" s="2439"/>
      <c r="OBO3" s="2439"/>
      <c r="OBP3" s="2439"/>
      <c r="OBQ3" s="2439"/>
      <c r="OBR3" s="2439"/>
      <c r="OBS3" s="2439"/>
      <c r="OBT3" s="2439"/>
      <c r="OBU3" s="2439"/>
      <c r="OBV3" s="2439"/>
      <c r="OBW3" s="2439"/>
      <c r="OBX3" s="2439"/>
      <c r="OBY3" s="2439"/>
      <c r="OBZ3" s="2439"/>
      <c r="OCA3" s="2439"/>
      <c r="OCB3" s="2439"/>
      <c r="OCC3" s="2439"/>
      <c r="OCD3" s="2439"/>
      <c r="OCE3" s="2439"/>
      <c r="OCF3" s="2439"/>
      <c r="OCG3" s="2439"/>
      <c r="OCH3" s="2439"/>
      <c r="OCI3" s="2439"/>
      <c r="OCJ3" s="2439"/>
      <c r="OCK3" s="2439"/>
      <c r="OCL3" s="2439"/>
      <c r="OCM3" s="2439"/>
      <c r="OCN3" s="2439"/>
      <c r="OCO3" s="2439"/>
      <c r="OCP3" s="2439"/>
      <c r="OCQ3" s="2439"/>
      <c r="OCR3" s="2439"/>
      <c r="OCS3" s="2439"/>
      <c r="OCT3" s="2439"/>
      <c r="OCU3" s="2439"/>
      <c r="OCV3" s="2439"/>
      <c r="OCW3" s="2439"/>
      <c r="OCX3" s="2439"/>
      <c r="OCY3" s="2439"/>
      <c r="OCZ3" s="2439"/>
      <c r="ODA3" s="2439"/>
      <c r="ODB3" s="2439"/>
      <c r="ODC3" s="2439"/>
      <c r="ODD3" s="2439"/>
      <c r="ODE3" s="2439"/>
      <c r="ODF3" s="2439"/>
      <c r="ODG3" s="2439"/>
      <c r="ODH3" s="2439"/>
      <c r="ODI3" s="2439"/>
      <c r="ODJ3" s="2439"/>
      <c r="ODK3" s="2439"/>
      <c r="ODL3" s="2439"/>
      <c r="ODM3" s="2439"/>
      <c r="ODN3" s="2439"/>
      <c r="ODO3" s="2439"/>
      <c r="ODP3" s="2439"/>
      <c r="ODQ3" s="2439"/>
      <c r="ODR3" s="2439"/>
      <c r="ODS3" s="2439"/>
      <c r="ODT3" s="2439"/>
      <c r="ODU3" s="2439"/>
      <c r="ODV3" s="2439"/>
      <c r="ODW3" s="2439"/>
      <c r="ODX3" s="2439"/>
      <c r="ODY3" s="2439"/>
      <c r="ODZ3" s="2439"/>
      <c r="OEA3" s="2439"/>
      <c r="OEB3" s="2439"/>
      <c r="OEC3" s="2439"/>
      <c r="OED3" s="2439"/>
      <c r="OEE3" s="2439"/>
      <c r="OEF3" s="2439"/>
      <c r="OEG3" s="2439"/>
      <c r="OEH3" s="2439"/>
      <c r="OEI3" s="2439"/>
      <c r="OEJ3" s="2439"/>
      <c r="OEK3" s="2439"/>
      <c r="OEL3" s="2439"/>
      <c r="OEM3" s="2439"/>
      <c r="OEN3" s="2439"/>
      <c r="OEO3" s="2439"/>
      <c r="OEP3" s="2439"/>
      <c r="OEQ3" s="2439"/>
      <c r="OER3" s="2439"/>
      <c r="OES3" s="2439"/>
      <c r="OET3" s="2439"/>
      <c r="OEU3" s="2439"/>
      <c r="OEV3" s="2439"/>
      <c r="OEW3" s="2439"/>
      <c r="OEX3" s="2439"/>
      <c r="OEY3" s="2439"/>
      <c r="OEZ3" s="2439"/>
      <c r="OFA3" s="2439"/>
      <c r="OFB3" s="2439"/>
      <c r="OFC3" s="2439"/>
      <c r="OFD3" s="2439"/>
      <c r="OFE3" s="2439"/>
      <c r="OFF3" s="2439"/>
      <c r="OFG3" s="2439"/>
      <c r="OFH3" s="2439"/>
      <c r="OFI3" s="2439"/>
      <c r="OFJ3" s="2439"/>
      <c r="OFK3" s="2439"/>
      <c r="OFL3" s="2439"/>
      <c r="OFM3" s="2439"/>
      <c r="OFN3" s="2439"/>
      <c r="OFO3" s="2439"/>
      <c r="OFP3" s="2439"/>
      <c r="OFQ3" s="2439"/>
      <c r="OFR3" s="2439"/>
      <c r="OFS3" s="2439"/>
      <c r="OFT3" s="2439"/>
      <c r="OFU3" s="2439"/>
      <c r="OFV3" s="2439"/>
      <c r="OFW3" s="2439"/>
      <c r="OFX3" s="2439"/>
      <c r="OFY3" s="2439"/>
      <c r="OFZ3" s="2439"/>
      <c r="OGA3" s="2439"/>
      <c r="OGB3" s="2439"/>
      <c r="OGC3" s="2439"/>
      <c r="OGD3" s="2439"/>
      <c r="OGE3" s="2439"/>
      <c r="OGF3" s="2439"/>
      <c r="OGG3" s="2439"/>
      <c r="OGH3" s="2439"/>
      <c r="OGI3" s="2439"/>
      <c r="OGJ3" s="2439"/>
      <c r="OGK3" s="2439"/>
      <c r="OGL3" s="2439"/>
      <c r="OGM3" s="2439"/>
      <c r="OGN3" s="2439"/>
      <c r="OGO3" s="2439"/>
      <c r="OGP3" s="2439"/>
      <c r="OGQ3" s="2439"/>
      <c r="OGR3" s="2439"/>
      <c r="OGS3" s="2439"/>
      <c r="OGT3" s="2439"/>
      <c r="OGU3" s="2439"/>
      <c r="OGV3" s="2439"/>
      <c r="OGW3" s="2439"/>
      <c r="OGX3" s="2439"/>
      <c r="OGY3" s="2439"/>
      <c r="OGZ3" s="2439"/>
      <c r="OHA3" s="2439"/>
      <c r="OHB3" s="2439"/>
      <c r="OHC3" s="2439"/>
      <c r="OHD3" s="2439"/>
      <c r="OHE3" s="2439"/>
      <c r="OHF3" s="2439"/>
      <c r="OHG3" s="2439"/>
      <c r="OHH3" s="2439"/>
      <c r="OHI3" s="2439"/>
      <c r="OHJ3" s="2439"/>
      <c r="OHK3" s="2439"/>
      <c r="OHL3" s="2439"/>
      <c r="OHM3" s="2439"/>
      <c r="OHN3" s="2439"/>
      <c r="OHO3" s="2439"/>
      <c r="OHP3" s="2439"/>
      <c r="OHQ3" s="2439"/>
      <c r="OHR3" s="2439"/>
      <c r="OHS3" s="2439"/>
      <c r="OHT3" s="2439"/>
      <c r="OHU3" s="2439"/>
      <c r="OHV3" s="2439"/>
      <c r="OHW3" s="2439"/>
      <c r="OHX3" s="2439"/>
      <c r="OHY3" s="2439"/>
      <c r="OHZ3" s="2439"/>
      <c r="OIA3" s="2439"/>
      <c r="OIB3" s="2439"/>
      <c r="OIC3" s="2439"/>
      <c r="OID3" s="2439"/>
      <c r="OIE3" s="2439"/>
      <c r="OIF3" s="2439"/>
      <c r="OIG3" s="2439"/>
      <c r="OIH3" s="2439"/>
      <c r="OII3" s="2439"/>
      <c r="OIJ3" s="2439"/>
      <c r="OIK3" s="2439"/>
      <c r="OIL3" s="2439"/>
      <c r="OIM3" s="2439"/>
      <c r="OIN3" s="2439"/>
      <c r="OIO3" s="2439"/>
      <c r="OIP3" s="2439"/>
      <c r="OIQ3" s="2439"/>
      <c r="OIR3" s="2439"/>
      <c r="OIS3" s="2439"/>
      <c r="OIT3" s="2439"/>
      <c r="OIU3" s="2439"/>
      <c r="OIV3" s="2439"/>
      <c r="OIW3" s="2439"/>
      <c r="OIX3" s="2439"/>
      <c r="OIY3" s="2439"/>
      <c r="OIZ3" s="2439"/>
      <c r="OJA3" s="2439"/>
      <c r="OJB3" s="2439"/>
      <c r="OJC3" s="2439"/>
      <c r="OJD3" s="2439"/>
      <c r="OJE3" s="2439"/>
      <c r="OJF3" s="2439"/>
      <c r="OJG3" s="2439"/>
      <c r="OJH3" s="2439"/>
      <c r="OJI3" s="2439"/>
      <c r="OJJ3" s="2439"/>
      <c r="OJK3" s="2439"/>
      <c r="OJL3" s="2439"/>
      <c r="OJM3" s="2439"/>
      <c r="OJN3" s="2439"/>
      <c r="OJO3" s="2439"/>
      <c r="OJP3" s="2439"/>
      <c r="OJQ3" s="2439"/>
      <c r="OJR3" s="2439"/>
      <c r="OJS3" s="2439"/>
      <c r="OJT3" s="2439"/>
      <c r="OJU3" s="2439"/>
      <c r="OJV3" s="2439"/>
      <c r="OJW3" s="2439"/>
      <c r="OJX3" s="2439"/>
      <c r="OJY3" s="2439"/>
      <c r="OJZ3" s="2439"/>
      <c r="OKA3" s="2439"/>
      <c r="OKB3" s="2439"/>
      <c r="OKC3" s="2439"/>
      <c r="OKD3" s="2439"/>
      <c r="OKE3" s="2439"/>
      <c r="OKF3" s="2439"/>
      <c r="OKG3" s="2439"/>
      <c r="OKH3" s="2439"/>
      <c r="OKI3" s="2439"/>
      <c r="OKJ3" s="2439"/>
      <c r="OKK3" s="2439"/>
      <c r="OKL3" s="2439"/>
      <c r="OKM3" s="2439"/>
      <c r="OKN3" s="2439"/>
      <c r="OKO3" s="2439"/>
      <c r="OKP3" s="2439"/>
      <c r="OKQ3" s="2439"/>
      <c r="OKR3" s="2439"/>
      <c r="OKS3" s="2439"/>
      <c r="OKT3" s="2439"/>
      <c r="OKU3" s="2439"/>
      <c r="OKV3" s="2439"/>
      <c r="OKW3" s="2439"/>
      <c r="OKX3" s="2439"/>
      <c r="OKY3" s="2439"/>
      <c r="OKZ3" s="2439"/>
      <c r="OLA3" s="2439"/>
      <c r="OLB3" s="2439"/>
      <c r="OLC3" s="2439"/>
      <c r="OLD3" s="2439"/>
      <c r="OLE3" s="2439"/>
      <c r="OLF3" s="2439"/>
      <c r="OLG3" s="2439"/>
      <c r="OLH3" s="2439"/>
      <c r="OLI3" s="2439"/>
      <c r="OLJ3" s="2439"/>
      <c r="OLK3" s="2439"/>
      <c r="OLL3" s="2439"/>
      <c r="OLM3" s="2439"/>
      <c r="OLN3" s="2439"/>
      <c r="OLO3" s="2439"/>
      <c r="OLP3" s="2439"/>
      <c r="OLQ3" s="2439"/>
      <c r="OLR3" s="2439"/>
      <c r="OLS3" s="2439"/>
      <c r="OLT3" s="2439"/>
      <c r="OLU3" s="2439"/>
      <c r="OLV3" s="2439"/>
      <c r="OLW3" s="2439"/>
      <c r="OLX3" s="2439"/>
      <c r="OLY3" s="2439"/>
      <c r="OLZ3" s="2439"/>
      <c r="OMA3" s="2439"/>
      <c r="OMB3" s="2439"/>
      <c r="OMC3" s="2439"/>
      <c r="OMD3" s="2439"/>
      <c r="OME3" s="2439"/>
      <c r="OMF3" s="2439"/>
      <c r="OMG3" s="2439"/>
      <c r="OMH3" s="2439"/>
      <c r="OMI3" s="2439"/>
      <c r="OMJ3" s="2439"/>
      <c r="OMK3" s="2439"/>
      <c r="OML3" s="2439"/>
      <c r="OMM3" s="2439"/>
      <c r="OMN3" s="2439"/>
      <c r="OMO3" s="2439"/>
      <c r="OMP3" s="2439"/>
      <c r="OMQ3" s="2439"/>
      <c r="OMR3" s="2439"/>
      <c r="OMS3" s="2439"/>
      <c r="OMT3" s="2439"/>
      <c r="OMU3" s="2439"/>
      <c r="OMV3" s="2439"/>
      <c r="OMW3" s="2439"/>
      <c r="OMX3" s="2439"/>
      <c r="OMY3" s="2439"/>
      <c r="OMZ3" s="2439"/>
      <c r="ONA3" s="2439"/>
      <c r="ONB3" s="2439"/>
      <c r="ONC3" s="2439"/>
      <c r="OND3" s="2439"/>
      <c r="ONE3" s="2439"/>
      <c r="ONF3" s="2439"/>
      <c r="ONG3" s="2439"/>
      <c r="ONH3" s="2439"/>
      <c r="ONI3" s="2439"/>
      <c r="ONJ3" s="2439"/>
      <c r="ONK3" s="2439"/>
      <c r="ONL3" s="2439"/>
      <c r="ONM3" s="2439"/>
      <c r="ONN3" s="2439"/>
      <c r="ONO3" s="2439"/>
      <c r="ONP3" s="2439"/>
      <c r="ONQ3" s="2439"/>
      <c r="ONR3" s="2439"/>
      <c r="ONS3" s="2439"/>
      <c r="ONT3" s="2439"/>
      <c r="ONU3" s="2439"/>
      <c r="ONV3" s="2439"/>
      <c r="ONW3" s="2439"/>
      <c r="ONX3" s="2439"/>
      <c r="ONY3" s="2439"/>
      <c r="ONZ3" s="2439"/>
      <c r="OOA3" s="2439"/>
      <c r="OOB3" s="2439"/>
      <c r="OOC3" s="2439"/>
      <c r="OOD3" s="2439"/>
      <c r="OOE3" s="2439"/>
      <c r="OOF3" s="2439"/>
      <c r="OOG3" s="2439"/>
      <c r="OOH3" s="2439"/>
      <c r="OOI3" s="2439"/>
      <c r="OOJ3" s="2439"/>
      <c r="OOK3" s="2439"/>
      <c r="OOL3" s="2439"/>
      <c r="OOM3" s="2439"/>
      <c r="OON3" s="2439"/>
      <c r="OOO3" s="2439"/>
      <c r="OOP3" s="2439"/>
      <c r="OOQ3" s="2439"/>
      <c r="OOR3" s="2439"/>
      <c r="OOS3" s="2439"/>
      <c r="OOT3" s="2439"/>
      <c r="OOU3" s="2439"/>
      <c r="OOV3" s="2439"/>
      <c r="OOW3" s="2439"/>
      <c r="OOX3" s="2439"/>
      <c r="OOY3" s="2439"/>
      <c r="OOZ3" s="2439"/>
      <c r="OPA3" s="2439"/>
      <c r="OPB3" s="2439"/>
      <c r="OPC3" s="2439"/>
      <c r="OPD3" s="2439"/>
      <c r="OPE3" s="2439"/>
      <c r="OPF3" s="2439"/>
      <c r="OPG3" s="2439"/>
      <c r="OPH3" s="2439"/>
      <c r="OPI3" s="2439"/>
      <c r="OPJ3" s="2439"/>
      <c r="OPK3" s="2439"/>
      <c r="OPL3" s="2439"/>
      <c r="OPM3" s="2439"/>
      <c r="OPN3" s="2439"/>
      <c r="OPO3" s="2439"/>
      <c r="OPP3" s="2439"/>
      <c r="OPQ3" s="2439"/>
      <c r="OPR3" s="2439"/>
      <c r="OPS3" s="2439"/>
      <c r="OPT3" s="2439"/>
      <c r="OPU3" s="2439"/>
      <c r="OPV3" s="2439"/>
      <c r="OPW3" s="2439"/>
      <c r="OPX3" s="2439"/>
      <c r="OPY3" s="2439"/>
      <c r="OPZ3" s="2439"/>
      <c r="OQA3" s="2439"/>
      <c r="OQB3" s="2439"/>
      <c r="OQC3" s="2439"/>
      <c r="OQD3" s="2439"/>
      <c r="OQE3" s="2439"/>
      <c r="OQF3" s="2439"/>
      <c r="OQG3" s="2439"/>
      <c r="OQH3" s="2439"/>
      <c r="OQI3" s="2439"/>
      <c r="OQJ3" s="2439"/>
      <c r="OQK3" s="2439"/>
      <c r="OQL3" s="2439"/>
      <c r="OQM3" s="2439"/>
      <c r="OQN3" s="2439"/>
      <c r="OQO3" s="2439"/>
      <c r="OQP3" s="2439"/>
      <c r="OQQ3" s="2439"/>
      <c r="OQR3" s="2439"/>
      <c r="OQS3" s="2439"/>
      <c r="OQT3" s="2439"/>
      <c r="OQU3" s="2439"/>
      <c r="OQV3" s="2439"/>
      <c r="OQW3" s="2439"/>
      <c r="OQX3" s="2439"/>
      <c r="OQY3" s="2439"/>
      <c r="OQZ3" s="2439"/>
      <c r="ORA3" s="2439"/>
      <c r="ORB3" s="2439"/>
      <c r="ORC3" s="2439"/>
      <c r="ORD3" s="2439"/>
      <c r="ORE3" s="2439"/>
      <c r="ORF3" s="2439"/>
      <c r="ORG3" s="2439"/>
      <c r="ORH3" s="2439"/>
      <c r="ORI3" s="2439"/>
      <c r="ORJ3" s="2439"/>
      <c r="ORK3" s="2439"/>
      <c r="ORL3" s="2439"/>
      <c r="ORM3" s="2439"/>
      <c r="ORN3" s="2439"/>
      <c r="ORO3" s="2439"/>
      <c r="ORP3" s="2439"/>
      <c r="ORQ3" s="2439"/>
      <c r="ORR3" s="2439"/>
      <c r="ORS3" s="2439"/>
      <c r="ORT3" s="2439"/>
      <c r="ORU3" s="2439"/>
      <c r="ORV3" s="2439"/>
      <c r="ORW3" s="2439"/>
      <c r="ORX3" s="2439"/>
      <c r="ORY3" s="2439"/>
      <c r="ORZ3" s="2439"/>
      <c r="OSA3" s="2439"/>
      <c r="OSB3" s="2439"/>
      <c r="OSC3" s="2439"/>
      <c r="OSD3" s="2439"/>
      <c r="OSE3" s="2439"/>
      <c r="OSF3" s="2439"/>
      <c r="OSG3" s="2439"/>
      <c r="OSH3" s="2439"/>
      <c r="OSI3" s="2439"/>
      <c r="OSJ3" s="2439"/>
      <c r="OSK3" s="2439"/>
      <c r="OSL3" s="2439"/>
      <c r="OSM3" s="2439"/>
      <c r="OSN3" s="2439"/>
      <c r="OSO3" s="2439"/>
      <c r="OSP3" s="2439"/>
      <c r="OSQ3" s="2439"/>
      <c r="OSR3" s="2439"/>
      <c r="OSS3" s="2439"/>
      <c r="OST3" s="2439"/>
      <c r="OSU3" s="2439"/>
      <c r="OSV3" s="2439"/>
      <c r="OSW3" s="2439"/>
      <c r="OSX3" s="2439"/>
      <c r="OSY3" s="2439"/>
      <c r="OSZ3" s="2439"/>
      <c r="OTA3" s="2439"/>
      <c r="OTB3" s="2439"/>
      <c r="OTC3" s="2439"/>
      <c r="OTD3" s="2439"/>
      <c r="OTE3" s="2439"/>
      <c r="OTF3" s="2439"/>
      <c r="OTG3" s="2439"/>
      <c r="OTH3" s="2439"/>
      <c r="OTI3" s="2439"/>
      <c r="OTJ3" s="2439"/>
      <c r="OTK3" s="2439"/>
      <c r="OTL3" s="2439"/>
      <c r="OTM3" s="2439"/>
      <c r="OTN3" s="2439"/>
      <c r="OTO3" s="2439"/>
      <c r="OTP3" s="2439"/>
      <c r="OTQ3" s="2439"/>
      <c r="OTR3" s="2439"/>
      <c r="OTS3" s="2439"/>
      <c r="OTT3" s="2439"/>
      <c r="OTU3" s="2439"/>
      <c r="OTV3" s="2439"/>
      <c r="OTW3" s="2439"/>
      <c r="OTX3" s="2439"/>
      <c r="OTY3" s="2439"/>
      <c r="OTZ3" s="2439"/>
      <c r="OUA3" s="2439"/>
      <c r="OUB3" s="2439"/>
      <c r="OUC3" s="2439"/>
      <c r="OUD3" s="2439"/>
      <c r="OUE3" s="2439"/>
      <c r="OUF3" s="2439"/>
      <c r="OUG3" s="2439"/>
      <c r="OUH3" s="2439"/>
      <c r="OUI3" s="2439"/>
      <c r="OUJ3" s="2439"/>
      <c r="OUK3" s="2439"/>
      <c r="OUL3" s="2439"/>
      <c r="OUM3" s="2439"/>
      <c r="OUN3" s="2439"/>
      <c r="OUO3" s="2439"/>
      <c r="OUP3" s="2439"/>
      <c r="OUQ3" s="2439"/>
      <c r="OUR3" s="2439"/>
      <c r="OUS3" s="2439"/>
      <c r="OUT3" s="2439"/>
      <c r="OUU3" s="2439"/>
      <c r="OUV3" s="2439"/>
      <c r="OUW3" s="2439"/>
      <c r="OUX3" s="2439"/>
      <c r="OUY3" s="2439"/>
      <c r="OUZ3" s="2439"/>
      <c r="OVA3" s="2439"/>
      <c r="OVB3" s="2439"/>
      <c r="OVC3" s="2439"/>
      <c r="OVD3" s="2439"/>
      <c r="OVE3" s="2439"/>
      <c r="OVF3" s="2439"/>
      <c r="OVG3" s="2439"/>
      <c r="OVH3" s="2439"/>
      <c r="OVI3" s="2439"/>
      <c r="OVJ3" s="2439"/>
      <c r="OVK3" s="2439"/>
      <c r="OVL3" s="2439"/>
      <c r="OVM3" s="2439"/>
      <c r="OVN3" s="2439"/>
      <c r="OVO3" s="2439"/>
      <c r="OVP3" s="2439"/>
      <c r="OVQ3" s="2439"/>
      <c r="OVR3" s="2439"/>
      <c r="OVS3" s="2439"/>
      <c r="OVT3" s="2439"/>
      <c r="OVU3" s="2439"/>
      <c r="OVV3" s="2439"/>
      <c r="OVW3" s="2439"/>
      <c r="OVX3" s="2439"/>
      <c r="OVY3" s="2439"/>
      <c r="OVZ3" s="2439"/>
      <c r="OWA3" s="2439"/>
      <c r="OWB3" s="2439"/>
      <c r="OWC3" s="2439"/>
      <c r="OWD3" s="2439"/>
      <c r="OWE3" s="2439"/>
      <c r="OWF3" s="2439"/>
      <c r="OWG3" s="2439"/>
      <c r="OWH3" s="2439"/>
      <c r="OWI3" s="2439"/>
      <c r="OWJ3" s="2439"/>
      <c r="OWK3" s="2439"/>
      <c r="OWL3" s="2439"/>
      <c r="OWM3" s="2439"/>
      <c r="OWN3" s="2439"/>
      <c r="OWO3" s="2439"/>
      <c r="OWP3" s="2439"/>
      <c r="OWQ3" s="2439"/>
      <c r="OWR3" s="2439"/>
      <c r="OWS3" s="2439"/>
      <c r="OWT3" s="2439"/>
      <c r="OWU3" s="2439"/>
      <c r="OWV3" s="2439"/>
      <c r="OWW3" s="2439"/>
      <c r="OWX3" s="2439"/>
      <c r="OWY3" s="2439"/>
      <c r="OWZ3" s="2439"/>
      <c r="OXA3" s="2439"/>
      <c r="OXB3" s="2439"/>
      <c r="OXC3" s="2439"/>
      <c r="OXD3" s="2439"/>
      <c r="OXE3" s="2439"/>
      <c r="OXF3" s="2439"/>
      <c r="OXG3" s="2439"/>
      <c r="OXH3" s="2439"/>
      <c r="OXI3" s="2439"/>
      <c r="OXJ3" s="2439"/>
      <c r="OXK3" s="2439"/>
      <c r="OXL3" s="2439"/>
      <c r="OXM3" s="2439"/>
      <c r="OXN3" s="2439"/>
      <c r="OXO3" s="2439"/>
      <c r="OXP3" s="2439"/>
      <c r="OXQ3" s="2439"/>
      <c r="OXR3" s="2439"/>
      <c r="OXS3" s="2439"/>
      <c r="OXT3" s="2439"/>
      <c r="OXU3" s="2439"/>
      <c r="OXV3" s="2439"/>
      <c r="OXW3" s="2439"/>
      <c r="OXX3" s="2439"/>
      <c r="OXY3" s="2439"/>
      <c r="OXZ3" s="2439"/>
      <c r="OYA3" s="2439"/>
      <c r="OYB3" s="2439"/>
      <c r="OYC3" s="2439"/>
      <c r="OYD3" s="2439"/>
      <c r="OYE3" s="2439"/>
      <c r="OYF3" s="2439"/>
      <c r="OYG3" s="2439"/>
      <c r="OYH3" s="2439"/>
      <c r="OYI3" s="2439"/>
      <c r="OYJ3" s="2439"/>
      <c r="OYK3" s="2439"/>
      <c r="OYL3" s="2439"/>
      <c r="OYM3" s="2439"/>
      <c r="OYN3" s="2439"/>
      <c r="OYO3" s="2439"/>
      <c r="OYP3" s="2439"/>
      <c r="OYQ3" s="2439"/>
      <c r="OYR3" s="2439"/>
      <c r="OYS3" s="2439"/>
      <c r="OYT3" s="2439"/>
      <c r="OYU3" s="2439"/>
      <c r="OYV3" s="2439"/>
      <c r="OYW3" s="2439"/>
      <c r="OYX3" s="2439"/>
      <c r="OYY3" s="2439"/>
      <c r="OYZ3" s="2439"/>
      <c r="OZA3" s="2439"/>
      <c r="OZB3" s="2439"/>
      <c r="OZC3" s="2439"/>
      <c r="OZD3" s="2439"/>
      <c r="OZE3" s="2439"/>
      <c r="OZF3" s="2439"/>
      <c r="OZG3" s="2439"/>
      <c r="OZH3" s="2439"/>
      <c r="OZI3" s="2439"/>
      <c r="OZJ3" s="2439"/>
      <c r="OZK3" s="2439"/>
      <c r="OZL3" s="2439"/>
      <c r="OZM3" s="2439"/>
      <c r="OZN3" s="2439"/>
      <c r="OZO3" s="2439"/>
      <c r="OZP3" s="2439"/>
      <c r="OZQ3" s="2439"/>
      <c r="OZR3" s="2439"/>
      <c r="OZS3" s="2439"/>
      <c r="OZT3" s="2439"/>
      <c r="OZU3" s="2439"/>
      <c r="OZV3" s="2439"/>
      <c r="OZW3" s="2439"/>
      <c r="OZX3" s="2439"/>
      <c r="OZY3" s="2439"/>
      <c r="OZZ3" s="2439"/>
      <c r="PAA3" s="2439"/>
      <c r="PAB3" s="2439"/>
      <c r="PAC3" s="2439"/>
      <c r="PAD3" s="2439"/>
      <c r="PAE3" s="2439"/>
      <c r="PAF3" s="2439"/>
      <c r="PAG3" s="2439"/>
      <c r="PAH3" s="2439"/>
      <c r="PAI3" s="2439"/>
      <c r="PAJ3" s="2439"/>
      <c r="PAK3" s="2439"/>
      <c r="PAL3" s="2439"/>
      <c r="PAM3" s="2439"/>
      <c r="PAN3" s="2439"/>
      <c r="PAO3" s="2439"/>
      <c r="PAP3" s="2439"/>
      <c r="PAQ3" s="2439"/>
      <c r="PAR3" s="2439"/>
      <c r="PAS3" s="2439"/>
      <c r="PAT3" s="2439"/>
      <c r="PAU3" s="2439"/>
      <c r="PAV3" s="2439"/>
      <c r="PAW3" s="2439"/>
      <c r="PAX3" s="2439"/>
      <c r="PAY3" s="2439"/>
      <c r="PAZ3" s="2439"/>
      <c r="PBA3" s="2439"/>
      <c r="PBB3" s="2439"/>
      <c r="PBC3" s="2439"/>
      <c r="PBD3" s="2439"/>
      <c r="PBE3" s="2439"/>
      <c r="PBF3" s="2439"/>
      <c r="PBG3" s="2439"/>
      <c r="PBH3" s="2439"/>
      <c r="PBI3" s="2439"/>
      <c r="PBJ3" s="2439"/>
      <c r="PBK3" s="2439"/>
      <c r="PBL3" s="2439"/>
      <c r="PBM3" s="2439"/>
      <c r="PBN3" s="2439"/>
      <c r="PBO3" s="2439"/>
      <c r="PBP3" s="2439"/>
      <c r="PBQ3" s="2439"/>
      <c r="PBR3" s="2439"/>
      <c r="PBS3" s="2439"/>
      <c r="PBT3" s="2439"/>
      <c r="PBU3" s="2439"/>
      <c r="PBV3" s="2439"/>
      <c r="PBW3" s="2439"/>
      <c r="PBX3" s="2439"/>
      <c r="PBY3" s="2439"/>
      <c r="PBZ3" s="2439"/>
      <c r="PCA3" s="2439"/>
      <c r="PCB3" s="2439"/>
      <c r="PCC3" s="2439"/>
      <c r="PCD3" s="2439"/>
      <c r="PCE3" s="2439"/>
      <c r="PCF3" s="2439"/>
      <c r="PCG3" s="2439"/>
      <c r="PCH3" s="2439"/>
      <c r="PCI3" s="2439"/>
      <c r="PCJ3" s="2439"/>
      <c r="PCK3" s="2439"/>
      <c r="PCL3" s="2439"/>
      <c r="PCM3" s="2439"/>
      <c r="PCN3" s="2439"/>
      <c r="PCO3" s="2439"/>
      <c r="PCP3" s="2439"/>
      <c r="PCQ3" s="2439"/>
      <c r="PCR3" s="2439"/>
      <c r="PCS3" s="2439"/>
      <c r="PCT3" s="2439"/>
      <c r="PCU3" s="2439"/>
      <c r="PCV3" s="2439"/>
      <c r="PCW3" s="2439"/>
      <c r="PCX3" s="2439"/>
      <c r="PCY3" s="2439"/>
      <c r="PCZ3" s="2439"/>
      <c r="PDA3" s="2439"/>
      <c r="PDB3" s="2439"/>
      <c r="PDC3" s="2439"/>
      <c r="PDD3" s="2439"/>
      <c r="PDE3" s="2439"/>
      <c r="PDF3" s="2439"/>
      <c r="PDG3" s="2439"/>
      <c r="PDH3" s="2439"/>
      <c r="PDI3" s="2439"/>
      <c r="PDJ3" s="2439"/>
      <c r="PDK3" s="2439"/>
      <c r="PDL3" s="2439"/>
      <c r="PDM3" s="2439"/>
      <c r="PDN3" s="2439"/>
      <c r="PDO3" s="2439"/>
      <c r="PDP3" s="2439"/>
      <c r="PDQ3" s="2439"/>
      <c r="PDR3" s="2439"/>
      <c r="PDS3" s="2439"/>
      <c r="PDT3" s="2439"/>
      <c r="PDU3" s="2439"/>
      <c r="PDV3" s="2439"/>
      <c r="PDW3" s="2439"/>
      <c r="PDX3" s="2439"/>
      <c r="PDY3" s="2439"/>
      <c r="PDZ3" s="2439"/>
      <c r="PEA3" s="2439"/>
      <c r="PEB3" s="2439"/>
      <c r="PEC3" s="2439"/>
      <c r="PED3" s="2439"/>
      <c r="PEE3" s="2439"/>
      <c r="PEF3" s="2439"/>
      <c r="PEG3" s="2439"/>
      <c r="PEH3" s="2439"/>
      <c r="PEI3" s="2439"/>
      <c r="PEJ3" s="2439"/>
      <c r="PEK3" s="2439"/>
      <c r="PEL3" s="2439"/>
      <c r="PEM3" s="2439"/>
      <c r="PEN3" s="2439"/>
      <c r="PEO3" s="2439"/>
      <c r="PEP3" s="2439"/>
      <c r="PEQ3" s="2439"/>
      <c r="PER3" s="2439"/>
      <c r="PES3" s="2439"/>
      <c r="PET3" s="2439"/>
      <c r="PEU3" s="2439"/>
      <c r="PEV3" s="2439"/>
      <c r="PEW3" s="2439"/>
      <c r="PEX3" s="2439"/>
      <c r="PEY3" s="2439"/>
      <c r="PEZ3" s="2439"/>
      <c r="PFA3" s="2439"/>
      <c r="PFB3" s="2439"/>
      <c r="PFC3" s="2439"/>
      <c r="PFD3" s="2439"/>
      <c r="PFE3" s="2439"/>
      <c r="PFF3" s="2439"/>
      <c r="PFG3" s="2439"/>
      <c r="PFH3" s="2439"/>
      <c r="PFI3" s="2439"/>
      <c r="PFJ3" s="2439"/>
      <c r="PFK3" s="2439"/>
      <c r="PFL3" s="2439"/>
      <c r="PFM3" s="2439"/>
      <c r="PFN3" s="2439"/>
      <c r="PFO3" s="2439"/>
      <c r="PFP3" s="2439"/>
      <c r="PFQ3" s="2439"/>
      <c r="PFR3" s="2439"/>
      <c r="PFS3" s="2439"/>
      <c r="PFT3" s="2439"/>
      <c r="PFU3" s="2439"/>
      <c r="PFV3" s="2439"/>
      <c r="PFW3" s="2439"/>
      <c r="PFX3" s="2439"/>
      <c r="PFY3" s="2439"/>
      <c r="PFZ3" s="2439"/>
      <c r="PGA3" s="2439"/>
      <c r="PGB3" s="2439"/>
      <c r="PGC3" s="2439"/>
      <c r="PGD3" s="2439"/>
      <c r="PGE3" s="2439"/>
      <c r="PGF3" s="2439"/>
      <c r="PGG3" s="2439"/>
      <c r="PGH3" s="2439"/>
      <c r="PGI3" s="2439"/>
      <c r="PGJ3" s="2439"/>
      <c r="PGK3" s="2439"/>
      <c r="PGL3" s="2439"/>
      <c r="PGM3" s="2439"/>
      <c r="PGN3" s="2439"/>
      <c r="PGO3" s="2439"/>
      <c r="PGP3" s="2439"/>
      <c r="PGQ3" s="2439"/>
      <c r="PGR3" s="2439"/>
      <c r="PGS3" s="2439"/>
      <c r="PGT3" s="2439"/>
      <c r="PGU3" s="2439"/>
      <c r="PGV3" s="2439"/>
      <c r="PGW3" s="2439"/>
      <c r="PGX3" s="2439"/>
      <c r="PGY3" s="2439"/>
      <c r="PGZ3" s="2439"/>
      <c r="PHA3" s="2439"/>
      <c r="PHB3" s="2439"/>
      <c r="PHC3" s="2439"/>
      <c r="PHD3" s="2439"/>
      <c r="PHE3" s="2439"/>
      <c r="PHF3" s="2439"/>
      <c r="PHG3" s="2439"/>
      <c r="PHH3" s="2439"/>
      <c r="PHI3" s="2439"/>
      <c r="PHJ3" s="2439"/>
      <c r="PHK3" s="2439"/>
      <c r="PHL3" s="2439"/>
      <c r="PHM3" s="2439"/>
      <c r="PHN3" s="2439"/>
      <c r="PHO3" s="2439"/>
      <c r="PHP3" s="2439"/>
      <c r="PHQ3" s="2439"/>
      <c r="PHR3" s="2439"/>
      <c r="PHS3" s="2439"/>
      <c r="PHT3" s="2439"/>
      <c r="PHU3" s="2439"/>
      <c r="PHV3" s="2439"/>
      <c r="PHW3" s="2439"/>
      <c r="PHX3" s="2439"/>
      <c r="PHY3" s="2439"/>
      <c r="PHZ3" s="2439"/>
      <c r="PIA3" s="2439"/>
      <c r="PIB3" s="2439"/>
      <c r="PIC3" s="2439"/>
      <c r="PID3" s="2439"/>
      <c r="PIE3" s="2439"/>
      <c r="PIF3" s="2439"/>
      <c r="PIG3" s="2439"/>
      <c r="PIH3" s="2439"/>
      <c r="PII3" s="2439"/>
      <c r="PIJ3" s="2439"/>
      <c r="PIK3" s="2439"/>
      <c r="PIL3" s="2439"/>
      <c r="PIM3" s="2439"/>
      <c r="PIN3" s="2439"/>
      <c r="PIO3" s="2439"/>
      <c r="PIP3" s="2439"/>
      <c r="PIQ3" s="2439"/>
      <c r="PIR3" s="2439"/>
      <c r="PIS3" s="2439"/>
      <c r="PIT3" s="2439"/>
      <c r="PIU3" s="2439"/>
      <c r="PIV3" s="2439"/>
      <c r="PIW3" s="2439"/>
      <c r="PIX3" s="2439"/>
      <c r="PIY3" s="2439"/>
      <c r="PIZ3" s="2439"/>
      <c r="PJA3" s="2439"/>
      <c r="PJB3" s="2439"/>
      <c r="PJC3" s="2439"/>
      <c r="PJD3" s="2439"/>
      <c r="PJE3" s="2439"/>
      <c r="PJF3" s="2439"/>
      <c r="PJG3" s="2439"/>
      <c r="PJH3" s="2439"/>
      <c r="PJI3" s="2439"/>
      <c r="PJJ3" s="2439"/>
      <c r="PJK3" s="2439"/>
      <c r="PJL3" s="2439"/>
      <c r="PJM3" s="2439"/>
      <c r="PJN3" s="2439"/>
      <c r="PJO3" s="2439"/>
      <c r="PJP3" s="2439"/>
      <c r="PJQ3" s="2439"/>
      <c r="PJR3" s="2439"/>
      <c r="PJS3" s="2439"/>
      <c r="PJT3" s="2439"/>
      <c r="PJU3" s="2439"/>
      <c r="PJV3" s="2439"/>
      <c r="PJW3" s="2439"/>
      <c r="PJX3" s="2439"/>
      <c r="PJY3" s="2439"/>
      <c r="PJZ3" s="2439"/>
      <c r="PKA3" s="2439"/>
      <c r="PKB3" s="2439"/>
      <c r="PKC3" s="2439"/>
      <c r="PKD3" s="2439"/>
      <c r="PKE3" s="2439"/>
      <c r="PKF3" s="2439"/>
      <c r="PKG3" s="2439"/>
      <c r="PKH3" s="2439"/>
      <c r="PKI3" s="2439"/>
      <c r="PKJ3" s="2439"/>
      <c r="PKK3" s="2439"/>
      <c r="PKL3" s="2439"/>
      <c r="PKM3" s="2439"/>
      <c r="PKN3" s="2439"/>
      <c r="PKO3" s="2439"/>
      <c r="PKP3" s="2439"/>
      <c r="PKQ3" s="2439"/>
      <c r="PKR3" s="2439"/>
      <c r="PKS3" s="2439"/>
      <c r="PKT3" s="2439"/>
      <c r="PKU3" s="2439"/>
      <c r="PKV3" s="2439"/>
      <c r="PKW3" s="2439"/>
      <c r="PKX3" s="2439"/>
      <c r="PKY3" s="2439"/>
      <c r="PKZ3" s="2439"/>
      <c r="PLA3" s="2439"/>
      <c r="PLB3" s="2439"/>
      <c r="PLC3" s="2439"/>
      <c r="PLD3" s="2439"/>
      <c r="PLE3" s="2439"/>
      <c r="PLF3" s="2439"/>
      <c r="PLG3" s="2439"/>
      <c r="PLH3" s="2439"/>
      <c r="PLI3" s="2439"/>
      <c r="PLJ3" s="2439"/>
      <c r="PLK3" s="2439"/>
      <c r="PLL3" s="2439"/>
      <c r="PLM3" s="2439"/>
      <c r="PLN3" s="2439"/>
      <c r="PLO3" s="2439"/>
      <c r="PLP3" s="2439"/>
      <c r="PLQ3" s="2439"/>
      <c r="PLR3" s="2439"/>
      <c r="PLS3" s="2439"/>
      <c r="PLT3" s="2439"/>
      <c r="PLU3" s="2439"/>
      <c r="PLV3" s="2439"/>
      <c r="PLW3" s="2439"/>
      <c r="PLX3" s="2439"/>
      <c r="PLY3" s="2439"/>
      <c r="PLZ3" s="2439"/>
      <c r="PMA3" s="2439"/>
      <c r="PMB3" s="2439"/>
      <c r="PMC3" s="2439"/>
      <c r="PMD3" s="2439"/>
      <c r="PME3" s="2439"/>
      <c r="PMF3" s="2439"/>
      <c r="PMG3" s="2439"/>
      <c r="PMH3" s="2439"/>
      <c r="PMI3" s="2439"/>
      <c r="PMJ3" s="2439"/>
      <c r="PMK3" s="2439"/>
      <c r="PML3" s="2439"/>
      <c r="PMM3" s="2439"/>
      <c r="PMN3" s="2439"/>
      <c r="PMO3" s="2439"/>
      <c r="PMP3" s="2439"/>
      <c r="PMQ3" s="2439"/>
      <c r="PMR3" s="2439"/>
      <c r="PMS3" s="2439"/>
      <c r="PMT3" s="2439"/>
      <c r="PMU3" s="2439"/>
      <c r="PMV3" s="2439"/>
      <c r="PMW3" s="2439"/>
      <c r="PMX3" s="2439"/>
      <c r="PMY3" s="2439"/>
      <c r="PMZ3" s="2439"/>
      <c r="PNA3" s="2439"/>
      <c r="PNB3" s="2439"/>
      <c r="PNC3" s="2439"/>
      <c r="PND3" s="2439"/>
      <c r="PNE3" s="2439"/>
      <c r="PNF3" s="2439"/>
      <c r="PNG3" s="2439"/>
      <c r="PNH3" s="2439"/>
      <c r="PNI3" s="2439"/>
      <c r="PNJ3" s="2439"/>
      <c r="PNK3" s="2439"/>
      <c r="PNL3" s="2439"/>
      <c r="PNM3" s="2439"/>
      <c r="PNN3" s="2439"/>
      <c r="PNO3" s="2439"/>
      <c r="PNP3" s="2439"/>
      <c r="PNQ3" s="2439"/>
      <c r="PNR3" s="2439"/>
      <c r="PNS3" s="2439"/>
      <c r="PNT3" s="2439"/>
      <c r="PNU3" s="2439"/>
      <c r="PNV3" s="2439"/>
      <c r="PNW3" s="2439"/>
      <c r="PNX3" s="2439"/>
      <c r="PNY3" s="2439"/>
      <c r="PNZ3" s="2439"/>
      <c r="POA3" s="2439"/>
      <c r="POB3" s="2439"/>
      <c r="POC3" s="2439"/>
      <c r="POD3" s="2439"/>
      <c r="POE3" s="2439"/>
      <c r="POF3" s="2439"/>
      <c r="POG3" s="2439"/>
      <c r="POH3" s="2439"/>
      <c r="POI3" s="2439"/>
      <c r="POJ3" s="2439"/>
      <c r="POK3" s="2439"/>
      <c r="POL3" s="2439"/>
      <c r="POM3" s="2439"/>
      <c r="PON3" s="2439"/>
      <c r="POO3" s="2439"/>
      <c r="POP3" s="2439"/>
      <c r="POQ3" s="2439"/>
      <c r="POR3" s="2439"/>
      <c r="POS3" s="2439"/>
      <c r="POT3" s="2439"/>
      <c r="POU3" s="2439"/>
      <c r="POV3" s="2439"/>
      <c r="POW3" s="2439"/>
      <c r="POX3" s="2439"/>
      <c r="POY3" s="2439"/>
      <c r="POZ3" s="2439"/>
      <c r="PPA3" s="2439"/>
      <c r="PPB3" s="2439"/>
      <c r="PPC3" s="2439"/>
      <c r="PPD3" s="2439"/>
      <c r="PPE3" s="2439"/>
      <c r="PPF3" s="2439"/>
      <c r="PPG3" s="2439"/>
      <c r="PPH3" s="2439"/>
      <c r="PPI3" s="2439"/>
      <c r="PPJ3" s="2439"/>
      <c r="PPK3" s="2439"/>
      <c r="PPL3" s="2439"/>
      <c r="PPM3" s="2439"/>
      <c r="PPN3" s="2439"/>
      <c r="PPO3" s="2439"/>
      <c r="PPP3" s="2439"/>
      <c r="PPQ3" s="2439"/>
      <c r="PPR3" s="2439"/>
      <c r="PPS3" s="2439"/>
      <c r="PPT3" s="2439"/>
      <c r="PPU3" s="2439"/>
      <c r="PPV3" s="2439"/>
      <c r="PPW3" s="2439"/>
      <c r="PPX3" s="2439"/>
      <c r="PPY3" s="2439"/>
      <c r="PPZ3" s="2439"/>
      <c r="PQA3" s="2439"/>
      <c r="PQB3" s="2439"/>
      <c r="PQC3" s="2439"/>
      <c r="PQD3" s="2439"/>
      <c r="PQE3" s="2439"/>
      <c r="PQF3" s="2439"/>
      <c r="PQG3" s="2439"/>
      <c r="PQH3" s="2439"/>
      <c r="PQI3" s="2439"/>
      <c r="PQJ3" s="2439"/>
      <c r="PQK3" s="2439"/>
      <c r="PQL3" s="2439"/>
      <c r="PQM3" s="2439"/>
      <c r="PQN3" s="2439"/>
      <c r="PQO3" s="2439"/>
      <c r="PQP3" s="2439"/>
      <c r="PQQ3" s="2439"/>
      <c r="PQR3" s="2439"/>
      <c r="PQS3" s="2439"/>
      <c r="PQT3" s="2439"/>
      <c r="PQU3" s="2439"/>
      <c r="PQV3" s="2439"/>
      <c r="PQW3" s="2439"/>
      <c r="PQX3" s="2439"/>
      <c r="PQY3" s="2439"/>
      <c r="PQZ3" s="2439"/>
      <c r="PRA3" s="2439"/>
      <c r="PRB3" s="2439"/>
      <c r="PRC3" s="2439"/>
      <c r="PRD3" s="2439"/>
      <c r="PRE3" s="2439"/>
      <c r="PRF3" s="2439"/>
      <c r="PRG3" s="2439"/>
      <c r="PRH3" s="2439"/>
      <c r="PRI3" s="2439"/>
      <c r="PRJ3" s="2439"/>
      <c r="PRK3" s="2439"/>
      <c r="PRL3" s="2439"/>
      <c r="PRM3" s="2439"/>
      <c r="PRN3" s="2439"/>
      <c r="PRO3" s="2439"/>
      <c r="PRP3" s="2439"/>
      <c r="PRQ3" s="2439"/>
      <c r="PRR3" s="2439"/>
      <c r="PRS3" s="2439"/>
      <c r="PRT3" s="2439"/>
      <c r="PRU3" s="2439"/>
      <c r="PRV3" s="2439"/>
      <c r="PRW3" s="2439"/>
      <c r="PRX3" s="2439"/>
      <c r="PRY3" s="2439"/>
      <c r="PRZ3" s="2439"/>
      <c r="PSA3" s="2439"/>
      <c r="PSB3" s="2439"/>
      <c r="PSC3" s="2439"/>
      <c r="PSD3" s="2439"/>
      <c r="PSE3" s="2439"/>
      <c r="PSF3" s="2439"/>
      <c r="PSG3" s="2439"/>
      <c r="PSH3" s="2439"/>
      <c r="PSI3" s="2439"/>
      <c r="PSJ3" s="2439"/>
      <c r="PSK3" s="2439"/>
      <c r="PSL3" s="2439"/>
      <c r="PSM3" s="2439"/>
      <c r="PSN3" s="2439"/>
      <c r="PSO3" s="2439"/>
      <c r="PSP3" s="2439"/>
      <c r="PSQ3" s="2439"/>
      <c r="PSR3" s="2439"/>
      <c r="PSS3" s="2439"/>
      <c r="PST3" s="2439"/>
      <c r="PSU3" s="2439"/>
      <c r="PSV3" s="2439"/>
      <c r="PSW3" s="2439"/>
      <c r="PSX3" s="2439"/>
      <c r="PSY3" s="2439"/>
      <c r="PSZ3" s="2439"/>
      <c r="PTA3" s="2439"/>
      <c r="PTB3" s="2439"/>
      <c r="PTC3" s="2439"/>
      <c r="PTD3" s="2439"/>
      <c r="PTE3" s="2439"/>
      <c r="PTF3" s="2439"/>
      <c r="PTG3" s="2439"/>
      <c r="PTH3" s="2439"/>
      <c r="PTI3" s="2439"/>
      <c r="PTJ3" s="2439"/>
      <c r="PTK3" s="2439"/>
      <c r="PTL3" s="2439"/>
      <c r="PTM3" s="2439"/>
      <c r="PTN3" s="2439"/>
      <c r="PTO3" s="2439"/>
      <c r="PTP3" s="2439"/>
      <c r="PTQ3" s="2439"/>
      <c r="PTR3" s="2439"/>
      <c r="PTS3" s="2439"/>
      <c r="PTT3" s="2439"/>
      <c r="PTU3" s="2439"/>
      <c r="PTV3" s="2439"/>
      <c r="PTW3" s="2439"/>
      <c r="PTX3" s="2439"/>
      <c r="PTY3" s="2439"/>
      <c r="PTZ3" s="2439"/>
      <c r="PUA3" s="2439"/>
      <c r="PUB3" s="2439"/>
      <c r="PUC3" s="2439"/>
      <c r="PUD3" s="2439"/>
      <c r="PUE3" s="2439"/>
      <c r="PUF3" s="2439"/>
      <c r="PUG3" s="2439"/>
      <c r="PUH3" s="2439"/>
      <c r="PUI3" s="2439"/>
      <c r="PUJ3" s="2439"/>
      <c r="PUK3" s="2439"/>
      <c r="PUL3" s="2439"/>
      <c r="PUM3" s="2439"/>
      <c r="PUN3" s="2439"/>
      <c r="PUO3" s="2439"/>
      <c r="PUP3" s="2439"/>
      <c r="PUQ3" s="2439"/>
      <c r="PUR3" s="2439"/>
      <c r="PUS3" s="2439"/>
      <c r="PUT3" s="2439"/>
      <c r="PUU3" s="2439"/>
      <c r="PUV3" s="2439"/>
      <c r="PUW3" s="2439"/>
      <c r="PUX3" s="2439"/>
      <c r="PUY3" s="2439"/>
      <c r="PUZ3" s="2439"/>
      <c r="PVA3" s="2439"/>
      <c r="PVB3" s="2439"/>
      <c r="PVC3" s="2439"/>
      <c r="PVD3" s="2439"/>
      <c r="PVE3" s="2439"/>
      <c r="PVF3" s="2439"/>
      <c r="PVG3" s="2439"/>
      <c r="PVH3" s="2439"/>
      <c r="PVI3" s="2439"/>
      <c r="PVJ3" s="2439"/>
      <c r="PVK3" s="2439"/>
      <c r="PVL3" s="2439"/>
      <c r="PVM3" s="2439"/>
      <c r="PVN3" s="2439"/>
      <c r="PVO3" s="2439"/>
      <c r="PVP3" s="2439"/>
      <c r="PVQ3" s="2439"/>
      <c r="PVR3" s="2439"/>
      <c r="PVS3" s="2439"/>
      <c r="PVT3" s="2439"/>
      <c r="PVU3" s="2439"/>
      <c r="PVV3" s="2439"/>
      <c r="PVW3" s="2439"/>
      <c r="PVX3" s="2439"/>
      <c r="PVY3" s="2439"/>
      <c r="PVZ3" s="2439"/>
      <c r="PWA3" s="2439"/>
      <c r="PWB3" s="2439"/>
      <c r="PWC3" s="2439"/>
      <c r="PWD3" s="2439"/>
      <c r="PWE3" s="2439"/>
      <c r="PWF3" s="2439"/>
      <c r="PWG3" s="2439"/>
      <c r="PWH3" s="2439"/>
      <c r="PWI3" s="2439"/>
      <c r="PWJ3" s="2439"/>
      <c r="PWK3" s="2439"/>
      <c r="PWL3" s="2439"/>
      <c r="PWM3" s="2439"/>
      <c r="PWN3" s="2439"/>
      <c r="PWO3" s="2439"/>
      <c r="PWP3" s="2439"/>
      <c r="PWQ3" s="2439"/>
      <c r="PWR3" s="2439"/>
      <c r="PWS3" s="2439"/>
      <c r="PWT3" s="2439"/>
      <c r="PWU3" s="2439"/>
      <c r="PWV3" s="2439"/>
      <c r="PWW3" s="2439"/>
      <c r="PWX3" s="2439"/>
      <c r="PWY3" s="2439"/>
      <c r="PWZ3" s="2439"/>
      <c r="PXA3" s="2439"/>
      <c r="PXB3" s="2439"/>
      <c r="PXC3" s="2439"/>
      <c r="PXD3" s="2439"/>
      <c r="PXE3" s="2439"/>
      <c r="PXF3" s="2439"/>
      <c r="PXG3" s="2439"/>
      <c r="PXH3" s="2439"/>
      <c r="PXI3" s="2439"/>
      <c r="PXJ3" s="2439"/>
      <c r="PXK3" s="2439"/>
      <c r="PXL3" s="2439"/>
      <c r="PXM3" s="2439"/>
      <c r="PXN3" s="2439"/>
      <c r="PXO3" s="2439"/>
      <c r="PXP3" s="2439"/>
      <c r="PXQ3" s="2439"/>
      <c r="PXR3" s="2439"/>
      <c r="PXS3" s="2439"/>
      <c r="PXT3" s="2439"/>
      <c r="PXU3" s="2439"/>
      <c r="PXV3" s="2439"/>
      <c r="PXW3" s="2439"/>
      <c r="PXX3" s="2439"/>
      <c r="PXY3" s="2439"/>
      <c r="PXZ3" s="2439"/>
      <c r="PYA3" s="2439"/>
      <c r="PYB3" s="2439"/>
      <c r="PYC3" s="2439"/>
      <c r="PYD3" s="2439"/>
      <c r="PYE3" s="2439"/>
      <c r="PYF3" s="2439"/>
      <c r="PYG3" s="2439"/>
      <c r="PYH3" s="2439"/>
      <c r="PYI3" s="2439"/>
      <c r="PYJ3" s="2439"/>
      <c r="PYK3" s="2439"/>
      <c r="PYL3" s="2439"/>
      <c r="PYM3" s="2439"/>
      <c r="PYN3" s="2439"/>
      <c r="PYO3" s="2439"/>
      <c r="PYP3" s="2439"/>
      <c r="PYQ3" s="2439"/>
      <c r="PYR3" s="2439"/>
      <c r="PYS3" s="2439"/>
      <c r="PYT3" s="2439"/>
      <c r="PYU3" s="2439"/>
      <c r="PYV3" s="2439"/>
      <c r="PYW3" s="2439"/>
      <c r="PYX3" s="2439"/>
      <c r="PYY3" s="2439"/>
      <c r="PYZ3" s="2439"/>
      <c r="PZA3" s="2439"/>
      <c r="PZB3" s="2439"/>
      <c r="PZC3" s="2439"/>
      <c r="PZD3" s="2439"/>
      <c r="PZE3" s="2439"/>
      <c r="PZF3" s="2439"/>
      <c r="PZG3" s="2439"/>
      <c r="PZH3" s="2439"/>
      <c r="PZI3" s="2439"/>
      <c r="PZJ3" s="2439"/>
      <c r="PZK3" s="2439"/>
      <c r="PZL3" s="2439"/>
      <c r="PZM3" s="2439"/>
      <c r="PZN3" s="2439"/>
      <c r="PZO3" s="2439"/>
      <c r="PZP3" s="2439"/>
      <c r="PZQ3" s="2439"/>
      <c r="PZR3" s="2439"/>
      <c r="PZS3" s="2439"/>
      <c r="PZT3" s="2439"/>
      <c r="PZU3" s="2439"/>
      <c r="PZV3" s="2439"/>
      <c r="PZW3" s="2439"/>
      <c r="PZX3" s="2439"/>
      <c r="PZY3" s="2439"/>
      <c r="PZZ3" s="2439"/>
      <c r="QAA3" s="2439"/>
      <c r="QAB3" s="2439"/>
      <c r="QAC3" s="2439"/>
      <c r="QAD3" s="2439"/>
      <c r="QAE3" s="2439"/>
      <c r="QAF3" s="2439"/>
      <c r="QAG3" s="2439"/>
      <c r="QAH3" s="2439"/>
      <c r="QAI3" s="2439"/>
      <c r="QAJ3" s="2439"/>
      <c r="QAK3" s="2439"/>
      <c r="QAL3" s="2439"/>
      <c r="QAM3" s="2439"/>
      <c r="QAN3" s="2439"/>
      <c r="QAO3" s="2439"/>
      <c r="QAP3" s="2439"/>
      <c r="QAQ3" s="2439"/>
      <c r="QAR3" s="2439"/>
      <c r="QAS3" s="2439"/>
      <c r="QAT3" s="2439"/>
      <c r="QAU3" s="2439"/>
      <c r="QAV3" s="2439"/>
      <c r="QAW3" s="2439"/>
      <c r="QAX3" s="2439"/>
      <c r="QAY3" s="2439"/>
      <c r="QAZ3" s="2439"/>
      <c r="QBA3" s="2439"/>
      <c r="QBB3" s="2439"/>
      <c r="QBC3" s="2439"/>
      <c r="QBD3" s="2439"/>
      <c r="QBE3" s="2439"/>
      <c r="QBF3" s="2439"/>
      <c r="QBG3" s="2439"/>
      <c r="QBH3" s="2439"/>
      <c r="QBI3" s="2439"/>
      <c r="QBJ3" s="2439"/>
      <c r="QBK3" s="2439"/>
      <c r="QBL3" s="2439"/>
      <c r="QBM3" s="2439"/>
      <c r="QBN3" s="2439"/>
      <c r="QBO3" s="2439"/>
      <c r="QBP3" s="2439"/>
      <c r="QBQ3" s="2439"/>
      <c r="QBR3" s="2439"/>
      <c r="QBS3" s="2439"/>
      <c r="QBT3" s="2439"/>
      <c r="QBU3" s="2439"/>
      <c r="QBV3" s="2439"/>
      <c r="QBW3" s="2439"/>
      <c r="QBX3" s="2439"/>
      <c r="QBY3" s="2439"/>
      <c r="QBZ3" s="2439"/>
      <c r="QCA3" s="2439"/>
      <c r="QCB3" s="2439"/>
      <c r="QCC3" s="2439"/>
      <c r="QCD3" s="2439"/>
      <c r="QCE3" s="2439"/>
      <c r="QCF3" s="2439"/>
      <c r="QCG3" s="2439"/>
      <c r="QCH3" s="2439"/>
      <c r="QCI3" s="2439"/>
      <c r="QCJ3" s="2439"/>
      <c r="QCK3" s="2439"/>
      <c r="QCL3" s="2439"/>
      <c r="QCM3" s="2439"/>
      <c r="QCN3" s="2439"/>
      <c r="QCO3" s="2439"/>
      <c r="QCP3" s="2439"/>
      <c r="QCQ3" s="2439"/>
      <c r="QCR3" s="2439"/>
      <c r="QCS3" s="2439"/>
      <c r="QCT3" s="2439"/>
      <c r="QCU3" s="2439"/>
      <c r="QCV3" s="2439"/>
      <c r="QCW3" s="2439"/>
      <c r="QCX3" s="2439"/>
      <c r="QCY3" s="2439"/>
      <c r="QCZ3" s="2439"/>
      <c r="QDA3" s="2439"/>
      <c r="QDB3" s="2439"/>
      <c r="QDC3" s="2439"/>
      <c r="QDD3" s="2439"/>
      <c r="QDE3" s="2439"/>
      <c r="QDF3" s="2439"/>
      <c r="QDG3" s="2439"/>
      <c r="QDH3" s="2439"/>
      <c r="QDI3" s="2439"/>
      <c r="QDJ3" s="2439"/>
      <c r="QDK3" s="2439"/>
      <c r="QDL3" s="2439"/>
      <c r="QDM3" s="2439"/>
      <c r="QDN3" s="2439"/>
      <c r="QDO3" s="2439"/>
      <c r="QDP3" s="2439"/>
      <c r="QDQ3" s="2439"/>
      <c r="QDR3" s="2439"/>
      <c r="QDS3" s="2439"/>
      <c r="QDT3" s="2439"/>
      <c r="QDU3" s="2439"/>
      <c r="QDV3" s="2439"/>
      <c r="QDW3" s="2439"/>
      <c r="QDX3" s="2439"/>
      <c r="QDY3" s="2439"/>
      <c r="QDZ3" s="2439"/>
      <c r="QEA3" s="2439"/>
      <c r="QEB3" s="2439"/>
      <c r="QEC3" s="2439"/>
      <c r="QED3" s="2439"/>
      <c r="QEE3" s="2439"/>
      <c r="QEF3" s="2439"/>
      <c r="QEG3" s="2439"/>
      <c r="QEH3" s="2439"/>
      <c r="QEI3" s="2439"/>
      <c r="QEJ3" s="2439"/>
      <c r="QEK3" s="2439"/>
      <c r="QEL3" s="2439"/>
      <c r="QEM3" s="2439"/>
      <c r="QEN3" s="2439"/>
      <c r="QEO3" s="2439"/>
      <c r="QEP3" s="2439"/>
      <c r="QEQ3" s="2439"/>
      <c r="QER3" s="2439"/>
      <c r="QES3" s="2439"/>
      <c r="QET3" s="2439"/>
      <c r="QEU3" s="2439"/>
      <c r="QEV3" s="2439"/>
      <c r="QEW3" s="2439"/>
      <c r="QEX3" s="2439"/>
      <c r="QEY3" s="2439"/>
      <c r="QEZ3" s="2439"/>
      <c r="QFA3" s="2439"/>
      <c r="QFB3" s="2439"/>
      <c r="QFC3" s="2439"/>
      <c r="QFD3" s="2439"/>
      <c r="QFE3" s="2439"/>
      <c r="QFF3" s="2439"/>
      <c r="QFG3" s="2439"/>
      <c r="QFH3" s="2439"/>
      <c r="QFI3" s="2439"/>
      <c r="QFJ3" s="2439"/>
      <c r="QFK3" s="2439"/>
      <c r="QFL3" s="2439"/>
      <c r="QFM3" s="2439"/>
      <c r="QFN3" s="2439"/>
      <c r="QFO3" s="2439"/>
      <c r="QFP3" s="2439"/>
      <c r="QFQ3" s="2439"/>
      <c r="QFR3" s="2439"/>
      <c r="QFS3" s="2439"/>
      <c r="QFT3" s="2439"/>
      <c r="QFU3" s="2439"/>
      <c r="QFV3" s="2439"/>
      <c r="QFW3" s="2439"/>
      <c r="QFX3" s="2439"/>
      <c r="QFY3" s="2439"/>
      <c r="QFZ3" s="2439"/>
      <c r="QGA3" s="2439"/>
      <c r="QGB3" s="2439"/>
      <c r="QGC3" s="2439"/>
      <c r="QGD3" s="2439"/>
      <c r="QGE3" s="2439"/>
      <c r="QGF3" s="2439"/>
      <c r="QGG3" s="2439"/>
      <c r="QGH3" s="2439"/>
      <c r="QGI3" s="2439"/>
      <c r="QGJ3" s="2439"/>
      <c r="QGK3" s="2439"/>
      <c r="QGL3" s="2439"/>
      <c r="QGM3" s="2439"/>
      <c r="QGN3" s="2439"/>
      <c r="QGO3" s="2439"/>
      <c r="QGP3" s="2439"/>
      <c r="QGQ3" s="2439"/>
      <c r="QGR3" s="2439"/>
      <c r="QGS3" s="2439"/>
      <c r="QGT3" s="2439"/>
      <c r="QGU3" s="2439"/>
      <c r="QGV3" s="2439"/>
      <c r="QGW3" s="2439"/>
      <c r="QGX3" s="2439"/>
      <c r="QGY3" s="2439"/>
      <c r="QGZ3" s="2439"/>
      <c r="QHA3" s="2439"/>
      <c r="QHB3" s="2439"/>
      <c r="QHC3" s="2439"/>
      <c r="QHD3" s="2439"/>
      <c r="QHE3" s="2439"/>
      <c r="QHF3" s="2439"/>
      <c r="QHG3" s="2439"/>
      <c r="QHH3" s="2439"/>
      <c r="QHI3" s="2439"/>
      <c r="QHJ3" s="2439"/>
      <c r="QHK3" s="2439"/>
      <c r="QHL3" s="2439"/>
      <c r="QHM3" s="2439"/>
      <c r="QHN3" s="2439"/>
      <c r="QHO3" s="2439"/>
      <c r="QHP3" s="2439"/>
      <c r="QHQ3" s="2439"/>
      <c r="QHR3" s="2439"/>
      <c r="QHS3" s="2439"/>
      <c r="QHT3" s="2439"/>
      <c r="QHU3" s="2439"/>
      <c r="QHV3" s="2439"/>
      <c r="QHW3" s="2439"/>
      <c r="QHX3" s="2439"/>
      <c r="QHY3" s="2439"/>
      <c r="QHZ3" s="2439"/>
      <c r="QIA3" s="2439"/>
      <c r="QIB3" s="2439"/>
      <c r="QIC3" s="2439"/>
      <c r="QID3" s="2439"/>
      <c r="QIE3" s="2439"/>
      <c r="QIF3" s="2439"/>
      <c r="QIG3" s="2439"/>
      <c r="QIH3" s="2439"/>
      <c r="QII3" s="2439"/>
      <c r="QIJ3" s="2439"/>
      <c r="QIK3" s="2439"/>
      <c r="QIL3" s="2439"/>
      <c r="QIM3" s="2439"/>
      <c r="QIN3" s="2439"/>
      <c r="QIO3" s="2439"/>
      <c r="QIP3" s="2439"/>
      <c r="QIQ3" s="2439"/>
      <c r="QIR3" s="2439"/>
      <c r="QIS3" s="2439"/>
      <c r="QIT3" s="2439"/>
      <c r="QIU3" s="2439"/>
      <c r="QIV3" s="2439"/>
      <c r="QIW3" s="2439"/>
      <c r="QIX3" s="2439"/>
      <c r="QIY3" s="2439"/>
      <c r="QIZ3" s="2439"/>
      <c r="QJA3" s="2439"/>
      <c r="QJB3" s="2439"/>
      <c r="QJC3" s="2439"/>
      <c r="QJD3" s="2439"/>
      <c r="QJE3" s="2439"/>
      <c r="QJF3" s="2439"/>
      <c r="QJG3" s="2439"/>
      <c r="QJH3" s="2439"/>
      <c r="QJI3" s="2439"/>
      <c r="QJJ3" s="2439"/>
      <c r="QJK3" s="2439"/>
      <c r="QJL3" s="2439"/>
      <c r="QJM3" s="2439"/>
      <c r="QJN3" s="2439"/>
      <c r="QJO3" s="2439"/>
      <c r="QJP3" s="2439"/>
      <c r="QJQ3" s="2439"/>
      <c r="QJR3" s="2439"/>
      <c r="QJS3" s="2439"/>
      <c r="QJT3" s="2439"/>
      <c r="QJU3" s="2439"/>
      <c r="QJV3" s="2439"/>
      <c r="QJW3" s="2439"/>
      <c r="QJX3" s="2439"/>
      <c r="QJY3" s="2439"/>
      <c r="QJZ3" s="2439"/>
      <c r="QKA3" s="2439"/>
      <c r="QKB3" s="2439"/>
      <c r="QKC3" s="2439"/>
      <c r="QKD3" s="2439"/>
      <c r="QKE3" s="2439"/>
      <c r="QKF3" s="2439"/>
      <c r="QKG3" s="2439"/>
      <c r="QKH3" s="2439"/>
      <c r="QKI3" s="2439"/>
      <c r="QKJ3" s="2439"/>
      <c r="QKK3" s="2439"/>
      <c r="QKL3" s="2439"/>
      <c r="QKM3" s="2439"/>
      <c r="QKN3" s="2439"/>
      <c r="QKO3" s="2439"/>
      <c r="QKP3" s="2439"/>
      <c r="QKQ3" s="2439"/>
      <c r="QKR3" s="2439"/>
      <c r="QKS3" s="2439"/>
      <c r="QKT3" s="2439"/>
      <c r="QKU3" s="2439"/>
      <c r="QKV3" s="2439"/>
      <c r="QKW3" s="2439"/>
      <c r="QKX3" s="2439"/>
      <c r="QKY3" s="2439"/>
      <c r="QKZ3" s="2439"/>
      <c r="QLA3" s="2439"/>
      <c r="QLB3" s="2439"/>
      <c r="QLC3" s="2439"/>
      <c r="QLD3" s="2439"/>
      <c r="QLE3" s="2439"/>
      <c r="QLF3" s="2439"/>
      <c r="QLG3" s="2439"/>
      <c r="QLH3" s="2439"/>
      <c r="QLI3" s="2439"/>
      <c r="QLJ3" s="2439"/>
      <c r="QLK3" s="2439"/>
      <c r="QLL3" s="2439"/>
      <c r="QLM3" s="2439"/>
      <c r="QLN3" s="2439"/>
      <c r="QLO3" s="2439"/>
      <c r="QLP3" s="2439"/>
      <c r="QLQ3" s="2439"/>
      <c r="QLR3" s="2439"/>
      <c r="QLS3" s="2439"/>
      <c r="QLT3" s="2439"/>
      <c r="QLU3" s="2439"/>
      <c r="QLV3" s="2439"/>
      <c r="QLW3" s="2439"/>
      <c r="QLX3" s="2439"/>
      <c r="QLY3" s="2439"/>
      <c r="QLZ3" s="2439"/>
      <c r="QMA3" s="2439"/>
      <c r="QMB3" s="2439"/>
      <c r="QMC3" s="2439"/>
      <c r="QMD3" s="2439"/>
      <c r="QME3" s="2439"/>
      <c r="QMF3" s="2439"/>
      <c r="QMG3" s="2439"/>
      <c r="QMH3" s="2439"/>
      <c r="QMI3" s="2439"/>
      <c r="QMJ3" s="2439"/>
      <c r="QMK3" s="2439"/>
      <c r="QML3" s="2439"/>
      <c r="QMM3" s="2439"/>
      <c r="QMN3" s="2439"/>
      <c r="QMO3" s="2439"/>
      <c r="QMP3" s="2439"/>
      <c r="QMQ3" s="2439"/>
      <c r="QMR3" s="2439"/>
      <c r="QMS3" s="2439"/>
      <c r="QMT3" s="2439"/>
      <c r="QMU3" s="2439"/>
      <c r="QMV3" s="2439"/>
      <c r="QMW3" s="2439"/>
      <c r="QMX3" s="2439"/>
      <c r="QMY3" s="2439"/>
      <c r="QMZ3" s="2439"/>
      <c r="QNA3" s="2439"/>
      <c r="QNB3" s="2439"/>
      <c r="QNC3" s="2439"/>
      <c r="QND3" s="2439"/>
      <c r="QNE3" s="2439"/>
      <c r="QNF3" s="2439"/>
      <c r="QNG3" s="2439"/>
      <c r="QNH3" s="2439"/>
      <c r="QNI3" s="2439"/>
      <c r="QNJ3" s="2439"/>
      <c r="QNK3" s="2439"/>
      <c r="QNL3" s="2439"/>
      <c r="QNM3" s="2439"/>
      <c r="QNN3" s="2439"/>
      <c r="QNO3" s="2439"/>
      <c r="QNP3" s="2439"/>
      <c r="QNQ3" s="2439"/>
      <c r="QNR3" s="2439"/>
      <c r="QNS3" s="2439"/>
      <c r="QNT3" s="2439"/>
      <c r="QNU3" s="2439"/>
      <c r="QNV3" s="2439"/>
      <c r="QNW3" s="2439"/>
      <c r="QNX3" s="2439"/>
      <c r="QNY3" s="2439"/>
      <c r="QNZ3" s="2439"/>
      <c r="QOA3" s="2439"/>
      <c r="QOB3" s="2439"/>
      <c r="QOC3" s="2439"/>
      <c r="QOD3" s="2439"/>
      <c r="QOE3" s="2439"/>
      <c r="QOF3" s="2439"/>
      <c r="QOG3" s="2439"/>
      <c r="QOH3" s="2439"/>
      <c r="QOI3" s="2439"/>
      <c r="QOJ3" s="2439"/>
      <c r="QOK3" s="2439"/>
      <c r="QOL3" s="2439"/>
      <c r="QOM3" s="2439"/>
      <c r="QON3" s="2439"/>
      <c r="QOO3" s="2439"/>
      <c r="QOP3" s="2439"/>
      <c r="QOQ3" s="2439"/>
      <c r="QOR3" s="2439"/>
      <c r="QOS3" s="2439"/>
      <c r="QOT3" s="2439"/>
      <c r="QOU3" s="2439"/>
      <c r="QOV3" s="2439"/>
      <c r="QOW3" s="2439"/>
      <c r="QOX3" s="2439"/>
      <c r="QOY3" s="2439"/>
      <c r="QOZ3" s="2439"/>
      <c r="QPA3" s="2439"/>
      <c r="QPB3" s="2439"/>
      <c r="QPC3" s="2439"/>
      <c r="QPD3" s="2439"/>
      <c r="QPE3" s="2439"/>
      <c r="QPF3" s="2439"/>
      <c r="QPG3" s="2439"/>
      <c r="QPH3" s="2439"/>
      <c r="QPI3" s="2439"/>
      <c r="QPJ3" s="2439"/>
      <c r="QPK3" s="2439"/>
      <c r="QPL3" s="2439"/>
      <c r="QPM3" s="2439"/>
      <c r="QPN3" s="2439"/>
      <c r="QPO3" s="2439"/>
      <c r="QPP3" s="2439"/>
      <c r="QPQ3" s="2439"/>
      <c r="QPR3" s="2439"/>
      <c r="QPS3" s="2439"/>
      <c r="QPT3" s="2439"/>
      <c r="QPU3" s="2439"/>
      <c r="QPV3" s="2439"/>
      <c r="QPW3" s="2439"/>
      <c r="QPX3" s="2439"/>
      <c r="QPY3" s="2439"/>
      <c r="QPZ3" s="2439"/>
      <c r="QQA3" s="2439"/>
      <c r="QQB3" s="2439"/>
      <c r="QQC3" s="2439"/>
      <c r="QQD3" s="2439"/>
      <c r="QQE3" s="2439"/>
      <c r="QQF3" s="2439"/>
      <c r="QQG3" s="2439"/>
      <c r="QQH3" s="2439"/>
      <c r="QQI3" s="2439"/>
      <c r="QQJ3" s="2439"/>
      <c r="QQK3" s="2439"/>
      <c r="QQL3" s="2439"/>
      <c r="QQM3" s="2439"/>
      <c r="QQN3" s="2439"/>
      <c r="QQO3" s="2439"/>
      <c r="QQP3" s="2439"/>
      <c r="QQQ3" s="2439"/>
      <c r="QQR3" s="2439"/>
      <c r="QQS3" s="2439"/>
      <c r="QQT3" s="2439"/>
      <c r="QQU3" s="2439"/>
      <c r="QQV3" s="2439"/>
      <c r="QQW3" s="2439"/>
      <c r="QQX3" s="2439"/>
      <c r="QQY3" s="2439"/>
      <c r="QQZ3" s="2439"/>
      <c r="QRA3" s="2439"/>
      <c r="QRB3" s="2439"/>
      <c r="QRC3" s="2439"/>
      <c r="QRD3" s="2439"/>
      <c r="QRE3" s="2439"/>
      <c r="QRF3" s="2439"/>
      <c r="QRG3" s="2439"/>
      <c r="QRH3" s="2439"/>
      <c r="QRI3" s="2439"/>
      <c r="QRJ3" s="2439"/>
      <c r="QRK3" s="2439"/>
      <c r="QRL3" s="2439"/>
      <c r="QRM3" s="2439"/>
      <c r="QRN3" s="2439"/>
      <c r="QRO3" s="2439"/>
      <c r="QRP3" s="2439"/>
      <c r="QRQ3" s="2439"/>
      <c r="QRR3" s="2439"/>
      <c r="QRS3" s="2439"/>
      <c r="QRT3" s="2439"/>
      <c r="QRU3" s="2439"/>
      <c r="QRV3" s="2439"/>
      <c r="QRW3" s="2439"/>
      <c r="QRX3" s="2439"/>
      <c r="QRY3" s="2439"/>
      <c r="QRZ3" s="2439"/>
      <c r="QSA3" s="2439"/>
      <c r="QSB3" s="2439"/>
      <c r="QSC3" s="2439"/>
      <c r="QSD3" s="2439"/>
      <c r="QSE3" s="2439"/>
      <c r="QSF3" s="2439"/>
      <c r="QSG3" s="2439"/>
      <c r="QSH3" s="2439"/>
      <c r="QSI3" s="2439"/>
      <c r="QSJ3" s="2439"/>
      <c r="QSK3" s="2439"/>
      <c r="QSL3" s="2439"/>
      <c r="QSM3" s="2439"/>
      <c r="QSN3" s="2439"/>
      <c r="QSO3" s="2439"/>
      <c r="QSP3" s="2439"/>
      <c r="QSQ3" s="2439"/>
      <c r="QSR3" s="2439"/>
      <c r="QSS3" s="2439"/>
      <c r="QST3" s="2439"/>
      <c r="QSU3" s="2439"/>
      <c r="QSV3" s="2439"/>
      <c r="QSW3" s="2439"/>
      <c r="QSX3" s="2439"/>
      <c r="QSY3" s="2439"/>
      <c r="QSZ3" s="2439"/>
      <c r="QTA3" s="2439"/>
      <c r="QTB3" s="2439"/>
      <c r="QTC3" s="2439"/>
      <c r="QTD3" s="2439"/>
      <c r="QTE3" s="2439"/>
      <c r="QTF3" s="2439"/>
      <c r="QTG3" s="2439"/>
      <c r="QTH3" s="2439"/>
      <c r="QTI3" s="2439"/>
      <c r="QTJ3" s="2439"/>
      <c r="QTK3" s="2439"/>
      <c r="QTL3" s="2439"/>
      <c r="QTM3" s="2439"/>
      <c r="QTN3" s="2439"/>
      <c r="QTO3" s="2439"/>
      <c r="QTP3" s="2439"/>
      <c r="QTQ3" s="2439"/>
      <c r="QTR3" s="2439"/>
      <c r="QTS3" s="2439"/>
      <c r="QTT3" s="2439"/>
      <c r="QTU3" s="2439"/>
      <c r="QTV3" s="2439"/>
      <c r="QTW3" s="2439"/>
      <c r="QTX3" s="2439"/>
      <c r="QTY3" s="2439"/>
      <c r="QTZ3" s="2439"/>
      <c r="QUA3" s="2439"/>
      <c r="QUB3" s="2439"/>
      <c r="QUC3" s="2439"/>
      <c r="QUD3" s="2439"/>
      <c r="QUE3" s="2439"/>
      <c r="QUF3" s="2439"/>
      <c r="QUG3" s="2439"/>
      <c r="QUH3" s="2439"/>
      <c r="QUI3" s="2439"/>
      <c r="QUJ3" s="2439"/>
      <c r="QUK3" s="2439"/>
      <c r="QUL3" s="2439"/>
      <c r="QUM3" s="2439"/>
      <c r="QUN3" s="2439"/>
      <c r="QUO3" s="2439"/>
      <c r="QUP3" s="2439"/>
      <c r="QUQ3" s="2439"/>
      <c r="QUR3" s="2439"/>
      <c r="QUS3" s="2439"/>
      <c r="QUT3" s="2439"/>
      <c r="QUU3" s="2439"/>
      <c r="QUV3" s="2439"/>
      <c r="QUW3" s="2439"/>
      <c r="QUX3" s="2439"/>
      <c r="QUY3" s="2439"/>
      <c r="QUZ3" s="2439"/>
      <c r="QVA3" s="2439"/>
      <c r="QVB3" s="2439"/>
      <c r="QVC3" s="2439"/>
      <c r="QVD3" s="2439"/>
      <c r="QVE3" s="2439"/>
      <c r="QVF3" s="2439"/>
      <c r="QVG3" s="2439"/>
      <c r="QVH3" s="2439"/>
      <c r="QVI3" s="2439"/>
      <c r="QVJ3" s="2439"/>
      <c r="QVK3" s="2439"/>
      <c r="QVL3" s="2439"/>
      <c r="QVM3" s="2439"/>
      <c r="QVN3" s="2439"/>
      <c r="QVO3" s="2439"/>
      <c r="QVP3" s="2439"/>
      <c r="QVQ3" s="2439"/>
      <c r="QVR3" s="2439"/>
      <c r="QVS3" s="2439"/>
      <c r="QVT3" s="2439"/>
      <c r="QVU3" s="2439"/>
      <c r="QVV3" s="2439"/>
      <c r="QVW3" s="2439"/>
      <c r="QVX3" s="2439"/>
      <c r="QVY3" s="2439"/>
      <c r="QVZ3" s="2439"/>
      <c r="QWA3" s="2439"/>
      <c r="QWB3" s="2439"/>
      <c r="QWC3" s="2439"/>
      <c r="QWD3" s="2439"/>
      <c r="QWE3" s="2439"/>
      <c r="QWF3" s="2439"/>
      <c r="QWG3" s="2439"/>
      <c r="QWH3" s="2439"/>
      <c r="QWI3" s="2439"/>
      <c r="QWJ3" s="2439"/>
      <c r="QWK3" s="2439"/>
      <c r="QWL3" s="2439"/>
      <c r="QWM3" s="2439"/>
      <c r="QWN3" s="2439"/>
      <c r="QWO3" s="2439"/>
      <c r="QWP3" s="2439"/>
      <c r="QWQ3" s="2439"/>
      <c r="QWR3" s="2439"/>
      <c r="QWS3" s="2439"/>
      <c r="QWT3" s="2439"/>
      <c r="QWU3" s="2439"/>
      <c r="QWV3" s="2439"/>
      <c r="QWW3" s="2439"/>
      <c r="QWX3" s="2439"/>
      <c r="QWY3" s="2439"/>
      <c r="QWZ3" s="2439"/>
      <c r="QXA3" s="2439"/>
      <c r="QXB3" s="2439"/>
      <c r="QXC3" s="2439"/>
      <c r="QXD3" s="2439"/>
      <c r="QXE3" s="2439"/>
      <c r="QXF3" s="2439"/>
      <c r="QXG3" s="2439"/>
      <c r="QXH3" s="2439"/>
      <c r="QXI3" s="2439"/>
      <c r="QXJ3" s="2439"/>
      <c r="QXK3" s="2439"/>
      <c r="QXL3" s="2439"/>
      <c r="QXM3" s="2439"/>
      <c r="QXN3" s="2439"/>
      <c r="QXO3" s="2439"/>
      <c r="QXP3" s="2439"/>
      <c r="QXQ3" s="2439"/>
      <c r="QXR3" s="2439"/>
      <c r="QXS3" s="2439"/>
      <c r="QXT3" s="2439"/>
      <c r="QXU3" s="2439"/>
      <c r="QXV3" s="2439"/>
      <c r="QXW3" s="2439"/>
      <c r="QXX3" s="2439"/>
      <c r="QXY3" s="2439"/>
      <c r="QXZ3" s="2439"/>
      <c r="QYA3" s="2439"/>
      <c r="QYB3" s="2439"/>
      <c r="QYC3" s="2439"/>
      <c r="QYD3" s="2439"/>
      <c r="QYE3" s="2439"/>
      <c r="QYF3" s="2439"/>
      <c r="QYG3" s="2439"/>
      <c r="QYH3" s="2439"/>
      <c r="QYI3" s="2439"/>
      <c r="QYJ3" s="2439"/>
      <c r="QYK3" s="2439"/>
      <c r="QYL3" s="2439"/>
      <c r="QYM3" s="2439"/>
      <c r="QYN3" s="2439"/>
      <c r="QYO3" s="2439"/>
      <c r="QYP3" s="2439"/>
      <c r="QYQ3" s="2439"/>
      <c r="QYR3" s="2439"/>
      <c r="QYS3" s="2439"/>
      <c r="QYT3" s="2439"/>
      <c r="QYU3" s="2439"/>
      <c r="QYV3" s="2439"/>
      <c r="QYW3" s="2439"/>
      <c r="QYX3" s="2439"/>
      <c r="QYY3" s="2439"/>
      <c r="QYZ3" s="2439"/>
      <c r="QZA3" s="2439"/>
      <c r="QZB3" s="2439"/>
      <c r="QZC3" s="2439"/>
      <c r="QZD3" s="2439"/>
      <c r="QZE3" s="2439"/>
      <c r="QZF3" s="2439"/>
      <c r="QZG3" s="2439"/>
      <c r="QZH3" s="2439"/>
      <c r="QZI3" s="2439"/>
      <c r="QZJ3" s="2439"/>
      <c r="QZK3" s="2439"/>
      <c r="QZL3" s="2439"/>
      <c r="QZM3" s="2439"/>
      <c r="QZN3" s="2439"/>
      <c r="QZO3" s="2439"/>
      <c r="QZP3" s="2439"/>
      <c r="QZQ3" s="2439"/>
      <c r="QZR3" s="2439"/>
      <c r="QZS3" s="2439"/>
      <c r="QZT3" s="2439"/>
      <c r="QZU3" s="2439"/>
      <c r="QZV3" s="2439"/>
      <c r="QZW3" s="2439"/>
      <c r="QZX3" s="2439"/>
      <c r="QZY3" s="2439"/>
      <c r="QZZ3" s="2439"/>
      <c r="RAA3" s="2439"/>
      <c r="RAB3" s="2439"/>
      <c r="RAC3" s="2439"/>
      <c r="RAD3" s="2439"/>
      <c r="RAE3" s="2439"/>
      <c r="RAF3" s="2439"/>
      <c r="RAG3" s="2439"/>
      <c r="RAH3" s="2439"/>
      <c r="RAI3" s="2439"/>
      <c r="RAJ3" s="2439"/>
      <c r="RAK3" s="2439"/>
      <c r="RAL3" s="2439"/>
      <c r="RAM3" s="2439"/>
      <c r="RAN3" s="2439"/>
      <c r="RAO3" s="2439"/>
      <c r="RAP3" s="2439"/>
      <c r="RAQ3" s="2439"/>
      <c r="RAR3" s="2439"/>
      <c r="RAS3" s="2439"/>
      <c r="RAT3" s="2439"/>
      <c r="RAU3" s="2439"/>
      <c r="RAV3" s="2439"/>
      <c r="RAW3" s="2439"/>
      <c r="RAX3" s="2439"/>
      <c r="RAY3" s="2439"/>
      <c r="RAZ3" s="2439"/>
      <c r="RBA3" s="2439"/>
      <c r="RBB3" s="2439"/>
      <c r="RBC3" s="2439"/>
      <c r="RBD3" s="2439"/>
      <c r="RBE3" s="2439"/>
      <c r="RBF3" s="2439"/>
      <c r="RBG3" s="2439"/>
      <c r="RBH3" s="2439"/>
      <c r="RBI3" s="2439"/>
      <c r="RBJ3" s="2439"/>
      <c r="RBK3" s="2439"/>
      <c r="RBL3" s="2439"/>
      <c r="RBM3" s="2439"/>
      <c r="RBN3" s="2439"/>
      <c r="RBO3" s="2439"/>
      <c r="RBP3" s="2439"/>
      <c r="RBQ3" s="2439"/>
      <c r="RBR3" s="2439"/>
      <c r="RBS3" s="2439"/>
      <c r="RBT3" s="2439"/>
      <c r="RBU3" s="2439"/>
      <c r="RBV3" s="2439"/>
      <c r="RBW3" s="2439"/>
      <c r="RBX3" s="2439"/>
      <c r="RBY3" s="2439"/>
      <c r="RBZ3" s="2439"/>
      <c r="RCA3" s="2439"/>
      <c r="RCB3" s="2439"/>
      <c r="RCC3" s="2439"/>
      <c r="RCD3" s="2439"/>
      <c r="RCE3" s="2439"/>
      <c r="RCF3" s="2439"/>
      <c r="RCG3" s="2439"/>
      <c r="RCH3" s="2439"/>
      <c r="RCI3" s="2439"/>
      <c r="RCJ3" s="2439"/>
      <c r="RCK3" s="2439"/>
      <c r="RCL3" s="2439"/>
      <c r="RCM3" s="2439"/>
      <c r="RCN3" s="2439"/>
      <c r="RCO3" s="2439"/>
      <c r="RCP3" s="2439"/>
      <c r="RCQ3" s="2439"/>
      <c r="RCR3" s="2439"/>
      <c r="RCS3" s="2439"/>
      <c r="RCT3" s="2439"/>
      <c r="RCU3" s="2439"/>
      <c r="RCV3" s="2439"/>
      <c r="RCW3" s="2439"/>
      <c r="RCX3" s="2439"/>
      <c r="RCY3" s="2439"/>
      <c r="RCZ3" s="2439"/>
      <c r="RDA3" s="2439"/>
      <c r="RDB3" s="2439"/>
      <c r="RDC3" s="2439"/>
      <c r="RDD3" s="2439"/>
      <c r="RDE3" s="2439"/>
      <c r="RDF3" s="2439"/>
      <c r="RDG3" s="2439"/>
      <c r="RDH3" s="2439"/>
      <c r="RDI3" s="2439"/>
      <c r="RDJ3" s="2439"/>
      <c r="RDK3" s="2439"/>
      <c r="RDL3" s="2439"/>
      <c r="RDM3" s="2439"/>
      <c r="RDN3" s="2439"/>
      <c r="RDO3" s="2439"/>
      <c r="RDP3" s="2439"/>
      <c r="RDQ3" s="2439"/>
      <c r="RDR3" s="2439"/>
      <c r="RDS3" s="2439"/>
      <c r="RDT3" s="2439"/>
      <c r="RDU3" s="2439"/>
      <c r="RDV3" s="2439"/>
      <c r="RDW3" s="2439"/>
      <c r="RDX3" s="2439"/>
      <c r="RDY3" s="2439"/>
      <c r="RDZ3" s="2439"/>
      <c r="REA3" s="2439"/>
      <c r="REB3" s="2439"/>
      <c r="REC3" s="2439"/>
      <c r="RED3" s="2439"/>
      <c r="REE3" s="2439"/>
      <c r="REF3" s="2439"/>
      <c r="REG3" s="2439"/>
      <c r="REH3" s="2439"/>
      <c r="REI3" s="2439"/>
      <c r="REJ3" s="2439"/>
      <c r="REK3" s="2439"/>
      <c r="REL3" s="2439"/>
      <c r="REM3" s="2439"/>
      <c r="REN3" s="2439"/>
      <c r="REO3" s="2439"/>
      <c r="REP3" s="2439"/>
      <c r="REQ3" s="2439"/>
      <c r="RER3" s="2439"/>
      <c r="RES3" s="2439"/>
      <c r="RET3" s="2439"/>
      <c r="REU3" s="2439"/>
      <c r="REV3" s="2439"/>
      <c r="REW3" s="2439"/>
      <c r="REX3" s="2439"/>
      <c r="REY3" s="2439"/>
      <c r="REZ3" s="2439"/>
      <c r="RFA3" s="2439"/>
      <c r="RFB3" s="2439"/>
      <c r="RFC3" s="2439"/>
      <c r="RFD3" s="2439"/>
      <c r="RFE3" s="2439"/>
      <c r="RFF3" s="2439"/>
      <c r="RFG3" s="2439"/>
      <c r="RFH3" s="2439"/>
      <c r="RFI3" s="2439"/>
      <c r="RFJ3" s="2439"/>
      <c r="RFK3" s="2439"/>
      <c r="RFL3" s="2439"/>
      <c r="RFM3" s="2439"/>
      <c r="RFN3" s="2439"/>
      <c r="RFO3" s="2439"/>
      <c r="RFP3" s="2439"/>
      <c r="RFQ3" s="2439"/>
      <c r="RFR3" s="2439"/>
      <c r="RFS3" s="2439"/>
      <c r="RFT3" s="2439"/>
      <c r="RFU3" s="2439"/>
      <c r="RFV3" s="2439"/>
      <c r="RFW3" s="2439"/>
      <c r="RFX3" s="2439"/>
      <c r="RFY3" s="2439"/>
      <c r="RFZ3" s="2439"/>
      <c r="RGA3" s="2439"/>
      <c r="RGB3" s="2439"/>
      <c r="RGC3" s="2439"/>
      <c r="RGD3" s="2439"/>
      <c r="RGE3" s="2439"/>
      <c r="RGF3" s="2439"/>
      <c r="RGG3" s="2439"/>
      <c r="RGH3" s="2439"/>
      <c r="RGI3" s="2439"/>
      <c r="RGJ3" s="2439"/>
      <c r="RGK3" s="2439"/>
      <c r="RGL3" s="2439"/>
      <c r="RGM3" s="2439"/>
      <c r="RGN3" s="2439"/>
      <c r="RGO3" s="2439"/>
      <c r="RGP3" s="2439"/>
      <c r="RGQ3" s="2439"/>
      <c r="RGR3" s="2439"/>
      <c r="RGS3" s="2439"/>
      <c r="RGT3" s="2439"/>
      <c r="RGU3" s="2439"/>
      <c r="RGV3" s="2439"/>
      <c r="RGW3" s="2439"/>
      <c r="RGX3" s="2439"/>
      <c r="RGY3" s="2439"/>
      <c r="RGZ3" s="2439"/>
      <c r="RHA3" s="2439"/>
      <c r="RHB3" s="2439"/>
      <c r="RHC3" s="2439"/>
      <c r="RHD3" s="2439"/>
      <c r="RHE3" s="2439"/>
      <c r="RHF3" s="2439"/>
      <c r="RHG3" s="2439"/>
      <c r="RHH3" s="2439"/>
      <c r="RHI3" s="2439"/>
      <c r="RHJ3" s="2439"/>
      <c r="RHK3" s="2439"/>
      <c r="RHL3" s="2439"/>
      <c r="RHM3" s="2439"/>
      <c r="RHN3" s="2439"/>
      <c r="RHO3" s="2439"/>
      <c r="RHP3" s="2439"/>
      <c r="RHQ3" s="2439"/>
      <c r="RHR3" s="2439"/>
      <c r="RHS3" s="2439"/>
      <c r="RHT3" s="2439"/>
      <c r="RHU3" s="2439"/>
      <c r="RHV3" s="2439"/>
      <c r="RHW3" s="2439"/>
      <c r="RHX3" s="2439"/>
      <c r="RHY3" s="2439"/>
      <c r="RHZ3" s="2439"/>
      <c r="RIA3" s="2439"/>
      <c r="RIB3" s="2439"/>
      <c r="RIC3" s="2439"/>
      <c r="RID3" s="2439"/>
      <c r="RIE3" s="2439"/>
      <c r="RIF3" s="2439"/>
      <c r="RIG3" s="2439"/>
      <c r="RIH3" s="2439"/>
      <c r="RII3" s="2439"/>
      <c r="RIJ3" s="2439"/>
      <c r="RIK3" s="2439"/>
      <c r="RIL3" s="2439"/>
      <c r="RIM3" s="2439"/>
      <c r="RIN3" s="2439"/>
      <c r="RIO3" s="2439"/>
      <c r="RIP3" s="2439"/>
      <c r="RIQ3" s="2439"/>
      <c r="RIR3" s="2439"/>
      <c r="RIS3" s="2439"/>
      <c r="RIT3" s="2439"/>
      <c r="RIU3" s="2439"/>
      <c r="RIV3" s="2439"/>
      <c r="RIW3" s="2439"/>
      <c r="RIX3" s="2439"/>
      <c r="RIY3" s="2439"/>
      <c r="RIZ3" s="2439"/>
      <c r="RJA3" s="2439"/>
      <c r="RJB3" s="2439"/>
      <c r="RJC3" s="2439"/>
      <c r="RJD3" s="2439"/>
      <c r="RJE3" s="2439"/>
      <c r="RJF3" s="2439"/>
      <c r="RJG3" s="2439"/>
      <c r="RJH3" s="2439"/>
      <c r="RJI3" s="2439"/>
      <c r="RJJ3" s="2439"/>
      <c r="RJK3" s="2439"/>
      <c r="RJL3" s="2439"/>
      <c r="RJM3" s="2439"/>
      <c r="RJN3" s="2439"/>
      <c r="RJO3" s="2439"/>
      <c r="RJP3" s="2439"/>
      <c r="RJQ3" s="2439"/>
      <c r="RJR3" s="2439"/>
      <c r="RJS3" s="2439"/>
      <c r="RJT3" s="2439"/>
      <c r="RJU3" s="2439"/>
      <c r="RJV3" s="2439"/>
      <c r="RJW3" s="2439"/>
      <c r="RJX3" s="2439"/>
      <c r="RJY3" s="2439"/>
      <c r="RJZ3" s="2439"/>
      <c r="RKA3" s="2439"/>
      <c r="RKB3" s="2439"/>
      <c r="RKC3" s="2439"/>
      <c r="RKD3" s="2439"/>
      <c r="RKE3" s="2439"/>
      <c r="RKF3" s="2439"/>
      <c r="RKG3" s="2439"/>
      <c r="RKH3" s="2439"/>
      <c r="RKI3" s="2439"/>
      <c r="RKJ3" s="2439"/>
      <c r="RKK3" s="2439"/>
      <c r="RKL3" s="2439"/>
      <c r="RKM3" s="2439"/>
      <c r="RKN3" s="2439"/>
      <c r="RKO3" s="2439"/>
      <c r="RKP3" s="2439"/>
      <c r="RKQ3" s="2439"/>
      <c r="RKR3" s="2439"/>
      <c r="RKS3" s="2439"/>
      <c r="RKT3" s="2439"/>
      <c r="RKU3" s="2439"/>
      <c r="RKV3" s="2439"/>
      <c r="RKW3" s="2439"/>
      <c r="RKX3" s="2439"/>
      <c r="RKY3" s="2439"/>
      <c r="RKZ3" s="2439"/>
      <c r="RLA3" s="2439"/>
      <c r="RLB3" s="2439"/>
      <c r="RLC3" s="2439"/>
      <c r="RLD3" s="2439"/>
      <c r="RLE3" s="2439"/>
      <c r="RLF3" s="2439"/>
      <c r="RLG3" s="2439"/>
      <c r="RLH3" s="2439"/>
      <c r="RLI3" s="2439"/>
      <c r="RLJ3" s="2439"/>
      <c r="RLK3" s="2439"/>
      <c r="RLL3" s="2439"/>
      <c r="RLM3" s="2439"/>
      <c r="RLN3" s="2439"/>
      <c r="RLO3" s="2439"/>
      <c r="RLP3" s="2439"/>
      <c r="RLQ3" s="2439"/>
      <c r="RLR3" s="2439"/>
      <c r="RLS3" s="2439"/>
      <c r="RLT3" s="2439"/>
      <c r="RLU3" s="2439"/>
      <c r="RLV3" s="2439"/>
      <c r="RLW3" s="2439"/>
      <c r="RLX3" s="2439"/>
      <c r="RLY3" s="2439"/>
      <c r="RLZ3" s="2439"/>
      <c r="RMA3" s="2439"/>
      <c r="RMB3" s="2439"/>
      <c r="RMC3" s="2439"/>
      <c r="RMD3" s="2439"/>
      <c r="RME3" s="2439"/>
      <c r="RMF3" s="2439"/>
      <c r="RMG3" s="2439"/>
      <c r="RMH3" s="2439"/>
      <c r="RMI3" s="2439"/>
      <c r="RMJ3" s="2439"/>
      <c r="RMK3" s="2439"/>
      <c r="RML3" s="2439"/>
      <c r="RMM3" s="2439"/>
      <c r="RMN3" s="2439"/>
      <c r="RMO3" s="2439"/>
      <c r="RMP3" s="2439"/>
      <c r="RMQ3" s="2439"/>
      <c r="RMR3" s="2439"/>
      <c r="RMS3" s="2439"/>
      <c r="RMT3" s="2439"/>
      <c r="RMU3" s="2439"/>
      <c r="RMV3" s="2439"/>
      <c r="RMW3" s="2439"/>
      <c r="RMX3" s="2439"/>
      <c r="RMY3" s="2439"/>
      <c r="RMZ3" s="2439"/>
      <c r="RNA3" s="2439"/>
      <c r="RNB3" s="2439"/>
      <c r="RNC3" s="2439"/>
      <c r="RND3" s="2439"/>
      <c r="RNE3" s="2439"/>
      <c r="RNF3" s="2439"/>
      <c r="RNG3" s="2439"/>
      <c r="RNH3" s="2439"/>
      <c r="RNI3" s="2439"/>
      <c r="RNJ3" s="2439"/>
      <c r="RNK3" s="2439"/>
      <c r="RNL3" s="2439"/>
      <c r="RNM3" s="2439"/>
      <c r="RNN3" s="2439"/>
      <c r="RNO3" s="2439"/>
      <c r="RNP3" s="2439"/>
      <c r="RNQ3" s="2439"/>
      <c r="RNR3" s="2439"/>
      <c r="RNS3" s="2439"/>
      <c r="RNT3" s="2439"/>
      <c r="RNU3" s="2439"/>
      <c r="RNV3" s="2439"/>
      <c r="RNW3" s="2439"/>
      <c r="RNX3" s="2439"/>
      <c r="RNY3" s="2439"/>
      <c r="RNZ3" s="2439"/>
      <c r="ROA3" s="2439"/>
      <c r="ROB3" s="2439"/>
      <c r="ROC3" s="2439"/>
      <c r="ROD3" s="2439"/>
      <c r="ROE3" s="2439"/>
      <c r="ROF3" s="2439"/>
      <c r="ROG3" s="2439"/>
      <c r="ROH3" s="2439"/>
      <c r="ROI3" s="2439"/>
      <c r="ROJ3" s="2439"/>
      <c r="ROK3" s="2439"/>
      <c r="ROL3" s="2439"/>
      <c r="ROM3" s="2439"/>
      <c r="RON3" s="2439"/>
      <c r="ROO3" s="2439"/>
      <c r="ROP3" s="2439"/>
      <c r="ROQ3" s="2439"/>
      <c r="ROR3" s="2439"/>
      <c r="ROS3" s="2439"/>
      <c r="ROT3" s="2439"/>
      <c r="ROU3" s="2439"/>
      <c r="ROV3" s="2439"/>
      <c r="ROW3" s="2439"/>
      <c r="ROX3" s="2439"/>
      <c r="ROY3" s="2439"/>
      <c r="ROZ3" s="2439"/>
      <c r="RPA3" s="2439"/>
      <c r="RPB3" s="2439"/>
      <c r="RPC3" s="2439"/>
      <c r="RPD3" s="2439"/>
      <c r="RPE3" s="2439"/>
      <c r="RPF3" s="2439"/>
      <c r="RPG3" s="2439"/>
      <c r="RPH3" s="2439"/>
      <c r="RPI3" s="2439"/>
      <c r="RPJ3" s="2439"/>
      <c r="RPK3" s="2439"/>
      <c r="RPL3" s="2439"/>
      <c r="RPM3" s="2439"/>
      <c r="RPN3" s="2439"/>
      <c r="RPO3" s="2439"/>
      <c r="RPP3" s="2439"/>
      <c r="RPQ3" s="2439"/>
      <c r="RPR3" s="2439"/>
      <c r="RPS3" s="2439"/>
      <c r="RPT3" s="2439"/>
      <c r="RPU3" s="2439"/>
      <c r="RPV3" s="2439"/>
      <c r="RPW3" s="2439"/>
      <c r="RPX3" s="2439"/>
      <c r="RPY3" s="2439"/>
      <c r="RPZ3" s="2439"/>
      <c r="RQA3" s="2439"/>
      <c r="RQB3" s="2439"/>
      <c r="RQC3" s="2439"/>
      <c r="RQD3" s="2439"/>
      <c r="RQE3" s="2439"/>
      <c r="RQF3" s="2439"/>
      <c r="RQG3" s="2439"/>
      <c r="RQH3" s="2439"/>
      <c r="RQI3" s="2439"/>
      <c r="RQJ3" s="2439"/>
      <c r="RQK3" s="2439"/>
      <c r="RQL3" s="2439"/>
      <c r="RQM3" s="2439"/>
      <c r="RQN3" s="2439"/>
      <c r="RQO3" s="2439"/>
      <c r="RQP3" s="2439"/>
      <c r="RQQ3" s="2439"/>
      <c r="RQR3" s="2439"/>
      <c r="RQS3" s="2439"/>
      <c r="RQT3" s="2439"/>
      <c r="RQU3" s="2439"/>
      <c r="RQV3" s="2439"/>
      <c r="RQW3" s="2439"/>
      <c r="RQX3" s="2439"/>
      <c r="RQY3" s="2439"/>
      <c r="RQZ3" s="2439"/>
      <c r="RRA3" s="2439"/>
      <c r="RRB3" s="2439"/>
      <c r="RRC3" s="2439"/>
      <c r="RRD3" s="2439"/>
      <c r="RRE3" s="2439"/>
      <c r="RRF3" s="2439"/>
      <c r="RRG3" s="2439"/>
      <c r="RRH3" s="2439"/>
      <c r="RRI3" s="2439"/>
      <c r="RRJ3" s="2439"/>
      <c r="RRK3" s="2439"/>
      <c r="RRL3" s="2439"/>
      <c r="RRM3" s="2439"/>
      <c r="RRN3" s="2439"/>
      <c r="RRO3" s="2439"/>
      <c r="RRP3" s="2439"/>
      <c r="RRQ3" s="2439"/>
      <c r="RRR3" s="2439"/>
      <c r="RRS3" s="2439"/>
      <c r="RRT3" s="2439"/>
      <c r="RRU3" s="2439"/>
      <c r="RRV3" s="2439"/>
      <c r="RRW3" s="2439"/>
      <c r="RRX3" s="2439"/>
      <c r="RRY3" s="2439"/>
      <c r="RRZ3" s="2439"/>
      <c r="RSA3" s="2439"/>
      <c r="RSB3" s="2439"/>
      <c r="RSC3" s="2439"/>
      <c r="RSD3" s="2439"/>
      <c r="RSE3" s="2439"/>
      <c r="RSF3" s="2439"/>
      <c r="RSG3" s="2439"/>
      <c r="RSH3" s="2439"/>
      <c r="RSI3" s="2439"/>
      <c r="RSJ3" s="2439"/>
      <c r="RSK3" s="2439"/>
      <c r="RSL3" s="2439"/>
      <c r="RSM3" s="2439"/>
      <c r="RSN3" s="2439"/>
      <c r="RSO3" s="2439"/>
      <c r="RSP3" s="2439"/>
      <c r="RSQ3" s="2439"/>
      <c r="RSR3" s="2439"/>
      <c r="RSS3" s="2439"/>
      <c r="RST3" s="2439"/>
      <c r="RSU3" s="2439"/>
      <c r="RSV3" s="2439"/>
      <c r="RSW3" s="2439"/>
      <c r="RSX3" s="2439"/>
      <c r="RSY3" s="2439"/>
      <c r="RSZ3" s="2439"/>
      <c r="RTA3" s="2439"/>
      <c r="RTB3" s="2439"/>
      <c r="RTC3" s="2439"/>
      <c r="RTD3" s="2439"/>
      <c r="RTE3" s="2439"/>
      <c r="RTF3" s="2439"/>
      <c r="RTG3" s="2439"/>
      <c r="RTH3" s="2439"/>
      <c r="RTI3" s="2439"/>
      <c r="RTJ3" s="2439"/>
      <c r="RTK3" s="2439"/>
      <c r="RTL3" s="2439"/>
      <c r="RTM3" s="2439"/>
      <c r="RTN3" s="2439"/>
      <c r="RTO3" s="2439"/>
      <c r="RTP3" s="2439"/>
      <c r="RTQ3" s="2439"/>
      <c r="RTR3" s="2439"/>
      <c r="RTS3" s="2439"/>
      <c r="RTT3" s="2439"/>
      <c r="RTU3" s="2439"/>
      <c r="RTV3" s="2439"/>
      <c r="RTW3" s="2439"/>
      <c r="RTX3" s="2439"/>
      <c r="RTY3" s="2439"/>
      <c r="RTZ3" s="2439"/>
      <c r="RUA3" s="2439"/>
      <c r="RUB3" s="2439"/>
      <c r="RUC3" s="2439"/>
      <c r="RUD3" s="2439"/>
      <c r="RUE3" s="2439"/>
      <c r="RUF3" s="2439"/>
      <c r="RUG3" s="2439"/>
      <c r="RUH3" s="2439"/>
      <c r="RUI3" s="2439"/>
      <c r="RUJ3" s="2439"/>
      <c r="RUK3" s="2439"/>
      <c r="RUL3" s="2439"/>
      <c r="RUM3" s="2439"/>
      <c r="RUN3" s="2439"/>
      <c r="RUO3" s="2439"/>
      <c r="RUP3" s="2439"/>
      <c r="RUQ3" s="2439"/>
      <c r="RUR3" s="2439"/>
      <c r="RUS3" s="2439"/>
      <c r="RUT3" s="2439"/>
      <c r="RUU3" s="2439"/>
      <c r="RUV3" s="2439"/>
      <c r="RUW3" s="2439"/>
      <c r="RUX3" s="2439"/>
      <c r="RUY3" s="2439"/>
      <c r="RUZ3" s="2439"/>
      <c r="RVA3" s="2439"/>
      <c r="RVB3" s="2439"/>
      <c r="RVC3" s="2439"/>
      <c r="RVD3" s="2439"/>
      <c r="RVE3" s="2439"/>
      <c r="RVF3" s="2439"/>
      <c r="RVG3" s="2439"/>
      <c r="RVH3" s="2439"/>
      <c r="RVI3" s="2439"/>
      <c r="RVJ3" s="2439"/>
      <c r="RVK3" s="2439"/>
      <c r="RVL3" s="2439"/>
      <c r="RVM3" s="2439"/>
      <c r="RVN3" s="2439"/>
      <c r="RVO3" s="2439"/>
      <c r="RVP3" s="2439"/>
      <c r="RVQ3" s="2439"/>
      <c r="RVR3" s="2439"/>
      <c r="RVS3" s="2439"/>
      <c r="RVT3" s="2439"/>
      <c r="RVU3" s="2439"/>
      <c r="RVV3" s="2439"/>
      <c r="RVW3" s="2439"/>
      <c r="RVX3" s="2439"/>
      <c r="RVY3" s="2439"/>
      <c r="RVZ3" s="2439"/>
      <c r="RWA3" s="2439"/>
      <c r="RWB3" s="2439"/>
      <c r="RWC3" s="2439"/>
      <c r="RWD3" s="2439"/>
      <c r="RWE3" s="2439"/>
      <c r="RWF3" s="2439"/>
      <c r="RWG3" s="2439"/>
      <c r="RWH3" s="2439"/>
      <c r="RWI3" s="2439"/>
      <c r="RWJ3" s="2439"/>
      <c r="RWK3" s="2439"/>
      <c r="RWL3" s="2439"/>
      <c r="RWM3" s="2439"/>
      <c r="RWN3" s="2439"/>
      <c r="RWO3" s="2439"/>
      <c r="RWP3" s="2439"/>
      <c r="RWQ3" s="2439"/>
      <c r="RWR3" s="2439"/>
      <c r="RWS3" s="2439"/>
      <c r="RWT3" s="2439"/>
      <c r="RWU3" s="2439"/>
      <c r="RWV3" s="2439"/>
      <c r="RWW3" s="2439"/>
      <c r="RWX3" s="2439"/>
      <c r="RWY3" s="2439"/>
      <c r="RWZ3" s="2439"/>
      <c r="RXA3" s="2439"/>
      <c r="RXB3" s="2439"/>
      <c r="RXC3" s="2439"/>
      <c r="RXD3" s="2439"/>
      <c r="RXE3" s="2439"/>
      <c r="RXF3" s="2439"/>
      <c r="RXG3" s="2439"/>
      <c r="RXH3" s="2439"/>
      <c r="RXI3" s="2439"/>
      <c r="RXJ3" s="2439"/>
      <c r="RXK3" s="2439"/>
      <c r="RXL3" s="2439"/>
      <c r="RXM3" s="2439"/>
      <c r="RXN3" s="2439"/>
      <c r="RXO3" s="2439"/>
      <c r="RXP3" s="2439"/>
      <c r="RXQ3" s="2439"/>
      <c r="RXR3" s="2439"/>
      <c r="RXS3" s="2439"/>
      <c r="RXT3" s="2439"/>
      <c r="RXU3" s="2439"/>
      <c r="RXV3" s="2439"/>
      <c r="RXW3" s="2439"/>
      <c r="RXX3" s="2439"/>
      <c r="RXY3" s="2439"/>
      <c r="RXZ3" s="2439"/>
      <c r="RYA3" s="2439"/>
      <c r="RYB3" s="2439"/>
      <c r="RYC3" s="2439"/>
      <c r="RYD3" s="2439"/>
      <c r="RYE3" s="2439"/>
      <c r="RYF3" s="2439"/>
      <c r="RYG3" s="2439"/>
      <c r="RYH3" s="2439"/>
      <c r="RYI3" s="2439"/>
      <c r="RYJ3" s="2439"/>
      <c r="RYK3" s="2439"/>
      <c r="RYL3" s="2439"/>
      <c r="RYM3" s="2439"/>
      <c r="RYN3" s="2439"/>
      <c r="RYO3" s="2439"/>
      <c r="RYP3" s="2439"/>
      <c r="RYQ3" s="2439"/>
      <c r="RYR3" s="2439"/>
      <c r="RYS3" s="2439"/>
      <c r="RYT3" s="2439"/>
      <c r="RYU3" s="2439"/>
      <c r="RYV3" s="2439"/>
      <c r="RYW3" s="2439"/>
      <c r="RYX3" s="2439"/>
      <c r="RYY3" s="2439"/>
      <c r="RYZ3" s="2439"/>
      <c r="RZA3" s="2439"/>
      <c r="RZB3" s="2439"/>
      <c r="RZC3" s="2439"/>
      <c r="RZD3" s="2439"/>
      <c r="RZE3" s="2439"/>
      <c r="RZF3" s="2439"/>
      <c r="RZG3" s="2439"/>
      <c r="RZH3" s="2439"/>
      <c r="RZI3" s="2439"/>
      <c r="RZJ3" s="2439"/>
      <c r="RZK3" s="2439"/>
      <c r="RZL3" s="2439"/>
      <c r="RZM3" s="2439"/>
      <c r="RZN3" s="2439"/>
      <c r="RZO3" s="2439"/>
      <c r="RZP3" s="2439"/>
      <c r="RZQ3" s="2439"/>
      <c r="RZR3" s="2439"/>
      <c r="RZS3" s="2439"/>
      <c r="RZT3" s="2439"/>
      <c r="RZU3" s="2439"/>
      <c r="RZV3" s="2439"/>
      <c r="RZW3" s="2439"/>
      <c r="RZX3" s="2439"/>
      <c r="RZY3" s="2439"/>
      <c r="RZZ3" s="2439"/>
      <c r="SAA3" s="2439"/>
      <c r="SAB3" s="2439"/>
      <c r="SAC3" s="2439"/>
      <c r="SAD3" s="2439"/>
      <c r="SAE3" s="2439"/>
      <c r="SAF3" s="2439"/>
      <c r="SAG3" s="2439"/>
      <c r="SAH3" s="2439"/>
      <c r="SAI3" s="2439"/>
      <c r="SAJ3" s="2439"/>
      <c r="SAK3" s="2439"/>
      <c r="SAL3" s="2439"/>
      <c r="SAM3" s="2439"/>
      <c r="SAN3" s="2439"/>
      <c r="SAO3" s="2439"/>
      <c r="SAP3" s="2439"/>
      <c r="SAQ3" s="2439"/>
      <c r="SAR3" s="2439"/>
      <c r="SAS3" s="2439"/>
      <c r="SAT3" s="2439"/>
      <c r="SAU3" s="2439"/>
      <c r="SAV3" s="2439"/>
      <c r="SAW3" s="2439"/>
      <c r="SAX3" s="2439"/>
      <c r="SAY3" s="2439"/>
      <c r="SAZ3" s="2439"/>
      <c r="SBA3" s="2439"/>
      <c r="SBB3" s="2439"/>
      <c r="SBC3" s="2439"/>
      <c r="SBD3" s="2439"/>
      <c r="SBE3" s="2439"/>
      <c r="SBF3" s="2439"/>
      <c r="SBG3" s="2439"/>
      <c r="SBH3" s="2439"/>
      <c r="SBI3" s="2439"/>
      <c r="SBJ3" s="2439"/>
      <c r="SBK3" s="2439"/>
      <c r="SBL3" s="2439"/>
      <c r="SBM3" s="2439"/>
      <c r="SBN3" s="2439"/>
      <c r="SBO3" s="2439"/>
      <c r="SBP3" s="2439"/>
      <c r="SBQ3" s="2439"/>
      <c r="SBR3" s="2439"/>
      <c r="SBS3" s="2439"/>
      <c r="SBT3" s="2439"/>
      <c r="SBU3" s="2439"/>
      <c r="SBV3" s="2439"/>
      <c r="SBW3" s="2439"/>
      <c r="SBX3" s="2439"/>
      <c r="SBY3" s="2439"/>
      <c r="SBZ3" s="2439"/>
      <c r="SCA3" s="2439"/>
      <c r="SCB3" s="2439"/>
      <c r="SCC3" s="2439"/>
      <c r="SCD3" s="2439"/>
      <c r="SCE3" s="2439"/>
      <c r="SCF3" s="2439"/>
      <c r="SCG3" s="2439"/>
      <c r="SCH3" s="2439"/>
      <c r="SCI3" s="2439"/>
      <c r="SCJ3" s="2439"/>
      <c r="SCK3" s="2439"/>
      <c r="SCL3" s="2439"/>
      <c r="SCM3" s="2439"/>
      <c r="SCN3" s="2439"/>
      <c r="SCO3" s="2439"/>
      <c r="SCP3" s="2439"/>
      <c r="SCQ3" s="2439"/>
      <c r="SCR3" s="2439"/>
      <c r="SCS3" s="2439"/>
      <c r="SCT3" s="2439"/>
      <c r="SCU3" s="2439"/>
      <c r="SCV3" s="2439"/>
      <c r="SCW3" s="2439"/>
      <c r="SCX3" s="2439"/>
      <c r="SCY3" s="2439"/>
      <c r="SCZ3" s="2439"/>
      <c r="SDA3" s="2439"/>
      <c r="SDB3" s="2439"/>
      <c r="SDC3" s="2439"/>
      <c r="SDD3" s="2439"/>
      <c r="SDE3" s="2439"/>
      <c r="SDF3" s="2439"/>
      <c r="SDG3" s="2439"/>
      <c r="SDH3" s="2439"/>
      <c r="SDI3" s="2439"/>
      <c r="SDJ3" s="2439"/>
      <c r="SDK3" s="2439"/>
      <c r="SDL3" s="2439"/>
      <c r="SDM3" s="2439"/>
      <c r="SDN3" s="2439"/>
      <c r="SDO3" s="2439"/>
      <c r="SDP3" s="2439"/>
      <c r="SDQ3" s="2439"/>
      <c r="SDR3" s="2439"/>
      <c r="SDS3" s="2439"/>
      <c r="SDT3" s="2439"/>
      <c r="SDU3" s="2439"/>
      <c r="SDV3" s="2439"/>
      <c r="SDW3" s="2439"/>
      <c r="SDX3" s="2439"/>
      <c r="SDY3" s="2439"/>
      <c r="SDZ3" s="2439"/>
      <c r="SEA3" s="2439"/>
      <c r="SEB3" s="2439"/>
      <c r="SEC3" s="2439"/>
      <c r="SED3" s="2439"/>
      <c r="SEE3" s="2439"/>
      <c r="SEF3" s="2439"/>
      <c r="SEG3" s="2439"/>
      <c r="SEH3" s="2439"/>
      <c r="SEI3" s="2439"/>
      <c r="SEJ3" s="2439"/>
      <c r="SEK3" s="2439"/>
      <c r="SEL3" s="2439"/>
      <c r="SEM3" s="2439"/>
      <c r="SEN3" s="2439"/>
      <c r="SEO3" s="2439"/>
      <c r="SEP3" s="2439"/>
      <c r="SEQ3" s="2439"/>
      <c r="SER3" s="2439"/>
      <c r="SES3" s="2439"/>
      <c r="SET3" s="2439"/>
      <c r="SEU3" s="2439"/>
      <c r="SEV3" s="2439"/>
      <c r="SEW3" s="2439"/>
      <c r="SEX3" s="2439"/>
      <c r="SEY3" s="2439"/>
      <c r="SEZ3" s="2439"/>
      <c r="SFA3" s="2439"/>
      <c r="SFB3" s="2439"/>
      <c r="SFC3" s="2439"/>
      <c r="SFD3" s="2439"/>
      <c r="SFE3" s="2439"/>
      <c r="SFF3" s="2439"/>
      <c r="SFG3" s="2439"/>
      <c r="SFH3" s="2439"/>
      <c r="SFI3" s="2439"/>
      <c r="SFJ3" s="2439"/>
      <c r="SFK3" s="2439"/>
      <c r="SFL3" s="2439"/>
      <c r="SFM3" s="2439"/>
      <c r="SFN3" s="2439"/>
      <c r="SFO3" s="2439"/>
      <c r="SFP3" s="2439"/>
      <c r="SFQ3" s="2439"/>
      <c r="SFR3" s="2439"/>
      <c r="SFS3" s="2439"/>
      <c r="SFT3" s="2439"/>
      <c r="SFU3" s="2439"/>
      <c r="SFV3" s="2439"/>
      <c r="SFW3" s="2439"/>
      <c r="SFX3" s="2439"/>
      <c r="SFY3" s="2439"/>
      <c r="SFZ3" s="2439"/>
      <c r="SGA3" s="2439"/>
      <c r="SGB3" s="2439"/>
      <c r="SGC3" s="2439"/>
      <c r="SGD3" s="2439"/>
      <c r="SGE3" s="2439"/>
      <c r="SGF3" s="2439"/>
      <c r="SGG3" s="2439"/>
      <c r="SGH3" s="2439"/>
      <c r="SGI3" s="2439"/>
      <c r="SGJ3" s="2439"/>
      <c r="SGK3" s="2439"/>
      <c r="SGL3" s="2439"/>
      <c r="SGM3" s="2439"/>
      <c r="SGN3" s="2439"/>
      <c r="SGO3" s="2439"/>
      <c r="SGP3" s="2439"/>
      <c r="SGQ3" s="2439"/>
      <c r="SGR3" s="2439"/>
      <c r="SGS3" s="2439"/>
      <c r="SGT3" s="2439"/>
      <c r="SGU3" s="2439"/>
      <c r="SGV3" s="2439"/>
      <c r="SGW3" s="2439"/>
      <c r="SGX3" s="2439"/>
      <c r="SGY3" s="2439"/>
      <c r="SGZ3" s="2439"/>
      <c r="SHA3" s="2439"/>
      <c r="SHB3" s="2439"/>
      <c r="SHC3" s="2439"/>
      <c r="SHD3" s="2439"/>
      <c r="SHE3" s="2439"/>
      <c r="SHF3" s="2439"/>
      <c r="SHG3" s="2439"/>
      <c r="SHH3" s="2439"/>
      <c r="SHI3" s="2439"/>
      <c r="SHJ3" s="2439"/>
      <c r="SHK3" s="2439"/>
      <c r="SHL3" s="2439"/>
      <c r="SHM3" s="2439"/>
      <c r="SHN3" s="2439"/>
      <c r="SHO3" s="2439"/>
      <c r="SHP3" s="2439"/>
      <c r="SHQ3" s="2439"/>
      <c r="SHR3" s="2439"/>
      <c r="SHS3" s="2439"/>
      <c r="SHT3" s="2439"/>
      <c r="SHU3" s="2439"/>
      <c r="SHV3" s="2439"/>
      <c r="SHW3" s="2439"/>
      <c r="SHX3" s="2439"/>
      <c r="SHY3" s="2439"/>
      <c r="SHZ3" s="2439"/>
      <c r="SIA3" s="2439"/>
      <c r="SIB3" s="2439"/>
      <c r="SIC3" s="2439"/>
      <c r="SID3" s="2439"/>
      <c r="SIE3" s="2439"/>
      <c r="SIF3" s="2439"/>
      <c r="SIG3" s="2439"/>
      <c r="SIH3" s="2439"/>
      <c r="SII3" s="2439"/>
      <c r="SIJ3" s="2439"/>
      <c r="SIK3" s="2439"/>
      <c r="SIL3" s="2439"/>
      <c r="SIM3" s="2439"/>
      <c r="SIN3" s="2439"/>
      <c r="SIO3" s="2439"/>
      <c r="SIP3" s="2439"/>
      <c r="SIQ3" s="2439"/>
      <c r="SIR3" s="2439"/>
      <c r="SIS3" s="2439"/>
      <c r="SIT3" s="2439"/>
      <c r="SIU3" s="2439"/>
      <c r="SIV3" s="2439"/>
      <c r="SIW3" s="2439"/>
      <c r="SIX3" s="2439"/>
      <c r="SIY3" s="2439"/>
      <c r="SIZ3" s="2439"/>
      <c r="SJA3" s="2439"/>
      <c r="SJB3" s="2439"/>
      <c r="SJC3" s="2439"/>
      <c r="SJD3" s="2439"/>
      <c r="SJE3" s="2439"/>
      <c r="SJF3" s="2439"/>
      <c r="SJG3" s="2439"/>
      <c r="SJH3" s="2439"/>
      <c r="SJI3" s="2439"/>
      <c r="SJJ3" s="2439"/>
      <c r="SJK3" s="2439"/>
      <c r="SJL3" s="2439"/>
      <c r="SJM3" s="2439"/>
      <c r="SJN3" s="2439"/>
      <c r="SJO3" s="2439"/>
      <c r="SJP3" s="2439"/>
      <c r="SJQ3" s="2439"/>
      <c r="SJR3" s="2439"/>
      <c r="SJS3" s="2439"/>
      <c r="SJT3" s="2439"/>
      <c r="SJU3" s="2439"/>
      <c r="SJV3" s="2439"/>
      <c r="SJW3" s="2439"/>
      <c r="SJX3" s="2439"/>
      <c r="SJY3" s="2439"/>
      <c r="SJZ3" s="2439"/>
      <c r="SKA3" s="2439"/>
      <c r="SKB3" s="2439"/>
      <c r="SKC3" s="2439"/>
      <c r="SKD3" s="2439"/>
      <c r="SKE3" s="2439"/>
      <c r="SKF3" s="2439"/>
      <c r="SKG3" s="2439"/>
      <c r="SKH3" s="2439"/>
      <c r="SKI3" s="2439"/>
      <c r="SKJ3" s="2439"/>
      <c r="SKK3" s="2439"/>
      <c r="SKL3" s="2439"/>
      <c r="SKM3" s="2439"/>
      <c r="SKN3" s="2439"/>
      <c r="SKO3" s="2439"/>
      <c r="SKP3" s="2439"/>
      <c r="SKQ3" s="2439"/>
      <c r="SKR3" s="2439"/>
      <c r="SKS3" s="2439"/>
      <c r="SKT3" s="2439"/>
      <c r="SKU3" s="2439"/>
      <c r="SKV3" s="2439"/>
      <c r="SKW3" s="2439"/>
      <c r="SKX3" s="2439"/>
      <c r="SKY3" s="2439"/>
      <c r="SKZ3" s="2439"/>
      <c r="SLA3" s="2439"/>
      <c r="SLB3" s="2439"/>
      <c r="SLC3" s="2439"/>
      <c r="SLD3" s="2439"/>
      <c r="SLE3" s="2439"/>
      <c r="SLF3" s="2439"/>
      <c r="SLG3" s="2439"/>
      <c r="SLH3" s="2439"/>
      <c r="SLI3" s="2439"/>
      <c r="SLJ3" s="2439"/>
      <c r="SLK3" s="2439"/>
      <c r="SLL3" s="2439"/>
      <c r="SLM3" s="2439"/>
      <c r="SLN3" s="2439"/>
      <c r="SLO3" s="2439"/>
      <c r="SLP3" s="2439"/>
      <c r="SLQ3" s="2439"/>
      <c r="SLR3" s="2439"/>
      <c r="SLS3" s="2439"/>
      <c r="SLT3" s="2439"/>
      <c r="SLU3" s="2439"/>
      <c r="SLV3" s="2439"/>
      <c r="SLW3" s="2439"/>
      <c r="SLX3" s="2439"/>
      <c r="SLY3" s="2439"/>
      <c r="SLZ3" s="2439"/>
      <c r="SMA3" s="2439"/>
      <c r="SMB3" s="2439"/>
      <c r="SMC3" s="2439"/>
      <c r="SMD3" s="2439"/>
      <c r="SME3" s="2439"/>
      <c r="SMF3" s="2439"/>
      <c r="SMG3" s="2439"/>
      <c r="SMH3" s="2439"/>
      <c r="SMI3" s="2439"/>
      <c r="SMJ3" s="2439"/>
      <c r="SMK3" s="2439"/>
      <c r="SML3" s="2439"/>
      <c r="SMM3" s="2439"/>
      <c r="SMN3" s="2439"/>
      <c r="SMO3" s="2439"/>
      <c r="SMP3" s="2439"/>
      <c r="SMQ3" s="2439"/>
      <c r="SMR3" s="2439"/>
      <c r="SMS3" s="2439"/>
      <c r="SMT3" s="2439"/>
      <c r="SMU3" s="2439"/>
      <c r="SMV3" s="2439"/>
      <c r="SMW3" s="2439"/>
      <c r="SMX3" s="2439"/>
      <c r="SMY3" s="2439"/>
      <c r="SMZ3" s="2439"/>
      <c r="SNA3" s="2439"/>
      <c r="SNB3" s="2439"/>
      <c r="SNC3" s="2439"/>
      <c r="SND3" s="2439"/>
      <c r="SNE3" s="2439"/>
      <c r="SNF3" s="2439"/>
      <c r="SNG3" s="2439"/>
      <c r="SNH3" s="2439"/>
      <c r="SNI3" s="2439"/>
      <c r="SNJ3" s="2439"/>
      <c r="SNK3" s="2439"/>
      <c r="SNL3" s="2439"/>
      <c r="SNM3" s="2439"/>
      <c r="SNN3" s="2439"/>
      <c r="SNO3" s="2439"/>
      <c r="SNP3" s="2439"/>
      <c r="SNQ3" s="2439"/>
      <c r="SNR3" s="2439"/>
      <c r="SNS3" s="2439"/>
      <c r="SNT3" s="2439"/>
      <c r="SNU3" s="2439"/>
      <c r="SNV3" s="2439"/>
      <c r="SNW3" s="2439"/>
      <c r="SNX3" s="2439"/>
      <c r="SNY3" s="2439"/>
      <c r="SNZ3" s="2439"/>
      <c r="SOA3" s="2439"/>
      <c r="SOB3" s="2439"/>
      <c r="SOC3" s="2439"/>
      <c r="SOD3" s="2439"/>
      <c r="SOE3" s="2439"/>
      <c r="SOF3" s="2439"/>
      <c r="SOG3" s="2439"/>
      <c r="SOH3" s="2439"/>
      <c r="SOI3" s="2439"/>
      <c r="SOJ3" s="2439"/>
      <c r="SOK3" s="2439"/>
      <c r="SOL3" s="2439"/>
      <c r="SOM3" s="2439"/>
      <c r="SON3" s="2439"/>
      <c r="SOO3" s="2439"/>
      <c r="SOP3" s="2439"/>
      <c r="SOQ3" s="2439"/>
      <c r="SOR3" s="2439"/>
      <c r="SOS3" s="2439"/>
      <c r="SOT3" s="2439"/>
      <c r="SOU3" s="2439"/>
      <c r="SOV3" s="2439"/>
      <c r="SOW3" s="2439"/>
      <c r="SOX3" s="2439"/>
      <c r="SOY3" s="2439"/>
      <c r="SOZ3" s="2439"/>
      <c r="SPA3" s="2439"/>
      <c r="SPB3" s="2439"/>
      <c r="SPC3" s="2439"/>
      <c r="SPD3" s="2439"/>
      <c r="SPE3" s="2439"/>
      <c r="SPF3" s="2439"/>
      <c r="SPG3" s="2439"/>
      <c r="SPH3" s="2439"/>
      <c r="SPI3" s="2439"/>
      <c r="SPJ3" s="2439"/>
      <c r="SPK3" s="2439"/>
      <c r="SPL3" s="2439"/>
      <c r="SPM3" s="2439"/>
      <c r="SPN3" s="2439"/>
      <c r="SPO3" s="2439"/>
      <c r="SPP3" s="2439"/>
      <c r="SPQ3" s="2439"/>
      <c r="SPR3" s="2439"/>
      <c r="SPS3" s="2439"/>
      <c r="SPT3" s="2439"/>
      <c r="SPU3" s="2439"/>
      <c r="SPV3" s="2439"/>
      <c r="SPW3" s="2439"/>
      <c r="SPX3" s="2439"/>
      <c r="SPY3" s="2439"/>
      <c r="SPZ3" s="2439"/>
      <c r="SQA3" s="2439"/>
      <c r="SQB3" s="2439"/>
      <c r="SQC3" s="2439"/>
      <c r="SQD3" s="2439"/>
      <c r="SQE3" s="2439"/>
      <c r="SQF3" s="2439"/>
      <c r="SQG3" s="2439"/>
      <c r="SQH3" s="2439"/>
      <c r="SQI3" s="2439"/>
      <c r="SQJ3" s="2439"/>
      <c r="SQK3" s="2439"/>
      <c r="SQL3" s="2439"/>
      <c r="SQM3" s="2439"/>
      <c r="SQN3" s="2439"/>
      <c r="SQO3" s="2439"/>
      <c r="SQP3" s="2439"/>
      <c r="SQQ3" s="2439"/>
      <c r="SQR3" s="2439"/>
      <c r="SQS3" s="2439"/>
      <c r="SQT3" s="2439"/>
      <c r="SQU3" s="2439"/>
      <c r="SQV3" s="2439"/>
      <c r="SQW3" s="2439"/>
      <c r="SQX3" s="2439"/>
      <c r="SQY3" s="2439"/>
      <c r="SQZ3" s="2439"/>
      <c r="SRA3" s="2439"/>
      <c r="SRB3" s="2439"/>
      <c r="SRC3" s="2439"/>
      <c r="SRD3" s="2439"/>
      <c r="SRE3" s="2439"/>
      <c r="SRF3" s="2439"/>
      <c r="SRG3" s="2439"/>
      <c r="SRH3" s="2439"/>
      <c r="SRI3" s="2439"/>
      <c r="SRJ3" s="2439"/>
      <c r="SRK3" s="2439"/>
      <c r="SRL3" s="2439"/>
      <c r="SRM3" s="2439"/>
      <c r="SRN3" s="2439"/>
      <c r="SRO3" s="2439"/>
      <c r="SRP3" s="2439"/>
      <c r="SRQ3" s="2439"/>
      <c r="SRR3" s="2439"/>
      <c r="SRS3" s="2439"/>
      <c r="SRT3" s="2439"/>
      <c r="SRU3" s="2439"/>
      <c r="SRV3" s="2439"/>
      <c r="SRW3" s="2439"/>
      <c r="SRX3" s="2439"/>
      <c r="SRY3" s="2439"/>
      <c r="SRZ3" s="2439"/>
      <c r="SSA3" s="2439"/>
      <c r="SSB3" s="2439"/>
      <c r="SSC3" s="2439"/>
      <c r="SSD3" s="2439"/>
      <c r="SSE3" s="2439"/>
      <c r="SSF3" s="2439"/>
      <c r="SSG3" s="2439"/>
      <c r="SSH3" s="2439"/>
      <c r="SSI3" s="2439"/>
      <c r="SSJ3" s="2439"/>
      <c r="SSK3" s="2439"/>
      <c r="SSL3" s="2439"/>
      <c r="SSM3" s="2439"/>
      <c r="SSN3" s="2439"/>
      <c r="SSO3" s="2439"/>
      <c r="SSP3" s="2439"/>
      <c r="SSQ3" s="2439"/>
      <c r="SSR3" s="2439"/>
      <c r="SSS3" s="2439"/>
      <c r="SST3" s="2439"/>
      <c r="SSU3" s="2439"/>
      <c r="SSV3" s="2439"/>
      <c r="SSW3" s="2439"/>
      <c r="SSX3" s="2439"/>
      <c r="SSY3" s="2439"/>
      <c r="SSZ3" s="2439"/>
      <c r="STA3" s="2439"/>
      <c r="STB3" s="2439"/>
      <c r="STC3" s="2439"/>
      <c r="STD3" s="2439"/>
      <c r="STE3" s="2439"/>
      <c r="STF3" s="2439"/>
      <c r="STG3" s="2439"/>
      <c r="STH3" s="2439"/>
      <c r="STI3" s="2439"/>
      <c r="STJ3" s="2439"/>
      <c r="STK3" s="2439"/>
      <c r="STL3" s="2439"/>
      <c r="STM3" s="2439"/>
      <c r="STN3" s="2439"/>
      <c r="STO3" s="2439"/>
      <c r="STP3" s="2439"/>
      <c r="STQ3" s="2439"/>
      <c r="STR3" s="2439"/>
      <c r="STS3" s="2439"/>
      <c r="STT3" s="2439"/>
      <c r="STU3" s="2439"/>
      <c r="STV3" s="2439"/>
      <c r="STW3" s="2439"/>
      <c r="STX3" s="2439"/>
      <c r="STY3" s="2439"/>
      <c r="STZ3" s="2439"/>
      <c r="SUA3" s="2439"/>
      <c r="SUB3" s="2439"/>
      <c r="SUC3" s="2439"/>
      <c r="SUD3" s="2439"/>
      <c r="SUE3" s="2439"/>
      <c r="SUF3" s="2439"/>
      <c r="SUG3" s="2439"/>
      <c r="SUH3" s="2439"/>
      <c r="SUI3" s="2439"/>
      <c r="SUJ3" s="2439"/>
      <c r="SUK3" s="2439"/>
      <c r="SUL3" s="2439"/>
      <c r="SUM3" s="2439"/>
      <c r="SUN3" s="2439"/>
      <c r="SUO3" s="2439"/>
      <c r="SUP3" s="2439"/>
      <c r="SUQ3" s="2439"/>
      <c r="SUR3" s="2439"/>
      <c r="SUS3" s="2439"/>
      <c r="SUT3" s="2439"/>
      <c r="SUU3" s="2439"/>
      <c r="SUV3" s="2439"/>
      <c r="SUW3" s="2439"/>
      <c r="SUX3" s="2439"/>
      <c r="SUY3" s="2439"/>
      <c r="SUZ3" s="2439"/>
      <c r="SVA3" s="2439"/>
      <c r="SVB3" s="2439"/>
      <c r="SVC3" s="2439"/>
      <c r="SVD3" s="2439"/>
      <c r="SVE3" s="2439"/>
      <c r="SVF3" s="2439"/>
      <c r="SVG3" s="2439"/>
      <c r="SVH3" s="2439"/>
      <c r="SVI3" s="2439"/>
      <c r="SVJ3" s="2439"/>
      <c r="SVK3" s="2439"/>
      <c r="SVL3" s="2439"/>
      <c r="SVM3" s="2439"/>
      <c r="SVN3" s="2439"/>
      <c r="SVO3" s="2439"/>
      <c r="SVP3" s="2439"/>
      <c r="SVQ3" s="2439"/>
      <c r="SVR3" s="2439"/>
      <c r="SVS3" s="2439"/>
      <c r="SVT3" s="2439"/>
      <c r="SVU3" s="2439"/>
      <c r="SVV3" s="2439"/>
      <c r="SVW3" s="2439"/>
      <c r="SVX3" s="2439"/>
      <c r="SVY3" s="2439"/>
      <c r="SVZ3" s="2439"/>
      <c r="SWA3" s="2439"/>
      <c r="SWB3" s="2439"/>
      <c r="SWC3" s="2439"/>
      <c r="SWD3" s="2439"/>
      <c r="SWE3" s="2439"/>
      <c r="SWF3" s="2439"/>
      <c r="SWG3" s="2439"/>
      <c r="SWH3" s="2439"/>
      <c r="SWI3" s="2439"/>
      <c r="SWJ3" s="2439"/>
      <c r="SWK3" s="2439"/>
      <c r="SWL3" s="2439"/>
      <c r="SWM3" s="2439"/>
      <c r="SWN3" s="2439"/>
      <c r="SWO3" s="2439"/>
      <c r="SWP3" s="2439"/>
      <c r="SWQ3" s="2439"/>
      <c r="SWR3" s="2439"/>
      <c r="SWS3" s="2439"/>
      <c r="SWT3" s="2439"/>
      <c r="SWU3" s="2439"/>
      <c r="SWV3" s="2439"/>
      <c r="SWW3" s="2439"/>
      <c r="SWX3" s="2439"/>
      <c r="SWY3" s="2439"/>
      <c r="SWZ3" s="2439"/>
      <c r="SXA3" s="2439"/>
      <c r="SXB3" s="2439"/>
      <c r="SXC3" s="2439"/>
      <c r="SXD3" s="2439"/>
      <c r="SXE3" s="2439"/>
      <c r="SXF3" s="2439"/>
      <c r="SXG3" s="2439"/>
      <c r="SXH3" s="2439"/>
      <c r="SXI3" s="2439"/>
      <c r="SXJ3" s="2439"/>
      <c r="SXK3" s="2439"/>
      <c r="SXL3" s="2439"/>
      <c r="SXM3" s="2439"/>
      <c r="SXN3" s="2439"/>
      <c r="SXO3" s="2439"/>
      <c r="SXP3" s="2439"/>
      <c r="SXQ3" s="2439"/>
      <c r="SXR3" s="2439"/>
      <c r="SXS3" s="2439"/>
      <c r="SXT3" s="2439"/>
      <c r="SXU3" s="2439"/>
      <c r="SXV3" s="2439"/>
      <c r="SXW3" s="2439"/>
      <c r="SXX3" s="2439"/>
      <c r="SXY3" s="2439"/>
      <c r="SXZ3" s="2439"/>
      <c r="SYA3" s="2439"/>
      <c r="SYB3" s="2439"/>
      <c r="SYC3" s="2439"/>
      <c r="SYD3" s="2439"/>
      <c r="SYE3" s="2439"/>
      <c r="SYF3" s="2439"/>
      <c r="SYG3" s="2439"/>
      <c r="SYH3" s="2439"/>
      <c r="SYI3" s="2439"/>
      <c r="SYJ3" s="2439"/>
      <c r="SYK3" s="2439"/>
      <c r="SYL3" s="2439"/>
      <c r="SYM3" s="2439"/>
      <c r="SYN3" s="2439"/>
      <c r="SYO3" s="2439"/>
      <c r="SYP3" s="2439"/>
      <c r="SYQ3" s="2439"/>
      <c r="SYR3" s="2439"/>
      <c r="SYS3" s="2439"/>
      <c r="SYT3" s="2439"/>
      <c r="SYU3" s="2439"/>
      <c r="SYV3" s="2439"/>
      <c r="SYW3" s="2439"/>
      <c r="SYX3" s="2439"/>
      <c r="SYY3" s="2439"/>
      <c r="SYZ3" s="2439"/>
      <c r="SZA3" s="2439"/>
      <c r="SZB3" s="2439"/>
      <c r="SZC3" s="2439"/>
      <c r="SZD3" s="2439"/>
      <c r="SZE3" s="2439"/>
      <c r="SZF3" s="2439"/>
      <c r="SZG3" s="2439"/>
      <c r="SZH3" s="2439"/>
      <c r="SZI3" s="2439"/>
      <c r="SZJ3" s="2439"/>
      <c r="SZK3" s="2439"/>
      <c r="SZL3" s="2439"/>
      <c r="SZM3" s="2439"/>
      <c r="SZN3" s="2439"/>
      <c r="SZO3" s="2439"/>
      <c r="SZP3" s="2439"/>
      <c r="SZQ3" s="2439"/>
      <c r="SZR3" s="2439"/>
      <c r="SZS3" s="2439"/>
      <c r="SZT3" s="2439"/>
      <c r="SZU3" s="2439"/>
      <c r="SZV3" s="2439"/>
      <c r="SZW3" s="2439"/>
      <c r="SZX3" s="2439"/>
      <c r="SZY3" s="2439"/>
      <c r="SZZ3" s="2439"/>
      <c r="TAA3" s="2439"/>
      <c r="TAB3" s="2439"/>
      <c r="TAC3" s="2439"/>
      <c r="TAD3" s="2439"/>
      <c r="TAE3" s="2439"/>
      <c r="TAF3" s="2439"/>
      <c r="TAG3" s="2439"/>
      <c r="TAH3" s="2439"/>
      <c r="TAI3" s="2439"/>
      <c r="TAJ3" s="2439"/>
      <c r="TAK3" s="2439"/>
      <c r="TAL3" s="2439"/>
      <c r="TAM3" s="2439"/>
      <c r="TAN3" s="2439"/>
      <c r="TAO3" s="2439"/>
      <c r="TAP3" s="2439"/>
      <c r="TAQ3" s="2439"/>
      <c r="TAR3" s="2439"/>
      <c r="TAS3" s="2439"/>
      <c r="TAT3" s="2439"/>
      <c r="TAU3" s="2439"/>
      <c r="TAV3" s="2439"/>
      <c r="TAW3" s="2439"/>
      <c r="TAX3" s="2439"/>
      <c r="TAY3" s="2439"/>
      <c r="TAZ3" s="2439"/>
      <c r="TBA3" s="2439"/>
      <c r="TBB3" s="2439"/>
      <c r="TBC3" s="2439"/>
      <c r="TBD3" s="2439"/>
      <c r="TBE3" s="2439"/>
      <c r="TBF3" s="2439"/>
      <c r="TBG3" s="2439"/>
      <c r="TBH3" s="2439"/>
      <c r="TBI3" s="2439"/>
      <c r="TBJ3" s="2439"/>
      <c r="TBK3" s="2439"/>
      <c r="TBL3" s="2439"/>
      <c r="TBM3" s="2439"/>
      <c r="TBN3" s="2439"/>
      <c r="TBO3" s="2439"/>
      <c r="TBP3" s="2439"/>
      <c r="TBQ3" s="2439"/>
      <c r="TBR3" s="2439"/>
      <c r="TBS3" s="2439"/>
      <c r="TBT3" s="2439"/>
      <c r="TBU3" s="2439"/>
      <c r="TBV3" s="2439"/>
      <c r="TBW3" s="2439"/>
      <c r="TBX3" s="2439"/>
      <c r="TBY3" s="2439"/>
      <c r="TBZ3" s="2439"/>
      <c r="TCA3" s="2439"/>
      <c r="TCB3" s="2439"/>
      <c r="TCC3" s="2439"/>
      <c r="TCD3" s="2439"/>
      <c r="TCE3" s="2439"/>
      <c r="TCF3" s="2439"/>
      <c r="TCG3" s="2439"/>
      <c r="TCH3" s="2439"/>
      <c r="TCI3" s="2439"/>
      <c r="TCJ3" s="2439"/>
      <c r="TCK3" s="2439"/>
      <c r="TCL3" s="2439"/>
      <c r="TCM3" s="2439"/>
      <c r="TCN3" s="2439"/>
      <c r="TCO3" s="2439"/>
      <c r="TCP3" s="2439"/>
      <c r="TCQ3" s="2439"/>
      <c r="TCR3" s="2439"/>
      <c r="TCS3" s="2439"/>
      <c r="TCT3" s="2439"/>
      <c r="TCU3" s="2439"/>
      <c r="TCV3" s="2439"/>
      <c r="TCW3" s="2439"/>
      <c r="TCX3" s="2439"/>
      <c r="TCY3" s="2439"/>
      <c r="TCZ3" s="2439"/>
      <c r="TDA3" s="2439"/>
      <c r="TDB3" s="2439"/>
      <c r="TDC3" s="2439"/>
      <c r="TDD3" s="2439"/>
      <c r="TDE3" s="2439"/>
      <c r="TDF3" s="2439"/>
      <c r="TDG3" s="2439"/>
      <c r="TDH3" s="2439"/>
      <c r="TDI3" s="2439"/>
      <c r="TDJ3" s="2439"/>
      <c r="TDK3" s="2439"/>
      <c r="TDL3" s="2439"/>
      <c r="TDM3" s="2439"/>
      <c r="TDN3" s="2439"/>
      <c r="TDO3" s="2439"/>
      <c r="TDP3" s="2439"/>
      <c r="TDQ3" s="2439"/>
      <c r="TDR3" s="2439"/>
      <c r="TDS3" s="2439"/>
      <c r="TDT3" s="2439"/>
      <c r="TDU3" s="2439"/>
      <c r="TDV3" s="2439"/>
      <c r="TDW3" s="2439"/>
      <c r="TDX3" s="2439"/>
      <c r="TDY3" s="2439"/>
      <c r="TDZ3" s="2439"/>
      <c r="TEA3" s="2439"/>
      <c r="TEB3" s="2439"/>
      <c r="TEC3" s="2439"/>
      <c r="TED3" s="2439"/>
      <c r="TEE3" s="2439"/>
      <c r="TEF3" s="2439"/>
      <c r="TEG3" s="2439"/>
      <c r="TEH3" s="2439"/>
      <c r="TEI3" s="2439"/>
      <c r="TEJ3" s="2439"/>
      <c r="TEK3" s="2439"/>
      <c r="TEL3" s="2439"/>
      <c r="TEM3" s="2439"/>
      <c r="TEN3" s="2439"/>
      <c r="TEO3" s="2439"/>
      <c r="TEP3" s="2439"/>
      <c r="TEQ3" s="2439"/>
      <c r="TER3" s="2439"/>
      <c r="TES3" s="2439"/>
      <c r="TET3" s="2439"/>
      <c r="TEU3" s="2439"/>
      <c r="TEV3" s="2439"/>
      <c r="TEW3" s="2439"/>
      <c r="TEX3" s="2439"/>
      <c r="TEY3" s="2439"/>
      <c r="TEZ3" s="2439"/>
      <c r="TFA3" s="2439"/>
      <c r="TFB3" s="2439"/>
      <c r="TFC3" s="2439"/>
      <c r="TFD3" s="2439"/>
      <c r="TFE3" s="2439"/>
      <c r="TFF3" s="2439"/>
      <c r="TFG3" s="2439"/>
      <c r="TFH3" s="2439"/>
      <c r="TFI3" s="2439"/>
      <c r="TFJ3" s="2439"/>
      <c r="TFK3" s="2439"/>
      <c r="TFL3" s="2439"/>
      <c r="TFM3" s="2439"/>
      <c r="TFN3" s="2439"/>
      <c r="TFO3" s="2439"/>
      <c r="TFP3" s="2439"/>
      <c r="TFQ3" s="2439"/>
      <c r="TFR3" s="2439"/>
      <c r="TFS3" s="2439"/>
      <c r="TFT3" s="2439"/>
      <c r="TFU3" s="2439"/>
      <c r="TFV3" s="2439"/>
      <c r="TFW3" s="2439"/>
      <c r="TFX3" s="2439"/>
      <c r="TFY3" s="2439"/>
      <c r="TFZ3" s="2439"/>
      <c r="TGA3" s="2439"/>
      <c r="TGB3" s="2439"/>
      <c r="TGC3" s="2439"/>
      <c r="TGD3" s="2439"/>
      <c r="TGE3" s="2439"/>
      <c r="TGF3" s="2439"/>
      <c r="TGG3" s="2439"/>
      <c r="TGH3" s="2439"/>
      <c r="TGI3" s="2439"/>
      <c r="TGJ3" s="2439"/>
      <c r="TGK3" s="2439"/>
      <c r="TGL3" s="2439"/>
      <c r="TGM3" s="2439"/>
      <c r="TGN3" s="2439"/>
      <c r="TGO3" s="2439"/>
      <c r="TGP3" s="2439"/>
      <c r="TGQ3" s="2439"/>
      <c r="TGR3" s="2439"/>
      <c r="TGS3" s="2439"/>
      <c r="TGT3" s="2439"/>
      <c r="TGU3" s="2439"/>
      <c r="TGV3" s="2439"/>
      <c r="TGW3" s="2439"/>
      <c r="TGX3" s="2439"/>
      <c r="TGY3" s="2439"/>
      <c r="TGZ3" s="2439"/>
      <c r="THA3" s="2439"/>
      <c r="THB3" s="2439"/>
      <c r="THC3" s="2439"/>
      <c r="THD3" s="2439"/>
      <c r="THE3" s="2439"/>
      <c r="THF3" s="2439"/>
      <c r="THG3" s="2439"/>
      <c r="THH3" s="2439"/>
      <c r="THI3" s="2439"/>
      <c r="THJ3" s="2439"/>
      <c r="THK3" s="2439"/>
      <c r="THL3" s="2439"/>
      <c r="THM3" s="2439"/>
      <c r="THN3" s="2439"/>
      <c r="THO3" s="2439"/>
      <c r="THP3" s="2439"/>
      <c r="THQ3" s="2439"/>
      <c r="THR3" s="2439"/>
      <c r="THS3" s="2439"/>
      <c r="THT3" s="2439"/>
      <c r="THU3" s="2439"/>
      <c r="THV3" s="2439"/>
      <c r="THW3" s="2439"/>
      <c r="THX3" s="2439"/>
      <c r="THY3" s="2439"/>
      <c r="THZ3" s="2439"/>
      <c r="TIA3" s="2439"/>
      <c r="TIB3" s="2439"/>
      <c r="TIC3" s="2439"/>
      <c r="TID3" s="2439"/>
      <c r="TIE3" s="2439"/>
      <c r="TIF3" s="2439"/>
      <c r="TIG3" s="2439"/>
      <c r="TIH3" s="2439"/>
      <c r="TII3" s="2439"/>
      <c r="TIJ3" s="2439"/>
      <c r="TIK3" s="2439"/>
      <c r="TIL3" s="2439"/>
      <c r="TIM3" s="2439"/>
      <c r="TIN3" s="2439"/>
      <c r="TIO3" s="2439"/>
      <c r="TIP3" s="2439"/>
      <c r="TIQ3" s="2439"/>
      <c r="TIR3" s="2439"/>
      <c r="TIS3" s="2439"/>
      <c r="TIT3" s="2439"/>
      <c r="TIU3" s="2439"/>
      <c r="TIV3" s="2439"/>
      <c r="TIW3" s="2439"/>
      <c r="TIX3" s="2439"/>
      <c r="TIY3" s="2439"/>
      <c r="TIZ3" s="2439"/>
      <c r="TJA3" s="2439"/>
      <c r="TJB3" s="2439"/>
      <c r="TJC3" s="2439"/>
      <c r="TJD3" s="2439"/>
      <c r="TJE3" s="2439"/>
      <c r="TJF3" s="2439"/>
      <c r="TJG3" s="2439"/>
      <c r="TJH3" s="2439"/>
      <c r="TJI3" s="2439"/>
      <c r="TJJ3" s="2439"/>
      <c r="TJK3" s="2439"/>
      <c r="TJL3" s="2439"/>
      <c r="TJM3" s="2439"/>
      <c r="TJN3" s="2439"/>
      <c r="TJO3" s="2439"/>
      <c r="TJP3" s="2439"/>
      <c r="TJQ3" s="2439"/>
      <c r="TJR3" s="2439"/>
      <c r="TJS3" s="2439"/>
      <c r="TJT3" s="2439"/>
      <c r="TJU3" s="2439"/>
      <c r="TJV3" s="2439"/>
      <c r="TJW3" s="2439"/>
      <c r="TJX3" s="2439"/>
      <c r="TJY3" s="2439"/>
      <c r="TJZ3" s="2439"/>
      <c r="TKA3" s="2439"/>
      <c r="TKB3" s="2439"/>
      <c r="TKC3" s="2439"/>
      <c r="TKD3" s="2439"/>
      <c r="TKE3" s="2439"/>
      <c r="TKF3" s="2439"/>
      <c r="TKG3" s="2439"/>
      <c r="TKH3" s="2439"/>
      <c r="TKI3" s="2439"/>
      <c r="TKJ3" s="2439"/>
      <c r="TKK3" s="2439"/>
      <c r="TKL3" s="2439"/>
      <c r="TKM3" s="2439"/>
      <c r="TKN3" s="2439"/>
      <c r="TKO3" s="2439"/>
      <c r="TKP3" s="2439"/>
      <c r="TKQ3" s="2439"/>
      <c r="TKR3" s="2439"/>
      <c r="TKS3" s="2439"/>
      <c r="TKT3" s="2439"/>
      <c r="TKU3" s="2439"/>
      <c r="TKV3" s="2439"/>
      <c r="TKW3" s="2439"/>
      <c r="TKX3" s="2439"/>
      <c r="TKY3" s="2439"/>
      <c r="TKZ3" s="2439"/>
      <c r="TLA3" s="2439"/>
      <c r="TLB3" s="2439"/>
      <c r="TLC3" s="2439"/>
      <c r="TLD3" s="2439"/>
      <c r="TLE3" s="2439"/>
      <c r="TLF3" s="2439"/>
      <c r="TLG3" s="2439"/>
      <c r="TLH3" s="2439"/>
      <c r="TLI3" s="2439"/>
      <c r="TLJ3" s="2439"/>
      <c r="TLK3" s="2439"/>
      <c r="TLL3" s="2439"/>
      <c r="TLM3" s="2439"/>
      <c r="TLN3" s="2439"/>
      <c r="TLO3" s="2439"/>
      <c r="TLP3" s="2439"/>
      <c r="TLQ3" s="2439"/>
      <c r="TLR3" s="2439"/>
      <c r="TLS3" s="2439"/>
      <c r="TLT3" s="2439"/>
      <c r="TLU3" s="2439"/>
      <c r="TLV3" s="2439"/>
      <c r="TLW3" s="2439"/>
      <c r="TLX3" s="2439"/>
      <c r="TLY3" s="2439"/>
      <c r="TLZ3" s="2439"/>
      <c r="TMA3" s="2439"/>
      <c r="TMB3" s="2439"/>
      <c r="TMC3" s="2439"/>
      <c r="TMD3" s="2439"/>
      <c r="TME3" s="2439"/>
      <c r="TMF3" s="2439"/>
      <c r="TMG3" s="2439"/>
      <c r="TMH3" s="2439"/>
      <c r="TMI3" s="2439"/>
      <c r="TMJ3" s="2439"/>
      <c r="TMK3" s="2439"/>
      <c r="TML3" s="2439"/>
      <c r="TMM3" s="2439"/>
      <c r="TMN3" s="2439"/>
      <c r="TMO3" s="2439"/>
      <c r="TMP3" s="2439"/>
      <c r="TMQ3" s="2439"/>
      <c r="TMR3" s="2439"/>
      <c r="TMS3" s="2439"/>
      <c r="TMT3" s="2439"/>
      <c r="TMU3" s="2439"/>
      <c r="TMV3" s="2439"/>
      <c r="TMW3" s="2439"/>
      <c r="TMX3" s="2439"/>
      <c r="TMY3" s="2439"/>
      <c r="TMZ3" s="2439"/>
      <c r="TNA3" s="2439"/>
      <c r="TNB3" s="2439"/>
      <c r="TNC3" s="2439"/>
      <c r="TND3" s="2439"/>
      <c r="TNE3" s="2439"/>
      <c r="TNF3" s="2439"/>
      <c r="TNG3" s="2439"/>
      <c r="TNH3" s="2439"/>
      <c r="TNI3" s="2439"/>
      <c r="TNJ3" s="2439"/>
      <c r="TNK3" s="2439"/>
      <c r="TNL3" s="2439"/>
      <c r="TNM3" s="2439"/>
      <c r="TNN3" s="2439"/>
      <c r="TNO3" s="2439"/>
      <c r="TNP3" s="2439"/>
      <c r="TNQ3" s="2439"/>
      <c r="TNR3" s="2439"/>
      <c r="TNS3" s="2439"/>
      <c r="TNT3" s="2439"/>
      <c r="TNU3" s="2439"/>
      <c r="TNV3" s="2439"/>
      <c r="TNW3" s="2439"/>
      <c r="TNX3" s="2439"/>
      <c r="TNY3" s="2439"/>
      <c r="TNZ3" s="2439"/>
      <c r="TOA3" s="2439"/>
      <c r="TOB3" s="2439"/>
      <c r="TOC3" s="2439"/>
      <c r="TOD3" s="2439"/>
      <c r="TOE3" s="2439"/>
      <c r="TOF3" s="2439"/>
      <c r="TOG3" s="2439"/>
      <c r="TOH3" s="2439"/>
      <c r="TOI3" s="2439"/>
      <c r="TOJ3" s="2439"/>
      <c r="TOK3" s="2439"/>
      <c r="TOL3" s="2439"/>
      <c r="TOM3" s="2439"/>
      <c r="TON3" s="2439"/>
      <c r="TOO3" s="2439"/>
      <c r="TOP3" s="2439"/>
      <c r="TOQ3" s="2439"/>
      <c r="TOR3" s="2439"/>
      <c r="TOS3" s="2439"/>
      <c r="TOT3" s="2439"/>
      <c r="TOU3" s="2439"/>
      <c r="TOV3" s="2439"/>
      <c r="TOW3" s="2439"/>
      <c r="TOX3" s="2439"/>
      <c r="TOY3" s="2439"/>
      <c r="TOZ3" s="2439"/>
      <c r="TPA3" s="2439"/>
      <c r="TPB3" s="2439"/>
      <c r="TPC3" s="2439"/>
      <c r="TPD3" s="2439"/>
      <c r="TPE3" s="2439"/>
      <c r="TPF3" s="2439"/>
      <c r="TPG3" s="2439"/>
      <c r="TPH3" s="2439"/>
      <c r="TPI3" s="2439"/>
      <c r="TPJ3" s="2439"/>
      <c r="TPK3" s="2439"/>
      <c r="TPL3" s="2439"/>
      <c r="TPM3" s="2439"/>
      <c r="TPN3" s="2439"/>
      <c r="TPO3" s="2439"/>
      <c r="TPP3" s="2439"/>
      <c r="TPQ3" s="2439"/>
      <c r="TPR3" s="2439"/>
      <c r="TPS3" s="2439"/>
      <c r="TPT3" s="2439"/>
      <c r="TPU3" s="2439"/>
      <c r="TPV3" s="2439"/>
      <c r="TPW3" s="2439"/>
      <c r="TPX3" s="2439"/>
      <c r="TPY3" s="2439"/>
      <c r="TPZ3" s="2439"/>
      <c r="TQA3" s="2439"/>
      <c r="TQB3" s="2439"/>
      <c r="TQC3" s="2439"/>
      <c r="TQD3" s="2439"/>
      <c r="TQE3" s="2439"/>
      <c r="TQF3" s="2439"/>
      <c r="TQG3" s="2439"/>
      <c r="TQH3" s="2439"/>
      <c r="TQI3" s="2439"/>
      <c r="TQJ3" s="2439"/>
      <c r="TQK3" s="2439"/>
      <c r="TQL3" s="2439"/>
      <c r="TQM3" s="2439"/>
      <c r="TQN3" s="2439"/>
      <c r="TQO3" s="2439"/>
      <c r="TQP3" s="2439"/>
      <c r="TQQ3" s="2439"/>
      <c r="TQR3" s="2439"/>
      <c r="TQS3" s="2439"/>
      <c r="TQT3" s="2439"/>
      <c r="TQU3" s="2439"/>
      <c r="TQV3" s="2439"/>
      <c r="TQW3" s="2439"/>
      <c r="TQX3" s="2439"/>
      <c r="TQY3" s="2439"/>
      <c r="TQZ3" s="2439"/>
      <c r="TRA3" s="2439"/>
      <c r="TRB3" s="2439"/>
      <c r="TRC3" s="2439"/>
      <c r="TRD3" s="2439"/>
      <c r="TRE3" s="2439"/>
      <c r="TRF3" s="2439"/>
      <c r="TRG3" s="2439"/>
      <c r="TRH3" s="2439"/>
      <c r="TRI3" s="2439"/>
      <c r="TRJ3" s="2439"/>
      <c r="TRK3" s="2439"/>
      <c r="TRL3" s="2439"/>
      <c r="TRM3" s="2439"/>
      <c r="TRN3" s="2439"/>
      <c r="TRO3" s="2439"/>
      <c r="TRP3" s="2439"/>
      <c r="TRQ3" s="2439"/>
      <c r="TRR3" s="2439"/>
      <c r="TRS3" s="2439"/>
      <c r="TRT3" s="2439"/>
      <c r="TRU3" s="2439"/>
      <c r="TRV3" s="2439"/>
      <c r="TRW3" s="2439"/>
      <c r="TRX3" s="2439"/>
      <c r="TRY3" s="2439"/>
      <c r="TRZ3" s="2439"/>
      <c r="TSA3" s="2439"/>
      <c r="TSB3" s="2439"/>
      <c r="TSC3" s="2439"/>
      <c r="TSD3" s="2439"/>
      <c r="TSE3" s="2439"/>
      <c r="TSF3" s="2439"/>
      <c r="TSG3" s="2439"/>
      <c r="TSH3" s="2439"/>
      <c r="TSI3" s="2439"/>
      <c r="TSJ3" s="2439"/>
      <c r="TSK3" s="2439"/>
      <c r="TSL3" s="2439"/>
      <c r="TSM3" s="2439"/>
      <c r="TSN3" s="2439"/>
      <c r="TSO3" s="2439"/>
      <c r="TSP3" s="2439"/>
      <c r="TSQ3" s="2439"/>
      <c r="TSR3" s="2439"/>
      <c r="TSS3" s="2439"/>
      <c r="TST3" s="2439"/>
      <c r="TSU3" s="2439"/>
      <c r="TSV3" s="2439"/>
      <c r="TSW3" s="2439"/>
      <c r="TSX3" s="2439"/>
      <c r="TSY3" s="2439"/>
      <c r="TSZ3" s="2439"/>
      <c r="TTA3" s="2439"/>
      <c r="TTB3" s="2439"/>
      <c r="TTC3" s="2439"/>
      <c r="TTD3" s="2439"/>
      <c r="TTE3" s="2439"/>
      <c r="TTF3" s="2439"/>
      <c r="TTG3" s="2439"/>
      <c r="TTH3" s="2439"/>
      <c r="TTI3" s="2439"/>
      <c r="TTJ3" s="2439"/>
      <c r="TTK3" s="2439"/>
      <c r="TTL3" s="2439"/>
      <c r="TTM3" s="2439"/>
      <c r="TTN3" s="2439"/>
      <c r="TTO3" s="2439"/>
      <c r="TTP3" s="2439"/>
      <c r="TTQ3" s="2439"/>
      <c r="TTR3" s="2439"/>
      <c r="TTS3" s="2439"/>
      <c r="TTT3" s="2439"/>
      <c r="TTU3" s="2439"/>
      <c r="TTV3" s="2439"/>
      <c r="TTW3" s="2439"/>
      <c r="TTX3" s="2439"/>
      <c r="TTY3" s="2439"/>
      <c r="TTZ3" s="2439"/>
      <c r="TUA3" s="2439"/>
      <c r="TUB3" s="2439"/>
      <c r="TUC3" s="2439"/>
      <c r="TUD3" s="2439"/>
      <c r="TUE3" s="2439"/>
      <c r="TUF3" s="2439"/>
      <c r="TUG3" s="2439"/>
      <c r="TUH3" s="2439"/>
      <c r="TUI3" s="2439"/>
      <c r="TUJ3" s="2439"/>
      <c r="TUK3" s="2439"/>
      <c r="TUL3" s="2439"/>
      <c r="TUM3" s="2439"/>
      <c r="TUN3" s="2439"/>
      <c r="TUO3" s="2439"/>
      <c r="TUP3" s="2439"/>
      <c r="TUQ3" s="2439"/>
      <c r="TUR3" s="2439"/>
      <c r="TUS3" s="2439"/>
      <c r="TUT3" s="2439"/>
      <c r="TUU3" s="2439"/>
      <c r="TUV3" s="2439"/>
      <c r="TUW3" s="2439"/>
      <c r="TUX3" s="2439"/>
      <c r="TUY3" s="2439"/>
      <c r="TUZ3" s="2439"/>
      <c r="TVA3" s="2439"/>
      <c r="TVB3" s="2439"/>
      <c r="TVC3" s="2439"/>
      <c r="TVD3" s="2439"/>
      <c r="TVE3" s="2439"/>
      <c r="TVF3" s="2439"/>
      <c r="TVG3" s="2439"/>
      <c r="TVH3" s="2439"/>
      <c r="TVI3" s="2439"/>
      <c r="TVJ3" s="2439"/>
      <c r="TVK3" s="2439"/>
      <c r="TVL3" s="2439"/>
      <c r="TVM3" s="2439"/>
      <c r="TVN3" s="2439"/>
      <c r="TVO3" s="2439"/>
      <c r="TVP3" s="2439"/>
      <c r="TVQ3" s="2439"/>
      <c r="TVR3" s="2439"/>
      <c r="TVS3" s="2439"/>
      <c r="TVT3" s="2439"/>
      <c r="TVU3" s="2439"/>
      <c r="TVV3" s="2439"/>
      <c r="TVW3" s="2439"/>
      <c r="TVX3" s="2439"/>
      <c r="TVY3" s="2439"/>
      <c r="TVZ3" s="2439"/>
      <c r="TWA3" s="2439"/>
      <c r="TWB3" s="2439"/>
      <c r="TWC3" s="2439"/>
      <c r="TWD3" s="2439"/>
      <c r="TWE3" s="2439"/>
      <c r="TWF3" s="2439"/>
      <c r="TWG3" s="2439"/>
      <c r="TWH3" s="2439"/>
      <c r="TWI3" s="2439"/>
      <c r="TWJ3" s="2439"/>
      <c r="TWK3" s="2439"/>
      <c r="TWL3" s="2439"/>
      <c r="TWM3" s="2439"/>
      <c r="TWN3" s="2439"/>
      <c r="TWO3" s="2439"/>
      <c r="TWP3" s="2439"/>
      <c r="TWQ3" s="2439"/>
      <c r="TWR3" s="2439"/>
      <c r="TWS3" s="2439"/>
      <c r="TWT3" s="2439"/>
      <c r="TWU3" s="2439"/>
      <c r="TWV3" s="2439"/>
      <c r="TWW3" s="2439"/>
      <c r="TWX3" s="2439"/>
      <c r="TWY3" s="2439"/>
      <c r="TWZ3" s="2439"/>
      <c r="TXA3" s="2439"/>
      <c r="TXB3" s="2439"/>
      <c r="TXC3" s="2439"/>
      <c r="TXD3" s="2439"/>
      <c r="TXE3" s="2439"/>
      <c r="TXF3" s="2439"/>
      <c r="TXG3" s="2439"/>
      <c r="TXH3" s="2439"/>
      <c r="TXI3" s="2439"/>
      <c r="TXJ3" s="2439"/>
      <c r="TXK3" s="2439"/>
      <c r="TXL3" s="2439"/>
      <c r="TXM3" s="2439"/>
      <c r="TXN3" s="2439"/>
      <c r="TXO3" s="2439"/>
      <c r="TXP3" s="2439"/>
      <c r="TXQ3" s="2439"/>
      <c r="TXR3" s="2439"/>
      <c r="TXS3" s="2439"/>
      <c r="TXT3" s="2439"/>
      <c r="TXU3" s="2439"/>
      <c r="TXV3" s="2439"/>
      <c r="TXW3" s="2439"/>
      <c r="TXX3" s="2439"/>
      <c r="TXY3" s="2439"/>
      <c r="TXZ3" s="2439"/>
      <c r="TYA3" s="2439"/>
      <c r="TYB3" s="2439"/>
      <c r="TYC3" s="2439"/>
      <c r="TYD3" s="2439"/>
      <c r="TYE3" s="2439"/>
      <c r="TYF3" s="2439"/>
      <c r="TYG3" s="2439"/>
      <c r="TYH3" s="2439"/>
      <c r="TYI3" s="2439"/>
      <c r="TYJ3" s="2439"/>
      <c r="TYK3" s="2439"/>
      <c r="TYL3" s="2439"/>
      <c r="TYM3" s="2439"/>
      <c r="TYN3" s="2439"/>
      <c r="TYO3" s="2439"/>
      <c r="TYP3" s="2439"/>
      <c r="TYQ3" s="2439"/>
      <c r="TYR3" s="2439"/>
      <c r="TYS3" s="2439"/>
      <c r="TYT3" s="2439"/>
      <c r="TYU3" s="2439"/>
      <c r="TYV3" s="2439"/>
      <c r="TYW3" s="2439"/>
      <c r="TYX3" s="2439"/>
      <c r="TYY3" s="2439"/>
      <c r="TYZ3" s="2439"/>
      <c r="TZA3" s="2439"/>
      <c r="TZB3" s="2439"/>
      <c r="TZC3" s="2439"/>
      <c r="TZD3" s="2439"/>
      <c r="TZE3" s="2439"/>
      <c r="TZF3" s="2439"/>
      <c r="TZG3" s="2439"/>
      <c r="TZH3" s="2439"/>
      <c r="TZI3" s="2439"/>
      <c r="TZJ3" s="2439"/>
      <c r="TZK3" s="2439"/>
      <c r="TZL3" s="2439"/>
      <c r="TZM3" s="2439"/>
      <c r="TZN3" s="2439"/>
      <c r="TZO3" s="2439"/>
      <c r="TZP3" s="2439"/>
      <c r="TZQ3" s="2439"/>
      <c r="TZR3" s="2439"/>
      <c r="TZS3" s="2439"/>
      <c r="TZT3" s="2439"/>
      <c r="TZU3" s="2439"/>
      <c r="TZV3" s="2439"/>
      <c r="TZW3" s="2439"/>
      <c r="TZX3" s="2439"/>
      <c r="TZY3" s="2439"/>
      <c r="TZZ3" s="2439"/>
      <c r="UAA3" s="2439"/>
      <c r="UAB3" s="2439"/>
      <c r="UAC3" s="2439"/>
      <c r="UAD3" s="2439"/>
      <c r="UAE3" s="2439"/>
      <c r="UAF3" s="2439"/>
      <c r="UAG3" s="2439"/>
      <c r="UAH3" s="2439"/>
      <c r="UAI3" s="2439"/>
      <c r="UAJ3" s="2439"/>
      <c r="UAK3" s="2439"/>
      <c r="UAL3" s="2439"/>
      <c r="UAM3" s="2439"/>
      <c r="UAN3" s="2439"/>
      <c r="UAO3" s="2439"/>
      <c r="UAP3" s="2439"/>
      <c r="UAQ3" s="2439"/>
      <c r="UAR3" s="2439"/>
      <c r="UAS3" s="2439"/>
      <c r="UAT3" s="2439"/>
      <c r="UAU3" s="2439"/>
      <c r="UAV3" s="2439"/>
      <c r="UAW3" s="2439"/>
      <c r="UAX3" s="2439"/>
      <c r="UAY3" s="2439"/>
      <c r="UAZ3" s="2439"/>
      <c r="UBA3" s="2439"/>
      <c r="UBB3" s="2439"/>
      <c r="UBC3" s="2439"/>
      <c r="UBD3" s="2439"/>
      <c r="UBE3" s="2439"/>
      <c r="UBF3" s="2439"/>
      <c r="UBG3" s="2439"/>
      <c r="UBH3" s="2439"/>
      <c r="UBI3" s="2439"/>
      <c r="UBJ3" s="2439"/>
      <c r="UBK3" s="2439"/>
      <c r="UBL3" s="2439"/>
      <c r="UBM3" s="2439"/>
      <c r="UBN3" s="2439"/>
      <c r="UBO3" s="2439"/>
      <c r="UBP3" s="2439"/>
      <c r="UBQ3" s="2439"/>
      <c r="UBR3" s="2439"/>
      <c r="UBS3" s="2439"/>
      <c r="UBT3" s="2439"/>
      <c r="UBU3" s="2439"/>
      <c r="UBV3" s="2439"/>
      <c r="UBW3" s="2439"/>
      <c r="UBX3" s="2439"/>
      <c r="UBY3" s="2439"/>
      <c r="UBZ3" s="2439"/>
      <c r="UCA3" s="2439"/>
      <c r="UCB3" s="2439"/>
      <c r="UCC3" s="2439"/>
      <c r="UCD3" s="2439"/>
      <c r="UCE3" s="2439"/>
      <c r="UCF3" s="2439"/>
      <c r="UCG3" s="2439"/>
      <c r="UCH3" s="2439"/>
      <c r="UCI3" s="2439"/>
      <c r="UCJ3" s="2439"/>
      <c r="UCK3" s="2439"/>
      <c r="UCL3" s="2439"/>
      <c r="UCM3" s="2439"/>
      <c r="UCN3" s="2439"/>
      <c r="UCO3" s="2439"/>
      <c r="UCP3" s="2439"/>
      <c r="UCQ3" s="2439"/>
      <c r="UCR3" s="2439"/>
      <c r="UCS3" s="2439"/>
      <c r="UCT3" s="2439"/>
      <c r="UCU3" s="2439"/>
      <c r="UCV3" s="2439"/>
      <c r="UCW3" s="2439"/>
      <c r="UCX3" s="2439"/>
      <c r="UCY3" s="2439"/>
      <c r="UCZ3" s="2439"/>
      <c r="UDA3" s="2439"/>
      <c r="UDB3" s="2439"/>
      <c r="UDC3" s="2439"/>
      <c r="UDD3" s="2439"/>
      <c r="UDE3" s="2439"/>
      <c r="UDF3" s="2439"/>
      <c r="UDG3" s="2439"/>
      <c r="UDH3" s="2439"/>
      <c r="UDI3" s="2439"/>
      <c r="UDJ3" s="2439"/>
      <c r="UDK3" s="2439"/>
      <c r="UDL3" s="2439"/>
      <c r="UDM3" s="2439"/>
      <c r="UDN3" s="2439"/>
      <c r="UDO3" s="2439"/>
      <c r="UDP3" s="2439"/>
      <c r="UDQ3" s="2439"/>
      <c r="UDR3" s="2439"/>
      <c r="UDS3" s="2439"/>
      <c r="UDT3" s="2439"/>
      <c r="UDU3" s="2439"/>
      <c r="UDV3" s="2439"/>
      <c r="UDW3" s="2439"/>
      <c r="UDX3" s="2439"/>
      <c r="UDY3" s="2439"/>
      <c r="UDZ3" s="2439"/>
      <c r="UEA3" s="2439"/>
      <c r="UEB3" s="2439"/>
      <c r="UEC3" s="2439"/>
      <c r="UED3" s="2439"/>
      <c r="UEE3" s="2439"/>
      <c r="UEF3" s="2439"/>
      <c r="UEG3" s="2439"/>
      <c r="UEH3" s="2439"/>
      <c r="UEI3" s="2439"/>
      <c r="UEJ3" s="2439"/>
      <c r="UEK3" s="2439"/>
      <c r="UEL3" s="2439"/>
      <c r="UEM3" s="2439"/>
      <c r="UEN3" s="2439"/>
      <c r="UEO3" s="2439"/>
      <c r="UEP3" s="2439"/>
      <c r="UEQ3" s="2439"/>
      <c r="UER3" s="2439"/>
      <c r="UES3" s="2439"/>
      <c r="UET3" s="2439"/>
      <c r="UEU3" s="2439"/>
      <c r="UEV3" s="2439"/>
      <c r="UEW3" s="2439"/>
      <c r="UEX3" s="2439"/>
      <c r="UEY3" s="2439"/>
      <c r="UEZ3" s="2439"/>
      <c r="UFA3" s="2439"/>
      <c r="UFB3" s="2439"/>
      <c r="UFC3" s="2439"/>
      <c r="UFD3" s="2439"/>
      <c r="UFE3" s="2439"/>
      <c r="UFF3" s="2439"/>
      <c r="UFG3" s="2439"/>
      <c r="UFH3" s="2439"/>
      <c r="UFI3" s="2439"/>
      <c r="UFJ3" s="2439"/>
      <c r="UFK3" s="2439"/>
      <c r="UFL3" s="2439"/>
      <c r="UFM3" s="2439"/>
      <c r="UFN3" s="2439"/>
      <c r="UFO3" s="2439"/>
      <c r="UFP3" s="2439"/>
      <c r="UFQ3" s="2439"/>
      <c r="UFR3" s="2439"/>
      <c r="UFS3" s="2439"/>
      <c r="UFT3" s="2439"/>
      <c r="UFU3" s="2439"/>
      <c r="UFV3" s="2439"/>
      <c r="UFW3" s="2439"/>
      <c r="UFX3" s="2439"/>
      <c r="UFY3" s="2439"/>
      <c r="UFZ3" s="2439"/>
      <c r="UGA3" s="2439"/>
      <c r="UGB3" s="2439"/>
      <c r="UGC3" s="2439"/>
      <c r="UGD3" s="2439"/>
      <c r="UGE3" s="2439"/>
      <c r="UGF3" s="2439"/>
      <c r="UGG3" s="2439"/>
      <c r="UGH3" s="2439"/>
      <c r="UGI3" s="2439"/>
      <c r="UGJ3" s="2439"/>
      <c r="UGK3" s="2439"/>
      <c r="UGL3" s="2439"/>
      <c r="UGM3" s="2439"/>
      <c r="UGN3" s="2439"/>
      <c r="UGO3" s="2439"/>
      <c r="UGP3" s="2439"/>
      <c r="UGQ3" s="2439"/>
      <c r="UGR3" s="2439"/>
      <c r="UGS3" s="2439"/>
      <c r="UGT3" s="2439"/>
      <c r="UGU3" s="2439"/>
      <c r="UGV3" s="2439"/>
      <c r="UGW3" s="2439"/>
      <c r="UGX3" s="2439"/>
      <c r="UGY3" s="2439"/>
      <c r="UGZ3" s="2439"/>
      <c r="UHA3" s="2439"/>
      <c r="UHB3" s="2439"/>
      <c r="UHC3" s="2439"/>
      <c r="UHD3" s="2439"/>
      <c r="UHE3" s="2439"/>
      <c r="UHF3" s="2439"/>
      <c r="UHG3" s="2439"/>
      <c r="UHH3" s="2439"/>
      <c r="UHI3" s="2439"/>
      <c r="UHJ3" s="2439"/>
      <c r="UHK3" s="2439"/>
      <c r="UHL3" s="2439"/>
      <c r="UHM3" s="2439"/>
      <c r="UHN3" s="2439"/>
      <c r="UHO3" s="2439"/>
      <c r="UHP3" s="2439"/>
      <c r="UHQ3" s="2439"/>
      <c r="UHR3" s="2439"/>
      <c r="UHS3" s="2439"/>
      <c r="UHT3" s="2439"/>
      <c r="UHU3" s="2439"/>
      <c r="UHV3" s="2439"/>
      <c r="UHW3" s="2439"/>
      <c r="UHX3" s="2439"/>
      <c r="UHY3" s="2439"/>
      <c r="UHZ3" s="2439"/>
      <c r="UIA3" s="2439"/>
      <c r="UIB3" s="2439"/>
      <c r="UIC3" s="2439"/>
      <c r="UID3" s="2439"/>
      <c r="UIE3" s="2439"/>
      <c r="UIF3" s="2439"/>
      <c r="UIG3" s="2439"/>
      <c r="UIH3" s="2439"/>
      <c r="UII3" s="2439"/>
      <c r="UIJ3" s="2439"/>
      <c r="UIK3" s="2439"/>
      <c r="UIL3" s="2439"/>
      <c r="UIM3" s="2439"/>
      <c r="UIN3" s="2439"/>
      <c r="UIO3" s="2439"/>
      <c r="UIP3" s="2439"/>
      <c r="UIQ3" s="2439"/>
      <c r="UIR3" s="2439"/>
      <c r="UIS3" s="2439"/>
      <c r="UIT3" s="2439"/>
      <c r="UIU3" s="2439"/>
      <c r="UIV3" s="2439"/>
      <c r="UIW3" s="2439"/>
      <c r="UIX3" s="2439"/>
      <c r="UIY3" s="2439"/>
      <c r="UIZ3" s="2439"/>
      <c r="UJA3" s="2439"/>
      <c r="UJB3" s="2439"/>
      <c r="UJC3" s="2439"/>
      <c r="UJD3" s="2439"/>
      <c r="UJE3" s="2439"/>
      <c r="UJF3" s="2439"/>
      <c r="UJG3" s="2439"/>
      <c r="UJH3" s="2439"/>
      <c r="UJI3" s="2439"/>
      <c r="UJJ3" s="2439"/>
      <c r="UJK3" s="2439"/>
      <c r="UJL3" s="2439"/>
      <c r="UJM3" s="2439"/>
      <c r="UJN3" s="2439"/>
      <c r="UJO3" s="2439"/>
      <c r="UJP3" s="2439"/>
      <c r="UJQ3" s="2439"/>
      <c r="UJR3" s="2439"/>
      <c r="UJS3" s="2439"/>
      <c r="UJT3" s="2439"/>
      <c r="UJU3" s="2439"/>
      <c r="UJV3" s="2439"/>
      <c r="UJW3" s="2439"/>
      <c r="UJX3" s="2439"/>
      <c r="UJY3" s="2439"/>
      <c r="UJZ3" s="2439"/>
      <c r="UKA3" s="2439"/>
      <c r="UKB3" s="2439"/>
      <c r="UKC3" s="2439"/>
      <c r="UKD3" s="2439"/>
      <c r="UKE3" s="2439"/>
      <c r="UKF3" s="2439"/>
      <c r="UKG3" s="2439"/>
      <c r="UKH3" s="2439"/>
      <c r="UKI3" s="2439"/>
      <c r="UKJ3" s="2439"/>
      <c r="UKK3" s="2439"/>
      <c r="UKL3" s="2439"/>
      <c r="UKM3" s="2439"/>
      <c r="UKN3" s="2439"/>
      <c r="UKO3" s="2439"/>
      <c r="UKP3" s="2439"/>
      <c r="UKQ3" s="2439"/>
      <c r="UKR3" s="2439"/>
      <c r="UKS3" s="2439"/>
      <c r="UKT3" s="2439"/>
      <c r="UKU3" s="2439"/>
      <c r="UKV3" s="2439"/>
      <c r="UKW3" s="2439"/>
      <c r="UKX3" s="2439"/>
      <c r="UKY3" s="2439"/>
      <c r="UKZ3" s="2439"/>
      <c r="ULA3" s="2439"/>
      <c r="ULB3" s="2439"/>
      <c r="ULC3" s="2439"/>
      <c r="ULD3" s="2439"/>
      <c r="ULE3" s="2439"/>
      <c r="ULF3" s="2439"/>
      <c r="ULG3" s="2439"/>
      <c r="ULH3" s="2439"/>
      <c r="ULI3" s="2439"/>
      <c r="ULJ3" s="2439"/>
      <c r="ULK3" s="2439"/>
      <c r="ULL3" s="2439"/>
      <c r="ULM3" s="2439"/>
      <c r="ULN3" s="2439"/>
      <c r="ULO3" s="2439"/>
      <c r="ULP3" s="2439"/>
      <c r="ULQ3" s="2439"/>
      <c r="ULR3" s="2439"/>
      <c r="ULS3" s="2439"/>
      <c r="ULT3" s="2439"/>
      <c r="ULU3" s="2439"/>
      <c r="ULV3" s="2439"/>
      <c r="ULW3" s="2439"/>
      <c r="ULX3" s="2439"/>
      <c r="ULY3" s="2439"/>
      <c r="ULZ3" s="2439"/>
      <c r="UMA3" s="2439"/>
      <c r="UMB3" s="2439"/>
      <c r="UMC3" s="2439"/>
      <c r="UMD3" s="2439"/>
      <c r="UME3" s="2439"/>
      <c r="UMF3" s="2439"/>
      <c r="UMG3" s="2439"/>
      <c r="UMH3" s="2439"/>
      <c r="UMI3" s="2439"/>
      <c r="UMJ3" s="2439"/>
      <c r="UMK3" s="2439"/>
      <c r="UML3" s="2439"/>
      <c r="UMM3" s="2439"/>
      <c r="UMN3" s="2439"/>
      <c r="UMO3" s="2439"/>
      <c r="UMP3" s="2439"/>
      <c r="UMQ3" s="2439"/>
      <c r="UMR3" s="2439"/>
      <c r="UMS3" s="2439"/>
      <c r="UMT3" s="2439"/>
      <c r="UMU3" s="2439"/>
      <c r="UMV3" s="2439"/>
      <c r="UMW3" s="2439"/>
      <c r="UMX3" s="2439"/>
      <c r="UMY3" s="2439"/>
      <c r="UMZ3" s="2439"/>
      <c r="UNA3" s="2439"/>
      <c r="UNB3" s="2439"/>
      <c r="UNC3" s="2439"/>
      <c r="UND3" s="2439"/>
      <c r="UNE3" s="2439"/>
      <c r="UNF3" s="2439"/>
      <c r="UNG3" s="2439"/>
      <c r="UNH3" s="2439"/>
      <c r="UNI3" s="2439"/>
      <c r="UNJ3" s="2439"/>
      <c r="UNK3" s="2439"/>
      <c r="UNL3" s="2439"/>
      <c r="UNM3" s="2439"/>
      <c r="UNN3" s="2439"/>
      <c r="UNO3" s="2439"/>
      <c r="UNP3" s="2439"/>
      <c r="UNQ3" s="2439"/>
      <c r="UNR3" s="2439"/>
      <c r="UNS3" s="2439"/>
      <c r="UNT3" s="2439"/>
      <c r="UNU3" s="2439"/>
      <c r="UNV3" s="2439"/>
      <c r="UNW3" s="2439"/>
      <c r="UNX3" s="2439"/>
      <c r="UNY3" s="2439"/>
      <c r="UNZ3" s="2439"/>
      <c r="UOA3" s="2439"/>
      <c r="UOB3" s="2439"/>
      <c r="UOC3" s="2439"/>
      <c r="UOD3" s="2439"/>
      <c r="UOE3" s="2439"/>
      <c r="UOF3" s="2439"/>
      <c r="UOG3" s="2439"/>
      <c r="UOH3" s="2439"/>
      <c r="UOI3" s="2439"/>
      <c r="UOJ3" s="2439"/>
      <c r="UOK3" s="2439"/>
      <c r="UOL3" s="2439"/>
      <c r="UOM3" s="2439"/>
      <c r="UON3" s="2439"/>
      <c r="UOO3" s="2439"/>
      <c r="UOP3" s="2439"/>
      <c r="UOQ3" s="2439"/>
      <c r="UOR3" s="2439"/>
      <c r="UOS3" s="2439"/>
      <c r="UOT3" s="2439"/>
      <c r="UOU3" s="2439"/>
      <c r="UOV3" s="2439"/>
      <c r="UOW3" s="2439"/>
      <c r="UOX3" s="2439"/>
      <c r="UOY3" s="2439"/>
      <c r="UOZ3" s="2439"/>
      <c r="UPA3" s="2439"/>
      <c r="UPB3" s="2439"/>
      <c r="UPC3" s="2439"/>
      <c r="UPD3" s="2439"/>
      <c r="UPE3" s="2439"/>
      <c r="UPF3" s="2439"/>
      <c r="UPG3" s="2439"/>
      <c r="UPH3" s="2439"/>
      <c r="UPI3" s="2439"/>
      <c r="UPJ3" s="2439"/>
      <c r="UPK3" s="2439"/>
      <c r="UPL3" s="2439"/>
      <c r="UPM3" s="2439"/>
      <c r="UPN3" s="2439"/>
      <c r="UPO3" s="2439"/>
      <c r="UPP3" s="2439"/>
      <c r="UPQ3" s="2439"/>
      <c r="UPR3" s="2439"/>
      <c r="UPS3" s="2439"/>
      <c r="UPT3" s="2439"/>
      <c r="UPU3" s="2439"/>
      <c r="UPV3" s="2439"/>
      <c r="UPW3" s="2439"/>
      <c r="UPX3" s="2439"/>
      <c r="UPY3" s="2439"/>
      <c r="UPZ3" s="2439"/>
      <c r="UQA3" s="2439"/>
      <c r="UQB3" s="2439"/>
      <c r="UQC3" s="2439"/>
      <c r="UQD3" s="2439"/>
      <c r="UQE3" s="2439"/>
      <c r="UQF3" s="2439"/>
      <c r="UQG3" s="2439"/>
      <c r="UQH3" s="2439"/>
      <c r="UQI3" s="2439"/>
      <c r="UQJ3" s="2439"/>
      <c r="UQK3" s="2439"/>
      <c r="UQL3" s="2439"/>
      <c r="UQM3" s="2439"/>
      <c r="UQN3" s="2439"/>
      <c r="UQO3" s="2439"/>
      <c r="UQP3" s="2439"/>
      <c r="UQQ3" s="2439"/>
      <c r="UQR3" s="2439"/>
      <c r="UQS3" s="2439"/>
      <c r="UQT3" s="2439"/>
      <c r="UQU3" s="2439"/>
      <c r="UQV3" s="2439"/>
      <c r="UQW3" s="2439"/>
      <c r="UQX3" s="2439"/>
      <c r="UQY3" s="2439"/>
      <c r="UQZ3" s="2439"/>
      <c r="URA3" s="2439"/>
      <c r="URB3" s="2439"/>
      <c r="URC3" s="2439"/>
      <c r="URD3" s="2439"/>
      <c r="URE3" s="2439"/>
      <c r="URF3" s="2439"/>
      <c r="URG3" s="2439"/>
      <c r="URH3" s="2439"/>
      <c r="URI3" s="2439"/>
      <c r="URJ3" s="2439"/>
      <c r="URK3" s="2439"/>
      <c r="URL3" s="2439"/>
      <c r="URM3" s="2439"/>
      <c r="URN3" s="2439"/>
      <c r="URO3" s="2439"/>
      <c r="URP3" s="2439"/>
      <c r="URQ3" s="2439"/>
      <c r="URR3" s="2439"/>
      <c r="URS3" s="2439"/>
      <c r="URT3" s="2439"/>
      <c r="URU3" s="2439"/>
      <c r="URV3" s="2439"/>
      <c r="URW3" s="2439"/>
      <c r="URX3" s="2439"/>
      <c r="URY3" s="2439"/>
      <c r="URZ3" s="2439"/>
      <c r="USA3" s="2439"/>
      <c r="USB3" s="2439"/>
      <c r="USC3" s="2439"/>
      <c r="USD3" s="2439"/>
      <c r="USE3" s="2439"/>
      <c r="USF3" s="2439"/>
      <c r="USG3" s="2439"/>
      <c r="USH3" s="2439"/>
      <c r="USI3" s="2439"/>
      <c r="USJ3" s="2439"/>
      <c r="USK3" s="2439"/>
      <c r="USL3" s="2439"/>
      <c r="USM3" s="2439"/>
      <c r="USN3" s="2439"/>
      <c r="USO3" s="2439"/>
      <c r="USP3" s="2439"/>
      <c r="USQ3" s="2439"/>
      <c r="USR3" s="2439"/>
      <c r="USS3" s="2439"/>
      <c r="UST3" s="2439"/>
      <c r="USU3" s="2439"/>
      <c r="USV3" s="2439"/>
      <c r="USW3" s="2439"/>
      <c r="USX3" s="2439"/>
      <c r="USY3" s="2439"/>
      <c r="USZ3" s="2439"/>
      <c r="UTA3" s="2439"/>
      <c r="UTB3" s="2439"/>
      <c r="UTC3" s="2439"/>
      <c r="UTD3" s="2439"/>
      <c r="UTE3" s="2439"/>
      <c r="UTF3" s="2439"/>
      <c r="UTG3" s="2439"/>
      <c r="UTH3" s="2439"/>
      <c r="UTI3" s="2439"/>
      <c r="UTJ3" s="2439"/>
      <c r="UTK3" s="2439"/>
      <c r="UTL3" s="2439"/>
      <c r="UTM3" s="2439"/>
      <c r="UTN3" s="2439"/>
      <c r="UTO3" s="2439"/>
      <c r="UTP3" s="2439"/>
      <c r="UTQ3" s="2439"/>
      <c r="UTR3" s="2439"/>
      <c r="UTS3" s="2439"/>
      <c r="UTT3" s="2439"/>
      <c r="UTU3" s="2439"/>
      <c r="UTV3" s="2439"/>
      <c r="UTW3" s="2439"/>
      <c r="UTX3" s="2439"/>
      <c r="UTY3" s="2439"/>
      <c r="UTZ3" s="2439"/>
      <c r="UUA3" s="2439"/>
      <c r="UUB3" s="2439"/>
      <c r="UUC3" s="2439"/>
      <c r="UUD3" s="2439"/>
      <c r="UUE3" s="2439"/>
      <c r="UUF3" s="2439"/>
      <c r="UUG3" s="2439"/>
      <c r="UUH3" s="2439"/>
      <c r="UUI3" s="2439"/>
      <c r="UUJ3" s="2439"/>
      <c r="UUK3" s="2439"/>
      <c r="UUL3" s="2439"/>
      <c r="UUM3" s="2439"/>
      <c r="UUN3" s="2439"/>
      <c r="UUO3" s="2439"/>
      <c r="UUP3" s="2439"/>
      <c r="UUQ3" s="2439"/>
      <c r="UUR3" s="2439"/>
      <c r="UUS3" s="2439"/>
      <c r="UUT3" s="2439"/>
      <c r="UUU3" s="2439"/>
      <c r="UUV3" s="2439"/>
      <c r="UUW3" s="2439"/>
      <c r="UUX3" s="2439"/>
      <c r="UUY3" s="2439"/>
      <c r="UUZ3" s="2439"/>
      <c r="UVA3" s="2439"/>
      <c r="UVB3" s="2439"/>
      <c r="UVC3" s="2439"/>
      <c r="UVD3" s="2439"/>
      <c r="UVE3" s="2439"/>
      <c r="UVF3" s="2439"/>
      <c r="UVG3" s="2439"/>
      <c r="UVH3" s="2439"/>
      <c r="UVI3" s="2439"/>
      <c r="UVJ3" s="2439"/>
      <c r="UVK3" s="2439"/>
      <c r="UVL3" s="2439"/>
      <c r="UVM3" s="2439"/>
      <c r="UVN3" s="2439"/>
      <c r="UVO3" s="2439"/>
      <c r="UVP3" s="2439"/>
      <c r="UVQ3" s="2439"/>
      <c r="UVR3" s="2439"/>
      <c r="UVS3" s="2439"/>
      <c r="UVT3" s="2439"/>
      <c r="UVU3" s="2439"/>
      <c r="UVV3" s="2439"/>
      <c r="UVW3" s="2439"/>
      <c r="UVX3" s="2439"/>
      <c r="UVY3" s="2439"/>
      <c r="UVZ3" s="2439"/>
      <c r="UWA3" s="2439"/>
      <c r="UWB3" s="2439"/>
      <c r="UWC3" s="2439"/>
      <c r="UWD3" s="2439"/>
      <c r="UWE3" s="2439"/>
      <c r="UWF3" s="2439"/>
      <c r="UWG3" s="2439"/>
      <c r="UWH3" s="2439"/>
      <c r="UWI3" s="2439"/>
      <c r="UWJ3" s="2439"/>
      <c r="UWK3" s="2439"/>
      <c r="UWL3" s="2439"/>
      <c r="UWM3" s="2439"/>
      <c r="UWN3" s="2439"/>
      <c r="UWO3" s="2439"/>
      <c r="UWP3" s="2439"/>
      <c r="UWQ3" s="2439"/>
      <c r="UWR3" s="2439"/>
      <c r="UWS3" s="2439"/>
      <c r="UWT3" s="2439"/>
      <c r="UWU3" s="2439"/>
      <c r="UWV3" s="2439"/>
      <c r="UWW3" s="2439"/>
      <c r="UWX3" s="2439"/>
      <c r="UWY3" s="2439"/>
      <c r="UWZ3" s="2439"/>
      <c r="UXA3" s="2439"/>
      <c r="UXB3" s="2439"/>
      <c r="UXC3" s="2439"/>
      <c r="UXD3" s="2439"/>
      <c r="UXE3" s="2439"/>
      <c r="UXF3" s="2439"/>
      <c r="UXG3" s="2439"/>
      <c r="UXH3" s="2439"/>
      <c r="UXI3" s="2439"/>
      <c r="UXJ3" s="2439"/>
      <c r="UXK3" s="2439"/>
      <c r="UXL3" s="2439"/>
      <c r="UXM3" s="2439"/>
      <c r="UXN3" s="2439"/>
      <c r="UXO3" s="2439"/>
      <c r="UXP3" s="2439"/>
      <c r="UXQ3" s="2439"/>
      <c r="UXR3" s="2439"/>
      <c r="UXS3" s="2439"/>
      <c r="UXT3" s="2439"/>
      <c r="UXU3" s="2439"/>
      <c r="UXV3" s="2439"/>
      <c r="UXW3" s="2439"/>
      <c r="UXX3" s="2439"/>
      <c r="UXY3" s="2439"/>
      <c r="UXZ3" s="2439"/>
      <c r="UYA3" s="2439"/>
      <c r="UYB3" s="2439"/>
      <c r="UYC3" s="2439"/>
      <c r="UYD3" s="2439"/>
      <c r="UYE3" s="2439"/>
      <c r="UYF3" s="2439"/>
      <c r="UYG3" s="2439"/>
      <c r="UYH3" s="2439"/>
      <c r="UYI3" s="2439"/>
      <c r="UYJ3" s="2439"/>
      <c r="UYK3" s="2439"/>
      <c r="UYL3" s="2439"/>
      <c r="UYM3" s="2439"/>
      <c r="UYN3" s="2439"/>
      <c r="UYO3" s="2439"/>
      <c r="UYP3" s="2439"/>
      <c r="UYQ3" s="2439"/>
      <c r="UYR3" s="2439"/>
      <c r="UYS3" s="2439"/>
      <c r="UYT3" s="2439"/>
      <c r="UYU3" s="2439"/>
      <c r="UYV3" s="2439"/>
      <c r="UYW3" s="2439"/>
      <c r="UYX3" s="2439"/>
      <c r="UYY3" s="2439"/>
      <c r="UYZ3" s="2439"/>
      <c r="UZA3" s="2439"/>
      <c r="UZB3" s="2439"/>
      <c r="UZC3" s="2439"/>
      <c r="UZD3" s="2439"/>
      <c r="UZE3" s="2439"/>
      <c r="UZF3" s="2439"/>
      <c r="UZG3" s="2439"/>
      <c r="UZH3" s="2439"/>
      <c r="UZI3" s="2439"/>
      <c r="UZJ3" s="2439"/>
      <c r="UZK3" s="2439"/>
      <c r="UZL3" s="2439"/>
      <c r="UZM3" s="2439"/>
      <c r="UZN3" s="2439"/>
      <c r="UZO3" s="2439"/>
      <c r="UZP3" s="2439"/>
      <c r="UZQ3" s="2439"/>
      <c r="UZR3" s="2439"/>
      <c r="UZS3" s="2439"/>
      <c r="UZT3" s="2439"/>
      <c r="UZU3" s="2439"/>
      <c r="UZV3" s="2439"/>
      <c r="UZW3" s="2439"/>
      <c r="UZX3" s="2439"/>
      <c r="UZY3" s="2439"/>
      <c r="UZZ3" s="2439"/>
      <c r="VAA3" s="2439"/>
      <c r="VAB3" s="2439"/>
      <c r="VAC3" s="2439"/>
      <c r="VAD3" s="2439"/>
      <c r="VAE3" s="2439"/>
      <c r="VAF3" s="2439"/>
      <c r="VAG3" s="2439"/>
      <c r="VAH3" s="2439"/>
      <c r="VAI3" s="2439"/>
      <c r="VAJ3" s="2439"/>
      <c r="VAK3" s="2439"/>
      <c r="VAL3" s="2439"/>
      <c r="VAM3" s="2439"/>
      <c r="VAN3" s="2439"/>
      <c r="VAO3" s="2439"/>
      <c r="VAP3" s="2439"/>
      <c r="VAQ3" s="2439"/>
      <c r="VAR3" s="2439"/>
      <c r="VAS3" s="2439"/>
      <c r="VAT3" s="2439"/>
      <c r="VAU3" s="2439"/>
      <c r="VAV3" s="2439"/>
      <c r="VAW3" s="2439"/>
      <c r="VAX3" s="2439"/>
      <c r="VAY3" s="2439"/>
      <c r="VAZ3" s="2439"/>
      <c r="VBA3" s="2439"/>
      <c r="VBB3" s="2439"/>
      <c r="VBC3" s="2439"/>
      <c r="VBD3" s="2439"/>
      <c r="VBE3" s="2439"/>
      <c r="VBF3" s="2439"/>
      <c r="VBG3" s="2439"/>
      <c r="VBH3" s="2439"/>
      <c r="VBI3" s="2439"/>
      <c r="VBJ3" s="2439"/>
      <c r="VBK3" s="2439"/>
      <c r="VBL3" s="2439"/>
      <c r="VBM3" s="2439"/>
      <c r="VBN3" s="2439"/>
      <c r="VBO3" s="2439"/>
      <c r="VBP3" s="2439"/>
      <c r="VBQ3" s="2439"/>
      <c r="VBR3" s="2439"/>
      <c r="VBS3" s="2439"/>
      <c r="VBT3" s="2439"/>
      <c r="VBU3" s="2439"/>
      <c r="VBV3" s="2439"/>
      <c r="VBW3" s="2439"/>
      <c r="VBX3" s="2439"/>
      <c r="VBY3" s="2439"/>
      <c r="VBZ3" s="2439"/>
      <c r="VCA3" s="2439"/>
      <c r="VCB3" s="2439"/>
      <c r="VCC3" s="2439"/>
      <c r="VCD3" s="2439"/>
      <c r="VCE3" s="2439"/>
      <c r="VCF3" s="2439"/>
      <c r="VCG3" s="2439"/>
      <c r="VCH3" s="2439"/>
      <c r="VCI3" s="2439"/>
      <c r="VCJ3" s="2439"/>
      <c r="VCK3" s="2439"/>
      <c r="VCL3" s="2439"/>
      <c r="VCM3" s="2439"/>
      <c r="VCN3" s="2439"/>
      <c r="VCO3" s="2439"/>
      <c r="VCP3" s="2439"/>
      <c r="VCQ3" s="2439"/>
      <c r="VCR3" s="2439"/>
      <c r="VCS3" s="2439"/>
      <c r="VCT3" s="2439"/>
      <c r="VCU3" s="2439"/>
      <c r="VCV3" s="2439"/>
      <c r="VCW3" s="2439"/>
      <c r="VCX3" s="2439"/>
      <c r="VCY3" s="2439"/>
      <c r="VCZ3" s="2439"/>
      <c r="VDA3" s="2439"/>
      <c r="VDB3" s="2439"/>
      <c r="VDC3" s="2439"/>
      <c r="VDD3" s="2439"/>
      <c r="VDE3" s="2439"/>
      <c r="VDF3" s="2439"/>
      <c r="VDG3" s="2439"/>
      <c r="VDH3" s="2439"/>
      <c r="VDI3" s="2439"/>
      <c r="VDJ3" s="2439"/>
      <c r="VDK3" s="2439"/>
      <c r="VDL3" s="2439"/>
      <c r="VDM3" s="2439"/>
      <c r="VDN3" s="2439"/>
      <c r="VDO3" s="2439"/>
      <c r="VDP3" s="2439"/>
      <c r="VDQ3" s="2439"/>
      <c r="VDR3" s="2439"/>
      <c r="VDS3" s="2439"/>
      <c r="VDT3" s="2439"/>
      <c r="VDU3" s="2439"/>
      <c r="VDV3" s="2439"/>
      <c r="VDW3" s="2439"/>
      <c r="VDX3" s="2439"/>
      <c r="VDY3" s="2439"/>
      <c r="VDZ3" s="2439"/>
      <c r="VEA3" s="2439"/>
      <c r="VEB3" s="2439"/>
      <c r="VEC3" s="2439"/>
      <c r="VED3" s="2439"/>
      <c r="VEE3" s="2439"/>
      <c r="VEF3" s="2439"/>
      <c r="VEG3" s="2439"/>
      <c r="VEH3" s="2439"/>
      <c r="VEI3" s="2439"/>
      <c r="VEJ3" s="2439"/>
      <c r="VEK3" s="2439"/>
      <c r="VEL3" s="2439"/>
      <c r="VEM3" s="2439"/>
      <c r="VEN3" s="2439"/>
      <c r="VEO3" s="2439"/>
      <c r="VEP3" s="2439"/>
      <c r="VEQ3" s="2439"/>
      <c r="VER3" s="2439"/>
      <c r="VES3" s="2439"/>
      <c r="VET3" s="2439"/>
      <c r="VEU3" s="2439"/>
      <c r="VEV3" s="2439"/>
      <c r="VEW3" s="2439"/>
      <c r="VEX3" s="2439"/>
      <c r="VEY3" s="2439"/>
      <c r="VEZ3" s="2439"/>
      <c r="VFA3" s="2439"/>
      <c r="VFB3" s="2439"/>
      <c r="VFC3" s="2439"/>
      <c r="VFD3" s="2439"/>
      <c r="VFE3" s="2439"/>
      <c r="VFF3" s="2439"/>
      <c r="VFG3" s="2439"/>
      <c r="VFH3" s="2439"/>
      <c r="VFI3" s="2439"/>
      <c r="VFJ3" s="2439"/>
      <c r="VFK3" s="2439"/>
      <c r="VFL3" s="2439"/>
      <c r="VFM3" s="2439"/>
      <c r="VFN3" s="2439"/>
      <c r="VFO3" s="2439"/>
      <c r="VFP3" s="2439"/>
      <c r="VFQ3" s="2439"/>
      <c r="VFR3" s="2439"/>
      <c r="VFS3" s="2439"/>
      <c r="VFT3" s="2439"/>
      <c r="VFU3" s="2439"/>
      <c r="VFV3" s="2439"/>
      <c r="VFW3" s="2439"/>
      <c r="VFX3" s="2439"/>
      <c r="VFY3" s="2439"/>
      <c r="VFZ3" s="2439"/>
      <c r="VGA3" s="2439"/>
      <c r="VGB3" s="2439"/>
      <c r="VGC3" s="2439"/>
      <c r="VGD3" s="2439"/>
      <c r="VGE3" s="2439"/>
      <c r="VGF3" s="2439"/>
      <c r="VGG3" s="2439"/>
      <c r="VGH3" s="2439"/>
      <c r="VGI3" s="2439"/>
      <c r="VGJ3" s="2439"/>
      <c r="VGK3" s="2439"/>
      <c r="VGL3" s="2439"/>
      <c r="VGM3" s="2439"/>
      <c r="VGN3" s="2439"/>
      <c r="VGO3" s="2439"/>
      <c r="VGP3" s="2439"/>
      <c r="VGQ3" s="2439"/>
      <c r="VGR3" s="2439"/>
      <c r="VGS3" s="2439"/>
      <c r="VGT3" s="2439"/>
      <c r="VGU3" s="2439"/>
      <c r="VGV3" s="2439"/>
      <c r="VGW3" s="2439"/>
      <c r="VGX3" s="2439"/>
      <c r="VGY3" s="2439"/>
      <c r="VGZ3" s="2439"/>
      <c r="VHA3" s="2439"/>
      <c r="VHB3" s="2439"/>
      <c r="VHC3" s="2439"/>
      <c r="VHD3" s="2439"/>
      <c r="VHE3" s="2439"/>
      <c r="VHF3" s="2439"/>
      <c r="VHG3" s="2439"/>
      <c r="VHH3" s="2439"/>
      <c r="VHI3" s="2439"/>
      <c r="VHJ3" s="2439"/>
      <c r="VHK3" s="2439"/>
      <c r="VHL3" s="2439"/>
      <c r="VHM3" s="2439"/>
      <c r="VHN3" s="2439"/>
      <c r="VHO3" s="2439"/>
      <c r="VHP3" s="2439"/>
      <c r="VHQ3" s="2439"/>
      <c r="VHR3" s="2439"/>
      <c r="VHS3" s="2439"/>
      <c r="VHT3" s="2439"/>
      <c r="VHU3" s="2439"/>
      <c r="VHV3" s="2439"/>
      <c r="VHW3" s="2439"/>
      <c r="VHX3" s="2439"/>
      <c r="VHY3" s="2439"/>
      <c r="VHZ3" s="2439"/>
      <c r="VIA3" s="2439"/>
      <c r="VIB3" s="2439"/>
      <c r="VIC3" s="2439"/>
      <c r="VID3" s="2439"/>
      <c r="VIE3" s="2439"/>
      <c r="VIF3" s="2439"/>
      <c r="VIG3" s="2439"/>
      <c r="VIH3" s="2439"/>
      <c r="VII3" s="2439"/>
      <c r="VIJ3" s="2439"/>
      <c r="VIK3" s="2439"/>
      <c r="VIL3" s="2439"/>
      <c r="VIM3" s="2439"/>
      <c r="VIN3" s="2439"/>
      <c r="VIO3" s="2439"/>
      <c r="VIP3" s="2439"/>
      <c r="VIQ3" s="2439"/>
      <c r="VIR3" s="2439"/>
      <c r="VIS3" s="2439"/>
      <c r="VIT3" s="2439"/>
      <c r="VIU3" s="2439"/>
      <c r="VIV3" s="2439"/>
      <c r="VIW3" s="2439"/>
      <c r="VIX3" s="2439"/>
      <c r="VIY3" s="2439"/>
      <c r="VIZ3" s="2439"/>
      <c r="VJA3" s="2439"/>
      <c r="VJB3" s="2439"/>
      <c r="VJC3" s="2439"/>
      <c r="VJD3" s="2439"/>
      <c r="VJE3" s="2439"/>
      <c r="VJF3" s="2439"/>
      <c r="VJG3" s="2439"/>
      <c r="VJH3" s="2439"/>
      <c r="VJI3" s="2439"/>
      <c r="VJJ3" s="2439"/>
      <c r="VJK3" s="2439"/>
      <c r="VJL3" s="2439"/>
      <c r="VJM3" s="2439"/>
      <c r="VJN3" s="2439"/>
      <c r="VJO3" s="2439"/>
      <c r="VJP3" s="2439"/>
      <c r="VJQ3" s="2439"/>
      <c r="VJR3" s="2439"/>
      <c r="VJS3" s="2439"/>
      <c r="VJT3" s="2439"/>
      <c r="VJU3" s="2439"/>
      <c r="VJV3" s="2439"/>
      <c r="VJW3" s="2439"/>
      <c r="VJX3" s="2439"/>
      <c r="VJY3" s="2439"/>
      <c r="VJZ3" s="2439"/>
      <c r="VKA3" s="2439"/>
      <c r="VKB3" s="2439"/>
      <c r="VKC3" s="2439"/>
      <c r="VKD3" s="2439"/>
      <c r="VKE3" s="2439"/>
      <c r="VKF3" s="2439"/>
      <c r="VKG3" s="2439"/>
      <c r="VKH3" s="2439"/>
      <c r="VKI3" s="2439"/>
      <c r="VKJ3" s="2439"/>
      <c r="VKK3" s="2439"/>
      <c r="VKL3" s="2439"/>
      <c r="VKM3" s="2439"/>
      <c r="VKN3" s="2439"/>
      <c r="VKO3" s="2439"/>
      <c r="VKP3" s="2439"/>
      <c r="VKQ3" s="2439"/>
      <c r="VKR3" s="2439"/>
      <c r="VKS3" s="2439"/>
      <c r="VKT3" s="2439"/>
      <c r="VKU3" s="2439"/>
      <c r="VKV3" s="2439"/>
      <c r="VKW3" s="2439"/>
      <c r="VKX3" s="2439"/>
      <c r="VKY3" s="2439"/>
      <c r="VKZ3" s="2439"/>
      <c r="VLA3" s="2439"/>
      <c r="VLB3" s="2439"/>
      <c r="VLC3" s="2439"/>
      <c r="VLD3" s="2439"/>
      <c r="VLE3" s="2439"/>
      <c r="VLF3" s="2439"/>
      <c r="VLG3" s="2439"/>
      <c r="VLH3" s="2439"/>
      <c r="VLI3" s="2439"/>
      <c r="VLJ3" s="2439"/>
      <c r="VLK3" s="2439"/>
      <c r="VLL3" s="2439"/>
      <c r="VLM3" s="2439"/>
      <c r="VLN3" s="2439"/>
      <c r="VLO3" s="2439"/>
      <c r="VLP3" s="2439"/>
      <c r="VLQ3" s="2439"/>
      <c r="VLR3" s="2439"/>
      <c r="VLS3" s="2439"/>
      <c r="VLT3" s="2439"/>
      <c r="VLU3" s="2439"/>
      <c r="VLV3" s="2439"/>
      <c r="VLW3" s="2439"/>
      <c r="VLX3" s="2439"/>
      <c r="VLY3" s="2439"/>
      <c r="VLZ3" s="2439"/>
      <c r="VMA3" s="2439"/>
      <c r="VMB3" s="2439"/>
      <c r="VMC3" s="2439"/>
      <c r="VMD3" s="2439"/>
      <c r="VME3" s="2439"/>
      <c r="VMF3" s="2439"/>
      <c r="VMG3" s="2439"/>
      <c r="VMH3" s="2439"/>
      <c r="VMI3" s="2439"/>
      <c r="VMJ3" s="2439"/>
      <c r="VMK3" s="2439"/>
      <c r="VML3" s="2439"/>
      <c r="VMM3" s="2439"/>
      <c r="VMN3" s="2439"/>
      <c r="VMO3" s="2439"/>
      <c r="VMP3" s="2439"/>
      <c r="VMQ3" s="2439"/>
      <c r="VMR3" s="2439"/>
      <c r="VMS3" s="2439"/>
      <c r="VMT3" s="2439"/>
      <c r="VMU3" s="2439"/>
      <c r="VMV3" s="2439"/>
      <c r="VMW3" s="2439"/>
      <c r="VMX3" s="2439"/>
      <c r="VMY3" s="2439"/>
      <c r="VMZ3" s="2439"/>
      <c r="VNA3" s="2439"/>
      <c r="VNB3" s="2439"/>
      <c r="VNC3" s="2439"/>
      <c r="VND3" s="2439"/>
      <c r="VNE3" s="2439"/>
      <c r="VNF3" s="2439"/>
      <c r="VNG3" s="2439"/>
      <c r="VNH3" s="2439"/>
      <c r="VNI3" s="2439"/>
      <c r="VNJ3" s="2439"/>
      <c r="VNK3" s="2439"/>
      <c r="VNL3" s="2439"/>
      <c r="VNM3" s="2439"/>
      <c r="VNN3" s="2439"/>
      <c r="VNO3" s="2439"/>
      <c r="VNP3" s="2439"/>
      <c r="VNQ3" s="2439"/>
      <c r="VNR3" s="2439"/>
      <c r="VNS3" s="2439"/>
      <c r="VNT3" s="2439"/>
      <c r="VNU3" s="2439"/>
      <c r="VNV3" s="2439"/>
      <c r="VNW3" s="2439"/>
      <c r="VNX3" s="2439"/>
      <c r="VNY3" s="2439"/>
      <c r="VNZ3" s="2439"/>
      <c r="VOA3" s="2439"/>
      <c r="VOB3" s="2439"/>
      <c r="VOC3" s="2439"/>
      <c r="VOD3" s="2439"/>
      <c r="VOE3" s="2439"/>
      <c r="VOF3" s="2439"/>
      <c r="VOG3" s="2439"/>
      <c r="VOH3" s="2439"/>
      <c r="VOI3" s="2439"/>
      <c r="VOJ3" s="2439"/>
      <c r="VOK3" s="2439"/>
      <c r="VOL3" s="2439"/>
      <c r="VOM3" s="2439"/>
      <c r="VON3" s="2439"/>
      <c r="VOO3" s="2439"/>
      <c r="VOP3" s="2439"/>
      <c r="VOQ3" s="2439"/>
      <c r="VOR3" s="2439"/>
      <c r="VOS3" s="2439"/>
      <c r="VOT3" s="2439"/>
      <c r="VOU3" s="2439"/>
      <c r="VOV3" s="2439"/>
      <c r="VOW3" s="2439"/>
      <c r="VOX3" s="2439"/>
      <c r="VOY3" s="2439"/>
      <c r="VOZ3" s="2439"/>
      <c r="VPA3" s="2439"/>
      <c r="VPB3" s="2439"/>
      <c r="VPC3" s="2439"/>
      <c r="VPD3" s="2439"/>
      <c r="VPE3" s="2439"/>
      <c r="VPF3" s="2439"/>
      <c r="VPG3" s="2439"/>
      <c r="VPH3" s="2439"/>
      <c r="VPI3" s="2439"/>
      <c r="VPJ3" s="2439"/>
      <c r="VPK3" s="2439"/>
      <c r="VPL3" s="2439"/>
      <c r="VPM3" s="2439"/>
      <c r="VPN3" s="2439"/>
      <c r="VPO3" s="2439"/>
      <c r="VPP3" s="2439"/>
      <c r="VPQ3" s="2439"/>
      <c r="VPR3" s="2439"/>
      <c r="VPS3" s="2439"/>
      <c r="VPT3" s="2439"/>
      <c r="VPU3" s="2439"/>
      <c r="VPV3" s="2439"/>
      <c r="VPW3" s="2439"/>
      <c r="VPX3" s="2439"/>
      <c r="VPY3" s="2439"/>
      <c r="VPZ3" s="2439"/>
      <c r="VQA3" s="2439"/>
      <c r="VQB3" s="2439"/>
      <c r="VQC3" s="2439"/>
      <c r="VQD3" s="2439"/>
      <c r="VQE3" s="2439"/>
      <c r="VQF3" s="2439"/>
      <c r="VQG3" s="2439"/>
      <c r="VQH3" s="2439"/>
      <c r="VQI3" s="2439"/>
      <c r="VQJ3" s="2439"/>
      <c r="VQK3" s="2439"/>
      <c r="VQL3" s="2439"/>
      <c r="VQM3" s="2439"/>
      <c r="VQN3" s="2439"/>
      <c r="VQO3" s="2439"/>
      <c r="VQP3" s="2439"/>
      <c r="VQQ3" s="2439"/>
      <c r="VQR3" s="2439"/>
      <c r="VQS3" s="2439"/>
      <c r="VQT3" s="2439"/>
      <c r="VQU3" s="2439"/>
      <c r="VQV3" s="2439"/>
      <c r="VQW3" s="2439"/>
      <c r="VQX3" s="2439"/>
      <c r="VQY3" s="2439"/>
      <c r="VQZ3" s="2439"/>
      <c r="VRA3" s="2439"/>
      <c r="VRB3" s="2439"/>
      <c r="VRC3" s="2439"/>
      <c r="VRD3" s="2439"/>
      <c r="VRE3" s="2439"/>
      <c r="VRF3" s="2439"/>
      <c r="VRG3" s="2439"/>
      <c r="VRH3" s="2439"/>
      <c r="VRI3" s="2439"/>
      <c r="VRJ3" s="2439"/>
      <c r="VRK3" s="2439"/>
      <c r="VRL3" s="2439"/>
      <c r="VRM3" s="2439"/>
      <c r="VRN3" s="2439"/>
      <c r="VRO3" s="2439"/>
      <c r="VRP3" s="2439"/>
      <c r="VRQ3" s="2439"/>
      <c r="VRR3" s="2439"/>
      <c r="VRS3" s="2439"/>
      <c r="VRT3" s="2439"/>
      <c r="VRU3" s="2439"/>
      <c r="VRV3" s="2439"/>
      <c r="VRW3" s="2439"/>
      <c r="VRX3" s="2439"/>
      <c r="VRY3" s="2439"/>
      <c r="VRZ3" s="2439"/>
      <c r="VSA3" s="2439"/>
      <c r="VSB3" s="2439"/>
      <c r="VSC3" s="2439"/>
      <c r="VSD3" s="2439"/>
      <c r="VSE3" s="2439"/>
      <c r="VSF3" s="2439"/>
      <c r="VSG3" s="2439"/>
      <c r="VSH3" s="2439"/>
      <c r="VSI3" s="2439"/>
      <c r="VSJ3" s="2439"/>
      <c r="VSK3" s="2439"/>
      <c r="VSL3" s="2439"/>
      <c r="VSM3" s="2439"/>
      <c r="VSN3" s="2439"/>
      <c r="VSO3" s="2439"/>
      <c r="VSP3" s="2439"/>
      <c r="VSQ3" s="2439"/>
      <c r="VSR3" s="2439"/>
      <c r="VSS3" s="2439"/>
      <c r="VST3" s="2439"/>
      <c r="VSU3" s="2439"/>
      <c r="VSV3" s="2439"/>
      <c r="VSW3" s="2439"/>
      <c r="VSX3" s="2439"/>
      <c r="VSY3" s="2439"/>
      <c r="VSZ3" s="2439"/>
      <c r="VTA3" s="2439"/>
      <c r="VTB3" s="2439"/>
      <c r="VTC3" s="2439"/>
      <c r="VTD3" s="2439"/>
      <c r="VTE3" s="2439"/>
      <c r="VTF3" s="2439"/>
      <c r="VTG3" s="2439"/>
      <c r="VTH3" s="2439"/>
      <c r="VTI3" s="2439"/>
      <c r="VTJ3" s="2439"/>
      <c r="VTK3" s="2439"/>
      <c r="VTL3" s="2439"/>
      <c r="VTM3" s="2439"/>
      <c r="VTN3" s="2439"/>
      <c r="VTO3" s="2439"/>
      <c r="VTP3" s="2439"/>
      <c r="VTQ3" s="2439"/>
      <c r="VTR3" s="2439"/>
      <c r="VTS3" s="2439"/>
      <c r="VTT3" s="2439"/>
      <c r="VTU3" s="2439"/>
      <c r="VTV3" s="2439"/>
      <c r="VTW3" s="2439"/>
      <c r="VTX3" s="2439"/>
      <c r="VTY3" s="2439"/>
      <c r="VTZ3" s="2439"/>
      <c r="VUA3" s="2439"/>
      <c r="VUB3" s="2439"/>
      <c r="VUC3" s="2439"/>
      <c r="VUD3" s="2439"/>
      <c r="VUE3" s="2439"/>
      <c r="VUF3" s="2439"/>
      <c r="VUG3" s="2439"/>
      <c r="VUH3" s="2439"/>
      <c r="VUI3" s="2439"/>
      <c r="VUJ3" s="2439"/>
      <c r="VUK3" s="2439"/>
      <c r="VUL3" s="2439"/>
      <c r="VUM3" s="2439"/>
      <c r="VUN3" s="2439"/>
      <c r="VUO3" s="2439"/>
      <c r="VUP3" s="2439"/>
      <c r="VUQ3" s="2439"/>
      <c r="VUR3" s="2439"/>
      <c r="VUS3" s="2439"/>
      <c r="VUT3" s="2439"/>
      <c r="VUU3" s="2439"/>
      <c r="VUV3" s="2439"/>
      <c r="VUW3" s="2439"/>
      <c r="VUX3" s="2439"/>
      <c r="VUY3" s="2439"/>
      <c r="VUZ3" s="2439"/>
      <c r="VVA3" s="2439"/>
      <c r="VVB3" s="2439"/>
      <c r="VVC3" s="2439"/>
      <c r="VVD3" s="2439"/>
      <c r="VVE3" s="2439"/>
      <c r="VVF3" s="2439"/>
      <c r="VVG3" s="2439"/>
      <c r="VVH3" s="2439"/>
      <c r="VVI3" s="2439"/>
      <c r="VVJ3" s="2439"/>
      <c r="VVK3" s="2439"/>
      <c r="VVL3" s="2439"/>
      <c r="VVM3" s="2439"/>
      <c r="VVN3" s="2439"/>
      <c r="VVO3" s="2439"/>
      <c r="VVP3" s="2439"/>
      <c r="VVQ3" s="2439"/>
      <c r="VVR3" s="2439"/>
      <c r="VVS3" s="2439"/>
      <c r="VVT3" s="2439"/>
      <c r="VVU3" s="2439"/>
      <c r="VVV3" s="2439"/>
      <c r="VVW3" s="2439"/>
      <c r="VVX3" s="2439"/>
      <c r="VVY3" s="2439"/>
      <c r="VVZ3" s="2439"/>
      <c r="VWA3" s="2439"/>
      <c r="VWB3" s="2439"/>
      <c r="VWC3" s="2439"/>
      <c r="VWD3" s="2439"/>
      <c r="VWE3" s="2439"/>
      <c r="VWF3" s="2439"/>
      <c r="VWG3" s="2439"/>
      <c r="VWH3" s="2439"/>
      <c r="VWI3" s="2439"/>
      <c r="VWJ3" s="2439"/>
      <c r="VWK3" s="2439"/>
      <c r="VWL3" s="2439"/>
      <c r="VWM3" s="2439"/>
      <c r="VWN3" s="2439"/>
      <c r="VWO3" s="2439"/>
      <c r="VWP3" s="2439"/>
      <c r="VWQ3" s="2439"/>
      <c r="VWR3" s="2439"/>
      <c r="VWS3" s="2439"/>
      <c r="VWT3" s="2439"/>
      <c r="VWU3" s="2439"/>
      <c r="VWV3" s="2439"/>
      <c r="VWW3" s="2439"/>
      <c r="VWX3" s="2439"/>
      <c r="VWY3" s="2439"/>
      <c r="VWZ3" s="2439"/>
      <c r="VXA3" s="2439"/>
      <c r="VXB3" s="2439"/>
      <c r="VXC3" s="2439"/>
      <c r="VXD3" s="2439"/>
      <c r="VXE3" s="2439"/>
      <c r="VXF3" s="2439"/>
      <c r="VXG3" s="2439"/>
      <c r="VXH3" s="2439"/>
      <c r="VXI3" s="2439"/>
      <c r="VXJ3" s="2439"/>
      <c r="VXK3" s="2439"/>
      <c r="VXL3" s="2439"/>
      <c r="VXM3" s="2439"/>
      <c r="VXN3" s="2439"/>
      <c r="VXO3" s="2439"/>
      <c r="VXP3" s="2439"/>
      <c r="VXQ3" s="2439"/>
      <c r="VXR3" s="2439"/>
      <c r="VXS3" s="2439"/>
      <c r="VXT3" s="2439"/>
      <c r="VXU3" s="2439"/>
      <c r="VXV3" s="2439"/>
      <c r="VXW3" s="2439"/>
      <c r="VXX3" s="2439"/>
      <c r="VXY3" s="2439"/>
      <c r="VXZ3" s="2439"/>
      <c r="VYA3" s="2439"/>
      <c r="VYB3" s="2439"/>
      <c r="VYC3" s="2439"/>
      <c r="VYD3" s="2439"/>
      <c r="VYE3" s="2439"/>
      <c r="VYF3" s="2439"/>
      <c r="VYG3" s="2439"/>
      <c r="VYH3" s="2439"/>
      <c r="VYI3" s="2439"/>
      <c r="VYJ3" s="2439"/>
      <c r="VYK3" s="2439"/>
      <c r="VYL3" s="2439"/>
      <c r="VYM3" s="2439"/>
      <c r="VYN3" s="2439"/>
      <c r="VYO3" s="2439"/>
      <c r="VYP3" s="2439"/>
      <c r="VYQ3" s="2439"/>
      <c r="VYR3" s="2439"/>
      <c r="VYS3" s="2439"/>
      <c r="VYT3" s="2439"/>
      <c r="VYU3" s="2439"/>
      <c r="VYV3" s="2439"/>
      <c r="VYW3" s="2439"/>
      <c r="VYX3" s="2439"/>
      <c r="VYY3" s="2439"/>
      <c r="VYZ3" s="2439"/>
      <c r="VZA3" s="2439"/>
      <c r="VZB3" s="2439"/>
      <c r="VZC3" s="2439"/>
      <c r="VZD3" s="2439"/>
      <c r="VZE3" s="2439"/>
      <c r="VZF3" s="2439"/>
      <c r="VZG3" s="2439"/>
      <c r="VZH3" s="2439"/>
      <c r="VZI3" s="2439"/>
      <c r="VZJ3" s="2439"/>
      <c r="VZK3" s="2439"/>
      <c r="VZL3" s="2439"/>
      <c r="VZM3" s="2439"/>
      <c r="VZN3" s="2439"/>
      <c r="VZO3" s="2439"/>
      <c r="VZP3" s="2439"/>
      <c r="VZQ3" s="2439"/>
      <c r="VZR3" s="2439"/>
      <c r="VZS3" s="2439"/>
      <c r="VZT3" s="2439"/>
      <c r="VZU3" s="2439"/>
      <c r="VZV3" s="2439"/>
      <c r="VZW3" s="2439"/>
      <c r="VZX3" s="2439"/>
      <c r="VZY3" s="2439"/>
      <c r="VZZ3" s="2439"/>
      <c r="WAA3" s="2439"/>
      <c r="WAB3" s="2439"/>
      <c r="WAC3" s="2439"/>
      <c r="WAD3" s="2439"/>
      <c r="WAE3" s="2439"/>
      <c r="WAF3" s="2439"/>
      <c r="WAG3" s="2439"/>
      <c r="WAH3" s="2439"/>
      <c r="WAI3" s="2439"/>
      <c r="WAJ3" s="2439"/>
      <c r="WAK3" s="2439"/>
      <c r="WAL3" s="2439"/>
      <c r="WAM3" s="2439"/>
      <c r="WAN3" s="2439"/>
      <c r="WAO3" s="2439"/>
      <c r="WAP3" s="2439"/>
      <c r="WAQ3" s="2439"/>
      <c r="WAR3" s="2439"/>
      <c r="WAS3" s="2439"/>
      <c r="WAT3" s="2439"/>
      <c r="WAU3" s="2439"/>
      <c r="WAV3" s="2439"/>
      <c r="WAW3" s="2439"/>
      <c r="WAX3" s="2439"/>
      <c r="WAY3" s="2439"/>
      <c r="WAZ3" s="2439"/>
      <c r="WBA3" s="2439"/>
      <c r="WBB3" s="2439"/>
      <c r="WBC3" s="2439"/>
      <c r="WBD3" s="2439"/>
      <c r="WBE3" s="2439"/>
      <c r="WBF3" s="2439"/>
      <c r="WBG3" s="2439"/>
      <c r="WBH3" s="2439"/>
      <c r="WBI3" s="2439"/>
      <c r="WBJ3" s="2439"/>
      <c r="WBK3" s="2439"/>
      <c r="WBL3" s="2439"/>
      <c r="WBM3" s="2439"/>
      <c r="WBN3" s="2439"/>
      <c r="WBO3" s="2439"/>
      <c r="WBP3" s="2439"/>
      <c r="WBQ3" s="2439"/>
      <c r="WBR3" s="2439"/>
      <c r="WBS3" s="2439"/>
      <c r="WBT3" s="2439"/>
      <c r="WBU3" s="2439"/>
      <c r="WBV3" s="2439"/>
      <c r="WBW3" s="2439"/>
      <c r="WBX3" s="2439"/>
      <c r="WBY3" s="2439"/>
      <c r="WBZ3" s="2439"/>
      <c r="WCA3" s="2439"/>
      <c r="WCB3" s="2439"/>
      <c r="WCC3" s="2439"/>
      <c r="WCD3" s="2439"/>
      <c r="WCE3" s="2439"/>
      <c r="WCF3" s="2439"/>
      <c r="WCG3" s="2439"/>
      <c r="WCH3" s="2439"/>
      <c r="WCI3" s="2439"/>
      <c r="WCJ3" s="2439"/>
      <c r="WCK3" s="2439"/>
      <c r="WCL3" s="2439"/>
      <c r="WCM3" s="2439"/>
      <c r="WCN3" s="2439"/>
      <c r="WCO3" s="2439"/>
      <c r="WCP3" s="2439"/>
      <c r="WCQ3" s="2439"/>
      <c r="WCR3" s="2439"/>
      <c r="WCS3" s="2439"/>
      <c r="WCT3" s="2439"/>
      <c r="WCU3" s="2439"/>
      <c r="WCV3" s="2439"/>
      <c r="WCW3" s="2439"/>
      <c r="WCX3" s="2439"/>
      <c r="WCY3" s="2439"/>
      <c r="WCZ3" s="2439"/>
      <c r="WDA3" s="2439"/>
      <c r="WDB3" s="2439"/>
      <c r="WDC3" s="2439"/>
      <c r="WDD3" s="2439"/>
      <c r="WDE3" s="2439"/>
      <c r="WDF3" s="2439"/>
      <c r="WDG3" s="2439"/>
      <c r="WDH3" s="2439"/>
      <c r="WDI3" s="2439"/>
      <c r="WDJ3" s="2439"/>
      <c r="WDK3" s="2439"/>
      <c r="WDL3" s="2439"/>
      <c r="WDM3" s="2439"/>
      <c r="WDN3" s="2439"/>
      <c r="WDO3" s="2439"/>
      <c r="WDP3" s="2439"/>
      <c r="WDQ3" s="2439"/>
      <c r="WDR3" s="2439"/>
      <c r="WDS3" s="2439"/>
      <c r="WDT3" s="2439"/>
      <c r="WDU3" s="2439"/>
      <c r="WDV3" s="2439"/>
      <c r="WDW3" s="2439"/>
      <c r="WDX3" s="2439"/>
      <c r="WDY3" s="2439"/>
      <c r="WDZ3" s="2439"/>
      <c r="WEA3" s="2439"/>
      <c r="WEB3" s="2439"/>
      <c r="WEC3" s="2439"/>
      <c r="WED3" s="2439"/>
      <c r="WEE3" s="2439"/>
      <c r="WEF3" s="2439"/>
      <c r="WEG3" s="2439"/>
      <c r="WEH3" s="2439"/>
      <c r="WEI3" s="2439"/>
      <c r="WEJ3" s="2439"/>
      <c r="WEK3" s="2439"/>
      <c r="WEL3" s="2439"/>
      <c r="WEM3" s="2439"/>
      <c r="WEN3" s="2439"/>
      <c r="WEO3" s="2439"/>
      <c r="WEP3" s="2439"/>
      <c r="WEQ3" s="2439"/>
      <c r="WER3" s="2439"/>
      <c r="WES3" s="2439"/>
      <c r="WET3" s="2439"/>
      <c r="WEU3" s="2439"/>
      <c r="WEV3" s="2439"/>
      <c r="WEW3" s="2439"/>
      <c r="WEX3" s="2439"/>
      <c r="WEY3" s="2439"/>
      <c r="WEZ3" s="2439"/>
      <c r="WFA3" s="2439"/>
      <c r="WFB3" s="2439"/>
      <c r="WFC3" s="2439"/>
      <c r="WFD3" s="2439"/>
      <c r="WFE3" s="2439"/>
      <c r="WFF3" s="2439"/>
      <c r="WFG3" s="2439"/>
      <c r="WFH3" s="2439"/>
      <c r="WFI3" s="2439"/>
      <c r="WFJ3" s="2439"/>
      <c r="WFK3" s="2439"/>
      <c r="WFL3" s="2439"/>
      <c r="WFM3" s="2439"/>
      <c r="WFN3" s="2439"/>
      <c r="WFO3" s="2439"/>
      <c r="WFP3" s="2439"/>
      <c r="WFQ3" s="2439"/>
      <c r="WFR3" s="2439"/>
      <c r="WFS3" s="2439"/>
      <c r="WFT3" s="2439"/>
      <c r="WFU3" s="2439"/>
      <c r="WFV3" s="2439"/>
      <c r="WFW3" s="2439"/>
      <c r="WFX3" s="2439"/>
      <c r="WFY3" s="2439"/>
      <c r="WFZ3" s="2439"/>
      <c r="WGA3" s="2439"/>
      <c r="WGB3" s="2439"/>
      <c r="WGC3" s="2439"/>
      <c r="WGD3" s="2439"/>
      <c r="WGE3" s="2439"/>
      <c r="WGF3" s="2439"/>
      <c r="WGG3" s="2439"/>
      <c r="WGH3" s="2439"/>
      <c r="WGI3" s="2439"/>
      <c r="WGJ3" s="2439"/>
      <c r="WGK3" s="2439"/>
      <c r="WGL3" s="2439"/>
      <c r="WGM3" s="2439"/>
      <c r="WGN3" s="2439"/>
      <c r="WGO3" s="2439"/>
      <c r="WGP3" s="2439"/>
      <c r="WGQ3" s="2439"/>
      <c r="WGR3" s="2439"/>
      <c r="WGS3" s="2439"/>
      <c r="WGT3" s="2439"/>
      <c r="WGU3" s="2439"/>
      <c r="WGV3" s="2439"/>
      <c r="WGW3" s="2439"/>
      <c r="WGX3" s="2439"/>
      <c r="WGY3" s="2439"/>
      <c r="WGZ3" s="2439"/>
      <c r="WHA3" s="2439"/>
      <c r="WHB3" s="2439"/>
      <c r="WHC3" s="2439"/>
      <c r="WHD3" s="2439"/>
      <c r="WHE3" s="2439"/>
      <c r="WHF3" s="2439"/>
      <c r="WHG3" s="2439"/>
      <c r="WHH3" s="2439"/>
      <c r="WHI3" s="2439"/>
      <c r="WHJ3" s="2439"/>
      <c r="WHK3" s="2439"/>
      <c r="WHL3" s="2439"/>
      <c r="WHM3" s="2439"/>
      <c r="WHN3" s="2439"/>
      <c r="WHO3" s="2439"/>
      <c r="WHP3" s="2439"/>
      <c r="WHQ3" s="2439"/>
      <c r="WHR3" s="2439"/>
      <c r="WHS3" s="2439"/>
      <c r="WHT3" s="2439"/>
      <c r="WHU3" s="2439"/>
      <c r="WHV3" s="2439"/>
      <c r="WHW3" s="2439"/>
      <c r="WHX3" s="2439"/>
      <c r="WHY3" s="2439"/>
      <c r="WHZ3" s="2439"/>
      <c r="WIA3" s="2439"/>
      <c r="WIB3" s="2439"/>
      <c r="WIC3" s="2439"/>
      <c r="WID3" s="2439"/>
      <c r="WIE3" s="2439"/>
      <c r="WIF3" s="2439"/>
      <c r="WIG3" s="2439"/>
      <c r="WIH3" s="2439"/>
      <c r="WII3" s="2439"/>
      <c r="WIJ3" s="2439"/>
      <c r="WIK3" s="2439"/>
      <c r="WIL3" s="2439"/>
      <c r="WIM3" s="2439"/>
      <c r="WIN3" s="2439"/>
      <c r="WIO3" s="2439"/>
      <c r="WIP3" s="2439"/>
      <c r="WIQ3" s="2439"/>
      <c r="WIR3" s="2439"/>
      <c r="WIS3" s="2439"/>
      <c r="WIT3" s="2439"/>
      <c r="WIU3" s="2439"/>
      <c r="WIV3" s="2439"/>
      <c r="WIW3" s="2439"/>
      <c r="WIX3" s="2439"/>
      <c r="WIY3" s="2439"/>
      <c r="WIZ3" s="2439"/>
      <c r="WJA3" s="2439"/>
      <c r="WJB3" s="2439"/>
      <c r="WJC3" s="2439"/>
      <c r="WJD3" s="2439"/>
      <c r="WJE3" s="2439"/>
      <c r="WJF3" s="2439"/>
      <c r="WJG3" s="2439"/>
      <c r="WJH3" s="2439"/>
      <c r="WJI3" s="2439"/>
      <c r="WJJ3" s="2439"/>
      <c r="WJK3" s="2439"/>
      <c r="WJL3" s="2439"/>
      <c r="WJM3" s="2439"/>
      <c r="WJN3" s="2439"/>
      <c r="WJO3" s="2439"/>
      <c r="WJP3" s="2439"/>
      <c r="WJQ3" s="2439"/>
      <c r="WJR3" s="2439"/>
      <c r="WJS3" s="2439"/>
      <c r="WJT3" s="2439"/>
      <c r="WJU3" s="2439"/>
      <c r="WJV3" s="2439"/>
      <c r="WJW3" s="2439"/>
      <c r="WJX3" s="2439"/>
      <c r="WJY3" s="2439"/>
      <c r="WJZ3" s="2439"/>
      <c r="WKA3" s="2439"/>
      <c r="WKB3" s="2439"/>
      <c r="WKC3" s="2439"/>
      <c r="WKD3" s="2439"/>
      <c r="WKE3" s="2439"/>
      <c r="WKF3" s="2439"/>
      <c r="WKG3" s="2439"/>
      <c r="WKH3" s="2439"/>
      <c r="WKI3" s="2439"/>
      <c r="WKJ3" s="2439"/>
      <c r="WKK3" s="2439"/>
      <c r="WKL3" s="2439"/>
      <c r="WKM3" s="2439"/>
      <c r="WKN3" s="2439"/>
      <c r="WKO3" s="2439"/>
      <c r="WKP3" s="2439"/>
      <c r="WKQ3" s="2439"/>
      <c r="WKR3" s="2439"/>
      <c r="WKS3" s="2439"/>
      <c r="WKT3" s="2439"/>
      <c r="WKU3" s="2439"/>
      <c r="WKV3" s="2439"/>
      <c r="WKW3" s="2439"/>
      <c r="WKX3" s="2439"/>
      <c r="WKY3" s="2439"/>
      <c r="WKZ3" s="2439"/>
      <c r="WLA3" s="2439"/>
      <c r="WLB3" s="2439"/>
      <c r="WLC3" s="2439"/>
      <c r="WLD3" s="2439"/>
      <c r="WLE3" s="2439"/>
      <c r="WLF3" s="2439"/>
      <c r="WLG3" s="2439"/>
      <c r="WLH3" s="2439"/>
      <c r="WLI3" s="2439"/>
      <c r="WLJ3" s="2439"/>
      <c r="WLK3" s="2439"/>
      <c r="WLL3" s="2439"/>
      <c r="WLM3" s="2439"/>
      <c r="WLN3" s="2439"/>
      <c r="WLO3" s="2439"/>
      <c r="WLP3" s="2439"/>
      <c r="WLQ3" s="2439"/>
      <c r="WLR3" s="2439"/>
      <c r="WLS3" s="2439"/>
      <c r="WLT3" s="2439"/>
      <c r="WLU3" s="2439"/>
      <c r="WLV3" s="2439"/>
      <c r="WLW3" s="2439"/>
      <c r="WLX3" s="2439"/>
      <c r="WLY3" s="2439"/>
      <c r="WLZ3" s="2439"/>
      <c r="WMA3" s="2439"/>
      <c r="WMB3" s="2439"/>
      <c r="WMC3" s="2439"/>
      <c r="WMD3" s="2439"/>
      <c r="WME3" s="2439"/>
      <c r="WMF3" s="2439"/>
      <c r="WMG3" s="2439"/>
      <c r="WMH3" s="2439"/>
      <c r="WMI3" s="2439"/>
      <c r="WMJ3" s="2439"/>
      <c r="WMK3" s="2439"/>
      <c r="WML3" s="2439"/>
      <c r="WMM3" s="2439"/>
      <c r="WMN3" s="2439"/>
      <c r="WMO3" s="2439"/>
      <c r="WMP3" s="2439"/>
      <c r="WMQ3" s="2439"/>
      <c r="WMR3" s="2439"/>
      <c r="WMS3" s="2439"/>
      <c r="WMT3" s="2439"/>
      <c r="WMU3" s="2439"/>
      <c r="WMV3" s="2439"/>
      <c r="WMW3" s="2439"/>
      <c r="WMX3" s="2439"/>
      <c r="WMY3" s="2439"/>
      <c r="WMZ3" s="2439"/>
      <c r="WNA3" s="2439"/>
      <c r="WNB3" s="2439"/>
      <c r="WNC3" s="2439"/>
      <c r="WND3" s="2439"/>
      <c r="WNE3" s="2439"/>
      <c r="WNF3" s="2439"/>
      <c r="WNG3" s="2439"/>
      <c r="WNH3" s="2439"/>
      <c r="WNI3" s="2439"/>
      <c r="WNJ3" s="2439"/>
      <c r="WNK3" s="2439"/>
      <c r="WNL3" s="2439"/>
      <c r="WNM3" s="2439"/>
      <c r="WNN3" s="2439"/>
      <c r="WNO3" s="2439"/>
      <c r="WNP3" s="2439"/>
      <c r="WNQ3" s="2439"/>
      <c r="WNR3" s="2439"/>
      <c r="WNS3" s="2439"/>
      <c r="WNT3" s="2439"/>
      <c r="WNU3" s="2439"/>
      <c r="WNV3" s="2439"/>
      <c r="WNW3" s="2439"/>
      <c r="WNX3" s="2439"/>
      <c r="WNY3" s="2439"/>
      <c r="WNZ3" s="2439"/>
      <c r="WOA3" s="2439"/>
      <c r="WOB3" s="2439"/>
      <c r="WOC3" s="2439"/>
      <c r="WOD3" s="2439"/>
      <c r="WOE3" s="2439"/>
      <c r="WOF3" s="2439"/>
      <c r="WOG3" s="2439"/>
      <c r="WOH3" s="2439"/>
      <c r="WOI3" s="2439"/>
      <c r="WOJ3" s="2439"/>
      <c r="WOK3" s="2439"/>
      <c r="WOL3" s="2439"/>
      <c r="WOM3" s="2439"/>
      <c r="WON3" s="2439"/>
      <c r="WOO3" s="2439"/>
      <c r="WOP3" s="2439"/>
      <c r="WOQ3" s="2439"/>
      <c r="WOR3" s="2439"/>
      <c r="WOS3" s="2439"/>
      <c r="WOT3" s="2439"/>
      <c r="WOU3" s="2439"/>
      <c r="WOV3" s="2439"/>
      <c r="WOW3" s="2439"/>
      <c r="WOX3" s="2439"/>
      <c r="WOY3" s="2439"/>
      <c r="WOZ3" s="2439"/>
      <c r="WPA3" s="2439"/>
      <c r="WPB3" s="2439"/>
      <c r="WPC3" s="2439"/>
      <c r="WPD3" s="2439"/>
      <c r="WPE3" s="2439"/>
      <c r="WPF3" s="2439"/>
      <c r="WPG3" s="2439"/>
      <c r="WPH3" s="2439"/>
      <c r="WPI3" s="2439"/>
      <c r="WPJ3" s="2439"/>
      <c r="WPK3" s="2439"/>
      <c r="WPL3" s="2439"/>
      <c r="WPM3" s="2439"/>
      <c r="WPN3" s="2439"/>
      <c r="WPO3" s="2439"/>
      <c r="WPP3" s="2439"/>
      <c r="WPQ3" s="2439"/>
      <c r="WPR3" s="2439"/>
      <c r="WPS3" s="2439"/>
      <c r="WPT3" s="2439"/>
      <c r="WPU3" s="2439"/>
      <c r="WPV3" s="2439"/>
      <c r="WPW3" s="2439"/>
      <c r="WPX3" s="2439"/>
      <c r="WPY3" s="2439"/>
      <c r="WPZ3" s="2439"/>
      <c r="WQA3" s="2439"/>
      <c r="WQB3" s="2439"/>
      <c r="WQC3" s="2439"/>
      <c r="WQD3" s="2439"/>
      <c r="WQE3" s="2439"/>
      <c r="WQF3" s="2439"/>
      <c r="WQG3" s="2439"/>
      <c r="WQH3" s="2439"/>
      <c r="WQI3" s="2439"/>
      <c r="WQJ3" s="2439"/>
      <c r="WQK3" s="2439"/>
      <c r="WQL3" s="2439"/>
      <c r="WQM3" s="2439"/>
      <c r="WQN3" s="2439"/>
      <c r="WQO3" s="2439"/>
      <c r="WQP3" s="2439"/>
      <c r="WQQ3" s="2439"/>
      <c r="WQR3" s="2439"/>
      <c r="WQS3" s="2439"/>
      <c r="WQT3" s="2439"/>
      <c r="WQU3" s="2439"/>
      <c r="WQV3" s="2439"/>
      <c r="WQW3" s="2439"/>
      <c r="WQX3" s="2439"/>
      <c r="WQY3" s="2439"/>
      <c r="WQZ3" s="2439"/>
      <c r="WRA3" s="2439"/>
      <c r="WRB3" s="2439"/>
      <c r="WRC3" s="2439"/>
      <c r="WRD3" s="2439"/>
      <c r="WRE3" s="2439"/>
      <c r="WRF3" s="2439"/>
      <c r="WRG3" s="2439"/>
      <c r="WRH3" s="2439"/>
      <c r="WRI3" s="2439"/>
      <c r="WRJ3" s="2439"/>
      <c r="WRK3" s="2439"/>
      <c r="WRL3" s="2439"/>
      <c r="WRM3" s="2439"/>
      <c r="WRN3" s="2439"/>
      <c r="WRO3" s="2439"/>
      <c r="WRP3" s="2439"/>
      <c r="WRQ3" s="2439"/>
      <c r="WRR3" s="2439"/>
      <c r="WRS3" s="2439"/>
      <c r="WRT3" s="2439"/>
      <c r="WRU3" s="2439"/>
      <c r="WRV3" s="2439"/>
      <c r="WRW3" s="2439"/>
      <c r="WRX3" s="2439"/>
      <c r="WRY3" s="2439"/>
      <c r="WRZ3" s="2439"/>
      <c r="WSA3" s="2439"/>
      <c r="WSB3" s="2439"/>
      <c r="WSC3" s="2439"/>
      <c r="WSD3" s="2439"/>
      <c r="WSE3" s="2439"/>
      <c r="WSF3" s="2439"/>
      <c r="WSG3" s="2439"/>
      <c r="WSH3" s="2439"/>
      <c r="WSI3" s="2439"/>
      <c r="WSJ3" s="2439"/>
      <c r="WSK3" s="2439"/>
      <c r="WSL3" s="2439"/>
      <c r="WSM3" s="2439"/>
      <c r="WSN3" s="2439"/>
      <c r="WSO3" s="2439"/>
      <c r="WSP3" s="2439"/>
      <c r="WSQ3" s="2439"/>
      <c r="WSR3" s="2439"/>
      <c r="WSS3" s="2439"/>
      <c r="WST3" s="2439"/>
      <c r="WSU3" s="2439"/>
      <c r="WSV3" s="2439"/>
      <c r="WSW3" s="2439"/>
      <c r="WSX3" s="2439"/>
      <c r="WSY3" s="2439"/>
      <c r="WSZ3" s="2439"/>
      <c r="WTA3" s="2439"/>
      <c r="WTB3" s="2439"/>
      <c r="WTC3" s="2439"/>
      <c r="WTD3" s="2439"/>
      <c r="WTE3" s="2439"/>
      <c r="WTF3" s="2439"/>
      <c r="WTG3" s="2439"/>
      <c r="WTH3" s="2439"/>
      <c r="WTI3" s="2439"/>
      <c r="WTJ3" s="2439"/>
      <c r="WTK3" s="2439"/>
      <c r="WTL3" s="2439"/>
      <c r="WTM3" s="2439"/>
      <c r="WTN3" s="2439"/>
      <c r="WTO3" s="2439"/>
      <c r="WTP3" s="2439"/>
      <c r="WTQ3" s="2439"/>
      <c r="WTR3" s="2439"/>
      <c r="WTS3" s="2439"/>
      <c r="WTT3" s="2439"/>
      <c r="WTU3" s="2439"/>
      <c r="WTV3" s="2439"/>
      <c r="WTW3" s="2439"/>
      <c r="WTX3" s="2439"/>
      <c r="WTY3" s="2439"/>
      <c r="WTZ3" s="2439"/>
      <c r="WUA3" s="2439"/>
      <c r="WUB3" s="2439"/>
      <c r="WUC3" s="2439"/>
      <c r="WUD3" s="2439"/>
      <c r="WUE3" s="2439"/>
      <c r="WUF3" s="2439"/>
      <c r="WUG3" s="2439"/>
      <c r="WUH3" s="2439"/>
      <c r="WUI3" s="2439"/>
      <c r="WUJ3" s="2439"/>
      <c r="WUK3" s="2439"/>
      <c r="WUL3" s="2439"/>
      <c r="WUM3" s="2439"/>
      <c r="WUN3" s="2439"/>
      <c r="WUO3" s="2439"/>
      <c r="WUP3" s="2439"/>
      <c r="WUQ3" s="2439"/>
      <c r="WUR3" s="2439"/>
      <c r="WUS3" s="2439"/>
      <c r="WUT3" s="2439"/>
      <c r="WUU3" s="2439"/>
      <c r="WUV3" s="2439"/>
      <c r="WUW3" s="2439"/>
      <c r="WUX3" s="2439"/>
      <c r="WUY3" s="2439"/>
      <c r="WUZ3" s="2439"/>
      <c r="WVA3" s="2439"/>
      <c r="WVB3" s="2439"/>
      <c r="WVC3" s="2439"/>
      <c r="WVD3" s="2439"/>
      <c r="WVE3" s="2439"/>
      <c r="WVF3" s="2439"/>
      <c r="WVG3" s="2439"/>
      <c r="WVH3" s="2439"/>
      <c r="WVI3" s="2439"/>
      <c r="WVJ3" s="2439"/>
      <c r="WVK3" s="2439"/>
      <c r="WVL3" s="2439"/>
      <c r="WVM3" s="2439"/>
      <c r="WVN3" s="2439"/>
      <c r="WVO3" s="2439"/>
      <c r="WVP3" s="2439"/>
      <c r="WVQ3" s="2439"/>
      <c r="WVR3" s="2439"/>
      <c r="WVS3" s="2439"/>
      <c r="WVT3" s="2439"/>
      <c r="WVU3" s="2439"/>
      <c r="WVV3" s="2439"/>
      <c r="WVW3" s="2439"/>
      <c r="WVX3" s="2439"/>
      <c r="WVY3" s="2439"/>
      <c r="WVZ3" s="2439"/>
      <c r="WWA3" s="2439"/>
      <c r="WWB3" s="2439"/>
      <c r="WWC3" s="2439"/>
      <c r="WWD3" s="2439"/>
      <c r="WWE3" s="2439"/>
      <c r="WWF3" s="2439"/>
      <c r="WWG3" s="2439"/>
      <c r="WWH3" s="2439"/>
      <c r="WWI3" s="2439"/>
      <c r="WWJ3" s="2439"/>
      <c r="WWK3" s="2439"/>
      <c r="WWL3" s="2439"/>
      <c r="WWM3" s="2439"/>
      <c r="WWN3" s="2439"/>
      <c r="WWO3" s="2439"/>
      <c r="WWP3" s="2439"/>
      <c r="WWQ3" s="2439"/>
      <c r="WWR3" s="2439"/>
      <c r="WWS3" s="2439"/>
      <c r="WWT3" s="2439"/>
      <c r="WWU3" s="2439"/>
      <c r="WWV3" s="2439"/>
      <c r="WWW3" s="2439"/>
      <c r="WWX3" s="2439"/>
      <c r="WWY3" s="2439"/>
      <c r="WWZ3" s="2439"/>
      <c r="WXA3" s="2439"/>
      <c r="WXB3" s="2439"/>
      <c r="WXC3" s="2439"/>
      <c r="WXD3" s="2439"/>
      <c r="WXE3" s="2439"/>
      <c r="WXF3" s="2439"/>
      <c r="WXG3" s="2439"/>
      <c r="WXH3" s="2439"/>
      <c r="WXI3" s="2439"/>
      <c r="WXJ3" s="2439"/>
      <c r="WXK3" s="2439"/>
      <c r="WXL3" s="2439"/>
      <c r="WXM3" s="2439"/>
      <c r="WXN3" s="2439"/>
      <c r="WXO3" s="2439"/>
      <c r="WXP3" s="2439"/>
      <c r="WXQ3" s="2439"/>
      <c r="WXR3" s="2439"/>
      <c r="WXS3" s="2439"/>
      <c r="WXT3" s="2439"/>
      <c r="WXU3" s="2439"/>
      <c r="WXV3" s="2439"/>
      <c r="WXW3" s="2439"/>
      <c r="WXX3" s="2439"/>
      <c r="WXY3" s="2439"/>
      <c r="WXZ3" s="2439"/>
      <c r="WYA3" s="2439"/>
      <c r="WYB3" s="2439"/>
      <c r="WYC3" s="2439"/>
      <c r="WYD3" s="2439"/>
      <c r="WYE3" s="2439"/>
      <c r="WYF3" s="2439"/>
      <c r="WYG3" s="2439"/>
      <c r="WYH3" s="2439"/>
      <c r="WYI3" s="2439"/>
      <c r="WYJ3" s="2439"/>
      <c r="WYK3" s="2439"/>
      <c r="WYL3" s="2439"/>
      <c r="WYM3" s="2439"/>
      <c r="WYN3" s="2439"/>
      <c r="WYO3" s="2439"/>
      <c r="WYP3" s="2439"/>
      <c r="WYQ3" s="2439"/>
      <c r="WYR3" s="2439"/>
      <c r="WYS3" s="2439"/>
      <c r="WYT3" s="2439"/>
      <c r="WYU3" s="2439"/>
      <c r="WYV3" s="2439"/>
      <c r="WYW3" s="2439"/>
      <c r="WYX3" s="2439"/>
      <c r="WYY3" s="2439"/>
      <c r="WYZ3" s="2439"/>
      <c r="WZA3" s="2439"/>
      <c r="WZB3" s="2439"/>
      <c r="WZC3" s="2439"/>
      <c r="WZD3" s="2439"/>
      <c r="WZE3" s="2439"/>
      <c r="WZF3" s="2439"/>
      <c r="WZG3" s="2439"/>
      <c r="WZH3" s="2439"/>
      <c r="WZI3" s="2439"/>
      <c r="WZJ3" s="2439"/>
      <c r="WZK3" s="2439"/>
      <c r="WZL3" s="2439"/>
      <c r="WZM3" s="2439"/>
      <c r="WZN3" s="2439"/>
      <c r="WZO3" s="2439"/>
      <c r="WZP3" s="2439"/>
      <c r="WZQ3" s="2439"/>
      <c r="WZR3" s="2439"/>
      <c r="WZS3" s="2439"/>
      <c r="WZT3" s="2439"/>
      <c r="WZU3" s="2439"/>
      <c r="WZV3" s="2439"/>
      <c r="WZW3" s="2439"/>
      <c r="WZX3" s="2439"/>
      <c r="WZY3" s="2439"/>
      <c r="WZZ3" s="2439"/>
      <c r="XAA3" s="2439"/>
      <c r="XAB3" s="2439"/>
      <c r="XAC3" s="2439"/>
      <c r="XAD3" s="2439"/>
      <c r="XAE3" s="2439"/>
      <c r="XAF3" s="2439"/>
      <c r="XAG3" s="2439"/>
      <c r="XAH3" s="2439"/>
      <c r="XAI3" s="2439"/>
      <c r="XAJ3" s="2439"/>
      <c r="XAK3" s="2439"/>
      <c r="XAL3" s="2439"/>
      <c r="XAM3" s="2439"/>
      <c r="XAN3" s="2439"/>
      <c r="XAO3" s="2439"/>
      <c r="XAP3" s="2439"/>
      <c r="XAQ3" s="2439"/>
      <c r="XAR3" s="2439"/>
      <c r="XAS3" s="2439"/>
      <c r="XAT3" s="2439"/>
      <c r="XAU3" s="2439"/>
      <c r="XAV3" s="2439"/>
      <c r="XAW3" s="2439"/>
      <c r="XAX3" s="2439"/>
      <c r="XAY3" s="2439"/>
      <c r="XAZ3" s="2439"/>
      <c r="XBA3" s="2439"/>
      <c r="XBB3" s="2439"/>
      <c r="XBC3" s="2439"/>
      <c r="XBD3" s="2439"/>
      <c r="XBE3" s="2439"/>
      <c r="XBF3" s="2439"/>
      <c r="XBG3" s="2439"/>
      <c r="XBH3" s="2439"/>
      <c r="XBI3" s="2439"/>
      <c r="XBJ3" s="2439"/>
      <c r="XBK3" s="2439"/>
      <c r="XBL3" s="2439"/>
      <c r="XBM3" s="2439"/>
      <c r="XBN3" s="2439"/>
      <c r="XBO3" s="2439"/>
      <c r="XBP3" s="2439"/>
      <c r="XBQ3" s="2439"/>
      <c r="XBR3" s="2439"/>
      <c r="XBS3" s="2439"/>
      <c r="XBT3" s="2439"/>
      <c r="XBU3" s="2439"/>
      <c r="XBV3" s="2439"/>
      <c r="XBW3" s="2439"/>
      <c r="XBX3" s="2439"/>
      <c r="XBY3" s="2439"/>
      <c r="XBZ3" s="2439"/>
      <c r="XCA3" s="2439"/>
      <c r="XCB3" s="2439"/>
      <c r="XCC3" s="2439"/>
      <c r="XCD3" s="2439"/>
      <c r="XCE3" s="2439"/>
      <c r="XCF3" s="2439"/>
      <c r="XCG3" s="2439"/>
      <c r="XCH3" s="2439"/>
      <c r="XCI3" s="2439"/>
      <c r="XCJ3" s="2439"/>
      <c r="XCK3" s="2439"/>
      <c r="XCL3" s="2439"/>
      <c r="XCM3" s="2439"/>
      <c r="XCN3" s="2439"/>
      <c r="XCO3" s="2439"/>
      <c r="XCP3" s="2439"/>
      <c r="XCQ3" s="2439"/>
      <c r="XCR3" s="2439"/>
      <c r="XCS3" s="2439"/>
      <c r="XCT3" s="2439"/>
      <c r="XCU3" s="2439"/>
      <c r="XCV3" s="2439"/>
      <c r="XCW3" s="2439"/>
      <c r="XCX3" s="2439"/>
      <c r="XCY3" s="2439"/>
      <c r="XCZ3" s="2439"/>
      <c r="XDA3" s="2439"/>
      <c r="XDB3" s="2439"/>
      <c r="XDC3" s="2439"/>
      <c r="XDD3" s="2439"/>
      <c r="XDE3" s="2439"/>
      <c r="XDF3" s="2439"/>
      <c r="XDG3" s="2439"/>
      <c r="XDH3" s="2439"/>
      <c r="XDI3" s="2439"/>
      <c r="XDJ3" s="2439"/>
      <c r="XDK3" s="2439"/>
      <c r="XDL3" s="2439"/>
      <c r="XDM3" s="2439"/>
      <c r="XDN3" s="2439"/>
      <c r="XDO3" s="2439"/>
      <c r="XDP3" s="2439"/>
      <c r="XDQ3" s="2439"/>
      <c r="XDR3" s="2439"/>
      <c r="XDS3" s="2439"/>
      <c r="XDT3" s="2439"/>
      <c r="XDU3" s="2439"/>
      <c r="XDV3" s="2439"/>
      <c r="XDW3" s="2439"/>
      <c r="XDX3" s="2439"/>
      <c r="XDY3" s="2439"/>
      <c r="XDZ3" s="2439"/>
      <c r="XEA3" s="2439"/>
      <c r="XEB3" s="2439"/>
      <c r="XEC3" s="2439"/>
      <c r="XED3" s="2439"/>
      <c r="XEE3" s="2439"/>
      <c r="XEF3" s="2439"/>
      <c r="XEG3" s="2439"/>
      <c r="XEH3" s="2439"/>
      <c r="XEI3" s="2439"/>
      <c r="XEJ3" s="2439"/>
      <c r="XEK3" s="2439"/>
      <c r="XEL3" s="2439"/>
      <c r="XEM3" s="2439"/>
      <c r="XEN3" s="2439"/>
      <c r="XEO3" s="2439"/>
      <c r="XEP3" s="2439"/>
      <c r="XEQ3" s="2439"/>
      <c r="XER3" s="2439"/>
      <c r="XES3" s="2439"/>
      <c r="XET3" s="2439"/>
      <c r="XEU3" s="2439"/>
      <c r="XEV3" s="2439"/>
      <c r="XEW3" s="2439"/>
      <c r="XEX3" s="2439"/>
      <c r="XEY3" s="2439"/>
      <c r="XEZ3" s="2439"/>
      <c r="XFA3" s="2439"/>
      <c r="XFB3" s="2439"/>
      <c r="XFC3" s="2439"/>
      <c r="XFD3" s="2439"/>
    </row>
    <row r="4" spans="1:16384" s="10" customFormat="1" ht="21.65" customHeight="1">
      <c r="A4" s="2441" t="s">
        <v>37</v>
      </c>
      <c r="B4" s="2441"/>
      <c r="C4" s="2441"/>
      <c r="D4" s="2441"/>
      <c r="E4" s="2441"/>
      <c r="F4" s="2441"/>
      <c r="G4" s="2441"/>
      <c r="H4" s="2441"/>
      <c r="I4" s="2441"/>
      <c r="J4" s="2441"/>
      <c r="L4" s="225"/>
      <c r="M4" s="223"/>
      <c r="N4" s="223"/>
    </row>
    <row r="5" spans="1:16384" s="10" customFormat="1" ht="12.65" customHeight="1">
      <c r="A5" s="1588"/>
      <c r="B5" s="228"/>
      <c r="C5" s="228"/>
      <c r="D5" s="228"/>
      <c r="E5" s="228"/>
      <c r="F5" s="228"/>
      <c r="G5" s="228"/>
      <c r="H5" s="228"/>
      <c r="I5" s="228"/>
      <c r="J5" s="228"/>
      <c r="L5" s="225"/>
      <c r="M5" s="223"/>
      <c r="N5" s="223"/>
    </row>
    <row r="6" spans="1:16384" s="10" customFormat="1">
      <c r="A6" s="1636"/>
      <c r="B6" s="2443" t="s">
        <v>16</v>
      </c>
      <c r="C6" s="2444"/>
      <c r="D6" s="2444"/>
      <c r="E6" s="2443" t="s">
        <v>38</v>
      </c>
      <c r="F6" s="2444"/>
      <c r="G6" s="2444"/>
      <c r="H6" s="2445" t="s">
        <v>39</v>
      </c>
      <c r="I6" s="2445"/>
      <c r="J6" s="2446"/>
    </row>
    <row r="7" spans="1:16384" s="10" customFormat="1">
      <c r="A7" s="1637" t="s">
        <v>40</v>
      </c>
      <c r="B7" s="1036" t="s">
        <v>41</v>
      </c>
      <c r="C7" s="1036" t="s">
        <v>42</v>
      </c>
      <c r="D7" s="1036" t="s">
        <v>43</v>
      </c>
      <c r="E7" s="1036" t="s">
        <v>41</v>
      </c>
      <c r="F7" s="1036" t="s">
        <v>42</v>
      </c>
      <c r="G7" s="1036" t="s">
        <v>43</v>
      </c>
      <c r="H7" s="1036" t="s">
        <v>41</v>
      </c>
      <c r="I7" s="1036" t="s">
        <v>42</v>
      </c>
      <c r="J7" s="1638" t="s">
        <v>43</v>
      </c>
    </row>
    <row r="8" spans="1:16384" s="10" customFormat="1">
      <c r="A8" s="1639"/>
      <c r="B8" s="1640"/>
      <c r="C8" s="1640"/>
      <c r="D8" s="1640"/>
      <c r="E8" s="969"/>
      <c r="F8" s="1640"/>
      <c r="G8" s="1640"/>
      <c r="H8" s="969"/>
      <c r="I8" s="1640"/>
      <c r="J8" s="1641"/>
    </row>
    <row r="9" spans="1:16384" s="10" customFormat="1" ht="15.5">
      <c r="A9" s="1642" t="s">
        <v>44</v>
      </c>
      <c r="B9" s="692">
        <f>'ESA Table 1'!B35</f>
        <v>59458992.231718704</v>
      </c>
      <c r="C9" s="692"/>
      <c r="D9" s="692">
        <f>SUM(B9:C9)</f>
        <v>59458992.231718704</v>
      </c>
      <c r="E9" s="227">
        <f>'ESA Table 1'!E35</f>
        <v>53451455.5</v>
      </c>
      <c r="F9" s="692">
        <f>'ESA Table 1'!F35</f>
        <v>0</v>
      </c>
      <c r="G9" s="692">
        <f>SUM(E9:F9)</f>
        <v>53451455.5</v>
      </c>
      <c r="H9" s="693">
        <f>+IFERROR(E9/B9,0)</f>
        <v>0.89896336102861241</v>
      </c>
      <c r="I9" s="693">
        <f t="shared" ref="I9:I16" si="0">+IFERROR(F9/C9,0)</f>
        <v>0</v>
      </c>
      <c r="J9" s="1643">
        <f t="shared" ref="J9:J16" si="1">+IFERROR(G9/D9,0)</f>
        <v>0.89896336102861241</v>
      </c>
      <c r="K9" s="220"/>
      <c r="L9" s="502"/>
    </row>
    <row r="10" spans="1:16384" s="10" customFormat="1" ht="15.5">
      <c r="A10" s="1642" t="s">
        <v>45</v>
      </c>
      <c r="B10" s="692">
        <f>'ESA Table 1A'!B9</f>
        <v>15784060.5</v>
      </c>
      <c r="C10" s="692"/>
      <c r="D10" s="692">
        <f t="shared" ref="D10:D15" si="2">SUM(B10:C10)</f>
        <v>15784060.5</v>
      </c>
      <c r="E10" s="692">
        <f>'ESA Table 2A MFWB'!O118</f>
        <v>1656368.6300000011</v>
      </c>
      <c r="F10" s="692">
        <f>'ESA Table 2A MFWB'!P118-F14</f>
        <v>0</v>
      </c>
      <c r="G10" s="692">
        <f t="shared" ref="G10:G15" si="3">SUM(E10:F10)</f>
        <v>1656368.6300000011</v>
      </c>
      <c r="H10" s="693">
        <f t="shared" ref="H10:H16" si="4">+IFERROR(E10/B10,0)</f>
        <v>0.10493932343961815</v>
      </c>
      <c r="I10" s="693">
        <f t="shared" si="0"/>
        <v>0</v>
      </c>
      <c r="J10" s="1643">
        <f t="shared" si="1"/>
        <v>0.10493932343961815</v>
      </c>
    </row>
    <row r="11" spans="1:16384" s="10" customFormat="1">
      <c r="A11" s="1642" t="s">
        <v>46</v>
      </c>
      <c r="B11" s="694">
        <f>'ESA Table 1A'!B18</f>
        <v>3884863.5833905442</v>
      </c>
      <c r="C11" s="694"/>
      <c r="D11" s="692">
        <f t="shared" si="2"/>
        <v>3884863.5833905442</v>
      </c>
      <c r="E11" s="694">
        <f>'ESA Table 2B PP PD'!B159</f>
        <v>853459.62000000011</v>
      </c>
      <c r="F11" s="694">
        <f>'ESA Table 2A MFWB'!P118</f>
        <v>0</v>
      </c>
      <c r="G11" s="692">
        <f t="shared" si="3"/>
        <v>853459.62000000011</v>
      </c>
      <c r="H11" s="695">
        <f t="shared" si="4"/>
        <v>0.21968843993619377</v>
      </c>
      <c r="I11" s="695">
        <f t="shared" si="0"/>
        <v>0</v>
      </c>
      <c r="J11" s="1644">
        <f t="shared" si="1"/>
        <v>0.21968843993619377</v>
      </c>
    </row>
    <row r="12" spans="1:16384" s="10" customFormat="1">
      <c r="A12" s="1286" t="s">
        <v>47</v>
      </c>
      <c r="B12" s="694">
        <f>'ESA Table 1A'!B26</f>
        <v>10252080.268281296</v>
      </c>
      <c r="C12" s="694"/>
      <c r="D12" s="692">
        <f t="shared" si="2"/>
        <v>10252080.268281296</v>
      </c>
      <c r="E12" s="694">
        <f>'ESA Table 2C BE (SCE-Only)'!B45</f>
        <v>3017561</v>
      </c>
      <c r="F12" s="694">
        <f>'ESA Table 2C BE (SCE-Only)'!C45</f>
        <v>0</v>
      </c>
      <c r="G12" s="692">
        <f t="shared" si="3"/>
        <v>3017561</v>
      </c>
      <c r="H12" s="693">
        <f t="shared" si="4"/>
        <v>0.2943364586537594</v>
      </c>
      <c r="I12" s="693">
        <f t="shared" si="0"/>
        <v>0</v>
      </c>
      <c r="J12" s="1643">
        <f t="shared" si="1"/>
        <v>0.2943364586537594</v>
      </c>
    </row>
    <row r="13" spans="1:16384" s="10" customFormat="1" ht="15.5">
      <c r="A13" s="1286" t="s">
        <v>48</v>
      </c>
      <c r="B13" s="694">
        <f>'ESA Table 1A'!B35</f>
        <v>1775000</v>
      </c>
      <c r="C13" s="694"/>
      <c r="D13" s="692">
        <f t="shared" si="2"/>
        <v>1775000</v>
      </c>
      <c r="E13" s="694">
        <f>'ESA Table 2D_CEH (SCE only)'!B42</f>
        <v>517582.77999999991</v>
      </c>
      <c r="F13" s="694">
        <f>'ESA Table 2D_CEH (SCE only)'!C42</f>
        <v>0</v>
      </c>
      <c r="G13" s="692">
        <f t="shared" si="3"/>
        <v>517582.77999999991</v>
      </c>
      <c r="H13" s="693">
        <f>+IFERROR(E13/B13,0)</f>
        <v>0.29159593239436615</v>
      </c>
      <c r="I13" s="693">
        <f t="shared" si="0"/>
        <v>0</v>
      </c>
      <c r="J13" s="1643">
        <f t="shared" si="1"/>
        <v>0.29159593239436615</v>
      </c>
    </row>
    <row r="14" spans="1:16384" s="10" customFormat="1">
      <c r="A14" s="1642" t="s">
        <v>49</v>
      </c>
      <c r="B14" s="696">
        <v>171929</v>
      </c>
      <c r="C14" s="696"/>
      <c r="D14" s="692">
        <f t="shared" si="2"/>
        <v>171929</v>
      </c>
      <c r="E14" s="696">
        <f>'ESA Table 2A MFWB'!O116</f>
        <v>125908.14999999937</v>
      </c>
      <c r="F14" s="696">
        <f>'ESA Table 2A MFWB'!P116</f>
        <v>0</v>
      </c>
      <c r="G14" s="692">
        <f t="shared" si="3"/>
        <v>125908.14999999937</v>
      </c>
      <c r="H14" s="693">
        <f t="shared" si="4"/>
        <v>0.73232642544305715</v>
      </c>
      <c r="I14" s="693">
        <f t="shared" si="0"/>
        <v>0</v>
      </c>
      <c r="J14" s="1643">
        <f t="shared" si="1"/>
        <v>0.73232642544305715</v>
      </c>
    </row>
    <row r="15" spans="1:16384" s="10" customFormat="1" ht="15.5">
      <c r="A15" s="1642" t="s">
        <v>50</v>
      </c>
      <c r="B15" s="692">
        <v>6159288</v>
      </c>
      <c r="C15" s="692"/>
      <c r="D15" s="692">
        <f t="shared" si="2"/>
        <v>6159288</v>
      </c>
      <c r="E15" s="227">
        <v>6159288</v>
      </c>
      <c r="F15" s="692">
        <v>0</v>
      </c>
      <c r="G15" s="692">
        <f t="shared" si="3"/>
        <v>6159288</v>
      </c>
      <c r="H15" s="693">
        <f t="shared" si="4"/>
        <v>1</v>
      </c>
      <c r="I15" s="693">
        <f t="shared" si="0"/>
        <v>0</v>
      </c>
      <c r="J15" s="1643">
        <f t="shared" si="1"/>
        <v>1</v>
      </c>
    </row>
    <row r="16" spans="1:16384" s="10" customFormat="1">
      <c r="A16" s="1645" t="s">
        <v>51</v>
      </c>
      <c r="B16" s="1646">
        <f>SUM(B9:B15)</f>
        <v>97486213.583390549</v>
      </c>
      <c r="C16" s="1647" cm="1">
        <f t="array" ref="C16">SUM(C9:C15-C14)</f>
        <v>0</v>
      </c>
      <c r="D16" s="1648">
        <f t="shared" ref="D16" si="5">B16+C16</f>
        <v>97486213.583390549</v>
      </c>
      <c r="E16" s="1649">
        <f>SUM(E9:E15)</f>
        <v>65781623.68</v>
      </c>
      <c r="F16" s="1647">
        <f>SUM(F9:F15)</f>
        <v>0</v>
      </c>
      <c r="G16" s="1650">
        <f>E16+F16</f>
        <v>65781623.68</v>
      </c>
      <c r="H16" s="1651">
        <f t="shared" si="4"/>
        <v>0.67477873293057822</v>
      </c>
      <c r="I16" s="1652">
        <f t="shared" si="0"/>
        <v>0</v>
      </c>
      <c r="J16" s="1653">
        <f t="shared" si="1"/>
        <v>0.67477873293057822</v>
      </c>
    </row>
    <row r="18" spans="1:13" ht="15.65" customHeight="1">
      <c r="A18" s="2440" t="s">
        <v>52</v>
      </c>
      <c r="B18" s="2440"/>
      <c r="C18" s="2440"/>
      <c r="D18" s="2440"/>
      <c r="E18" s="2440"/>
      <c r="F18" s="2440"/>
      <c r="G18" s="2440"/>
      <c r="H18" s="2440"/>
      <c r="I18" s="2440"/>
      <c r="J18" s="2440"/>
      <c r="K18" s="2440"/>
      <c r="L18" s="2440"/>
      <c r="M18" s="2440"/>
    </row>
    <row r="19" spans="1:13" ht="15.65" customHeight="1">
      <c r="A19" s="2448" t="s">
        <v>53</v>
      </c>
      <c r="B19" s="2448"/>
      <c r="C19" s="2448"/>
      <c r="D19" s="2448"/>
      <c r="E19" s="2448"/>
      <c r="F19" s="2448"/>
      <c r="G19" s="2448"/>
      <c r="H19" s="2448"/>
      <c r="I19" s="2448"/>
      <c r="J19" s="2448"/>
    </row>
    <row r="20" spans="1:13">
      <c r="A20" s="2448"/>
      <c r="B20" s="2448"/>
      <c r="C20" s="2448"/>
      <c r="D20" s="2448"/>
      <c r="E20" s="2448"/>
      <c r="F20" s="2448"/>
      <c r="G20" s="2448"/>
      <c r="H20" s="2448"/>
      <c r="I20" s="2448"/>
      <c r="J20" s="2448"/>
    </row>
    <row r="21" spans="1:13" ht="15.5">
      <c r="A21" s="2036" t="s">
        <v>54</v>
      </c>
    </row>
    <row r="22" spans="1:13" ht="87" customHeight="1">
      <c r="A22" s="2447" t="s">
        <v>55</v>
      </c>
      <c r="B22" s="2447"/>
      <c r="C22" s="2447"/>
      <c r="D22" s="2447"/>
      <c r="E22" s="2447"/>
      <c r="F22" s="2447"/>
      <c r="G22" s="2447"/>
      <c r="H22" s="2447"/>
      <c r="I22" s="2447"/>
      <c r="J22" s="2447"/>
      <c r="K22" s="970"/>
      <c r="L22" s="970"/>
      <c r="M22" s="970"/>
    </row>
    <row r="23" spans="1:13" ht="13.5" thickBot="1">
      <c r="A23" s="220"/>
      <c r="B23" s="579"/>
      <c r="C23" s="579"/>
      <c r="D23" s="579"/>
      <c r="E23" s="579"/>
      <c r="F23" s="579"/>
      <c r="G23" s="579"/>
      <c r="H23" s="579"/>
      <c r="I23" s="579"/>
      <c r="J23" s="579"/>
      <c r="K23" s="579"/>
      <c r="L23" s="579"/>
      <c r="M23" s="579"/>
    </row>
    <row r="24" spans="1:13" ht="15.5" thickBot="1">
      <c r="A24" s="2451" t="s">
        <v>56</v>
      </c>
      <c r="B24" s="2452"/>
      <c r="C24" s="2452"/>
      <c r="D24" s="2453"/>
      <c r="E24" s="2452"/>
      <c r="F24" s="2452"/>
      <c r="G24" s="2452"/>
      <c r="H24" s="2452"/>
      <c r="I24" s="2452"/>
      <c r="J24" s="2453"/>
    </row>
    <row r="25" spans="1:13">
      <c r="A25" s="1636"/>
      <c r="B25" s="2449" t="s">
        <v>6</v>
      </c>
      <c r="C25" s="2449"/>
      <c r="D25" s="2450"/>
      <c r="E25" s="2449" t="s">
        <v>7</v>
      </c>
      <c r="F25" s="2449"/>
      <c r="G25" s="2449"/>
      <c r="H25" s="2449" t="s">
        <v>8</v>
      </c>
      <c r="I25" s="2449"/>
      <c r="J25" s="2450"/>
    </row>
    <row r="26" spans="1:13">
      <c r="A26" s="1637" t="s">
        <v>57</v>
      </c>
      <c r="B26" s="1036" t="s">
        <v>58</v>
      </c>
      <c r="C26" s="1036" t="s">
        <v>59</v>
      </c>
      <c r="D26" s="1638" t="s">
        <v>60</v>
      </c>
      <c r="E26" s="1036" t="s">
        <v>58</v>
      </c>
      <c r="F26" s="1036" t="s">
        <v>59</v>
      </c>
      <c r="G26" s="1036" t="s">
        <v>60</v>
      </c>
      <c r="H26" s="1036" t="s">
        <v>58</v>
      </c>
      <c r="I26" s="1036" t="s">
        <v>59</v>
      </c>
      <c r="J26" s="1638" t="s">
        <v>60</v>
      </c>
    </row>
    <row r="27" spans="1:13">
      <c r="A27" s="1637"/>
      <c r="B27" s="697"/>
      <c r="C27" s="697"/>
      <c r="D27" s="1770"/>
      <c r="E27" s="1222"/>
      <c r="F27" s="697"/>
      <c r="G27" s="697"/>
      <c r="H27" s="1222"/>
      <c r="I27" s="697"/>
      <c r="J27" s="1770"/>
    </row>
    <row r="28" spans="1:13">
      <c r="A28" s="1642" t="s">
        <v>61</v>
      </c>
      <c r="B28" s="1223">
        <v>31762240</v>
      </c>
      <c r="C28" s="1223">
        <v>12681</v>
      </c>
      <c r="D28" s="2032">
        <v>383213</v>
      </c>
      <c r="E28" s="1223">
        <f>'ESA Table 2 Main'!F95</f>
        <v>18333808.800000001</v>
      </c>
      <c r="F28" s="1223">
        <f>'ESA Table 2 Main'!G95</f>
        <v>3488.7</v>
      </c>
      <c r="G28" s="1223">
        <f>'ESA Table 2 Main'!H95</f>
        <v>-55532.9</v>
      </c>
      <c r="H28" s="698">
        <f t="shared" ref="H28:H33" si="6">+IFERROR(E28/B28,0)</f>
        <v>0.57722027161812273</v>
      </c>
      <c r="I28" s="698">
        <f t="shared" ref="I28:I33" si="7">+IFERROR(F28/C28,0)</f>
        <v>0.27511237284125856</v>
      </c>
      <c r="J28" s="1643">
        <f t="shared" ref="J28:J33" si="8">+IFERROR(G28/D28,0)</f>
        <v>-0.14491392515389614</v>
      </c>
    </row>
    <row r="29" spans="1:13" ht="13.5" thickBot="1">
      <c r="A29" s="2033" t="s">
        <v>62</v>
      </c>
      <c r="B29" s="2034">
        <v>10561043</v>
      </c>
      <c r="C29" s="2034">
        <v>0</v>
      </c>
      <c r="D29" s="2035">
        <v>0</v>
      </c>
      <c r="E29" s="1223">
        <f>'ESA Table 2A MFWB'!S99</f>
        <v>0</v>
      </c>
      <c r="F29" s="1223">
        <f>'ESA Table 2A MFWB'!T99</f>
        <v>0</v>
      </c>
      <c r="G29" s="1223">
        <f>'ESA Table 2A MFWB'!U99</f>
        <v>0</v>
      </c>
      <c r="H29" s="698">
        <f t="shared" si="6"/>
        <v>0</v>
      </c>
      <c r="I29" s="698">
        <f t="shared" si="7"/>
        <v>0</v>
      </c>
      <c r="J29" s="1643">
        <f t="shared" si="8"/>
        <v>0</v>
      </c>
    </row>
    <row r="30" spans="1:13">
      <c r="A30" s="1642" t="s">
        <v>46</v>
      </c>
      <c r="B30" s="1223">
        <v>0</v>
      </c>
      <c r="C30" s="1223">
        <v>0</v>
      </c>
      <c r="D30" s="1223">
        <v>0</v>
      </c>
      <c r="E30" s="1223">
        <f>'ESA Table 2B PP PD'!D146+'ESA Table 2B PP PD'!N146</f>
        <v>38349.718748690604</v>
      </c>
      <c r="F30" s="1223">
        <f>'ESA Table 2B PP PD'!E146+'ESA Table 2B PP PD'!O146</f>
        <v>10.986282361531492</v>
      </c>
      <c r="G30" s="1223">
        <f>'ESA Table 2B PP PD'!F146+'ESA Table 2B PP PD'!P146</f>
        <v>2567.1890115525475</v>
      </c>
      <c r="H30" s="698">
        <f t="shared" si="6"/>
        <v>0</v>
      </c>
      <c r="I30" s="698">
        <f t="shared" si="7"/>
        <v>0</v>
      </c>
      <c r="J30" s="1643">
        <f t="shared" si="8"/>
        <v>0</v>
      </c>
    </row>
    <row r="31" spans="1:13">
      <c r="A31" s="1286" t="s">
        <v>47</v>
      </c>
      <c r="B31" s="1223">
        <v>0</v>
      </c>
      <c r="C31" s="1223">
        <v>0</v>
      </c>
      <c r="D31" s="1223">
        <v>0</v>
      </c>
      <c r="E31" s="1223">
        <f>'ESA Table 2C BE (SCE-Only)'!D31</f>
        <v>-303403</v>
      </c>
      <c r="F31" s="1223">
        <f>'ESA Table 2C BE (SCE-Only)'!E31</f>
        <v>0</v>
      </c>
      <c r="G31" s="1223">
        <f>'ESA Table 2C BE (SCE-Only)'!F31</f>
        <v>44796</v>
      </c>
      <c r="H31" s="698">
        <f t="shared" si="6"/>
        <v>0</v>
      </c>
      <c r="I31" s="698">
        <f t="shared" si="7"/>
        <v>0</v>
      </c>
      <c r="J31" s="1643">
        <f t="shared" si="8"/>
        <v>0</v>
      </c>
    </row>
    <row r="32" spans="1:13">
      <c r="A32" s="1286" t="s">
        <v>63</v>
      </c>
      <c r="B32" s="713" t="s">
        <v>20</v>
      </c>
      <c r="C32" s="713" t="s">
        <v>20</v>
      </c>
      <c r="D32" s="713" t="s">
        <v>20</v>
      </c>
      <c r="E32" s="713" t="s">
        <v>20</v>
      </c>
      <c r="F32" s="713" t="s">
        <v>20</v>
      </c>
      <c r="G32" s="713" t="s">
        <v>20</v>
      </c>
      <c r="H32" s="713" t="s">
        <v>20</v>
      </c>
      <c r="I32" s="713" t="s">
        <v>20</v>
      </c>
      <c r="J32" s="1771" t="s">
        <v>20</v>
      </c>
    </row>
    <row r="33" spans="1:10">
      <c r="A33" s="1642" t="s">
        <v>64</v>
      </c>
      <c r="B33" s="227"/>
      <c r="C33" s="227"/>
      <c r="D33" s="692"/>
      <c r="E33" s="227"/>
      <c r="F33" s="227"/>
      <c r="G33" s="227"/>
      <c r="H33" s="698">
        <f t="shared" si="6"/>
        <v>0</v>
      </c>
      <c r="I33" s="698">
        <f t="shared" si="7"/>
        <v>0</v>
      </c>
      <c r="J33" s="1643">
        <f t="shared" si="8"/>
        <v>0</v>
      </c>
    </row>
    <row r="34" spans="1:10" ht="13.5" thickBot="1">
      <c r="A34" s="1645" t="s">
        <v>51</v>
      </c>
      <c r="B34" s="1772">
        <f t="shared" ref="B34:G34" si="9">SUM(B28:B33)</f>
        <v>42323283</v>
      </c>
      <c r="C34" s="1773">
        <f t="shared" si="9"/>
        <v>12681</v>
      </c>
      <c r="D34" s="1772">
        <f t="shared" si="9"/>
        <v>383213</v>
      </c>
      <c r="E34" s="1773">
        <f t="shared" si="9"/>
        <v>18068755.518748693</v>
      </c>
      <c r="F34" s="1774">
        <f t="shared" si="9"/>
        <v>3499.6862823615311</v>
      </c>
      <c r="G34" s="1775">
        <f t="shared" si="9"/>
        <v>-8169.7109884474557</v>
      </c>
      <c r="H34" s="1651">
        <f t="shared" ref="H34" si="10">+IFERROR(E34/B34,0)</f>
        <v>0.42692235190612915</v>
      </c>
      <c r="I34" s="1652">
        <f t="shared" ref="I34" si="11">+IFERROR(F34/C34,0)</f>
        <v>0.27597873057026506</v>
      </c>
      <c r="J34" s="1653">
        <f t="shared" ref="J34" si="12">+IFERROR(G34/D34,0)</f>
        <v>-2.131898184155406E-2</v>
      </c>
    </row>
    <row r="35" spans="1:10">
      <c r="A35" s="505"/>
      <c r="B35" s="1654"/>
      <c r="C35" s="1654"/>
      <c r="D35" s="1654"/>
      <c r="E35" s="1654"/>
      <c r="F35" s="1654"/>
      <c r="G35" s="1654"/>
      <c r="H35" s="1655"/>
      <c r="I35" s="1655"/>
      <c r="J35" s="1655"/>
    </row>
    <row r="36" spans="1:10" ht="15.5">
      <c r="A36" s="10" t="s">
        <v>65</v>
      </c>
    </row>
    <row r="37" spans="1:10">
      <c r="A37" s="2442"/>
      <c r="B37" s="2442"/>
      <c r="C37" s="2442"/>
      <c r="D37" s="2442"/>
    </row>
    <row r="38" spans="1:10" ht="14.65" customHeight="1">
      <c r="A38" s="2448"/>
      <c r="B38" s="2448"/>
      <c r="C38" s="2448"/>
      <c r="D38" s="2448"/>
      <c r="E38" s="2448"/>
      <c r="F38" s="2448"/>
      <c r="G38" s="2448"/>
      <c r="H38" s="2448"/>
      <c r="I38" s="2448"/>
      <c r="J38" s="2448"/>
    </row>
  </sheetData>
  <mergeCells count="3292">
    <mergeCell ref="U2:AD2"/>
    <mergeCell ref="AE2:AN2"/>
    <mergeCell ref="AO2:AX2"/>
    <mergeCell ref="AY2:BH2"/>
    <mergeCell ref="BI2:BR2"/>
    <mergeCell ref="A18:M18"/>
    <mergeCell ref="A1:J1"/>
    <mergeCell ref="A4:J4"/>
    <mergeCell ref="A37:D37"/>
    <mergeCell ref="A2:J2"/>
    <mergeCell ref="A3:J3"/>
    <mergeCell ref="B6:D6"/>
    <mergeCell ref="E6:G6"/>
    <mergeCell ref="H6:J6"/>
    <mergeCell ref="A22:J22"/>
    <mergeCell ref="K2:T2"/>
    <mergeCell ref="A38:J38"/>
    <mergeCell ref="B25:D25"/>
    <mergeCell ref="E25:G25"/>
    <mergeCell ref="H25:J25"/>
    <mergeCell ref="A24:J24"/>
    <mergeCell ref="A19:J20"/>
    <mergeCell ref="HM2:HV2"/>
    <mergeCell ref="HW2:IF2"/>
    <mergeCell ref="IG2:IP2"/>
    <mergeCell ref="IQ2:IZ2"/>
    <mergeCell ref="JA2:JJ2"/>
    <mergeCell ref="FO2:FX2"/>
    <mergeCell ref="FY2:GH2"/>
    <mergeCell ref="GI2:GR2"/>
    <mergeCell ref="GS2:HB2"/>
    <mergeCell ref="HC2:HL2"/>
    <mergeCell ref="DQ2:DZ2"/>
    <mergeCell ref="EA2:EJ2"/>
    <mergeCell ref="EK2:ET2"/>
    <mergeCell ref="EU2:FD2"/>
    <mergeCell ref="FE2:FN2"/>
    <mergeCell ref="BS2:CB2"/>
    <mergeCell ref="CC2:CL2"/>
    <mergeCell ref="CM2:CV2"/>
    <mergeCell ref="CW2:DF2"/>
    <mergeCell ref="DG2:DP2"/>
    <mergeCell ref="PE2:PN2"/>
    <mergeCell ref="PO2:PX2"/>
    <mergeCell ref="PY2:QH2"/>
    <mergeCell ref="QI2:QR2"/>
    <mergeCell ref="QS2:RB2"/>
    <mergeCell ref="NG2:NP2"/>
    <mergeCell ref="NQ2:NZ2"/>
    <mergeCell ref="OA2:OJ2"/>
    <mergeCell ref="OK2:OT2"/>
    <mergeCell ref="OU2:PD2"/>
    <mergeCell ref="LI2:LR2"/>
    <mergeCell ref="LS2:MB2"/>
    <mergeCell ref="MC2:ML2"/>
    <mergeCell ref="MM2:MV2"/>
    <mergeCell ref="MW2:NF2"/>
    <mergeCell ref="JK2:JT2"/>
    <mergeCell ref="JU2:KD2"/>
    <mergeCell ref="KE2:KN2"/>
    <mergeCell ref="KO2:KX2"/>
    <mergeCell ref="KY2:LH2"/>
    <mergeCell ref="WW2:XF2"/>
    <mergeCell ref="XG2:XP2"/>
    <mergeCell ref="XQ2:XZ2"/>
    <mergeCell ref="YA2:YJ2"/>
    <mergeCell ref="YK2:YT2"/>
    <mergeCell ref="UY2:VH2"/>
    <mergeCell ref="VI2:VR2"/>
    <mergeCell ref="VS2:WB2"/>
    <mergeCell ref="WC2:WL2"/>
    <mergeCell ref="WM2:WV2"/>
    <mergeCell ref="TA2:TJ2"/>
    <mergeCell ref="TK2:TT2"/>
    <mergeCell ref="TU2:UD2"/>
    <mergeCell ref="UE2:UN2"/>
    <mergeCell ref="UO2:UX2"/>
    <mergeCell ref="RC2:RL2"/>
    <mergeCell ref="RM2:RV2"/>
    <mergeCell ref="RW2:SF2"/>
    <mergeCell ref="SG2:SP2"/>
    <mergeCell ref="SQ2:SZ2"/>
    <mergeCell ref="AEO2:AEX2"/>
    <mergeCell ref="AEY2:AFH2"/>
    <mergeCell ref="AFI2:AFR2"/>
    <mergeCell ref="AFS2:AGB2"/>
    <mergeCell ref="AGC2:AGL2"/>
    <mergeCell ref="ACQ2:ACZ2"/>
    <mergeCell ref="ADA2:ADJ2"/>
    <mergeCell ref="ADK2:ADT2"/>
    <mergeCell ref="ADU2:AED2"/>
    <mergeCell ref="AEE2:AEN2"/>
    <mergeCell ref="AAS2:ABB2"/>
    <mergeCell ref="ABC2:ABL2"/>
    <mergeCell ref="ABM2:ABV2"/>
    <mergeCell ref="ABW2:ACF2"/>
    <mergeCell ref="ACG2:ACP2"/>
    <mergeCell ref="YU2:ZD2"/>
    <mergeCell ref="ZE2:ZN2"/>
    <mergeCell ref="ZO2:ZX2"/>
    <mergeCell ref="ZY2:AAH2"/>
    <mergeCell ref="AAI2:AAR2"/>
    <mergeCell ref="AMG2:AMP2"/>
    <mergeCell ref="AMQ2:AMZ2"/>
    <mergeCell ref="ANA2:ANJ2"/>
    <mergeCell ref="ANK2:ANT2"/>
    <mergeCell ref="ANU2:AOD2"/>
    <mergeCell ref="AKI2:AKR2"/>
    <mergeCell ref="AKS2:ALB2"/>
    <mergeCell ref="ALC2:ALL2"/>
    <mergeCell ref="ALM2:ALV2"/>
    <mergeCell ref="ALW2:AMF2"/>
    <mergeCell ref="AIK2:AIT2"/>
    <mergeCell ref="AIU2:AJD2"/>
    <mergeCell ref="AJE2:AJN2"/>
    <mergeCell ref="AJO2:AJX2"/>
    <mergeCell ref="AJY2:AKH2"/>
    <mergeCell ref="AGM2:AGV2"/>
    <mergeCell ref="AGW2:AHF2"/>
    <mergeCell ref="AHG2:AHP2"/>
    <mergeCell ref="AHQ2:AHZ2"/>
    <mergeCell ref="AIA2:AIJ2"/>
    <mergeCell ref="ATY2:AUH2"/>
    <mergeCell ref="AUI2:AUR2"/>
    <mergeCell ref="AUS2:AVB2"/>
    <mergeCell ref="AVC2:AVL2"/>
    <mergeCell ref="AVM2:AVV2"/>
    <mergeCell ref="ASA2:ASJ2"/>
    <mergeCell ref="ASK2:AST2"/>
    <mergeCell ref="ASU2:ATD2"/>
    <mergeCell ref="ATE2:ATN2"/>
    <mergeCell ref="ATO2:ATX2"/>
    <mergeCell ref="AQC2:AQL2"/>
    <mergeCell ref="AQM2:AQV2"/>
    <mergeCell ref="AQW2:ARF2"/>
    <mergeCell ref="ARG2:ARP2"/>
    <mergeCell ref="ARQ2:ARZ2"/>
    <mergeCell ref="AOE2:AON2"/>
    <mergeCell ref="AOO2:AOX2"/>
    <mergeCell ref="AOY2:APH2"/>
    <mergeCell ref="API2:APR2"/>
    <mergeCell ref="APS2:AQB2"/>
    <mergeCell ref="BBQ2:BBZ2"/>
    <mergeCell ref="BCA2:BCJ2"/>
    <mergeCell ref="BCK2:BCT2"/>
    <mergeCell ref="BCU2:BDD2"/>
    <mergeCell ref="BDE2:BDN2"/>
    <mergeCell ref="AZS2:BAB2"/>
    <mergeCell ref="BAC2:BAL2"/>
    <mergeCell ref="BAM2:BAV2"/>
    <mergeCell ref="BAW2:BBF2"/>
    <mergeCell ref="BBG2:BBP2"/>
    <mergeCell ref="AXU2:AYD2"/>
    <mergeCell ref="AYE2:AYN2"/>
    <mergeCell ref="AYO2:AYX2"/>
    <mergeCell ref="AYY2:AZH2"/>
    <mergeCell ref="AZI2:AZR2"/>
    <mergeCell ref="AVW2:AWF2"/>
    <mergeCell ref="AWG2:AWP2"/>
    <mergeCell ref="AWQ2:AWZ2"/>
    <mergeCell ref="AXA2:AXJ2"/>
    <mergeCell ref="AXK2:AXT2"/>
    <mergeCell ref="BJI2:BJR2"/>
    <mergeCell ref="BJS2:BKB2"/>
    <mergeCell ref="BKC2:BKL2"/>
    <mergeCell ref="BKM2:BKV2"/>
    <mergeCell ref="BKW2:BLF2"/>
    <mergeCell ref="BHK2:BHT2"/>
    <mergeCell ref="BHU2:BID2"/>
    <mergeCell ref="BIE2:BIN2"/>
    <mergeCell ref="BIO2:BIX2"/>
    <mergeCell ref="BIY2:BJH2"/>
    <mergeCell ref="BFM2:BFV2"/>
    <mergeCell ref="BFW2:BGF2"/>
    <mergeCell ref="BGG2:BGP2"/>
    <mergeCell ref="BGQ2:BGZ2"/>
    <mergeCell ref="BHA2:BHJ2"/>
    <mergeCell ref="BDO2:BDX2"/>
    <mergeCell ref="BDY2:BEH2"/>
    <mergeCell ref="BEI2:BER2"/>
    <mergeCell ref="BES2:BFB2"/>
    <mergeCell ref="BFC2:BFL2"/>
    <mergeCell ref="BRA2:BRJ2"/>
    <mergeCell ref="BRK2:BRT2"/>
    <mergeCell ref="BRU2:BSD2"/>
    <mergeCell ref="BSE2:BSN2"/>
    <mergeCell ref="BSO2:BSX2"/>
    <mergeCell ref="BPC2:BPL2"/>
    <mergeCell ref="BPM2:BPV2"/>
    <mergeCell ref="BPW2:BQF2"/>
    <mergeCell ref="BQG2:BQP2"/>
    <mergeCell ref="BQQ2:BQZ2"/>
    <mergeCell ref="BNE2:BNN2"/>
    <mergeCell ref="BNO2:BNX2"/>
    <mergeCell ref="BNY2:BOH2"/>
    <mergeCell ref="BOI2:BOR2"/>
    <mergeCell ref="BOS2:BPB2"/>
    <mergeCell ref="BLG2:BLP2"/>
    <mergeCell ref="BLQ2:BLZ2"/>
    <mergeCell ref="BMA2:BMJ2"/>
    <mergeCell ref="BMK2:BMT2"/>
    <mergeCell ref="BMU2:BND2"/>
    <mergeCell ref="BYS2:BZB2"/>
    <mergeCell ref="BZC2:BZL2"/>
    <mergeCell ref="BZM2:BZV2"/>
    <mergeCell ref="BZW2:CAF2"/>
    <mergeCell ref="CAG2:CAP2"/>
    <mergeCell ref="BWU2:BXD2"/>
    <mergeCell ref="BXE2:BXN2"/>
    <mergeCell ref="BXO2:BXX2"/>
    <mergeCell ref="BXY2:BYH2"/>
    <mergeCell ref="BYI2:BYR2"/>
    <mergeCell ref="BUW2:BVF2"/>
    <mergeCell ref="BVG2:BVP2"/>
    <mergeCell ref="BVQ2:BVZ2"/>
    <mergeCell ref="BWA2:BWJ2"/>
    <mergeCell ref="BWK2:BWT2"/>
    <mergeCell ref="BSY2:BTH2"/>
    <mergeCell ref="BTI2:BTR2"/>
    <mergeCell ref="BTS2:BUB2"/>
    <mergeCell ref="BUC2:BUL2"/>
    <mergeCell ref="BUM2:BUV2"/>
    <mergeCell ref="CGK2:CGT2"/>
    <mergeCell ref="CGU2:CHD2"/>
    <mergeCell ref="CHE2:CHN2"/>
    <mergeCell ref="CHO2:CHX2"/>
    <mergeCell ref="CHY2:CIH2"/>
    <mergeCell ref="CEM2:CEV2"/>
    <mergeCell ref="CEW2:CFF2"/>
    <mergeCell ref="CFG2:CFP2"/>
    <mergeCell ref="CFQ2:CFZ2"/>
    <mergeCell ref="CGA2:CGJ2"/>
    <mergeCell ref="CCO2:CCX2"/>
    <mergeCell ref="CCY2:CDH2"/>
    <mergeCell ref="CDI2:CDR2"/>
    <mergeCell ref="CDS2:CEB2"/>
    <mergeCell ref="CEC2:CEL2"/>
    <mergeCell ref="CAQ2:CAZ2"/>
    <mergeCell ref="CBA2:CBJ2"/>
    <mergeCell ref="CBK2:CBT2"/>
    <mergeCell ref="CBU2:CCD2"/>
    <mergeCell ref="CCE2:CCN2"/>
    <mergeCell ref="COC2:COL2"/>
    <mergeCell ref="COM2:COV2"/>
    <mergeCell ref="COW2:CPF2"/>
    <mergeCell ref="CPG2:CPP2"/>
    <mergeCell ref="CPQ2:CPZ2"/>
    <mergeCell ref="CME2:CMN2"/>
    <mergeCell ref="CMO2:CMX2"/>
    <mergeCell ref="CMY2:CNH2"/>
    <mergeCell ref="CNI2:CNR2"/>
    <mergeCell ref="CNS2:COB2"/>
    <mergeCell ref="CKG2:CKP2"/>
    <mergeCell ref="CKQ2:CKZ2"/>
    <mergeCell ref="CLA2:CLJ2"/>
    <mergeCell ref="CLK2:CLT2"/>
    <mergeCell ref="CLU2:CMD2"/>
    <mergeCell ref="CII2:CIR2"/>
    <mergeCell ref="CIS2:CJB2"/>
    <mergeCell ref="CJC2:CJL2"/>
    <mergeCell ref="CJM2:CJV2"/>
    <mergeCell ref="CJW2:CKF2"/>
    <mergeCell ref="CVU2:CWD2"/>
    <mergeCell ref="CWE2:CWN2"/>
    <mergeCell ref="CWO2:CWX2"/>
    <mergeCell ref="CWY2:CXH2"/>
    <mergeCell ref="CXI2:CXR2"/>
    <mergeCell ref="CTW2:CUF2"/>
    <mergeCell ref="CUG2:CUP2"/>
    <mergeCell ref="CUQ2:CUZ2"/>
    <mergeCell ref="CVA2:CVJ2"/>
    <mergeCell ref="CVK2:CVT2"/>
    <mergeCell ref="CRY2:CSH2"/>
    <mergeCell ref="CSI2:CSR2"/>
    <mergeCell ref="CSS2:CTB2"/>
    <mergeCell ref="CTC2:CTL2"/>
    <mergeCell ref="CTM2:CTV2"/>
    <mergeCell ref="CQA2:CQJ2"/>
    <mergeCell ref="CQK2:CQT2"/>
    <mergeCell ref="CQU2:CRD2"/>
    <mergeCell ref="CRE2:CRN2"/>
    <mergeCell ref="CRO2:CRX2"/>
    <mergeCell ref="DDM2:DDV2"/>
    <mergeCell ref="DDW2:DEF2"/>
    <mergeCell ref="DEG2:DEP2"/>
    <mergeCell ref="DEQ2:DEZ2"/>
    <mergeCell ref="DFA2:DFJ2"/>
    <mergeCell ref="DBO2:DBX2"/>
    <mergeCell ref="DBY2:DCH2"/>
    <mergeCell ref="DCI2:DCR2"/>
    <mergeCell ref="DCS2:DDB2"/>
    <mergeCell ref="DDC2:DDL2"/>
    <mergeCell ref="CZQ2:CZZ2"/>
    <mergeCell ref="DAA2:DAJ2"/>
    <mergeCell ref="DAK2:DAT2"/>
    <mergeCell ref="DAU2:DBD2"/>
    <mergeCell ref="DBE2:DBN2"/>
    <mergeCell ref="CXS2:CYB2"/>
    <mergeCell ref="CYC2:CYL2"/>
    <mergeCell ref="CYM2:CYV2"/>
    <mergeCell ref="CYW2:CZF2"/>
    <mergeCell ref="CZG2:CZP2"/>
    <mergeCell ref="DLE2:DLN2"/>
    <mergeCell ref="DLO2:DLX2"/>
    <mergeCell ref="DLY2:DMH2"/>
    <mergeCell ref="DMI2:DMR2"/>
    <mergeCell ref="DMS2:DNB2"/>
    <mergeCell ref="DJG2:DJP2"/>
    <mergeCell ref="DJQ2:DJZ2"/>
    <mergeCell ref="DKA2:DKJ2"/>
    <mergeCell ref="DKK2:DKT2"/>
    <mergeCell ref="DKU2:DLD2"/>
    <mergeCell ref="DHI2:DHR2"/>
    <mergeCell ref="DHS2:DIB2"/>
    <mergeCell ref="DIC2:DIL2"/>
    <mergeCell ref="DIM2:DIV2"/>
    <mergeCell ref="DIW2:DJF2"/>
    <mergeCell ref="DFK2:DFT2"/>
    <mergeCell ref="DFU2:DGD2"/>
    <mergeCell ref="DGE2:DGN2"/>
    <mergeCell ref="DGO2:DGX2"/>
    <mergeCell ref="DGY2:DHH2"/>
    <mergeCell ref="DSW2:DTF2"/>
    <mergeCell ref="DTG2:DTP2"/>
    <mergeCell ref="DTQ2:DTZ2"/>
    <mergeCell ref="DUA2:DUJ2"/>
    <mergeCell ref="DUK2:DUT2"/>
    <mergeCell ref="DQY2:DRH2"/>
    <mergeCell ref="DRI2:DRR2"/>
    <mergeCell ref="DRS2:DSB2"/>
    <mergeCell ref="DSC2:DSL2"/>
    <mergeCell ref="DSM2:DSV2"/>
    <mergeCell ref="DPA2:DPJ2"/>
    <mergeCell ref="DPK2:DPT2"/>
    <mergeCell ref="DPU2:DQD2"/>
    <mergeCell ref="DQE2:DQN2"/>
    <mergeCell ref="DQO2:DQX2"/>
    <mergeCell ref="DNC2:DNL2"/>
    <mergeCell ref="DNM2:DNV2"/>
    <mergeCell ref="DNW2:DOF2"/>
    <mergeCell ref="DOG2:DOP2"/>
    <mergeCell ref="DOQ2:DOZ2"/>
    <mergeCell ref="EAO2:EAX2"/>
    <mergeCell ref="EAY2:EBH2"/>
    <mergeCell ref="EBI2:EBR2"/>
    <mergeCell ref="EBS2:ECB2"/>
    <mergeCell ref="ECC2:ECL2"/>
    <mergeCell ref="DYQ2:DYZ2"/>
    <mergeCell ref="DZA2:DZJ2"/>
    <mergeCell ref="DZK2:DZT2"/>
    <mergeCell ref="DZU2:EAD2"/>
    <mergeCell ref="EAE2:EAN2"/>
    <mergeCell ref="DWS2:DXB2"/>
    <mergeCell ref="DXC2:DXL2"/>
    <mergeCell ref="DXM2:DXV2"/>
    <mergeCell ref="DXW2:DYF2"/>
    <mergeCell ref="DYG2:DYP2"/>
    <mergeCell ref="DUU2:DVD2"/>
    <mergeCell ref="DVE2:DVN2"/>
    <mergeCell ref="DVO2:DVX2"/>
    <mergeCell ref="DVY2:DWH2"/>
    <mergeCell ref="DWI2:DWR2"/>
    <mergeCell ref="EIG2:EIP2"/>
    <mergeCell ref="EIQ2:EIZ2"/>
    <mergeCell ref="EJA2:EJJ2"/>
    <mergeCell ref="EJK2:EJT2"/>
    <mergeCell ref="EJU2:EKD2"/>
    <mergeCell ref="EGI2:EGR2"/>
    <mergeCell ref="EGS2:EHB2"/>
    <mergeCell ref="EHC2:EHL2"/>
    <mergeCell ref="EHM2:EHV2"/>
    <mergeCell ref="EHW2:EIF2"/>
    <mergeCell ref="EEK2:EET2"/>
    <mergeCell ref="EEU2:EFD2"/>
    <mergeCell ref="EFE2:EFN2"/>
    <mergeCell ref="EFO2:EFX2"/>
    <mergeCell ref="EFY2:EGH2"/>
    <mergeCell ref="ECM2:ECV2"/>
    <mergeCell ref="ECW2:EDF2"/>
    <mergeCell ref="EDG2:EDP2"/>
    <mergeCell ref="EDQ2:EDZ2"/>
    <mergeCell ref="EEA2:EEJ2"/>
    <mergeCell ref="EPY2:EQH2"/>
    <mergeCell ref="EQI2:EQR2"/>
    <mergeCell ref="EQS2:ERB2"/>
    <mergeCell ref="ERC2:ERL2"/>
    <mergeCell ref="ERM2:ERV2"/>
    <mergeCell ref="EOA2:EOJ2"/>
    <mergeCell ref="EOK2:EOT2"/>
    <mergeCell ref="EOU2:EPD2"/>
    <mergeCell ref="EPE2:EPN2"/>
    <mergeCell ref="EPO2:EPX2"/>
    <mergeCell ref="EMC2:EML2"/>
    <mergeCell ref="EMM2:EMV2"/>
    <mergeCell ref="EMW2:ENF2"/>
    <mergeCell ref="ENG2:ENP2"/>
    <mergeCell ref="ENQ2:ENZ2"/>
    <mergeCell ref="EKE2:EKN2"/>
    <mergeCell ref="EKO2:EKX2"/>
    <mergeCell ref="EKY2:ELH2"/>
    <mergeCell ref="ELI2:ELR2"/>
    <mergeCell ref="ELS2:EMB2"/>
    <mergeCell ref="EXQ2:EXZ2"/>
    <mergeCell ref="EYA2:EYJ2"/>
    <mergeCell ref="EYK2:EYT2"/>
    <mergeCell ref="EYU2:EZD2"/>
    <mergeCell ref="EZE2:EZN2"/>
    <mergeCell ref="EVS2:EWB2"/>
    <mergeCell ref="EWC2:EWL2"/>
    <mergeCell ref="EWM2:EWV2"/>
    <mergeCell ref="EWW2:EXF2"/>
    <mergeCell ref="EXG2:EXP2"/>
    <mergeCell ref="ETU2:EUD2"/>
    <mergeCell ref="EUE2:EUN2"/>
    <mergeCell ref="EUO2:EUX2"/>
    <mergeCell ref="EUY2:EVH2"/>
    <mergeCell ref="EVI2:EVR2"/>
    <mergeCell ref="ERW2:ESF2"/>
    <mergeCell ref="ESG2:ESP2"/>
    <mergeCell ref="ESQ2:ESZ2"/>
    <mergeCell ref="ETA2:ETJ2"/>
    <mergeCell ref="ETK2:ETT2"/>
    <mergeCell ref="FFI2:FFR2"/>
    <mergeCell ref="FFS2:FGB2"/>
    <mergeCell ref="FGC2:FGL2"/>
    <mergeCell ref="FGM2:FGV2"/>
    <mergeCell ref="FGW2:FHF2"/>
    <mergeCell ref="FDK2:FDT2"/>
    <mergeCell ref="FDU2:FED2"/>
    <mergeCell ref="FEE2:FEN2"/>
    <mergeCell ref="FEO2:FEX2"/>
    <mergeCell ref="FEY2:FFH2"/>
    <mergeCell ref="FBM2:FBV2"/>
    <mergeCell ref="FBW2:FCF2"/>
    <mergeCell ref="FCG2:FCP2"/>
    <mergeCell ref="FCQ2:FCZ2"/>
    <mergeCell ref="FDA2:FDJ2"/>
    <mergeCell ref="EZO2:EZX2"/>
    <mergeCell ref="EZY2:FAH2"/>
    <mergeCell ref="FAI2:FAR2"/>
    <mergeCell ref="FAS2:FBB2"/>
    <mergeCell ref="FBC2:FBL2"/>
    <mergeCell ref="FNA2:FNJ2"/>
    <mergeCell ref="FNK2:FNT2"/>
    <mergeCell ref="FNU2:FOD2"/>
    <mergeCell ref="FOE2:FON2"/>
    <mergeCell ref="FOO2:FOX2"/>
    <mergeCell ref="FLC2:FLL2"/>
    <mergeCell ref="FLM2:FLV2"/>
    <mergeCell ref="FLW2:FMF2"/>
    <mergeCell ref="FMG2:FMP2"/>
    <mergeCell ref="FMQ2:FMZ2"/>
    <mergeCell ref="FJE2:FJN2"/>
    <mergeCell ref="FJO2:FJX2"/>
    <mergeCell ref="FJY2:FKH2"/>
    <mergeCell ref="FKI2:FKR2"/>
    <mergeCell ref="FKS2:FLB2"/>
    <mergeCell ref="FHG2:FHP2"/>
    <mergeCell ref="FHQ2:FHZ2"/>
    <mergeCell ref="FIA2:FIJ2"/>
    <mergeCell ref="FIK2:FIT2"/>
    <mergeCell ref="FIU2:FJD2"/>
    <mergeCell ref="FUS2:FVB2"/>
    <mergeCell ref="FVC2:FVL2"/>
    <mergeCell ref="FVM2:FVV2"/>
    <mergeCell ref="FVW2:FWF2"/>
    <mergeCell ref="FWG2:FWP2"/>
    <mergeCell ref="FSU2:FTD2"/>
    <mergeCell ref="FTE2:FTN2"/>
    <mergeCell ref="FTO2:FTX2"/>
    <mergeCell ref="FTY2:FUH2"/>
    <mergeCell ref="FUI2:FUR2"/>
    <mergeCell ref="FQW2:FRF2"/>
    <mergeCell ref="FRG2:FRP2"/>
    <mergeCell ref="FRQ2:FRZ2"/>
    <mergeCell ref="FSA2:FSJ2"/>
    <mergeCell ref="FSK2:FST2"/>
    <mergeCell ref="FOY2:FPH2"/>
    <mergeCell ref="FPI2:FPR2"/>
    <mergeCell ref="FPS2:FQB2"/>
    <mergeCell ref="FQC2:FQL2"/>
    <mergeCell ref="FQM2:FQV2"/>
    <mergeCell ref="GCK2:GCT2"/>
    <mergeCell ref="GCU2:GDD2"/>
    <mergeCell ref="GDE2:GDN2"/>
    <mergeCell ref="GDO2:GDX2"/>
    <mergeCell ref="GDY2:GEH2"/>
    <mergeCell ref="GAM2:GAV2"/>
    <mergeCell ref="GAW2:GBF2"/>
    <mergeCell ref="GBG2:GBP2"/>
    <mergeCell ref="GBQ2:GBZ2"/>
    <mergeCell ref="GCA2:GCJ2"/>
    <mergeCell ref="FYO2:FYX2"/>
    <mergeCell ref="FYY2:FZH2"/>
    <mergeCell ref="FZI2:FZR2"/>
    <mergeCell ref="FZS2:GAB2"/>
    <mergeCell ref="GAC2:GAL2"/>
    <mergeCell ref="FWQ2:FWZ2"/>
    <mergeCell ref="FXA2:FXJ2"/>
    <mergeCell ref="FXK2:FXT2"/>
    <mergeCell ref="FXU2:FYD2"/>
    <mergeCell ref="FYE2:FYN2"/>
    <mergeCell ref="GKC2:GKL2"/>
    <mergeCell ref="GKM2:GKV2"/>
    <mergeCell ref="GKW2:GLF2"/>
    <mergeCell ref="GLG2:GLP2"/>
    <mergeCell ref="GLQ2:GLZ2"/>
    <mergeCell ref="GIE2:GIN2"/>
    <mergeCell ref="GIO2:GIX2"/>
    <mergeCell ref="GIY2:GJH2"/>
    <mergeCell ref="GJI2:GJR2"/>
    <mergeCell ref="GJS2:GKB2"/>
    <mergeCell ref="GGG2:GGP2"/>
    <mergeCell ref="GGQ2:GGZ2"/>
    <mergeCell ref="GHA2:GHJ2"/>
    <mergeCell ref="GHK2:GHT2"/>
    <mergeCell ref="GHU2:GID2"/>
    <mergeCell ref="GEI2:GER2"/>
    <mergeCell ref="GES2:GFB2"/>
    <mergeCell ref="GFC2:GFL2"/>
    <mergeCell ref="GFM2:GFV2"/>
    <mergeCell ref="GFW2:GGF2"/>
    <mergeCell ref="GRU2:GSD2"/>
    <mergeCell ref="GSE2:GSN2"/>
    <mergeCell ref="GSO2:GSX2"/>
    <mergeCell ref="GSY2:GTH2"/>
    <mergeCell ref="GTI2:GTR2"/>
    <mergeCell ref="GPW2:GQF2"/>
    <mergeCell ref="GQG2:GQP2"/>
    <mergeCell ref="GQQ2:GQZ2"/>
    <mergeCell ref="GRA2:GRJ2"/>
    <mergeCell ref="GRK2:GRT2"/>
    <mergeCell ref="GNY2:GOH2"/>
    <mergeCell ref="GOI2:GOR2"/>
    <mergeCell ref="GOS2:GPB2"/>
    <mergeCell ref="GPC2:GPL2"/>
    <mergeCell ref="GPM2:GPV2"/>
    <mergeCell ref="GMA2:GMJ2"/>
    <mergeCell ref="GMK2:GMT2"/>
    <mergeCell ref="GMU2:GND2"/>
    <mergeCell ref="GNE2:GNN2"/>
    <mergeCell ref="GNO2:GNX2"/>
    <mergeCell ref="GZM2:GZV2"/>
    <mergeCell ref="GZW2:HAF2"/>
    <mergeCell ref="HAG2:HAP2"/>
    <mergeCell ref="HAQ2:HAZ2"/>
    <mergeCell ref="HBA2:HBJ2"/>
    <mergeCell ref="GXO2:GXX2"/>
    <mergeCell ref="GXY2:GYH2"/>
    <mergeCell ref="GYI2:GYR2"/>
    <mergeCell ref="GYS2:GZB2"/>
    <mergeCell ref="GZC2:GZL2"/>
    <mergeCell ref="GVQ2:GVZ2"/>
    <mergeCell ref="GWA2:GWJ2"/>
    <mergeCell ref="GWK2:GWT2"/>
    <mergeCell ref="GWU2:GXD2"/>
    <mergeCell ref="GXE2:GXN2"/>
    <mergeCell ref="GTS2:GUB2"/>
    <mergeCell ref="GUC2:GUL2"/>
    <mergeCell ref="GUM2:GUV2"/>
    <mergeCell ref="GUW2:GVF2"/>
    <mergeCell ref="GVG2:GVP2"/>
    <mergeCell ref="HHE2:HHN2"/>
    <mergeCell ref="HHO2:HHX2"/>
    <mergeCell ref="HHY2:HIH2"/>
    <mergeCell ref="HII2:HIR2"/>
    <mergeCell ref="HIS2:HJB2"/>
    <mergeCell ref="HFG2:HFP2"/>
    <mergeCell ref="HFQ2:HFZ2"/>
    <mergeCell ref="HGA2:HGJ2"/>
    <mergeCell ref="HGK2:HGT2"/>
    <mergeCell ref="HGU2:HHD2"/>
    <mergeCell ref="HDI2:HDR2"/>
    <mergeCell ref="HDS2:HEB2"/>
    <mergeCell ref="HEC2:HEL2"/>
    <mergeCell ref="HEM2:HEV2"/>
    <mergeCell ref="HEW2:HFF2"/>
    <mergeCell ref="HBK2:HBT2"/>
    <mergeCell ref="HBU2:HCD2"/>
    <mergeCell ref="HCE2:HCN2"/>
    <mergeCell ref="HCO2:HCX2"/>
    <mergeCell ref="HCY2:HDH2"/>
    <mergeCell ref="HOW2:HPF2"/>
    <mergeCell ref="HPG2:HPP2"/>
    <mergeCell ref="HPQ2:HPZ2"/>
    <mergeCell ref="HQA2:HQJ2"/>
    <mergeCell ref="HQK2:HQT2"/>
    <mergeCell ref="HMY2:HNH2"/>
    <mergeCell ref="HNI2:HNR2"/>
    <mergeCell ref="HNS2:HOB2"/>
    <mergeCell ref="HOC2:HOL2"/>
    <mergeCell ref="HOM2:HOV2"/>
    <mergeCell ref="HLA2:HLJ2"/>
    <mergeCell ref="HLK2:HLT2"/>
    <mergeCell ref="HLU2:HMD2"/>
    <mergeCell ref="HME2:HMN2"/>
    <mergeCell ref="HMO2:HMX2"/>
    <mergeCell ref="HJC2:HJL2"/>
    <mergeCell ref="HJM2:HJV2"/>
    <mergeCell ref="HJW2:HKF2"/>
    <mergeCell ref="HKG2:HKP2"/>
    <mergeCell ref="HKQ2:HKZ2"/>
    <mergeCell ref="HWO2:HWX2"/>
    <mergeCell ref="HWY2:HXH2"/>
    <mergeCell ref="HXI2:HXR2"/>
    <mergeCell ref="HXS2:HYB2"/>
    <mergeCell ref="HYC2:HYL2"/>
    <mergeCell ref="HUQ2:HUZ2"/>
    <mergeCell ref="HVA2:HVJ2"/>
    <mergeCell ref="HVK2:HVT2"/>
    <mergeCell ref="HVU2:HWD2"/>
    <mergeCell ref="HWE2:HWN2"/>
    <mergeCell ref="HSS2:HTB2"/>
    <mergeCell ref="HTC2:HTL2"/>
    <mergeCell ref="HTM2:HTV2"/>
    <mergeCell ref="HTW2:HUF2"/>
    <mergeCell ref="HUG2:HUP2"/>
    <mergeCell ref="HQU2:HRD2"/>
    <mergeCell ref="HRE2:HRN2"/>
    <mergeCell ref="HRO2:HRX2"/>
    <mergeCell ref="HRY2:HSH2"/>
    <mergeCell ref="HSI2:HSR2"/>
    <mergeCell ref="IEG2:IEP2"/>
    <mergeCell ref="IEQ2:IEZ2"/>
    <mergeCell ref="IFA2:IFJ2"/>
    <mergeCell ref="IFK2:IFT2"/>
    <mergeCell ref="IFU2:IGD2"/>
    <mergeCell ref="ICI2:ICR2"/>
    <mergeCell ref="ICS2:IDB2"/>
    <mergeCell ref="IDC2:IDL2"/>
    <mergeCell ref="IDM2:IDV2"/>
    <mergeCell ref="IDW2:IEF2"/>
    <mergeCell ref="IAK2:IAT2"/>
    <mergeCell ref="IAU2:IBD2"/>
    <mergeCell ref="IBE2:IBN2"/>
    <mergeCell ref="IBO2:IBX2"/>
    <mergeCell ref="IBY2:ICH2"/>
    <mergeCell ref="HYM2:HYV2"/>
    <mergeCell ref="HYW2:HZF2"/>
    <mergeCell ref="HZG2:HZP2"/>
    <mergeCell ref="HZQ2:HZZ2"/>
    <mergeCell ref="IAA2:IAJ2"/>
    <mergeCell ref="ILY2:IMH2"/>
    <mergeCell ref="IMI2:IMR2"/>
    <mergeCell ref="IMS2:INB2"/>
    <mergeCell ref="INC2:INL2"/>
    <mergeCell ref="INM2:INV2"/>
    <mergeCell ref="IKA2:IKJ2"/>
    <mergeCell ref="IKK2:IKT2"/>
    <mergeCell ref="IKU2:ILD2"/>
    <mergeCell ref="ILE2:ILN2"/>
    <mergeCell ref="ILO2:ILX2"/>
    <mergeCell ref="IIC2:IIL2"/>
    <mergeCell ref="IIM2:IIV2"/>
    <mergeCell ref="IIW2:IJF2"/>
    <mergeCell ref="IJG2:IJP2"/>
    <mergeCell ref="IJQ2:IJZ2"/>
    <mergeCell ref="IGE2:IGN2"/>
    <mergeCell ref="IGO2:IGX2"/>
    <mergeCell ref="IGY2:IHH2"/>
    <mergeCell ref="IHI2:IHR2"/>
    <mergeCell ref="IHS2:IIB2"/>
    <mergeCell ref="ITQ2:ITZ2"/>
    <mergeCell ref="IUA2:IUJ2"/>
    <mergeCell ref="IUK2:IUT2"/>
    <mergeCell ref="IUU2:IVD2"/>
    <mergeCell ref="IVE2:IVN2"/>
    <mergeCell ref="IRS2:ISB2"/>
    <mergeCell ref="ISC2:ISL2"/>
    <mergeCell ref="ISM2:ISV2"/>
    <mergeCell ref="ISW2:ITF2"/>
    <mergeCell ref="ITG2:ITP2"/>
    <mergeCell ref="IPU2:IQD2"/>
    <mergeCell ref="IQE2:IQN2"/>
    <mergeCell ref="IQO2:IQX2"/>
    <mergeCell ref="IQY2:IRH2"/>
    <mergeCell ref="IRI2:IRR2"/>
    <mergeCell ref="INW2:IOF2"/>
    <mergeCell ref="IOG2:IOP2"/>
    <mergeCell ref="IOQ2:IOZ2"/>
    <mergeCell ref="IPA2:IPJ2"/>
    <mergeCell ref="IPK2:IPT2"/>
    <mergeCell ref="JBI2:JBR2"/>
    <mergeCell ref="JBS2:JCB2"/>
    <mergeCell ref="JCC2:JCL2"/>
    <mergeCell ref="JCM2:JCV2"/>
    <mergeCell ref="JCW2:JDF2"/>
    <mergeCell ref="IZK2:IZT2"/>
    <mergeCell ref="IZU2:JAD2"/>
    <mergeCell ref="JAE2:JAN2"/>
    <mergeCell ref="JAO2:JAX2"/>
    <mergeCell ref="JAY2:JBH2"/>
    <mergeCell ref="IXM2:IXV2"/>
    <mergeCell ref="IXW2:IYF2"/>
    <mergeCell ref="IYG2:IYP2"/>
    <mergeCell ref="IYQ2:IYZ2"/>
    <mergeCell ref="IZA2:IZJ2"/>
    <mergeCell ref="IVO2:IVX2"/>
    <mergeCell ref="IVY2:IWH2"/>
    <mergeCell ref="IWI2:IWR2"/>
    <mergeCell ref="IWS2:IXB2"/>
    <mergeCell ref="IXC2:IXL2"/>
    <mergeCell ref="JJA2:JJJ2"/>
    <mergeCell ref="JJK2:JJT2"/>
    <mergeCell ref="JJU2:JKD2"/>
    <mergeCell ref="JKE2:JKN2"/>
    <mergeCell ref="JKO2:JKX2"/>
    <mergeCell ref="JHC2:JHL2"/>
    <mergeCell ref="JHM2:JHV2"/>
    <mergeCell ref="JHW2:JIF2"/>
    <mergeCell ref="JIG2:JIP2"/>
    <mergeCell ref="JIQ2:JIZ2"/>
    <mergeCell ref="JFE2:JFN2"/>
    <mergeCell ref="JFO2:JFX2"/>
    <mergeCell ref="JFY2:JGH2"/>
    <mergeCell ref="JGI2:JGR2"/>
    <mergeCell ref="JGS2:JHB2"/>
    <mergeCell ref="JDG2:JDP2"/>
    <mergeCell ref="JDQ2:JDZ2"/>
    <mergeCell ref="JEA2:JEJ2"/>
    <mergeCell ref="JEK2:JET2"/>
    <mergeCell ref="JEU2:JFD2"/>
    <mergeCell ref="JQS2:JRB2"/>
    <mergeCell ref="JRC2:JRL2"/>
    <mergeCell ref="JRM2:JRV2"/>
    <mergeCell ref="JRW2:JSF2"/>
    <mergeCell ref="JSG2:JSP2"/>
    <mergeCell ref="JOU2:JPD2"/>
    <mergeCell ref="JPE2:JPN2"/>
    <mergeCell ref="JPO2:JPX2"/>
    <mergeCell ref="JPY2:JQH2"/>
    <mergeCell ref="JQI2:JQR2"/>
    <mergeCell ref="JMW2:JNF2"/>
    <mergeCell ref="JNG2:JNP2"/>
    <mergeCell ref="JNQ2:JNZ2"/>
    <mergeCell ref="JOA2:JOJ2"/>
    <mergeCell ref="JOK2:JOT2"/>
    <mergeCell ref="JKY2:JLH2"/>
    <mergeCell ref="JLI2:JLR2"/>
    <mergeCell ref="JLS2:JMB2"/>
    <mergeCell ref="JMC2:JML2"/>
    <mergeCell ref="JMM2:JMV2"/>
    <mergeCell ref="JYK2:JYT2"/>
    <mergeCell ref="JYU2:JZD2"/>
    <mergeCell ref="JZE2:JZN2"/>
    <mergeCell ref="JZO2:JZX2"/>
    <mergeCell ref="JZY2:KAH2"/>
    <mergeCell ref="JWM2:JWV2"/>
    <mergeCell ref="JWW2:JXF2"/>
    <mergeCell ref="JXG2:JXP2"/>
    <mergeCell ref="JXQ2:JXZ2"/>
    <mergeCell ref="JYA2:JYJ2"/>
    <mergeCell ref="JUO2:JUX2"/>
    <mergeCell ref="JUY2:JVH2"/>
    <mergeCell ref="JVI2:JVR2"/>
    <mergeCell ref="JVS2:JWB2"/>
    <mergeCell ref="JWC2:JWL2"/>
    <mergeCell ref="JSQ2:JSZ2"/>
    <mergeCell ref="JTA2:JTJ2"/>
    <mergeCell ref="JTK2:JTT2"/>
    <mergeCell ref="JTU2:JUD2"/>
    <mergeCell ref="JUE2:JUN2"/>
    <mergeCell ref="KGC2:KGL2"/>
    <mergeCell ref="KGM2:KGV2"/>
    <mergeCell ref="KGW2:KHF2"/>
    <mergeCell ref="KHG2:KHP2"/>
    <mergeCell ref="KHQ2:KHZ2"/>
    <mergeCell ref="KEE2:KEN2"/>
    <mergeCell ref="KEO2:KEX2"/>
    <mergeCell ref="KEY2:KFH2"/>
    <mergeCell ref="KFI2:KFR2"/>
    <mergeCell ref="KFS2:KGB2"/>
    <mergeCell ref="KCG2:KCP2"/>
    <mergeCell ref="KCQ2:KCZ2"/>
    <mergeCell ref="KDA2:KDJ2"/>
    <mergeCell ref="KDK2:KDT2"/>
    <mergeCell ref="KDU2:KED2"/>
    <mergeCell ref="KAI2:KAR2"/>
    <mergeCell ref="KAS2:KBB2"/>
    <mergeCell ref="KBC2:KBL2"/>
    <mergeCell ref="KBM2:KBV2"/>
    <mergeCell ref="KBW2:KCF2"/>
    <mergeCell ref="KNU2:KOD2"/>
    <mergeCell ref="KOE2:KON2"/>
    <mergeCell ref="KOO2:KOX2"/>
    <mergeCell ref="KOY2:KPH2"/>
    <mergeCell ref="KPI2:KPR2"/>
    <mergeCell ref="KLW2:KMF2"/>
    <mergeCell ref="KMG2:KMP2"/>
    <mergeCell ref="KMQ2:KMZ2"/>
    <mergeCell ref="KNA2:KNJ2"/>
    <mergeCell ref="KNK2:KNT2"/>
    <mergeCell ref="KJY2:KKH2"/>
    <mergeCell ref="KKI2:KKR2"/>
    <mergeCell ref="KKS2:KLB2"/>
    <mergeCell ref="KLC2:KLL2"/>
    <mergeCell ref="KLM2:KLV2"/>
    <mergeCell ref="KIA2:KIJ2"/>
    <mergeCell ref="KIK2:KIT2"/>
    <mergeCell ref="KIU2:KJD2"/>
    <mergeCell ref="KJE2:KJN2"/>
    <mergeCell ref="KJO2:KJX2"/>
    <mergeCell ref="KVM2:KVV2"/>
    <mergeCell ref="KVW2:KWF2"/>
    <mergeCell ref="KWG2:KWP2"/>
    <mergeCell ref="KWQ2:KWZ2"/>
    <mergeCell ref="KXA2:KXJ2"/>
    <mergeCell ref="KTO2:KTX2"/>
    <mergeCell ref="KTY2:KUH2"/>
    <mergeCell ref="KUI2:KUR2"/>
    <mergeCell ref="KUS2:KVB2"/>
    <mergeCell ref="KVC2:KVL2"/>
    <mergeCell ref="KRQ2:KRZ2"/>
    <mergeCell ref="KSA2:KSJ2"/>
    <mergeCell ref="KSK2:KST2"/>
    <mergeCell ref="KSU2:KTD2"/>
    <mergeCell ref="KTE2:KTN2"/>
    <mergeCell ref="KPS2:KQB2"/>
    <mergeCell ref="KQC2:KQL2"/>
    <mergeCell ref="KQM2:KQV2"/>
    <mergeCell ref="KQW2:KRF2"/>
    <mergeCell ref="KRG2:KRP2"/>
    <mergeCell ref="LDE2:LDN2"/>
    <mergeCell ref="LDO2:LDX2"/>
    <mergeCell ref="LDY2:LEH2"/>
    <mergeCell ref="LEI2:LER2"/>
    <mergeCell ref="LES2:LFB2"/>
    <mergeCell ref="LBG2:LBP2"/>
    <mergeCell ref="LBQ2:LBZ2"/>
    <mergeCell ref="LCA2:LCJ2"/>
    <mergeCell ref="LCK2:LCT2"/>
    <mergeCell ref="LCU2:LDD2"/>
    <mergeCell ref="KZI2:KZR2"/>
    <mergeCell ref="KZS2:LAB2"/>
    <mergeCell ref="LAC2:LAL2"/>
    <mergeCell ref="LAM2:LAV2"/>
    <mergeCell ref="LAW2:LBF2"/>
    <mergeCell ref="KXK2:KXT2"/>
    <mergeCell ref="KXU2:KYD2"/>
    <mergeCell ref="KYE2:KYN2"/>
    <mergeCell ref="KYO2:KYX2"/>
    <mergeCell ref="KYY2:KZH2"/>
    <mergeCell ref="LKW2:LLF2"/>
    <mergeCell ref="LLG2:LLP2"/>
    <mergeCell ref="LLQ2:LLZ2"/>
    <mergeCell ref="LMA2:LMJ2"/>
    <mergeCell ref="LMK2:LMT2"/>
    <mergeCell ref="LIY2:LJH2"/>
    <mergeCell ref="LJI2:LJR2"/>
    <mergeCell ref="LJS2:LKB2"/>
    <mergeCell ref="LKC2:LKL2"/>
    <mergeCell ref="LKM2:LKV2"/>
    <mergeCell ref="LHA2:LHJ2"/>
    <mergeCell ref="LHK2:LHT2"/>
    <mergeCell ref="LHU2:LID2"/>
    <mergeCell ref="LIE2:LIN2"/>
    <mergeCell ref="LIO2:LIX2"/>
    <mergeCell ref="LFC2:LFL2"/>
    <mergeCell ref="LFM2:LFV2"/>
    <mergeCell ref="LFW2:LGF2"/>
    <mergeCell ref="LGG2:LGP2"/>
    <mergeCell ref="LGQ2:LGZ2"/>
    <mergeCell ref="LSO2:LSX2"/>
    <mergeCell ref="LSY2:LTH2"/>
    <mergeCell ref="LTI2:LTR2"/>
    <mergeCell ref="LTS2:LUB2"/>
    <mergeCell ref="LUC2:LUL2"/>
    <mergeCell ref="LQQ2:LQZ2"/>
    <mergeCell ref="LRA2:LRJ2"/>
    <mergeCell ref="LRK2:LRT2"/>
    <mergeCell ref="LRU2:LSD2"/>
    <mergeCell ref="LSE2:LSN2"/>
    <mergeCell ref="LOS2:LPB2"/>
    <mergeCell ref="LPC2:LPL2"/>
    <mergeCell ref="LPM2:LPV2"/>
    <mergeCell ref="LPW2:LQF2"/>
    <mergeCell ref="LQG2:LQP2"/>
    <mergeCell ref="LMU2:LND2"/>
    <mergeCell ref="LNE2:LNN2"/>
    <mergeCell ref="LNO2:LNX2"/>
    <mergeCell ref="LNY2:LOH2"/>
    <mergeCell ref="LOI2:LOR2"/>
    <mergeCell ref="MAG2:MAP2"/>
    <mergeCell ref="MAQ2:MAZ2"/>
    <mergeCell ref="MBA2:MBJ2"/>
    <mergeCell ref="MBK2:MBT2"/>
    <mergeCell ref="MBU2:MCD2"/>
    <mergeCell ref="LYI2:LYR2"/>
    <mergeCell ref="LYS2:LZB2"/>
    <mergeCell ref="LZC2:LZL2"/>
    <mergeCell ref="LZM2:LZV2"/>
    <mergeCell ref="LZW2:MAF2"/>
    <mergeCell ref="LWK2:LWT2"/>
    <mergeCell ref="LWU2:LXD2"/>
    <mergeCell ref="LXE2:LXN2"/>
    <mergeCell ref="LXO2:LXX2"/>
    <mergeCell ref="LXY2:LYH2"/>
    <mergeCell ref="LUM2:LUV2"/>
    <mergeCell ref="LUW2:LVF2"/>
    <mergeCell ref="LVG2:LVP2"/>
    <mergeCell ref="LVQ2:LVZ2"/>
    <mergeCell ref="LWA2:LWJ2"/>
    <mergeCell ref="MHY2:MIH2"/>
    <mergeCell ref="MII2:MIR2"/>
    <mergeCell ref="MIS2:MJB2"/>
    <mergeCell ref="MJC2:MJL2"/>
    <mergeCell ref="MJM2:MJV2"/>
    <mergeCell ref="MGA2:MGJ2"/>
    <mergeCell ref="MGK2:MGT2"/>
    <mergeCell ref="MGU2:MHD2"/>
    <mergeCell ref="MHE2:MHN2"/>
    <mergeCell ref="MHO2:MHX2"/>
    <mergeCell ref="MEC2:MEL2"/>
    <mergeCell ref="MEM2:MEV2"/>
    <mergeCell ref="MEW2:MFF2"/>
    <mergeCell ref="MFG2:MFP2"/>
    <mergeCell ref="MFQ2:MFZ2"/>
    <mergeCell ref="MCE2:MCN2"/>
    <mergeCell ref="MCO2:MCX2"/>
    <mergeCell ref="MCY2:MDH2"/>
    <mergeCell ref="MDI2:MDR2"/>
    <mergeCell ref="MDS2:MEB2"/>
    <mergeCell ref="MPQ2:MPZ2"/>
    <mergeCell ref="MQA2:MQJ2"/>
    <mergeCell ref="MQK2:MQT2"/>
    <mergeCell ref="MQU2:MRD2"/>
    <mergeCell ref="MRE2:MRN2"/>
    <mergeCell ref="MNS2:MOB2"/>
    <mergeCell ref="MOC2:MOL2"/>
    <mergeCell ref="MOM2:MOV2"/>
    <mergeCell ref="MOW2:MPF2"/>
    <mergeCell ref="MPG2:MPP2"/>
    <mergeCell ref="MLU2:MMD2"/>
    <mergeCell ref="MME2:MMN2"/>
    <mergeCell ref="MMO2:MMX2"/>
    <mergeCell ref="MMY2:MNH2"/>
    <mergeCell ref="MNI2:MNR2"/>
    <mergeCell ref="MJW2:MKF2"/>
    <mergeCell ref="MKG2:MKP2"/>
    <mergeCell ref="MKQ2:MKZ2"/>
    <mergeCell ref="MLA2:MLJ2"/>
    <mergeCell ref="MLK2:MLT2"/>
    <mergeCell ref="MXI2:MXR2"/>
    <mergeCell ref="MXS2:MYB2"/>
    <mergeCell ref="MYC2:MYL2"/>
    <mergeCell ref="MYM2:MYV2"/>
    <mergeCell ref="MYW2:MZF2"/>
    <mergeCell ref="MVK2:MVT2"/>
    <mergeCell ref="MVU2:MWD2"/>
    <mergeCell ref="MWE2:MWN2"/>
    <mergeCell ref="MWO2:MWX2"/>
    <mergeCell ref="MWY2:MXH2"/>
    <mergeCell ref="MTM2:MTV2"/>
    <mergeCell ref="MTW2:MUF2"/>
    <mergeCell ref="MUG2:MUP2"/>
    <mergeCell ref="MUQ2:MUZ2"/>
    <mergeCell ref="MVA2:MVJ2"/>
    <mergeCell ref="MRO2:MRX2"/>
    <mergeCell ref="MRY2:MSH2"/>
    <mergeCell ref="MSI2:MSR2"/>
    <mergeCell ref="MSS2:MTB2"/>
    <mergeCell ref="MTC2:MTL2"/>
    <mergeCell ref="NFA2:NFJ2"/>
    <mergeCell ref="NFK2:NFT2"/>
    <mergeCell ref="NFU2:NGD2"/>
    <mergeCell ref="NGE2:NGN2"/>
    <mergeCell ref="NGO2:NGX2"/>
    <mergeCell ref="NDC2:NDL2"/>
    <mergeCell ref="NDM2:NDV2"/>
    <mergeCell ref="NDW2:NEF2"/>
    <mergeCell ref="NEG2:NEP2"/>
    <mergeCell ref="NEQ2:NEZ2"/>
    <mergeCell ref="NBE2:NBN2"/>
    <mergeCell ref="NBO2:NBX2"/>
    <mergeCell ref="NBY2:NCH2"/>
    <mergeCell ref="NCI2:NCR2"/>
    <mergeCell ref="NCS2:NDB2"/>
    <mergeCell ref="MZG2:MZP2"/>
    <mergeCell ref="MZQ2:MZZ2"/>
    <mergeCell ref="NAA2:NAJ2"/>
    <mergeCell ref="NAK2:NAT2"/>
    <mergeCell ref="NAU2:NBD2"/>
    <mergeCell ref="NMS2:NNB2"/>
    <mergeCell ref="NNC2:NNL2"/>
    <mergeCell ref="NNM2:NNV2"/>
    <mergeCell ref="NNW2:NOF2"/>
    <mergeCell ref="NOG2:NOP2"/>
    <mergeCell ref="NKU2:NLD2"/>
    <mergeCell ref="NLE2:NLN2"/>
    <mergeCell ref="NLO2:NLX2"/>
    <mergeCell ref="NLY2:NMH2"/>
    <mergeCell ref="NMI2:NMR2"/>
    <mergeCell ref="NIW2:NJF2"/>
    <mergeCell ref="NJG2:NJP2"/>
    <mergeCell ref="NJQ2:NJZ2"/>
    <mergeCell ref="NKA2:NKJ2"/>
    <mergeCell ref="NKK2:NKT2"/>
    <mergeCell ref="NGY2:NHH2"/>
    <mergeCell ref="NHI2:NHR2"/>
    <mergeCell ref="NHS2:NIB2"/>
    <mergeCell ref="NIC2:NIL2"/>
    <mergeCell ref="NIM2:NIV2"/>
    <mergeCell ref="NUK2:NUT2"/>
    <mergeCell ref="NUU2:NVD2"/>
    <mergeCell ref="NVE2:NVN2"/>
    <mergeCell ref="NVO2:NVX2"/>
    <mergeCell ref="NVY2:NWH2"/>
    <mergeCell ref="NSM2:NSV2"/>
    <mergeCell ref="NSW2:NTF2"/>
    <mergeCell ref="NTG2:NTP2"/>
    <mergeCell ref="NTQ2:NTZ2"/>
    <mergeCell ref="NUA2:NUJ2"/>
    <mergeCell ref="NQO2:NQX2"/>
    <mergeCell ref="NQY2:NRH2"/>
    <mergeCell ref="NRI2:NRR2"/>
    <mergeCell ref="NRS2:NSB2"/>
    <mergeCell ref="NSC2:NSL2"/>
    <mergeCell ref="NOQ2:NOZ2"/>
    <mergeCell ref="NPA2:NPJ2"/>
    <mergeCell ref="NPK2:NPT2"/>
    <mergeCell ref="NPU2:NQD2"/>
    <mergeCell ref="NQE2:NQN2"/>
    <mergeCell ref="OCC2:OCL2"/>
    <mergeCell ref="OCM2:OCV2"/>
    <mergeCell ref="OCW2:ODF2"/>
    <mergeCell ref="ODG2:ODP2"/>
    <mergeCell ref="ODQ2:ODZ2"/>
    <mergeCell ref="OAE2:OAN2"/>
    <mergeCell ref="OAO2:OAX2"/>
    <mergeCell ref="OAY2:OBH2"/>
    <mergeCell ref="OBI2:OBR2"/>
    <mergeCell ref="OBS2:OCB2"/>
    <mergeCell ref="NYG2:NYP2"/>
    <mergeCell ref="NYQ2:NYZ2"/>
    <mergeCell ref="NZA2:NZJ2"/>
    <mergeCell ref="NZK2:NZT2"/>
    <mergeCell ref="NZU2:OAD2"/>
    <mergeCell ref="NWI2:NWR2"/>
    <mergeCell ref="NWS2:NXB2"/>
    <mergeCell ref="NXC2:NXL2"/>
    <mergeCell ref="NXM2:NXV2"/>
    <mergeCell ref="NXW2:NYF2"/>
    <mergeCell ref="OJU2:OKD2"/>
    <mergeCell ref="OKE2:OKN2"/>
    <mergeCell ref="OKO2:OKX2"/>
    <mergeCell ref="OKY2:OLH2"/>
    <mergeCell ref="OLI2:OLR2"/>
    <mergeCell ref="OHW2:OIF2"/>
    <mergeCell ref="OIG2:OIP2"/>
    <mergeCell ref="OIQ2:OIZ2"/>
    <mergeCell ref="OJA2:OJJ2"/>
    <mergeCell ref="OJK2:OJT2"/>
    <mergeCell ref="OFY2:OGH2"/>
    <mergeCell ref="OGI2:OGR2"/>
    <mergeCell ref="OGS2:OHB2"/>
    <mergeCell ref="OHC2:OHL2"/>
    <mergeCell ref="OHM2:OHV2"/>
    <mergeCell ref="OEA2:OEJ2"/>
    <mergeCell ref="OEK2:OET2"/>
    <mergeCell ref="OEU2:OFD2"/>
    <mergeCell ref="OFE2:OFN2"/>
    <mergeCell ref="OFO2:OFX2"/>
    <mergeCell ref="ORM2:ORV2"/>
    <mergeCell ref="ORW2:OSF2"/>
    <mergeCell ref="OSG2:OSP2"/>
    <mergeCell ref="OSQ2:OSZ2"/>
    <mergeCell ref="OTA2:OTJ2"/>
    <mergeCell ref="OPO2:OPX2"/>
    <mergeCell ref="OPY2:OQH2"/>
    <mergeCell ref="OQI2:OQR2"/>
    <mergeCell ref="OQS2:ORB2"/>
    <mergeCell ref="ORC2:ORL2"/>
    <mergeCell ref="ONQ2:ONZ2"/>
    <mergeCell ref="OOA2:OOJ2"/>
    <mergeCell ref="OOK2:OOT2"/>
    <mergeCell ref="OOU2:OPD2"/>
    <mergeCell ref="OPE2:OPN2"/>
    <mergeCell ref="OLS2:OMB2"/>
    <mergeCell ref="OMC2:OML2"/>
    <mergeCell ref="OMM2:OMV2"/>
    <mergeCell ref="OMW2:ONF2"/>
    <mergeCell ref="ONG2:ONP2"/>
    <mergeCell ref="OZE2:OZN2"/>
    <mergeCell ref="OZO2:OZX2"/>
    <mergeCell ref="OZY2:PAH2"/>
    <mergeCell ref="PAI2:PAR2"/>
    <mergeCell ref="PAS2:PBB2"/>
    <mergeCell ref="OXG2:OXP2"/>
    <mergeCell ref="OXQ2:OXZ2"/>
    <mergeCell ref="OYA2:OYJ2"/>
    <mergeCell ref="OYK2:OYT2"/>
    <mergeCell ref="OYU2:OZD2"/>
    <mergeCell ref="OVI2:OVR2"/>
    <mergeCell ref="OVS2:OWB2"/>
    <mergeCell ref="OWC2:OWL2"/>
    <mergeCell ref="OWM2:OWV2"/>
    <mergeCell ref="OWW2:OXF2"/>
    <mergeCell ref="OTK2:OTT2"/>
    <mergeCell ref="OTU2:OUD2"/>
    <mergeCell ref="OUE2:OUN2"/>
    <mergeCell ref="OUO2:OUX2"/>
    <mergeCell ref="OUY2:OVH2"/>
    <mergeCell ref="PGW2:PHF2"/>
    <mergeCell ref="PHG2:PHP2"/>
    <mergeCell ref="PHQ2:PHZ2"/>
    <mergeCell ref="PIA2:PIJ2"/>
    <mergeCell ref="PIK2:PIT2"/>
    <mergeCell ref="PEY2:PFH2"/>
    <mergeCell ref="PFI2:PFR2"/>
    <mergeCell ref="PFS2:PGB2"/>
    <mergeCell ref="PGC2:PGL2"/>
    <mergeCell ref="PGM2:PGV2"/>
    <mergeCell ref="PDA2:PDJ2"/>
    <mergeCell ref="PDK2:PDT2"/>
    <mergeCell ref="PDU2:PED2"/>
    <mergeCell ref="PEE2:PEN2"/>
    <mergeCell ref="PEO2:PEX2"/>
    <mergeCell ref="PBC2:PBL2"/>
    <mergeCell ref="PBM2:PBV2"/>
    <mergeCell ref="PBW2:PCF2"/>
    <mergeCell ref="PCG2:PCP2"/>
    <mergeCell ref="PCQ2:PCZ2"/>
    <mergeCell ref="POO2:POX2"/>
    <mergeCell ref="POY2:PPH2"/>
    <mergeCell ref="PPI2:PPR2"/>
    <mergeCell ref="PPS2:PQB2"/>
    <mergeCell ref="PQC2:PQL2"/>
    <mergeCell ref="PMQ2:PMZ2"/>
    <mergeCell ref="PNA2:PNJ2"/>
    <mergeCell ref="PNK2:PNT2"/>
    <mergeCell ref="PNU2:POD2"/>
    <mergeCell ref="POE2:PON2"/>
    <mergeCell ref="PKS2:PLB2"/>
    <mergeCell ref="PLC2:PLL2"/>
    <mergeCell ref="PLM2:PLV2"/>
    <mergeCell ref="PLW2:PMF2"/>
    <mergeCell ref="PMG2:PMP2"/>
    <mergeCell ref="PIU2:PJD2"/>
    <mergeCell ref="PJE2:PJN2"/>
    <mergeCell ref="PJO2:PJX2"/>
    <mergeCell ref="PJY2:PKH2"/>
    <mergeCell ref="PKI2:PKR2"/>
    <mergeCell ref="PWG2:PWP2"/>
    <mergeCell ref="PWQ2:PWZ2"/>
    <mergeCell ref="PXA2:PXJ2"/>
    <mergeCell ref="PXK2:PXT2"/>
    <mergeCell ref="PXU2:PYD2"/>
    <mergeCell ref="PUI2:PUR2"/>
    <mergeCell ref="PUS2:PVB2"/>
    <mergeCell ref="PVC2:PVL2"/>
    <mergeCell ref="PVM2:PVV2"/>
    <mergeCell ref="PVW2:PWF2"/>
    <mergeCell ref="PSK2:PST2"/>
    <mergeCell ref="PSU2:PTD2"/>
    <mergeCell ref="PTE2:PTN2"/>
    <mergeCell ref="PTO2:PTX2"/>
    <mergeCell ref="PTY2:PUH2"/>
    <mergeCell ref="PQM2:PQV2"/>
    <mergeCell ref="PQW2:PRF2"/>
    <mergeCell ref="PRG2:PRP2"/>
    <mergeCell ref="PRQ2:PRZ2"/>
    <mergeCell ref="PSA2:PSJ2"/>
    <mergeCell ref="QDY2:QEH2"/>
    <mergeCell ref="QEI2:QER2"/>
    <mergeCell ref="QES2:QFB2"/>
    <mergeCell ref="QFC2:QFL2"/>
    <mergeCell ref="QFM2:QFV2"/>
    <mergeCell ref="QCA2:QCJ2"/>
    <mergeCell ref="QCK2:QCT2"/>
    <mergeCell ref="QCU2:QDD2"/>
    <mergeCell ref="QDE2:QDN2"/>
    <mergeCell ref="QDO2:QDX2"/>
    <mergeCell ref="QAC2:QAL2"/>
    <mergeCell ref="QAM2:QAV2"/>
    <mergeCell ref="QAW2:QBF2"/>
    <mergeCell ref="QBG2:QBP2"/>
    <mergeCell ref="QBQ2:QBZ2"/>
    <mergeCell ref="PYE2:PYN2"/>
    <mergeCell ref="PYO2:PYX2"/>
    <mergeCell ref="PYY2:PZH2"/>
    <mergeCell ref="PZI2:PZR2"/>
    <mergeCell ref="PZS2:QAB2"/>
    <mergeCell ref="QLQ2:QLZ2"/>
    <mergeCell ref="QMA2:QMJ2"/>
    <mergeCell ref="QMK2:QMT2"/>
    <mergeCell ref="QMU2:QND2"/>
    <mergeCell ref="QNE2:QNN2"/>
    <mergeCell ref="QJS2:QKB2"/>
    <mergeCell ref="QKC2:QKL2"/>
    <mergeCell ref="QKM2:QKV2"/>
    <mergeCell ref="QKW2:QLF2"/>
    <mergeCell ref="QLG2:QLP2"/>
    <mergeCell ref="QHU2:QID2"/>
    <mergeCell ref="QIE2:QIN2"/>
    <mergeCell ref="QIO2:QIX2"/>
    <mergeCell ref="QIY2:QJH2"/>
    <mergeCell ref="QJI2:QJR2"/>
    <mergeCell ref="QFW2:QGF2"/>
    <mergeCell ref="QGG2:QGP2"/>
    <mergeCell ref="QGQ2:QGZ2"/>
    <mergeCell ref="QHA2:QHJ2"/>
    <mergeCell ref="QHK2:QHT2"/>
    <mergeCell ref="QTI2:QTR2"/>
    <mergeCell ref="QTS2:QUB2"/>
    <mergeCell ref="QUC2:QUL2"/>
    <mergeCell ref="QUM2:QUV2"/>
    <mergeCell ref="QUW2:QVF2"/>
    <mergeCell ref="QRK2:QRT2"/>
    <mergeCell ref="QRU2:QSD2"/>
    <mergeCell ref="QSE2:QSN2"/>
    <mergeCell ref="QSO2:QSX2"/>
    <mergeCell ref="QSY2:QTH2"/>
    <mergeCell ref="QPM2:QPV2"/>
    <mergeCell ref="QPW2:QQF2"/>
    <mergeCell ref="QQG2:QQP2"/>
    <mergeCell ref="QQQ2:QQZ2"/>
    <mergeCell ref="QRA2:QRJ2"/>
    <mergeCell ref="QNO2:QNX2"/>
    <mergeCell ref="QNY2:QOH2"/>
    <mergeCell ref="QOI2:QOR2"/>
    <mergeCell ref="QOS2:QPB2"/>
    <mergeCell ref="QPC2:QPL2"/>
    <mergeCell ref="RBA2:RBJ2"/>
    <mergeCell ref="RBK2:RBT2"/>
    <mergeCell ref="RBU2:RCD2"/>
    <mergeCell ref="RCE2:RCN2"/>
    <mergeCell ref="RCO2:RCX2"/>
    <mergeCell ref="QZC2:QZL2"/>
    <mergeCell ref="QZM2:QZV2"/>
    <mergeCell ref="QZW2:RAF2"/>
    <mergeCell ref="RAG2:RAP2"/>
    <mergeCell ref="RAQ2:RAZ2"/>
    <mergeCell ref="QXE2:QXN2"/>
    <mergeCell ref="QXO2:QXX2"/>
    <mergeCell ref="QXY2:QYH2"/>
    <mergeCell ref="QYI2:QYR2"/>
    <mergeCell ref="QYS2:QZB2"/>
    <mergeCell ref="QVG2:QVP2"/>
    <mergeCell ref="QVQ2:QVZ2"/>
    <mergeCell ref="QWA2:QWJ2"/>
    <mergeCell ref="QWK2:QWT2"/>
    <mergeCell ref="QWU2:QXD2"/>
    <mergeCell ref="RIS2:RJB2"/>
    <mergeCell ref="RJC2:RJL2"/>
    <mergeCell ref="RJM2:RJV2"/>
    <mergeCell ref="RJW2:RKF2"/>
    <mergeCell ref="RKG2:RKP2"/>
    <mergeCell ref="RGU2:RHD2"/>
    <mergeCell ref="RHE2:RHN2"/>
    <mergeCell ref="RHO2:RHX2"/>
    <mergeCell ref="RHY2:RIH2"/>
    <mergeCell ref="RII2:RIR2"/>
    <mergeCell ref="REW2:RFF2"/>
    <mergeCell ref="RFG2:RFP2"/>
    <mergeCell ref="RFQ2:RFZ2"/>
    <mergeCell ref="RGA2:RGJ2"/>
    <mergeCell ref="RGK2:RGT2"/>
    <mergeCell ref="RCY2:RDH2"/>
    <mergeCell ref="RDI2:RDR2"/>
    <mergeCell ref="RDS2:REB2"/>
    <mergeCell ref="REC2:REL2"/>
    <mergeCell ref="REM2:REV2"/>
    <mergeCell ref="RQK2:RQT2"/>
    <mergeCell ref="RQU2:RRD2"/>
    <mergeCell ref="RRE2:RRN2"/>
    <mergeCell ref="RRO2:RRX2"/>
    <mergeCell ref="RRY2:RSH2"/>
    <mergeCell ref="ROM2:ROV2"/>
    <mergeCell ref="ROW2:RPF2"/>
    <mergeCell ref="RPG2:RPP2"/>
    <mergeCell ref="RPQ2:RPZ2"/>
    <mergeCell ref="RQA2:RQJ2"/>
    <mergeCell ref="RMO2:RMX2"/>
    <mergeCell ref="RMY2:RNH2"/>
    <mergeCell ref="RNI2:RNR2"/>
    <mergeCell ref="RNS2:ROB2"/>
    <mergeCell ref="ROC2:ROL2"/>
    <mergeCell ref="RKQ2:RKZ2"/>
    <mergeCell ref="RLA2:RLJ2"/>
    <mergeCell ref="RLK2:RLT2"/>
    <mergeCell ref="RLU2:RMD2"/>
    <mergeCell ref="RME2:RMN2"/>
    <mergeCell ref="RYC2:RYL2"/>
    <mergeCell ref="RYM2:RYV2"/>
    <mergeCell ref="RYW2:RZF2"/>
    <mergeCell ref="RZG2:RZP2"/>
    <mergeCell ref="RZQ2:RZZ2"/>
    <mergeCell ref="RWE2:RWN2"/>
    <mergeCell ref="RWO2:RWX2"/>
    <mergeCell ref="RWY2:RXH2"/>
    <mergeCell ref="RXI2:RXR2"/>
    <mergeCell ref="RXS2:RYB2"/>
    <mergeCell ref="RUG2:RUP2"/>
    <mergeCell ref="RUQ2:RUZ2"/>
    <mergeCell ref="RVA2:RVJ2"/>
    <mergeCell ref="RVK2:RVT2"/>
    <mergeCell ref="RVU2:RWD2"/>
    <mergeCell ref="RSI2:RSR2"/>
    <mergeCell ref="RSS2:RTB2"/>
    <mergeCell ref="RTC2:RTL2"/>
    <mergeCell ref="RTM2:RTV2"/>
    <mergeCell ref="RTW2:RUF2"/>
    <mergeCell ref="SFU2:SGD2"/>
    <mergeCell ref="SGE2:SGN2"/>
    <mergeCell ref="SGO2:SGX2"/>
    <mergeCell ref="SGY2:SHH2"/>
    <mergeCell ref="SHI2:SHR2"/>
    <mergeCell ref="SDW2:SEF2"/>
    <mergeCell ref="SEG2:SEP2"/>
    <mergeCell ref="SEQ2:SEZ2"/>
    <mergeCell ref="SFA2:SFJ2"/>
    <mergeCell ref="SFK2:SFT2"/>
    <mergeCell ref="SBY2:SCH2"/>
    <mergeCell ref="SCI2:SCR2"/>
    <mergeCell ref="SCS2:SDB2"/>
    <mergeCell ref="SDC2:SDL2"/>
    <mergeCell ref="SDM2:SDV2"/>
    <mergeCell ref="SAA2:SAJ2"/>
    <mergeCell ref="SAK2:SAT2"/>
    <mergeCell ref="SAU2:SBD2"/>
    <mergeCell ref="SBE2:SBN2"/>
    <mergeCell ref="SBO2:SBX2"/>
    <mergeCell ref="SNM2:SNV2"/>
    <mergeCell ref="SNW2:SOF2"/>
    <mergeCell ref="SOG2:SOP2"/>
    <mergeCell ref="SOQ2:SOZ2"/>
    <mergeCell ref="SPA2:SPJ2"/>
    <mergeCell ref="SLO2:SLX2"/>
    <mergeCell ref="SLY2:SMH2"/>
    <mergeCell ref="SMI2:SMR2"/>
    <mergeCell ref="SMS2:SNB2"/>
    <mergeCell ref="SNC2:SNL2"/>
    <mergeCell ref="SJQ2:SJZ2"/>
    <mergeCell ref="SKA2:SKJ2"/>
    <mergeCell ref="SKK2:SKT2"/>
    <mergeCell ref="SKU2:SLD2"/>
    <mergeCell ref="SLE2:SLN2"/>
    <mergeCell ref="SHS2:SIB2"/>
    <mergeCell ref="SIC2:SIL2"/>
    <mergeCell ref="SIM2:SIV2"/>
    <mergeCell ref="SIW2:SJF2"/>
    <mergeCell ref="SJG2:SJP2"/>
    <mergeCell ref="SVE2:SVN2"/>
    <mergeCell ref="SVO2:SVX2"/>
    <mergeCell ref="SVY2:SWH2"/>
    <mergeCell ref="SWI2:SWR2"/>
    <mergeCell ref="SWS2:SXB2"/>
    <mergeCell ref="STG2:STP2"/>
    <mergeCell ref="STQ2:STZ2"/>
    <mergeCell ref="SUA2:SUJ2"/>
    <mergeCell ref="SUK2:SUT2"/>
    <mergeCell ref="SUU2:SVD2"/>
    <mergeCell ref="SRI2:SRR2"/>
    <mergeCell ref="SRS2:SSB2"/>
    <mergeCell ref="SSC2:SSL2"/>
    <mergeCell ref="SSM2:SSV2"/>
    <mergeCell ref="SSW2:STF2"/>
    <mergeCell ref="SPK2:SPT2"/>
    <mergeCell ref="SPU2:SQD2"/>
    <mergeCell ref="SQE2:SQN2"/>
    <mergeCell ref="SQO2:SQX2"/>
    <mergeCell ref="SQY2:SRH2"/>
    <mergeCell ref="TCW2:TDF2"/>
    <mergeCell ref="TDG2:TDP2"/>
    <mergeCell ref="TDQ2:TDZ2"/>
    <mergeCell ref="TEA2:TEJ2"/>
    <mergeCell ref="TEK2:TET2"/>
    <mergeCell ref="TAY2:TBH2"/>
    <mergeCell ref="TBI2:TBR2"/>
    <mergeCell ref="TBS2:TCB2"/>
    <mergeCell ref="TCC2:TCL2"/>
    <mergeCell ref="TCM2:TCV2"/>
    <mergeCell ref="SZA2:SZJ2"/>
    <mergeCell ref="SZK2:SZT2"/>
    <mergeCell ref="SZU2:TAD2"/>
    <mergeCell ref="TAE2:TAN2"/>
    <mergeCell ref="TAO2:TAX2"/>
    <mergeCell ref="SXC2:SXL2"/>
    <mergeCell ref="SXM2:SXV2"/>
    <mergeCell ref="SXW2:SYF2"/>
    <mergeCell ref="SYG2:SYP2"/>
    <mergeCell ref="SYQ2:SYZ2"/>
    <mergeCell ref="TKO2:TKX2"/>
    <mergeCell ref="TKY2:TLH2"/>
    <mergeCell ref="TLI2:TLR2"/>
    <mergeCell ref="TLS2:TMB2"/>
    <mergeCell ref="TMC2:TML2"/>
    <mergeCell ref="TIQ2:TIZ2"/>
    <mergeCell ref="TJA2:TJJ2"/>
    <mergeCell ref="TJK2:TJT2"/>
    <mergeCell ref="TJU2:TKD2"/>
    <mergeCell ref="TKE2:TKN2"/>
    <mergeCell ref="TGS2:THB2"/>
    <mergeCell ref="THC2:THL2"/>
    <mergeCell ref="THM2:THV2"/>
    <mergeCell ref="THW2:TIF2"/>
    <mergeCell ref="TIG2:TIP2"/>
    <mergeCell ref="TEU2:TFD2"/>
    <mergeCell ref="TFE2:TFN2"/>
    <mergeCell ref="TFO2:TFX2"/>
    <mergeCell ref="TFY2:TGH2"/>
    <mergeCell ref="TGI2:TGR2"/>
    <mergeCell ref="TSG2:TSP2"/>
    <mergeCell ref="TSQ2:TSZ2"/>
    <mergeCell ref="TTA2:TTJ2"/>
    <mergeCell ref="TTK2:TTT2"/>
    <mergeCell ref="TTU2:TUD2"/>
    <mergeCell ref="TQI2:TQR2"/>
    <mergeCell ref="TQS2:TRB2"/>
    <mergeCell ref="TRC2:TRL2"/>
    <mergeCell ref="TRM2:TRV2"/>
    <mergeCell ref="TRW2:TSF2"/>
    <mergeCell ref="TOK2:TOT2"/>
    <mergeCell ref="TOU2:TPD2"/>
    <mergeCell ref="TPE2:TPN2"/>
    <mergeCell ref="TPO2:TPX2"/>
    <mergeCell ref="TPY2:TQH2"/>
    <mergeCell ref="TMM2:TMV2"/>
    <mergeCell ref="TMW2:TNF2"/>
    <mergeCell ref="TNG2:TNP2"/>
    <mergeCell ref="TNQ2:TNZ2"/>
    <mergeCell ref="TOA2:TOJ2"/>
    <mergeCell ref="TZY2:UAH2"/>
    <mergeCell ref="UAI2:UAR2"/>
    <mergeCell ref="UAS2:UBB2"/>
    <mergeCell ref="UBC2:UBL2"/>
    <mergeCell ref="UBM2:UBV2"/>
    <mergeCell ref="TYA2:TYJ2"/>
    <mergeCell ref="TYK2:TYT2"/>
    <mergeCell ref="TYU2:TZD2"/>
    <mergeCell ref="TZE2:TZN2"/>
    <mergeCell ref="TZO2:TZX2"/>
    <mergeCell ref="TWC2:TWL2"/>
    <mergeCell ref="TWM2:TWV2"/>
    <mergeCell ref="TWW2:TXF2"/>
    <mergeCell ref="TXG2:TXP2"/>
    <mergeCell ref="TXQ2:TXZ2"/>
    <mergeCell ref="TUE2:TUN2"/>
    <mergeCell ref="TUO2:TUX2"/>
    <mergeCell ref="TUY2:TVH2"/>
    <mergeCell ref="TVI2:TVR2"/>
    <mergeCell ref="TVS2:TWB2"/>
    <mergeCell ref="UHQ2:UHZ2"/>
    <mergeCell ref="UIA2:UIJ2"/>
    <mergeCell ref="UIK2:UIT2"/>
    <mergeCell ref="UIU2:UJD2"/>
    <mergeCell ref="UJE2:UJN2"/>
    <mergeCell ref="UFS2:UGB2"/>
    <mergeCell ref="UGC2:UGL2"/>
    <mergeCell ref="UGM2:UGV2"/>
    <mergeCell ref="UGW2:UHF2"/>
    <mergeCell ref="UHG2:UHP2"/>
    <mergeCell ref="UDU2:UED2"/>
    <mergeCell ref="UEE2:UEN2"/>
    <mergeCell ref="UEO2:UEX2"/>
    <mergeCell ref="UEY2:UFH2"/>
    <mergeCell ref="UFI2:UFR2"/>
    <mergeCell ref="UBW2:UCF2"/>
    <mergeCell ref="UCG2:UCP2"/>
    <mergeCell ref="UCQ2:UCZ2"/>
    <mergeCell ref="UDA2:UDJ2"/>
    <mergeCell ref="UDK2:UDT2"/>
    <mergeCell ref="UPI2:UPR2"/>
    <mergeCell ref="UPS2:UQB2"/>
    <mergeCell ref="UQC2:UQL2"/>
    <mergeCell ref="UQM2:UQV2"/>
    <mergeCell ref="UQW2:URF2"/>
    <mergeCell ref="UNK2:UNT2"/>
    <mergeCell ref="UNU2:UOD2"/>
    <mergeCell ref="UOE2:UON2"/>
    <mergeCell ref="UOO2:UOX2"/>
    <mergeCell ref="UOY2:UPH2"/>
    <mergeCell ref="ULM2:ULV2"/>
    <mergeCell ref="ULW2:UMF2"/>
    <mergeCell ref="UMG2:UMP2"/>
    <mergeCell ref="UMQ2:UMZ2"/>
    <mergeCell ref="UNA2:UNJ2"/>
    <mergeCell ref="UJO2:UJX2"/>
    <mergeCell ref="UJY2:UKH2"/>
    <mergeCell ref="UKI2:UKR2"/>
    <mergeCell ref="UKS2:ULB2"/>
    <mergeCell ref="ULC2:ULL2"/>
    <mergeCell ref="UXA2:UXJ2"/>
    <mergeCell ref="UXK2:UXT2"/>
    <mergeCell ref="UXU2:UYD2"/>
    <mergeCell ref="UYE2:UYN2"/>
    <mergeCell ref="UYO2:UYX2"/>
    <mergeCell ref="UVC2:UVL2"/>
    <mergeCell ref="UVM2:UVV2"/>
    <mergeCell ref="UVW2:UWF2"/>
    <mergeCell ref="UWG2:UWP2"/>
    <mergeCell ref="UWQ2:UWZ2"/>
    <mergeCell ref="UTE2:UTN2"/>
    <mergeCell ref="UTO2:UTX2"/>
    <mergeCell ref="UTY2:UUH2"/>
    <mergeCell ref="UUI2:UUR2"/>
    <mergeCell ref="UUS2:UVB2"/>
    <mergeCell ref="URG2:URP2"/>
    <mergeCell ref="URQ2:URZ2"/>
    <mergeCell ref="USA2:USJ2"/>
    <mergeCell ref="USK2:UST2"/>
    <mergeCell ref="USU2:UTD2"/>
    <mergeCell ref="VES2:VFB2"/>
    <mergeCell ref="VFC2:VFL2"/>
    <mergeCell ref="VFM2:VFV2"/>
    <mergeCell ref="VFW2:VGF2"/>
    <mergeCell ref="VGG2:VGP2"/>
    <mergeCell ref="VCU2:VDD2"/>
    <mergeCell ref="VDE2:VDN2"/>
    <mergeCell ref="VDO2:VDX2"/>
    <mergeCell ref="VDY2:VEH2"/>
    <mergeCell ref="VEI2:VER2"/>
    <mergeCell ref="VAW2:VBF2"/>
    <mergeCell ref="VBG2:VBP2"/>
    <mergeCell ref="VBQ2:VBZ2"/>
    <mergeCell ref="VCA2:VCJ2"/>
    <mergeCell ref="VCK2:VCT2"/>
    <mergeCell ref="UYY2:UZH2"/>
    <mergeCell ref="UZI2:UZR2"/>
    <mergeCell ref="UZS2:VAB2"/>
    <mergeCell ref="VAC2:VAL2"/>
    <mergeCell ref="VAM2:VAV2"/>
    <mergeCell ref="VMK2:VMT2"/>
    <mergeCell ref="VMU2:VND2"/>
    <mergeCell ref="VNE2:VNN2"/>
    <mergeCell ref="VNO2:VNX2"/>
    <mergeCell ref="VNY2:VOH2"/>
    <mergeCell ref="VKM2:VKV2"/>
    <mergeCell ref="VKW2:VLF2"/>
    <mergeCell ref="VLG2:VLP2"/>
    <mergeCell ref="VLQ2:VLZ2"/>
    <mergeCell ref="VMA2:VMJ2"/>
    <mergeCell ref="VIO2:VIX2"/>
    <mergeCell ref="VIY2:VJH2"/>
    <mergeCell ref="VJI2:VJR2"/>
    <mergeCell ref="VJS2:VKB2"/>
    <mergeCell ref="VKC2:VKL2"/>
    <mergeCell ref="VGQ2:VGZ2"/>
    <mergeCell ref="VHA2:VHJ2"/>
    <mergeCell ref="VHK2:VHT2"/>
    <mergeCell ref="VHU2:VID2"/>
    <mergeCell ref="VIE2:VIN2"/>
    <mergeCell ref="VUC2:VUL2"/>
    <mergeCell ref="VUM2:VUV2"/>
    <mergeCell ref="VUW2:VVF2"/>
    <mergeCell ref="VVG2:VVP2"/>
    <mergeCell ref="VVQ2:VVZ2"/>
    <mergeCell ref="VSE2:VSN2"/>
    <mergeCell ref="VSO2:VSX2"/>
    <mergeCell ref="VSY2:VTH2"/>
    <mergeCell ref="VTI2:VTR2"/>
    <mergeCell ref="VTS2:VUB2"/>
    <mergeCell ref="VQG2:VQP2"/>
    <mergeCell ref="VQQ2:VQZ2"/>
    <mergeCell ref="VRA2:VRJ2"/>
    <mergeCell ref="VRK2:VRT2"/>
    <mergeCell ref="VRU2:VSD2"/>
    <mergeCell ref="VOI2:VOR2"/>
    <mergeCell ref="VOS2:VPB2"/>
    <mergeCell ref="VPC2:VPL2"/>
    <mergeCell ref="VPM2:VPV2"/>
    <mergeCell ref="VPW2:VQF2"/>
    <mergeCell ref="WBU2:WCD2"/>
    <mergeCell ref="WCE2:WCN2"/>
    <mergeCell ref="WCO2:WCX2"/>
    <mergeCell ref="WCY2:WDH2"/>
    <mergeCell ref="WDI2:WDR2"/>
    <mergeCell ref="VZW2:WAF2"/>
    <mergeCell ref="WAG2:WAP2"/>
    <mergeCell ref="WAQ2:WAZ2"/>
    <mergeCell ref="WBA2:WBJ2"/>
    <mergeCell ref="WBK2:WBT2"/>
    <mergeCell ref="VXY2:VYH2"/>
    <mergeCell ref="VYI2:VYR2"/>
    <mergeCell ref="VYS2:VZB2"/>
    <mergeCell ref="VZC2:VZL2"/>
    <mergeCell ref="VZM2:VZV2"/>
    <mergeCell ref="VWA2:VWJ2"/>
    <mergeCell ref="VWK2:VWT2"/>
    <mergeCell ref="VWU2:VXD2"/>
    <mergeCell ref="VXE2:VXN2"/>
    <mergeCell ref="VXO2:VXX2"/>
    <mergeCell ref="WJM2:WJV2"/>
    <mergeCell ref="WJW2:WKF2"/>
    <mergeCell ref="WKG2:WKP2"/>
    <mergeCell ref="WKQ2:WKZ2"/>
    <mergeCell ref="WLA2:WLJ2"/>
    <mergeCell ref="WHO2:WHX2"/>
    <mergeCell ref="WHY2:WIH2"/>
    <mergeCell ref="WII2:WIR2"/>
    <mergeCell ref="WIS2:WJB2"/>
    <mergeCell ref="WJC2:WJL2"/>
    <mergeCell ref="WFQ2:WFZ2"/>
    <mergeCell ref="WGA2:WGJ2"/>
    <mergeCell ref="WGK2:WGT2"/>
    <mergeCell ref="WGU2:WHD2"/>
    <mergeCell ref="WHE2:WHN2"/>
    <mergeCell ref="WDS2:WEB2"/>
    <mergeCell ref="WEC2:WEL2"/>
    <mergeCell ref="WEM2:WEV2"/>
    <mergeCell ref="WEW2:WFF2"/>
    <mergeCell ref="WFG2:WFP2"/>
    <mergeCell ref="WRE2:WRN2"/>
    <mergeCell ref="WRO2:WRX2"/>
    <mergeCell ref="WRY2:WSH2"/>
    <mergeCell ref="WSI2:WSR2"/>
    <mergeCell ref="WSS2:WTB2"/>
    <mergeCell ref="WPG2:WPP2"/>
    <mergeCell ref="WPQ2:WPZ2"/>
    <mergeCell ref="WQA2:WQJ2"/>
    <mergeCell ref="WQK2:WQT2"/>
    <mergeCell ref="WQU2:WRD2"/>
    <mergeCell ref="WNI2:WNR2"/>
    <mergeCell ref="WNS2:WOB2"/>
    <mergeCell ref="WOC2:WOL2"/>
    <mergeCell ref="WOM2:WOV2"/>
    <mergeCell ref="WOW2:WPF2"/>
    <mergeCell ref="WLK2:WLT2"/>
    <mergeCell ref="WLU2:WMD2"/>
    <mergeCell ref="WME2:WMN2"/>
    <mergeCell ref="WMO2:WMX2"/>
    <mergeCell ref="WMY2:WNH2"/>
    <mergeCell ref="WZG2:WZP2"/>
    <mergeCell ref="WZQ2:WZZ2"/>
    <mergeCell ref="XAA2:XAJ2"/>
    <mergeCell ref="XAK2:XAT2"/>
    <mergeCell ref="WWY2:WXH2"/>
    <mergeCell ref="WXI2:WXR2"/>
    <mergeCell ref="WXS2:WYB2"/>
    <mergeCell ref="WYC2:WYL2"/>
    <mergeCell ref="WYM2:WYV2"/>
    <mergeCell ref="WVA2:WVJ2"/>
    <mergeCell ref="WVK2:WVT2"/>
    <mergeCell ref="WVU2:WWD2"/>
    <mergeCell ref="WWE2:WWN2"/>
    <mergeCell ref="WWO2:WWX2"/>
    <mergeCell ref="WTC2:WTL2"/>
    <mergeCell ref="WTM2:WTV2"/>
    <mergeCell ref="WTW2:WUF2"/>
    <mergeCell ref="WUG2:WUP2"/>
    <mergeCell ref="WUQ2:WUZ2"/>
    <mergeCell ref="EU3:FD3"/>
    <mergeCell ref="FE3:FN3"/>
    <mergeCell ref="FO3:FX3"/>
    <mergeCell ref="FY3:GH3"/>
    <mergeCell ref="GI3:GR3"/>
    <mergeCell ref="XEQ2:XEZ2"/>
    <mergeCell ref="XFA2:XFD2"/>
    <mergeCell ref="K3:T3"/>
    <mergeCell ref="U3:AD3"/>
    <mergeCell ref="AE3:AN3"/>
    <mergeCell ref="AO3:AX3"/>
    <mergeCell ref="AY3:BH3"/>
    <mergeCell ref="BI3:BR3"/>
    <mergeCell ref="BS3:CB3"/>
    <mergeCell ref="CC3:CL3"/>
    <mergeCell ref="CM3:CV3"/>
    <mergeCell ref="CW3:DF3"/>
    <mergeCell ref="DG3:DP3"/>
    <mergeCell ref="DQ3:DZ3"/>
    <mergeCell ref="EA3:EJ3"/>
    <mergeCell ref="EK3:ET3"/>
    <mergeCell ref="XCS2:XDB2"/>
    <mergeCell ref="XDC2:XDL2"/>
    <mergeCell ref="XDM2:XDV2"/>
    <mergeCell ref="XDW2:XEF2"/>
    <mergeCell ref="XEG2:XEP2"/>
    <mergeCell ref="XAU2:XBD2"/>
    <mergeCell ref="XBE2:XBN2"/>
    <mergeCell ref="XBO2:XBX2"/>
    <mergeCell ref="XBY2:XCH2"/>
    <mergeCell ref="XCI2:XCR2"/>
    <mergeCell ref="WYW2:WZF2"/>
    <mergeCell ref="MM3:MV3"/>
    <mergeCell ref="MW3:NF3"/>
    <mergeCell ref="NG3:NP3"/>
    <mergeCell ref="NQ3:NZ3"/>
    <mergeCell ref="OA3:OJ3"/>
    <mergeCell ref="KO3:KX3"/>
    <mergeCell ref="KY3:LH3"/>
    <mergeCell ref="LI3:LR3"/>
    <mergeCell ref="LS3:MB3"/>
    <mergeCell ref="MC3:ML3"/>
    <mergeCell ref="IQ3:IZ3"/>
    <mergeCell ref="JA3:JJ3"/>
    <mergeCell ref="JK3:JT3"/>
    <mergeCell ref="JU3:KD3"/>
    <mergeCell ref="KE3:KN3"/>
    <mergeCell ref="GS3:HB3"/>
    <mergeCell ref="HC3:HL3"/>
    <mergeCell ref="HM3:HV3"/>
    <mergeCell ref="HW3:IF3"/>
    <mergeCell ref="IG3:IP3"/>
    <mergeCell ref="UE3:UN3"/>
    <mergeCell ref="UO3:UX3"/>
    <mergeCell ref="UY3:VH3"/>
    <mergeCell ref="VI3:VR3"/>
    <mergeCell ref="VS3:WB3"/>
    <mergeCell ref="SG3:SP3"/>
    <mergeCell ref="SQ3:SZ3"/>
    <mergeCell ref="TA3:TJ3"/>
    <mergeCell ref="TK3:TT3"/>
    <mergeCell ref="TU3:UD3"/>
    <mergeCell ref="QI3:QR3"/>
    <mergeCell ref="QS3:RB3"/>
    <mergeCell ref="RC3:RL3"/>
    <mergeCell ref="RM3:RV3"/>
    <mergeCell ref="RW3:SF3"/>
    <mergeCell ref="OK3:OT3"/>
    <mergeCell ref="OU3:PD3"/>
    <mergeCell ref="PE3:PN3"/>
    <mergeCell ref="PO3:PX3"/>
    <mergeCell ref="PY3:QH3"/>
    <mergeCell ref="ABW3:ACF3"/>
    <mergeCell ref="ACG3:ACP3"/>
    <mergeCell ref="ACQ3:ACZ3"/>
    <mergeCell ref="ADA3:ADJ3"/>
    <mergeCell ref="ADK3:ADT3"/>
    <mergeCell ref="ZY3:AAH3"/>
    <mergeCell ref="AAI3:AAR3"/>
    <mergeCell ref="AAS3:ABB3"/>
    <mergeCell ref="ABC3:ABL3"/>
    <mergeCell ref="ABM3:ABV3"/>
    <mergeCell ref="YA3:YJ3"/>
    <mergeCell ref="YK3:YT3"/>
    <mergeCell ref="YU3:ZD3"/>
    <mergeCell ref="ZE3:ZN3"/>
    <mergeCell ref="ZO3:ZX3"/>
    <mergeCell ref="WC3:WL3"/>
    <mergeCell ref="WM3:WV3"/>
    <mergeCell ref="WW3:XF3"/>
    <mergeCell ref="XG3:XP3"/>
    <mergeCell ref="XQ3:XZ3"/>
    <mergeCell ref="AJO3:AJX3"/>
    <mergeCell ref="AJY3:AKH3"/>
    <mergeCell ref="AKI3:AKR3"/>
    <mergeCell ref="AKS3:ALB3"/>
    <mergeCell ref="ALC3:ALL3"/>
    <mergeCell ref="AHQ3:AHZ3"/>
    <mergeCell ref="AIA3:AIJ3"/>
    <mergeCell ref="AIK3:AIT3"/>
    <mergeCell ref="AIU3:AJD3"/>
    <mergeCell ref="AJE3:AJN3"/>
    <mergeCell ref="AFS3:AGB3"/>
    <mergeCell ref="AGC3:AGL3"/>
    <mergeCell ref="AGM3:AGV3"/>
    <mergeCell ref="AGW3:AHF3"/>
    <mergeCell ref="AHG3:AHP3"/>
    <mergeCell ref="ADU3:AED3"/>
    <mergeCell ref="AEE3:AEN3"/>
    <mergeCell ref="AEO3:AEX3"/>
    <mergeCell ref="AEY3:AFH3"/>
    <mergeCell ref="AFI3:AFR3"/>
    <mergeCell ref="ARG3:ARP3"/>
    <mergeCell ref="ARQ3:ARZ3"/>
    <mergeCell ref="ASA3:ASJ3"/>
    <mergeCell ref="ASK3:AST3"/>
    <mergeCell ref="ASU3:ATD3"/>
    <mergeCell ref="API3:APR3"/>
    <mergeCell ref="APS3:AQB3"/>
    <mergeCell ref="AQC3:AQL3"/>
    <mergeCell ref="AQM3:AQV3"/>
    <mergeCell ref="AQW3:ARF3"/>
    <mergeCell ref="ANK3:ANT3"/>
    <mergeCell ref="ANU3:AOD3"/>
    <mergeCell ref="AOE3:AON3"/>
    <mergeCell ref="AOO3:AOX3"/>
    <mergeCell ref="AOY3:APH3"/>
    <mergeCell ref="ALM3:ALV3"/>
    <mergeCell ref="ALW3:AMF3"/>
    <mergeCell ref="AMG3:AMP3"/>
    <mergeCell ref="AMQ3:AMZ3"/>
    <mergeCell ref="ANA3:ANJ3"/>
    <mergeCell ref="AYY3:AZH3"/>
    <mergeCell ref="AZI3:AZR3"/>
    <mergeCell ref="AZS3:BAB3"/>
    <mergeCell ref="BAC3:BAL3"/>
    <mergeCell ref="BAM3:BAV3"/>
    <mergeCell ref="AXA3:AXJ3"/>
    <mergeCell ref="AXK3:AXT3"/>
    <mergeCell ref="AXU3:AYD3"/>
    <mergeCell ref="AYE3:AYN3"/>
    <mergeCell ref="AYO3:AYX3"/>
    <mergeCell ref="AVC3:AVL3"/>
    <mergeCell ref="AVM3:AVV3"/>
    <mergeCell ref="AVW3:AWF3"/>
    <mergeCell ref="AWG3:AWP3"/>
    <mergeCell ref="AWQ3:AWZ3"/>
    <mergeCell ref="ATE3:ATN3"/>
    <mergeCell ref="ATO3:ATX3"/>
    <mergeCell ref="ATY3:AUH3"/>
    <mergeCell ref="AUI3:AUR3"/>
    <mergeCell ref="AUS3:AVB3"/>
    <mergeCell ref="BGQ3:BGZ3"/>
    <mergeCell ref="BHA3:BHJ3"/>
    <mergeCell ref="BHK3:BHT3"/>
    <mergeCell ref="BHU3:BID3"/>
    <mergeCell ref="BIE3:BIN3"/>
    <mergeCell ref="BES3:BFB3"/>
    <mergeCell ref="BFC3:BFL3"/>
    <mergeCell ref="BFM3:BFV3"/>
    <mergeCell ref="BFW3:BGF3"/>
    <mergeCell ref="BGG3:BGP3"/>
    <mergeCell ref="BCU3:BDD3"/>
    <mergeCell ref="BDE3:BDN3"/>
    <mergeCell ref="BDO3:BDX3"/>
    <mergeCell ref="BDY3:BEH3"/>
    <mergeCell ref="BEI3:BER3"/>
    <mergeCell ref="BAW3:BBF3"/>
    <mergeCell ref="BBG3:BBP3"/>
    <mergeCell ref="BBQ3:BBZ3"/>
    <mergeCell ref="BCA3:BCJ3"/>
    <mergeCell ref="BCK3:BCT3"/>
    <mergeCell ref="BOI3:BOR3"/>
    <mergeCell ref="BOS3:BPB3"/>
    <mergeCell ref="BPC3:BPL3"/>
    <mergeCell ref="BPM3:BPV3"/>
    <mergeCell ref="BPW3:BQF3"/>
    <mergeCell ref="BMK3:BMT3"/>
    <mergeCell ref="BMU3:BND3"/>
    <mergeCell ref="BNE3:BNN3"/>
    <mergeCell ref="BNO3:BNX3"/>
    <mergeCell ref="BNY3:BOH3"/>
    <mergeCell ref="BKM3:BKV3"/>
    <mergeCell ref="BKW3:BLF3"/>
    <mergeCell ref="BLG3:BLP3"/>
    <mergeCell ref="BLQ3:BLZ3"/>
    <mergeCell ref="BMA3:BMJ3"/>
    <mergeCell ref="BIO3:BIX3"/>
    <mergeCell ref="BIY3:BJH3"/>
    <mergeCell ref="BJI3:BJR3"/>
    <mergeCell ref="BJS3:BKB3"/>
    <mergeCell ref="BKC3:BKL3"/>
    <mergeCell ref="BWA3:BWJ3"/>
    <mergeCell ref="BWK3:BWT3"/>
    <mergeCell ref="BWU3:BXD3"/>
    <mergeCell ref="BXE3:BXN3"/>
    <mergeCell ref="BXO3:BXX3"/>
    <mergeCell ref="BUC3:BUL3"/>
    <mergeCell ref="BUM3:BUV3"/>
    <mergeCell ref="BUW3:BVF3"/>
    <mergeCell ref="BVG3:BVP3"/>
    <mergeCell ref="BVQ3:BVZ3"/>
    <mergeCell ref="BSE3:BSN3"/>
    <mergeCell ref="BSO3:BSX3"/>
    <mergeCell ref="BSY3:BTH3"/>
    <mergeCell ref="BTI3:BTR3"/>
    <mergeCell ref="BTS3:BUB3"/>
    <mergeCell ref="BQG3:BQP3"/>
    <mergeCell ref="BQQ3:BQZ3"/>
    <mergeCell ref="BRA3:BRJ3"/>
    <mergeCell ref="BRK3:BRT3"/>
    <mergeCell ref="BRU3:BSD3"/>
    <mergeCell ref="CDS3:CEB3"/>
    <mergeCell ref="CEC3:CEL3"/>
    <mergeCell ref="CEM3:CEV3"/>
    <mergeCell ref="CEW3:CFF3"/>
    <mergeCell ref="CFG3:CFP3"/>
    <mergeCell ref="CBU3:CCD3"/>
    <mergeCell ref="CCE3:CCN3"/>
    <mergeCell ref="CCO3:CCX3"/>
    <mergeCell ref="CCY3:CDH3"/>
    <mergeCell ref="CDI3:CDR3"/>
    <mergeCell ref="BZW3:CAF3"/>
    <mergeCell ref="CAG3:CAP3"/>
    <mergeCell ref="CAQ3:CAZ3"/>
    <mergeCell ref="CBA3:CBJ3"/>
    <mergeCell ref="CBK3:CBT3"/>
    <mergeCell ref="BXY3:BYH3"/>
    <mergeCell ref="BYI3:BYR3"/>
    <mergeCell ref="BYS3:BZB3"/>
    <mergeCell ref="BZC3:BZL3"/>
    <mergeCell ref="BZM3:BZV3"/>
    <mergeCell ref="CLK3:CLT3"/>
    <mergeCell ref="CLU3:CMD3"/>
    <mergeCell ref="CME3:CMN3"/>
    <mergeCell ref="CMO3:CMX3"/>
    <mergeCell ref="CMY3:CNH3"/>
    <mergeCell ref="CJM3:CJV3"/>
    <mergeCell ref="CJW3:CKF3"/>
    <mergeCell ref="CKG3:CKP3"/>
    <mergeCell ref="CKQ3:CKZ3"/>
    <mergeCell ref="CLA3:CLJ3"/>
    <mergeCell ref="CHO3:CHX3"/>
    <mergeCell ref="CHY3:CIH3"/>
    <mergeCell ref="CII3:CIR3"/>
    <mergeCell ref="CIS3:CJB3"/>
    <mergeCell ref="CJC3:CJL3"/>
    <mergeCell ref="CFQ3:CFZ3"/>
    <mergeCell ref="CGA3:CGJ3"/>
    <mergeCell ref="CGK3:CGT3"/>
    <mergeCell ref="CGU3:CHD3"/>
    <mergeCell ref="CHE3:CHN3"/>
    <mergeCell ref="CTC3:CTL3"/>
    <mergeCell ref="CTM3:CTV3"/>
    <mergeCell ref="CTW3:CUF3"/>
    <mergeCell ref="CUG3:CUP3"/>
    <mergeCell ref="CUQ3:CUZ3"/>
    <mergeCell ref="CRE3:CRN3"/>
    <mergeCell ref="CRO3:CRX3"/>
    <mergeCell ref="CRY3:CSH3"/>
    <mergeCell ref="CSI3:CSR3"/>
    <mergeCell ref="CSS3:CTB3"/>
    <mergeCell ref="CPG3:CPP3"/>
    <mergeCell ref="CPQ3:CPZ3"/>
    <mergeCell ref="CQA3:CQJ3"/>
    <mergeCell ref="CQK3:CQT3"/>
    <mergeCell ref="CQU3:CRD3"/>
    <mergeCell ref="CNI3:CNR3"/>
    <mergeCell ref="CNS3:COB3"/>
    <mergeCell ref="COC3:COL3"/>
    <mergeCell ref="COM3:COV3"/>
    <mergeCell ref="COW3:CPF3"/>
    <mergeCell ref="DAU3:DBD3"/>
    <mergeCell ref="DBE3:DBN3"/>
    <mergeCell ref="DBO3:DBX3"/>
    <mergeCell ref="DBY3:DCH3"/>
    <mergeCell ref="DCI3:DCR3"/>
    <mergeCell ref="CYW3:CZF3"/>
    <mergeCell ref="CZG3:CZP3"/>
    <mergeCell ref="CZQ3:CZZ3"/>
    <mergeCell ref="DAA3:DAJ3"/>
    <mergeCell ref="DAK3:DAT3"/>
    <mergeCell ref="CWY3:CXH3"/>
    <mergeCell ref="CXI3:CXR3"/>
    <mergeCell ref="CXS3:CYB3"/>
    <mergeCell ref="CYC3:CYL3"/>
    <mergeCell ref="CYM3:CYV3"/>
    <mergeCell ref="CVA3:CVJ3"/>
    <mergeCell ref="CVK3:CVT3"/>
    <mergeCell ref="CVU3:CWD3"/>
    <mergeCell ref="CWE3:CWN3"/>
    <mergeCell ref="CWO3:CWX3"/>
    <mergeCell ref="DIM3:DIV3"/>
    <mergeCell ref="DIW3:DJF3"/>
    <mergeCell ref="DJG3:DJP3"/>
    <mergeCell ref="DJQ3:DJZ3"/>
    <mergeCell ref="DKA3:DKJ3"/>
    <mergeCell ref="DGO3:DGX3"/>
    <mergeCell ref="DGY3:DHH3"/>
    <mergeCell ref="DHI3:DHR3"/>
    <mergeCell ref="DHS3:DIB3"/>
    <mergeCell ref="DIC3:DIL3"/>
    <mergeCell ref="DEQ3:DEZ3"/>
    <mergeCell ref="DFA3:DFJ3"/>
    <mergeCell ref="DFK3:DFT3"/>
    <mergeCell ref="DFU3:DGD3"/>
    <mergeCell ref="DGE3:DGN3"/>
    <mergeCell ref="DCS3:DDB3"/>
    <mergeCell ref="DDC3:DDL3"/>
    <mergeCell ref="DDM3:DDV3"/>
    <mergeCell ref="DDW3:DEF3"/>
    <mergeCell ref="DEG3:DEP3"/>
    <mergeCell ref="DQE3:DQN3"/>
    <mergeCell ref="DQO3:DQX3"/>
    <mergeCell ref="DQY3:DRH3"/>
    <mergeCell ref="DRI3:DRR3"/>
    <mergeCell ref="DRS3:DSB3"/>
    <mergeCell ref="DOG3:DOP3"/>
    <mergeCell ref="DOQ3:DOZ3"/>
    <mergeCell ref="DPA3:DPJ3"/>
    <mergeCell ref="DPK3:DPT3"/>
    <mergeCell ref="DPU3:DQD3"/>
    <mergeCell ref="DMI3:DMR3"/>
    <mergeCell ref="DMS3:DNB3"/>
    <mergeCell ref="DNC3:DNL3"/>
    <mergeCell ref="DNM3:DNV3"/>
    <mergeCell ref="DNW3:DOF3"/>
    <mergeCell ref="DKK3:DKT3"/>
    <mergeCell ref="DKU3:DLD3"/>
    <mergeCell ref="DLE3:DLN3"/>
    <mergeCell ref="DLO3:DLX3"/>
    <mergeCell ref="DLY3:DMH3"/>
    <mergeCell ref="DXW3:DYF3"/>
    <mergeCell ref="DYG3:DYP3"/>
    <mergeCell ref="DYQ3:DYZ3"/>
    <mergeCell ref="DZA3:DZJ3"/>
    <mergeCell ref="DZK3:DZT3"/>
    <mergeCell ref="DVY3:DWH3"/>
    <mergeCell ref="DWI3:DWR3"/>
    <mergeCell ref="DWS3:DXB3"/>
    <mergeCell ref="DXC3:DXL3"/>
    <mergeCell ref="DXM3:DXV3"/>
    <mergeCell ref="DUA3:DUJ3"/>
    <mergeCell ref="DUK3:DUT3"/>
    <mergeCell ref="DUU3:DVD3"/>
    <mergeCell ref="DVE3:DVN3"/>
    <mergeCell ref="DVO3:DVX3"/>
    <mergeCell ref="DSC3:DSL3"/>
    <mergeCell ref="DSM3:DSV3"/>
    <mergeCell ref="DSW3:DTF3"/>
    <mergeCell ref="DTG3:DTP3"/>
    <mergeCell ref="DTQ3:DTZ3"/>
    <mergeCell ref="EFO3:EFX3"/>
    <mergeCell ref="EFY3:EGH3"/>
    <mergeCell ref="EGI3:EGR3"/>
    <mergeCell ref="EGS3:EHB3"/>
    <mergeCell ref="EHC3:EHL3"/>
    <mergeCell ref="EDQ3:EDZ3"/>
    <mergeCell ref="EEA3:EEJ3"/>
    <mergeCell ref="EEK3:EET3"/>
    <mergeCell ref="EEU3:EFD3"/>
    <mergeCell ref="EFE3:EFN3"/>
    <mergeCell ref="EBS3:ECB3"/>
    <mergeCell ref="ECC3:ECL3"/>
    <mergeCell ref="ECM3:ECV3"/>
    <mergeCell ref="ECW3:EDF3"/>
    <mergeCell ref="EDG3:EDP3"/>
    <mergeCell ref="DZU3:EAD3"/>
    <mergeCell ref="EAE3:EAN3"/>
    <mergeCell ref="EAO3:EAX3"/>
    <mergeCell ref="EAY3:EBH3"/>
    <mergeCell ref="EBI3:EBR3"/>
    <mergeCell ref="ENG3:ENP3"/>
    <mergeCell ref="ENQ3:ENZ3"/>
    <mergeCell ref="EOA3:EOJ3"/>
    <mergeCell ref="EOK3:EOT3"/>
    <mergeCell ref="EOU3:EPD3"/>
    <mergeCell ref="ELI3:ELR3"/>
    <mergeCell ref="ELS3:EMB3"/>
    <mergeCell ref="EMC3:EML3"/>
    <mergeCell ref="EMM3:EMV3"/>
    <mergeCell ref="EMW3:ENF3"/>
    <mergeCell ref="EJK3:EJT3"/>
    <mergeCell ref="EJU3:EKD3"/>
    <mergeCell ref="EKE3:EKN3"/>
    <mergeCell ref="EKO3:EKX3"/>
    <mergeCell ref="EKY3:ELH3"/>
    <mergeCell ref="EHM3:EHV3"/>
    <mergeCell ref="EHW3:EIF3"/>
    <mergeCell ref="EIG3:EIP3"/>
    <mergeCell ref="EIQ3:EIZ3"/>
    <mergeCell ref="EJA3:EJJ3"/>
    <mergeCell ref="EUY3:EVH3"/>
    <mergeCell ref="EVI3:EVR3"/>
    <mergeCell ref="EVS3:EWB3"/>
    <mergeCell ref="EWC3:EWL3"/>
    <mergeCell ref="EWM3:EWV3"/>
    <mergeCell ref="ETA3:ETJ3"/>
    <mergeCell ref="ETK3:ETT3"/>
    <mergeCell ref="ETU3:EUD3"/>
    <mergeCell ref="EUE3:EUN3"/>
    <mergeCell ref="EUO3:EUX3"/>
    <mergeCell ref="ERC3:ERL3"/>
    <mergeCell ref="ERM3:ERV3"/>
    <mergeCell ref="ERW3:ESF3"/>
    <mergeCell ref="ESG3:ESP3"/>
    <mergeCell ref="ESQ3:ESZ3"/>
    <mergeCell ref="EPE3:EPN3"/>
    <mergeCell ref="EPO3:EPX3"/>
    <mergeCell ref="EPY3:EQH3"/>
    <mergeCell ref="EQI3:EQR3"/>
    <mergeCell ref="EQS3:ERB3"/>
    <mergeCell ref="FCQ3:FCZ3"/>
    <mergeCell ref="FDA3:FDJ3"/>
    <mergeCell ref="FDK3:FDT3"/>
    <mergeCell ref="FDU3:FED3"/>
    <mergeCell ref="FEE3:FEN3"/>
    <mergeCell ref="FAS3:FBB3"/>
    <mergeCell ref="FBC3:FBL3"/>
    <mergeCell ref="FBM3:FBV3"/>
    <mergeCell ref="FBW3:FCF3"/>
    <mergeCell ref="FCG3:FCP3"/>
    <mergeCell ref="EYU3:EZD3"/>
    <mergeCell ref="EZE3:EZN3"/>
    <mergeCell ref="EZO3:EZX3"/>
    <mergeCell ref="EZY3:FAH3"/>
    <mergeCell ref="FAI3:FAR3"/>
    <mergeCell ref="EWW3:EXF3"/>
    <mergeCell ref="EXG3:EXP3"/>
    <mergeCell ref="EXQ3:EXZ3"/>
    <mergeCell ref="EYA3:EYJ3"/>
    <mergeCell ref="EYK3:EYT3"/>
    <mergeCell ref="FKI3:FKR3"/>
    <mergeCell ref="FKS3:FLB3"/>
    <mergeCell ref="FLC3:FLL3"/>
    <mergeCell ref="FLM3:FLV3"/>
    <mergeCell ref="FLW3:FMF3"/>
    <mergeCell ref="FIK3:FIT3"/>
    <mergeCell ref="FIU3:FJD3"/>
    <mergeCell ref="FJE3:FJN3"/>
    <mergeCell ref="FJO3:FJX3"/>
    <mergeCell ref="FJY3:FKH3"/>
    <mergeCell ref="FGM3:FGV3"/>
    <mergeCell ref="FGW3:FHF3"/>
    <mergeCell ref="FHG3:FHP3"/>
    <mergeCell ref="FHQ3:FHZ3"/>
    <mergeCell ref="FIA3:FIJ3"/>
    <mergeCell ref="FEO3:FEX3"/>
    <mergeCell ref="FEY3:FFH3"/>
    <mergeCell ref="FFI3:FFR3"/>
    <mergeCell ref="FFS3:FGB3"/>
    <mergeCell ref="FGC3:FGL3"/>
    <mergeCell ref="FSA3:FSJ3"/>
    <mergeCell ref="FSK3:FST3"/>
    <mergeCell ref="FSU3:FTD3"/>
    <mergeCell ref="FTE3:FTN3"/>
    <mergeCell ref="FTO3:FTX3"/>
    <mergeCell ref="FQC3:FQL3"/>
    <mergeCell ref="FQM3:FQV3"/>
    <mergeCell ref="FQW3:FRF3"/>
    <mergeCell ref="FRG3:FRP3"/>
    <mergeCell ref="FRQ3:FRZ3"/>
    <mergeCell ref="FOE3:FON3"/>
    <mergeCell ref="FOO3:FOX3"/>
    <mergeCell ref="FOY3:FPH3"/>
    <mergeCell ref="FPI3:FPR3"/>
    <mergeCell ref="FPS3:FQB3"/>
    <mergeCell ref="FMG3:FMP3"/>
    <mergeCell ref="FMQ3:FMZ3"/>
    <mergeCell ref="FNA3:FNJ3"/>
    <mergeCell ref="FNK3:FNT3"/>
    <mergeCell ref="FNU3:FOD3"/>
    <mergeCell ref="FZS3:GAB3"/>
    <mergeCell ref="GAC3:GAL3"/>
    <mergeCell ref="GAM3:GAV3"/>
    <mergeCell ref="GAW3:GBF3"/>
    <mergeCell ref="GBG3:GBP3"/>
    <mergeCell ref="FXU3:FYD3"/>
    <mergeCell ref="FYE3:FYN3"/>
    <mergeCell ref="FYO3:FYX3"/>
    <mergeCell ref="FYY3:FZH3"/>
    <mergeCell ref="FZI3:FZR3"/>
    <mergeCell ref="FVW3:FWF3"/>
    <mergeCell ref="FWG3:FWP3"/>
    <mergeCell ref="FWQ3:FWZ3"/>
    <mergeCell ref="FXA3:FXJ3"/>
    <mergeCell ref="FXK3:FXT3"/>
    <mergeCell ref="FTY3:FUH3"/>
    <mergeCell ref="FUI3:FUR3"/>
    <mergeCell ref="FUS3:FVB3"/>
    <mergeCell ref="FVC3:FVL3"/>
    <mergeCell ref="FVM3:FVV3"/>
    <mergeCell ref="GHK3:GHT3"/>
    <mergeCell ref="GHU3:GID3"/>
    <mergeCell ref="GIE3:GIN3"/>
    <mergeCell ref="GIO3:GIX3"/>
    <mergeCell ref="GIY3:GJH3"/>
    <mergeCell ref="GFM3:GFV3"/>
    <mergeCell ref="GFW3:GGF3"/>
    <mergeCell ref="GGG3:GGP3"/>
    <mergeCell ref="GGQ3:GGZ3"/>
    <mergeCell ref="GHA3:GHJ3"/>
    <mergeCell ref="GDO3:GDX3"/>
    <mergeCell ref="GDY3:GEH3"/>
    <mergeCell ref="GEI3:GER3"/>
    <mergeCell ref="GES3:GFB3"/>
    <mergeCell ref="GFC3:GFL3"/>
    <mergeCell ref="GBQ3:GBZ3"/>
    <mergeCell ref="GCA3:GCJ3"/>
    <mergeCell ref="GCK3:GCT3"/>
    <mergeCell ref="GCU3:GDD3"/>
    <mergeCell ref="GDE3:GDN3"/>
    <mergeCell ref="GPC3:GPL3"/>
    <mergeCell ref="GPM3:GPV3"/>
    <mergeCell ref="GPW3:GQF3"/>
    <mergeCell ref="GQG3:GQP3"/>
    <mergeCell ref="GQQ3:GQZ3"/>
    <mergeCell ref="GNE3:GNN3"/>
    <mergeCell ref="GNO3:GNX3"/>
    <mergeCell ref="GNY3:GOH3"/>
    <mergeCell ref="GOI3:GOR3"/>
    <mergeCell ref="GOS3:GPB3"/>
    <mergeCell ref="GLG3:GLP3"/>
    <mergeCell ref="GLQ3:GLZ3"/>
    <mergeCell ref="GMA3:GMJ3"/>
    <mergeCell ref="GMK3:GMT3"/>
    <mergeCell ref="GMU3:GND3"/>
    <mergeCell ref="GJI3:GJR3"/>
    <mergeCell ref="GJS3:GKB3"/>
    <mergeCell ref="GKC3:GKL3"/>
    <mergeCell ref="GKM3:GKV3"/>
    <mergeCell ref="GKW3:GLF3"/>
    <mergeCell ref="GWU3:GXD3"/>
    <mergeCell ref="GXE3:GXN3"/>
    <mergeCell ref="GXO3:GXX3"/>
    <mergeCell ref="GXY3:GYH3"/>
    <mergeCell ref="GYI3:GYR3"/>
    <mergeCell ref="GUW3:GVF3"/>
    <mergeCell ref="GVG3:GVP3"/>
    <mergeCell ref="GVQ3:GVZ3"/>
    <mergeCell ref="GWA3:GWJ3"/>
    <mergeCell ref="GWK3:GWT3"/>
    <mergeCell ref="GSY3:GTH3"/>
    <mergeCell ref="GTI3:GTR3"/>
    <mergeCell ref="GTS3:GUB3"/>
    <mergeCell ref="GUC3:GUL3"/>
    <mergeCell ref="GUM3:GUV3"/>
    <mergeCell ref="GRA3:GRJ3"/>
    <mergeCell ref="GRK3:GRT3"/>
    <mergeCell ref="GRU3:GSD3"/>
    <mergeCell ref="GSE3:GSN3"/>
    <mergeCell ref="GSO3:GSX3"/>
    <mergeCell ref="HEM3:HEV3"/>
    <mergeCell ref="HEW3:HFF3"/>
    <mergeCell ref="HFG3:HFP3"/>
    <mergeCell ref="HFQ3:HFZ3"/>
    <mergeCell ref="HGA3:HGJ3"/>
    <mergeCell ref="HCO3:HCX3"/>
    <mergeCell ref="HCY3:HDH3"/>
    <mergeCell ref="HDI3:HDR3"/>
    <mergeCell ref="HDS3:HEB3"/>
    <mergeCell ref="HEC3:HEL3"/>
    <mergeCell ref="HAQ3:HAZ3"/>
    <mergeCell ref="HBA3:HBJ3"/>
    <mergeCell ref="HBK3:HBT3"/>
    <mergeCell ref="HBU3:HCD3"/>
    <mergeCell ref="HCE3:HCN3"/>
    <mergeCell ref="GYS3:GZB3"/>
    <mergeCell ref="GZC3:GZL3"/>
    <mergeCell ref="GZM3:GZV3"/>
    <mergeCell ref="GZW3:HAF3"/>
    <mergeCell ref="HAG3:HAP3"/>
    <mergeCell ref="HME3:HMN3"/>
    <mergeCell ref="HMO3:HMX3"/>
    <mergeCell ref="HMY3:HNH3"/>
    <mergeCell ref="HNI3:HNR3"/>
    <mergeCell ref="HNS3:HOB3"/>
    <mergeCell ref="HKG3:HKP3"/>
    <mergeCell ref="HKQ3:HKZ3"/>
    <mergeCell ref="HLA3:HLJ3"/>
    <mergeCell ref="HLK3:HLT3"/>
    <mergeCell ref="HLU3:HMD3"/>
    <mergeCell ref="HII3:HIR3"/>
    <mergeCell ref="HIS3:HJB3"/>
    <mergeCell ref="HJC3:HJL3"/>
    <mergeCell ref="HJM3:HJV3"/>
    <mergeCell ref="HJW3:HKF3"/>
    <mergeCell ref="HGK3:HGT3"/>
    <mergeCell ref="HGU3:HHD3"/>
    <mergeCell ref="HHE3:HHN3"/>
    <mergeCell ref="HHO3:HHX3"/>
    <mergeCell ref="HHY3:HIH3"/>
    <mergeCell ref="HTW3:HUF3"/>
    <mergeCell ref="HUG3:HUP3"/>
    <mergeCell ref="HUQ3:HUZ3"/>
    <mergeCell ref="HVA3:HVJ3"/>
    <mergeCell ref="HVK3:HVT3"/>
    <mergeCell ref="HRY3:HSH3"/>
    <mergeCell ref="HSI3:HSR3"/>
    <mergeCell ref="HSS3:HTB3"/>
    <mergeCell ref="HTC3:HTL3"/>
    <mergeCell ref="HTM3:HTV3"/>
    <mergeCell ref="HQA3:HQJ3"/>
    <mergeCell ref="HQK3:HQT3"/>
    <mergeCell ref="HQU3:HRD3"/>
    <mergeCell ref="HRE3:HRN3"/>
    <mergeCell ref="HRO3:HRX3"/>
    <mergeCell ref="HOC3:HOL3"/>
    <mergeCell ref="HOM3:HOV3"/>
    <mergeCell ref="HOW3:HPF3"/>
    <mergeCell ref="HPG3:HPP3"/>
    <mergeCell ref="HPQ3:HPZ3"/>
    <mergeCell ref="IBO3:IBX3"/>
    <mergeCell ref="IBY3:ICH3"/>
    <mergeCell ref="ICI3:ICR3"/>
    <mergeCell ref="ICS3:IDB3"/>
    <mergeCell ref="IDC3:IDL3"/>
    <mergeCell ref="HZQ3:HZZ3"/>
    <mergeCell ref="IAA3:IAJ3"/>
    <mergeCell ref="IAK3:IAT3"/>
    <mergeCell ref="IAU3:IBD3"/>
    <mergeCell ref="IBE3:IBN3"/>
    <mergeCell ref="HXS3:HYB3"/>
    <mergeCell ref="HYC3:HYL3"/>
    <mergeCell ref="HYM3:HYV3"/>
    <mergeCell ref="HYW3:HZF3"/>
    <mergeCell ref="HZG3:HZP3"/>
    <mergeCell ref="HVU3:HWD3"/>
    <mergeCell ref="HWE3:HWN3"/>
    <mergeCell ref="HWO3:HWX3"/>
    <mergeCell ref="HWY3:HXH3"/>
    <mergeCell ref="HXI3:HXR3"/>
    <mergeCell ref="IJG3:IJP3"/>
    <mergeCell ref="IJQ3:IJZ3"/>
    <mergeCell ref="IKA3:IKJ3"/>
    <mergeCell ref="IKK3:IKT3"/>
    <mergeCell ref="IKU3:ILD3"/>
    <mergeCell ref="IHI3:IHR3"/>
    <mergeCell ref="IHS3:IIB3"/>
    <mergeCell ref="IIC3:IIL3"/>
    <mergeCell ref="IIM3:IIV3"/>
    <mergeCell ref="IIW3:IJF3"/>
    <mergeCell ref="IFK3:IFT3"/>
    <mergeCell ref="IFU3:IGD3"/>
    <mergeCell ref="IGE3:IGN3"/>
    <mergeCell ref="IGO3:IGX3"/>
    <mergeCell ref="IGY3:IHH3"/>
    <mergeCell ref="IDM3:IDV3"/>
    <mergeCell ref="IDW3:IEF3"/>
    <mergeCell ref="IEG3:IEP3"/>
    <mergeCell ref="IEQ3:IEZ3"/>
    <mergeCell ref="IFA3:IFJ3"/>
    <mergeCell ref="IQY3:IRH3"/>
    <mergeCell ref="IRI3:IRR3"/>
    <mergeCell ref="IRS3:ISB3"/>
    <mergeCell ref="ISC3:ISL3"/>
    <mergeCell ref="ISM3:ISV3"/>
    <mergeCell ref="IPA3:IPJ3"/>
    <mergeCell ref="IPK3:IPT3"/>
    <mergeCell ref="IPU3:IQD3"/>
    <mergeCell ref="IQE3:IQN3"/>
    <mergeCell ref="IQO3:IQX3"/>
    <mergeCell ref="INC3:INL3"/>
    <mergeCell ref="INM3:INV3"/>
    <mergeCell ref="INW3:IOF3"/>
    <mergeCell ref="IOG3:IOP3"/>
    <mergeCell ref="IOQ3:IOZ3"/>
    <mergeCell ref="ILE3:ILN3"/>
    <mergeCell ref="ILO3:ILX3"/>
    <mergeCell ref="ILY3:IMH3"/>
    <mergeCell ref="IMI3:IMR3"/>
    <mergeCell ref="IMS3:INB3"/>
    <mergeCell ref="IYQ3:IYZ3"/>
    <mergeCell ref="IZA3:IZJ3"/>
    <mergeCell ref="IZK3:IZT3"/>
    <mergeCell ref="IZU3:JAD3"/>
    <mergeCell ref="JAE3:JAN3"/>
    <mergeCell ref="IWS3:IXB3"/>
    <mergeCell ref="IXC3:IXL3"/>
    <mergeCell ref="IXM3:IXV3"/>
    <mergeCell ref="IXW3:IYF3"/>
    <mergeCell ref="IYG3:IYP3"/>
    <mergeCell ref="IUU3:IVD3"/>
    <mergeCell ref="IVE3:IVN3"/>
    <mergeCell ref="IVO3:IVX3"/>
    <mergeCell ref="IVY3:IWH3"/>
    <mergeCell ref="IWI3:IWR3"/>
    <mergeCell ref="ISW3:ITF3"/>
    <mergeCell ref="ITG3:ITP3"/>
    <mergeCell ref="ITQ3:ITZ3"/>
    <mergeCell ref="IUA3:IUJ3"/>
    <mergeCell ref="IUK3:IUT3"/>
    <mergeCell ref="JGI3:JGR3"/>
    <mergeCell ref="JGS3:JHB3"/>
    <mergeCell ref="JHC3:JHL3"/>
    <mergeCell ref="JHM3:JHV3"/>
    <mergeCell ref="JHW3:JIF3"/>
    <mergeCell ref="JEK3:JET3"/>
    <mergeCell ref="JEU3:JFD3"/>
    <mergeCell ref="JFE3:JFN3"/>
    <mergeCell ref="JFO3:JFX3"/>
    <mergeCell ref="JFY3:JGH3"/>
    <mergeCell ref="JCM3:JCV3"/>
    <mergeCell ref="JCW3:JDF3"/>
    <mergeCell ref="JDG3:JDP3"/>
    <mergeCell ref="JDQ3:JDZ3"/>
    <mergeCell ref="JEA3:JEJ3"/>
    <mergeCell ref="JAO3:JAX3"/>
    <mergeCell ref="JAY3:JBH3"/>
    <mergeCell ref="JBI3:JBR3"/>
    <mergeCell ref="JBS3:JCB3"/>
    <mergeCell ref="JCC3:JCL3"/>
    <mergeCell ref="JOA3:JOJ3"/>
    <mergeCell ref="JOK3:JOT3"/>
    <mergeCell ref="JOU3:JPD3"/>
    <mergeCell ref="JPE3:JPN3"/>
    <mergeCell ref="JPO3:JPX3"/>
    <mergeCell ref="JMC3:JML3"/>
    <mergeCell ref="JMM3:JMV3"/>
    <mergeCell ref="JMW3:JNF3"/>
    <mergeCell ref="JNG3:JNP3"/>
    <mergeCell ref="JNQ3:JNZ3"/>
    <mergeCell ref="JKE3:JKN3"/>
    <mergeCell ref="JKO3:JKX3"/>
    <mergeCell ref="JKY3:JLH3"/>
    <mergeCell ref="JLI3:JLR3"/>
    <mergeCell ref="JLS3:JMB3"/>
    <mergeCell ref="JIG3:JIP3"/>
    <mergeCell ref="JIQ3:JIZ3"/>
    <mergeCell ref="JJA3:JJJ3"/>
    <mergeCell ref="JJK3:JJT3"/>
    <mergeCell ref="JJU3:JKD3"/>
    <mergeCell ref="JVS3:JWB3"/>
    <mergeCell ref="JWC3:JWL3"/>
    <mergeCell ref="JWM3:JWV3"/>
    <mergeCell ref="JWW3:JXF3"/>
    <mergeCell ref="JXG3:JXP3"/>
    <mergeCell ref="JTU3:JUD3"/>
    <mergeCell ref="JUE3:JUN3"/>
    <mergeCell ref="JUO3:JUX3"/>
    <mergeCell ref="JUY3:JVH3"/>
    <mergeCell ref="JVI3:JVR3"/>
    <mergeCell ref="JRW3:JSF3"/>
    <mergeCell ref="JSG3:JSP3"/>
    <mergeCell ref="JSQ3:JSZ3"/>
    <mergeCell ref="JTA3:JTJ3"/>
    <mergeCell ref="JTK3:JTT3"/>
    <mergeCell ref="JPY3:JQH3"/>
    <mergeCell ref="JQI3:JQR3"/>
    <mergeCell ref="JQS3:JRB3"/>
    <mergeCell ref="JRC3:JRL3"/>
    <mergeCell ref="JRM3:JRV3"/>
    <mergeCell ref="KDK3:KDT3"/>
    <mergeCell ref="KDU3:KED3"/>
    <mergeCell ref="KEE3:KEN3"/>
    <mergeCell ref="KEO3:KEX3"/>
    <mergeCell ref="KEY3:KFH3"/>
    <mergeCell ref="KBM3:KBV3"/>
    <mergeCell ref="KBW3:KCF3"/>
    <mergeCell ref="KCG3:KCP3"/>
    <mergeCell ref="KCQ3:KCZ3"/>
    <mergeCell ref="KDA3:KDJ3"/>
    <mergeCell ref="JZO3:JZX3"/>
    <mergeCell ref="JZY3:KAH3"/>
    <mergeCell ref="KAI3:KAR3"/>
    <mergeCell ref="KAS3:KBB3"/>
    <mergeCell ref="KBC3:KBL3"/>
    <mergeCell ref="JXQ3:JXZ3"/>
    <mergeCell ref="JYA3:JYJ3"/>
    <mergeCell ref="JYK3:JYT3"/>
    <mergeCell ref="JYU3:JZD3"/>
    <mergeCell ref="JZE3:JZN3"/>
    <mergeCell ref="KLC3:KLL3"/>
    <mergeCell ref="KLM3:KLV3"/>
    <mergeCell ref="KLW3:KMF3"/>
    <mergeCell ref="KMG3:KMP3"/>
    <mergeCell ref="KMQ3:KMZ3"/>
    <mergeCell ref="KJE3:KJN3"/>
    <mergeCell ref="KJO3:KJX3"/>
    <mergeCell ref="KJY3:KKH3"/>
    <mergeCell ref="KKI3:KKR3"/>
    <mergeCell ref="KKS3:KLB3"/>
    <mergeCell ref="KHG3:KHP3"/>
    <mergeCell ref="KHQ3:KHZ3"/>
    <mergeCell ref="KIA3:KIJ3"/>
    <mergeCell ref="KIK3:KIT3"/>
    <mergeCell ref="KIU3:KJD3"/>
    <mergeCell ref="KFI3:KFR3"/>
    <mergeCell ref="KFS3:KGB3"/>
    <mergeCell ref="KGC3:KGL3"/>
    <mergeCell ref="KGM3:KGV3"/>
    <mergeCell ref="KGW3:KHF3"/>
    <mergeCell ref="KSU3:KTD3"/>
    <mergeCell ref="KTE3:KTN3"/>
    <mergeCell ref="KTO3:KTX3"/>
    <mergeCell ref="KTY3:KUH3"/>
    <mergeCell ref="KUI3:KUR3"/>
    <mergeCell ref="KQW3:KRF3"/>
    <mergeCell ref="KRG3:KRP3"/>
    <mergeCell ref="KRQ3:KRZ3"/>
    <mergeCell ref="KSA3:KSJ3"/>
    <mergeCell ref="KSK3:KST3"/>
    <mergeCell ref="KOY3:KPH3"/>
    <mergeCell ref="KPI3:KPR3"/>
    <mergeCell ref="KPS3:KQB3"/>
    <mergeCell ref="KQC3:KQL3"/>
    <mergeCell ref="KQM3:KQV3"/>
    <mergeCell ref="KNA3:KNJ3"/>
    <mergeCell ref="KNK3:KNT3"/>
    <mergeCell ref="KNU3:KOD3"/>
    <mergeCell ref="KOE3:KON3"/>
    <mergeCell ref="KOO3:KOX3"/>
    <mergeCell ref="LAM3:LAV3"/>
    <mergeCell ref="LAW3:LBF3"/>
    <mergeCell ref="LBG3:LBP3"/>
    <mergeCell ref="LBQ3:LBZ3"/>
    <mergeCell ref="LCA3:LCJ3"/>
    <mergeCell ref="KYO3:KYX3"/>
    <mergeCell ref="KYY3:KZH3"/>
    <mergeCell ref="KZI3:KZR3"/>
    <mergeCell ref="KZS3:LAB3"/>
    <mergeCell ref="LAC3:LAL3"/>
    <mergeCell ref="KWQ3:KWZ3"/>
    <mergeCell ref="KXA3:KXJ3"/>
    <mergeCell ref="KXK3:KXT3"/>
    <mergeCell ref="KXU3:KYD3"/>
    <mergeCell ref="KYE3:KYN3"/>
    <mergeCell ref="KUS3:KVB3"/>
    <mergeCell ref="KVC3:KVL3"/>
    <mergeCell ref="KVM3:KVV3"/>
    <mergeCell ref="KVW3:KWF3"/>
    <mergeCell ref="KWG3:KWP3"/>
    <mergeCell ref="LIE3:LIN3"/>
    <mergeCell ref="LIO3:LIX3"/>
    <mergeCell ref="LIY3:LJH3"/>
    <mergeCell ref="LJI3:LJR3"/>
    <mergeCell ref="LJS3:LKB3"/>
    <mergeCell ref="LGG3:LGP3"/>
    <mergeCell ref="LGQ3:LGZ3"/>
    <mergeCell ref="LHA3:LHJ3"/>
    <mergeCell ref="LHK3:LHT3"/>
    <mergeCell ref="LHU3:LID3"/>
    <mergeCell ref="LEI3:LER3"/>
    <mergeCell ref="LES3:LFB3"/>
    <mergeCell ref="LFC3:LFL3"/>
    <mergeCell ref="LFM3:LFV3"/>
    <mergeCell ref="LFW3:LGF3"/>
    <mergeCell ref="LCK3:LCT3"/>
    <mergeCell ref="LCU3:LDD3"/>
    <mergeCell ref="LDE3:LDN3"/>
    <mergeCell ref="LDO3:LDX3"/>
    <mergeCell ref="LDY3:LEH3"/>
    <mergeCell ref="LPW3:LQF3"/>
    <mergeCell ref="LQG3:LQP3"/>
    <mergeCell ref="LQQ3:LQZ3"/>
    <mergeCell ref="LRA3:LRJ3"/>
    <mergeCell ref="LRK3:LRT3"/>
    <mergeCell ref="LNY3:LOH3"/>
    <mergeCell ref="LOI3:LOR3"/>
    <mergeCell ref="LOS3:LPB3"/>
    <mergeCell ref="LPC3:LPL3"/>
    <mergeCell ref="LPM3:LPV3"/>
    <mergeCell ref="LMA3:LMJ3"/>
    <mergeCell ref="LMK3:LMT3"/>
    <mergeCell ref="LMU3:LND3"/>
    <mergeCell ref="LNE3:LNN3"/>
    <mergeCell ref="LNO3:LNX3"/>
    <mergeCell ref="LKC3:LKL3"/>
    <mergeCell ref="LKM3:LKV3"/>
    <mergeCell ref="LKW3:LLF3"/>
    <mergeCell ref="LLG3:LLP3"/>
    <mergeCell ref="LLQ3:LLZ3"/>
    <mergeCell ref="LXO3:LXX3"/>
    <mergeCell ref="LXY3:LYH3"/>
    <mergeCell ref="LYI3:LYR3"/>
    <mergeCell ref="LYS3:LZB3"/>
    <mergeCell ref="LZC3:LZL3"/>
    <mergeCell ref="LVQ3:LVZ3"/>
    <mergeCell ref="LWA3:LWJ3"/>
    <mergeCell ref="LWK3:LWT3"/>
    <mergeCell ref="LWU3:LXD3"/>
    <mergeCell ref="LXE3:LXN3"/>
    <mergeCell ref="LTS3:LUB3"/>
    <mergeCell ref="LUC3:LUL3"/>
    <mergeCell ref="LUM3:LUV3"/>
    <mergeCell ref="LUW3:LVF3"/>
    <mergeCell ref="LVG3:LVP3"/>
    <mergeCell ref="LRU3:LSD3"/>
    <mergeCell ref="LSE3:LSN3"/>
    <mergeCell ref="LSO3:LSX3"/>
    <mergeCell ref="LSY3:LTH3"/>
    <mergeCell ref="LTI3:LTR3"/>
    <mergeCell ref="MFG3:MFP3"/>
    <mergeCell ref="MFQ3:MFZ3"/>
    <mergeCell ref="MGA3:MGJ3"/>
    <mergeCell ref="MGK3:MGT3"/>
    <mergeCell ref="MGU3:MHD3"/>
    <mergeCell ref="MDI3:MDR3"/>
    <mergeCell ref="MDS3:MEB3"/>
    <mergeCell ref="MEC3:MEL3"/>
    <mergeCell ref="MEM3:MEV3"/>
    <mergeCell ref="MEW3:MFF3"/>
    <mergeCell ref="MBK3:MBT3"/>
    <mergeCell ref="MBU3:MCD3"/>
    <mergeCell ref="MCE3:MCN3"/>
    <mergeCell ref="MCO3:MCX3"/>
    <mergeCell ref="MCY3:MDH3"/>
    <mergeCell ref="LZM3:LZV3"/>
    <mergeCell ref="LZW3:MAF3"/>
    <mergeCell ref="MAG3:MAP3"/>
    <mergeCell ref="MAQ3:MAZ3"/>
    <mergeCell ref="MBA3:MBJ3"/>
    <mergeCell ref="MMY3:MNH3"/>
    <mergeCell ref="MNI3:MNR3"/>
    <mergeCell ref="MNS3:MOB3"/>
    <mergeCell ref="MOC3:MOL3"/>
    <mergeCell ref="MOM3:MOV3"/>
    <mergeCell ref="MLA3:MLJ3"/>
    <mergeCell ref="MLK3:MLT3"/>
    <mergeCell ref="MLU3:MMD3"/>
    <mergeCell ref="MME3:MMN3"/>
    <mergeCell ref="MMO3:MMX3"/>
    <mergeCell ref="MJC3:MJL3"/>
    <mergeCell ref="MJM3:MJV3"/>
    <mergeCell ref="MJW3:MKF3"/>
    <mergeCell ref="MKG3:MKP3"/>
    <mergeCell ref="MKQ3:MKZ3"/>
    <mergeCell ref="MHE3:MHN3"/>
    <mergeCell ref="MHO3:MHX3"/>
    <mergeCell ref="MHY3:MIH3"/>
    <mergeCell ref="MII3:MIR3"/>
    <mergeCell ref="MIS3:MJB3"/>
    <mergeCell ref="MUQ3:MUZ3"/>
    <mergeCell ref="MVA3:MVJ3"/>
    <mergeCell ref="MVK3:MVT3"/>
    <mergeCell ref="MVU3:MWD3"/>
    <mergeCell ref="MWE3:MWN3"/>
    <mergeCell ref="MSS3:MTB3"/>
    <mergeCell ref="MTC3:MTL3"/>
    <mergeCell ref="MTM3:MTV3"/>
    <mergeCell ref="MTW3:MUF3"/>
    <mergeCell ref="MUG3:MUP3"/>
    <mergeCell ref="MQU3:MRD3"/>
    <mergeCell ref="MRE3:MRN3"/>
    <mergeCell ref="MRO3:MRX3"/>
    <mergeCell ref="MRY3:MSH3"/>
    <mergeCell ref="MSI3:MSR3"/>
    <mergeCell ref="MOW3:MPF3"/>
    <mergeCell ref="MPG3:MPP3"/>
    <mergeCell ref="MPQ3:MPZ3"/>
    <mergeCell ref="MQA3:MQJ3"/>
    <mergeCell ref="MQK3:MQT3"/>
    <mergeCell ref="NCI3:NCR3"/>
    <mergeCell ref="NCS3:NDB3"/>
    <mergeCell ref="NDC3:NDL3"/>
    <mergeCell ref="NDM3:NDV3"/>
    <mergeCell ref="NDW3:NEF3"/>
    <mergeCell ref="NAK3:NAT3"/>
    <mergeCell ref="NAU3:NBD3"/>
    <mergeCell ref="NBE3:NBN3"/>
    <mergeCell ref="NBO3:NBX3"/>
    <mergeCell ref="NBY3:NCH3"/>
    <mergeCell ref="MYM3:MYV3"/>
    <mergeCell ref="MYW3:MZF3"/>
    <mergeCell ref="MZG3:MZP3"/>
    <mergeCell ref="MZQ3:MZZ3"/>
    <mergeCell ref="NAA3:NAJ3"/>
    <mergeCell ref="MWO3:MWX3"/>
    <mergeCell ref="MWY3:MXH3"/>
    <mergeCell ref="MXI3:MXR3"/>
    <mergeCell ref="MXS3:MYB3"/>
    <mergeCell ref="MYC3:MYL3"/>
    <mergeCell ref="NKA3:NKJ3"/>
    <mergeCell ref="NKK3:NKT3"/>
    <mergeCell ref="NKU3:NLD3"/>
    <mergeCell ref="NLE3:NLN3"/>
    <mergeCell ref="NLO3:NLX3"/>
    <mergeCell ref="NIC3:NIL3"/>
    <mergeCell ref="NIM3:NIV3"/>
    <mergeCell ref="NIW3:NJF3"/>
    <mergeCell ref="NJG3:NJP3"/>
    <mergeCell ref="NJQ3:NJZ3"/>
    <mergeCell ref="NGE3:NGN3"/>
    <mergeCell ref="NGO3:NGX3"/>
    <mergeCell ref="NGY3:NHH3"/>
    <mergeCell ref="NHI3:NHR3"/>
    <mergeCell ref="NHS3:NIB3"/>
    <mergeCell ref="NEG3:NEP3"/>
    <mergeCell ref="NEQ3:NEZ3"/>
    <mergeCell ref="NFA3:NFJ3"/>
    <mergeCell ref="NFK3:NFT3"/>
    <mergeCell ref="NFU3:NGD3"/>
    <mergeCell ref="NRS3:NSB3"/>
    <mergeCell ref="NSC3:NSL3"/>
    <mergeCell ref="NSM3:NSV3"/>
    <mergeCell ref="NSW3:NTF3"/>
    <mergeCell ref="NTG3:NTP3"/>
    <mergeCell ref="NPU3:NQD3"/>
    <mergeCell ref="NQE3:NQN3"/>
    <mergeCell ref="NQO3:NQX3"/>
    <mergeCell ref="NQY3:NRH3"/>
    <mergeCell ref="NRI3:NRR3"/>
    <mergeCell ref="NNW3:NOF3"/>
    <mergeCell ref="NOG3:NOP3"/>
    <mergeCell ref="NOQ3:NOZ3"/>
    <mergeCell ref="NPA3:NPJ3"/>
    <mergeCell ref="NPK3:NPT3"/>
    <mergeCell ref="NLY3:NMH3"/>
    <mergeCell ref="NMI3:NMR3"/>
    <mergeCell ref="NMS3:NNB3"/>
    <mergeCell ref="NNC3:NNL3"/>
    <mergeCell ref="NNM3:NNV3"/>
    <mergeCell ref="NZK3:NZT3"/>
    <mergeCell ref="NZU3:OAD3"/>
    <mergeCell ref="OAE3:OAN3"/>
    <mergeCell ref="OAO3:OAX3"/>
    <mergeCell ref="OAY3:OBH3"/>
    <mergeCell ref="NXM3:NXV3"/>
    <mergeCell ref="NXW3:NYF3"/>
    <mergeCell ref="NYG3:NYP3"/>
    <mergeCell ref="NYQ3:NYZ3"/>
    <mergeCell ref="NZA3:NZJ3"/>
    <mergeCell ref="NVO3:NVX3"/>
    <mergeCell ref="NVY3:NWH3"/>
    <mergeCell ref="NWI3:NWR3"/>
    <mergeCell ref="NWS3:NXB3"/>
    <mergeCell ref="NXC3:NXL3"/>
    <mergeCell ref="NTQ3:NTZ3"/>
    <mergeCell ref="NUA3:NUJ3"/>
    <mergeCell ref="NUK3:NUT3"/>
    <mergeCell ref="NUU3:NVD3"/>
    <mergeCell ref="NVE3:NVN3"/>
    <mergeCell ref="OHC3:OHL3"/>
    <mergeCell ref="OHM3:OHV3"/>
    <mergeCell ref="OHW3:OIF3"/>
    <mergeCell ref="OIG3:OIP3"/>
    <mergeCell ref="OIQ3:OIZ3"/>
    <mergeCell ref="OFE3:OFN3"/>
    <mergeCell ref="OFO3:OFX3"/>
    <mergeCell ref="OFY3:OGH3"/>
    <mergeCell ref="OGI3:OGR3"/>
    <mergeCell ref="OGS3:OHB3"/>
    <mergeCell ref="ODG3:ODP3"/>
    <mergeCell ref="ODQ3:ODZ3"/>
    <mergeCell ref="OEA3:OEJ3"/>
    <mergeCell ref="OEK3:OET3"/>
    <mergeCell ref="OEU3:OFD3"/>
    <mergeCell ref="OBI3:OBR3"/>
    <mergeCell ref="OBS3:OCB3"/>
    <mergeCell ref="OCC3:OCL3"/>
    <mergeCell ref="OCM3:OCV3"/>
    <mergeCell ref="OCW3:ODF3"/>
    <mergeCell ref="OOU3:OPD3"/>
    <mergeCell ref="OPE3:OPN3"/>
    <mergeCell ref="OPO3:OPX3"/>
    <mergeCell ref="OPY3:OQH3"/>
    <mergeCell ref="OQI3:OQR3"/>
    <mergeCell ref="OMW3:ONF3"/>
    <mergeCell ref="ONG3:ONP3"/>
    <mergeCell ref="ONQ3:ONZ3"/>
    <mergeCell ref="OOA3:OOJ3"/>
    <mergeCell ref="OOK3:OOT3"/>
    <mergeCell ref="OKY3:OLH3"/>
    <mergeCell ref="OLI3:OLR3"/>
    <mergeCell ref="OLS3:OMB3"/>
    <mergeCell ref="OMC3:OML3"/>
    <mergeCell ref="OMM3:OMV3"/>
    <mergeCell ref="OJA3:OJJ3"/>
    <mergeCell ref="OJK3:OJT3"/>
    <mergeCell ref="OJU3:OKD3"/>
    <mergeCell ref="OKE3:OKN3"/>
    <mergeCell ref="OKO3:OKX3"/>
    <mergeCell ref="OWM3:OWV3"/>
    <mergeCell ref="OWW3:OXF3"/>
    <mergeCell ref="OXG3:OXP3"/>
    <mergeCell ref="OXQ3:OXZ3"/>
    <mergeCell ref="OYA3:OYJ3"/>
    <mergeCell ref="OUO3:OUX3"/>
    <mergeCell ref="OUY3:OVH3"/>
    <mergeCell ref="OVI3:OVR3"/>
    <mergeCell ref="OVS3:OWB3"/>
    <mergeCell ref="OWC3:OWL3"/>
    <mergeCell ref="OSQ3:OSZ3"/>
    <mergeCell ref="OTA3:OTJ3"/>
    <mergeCell ref="OTK3:OTT3"/>
    <mergeCell ref="OTU3:OUD3"/>
    <mergeCell ref="OUE3:OUN3"/>
    <mergeCell ref="OQS3:ORB3"/>
    <mergeCell ref="ORC3:ORL3"/>
    <mergeCell ref="ORM3:ORV3"/>
    <mergeCell ref="ORW3:OSF3"/>
    <mergeCell ref="OSG3:OSP3"/>
    <mergeCell ref="PEE3:PEN3"/>
    <mergeCell ref="PEO3:PEX3"/>
    <mergeCell ref="PEY3:PFH3"/>
    <mergeCell ref="PFI3:PFR3"/>
    <mergeCell ref="PFS3:PGB3"/>
    <mergeCell ref="PCG3:PCP3"/>
    <mergeCell ref="PCQ3:PCZ3"/>
    <mergeCell ref="PDA3:PDJ3"/>
    <mergeCell ref="PDK3:PDT3"/>
    <mergeCell ref="PDU3:PED3"/>
    <mergeCell ref="PAI3:PAR3"/>
    <mergeCell ref="PAS3:PBB3"/>
    <mergeCell ref="PBC3:PBL3"/>
    <mergeCell ref="PBM3:PBV3"/>
    <mergeCell ref="PBW3:PCF3"/>
    <mergeCell ref="OYK3:OYT3"/>
    <mergeCell ref="OYU3:OZD3"/>
    <mergeCell ref="OZE3:OZN3"/>
    <mergeCell ref="OZO3:OZX3"/>
    <mergeCell ref="OZY3:PAH3"/>
    <mergeCell ref="PLW3:PMF3"/>
    <mergeCell ref="PMG3:PMP3"/>
    <mergeCell ref="PMQ3:PMZ3"/>
    <mergeCell ref="PNA3:PNJ3"/>
    <mergeCell ref="PNK3:PNT3"/>
    <mergeCell ref="PJY3:PKH3"/>
    <mergeCell ref="PKI3:PKR3"/>
    <mergeCell ref="PKS3:PLB3"/>
    <mergeCell ref="PLC3:PLL3"/>
    <mergeCell ref="PLM3:PLV3"/>
    <mergeCell ref="PIA3:PIJ3"/>
    <mergeCell ref="PIK3:PIT3"/>
    <mergeCell ref="PIU3:PJD3"/>
    <mergeCell ref="PJE3:PJN3"/>
    <mergeCell ref="PJO3:PJX3"/>
    <mergeCell ref="PGC3:PGL3"/>
    <mergeCell ref="PGM3:PGV3"/>
    <mergeCell ref="PGW3:PHF3"/>
    <mergeCell ref="PHG3:PHP3"/>
    <mergeCell ref="PHQ3:PHZ3"/>
    <mergeCell ref="PTO3:PTX3"/>
    <mergeCell ref="PTY3:PUH3"/>
    <mergeCell ref="PUI3:PUR3"/>
    <mergeCell ref="PUS3:PVB3"/>
    <mergeCell ref="PVC3:PVL3"/>
    <mergeCell ref="PRQ3:PRZ3"/>
    <mergeCell ref="PSA3:PSJ3"/>
    <mergeCell ref="PSK3:PST3"/>
    <mergeCell ref="PSU3:PTD3"/>
    <mergeCell ref="PTE3:PTN3"/>
    <mergeCell ref="PPS3:PQB3"/>
    <mergeCell ref="PQC3:PQL3"/>
    <mergeCell ref="PQM3:PQV3"/>
    <mergeCell ref="PQW3:PRF3"/>
    <mergeCell ref="PRG3:PRP3"/>
    <mergeCell ref="PNU3:POD3"/>
    <mergeCell ref="POE3:PON3"/>
    <mergeCell ref="POO3:POX3"/>
    <mergeCell ref="POY3:PPH3"/>
    <mergeCell ref="PPI3:PPR3"/>
    <mergeCell ref="QBG3:QBP3"/>
    <mergeCell ref="QBQ3:QBZ3"/>
    <mergeCell ref="QCA3:QCJ3"/>
    <mergeCell ref="QCK3:QCT3"/>
    <mergeCell ref="QCU3:QDD3"/>
    <mergeCell ref="PZI3:PZR3"/>
    <mergeCell ref="PZS3:QAB3"/>
    <mergeCell ref="QAC3:QAL3"/>
    <mergeCell ref="QAM3:QAV3"/>
    <mergeCell ref="QAW3:QBF3"/>
    <mergeCell ref="PXK3:PXT3"/>
    <mergeCell ref="PXU3:PYD3"/>
    <mergeCell ref="PYE3:PYN3"/>
    <mergeCell ref="PYO3:PYX3"/>
    <mergeCell ref="PYY3:PZH3"/>
    <mergeCell ref="PVM3:PVV3"/>
    <mergeCell ref="PVW3:PWF3"/>
    <mergeCell ref="PWG3:PWP3"/>
    <mergeCell ref="PWQ3:PWZ3"/>
    <mergeCell ref="PXA3:PXJ3"/>
    <mergeCell ref="QIY3:QJH3"/>
    <mergeCell ref="QJI3:QJR3"/>
    <mergeCell ref="QJS3:QKB3"/>
    <mergeCell ref="QKC3:QKL3"/>
    <mergeCell ref="QKM3:QKV3"/>
    <mergeCell ref="QHA3:QHJ3"/>
    <mergeCell ref="QHK3:QHT3"/>
    <mergeCell ref="QHU3:QID3"/>
    <mergeCell ref="QIE3:QIN3"/>
    <mergeCell ref="QIO3:QIX3"/>
    <mergeCell ref="QFC3:QFL3"/>
    <mergeCell ref="QFM3:QFV3"/>
    <mergeCell ref="QFW3:QGF3"/>
    <mergeCell ref="QGG3:QGP3"/>
    <mergeCell ref="QGQ3:QGZ3"/>
    <mergeCell ref="QDE3:QDN3"/>
    <mergeCell ref="QDO3:QDX3"/>
    <mergeCell ref="QDY3:QEH3"/>
    <mergeCell ref="QEI3:QER3"/>
    <mergeCell ref="QES3:QFB3"/>
    <mergeCell ref="QQQ3:QQZ3"/>
    <mergeCell ref="QRA3:QRJ3"/>
    <mergeCell ref="QRK3:QRT3"/>
    <mergeCell ref="QRU3:QSD3"/>
    <mergeCell ref="QSE3:QSN3"/>
    <mergeCell ref="QOS3:QPB3"/>
    <mergeCell ref="QPC3:QPL3"/>
    <mergeCell ref="QPM3:QPV3"/>
    <mergeCell ref="QPW3:QQF3"/>
    <mergeCell ref="QQG3:QQP3"/>
    <mergeCell ref="QMU3:QND3"/>
    <mergeCell ref="QNE3:QNN3"/>
    <mergeCell ref="QNO3:QNX3"/>
    <mergeCell ref="QNY3:QOH3"/>
    <mergeCell ref="QOI3:QOR3"/>
    <mergeCell ref="QKW3:QLF3"/>
    <mergeCell ref="QLG3:QLP3"/>
    <mergeCell ref="QLQ3:QLZ3"/>
    <mergeCell ref="QMA3:QMJ3"/>
    <mergeCell ref="QMK3:QMT3"/>
    <mergeCell ref="QYI3:QYR3"/>
    <mergeCell ref="QYS3:QZB3"/>
    <mergeCell ref="QZC3:QZL3"/>
    <mergeCell ref="QZM3:QZV3"/>
    <mergeCell ref="QZW3:RAF3"/>
    <mergeCell ref="QWK3:QWT3"/>
    <mergeCell ref="QWU3:QXD3"/>
    <mergeCell ref="QXE3:QXN3"/>
    <mergeCell ref="QXO3:QXX3"/>
    <mergeCell ref="QXY3:QYH3"/>
    <mergeCell ref="QUM3:QUV3"/>
    <mergeCell ref="QUW3:QVF3"/>
    <mergeCell ref="QVG3:QVP3"/>
    <mergeCell ref="QVQ3:QVZ3"/>
    <mergeCell ref="QWA3:QWJ3"/>
    <mergeCell ref="QSO3:QSX3"/>
    <mergeCell ref="QSY3:QTH3"/>
    <mergeCell ref="QTI3:QTR3"/>
    <mergeCell ref="QTS3:QUB3"/>
    <mergeCell ref="QUC3:QUL3"/>
    <mergeCell ref="RGA3:RGJ3"/>
    <mergeCell ref="RGK3:RGT3"/>
    <mergeCell ref="RGU3:RHD3"/>
    <mergeCell ref="RHE3:RHN3"/>
    <mergeCell ref="RHO3:RHX3"/>
    <mergeCell ref="REC3:REL3"/>
    <mergeCell ref="REM3:REV3"/>
    <mergeCell ref="REW3:RFF3"/>
    <mergeCell ref="RFG3:RFP3"/>
    <mergeCell ref="RFQ3:RFZ3"/>
    <mergeCell ref="RCE3:RCN3"/>
    <mergeCell ref="RCO3:RCX3"/>
    <mergeCell ref="RCY3:RDH3"/>
    <mergeCell ref="RDI3:RDR3"/>
    <mergeCell ref="RDS3:REB3"/>
    <mergeCell ref="RAG3:RAP3"/>
    <mergeCell ref="RAQ3:RAZ3"/>
    <mergeCell ref="RBA3:RBJ3"/>
    <mergeCell ref="RBK3:RBT3"/>
    <mergeCell ref="RBU3:RCD3"/>
    <mergeCell ref="RNS3:ROB3"/>
    <mergeCell ref="ROC3:ROL3"/>
    <mergeCell ref="ROM3:ROV3"/>
    <mergeCell ref="ROW3:RPF3"/>
    <mergeCell ref="RPG3:RPP3"/>
    <mergeCell ref="RLU3:RMD3"/>
    <mergeCell ref="RME3:RMN3"/>
    <mergeCell ref="RMO3:RMX3"/>
    <mergeCell ref="RMY3:RNH3"/>
    <mergeCell ref="RNI3:RNR3"/>
    <mergeCell ref="RJW3:RKF3"/>
    <mergeCell ref="RKG3:RKP3"/>
    <mergeCell ref="RKQ3:RKZ3"/>
    <mergeCell ref="RLA3:RLJ3"/>
    <mergeCell ref="RLK3:RLT3"/>
    <mergeCell ref="RHY3:RIH3"/>
    <mergeCell ref="RII3:RIR3"/>
    <mergeCell ref="RIS3:RJB3"/>
    <mergeCell ref="RJC3:RJL3"/>
    <mergeCell ref="RJM3:RJV3"/>
    <mergeCell ref="RVK3:RVT3"/>
    <mergeCell ref="RVU3:RWD3"/>
    <mergeCell ref="RWE3:RWN3"/>
    <mergeCell ref="RWO3:RWX3"/>
    <mergeCell ref="RWY3:RXH3"/>
    <mergeCell ref="RTM3:RTV3"/>
    <mergeCell ref="RTW3:RUF3"/>
    <mergeCell ref="RUG3:RUP3"/>
    <mergeCell ref="RUQ3:RUZ3"/>
    <mergeCell ref="RVA3:RVJ3"/>
    <mergeCell ref="RRO3:RRX3"/>
    <mergeCell ref="RRY3:RSH3"/>
    <mergeCell ref="RSI3:RSR3"/>
    <mergeCell ref="RSS3:RTB3"/>
    <mergeCell ref="RTC3:RTL3"/>
    <mergeCell ref="RPQ3:RPZ3"/>
    <mergeCell ref="RQA3:RQJ3"/>
    <mergeCell ref="RQK3:RQT3"/>
    <mergeCell ref="RQU3:RRD3"/>
    <mergeCell ref="RRE3:RRN3"/>
    <mergeCell ref="SDC3:SDL3"/>
    <mergeCell ref="SDM3:SDV3"/>
    <mergeCell ref="SDW3:SEF3"/>
    <mergeCell ref="SEG3:SEP3"/>
    <mergeCell ref="SEQ3:SEZ3"/>
    <mergeCell ref="SBE3:SBN3"/>
    <mergeCell ref="SBO3:SBX3"/>
    <mergeCell ref="SBY3:SCH3"/>
    <mergeCell ref="SCI3:SCR3"/>
    <mergeCell ref="SCS3:SDB3"/>
    <mergeCell ref="RZG3:RZP3"/>
    <mergeCell ref="RZQ3:RZZ3"/>
    <mergeCell ref="SAA3:SAJ3"/>
    <mergeCell ref="SAK3:SAT3"/>
    <mergeCell ref="SAU3:SBD3"/>
    <mergeCell ref="RXI3:RXR3"/>
    <mergeCell ref="RXS3:RYB3"/>
    <mergeCell ref="RYC3:RYL3"/>
    <mergeCell ref="RYM3:RYV3"/>
    <mergeCell ref="RYW3:RZF3"/>
    <mergeCell ref="SKU3:SLD3"/>
    <mergeCell ref="SLE3:SLN3"/>
    <mergeCell ref="SLO3:SLX3"/>
    <mergeCell ref="SLY3:SMH3"/>
    <mergeCell ref="SMI3:SMR3"/>
    <mergeCell ref="SIW3:SJF3"/>
    <mergeCell ref="SJG3:SJP3"/>
    <mergeCell ref="SJQ3:SJZ3"/>
    <mergeCell ref="SKA3:SKJ3"/>
    <mergeCell ref="SKK3:SKT3"/>
    <mergeCell ref="SGY3:SHH3"/>
    <mergeCell ref="SHI3:SHR3"/>
    <mergeCell ref="SHS3:SIB3"/>
    <mergeCell ref="SIC3:SIL3"/>
    <mergeCell ref="SIM3:SIV3"/>
    <mergeCell ref="SFA3:SFJ3"/>
    <mergeCell ref="SFK3:SFT3"/>
    <mergeCell ref="SFU3:SGD3"/>
    <mergeCell ref="SGE3:SGN3"/>
    <mergeCell ref="SGO3:SGX3"/>
    <mergeCell ref="SSM3:SSV3"/>
    <mergeCell ref="SSW3:STF3"/>
    <mergeCell ref="STG3:STP3"/>
    <mergeCell ref="STQ3:STZ3"/>
    <mergeCell ref="SUA3:SUJ3"/>
    <mergeCell ref="SQO3:SQX3"/>
    <mergeCell ref="SQY3:SRH3"/>
    <mergeCell ref="SRI3:SRR3"/>
    <mergeCell ref="SRS3:SSB3"/>
    <mergeCell ref="SSC3:SSL3"/>
    <mergeCell ref="SOQ3:SOZ3"/>
    <mergeCell ref="SPA3:SPJ3"/>
    <mergeCell ref="SPK3:SPT3"/>
    <mergeCell ref="SPU3:SQD3"/>
    <mergeCell ref="SQE3:SQN3"/>
    <mergeCell ref="SMS3:SNB3"/>
    <mergeCell ref="SNC3:SNL3"/>
    <mergeCell ref="SNM3:SNV3"/>
    <mergeCell ref="SNW3:SOF3"/>
    <mergeCell ref="SOG3:SOP3"/>
    <mergeCell ref="TAE3:TAN3"/>
    <mergeCell ref="TAO3:TAX3"/>
    <mergeCell ref="TAY3:TBH3"/>
    <mergeCell ref="TBI3:TBR3"/>
    <mergeCell ref="TBS3:TCB3"/>
    <mergeCell ref="SYG3:SYP3"/>
    <mergeCell ref="SYQ3:SYZ3"/>
    <mergeCell ref="SZA3:SZJ3"/>
    <mergeCell ref="SZK3:SZT3"/>
    <mergeCell ref="SZU3:TAD3"/>
    <mergeCell ref="SWI3:SWR3"/>
    <mergeCell ref="SWS3:SXB3"/>
    <mergeCell ref="SXC3:SXL3"/>
    <mergeCell ref="SXM3:SXV3"/>
    <mergeCell ref="SXW3:SYF3"/>
    <mergeCell ref="SUK3:SUT3"/>
    <mergeCell ref="SUU3:SVD3"/>
    <mergeCell ref="SVE3:SVN3"/>
    <mergeCell ref="SVO3:SVX3"/>
    <mergeCell ref="SVY3:SWH3"/>
    <mergeCell ref="THW3:TIF3"/>
    <mergeCell ref="TIG3:TIP3"/>
    <mergeCell ref="TIQ3:TIZ3"/>
    <mergeCell ref="TJA3:TJJ3"/>
    <mergeCell ref="TJK3:TJT3"/>
    <mergeCell ref="TFY3:TGH3"/>
    <mergeCell ref="TGI3:TGR3"/>
    <mergeCell ref="TGS3:THB3"/>
    <mergeCell ref="THC3:THL3"/>
    <mergeCell ref="THM3:THV3"/>
    <mergeCell ref="TEA3:TEJ3"/>
    <mergeCell ref="TEK3:TET3"/>
    <mergeCell ref="TEU3:TFD3"/>
    <mergeCell ref="TFE3:TFN3"/>
    <mergeCell ref="TFO3:TFX3"/>
    <mergeCell ref="TCC3:TCL3"/>
    <mergeCell ref="TCM3:TCV3"/>
    <mergeCell ref="TCW3:TDF3"/>
    <mergeCell ref="TDG3:TDP3"/>
    <mergeCell ref="TDQ3:TDZ3"/>
    <mergeCell ref="TPO3:TPX3"/>
    <mergeCell ref="TPY3:TQH3"/>
    <mergeCell ref="TQI3:TQR3"/>
    <mergeCell ref="TQS3:TRB3"/>
    <mergeCell ref="TRC3:TRL3"/>
    <mergeCell ref="TNQ3:TNZ3"/>
    <mergeCell ref="TOA3:TOJ3"/>
    <mergeCell ref="TOK3:TOT3"/>
    <mergeCell ref="TOU3:TPD3"/>
    <mergeCell ref="TPE3:TPN3"/>
    <mergeCell ref="TLS3:TMB3"/>
    <mergeCell ref="TMC3:TML3"/>
    <mergeCell ref="TMM3:TMV3"/>
    <mergeCell ref="TMW3:TNF3"/>
    <mergeCell ref="TNG3:TNP3"/>
    <mergeCell ref="TJU3:TKD3"/>
    <mergeCell ref="TKE3:TKN3"/>
    <mergeCell ref="TKO3:TKX3"/>
    <mergeCell ref="TKY3:TLH3"/>
    <mergeCell ref="TLI3:TLR3"/>
    <mergeCell ref="TXG3:TXP3"/>
    <mergeCell ref="TXQ3:TXZ3"/>
    <mergeCell ref="TYA3:TYJ3"/>
    <mergeCell ref="TYK3:TYT3"/>
    <mergeCell ref="TYU3:TZD3"/>
    <mergeCell ref="TVI3:TVR3"/>
    <mergeCell ref="TVS3:TWB3"/>
    <mergeCell ref="TWC3:TWL3"/>
    <mergeCell ref="TWM3:TWV3"/>
    <mergeCell ref="TWW3:TXF3"/>
    <mergeCell ref="TTK3:TTT3"/>
    <mergeCell ref="TTU3:TUD3"/>
    <mergeCell ref="TUE3:TUN3"/>
    <mergeCell ref="TUO3:TUX3"/>
    <mergeCell ref="TUY3:TVH3"/>
    <mergeCell ref="TRM3:TRV3"/>
    <mergeCell ref="TRW3:TSF3"/>
    <mergeCell ref="TSG3:TSP3"/>
    <mergeCell ref="TSQ3:TSZ3"/>
    <mergeCell ref="TTA3:TTJ3"/>
    <mergeCell ref="UEY3:UFH3"/>
    <mergeCell ref="UFI3:UFR3"/>
    <mergeCell ref="UFS3:UGB3"/>
    <mergeCell ref="UGC3:UGL3"/>
    <mergeCell ref="UGM3:UGV3"/>
    <mergeCell ref="UDA3:UDJ3"/>
    <mergeCell ref="UDK3:UDT3"/>
    <mergeCell ref="UDU3:UED3"/>
    <mergeCell ref="UEE3:UEN3"/>
    <mergeCell ref="UEO3:UEX3"/>
    <mergeCell ref="UBC3:UBL3"/>
    <mergeCell ref="UBM3:UBV3"/>
    <mergeCell ref="UBW3:UCF3"/>
    <mergeCell ref="UCG3:UCP3"/>
    <mergeCell ref="UCQ3:UCZ3"/>
    <mergeCell ref="TZE3:TZN3"/>
    <mergeCell ref="TZO3:TZX3"/>
    <mergeCell ref="TZY3:UAH3"/>
    <mergeCell ref="UAI3:UAR3"/>
    <mergeCell ref="UAS3:UBB3"/>
    <mergeCell ref="UMQ3:UMZ3"/>
    <mergeCell ref="UNA3:UNJ3"/>
    <mergeCell ref="UNK3:UNT3"/>
    <mergeCell ref="UNU3:UOD3"/>
    <mergeCell ref="UOE3:UON3"/>
    <mergeCell ref="UKS3:ULB3"/>
    <mergeCell ref="ULC3:ULL3"/>
    <mergeCell ref="ULM3:ULV3"/>
    <mergeCell ref="ULW3:UMF3"/>
    <mergeCell ref="UMG3:UMP3"/>
    <mergeCell ref="UIU3:UJD3"/>
    <mergeCell ref="UJE3:UJN3"/>
    <mergeCell ref="UJO3:UJX3"/>
    <mergeCell ref="UJY3:UKH3"/>
    <mergeCell ref="UKI3:UKR3"/>
    <mergeCell ref="UGW3:UHF3"/>
    <mergeCell ref="UHG3:UHP3"/>
    <mergeCell ref="UHQ3:UHZ3"/>
    <mergeCell ref="UIA3:UIJ3"/>
    <mergeCell ref="UIK3:UIT3"/>
    <mergeCell ref="UUI3:UUR3"/>
    <mergeCell ref="UUS3:UVB3"/>
    <mergeCell ref="UVC3:UVL3"/>
    <mergeCell ref="UVM3:UVV3"/>
    <mergeCell ref="UVW3:UWF3"/>
    <mergeCell ref="USK3:UST3"/>
    <mergeCell ref="USU3:UTD3"/>
    <mergeCell ref="UTE3:UTN3"/>
    <mergeCell ref="UTO3:UTX3"/>
    <mergeCell ref="UTY3:UUH3"/>
    <mergeCell ref="UQM3:UQV3"/>
    <mergeCell ref="UQW3:URF3"/>
    <mergeCell ref="URG3:URP3"/>
    <mergeCell ref="URQ3:URZ3"/>
    <mergeCell ref="USA3:USJ3"/>
    <mergeCell ref="UOO3:UOX3"/>
    <mergeCell ref="UOY3:UPH3"/>
    <mergeCell ref="UPI3:UPR3"/>
    <mergeCell ref="UPS3:UQB3"/>
    <mergeCell ref="UQC3:UQL3"/>
    <mergeCell ref="VCA3:VCJ3"/>
    <mergeCell ref="VCK3:VCT3"/>
    <mergeCell ref="VCU3:VDD3"/>
    <mergeCell ref="VDE3:VDN3"/>
    <mergeCell ref="VDO3:VDX3"/>
    <mergeCell ref="VAC3:VAL3"/>
    <mergeCell ref="VAM3:VAV3"/>
    <mergeCell ref="VAW3:VBF3"/>
    <mergeCell ref="VBG3:VBP3"/>
    <mergeCell ref="VBQ3:VBZ3"/>
    <mergeCell ref="UYE3:UYN3"/>
    <mergeCell ref="UYO3:UYX3"/>
    <mergeCell ref="UYY3:UZH3"/>
    <mergeCell ref="UZI3:UZR3"/>
    <mergeCell ref="UZS3:VAB3"/>
    <mergeCell ref="UWG3:UWP3"/>
    <mergeCell ref="UWQ3:UWZ3"/>
    <mergeCell ref="UXA3:UXJ3"/>
    <mergeCell ref="UXK3:UXT3"/>
    <mergeCell ref="UXU3:UYD3"/>
    <mergeCell ref="VJS3:VKB3"/>
    <mergeCell ref="VKC3:VKL3"/>
    <mergeCell ref="VKM3:VKV3"/>
    <mergeCell ref="VKW3:VLF3"/>
    <mergeCell ref="VLG3:VLP3"/>
    <mergeCell ref="VHU3:VID3"/>
    <mergeCell ref="VIE3:VIN3"/>
    <mergeCell ref="VIO3:VIX3"/>
    <mergeCell ref="VIY3:VJH3"/>
    <mergeCell ref="VJI3:VJR3"/>
    <mergeCell ref="VFW3:VGF3"/>
    <mergeCell ref="VGG3:VGP3"/>
    <mergeCell ref="VGQ3:VGZ3"/>
    <mergeCell ref="VHA3:VHJ3"/>
    <mergeCell ref="VHK3:VHT3"/>
    <mergeCell ref="VDY3:VEH3"/>
    <mergeCell ref="VEI3:VER3"/>
    <mergeCell ref="VES3:VFB3"/>
    <mergeCell ref="VFC3:VFL3"/>
    <mergeCell ref="VFM3:VFV3"/>
    <mergeCell ref="VRK3:VRT3"/>
    <mergeCell ref="VRU3:VSD3"/>
    <mergeCell ref="VSE3:VSN3"/>
    <mergeCell ref="VSO3:VSX3"/>
    <mergeCell ref="VSY3:VTH3"/>
    <mergeCell ref="VPM3:VPV3"/>
    <mergeCell ref="VPW3:VQF3"/>
    <mergeCell ref="VQG3:VQP3"/>
    <mergeCell ref="VQQ3:VQZ3"/>
    <mergeCell ref="VRA3:VRJ3"/>
    <mergeCell ref="VNO3:VNX3"/>
    <mergeCell ref="VNY3:VOH3"/>
    <mergeCell ref="VOI3:VOR3"/>
    <mergeCell ref="VOS3:VPB3"/>
    <mergeCell ref="VPC3:VPL3"/>
    <mergeCell ref="VLQ3:VLZ3"/>
    <mergeCell ref="VMA3:VMJ3"/>
    <mergeCell ref="VMK3:VMT3"/>
    <mergeCell ref="VMU3:VND3"/>
    <mergeCell ref="VNE3:VNN3"/>
    <mergeCell ref="VZC3:VZL3"/>
    <mergeCell ref="VZM3:VZV3"/>
    <mergeCell ref="VZW3:WAF3"/>
    <mergeCell ref="WAG3:WAP3"/>
    <mergeCell ref="WAQ3:WAZ3"/>
    <mergeCell ref="VXE3:VXN3"/>
    <mergeCell ref="VXO3:VXX3"/>
    <mergeCell ref="VXY3:VYH3"/>
    <mergeCell ref="VYI3:VYR3"/>
    <mergeCell ref="VYS3:VZB3"/>
    <mergeCell ref="VVG3:VVP3"/>
    <mergeCell ref="VVQ3:VVZ3"/>
    <mergeCell ref="VWA3:VWJ3"/>
    <mergeCell ref="VWK3:VWT3"/>
    <mergeCell ref="VWU3:VXD3"/>
    <mergeCell ref="VTI3:VTR3"/>
    <mergeCell ref="VTS3:VUB3"/>
    <mergeCell ref="VUC3:VUL3"/>
    <mergeCell ref="VUM3:VUV3"/>
    <mergeCell ref="VUW3:VVF3"/>
    <mergeCell ref="WGU3:WHD3"/>
    <mergeCell ref="WHE3:WHN3"/>
    <mergeCell ref="WHO3:WHX3"/>
    <mergeCell ref="WHY3:WIH3"/>
    <mergeCell ref="WII3:WIR3"/>
    <mergeCell ref="WEW3:WFF3"/>
    <mergeCell ref="WFG3:WFP3"/>
    <mergeCell ref="WFQ3:WFZ3"/>
    <mergeCell ref="WGA3:WGJ3"/>
    <mergeCell ref="WGK3:WGT3"/>
    <mergeCell ref="WCY3:WDH3"/>
    <mergeCell ref="WDI3:WDR3"/>
    <mergeCell ref="WDS3:WEB3"/>
    <mergeCell ref="WEC3:WEL3"/>
    <mergeCell ref="WEM3:WEV3"/>
    <mergeCell ref="WBA3:WBJ3"/>
    <mergeCell ref="WBK3:WBT3"/>
    <mergeCell ref="WBU3:WCD3"/>
    <mergeCell ref="WCE3:WCN3"/>
    <mergeCell ref="WCO3:WCX3"/>
    <mergeCell ref="WOM3:WOV3"/>
    <mergeCell ref="WOW3:WPF3"/>
    <mergeCell ref="WPG3:WPP3"/>
    <mergeCell ref="WPQ3:WPZ3"/>
    <mergeCell ref="WQA3:WQJ3"/>
    <mergeCell ref="WMO3:WMX3"/>
    <mergeCell ref="WMY3:WNH3"/>
    <mergeCell ref="WNI3:WNR3"/>
    <mergeCell ref="WNS3:WOB3"/>
    <mergeCell ref="WOC3:WOL3"/>
    <mergeCell ref="WKQ3:WKZ3"/>
    <mergeCell ref="WLA3:WLJ3"/>
    <mergeCell ref="WLK3:WLT3"/>
    <mergeCell ref="WLU3:WMD3"/>
    <mergeCell ref="WME3:WMN3"/>
    <mergeCell ref="WIS3:WJB3"/>
    <mergeCell ref="WJC3:WJL3"/>
    <mergeCell ref="WJM3:WJV3"/>
    <mergeCell ref="WJW3:WKF3"/>
    <mergeCell ref="WKG3:WKP3"/>
    <mergeCell ref="WWE3:WWN3"/>
    <mergeCell ref="WWO3:WWX3"/>
    <mergeCell ref="WWY3:WXH3"/>
    <mergeCell ref="WXI3:WXR3"/>
    <mergeCell ref="WXS3:WYB3"/>
    <mergeCell ref="WUG3:WUP3"/>
    <mergeCell ref="WUQ3:WUZ3"/>
    <mergeCell ref="WVA3:WVJ3"/>
    <mergeCell ref="WVK3:WVT3"/>
    <mergeCell ref="WVU3:WWD3"/>
    <mergeCell ref="WSI3:WSR3"/>
    <mergeCell ref="WSS3:WTB3"/>
    <mergeCell ref="WTC3:WTL3"/>
    <mergeCell ref="WTM3:WTV3"/>
    <mergeCell ref="WTW3:WUF3"/>
    <mergeCell ref="WQK3:WQT3"/>
    <mergeCell ref="WQU3:WRD3"/>
    <mergeCell ref="WRE3:WRN3"/>
    <mergeCell ref="WRO3:WRX3"/>
    <mergeCell ref="WRY3:WSH3"/>
    <mergeCell ref="XDW3:XEF3"/>
    <mergeCell ref="XEG3:XEP3"/>
    <mergeCell ref="XEQ3:XEZ3"/>
    <mergeCell ref="XFA3:XFD3"/>
    <mergeCell ref="XBY3:XCH3"/>
    <mergeCell ref="XCI3:XCR3"/>
    <mergeCell ref="XCS3:XDB3"/>
    <mergeCell ref="XDC3:XDL3"/>
    <mergeCell ref="XDM3:XDV3"/>
    <mergeCell ref="XAA3:XAJ3"/>
    <mergeCell ref="XAK3:XAT3"/>
    <mergeCell ref="XAU3:XBD3"/>
    <mergeCell ref="XBE3:XBN3"/>
    <mergeCell ref="XBO3:XBX3"/>
    <mergeCell ref="WYC3:WYL3"/>
    <mergeCell ref="WYM3:WYV3"/>
    <mergeCell ref="WYW3:WZF3"/>
    <mergeCell ref="WZG3:WZP3"/>
    <mergeCell ref="WZQ3:WZZ3"/>
  </mergeCells>
  <printOptions horizontalCentered="1"/>
  <pageMargins left="0.25" right="0.25" top="0.5" bottom="0.5" header="0.3" footer="0.3"/>
  <pageSetup scale="76" orientation="portrait"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CCF48-EBC9-4932-AA2B-BEB8603D3AB3}">
  <sheetPr>
    <pageSetUpPr fitToPage="1"/>
  </sheetPr>
  <dimension ref="A1:Z49"/>
  <sheetViews>
    <sheetView view="pageBreakPreview" topLeftCell="A10" zoomScale="90" zoomScaleNormal="100" zoomScaleSheetLayoutView="90" workbookViewId="0">
      <selection activeCell="E32" sqref="E32"/>
    </sheetView>
  </sheetViews>
  <sheetFormatPr defaultColWidth="39" defaultRowHeight="14"/>
  <cols>
    <col min="1" max="1" width="65.453125" style="3" customWidth="1"/>
    <col min="2" max="2" width="17.54296875" style="3" customWidth="1"/>
    <col min="3" max="3" width="4.7265625" style="3" customWidth="1"/>
    <col min="4" max="4" width="65.1796875" style="3" customWidth="1"/>
    <col min="5" max="5" width="17.26953125" style="3" customWidth="1"/>
    <col min="6" max="16384" width="39" style="3"/>
  </cols>
  <sheetData>
    <row r="1" spans="1:26" customFormat="1" ht="15.75" customHeight="1">
      <c r="A1" s="2439" t="s">
        <v>777</v>
      </c>
      <c r="B1" s="2439"/>
      <c r="C1" s="2439"/>
      <c r="D1" s="2439"/>
      <c r="E1" s="2439"/>
      <c r="F1" s="154"/>
      <c r="G1" s="154"/>
      <c r="H1" s="154"/>
      <c r="I1" s="154"/>
      <c r="J1" s="154"/>
      <c r="K1" s="154"/>
      <c r="L1" s="154"/>
      <c r="M1" s="154"/>
      <c r="N1" s="154"/>
      <c r="O1" s="154"/>
      <c r="P1" s="154"/>
      <c r="Q1" s="154"/>
      <c r="R1" s="154"/>
      <c r="S1" s="154"/>
      <c r="T1" s="154"/>
      <c r="U1" s="154"/>
      <c r="V1" s="154"/>
      <c r="W1" s="154"/>
      <c r="X1" s="154"/>
      <c r="Y1" s="154"/>
      <c r="Z1" s="154"/>
    </row>
    <row r="2" spans="1:26" customFormat="1" ht="15">
      <c r="A2" s="2436" t="str" cm="1">
        <f t="array" ref="A2">'ESA Summary Table 1'!A2:A2</f>
        <v>Southern California Edison</v>
      </c>
      <c r="B2" s="2436"/>
      <c r="C2" s="2436"/>
      <c r="D2" s="2436"/>
      <c r="E2" s="2436"/>
      <c r="F2" s="63"/>
      <c r="G2" s="63"/>
      <c r="H2" s="63"/>
      <c r="I2" s="63"/>
      <c r="J2" s="63"/>
      <c r="K2" s="63"/>
      <c r="L2" s="63"/>
      <c r="M2" s="63"/>
      <c r="N2" s="63"/>
      <c r="O2" s="63"/>
      <c r="P2" s="63"/>
      <c r="Q2" s="63"/>
      <c r="R2" s="63"/>
      <c r="S2" s="63"/>
      <c r="T2" s="63"/>
      <c r="U2" s="63"/>
      <c r="V2" s="63"/>
      <c r="W2" s="63"/>
      <c r="X2" s="63"/>
      <c r="Y2" s="63"/>
      <c r="Z2" s="63"/>
    </row>
    <row r="3" spans="1:26" customFormat="1" ht="15">
      <c r="A3" s="2436" t="str" cm="1">
        <f t="array" ref="A3">'ESA Summary Table 1'!A3:A3</f>
        <v>Program Year 2024 Annual Report</v>
      </c>
      <c r="B3" s="2436"/>
      <c r="C3" s="2436"/>
      <c r="D3" s="2436"/>
      <c r="E3" s="2436"/>
      <c r="F3" s="155"/>
      <c r="G3" s="155"/>
      <c r="H3" s="155"/>
      <c r="I3" s="155"/>
      <c r="J3" s="155"/>
      <c r="K3" s="155"/>
      <c r="L3" s="155"/>
      <c r="M3" s="155"/>
      <c r="N3" s="155"/>
      <c r="O3" s="155"/>
      <c r="P3" s="155"/>
      <c r="Q3" s="155"/>
      <c r="R3" s="155"/>
      <c r="S3" s="155"/>
      <c r="T3" s="155"/>
      <c r="U3" s="155"/>
      <c r="V3" s="155"/>
      <c r="W3" s="155"/>
      <c r="X3" s="155"/>
      <c r="Y3" s="155"/>
      <c r="Z3" s="155"/>
    </row>
    <row r="4" spans="1:26" s="1" customFormat="1" ht="15.5" thickBot="1">
      <c r="A4" s="446"/>
      <c r="B4" s="444"/>
    </row>
    <row r="5" spans="1:26" ht="30" customHeight="1" thickBot="1">
      <c r="A5" s="2641" t="s">
        <v>778</v>
      </c>
      <c r="B5" s="2642"/>
      <c r="D5" s="2639" t="s">
        <v>779</v>
      </c>
      <c r="E5" s="2640"/>
    </row>
    <row r="6" spans="1:26" ht="39.75" customHeight="1" thickBot="1">
      <c r="A6" s="443" t="s">
        <v>780</v>
      </c>
      <c r="B6" s="442" t="s">
        <v>781</v>
      </c>
      <c r="D6" s="443" t="s">
        <v>780</v>
      </c>
      <c r="E6" s="442" t="s">
        <v>781</v>
      </c>
    </row>
    <row r="7" spans="1:26" ht="15.5">
      <c r="A7" s="441" t="s">
        <v>782</v>
      </c>
      <c r="B7" s="440">
        <v>1424</v>
      </c>
      <c r="D7" s="441" t="s">
        <v>782</v>
      </c>
      <c r="E7" s="440">
        <v>0</v>
      </c>
    </row>
    <row r="8" spans="1:26" ht="15.75" customHeight="1">
      <c r="A8" s="1238" t="s">
        <v>783</v>
      </c>
      <c r="B8" s="1358">
        <v>1711</v>
      </c>
      <c r="D8" s="1238" t="s">
        <v>783</v>
      </c>
      <c r="E8" s="1358">
        <v>2</v>
      </c>
      <c r="F8" s="225"/>
      <c r="G8" s="223"/>
      <c r="H8" s="223"/>
    </row>
    <row r="9" spans="1:26" ht="15.75" customHeight="1">
      <c r="A9" s="1238" t="s">
        <v>784</v>
      </c>
      <c r="B9" s="1358">
        <v>2262</v>
      </c>
      <c r="C9"/>
      <c r="D9" s="1238" t="s">
        <v>784</v>
      </c>
      <c r="E9" s="1358">
        <v>3</v>
      </c>
      <c r="F9" s="224"/>
      <c r="G9" s="223"/>
      <c r="H9" s="223"/>
    </row>
    <row r="10" spans="1:26" ht="15.5">
      <c r="A10" s="1238" t="s">
        <v>785</v>
      </c>
      <c r="B10" s="1358">
        <v>107</v>
      </c>
      <c r="C10"/>
      <c r="D10" s="1238" t="s">
        <v>785</v>
      </c>
      <c r="E10" s="1358">
        <v>0</v>
      </c>
      <c r="F10" s="446"/>
    </row>
    <row r="11" spans="1:26" ht="15.5">
      <c r="A11" s="1238" t="s">
        <v>786</v>
      </c>
      <c r="B11" s="1358">
        <v>3</v>
      </c>
      <c r="D11" s="1238" t="s">
        <v>786</v>
      </c>
      <c r="E11" s="1358">
        <v>0</v>
      </c>
    </row>
    <row r="12" spans="1:26" ht="15.5">
      <c r="A12" s="1238" t="s">
        <v>787</v>
      </c>
      <c r="B12" s="1358">
        <v>9760</v>
      </c>
      <c r="D12" s="1238" t="s">
        <v>787</v>
      </c>
      <c r="E12" s="1358">
        <v>9</v>
      </c>
    </row>
    <row r="13" spans="1:26" ht="15.5">
      <c r="A13" s="1238" t="s">
        <v>788</v>
      </c>
      <c r="B13" s="1358">
        <v>0</v>
      </c>
      <c r="D13" s="1238" t="s">
        <v>788</v>
      </c>
      <c r="E13" s="1358">
        <v>0</v>
      </c>
    </row>
    <row r="14" spans="1:26" ht="15.5">
      <c r="A14" s="1238" t="s">
        <v>789</v>
      </c>
      <c r="B14" s="1358">
        <v>5</v>
      </c>
      <c r="D14" s="1238" t="s">
        <v>789</v>
      </c>
      <c r="E14" s="1358">
        <v>0</v>
      </c>
    </row>
    <row r="15" spans="1:26" ht="15.5">
      <c r="A15" s="1238" t="s">
        <v>790</v>
      </c>
      <c r="B15" s="1358">
        <v>9</v>
      </c>
      <c r="D15" s="1238" t="s">
        <v>790</v>
      </c>
      <c r="E15" s="1358">
        <v>0</v>
      </c>
    </row>
    <row r="16" spans="1:26" ht="15.5">
      <c r="A16" s="1238" t="s">
        <v>791</v>
      </c>
      <c r="B16" s="1358">
        <v>5</v>
      </c>
      <c r="D16" s="1238" t="s">
        <v>791</v>
      </c>
      <c r="E16" s="1358">
        <v>0</v>
      </c>
    </row>
    <row r="17" spans="1:5" ht="15.5">
      <c r="A17" s="1238" t="s">
        <v>792</v>
      </c>
      <c r="B17" s="1358">
        <v>3</v>
      </c>
      <c r="D17" s="1238" t="s">
        <v>792</v>
      </c>
      <c r="E17" s="1358">
        <v>0</v>
      </c>
    </row>
    <row r="18" spans="1:5" ht="15.5">
      <c r="A18" s="1238" t="s">
        <v>793</v>
      </c>
      <c r="B18" s="1358">
        <v>79</v>
      </c>
      <c r="D18" s="1238" t="s">
        <v>793</v>
      </c>
      <c r="E18" s="1358">
        <v>0</v>
      </c>
    </row>
    <row r="19" spans="1:5" s="445" customFormat="1" ht="15.5">
      <c r="A19" s="1238" t="s">
        <v>794</v>
      </c>
      <c r="B19" s="1358">
        <v>0</v>
      </c>
      <c r="D19" s="1238" t="s">
        <v>795</v>
      </c>
      <c r="E19" s="2189">
        <v>0</v>
      </c>
    </row>
    <row r="20" spans="1:5" ht="15.5">
      <c r="A20" s="1238" t="s">
        <v>796</v>
      </c>
      <c r="B20" s="1358">
        <v>796</v>
      </c>
      <c r="D20" s="1238" t="s">
        <v>796</v>
      </c>
      <c r="E20" s="2189">
        <v>0</v>
      </c>
    </row>
    <row r="21" spans="1:5" ht="15.5">
      <c r="A21" s="1238" t="s">
        <v>797</v>
      </c>
      <c r="B21" s="1358">
        <v>3752</v>
      </c>
      <c r="D21" s="1238" t="s">
        <v>797</v>
      </c>
      <c r="E21" s="2190">
        <v>0</v>
      </c>
    </row>
    <row r="22" spans="1:5" ht="16" thickBot="1">
      <c r="A22" s="1238" t="s">
        <v>798</v>
      </c>
      <c r="B22" s="1358">
        <v>27671</v>
      </c>
      <c r="D22" s="1238" t="s">
        <v>798</v>
      </c>
      <c r="E22" s="2190">
        <v>12</v>
      </c>
    </row>
    <row r="23" spans="1:5" ht="15.5" thickBot="1">
      <c r="A23" s="1873" t="s">
        <v>43</v>
      </c>
      <c r="B23" s="1879">
        <f>SUM(B7:B22)</f>
        <v>47587</v>
      </c>
      <c r="D23" s="1873" t="s">
        <v>43</v>
      </c>
      <c r="E23" s="2191">
        <f>SUM(E7:E22)</f>
        <v>26</v>
      </c>
    </row>
    <row r="24" spans="1:5" ht="15">
      <c r="A24" s="8" t="s">
        <v>799</v>
      </c>
      <c r="B24" s="375"/>
    </row>
    <row r="25" spans="1:5" ht="15">
      <c r="A25" s="8" t="s">
        <v>800</v>
      </c>
      <c r="B25" s="375"/>
    </row>
    <row r="26" spans="1:5" ht="15.5" thickBot="1">
      <c r="B26" s="375"/>
    </row>
    <row r="27" spans="1:5" ht="30.65" customHeight="1" thickBot="1">
      <c r="A27" s="2639" t="s">
        <v>801</v>
      </c>
      <c r="B27" s="2640"/>
      <c r="D27" s="2192"/>
      <c r="E27" s="444"/>
    </row>
    <row r="28" spans="1:5" ht="30">
      <c r="A28" s="2193" t="s">
        <v>780</v>
      </c>
      <c r="B28" s="2194" t="s">
        <v>781</v>
      </c>
      <c r="D28" s="1722"/>
      <c r="E28" s="250"/>
    </row>
    <row r="29" spans="1:5" ht="15.5">
      <c r="A29" s="1238" t="s">
        <v>782</v>
      </c>
      <c r="B29" s="1358">
        <v>13</v>
      </c>
      <c r="D29" s="65"/>
      <c r="E29" s="438"/>
    </row>
    <row r="30" spans="1:5" ht="15.5">
      <c r="A30" s="1238" t="s">
        <v>783</v>
      </c>
      <c r="B30" s="1358">
        <v>12</v>
      </c>
      <c r="D30" s="65"/>
      <c r="E30" s="438"/>
    </row>
    <row r="31" spans="1:5" ht="15.5">
      <c r="A31" s="1238" t="s">
        <v>784</v>
      </c>
      <c r="B31" s="1358">
        <v>13</v>
      </c>
      <c r="D31" s="65"/>
      <c r="E31" s="438"/>
    </row>
    <row r="32" spans="1:5" ht="15.5">
      <c r="A32" s="1238" t="s">
        <v>785</v>
      </c>
      <c r="B32" s="1358">
        <v>1</v>
      </c>
      <c r="D32" s="65"/>
      <c r="E32" s="438"/>
    </row>
    <row r="33" spans="1:5" ht="15.5">
      <c r="A33" s="1238" t="s">
        <v>786</v>
      </c>
      <c r="B33" s="1358">
        <v>0</v>
      </c>
      <c r="D33" s="65"/>
      <c r="E33" s="438"/>
    </row>
    <row r="34" spans="1:5" ht="15.5">
      <c r="A34" s="1238" t="s">
        <v>787</v>
      </c>
      <c r="B34" s="1358">
        <v>51</v>
      </c>
      <c r="D34" s="65"/>
      <c r="E34" s="438"/>
    </row>
    <row r="35" spans="1:5" ht="15.5">
      <c r="A35" s="1238" t="s">
        <v>788</v>
      </c>
      <c r="B35" s="1358">
        <v>0</v>
      </c>
      <c r="D35" s="65"/>
      <c r="E35" s="438"/>
    </row>
    <row r="36" spans="1:5" ht="15.5">
      <c r="A36" s="1238" t="s">
        <v>789</v>
      </c>
      <c r="B36" s="1358">
        <v>0</v>
      </c>
      <c r="D36" s="65"/>
      <c r="E36" s="438"/>
    </row>
    <row r="37" spans="1:5" ht="15.5">
      <c r="A37" s="1238" t="s">
        <v>790</v>
      </c>
      <c r="B37" s="1358">
        <v>0</v>
      </c>
      <c r="D37" s="65"/>
      <c r="E37" s="438"/>
    </row>
    <row r="38" spans="1:5" ht="15.5">
      <c r="A38" s="1238" t="s">
        <v>791</v>
      </c>
      <c r="B38" s="1358">
        <v>0</v>
      </c>
      <c r="D38" s="65"/>
      <c r="E38" s="438"/>
    </row>
    <row r="39" spans="1:5" ht="15.5">
      <c r="A39" s="1238" t="s">
        <v>792</v>
      </c>
      <c r="B39" s="1358">
        <v>0</v>
      </c>
      <c r="D39" s="65"/>
      <c r="E39" s="438"/>
    </row>
    <row r="40" spans="1:5" ht="15.5">
      <c r="A40" s="1238" t="s">
        <v>793</v>
      </c>
      <c r="B40" s="1358">
        <v>0</v>
      </c>
      <c r="D40" s="65"/>
      <c r="E40" s="438"/>
    </row>
    <row r="41" spans="1:5" ht="15.5">
      <c r="A41" s="1238" t="s">
        <v>795</v>
      </c>
      <c r="B41" s="1358">
        <v>0</v>
      </c>
      <c r="D41" s="65"/>
      <c r="E41" s="438"/>
    </row>
    <row r="42" spans="1:5" ht="15.5">
      <c r="A42" s="1238" t="s">
        <v>796</v>
      </c>
      <c r="B42" s="1358">
        <v>0</v>
      </c>
      <c r="D42" s="65"/>
      <c r="E42" s="438"/>
    </row>
    <row r="43" spans="1:5" ht="15.5">
      <c r="A43" s="1238" t="s">
        <v>797</v>
      </c>
      <c r="B43" s="1358">
        <v>0</v>
      </c>
      <c r="D43" s="65"/>
      <c r="E43" s="438"/>
    </row>
    <row r="44" spans="1:5" ht="16" thickBot="1">
      <c r="A44" s="1461" t="s">
        <v>798</v>
      </c>
      <c r="B44" s="2195">
        <v>26</v>
      </c>
      <c r="D44" s="65"/>
      <c r="E44" s="438"/>
    </row>
    <row r="45" spans="1:5" ht="15.5" thickBot="1">
      <c r="A45" s="108" t="s">
        <v>43</v>
      </c>
      <c r="B45" s="437">
        <f>SUM(B29:B44)</f>
        <v>116</v>
      </c>
      <c r="D45" s="63"/>
      <c r="E45" s="375"/>
    </row>
    <row r="46" spans="1:5" ht="15">
      <c r="A46" s="63"/>
      <c r="B46" s="375"/>
    </row>
    <row r="47" spans="1:5" ht="15.5">
      <c r="A47" s="65" t="s">
        <v>802</v>
      </c>
      <c r="B47" s="375"/>
    </row>
    <row r="48" spans="1:5" ht="15">
      <c r="A48" s="63"/>
      <c r="B48" s="375"/>
    </row>
    <row r="49" spans="1:2" ht="15">
      <c r="A49" s="63"/>
      <c r="B49" s="375"/>
    </row>
  </sheetData>
  <mergeCells count="6">
    <mergeCell ref="A27:B27"/>
    <mergeCell ref="A1:E1"/>
    <mergeCell ref="A2:E2"/>
    <mergeCell ref="A3:E3"/>
    <mergeCell ref="D5:E5"/>
    <mergeCell ref="A5:B5"/>
  </mergeCells>
  <printOptions horizontalCentered="1"/>
  <pageMargins left="0.25" right="0.25" top="0.5" bottom="0.5" header="0.3" footer="0.3"/>
  <pageSetup scale="61" orientation="portrait" r:id="rId1"/>
  <headerFooter scaleWithDoc="0"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37A6-9FCD-4F31-BE72-F43E602BC366}">
  <sheetPr>
    <pageSetUpPr fitToPage="1"/>
  </sheetPr>
  <dimension ref="A1:Z54"/>
  <sheetViews>
    <sheetView view="pageBreakPreview" topLeftCell="A28" zoomScale="90" zoomScaleNormal="100" zoomScaleSheetLayoutView="90" workbookViewId="0">
      <selection activeCell="E32" sqref="E32"/>
    </sheetView>
  </sheetViews>
  <sheetFormatPr defaultColWidth="17.54296875" defaultRowHeight="63" customHeight="1"/>
  <cols>
    <col min="1" max="1" width="17.54296875" style="336"/>
    <col min="2" max="2" width="35.453125" style="336" customWidth="1"/>
    <col min="3" max="4" width="14.453125" style="336" customWidth="1"/>
    <col min="5" max="5" width="17.54296875" style="336"/>
    <col min="6" max="6" width="18.54296875" style="336" customWidth="1"/>
    <col min="7" max="7" width="15.453125" style="336" customWidth="1"/>
    <col min="8" max="8" width="17.54296875" style="336"/>
    <col min="9" max="9" width="22.54296875" style="336" customWidth="1"/>
    <col min="10" max="14" width="17.54296875" style="336"/>
    <col min="15" max="15" width="48.7265625" style="336" customWidth="1"/>
    <col min="16" max="16384" width="17.54296875" style="336"/>
  </cols>
  <sheetData>
    <row r="1" spans="1:26" customFormat="1" ht="15.75" customHeight="1">
      <c r="A1" s="2439" t="s">
        <v>803</v>
      </c>
      <c r="B1" s="2439"/>
      <c r="C1" s="2439"/>
      <c r="D1" s="2439"/>
      <c r="E1" s="2439"/>
      <c r="F1" s="2439"/>
      <c r="G1" s="2439"/>
      <c r="H1" s="2439"/>
      <c r="I1" s="2439"/>
      <c r="J1" s="2439"/>
      <c r="K1" s="2439"/>
      <c r="L1" s="154"/>
      <c r="M1" s="154"/>
      <c r="N1" s="154"/>
      <c r="O1" s="154"/>
      <c r="P1" s="154"/>
      <c r="Q1" s="154"/>
      <c r="R1" s="154"/>
      <c r="S1" s="154"/>
      <c r="T1" s="154"/>
      <c r="U1" s="154"/>
      <c r="V1" s="154"/>
      <c r="W1" s="154"/>
      <c r="X1" s="154"/>
      <c r="Y1" s="154"/>
      <c r="Z1" s="154"/>
    </row>
    <row r="2" spans="1:26" customFormat="1" ht="15">
      <c r="A2" s="2436" t="str" cm="1">
        <f t="array" ref="A2">'ESA Summary Table 1'!A2:A2</f>
        <v>Southern California Edison</v>
      </c>
      <c r="B2" s="2436"/>
      <c r="C2" s="2436"/>
      <c r="D2" s="2436"/>
      <c r="E2" s="2436"/>
      <c r="F2" s="2436"/>
      <c r="G2" s="2436"/>
      <c r="H2" s="2436"/>
      <c r="I2" s="2436"/>
      <c r="J2" s="2436"/>
      <c r="K2" s="2436"/>
      <c r="L2" s="63"/>
      <c r="M2" s="63"/>
      <c r="N2" s="63"/>
      <c r="O2" s="63"/>
      <c r="P2" s="63"/>
      <c r="Q2" s="63"/>
      <c r="R2" s="63"/>
      <c r="S2" s="63"/>
      <c r="T2" s="63"/>
      <c r="U2" s="63"/>
      <c r="V2" s="63"/>
      <c r="W2" s="63"/>
      <c r="X2" s="63"/>
      <c r="Y2" s="63"/>
      <c r="Z2" s="63"/>
    </row>
    <row r="3" spans="1:26" customFormat="1" ht="15">
      <c r="A3" s="2436" t="str" cm="1">
        <f t="array" ref="A3">'ESA Summary Table 1'!A3:A3</f>
        <v>Program Year 2024 Annual Report</v>
      </c>
      <c r="B3" s="2436"/>
      <c r="C3" s="2436"/>
      <c r="D3" s="2436"/>
      <c r="E3" s="2436"/>
      <c r="F3" s="2436"/>
      <c r="G3" s="2436"/>
      <c r="H3" s="2436"/>
      <c r="I3" s="2436"/>
      <c r="J3" s="2436"/>
      <c r="K3" s="2436"/>
      <c r="L3" s="155"/>
      <c r="M3" s="155"/>
      <c r="N3" s="155"/>
      <c r="O3" s="155"/>
      <c r="P3" s="155"/>
      <c r="Q3" s="155"/>
      <c r="R3" s="155"/>
      <c r="S3" s="155"/>
      <c r="T3" s="155"/>
      <c r="U3" s="155"/>
      <c r="V3" s="155"/>
      <c r="W3" s="155"/>
      <c r="X3" s="155"/>
      <c r="Y3" s="155"/>
      <c r="Z3" s="155"/>
    </row>
    <row r="4" spans="1:26" customFormat="1" ht="15.5" thickBot="1">
      <c r="A4" s="153"/>
      <c r="B4" s="153"/>
      <c r="C4" s="153"/>
      <c r="D4" s="153"/>
      <c r="E4" s="153"/>
      <c r="F4" s="153"/>
      <c r="G4" s="153"/>
      <c r="H4" s="153"/>
      <c r="I4" s="153"/>
      <c r="J4" s="153"/>
      <c r="K4" s="153"/>
      <c r="L4" s="155"/>
      <c r="M4" s="155"/>
      <c r="N4" s="155"/>
      <c r="O4" s="155"/>
      <c r="P4" s="155"/>
      <c r="Q4" s="155"/>
      <c r="R4" s="155"/>
      <c r="S4" s="155"/>
      <c r="T4" s="155"/>
      <c r="U4" s="155"/>
      <c r="V4" s="155"/>
      <c r="W4" s="155"/>
      <c r="X4" s="155"/>
      <c r="Y4" s="155"/>
      <c r="Z4" s="155"/>
    </row>
    <row r="5" spans="1:26" ht="30" customHeight="1" thickBot="1">
      <c r="A5" s="2610" t="s">
        <v>804</v>
      </c>
      <c r="B5" s="2648"/>
      <c r="C5" s="1554"/>
      <c r="D5"/>
      <c r="E5"/>
      <c r="F5"/>
      <c r="G5"/>
      <c r="H5"/>
      <c r="I5"/>
      <c r="J5"/>
      <c r="K5"/>
      <c r="L5" s="461"/>
      <c r="M5" s="460"/>
    </row>
    <row r="6" spans="1:26" ht="63" customHeight="1" thickBot="1">
      <c r="A6" s="2004" t="s">
        <v>805</v>
      </c>
      <c r="B6" s="2004" t="s">
        <v>806</v>
      </c>
      <c r="C6" s="2004" t="s">
        <v>807</v>
      </c>
      <c r="D6" s="2004" t="s">
        <v>808</v>
      </c>
      <c r="E6" s="2004" t="s">
        <v>809</v>
      </c>
      <c r="F6" s="2004" t="s">
        <v>810</v>
      </c>
      <c r="G6" s="2004" t="s">
        <v>811</v>
      </c>
      <c r="H6" s="2004" t="s">
        <v>812</v>
      </c>
      <c r="I6" s="2004" t="s">
        <v>813</v>
      </c>
      <c r="J6" s="2004" t="s">
        <v>814</v>
      </c>
      <c r="K6" s="2004" t="s">
        <v>815</v>
      </c>
    </row>
    <row r="7" spans="1:26" ht="70">
      <c r="A7" s="1997" t="s">
        <v>816</v>
      </c>
      <c r="B7" s="1998" t="s">
        <v>817</v>
      </c>
      <c r="C7" s="1998" t="s">
        <v>818</v>
      </c>
      <c r="D7" s="1998" t="s">
        <v>818</v>
      </c>
      <c r="E7" s="1999">
        <v>684</v>
      </c>
      <c r="F7" s="2000">
        <v>6930</v>
      </c>
      <c r="G7" s="2001" t="s">
        <v>819</v>
      </c>
      <c r="H7" s="2001">
        <v>18</v>
      </c>
      <c r="I7" s="2002" t="s">
        <v>820</v>
      </c>
      <c r="J7" s="2001" t="s">
        <v>818</v>
      </c>
      <c r="K7" s="2003"/>
      <c r="M7" s="453"/>
      <c r="N7" s="23"/>
      <c r="O7" s="459"/>
      <c r="P7" s="458"/>
      <c r="Q7" s="458"/>
      <c r="R7" s="458"/>
      <c r="S7" s="458"/>
    </row>
    <row r="8" spans="1:26" ht="56">
      <c r="A8" s="1895" t="s">
        <v>821</v>
      </c>
      <c r="B8" s="456" t="s">
        <v>822</v>
      </c>
      <c r="C8" s="456" t="s">
        <v>818</v>
      </c>
      <c r="D8" s="456" t="s">
        <v>818</v>
      </c>
      <c r="E8" s="615">
        <v>137978</v>
      </c>
      <c r="F8" s="616">
        <v>1397935</v>
      </c>
      <c r="G8" s="454" t="s">
        <v>819</v>
      </c>
      <c r="H8" s="454">
        <v>3631</v>
      </c>
      <c r="I8" s="455" t="s">
        <v>820</v>
      </c>
      <c r="J8" s="454" t="s">
        <v>818</v>
      </c>
      <c r="K8" s="1896"/>
      <c r="M8" s="23"/>
      <c r="N8" s="23"/>
      <c r="O8" s="459"/>
      <c r="P8" s="458"/>
      <c r="Q8" s="458"/>
      <c r="R8" s="458"/>
      <c r="S8" s="458"/>
    </row>
    <row r="9" spans="1:26" ht="56.5" thickBot="1">
      <c r="A9" s="1897" t="s">
        <v>823</v>
      </c>
      <c r="B9" s="1898" t="s">
        <v>824</v>
      </c>
      <c r="C9" s="1898" t="s">
        <v>819</v>
      </c>
      <c r="D9" s="1898" t="s">
        <v>137</v>
      </c>
      <c r="E9" s="1899">
        <v>38</v>
      </c>
      <c r="F9" s="1900">
        <v>385</v>
      </c>
      <c r="G9" s="1901" t="s">
        <v>819</v>
      </c>
      <c r="H9" s="1901">
        <v>1</v>
      </c>
      <c r="I9" s="1902" t="s">
        <v>820</v>
      </c>
      <c r="J9" s="1901" t="s">
        <v>825</v>
      </c>
      <c r="K9" s="1903"/>
      <c r="M9" s="457"/>
      <c r="N9" s="457"/>
      <c r="O9" s="457"/>
      <c r="P9" s="457"/>
      <c r="Q9" s="457"/>
      <c r="R9" s="457"/>
      <c r="S9" s="457"/>
    </row>
    <row r="10" spans="1:26" ht="20.149999999999999" customHeight="1">
      <c r="A10" s="617"/>
      <c r="B10" s="617"/>
      <c r="C10" s="617"/>
      <c r="D10" s="617"/>
      <c r="E10" s="617"/>
      <c r="F10" s="617"/>
      <c r="G10" s="617"/>
      <c r="H10" s="617"/>
      <c r="I10" s="617"/>
      <c r="J10" s="617"/>
      <c r="K10" s="617"/>
      <c r="M10" s="457"/>
      <c r="N10" s="457"/>
      <c r="O10" s="457"/>
      <c r="P10" s="457"/>
      <c r="Q10" s="457"/>
      <c r="R10" s="457"/>
      <c r="S10" s="457"/>
    </row>
    <row r="11" spans="1:26" ht="14.65" customHeight="1">
      <c r="A11" s="618" t="s">
        <v>826</v>
      </c>
      <c r="B11" s="337"/>
      <c r="C11" s="337"/>
      <c r="D11" s="337"/>
      <c r="E11" s="337"/>
      <c r="F11" s="337"/>
      <c r="G11" s="337"/>
      <c r="H11" s="337"/>
      <c r="I11" s="337"/>
      <c r="J11" s="337"/>
      <c r="K11" s="337"/>
      <c r="M11" s="459"/>
      <c r="N11" s="459"/>
      <c r="O11" s="459"/>
      <c r="P11" s="458"/>
      <c r="Q11" s="458"/>
      <c r="R11" s="458"/>
      <c r="S11" s="458"/>
    </row>
    <row r="12" spans="1:26" ht="20">
      <c r="A12" s="2644" t="s">
        <v>827</v>
      </c>
      <c r="B12" s="2644"/>
      <c r="C12" s="2644"/>
      <c r="D12" s="2644"/>
      <c r="E12" s="2644"/>
      <c r="F12" s="2644"/>
      <c r="G12" s="2644"/>
      <c r="H12" s="2644"/>
      <c r="I12" s="2644"/>
      <c r="J12" s="2644"/>
      <c r="K12" s="2644"/>
      <c r="M12" s="459"/>
      <c r="N12" s="459"/>
      <c r="O12" s="459"/>
      <c r="P12" s="458"/>
      <c r="Q12" s="458"/>
      <c r="R12" s="458"/>
      <c r="S12" s="458"/>
    </row>
    <row r="13" spans="1:26" ht="49.5" customHeight="1">
      <c r="A13" s="2643" t="s">
        <v>828</v>
      </c>
      <c r="B13" s="2643"/>
      <c r="C13" s="2643"/>
      <c r="D13" s="2643"/>
      <c r="E13" s="2643"/>
      <c r="F13" s="2643"/>
      <c r="G13" s="2643"/>
      <c r="H13" s="2643"/>
      <c r="I13" s="2643"/>
      <c r="J13" s="2643"/>
      <c r="K13" s="2643"/>
      <c r="M13" s="459"/>
      <c r="N13" s="459"/>
      <c r="O13" s="459"/>
      <c r="P13" s="458"/>
      <c r="Q13" s="458"/>
      <c r="R13" s="458"/>
      <c r="S13" s="458"/>
    </row>
    <row r="14" spans="1:26" ht="45" customHeight="1">
      <c r="A14" s="2643" t="s">
        <v>829</v>
      </c>
      <c r="B14" s="2643"/>
      <c r="C14" s="2643"/>
      <c r="D14" s="2643"/>
      <c r="E14" s="2643"/>
      <c r="F14" s="2643"/>
      <c r="G14" s="2643"/>
      <c r="H14" s="2643"/>
      <c r="I14" s="2643"/>
      <c r="J14" s="2643"/>
      <c r="K14" s="2643"/>
      <c r="M14" s="459"/>
      <c r="N14" s="459"/>
      <c r="O14" s="459"/>
      <c r="P14" s="458"/>
      <c r="Q14" s="458"/>
      <c r="R14" s="458"/>
      <c r="S14" s="458"/>
    </row>
    <row r="15" spans="1:26" ht="20.149999999999999" customHeight="1">
      <c r="A15" s="2644" t="s">
        <v>830</v>
      </c>
      <c r="B15" s="2644"/>
      <c r="C15" s="2644"/>
      <c r="D15" s="2644"/>
      <c r="E15" s="2644"/>
      <c r="F15" s="2644"/>
      <c r="G15" s="2644"/>
      <c r="H15" s="2644"/>
      <c r="I15" s="2644"/>
      <c r="J15" s="2644"/>
      <c r="K15" s="2644"/>
      <c r="M15" s="459"/>
      <c r="N15" s="459"/>
      <c r="O15" s="459"/>
      <c r="P15" s="458"/>
      <c r="Q15" s="458"/>
      <c r="R15" s="458"/>
      <c r="S15" s="458"/>
    </row>
    <row r="16" spans="1:26" ht="20.149999999999999" customHeight="1">
      <c r="A16" s="2644" t="s">
        <v>831</v>
      </c>
      <c r="B16" s="2644"/>
      <c r="C16" s="2644"/>
      <c r="D16" s="2644"/>
      <c r="E16" s="2644"/>
      <c r="F16" s="2644"/>
      <c r="G16" s="2644"/>
      <c r="H16" s="2644"/>
      <c r="I16" s="2644"/>
      <c r="J16" s="2644"/>
      <c r="K16" s="2644"/>
      <c r="M16" s="459"/>
      <c r="N16" s="459"/>
      <c r="O16" s="459"/>
      <c r="P16" s="458"/>
      <c r="Q16" s="458"/>
      <c r="R16" s="458"/>
      <c r="S16" s="458"/>
    </row>
    <row r="17" spans="1:19" ht="20.149999999999999" customHeight="1">
      <c r="A17" s="2644" t="s">
        <v>832</v>
      </c>
      <c r="B17" s="2644"/>
      <c r="C17" s="2644"/>
      <c r="D17" s="2644"/>
      <c r="E17" s="2644"/>
      <c r="F17" s="2644"/>
      <c r="G17" s="2644"/>
      <c r="H17" s="2644"/>
      <c r="I17" s="2644"/>
      <c r="J17" s="2644"/>
      <c r="K17" s="2644"/>
      <c r="M17" s="459"/>
      <c r="N17" s="459"/>
      <c r="O17" s="459"/>
      <c r="P17" s="458"/>
      <c r="Q17" s="458"/>
      <c r="R17" s="458"/>
      <c r="S17" s="458"/>
    </row>
    <row r="18" spans="1:19" ht="15.65" customHeight="1" thickBot="1">
      <c r="A18" s="453"/>
      <c r="B18" s="453"/>
      <c r="C18" s="453"/>
      <c r="D18" s="453"/>
      <c r="E18" s="452"/>
      <c r="F18" s="452"/>
      <c r="G18" s="450"/>
      <c r="H18" s="450"/>
      <c r="I18" s="451"/>
      <c r="J18" s="450"/>
      <c r="K18" s="450"/>
    </row>
    <row r="19" spans="1:19" ht="35.25" customHeight="1" thickBot="1">
      <c r="A19" s="2610" t="s">
        <v>833</v>
      </c>
      <c r="B19" s="2648"/>
      <c r="C19"/>
      <c r="D19"/>
      <c r="E19"/>
      <c r="F19"/>
      <c r="G19"/>
      <c r="H19"/>
      <c r="I19"/>
      <c r="J19"/>
      <c r="K19"/>
    </row>
    <row r="20" spans="1:19" ht="58.15" customHeight="1" thickBot="1">
      <c r="A20" s="2004" t="s">
        <v>805</v>
      </c>
      <c r="B20" s="2004" t="s">
        <v>806</v>
      </c>
      <c r="C20" s="2004" t="s">
        <v>807</v>
      </c>
      <c r="D20" s="2004" t="s">
        <v>808</v>
      </c>
      <c r="E20" s="2004" t="s">
        <v>809</v>
      </c>
      <c r="F20" s="2004" t="s">
        <v>810</v>
      </c>
      <c r="G20" s="2004" t="s">
        <v>811</v>
      </c>
      <c r="H20" s="2004" t="s">
        <v>812</v>
      </c>
      <c r="I20" s="2004" t="s">
        <v>813</v>
      </c>
      <c r="J20" s="2004" t="s">
        <v>814</v>
      </c>
      <c r="K20" s="2004" t="s">
        <v>815</v>
      </c>
    </row>
    <row r="21" spans="1:19" ht="98.15" customHeight="1">
      <c r="A21" s="2002" t="s">
        <v>834</v>
      </c>
      <c r="B21" s="2002" t="s">
        <v>835</v>
      </c>
      <c r="C21" s="2002" t="s">
        <v>818</v>
      </c>
      <c r="D21" s="2409" t="s">
        <v>818</v>
      </c>
      <c r="E21" s="2409">
        <v>76</v>
      </c>
      <c r="F21" s="2409">
        <v>852</v>
      </c>
      <c r="G21" s="2002" t="s">
        <v>836</v>
      </c>
      <c r="H21" s="2410">
        <v>2</v>
      </c>
      <c r="I21" s="2002" t="s">
        <v>837</v>
      </c>
      <c r="J21" s="2002" t="s">
        <v>818</v>
      </c>
      <c r="K21" s="2002"/>
    </row>
    <row r="22" spans="1:19" ht="16.5" customHeight="1">
      <c r="A22" s="2644" t="s">
        <v>827</v>
      </c>
      <c r="B22" s="2644"/>
      <c r="C22" s="2644"/>
      <c r="D22" s="2644"/>
      <c r="E22" s="2644"/>
      <c r="F22" s="2644"/>
      <c r="G22" s="2644"/>
      <c r="H22" s="2644"/>
      <c r="I22" s="2644"/>
      <c r="J22" s="2644"/>
      <c r="K22" s="2644"/>
    </row>
    <row r="23" spans="1:19" ht="44.25" customHeight="1">
      <c r="A23" s="2646" t="s">
        <v>838</v>
      </c>
      <c r="B23" s="2644"/>
      <c r="C23" s="2644"/>
      <c r="D23" s="2644"/>
      <c r="E23" s="2644"/>
      <c r="F23" s="2644"/>
      <c r="G23" s="2644"/>
      <c r="H23" s="2644"/>
      <c r="I23" s="2644"/>
      <c r="J23" s="2644"/>
      <c r="K23" s="2644"/>
    </row>
    <row r="24" spans="1:19" ht="33" customHeight="1">
      <c r="A24" s="2646" t="s">
        <v>839</v>
      </c>
      <c r="B24" s="2644"/>
      <c r="C24" s="2644"/>
      <c r="D24" s="2644"/>
      <c r="E24" s="2644"/>
      <c r="F24" s="2644"/>
      <c r="G24" s="2644"/>
      <c r="H24" s="2644"/>
      <c r="I24" s="2644"/>
      <c r="J24" s="2644"/>
      <c r="K24" s="2644"/>
    </row>
    <row r="25" spans="1:19" ht="16.5" customHeight="1">
      <c r="A25" s="2644" t="s">
        <v>830</v>
      </c>
      <c r="B25" s="2644"/>
      <c r="C25" s="2644"/>
      <c r="D25" s="2644"/>
      <c r="E25" s="2644"/>
      <c r="F25" s="2644"/>
      <c r="G25" s="2644"/>
      <c r="H25" s="2644"/>
      <c r="I25" s="2644"/>
      <c r="J25" s="2644"/>
      <c r="K25" s="2644"/>
    </row>
    <row r="26" spans="1:19" ht="16.5" customHeight="1">
      <c r="A26" s="2644" t="s">
        <v>831</v>
      </c>
      <c r="B26" s="2644"/>
      <c r="C26" s="2644"/>
      <c r="D26" s="2644"/>
      <c r="E26" s="2644"/>
      <c r="F26" s="2644"/>
      <c r="G26" s="2644"/>
      <c r="H26" s="2644"/>
      <c r="I26" s="2644"/>
      <c r="J26" s="2644"/>
      <c r="K26" s="2644"/>
    </row>
    <row r="27" spans="1:19" ht="15.65" customHeight="1" thickBot="1">
      <c r="A27" s="453"/>
      <c r="B27" s="453"/>
      <c r="C27" s="453"/>
      <c r="D27" s="453"/>
      <c r="E27" s="452"/>
      <c r="F27" s="452"/>
      <c r="G27" s="450"/>
      <c r="H27" s="450"/>
      <c r="I27" s="451"/>
      <c r="J27" s="450"/>
      <c r="K27" s="450"/>
    </row>
    <row r="28" spans="1:19" ht="30" customHeight="1" thickBot="1">
      <c r="A28" s="2639" t="s">
        <v>840</v>
      </c>
      <c r="B28" s="2640"/>
      <c r="C28"/>
      <c r="D28"/>
      <c r="E28"/>
      <c r="F28"/>
      <c r="G28"/>
      <c r="H28"/>
      <c r="I28"/>
      <c r="J28"/>
      <c r="K28"/>
    </row>
    <row r="29" spans="1:19" ht="66" customHeight="1" thickBot="1">
      <c r="A29" s="2004" t="s">
        <v>805</v>
      </c>
      <c r="B29" s="2004" t="s">
        <v>806</v>
      </c>
      <c r="C29" s="2004" t="s">
        <v>807</v>
      </c>
      <c r="D29" s="2004" t="s">
        <v>808</v>
      </c>
      <c r="E29" s="2004" t="s">
        <v>809</v>
      </c>
      <c r="F29" s="2004" t="s">
        <v>810</v>
      </c>
      <c r="G29" s="2004" t="s">
        <v>811</v>
      </c>
      <c r="H29" s="2004" t="s">
        <v>812</v>
      </c>
      <c r="I29" s="2004" t="s">
        <v>813</v>
      </c>
      <c r="J29" s="2004" t="s">
        <v>814</v>
      </c>
      <c r="K29" s="2004" t="s">
        <v>815</v>
      </c>
    </row>
    <row r="30" spans="1:19" ht="27.65" customHeight="1">
      <c r="A30" s="1037"/>
      <c r="B30" s="1037"/>
      <c r="C30" s="1037"/>
      <c r="D30" s="2196"/>
      <c r="E30" s="2197"/>
      <c r="F30" s="1038"/>
      <c r="G30" s="1039"/>
      <c r="H30" s="1039"/>
      <c r="I30" s="1040"/>
      <c r="J30" s="1039"/>
      <c r="K30" s="1039"/>
    </row>
    <row r="31" spans="1:19" ht="16.5" customHeight="1">
      <c r="A31" s="2645" t="s">
        <v>841</v>
      </c>
      <c r="B31" s="2645"/>
      <c r="C31" s="2645"/>
      <c r="D31" s="2645"/>
      <c r="E31" s="2645"/>
      <c r="F31" s="2645"/>
      <c r="G31" s="2645"/>
      <c r="H31" s="2645"/>
      <c r="I31" s="2645"/>
      <c r="J31" s="2645"/>
      <c r="K31" s="450"/>
    </row>
    <row r="32" spans="1:19" ht="15.65" customHeight="1" thickBot="1">
      <c r="A32" s="453"/>
      <c r="B32" s="453"/>
      <c r="C32" s="453"/>
      <c r="D32" s="453"/>
      <c r="E32" s="452"/>
      <c r="F32" s="452"/>
      <c r="G32" s="450"/>
      <c r="H32" s="450"/>
      <c r="I32" s="451"/>
      <c r="J32" s="450"/>
      <c r="K32" s="450"/>
    </row>
    <row r="33" spans="1:12" ht="33" customHeight="1" thickBot="1">
      <c r="A33" s="2610" t="s">
        <v>842</v>
      </c>
      <c r="B33" s="2612"/>
      <c r="C33"/>
      <c r="D33"/>
      <c r="E33"/>
      <c r="F33"/>
      <c r="G33"/>
      <c r="H33"/>
      <c r="I33"/>
      <c r="J33"/>
      <c r="K33"/>
    </row>
    <row r="34" spans="1:12" ht="66" customHeight="1">
      <c r="A34" s="1908" t="s">
        <v>805</v>
      </c>
      <c r="B34" s="1909" t="s">
        <v>806</v>
      </c>
      <c r="C34" s="1909" t="s">
        <v>807</v>
      </c>
      <c r="D34" s="1909" t="s">
        <v>808</v>
      </c>
      <c r="E34" s="1909" t="s">
        <v>843</v>
      </c>
      <c r="F34" s="1909" t="s">
        <v>844</v>
      </c>
      <c r="G34" s="1909" t="s">
        <v>845</v>
      </c>
      <c r="H34" s="1909" t="s">
        <v>846</v>
      </c>
      <c r="I34" s="1909" t="s">
        <v>847</v>
      </c>
      <c r="J34" s="1909" t="s">
        <v>814</v>
      </c>
      <c r="K34" s="1910" t="s">
        <v>815</v>
      </c>
    </row>
    <row r="35" spans="1:12" ht="42.5" thickBot="1">
      <c r="A35" s="1911" t="s">
        <v>848</v>
      </c>
      <c r="B35" s="1912" t="s">
        <v>849</v>
      </c>
      <c r="C35" s="1912" t="s">
        <v>818</v>
      </c>
      <c r="D35" s="1912" t="s">
        <v>819</v>
      </c>
      <c r="E35" s="1913">
        <v>568137</v>
      </c>
      <c r="F35" s="1913" t="s">
        <v>850</v>
      </c>
      <c r="G35" s="1914" t="s">
        <v>851</v>
      </c>
      <c r="H35" s="1914" t="s">
        <v>850</v>
      </c>
      <c r="I35" s="1915" t="s">
        <v>852</v>
      </c>
      <c r="J35" s="1914" t="s">
        <v>853</v>
      </c>
      <c r="K35" s="1916"/>
    </row>
    <row r="36" spans="1:12" ht="46.5" customHeight="1">
      <c r="A36" s="2644" t="s">
        <v>854</v>
      </c>
      <c r="B36" s="2644"/>
      <c r="C36" s="2644"/>
      <c r="D36" s="2644"/>
      <c r="E36" s="2644"/>
      <c r="F36" s="2644"/>
      <c r="G36" s="2644"/>
      <c r="H36" s="2644"/>
      <c r="I36" s="2644"/>
      <c r="J36" s="2644"/>
      <c r="K36" s="2644"/>
    </row>
    <row r="37" spans="1:12" ht="15.65" customHeight="1" thickBot="1">
      <c r="A37" s="453"/>
      <c r="B37" s="453"/>
      <c r="C37" s="453"/>
      <c r="D37" s="453"/>
      <c r="E37" s="452"/>
      <c r="F37" s="452"/>
      <c r="G37" s="450"/>
      <c r="H37" s="450"/>
      <c r="I37" s="451"/>
      <c r="J37" s="450"/>
      <c r="K37" s="450"/>
    </row>
    <row r="38" spans="1:12" ht="32.25" customHeight="1" thickBot="1">
      <c r="A38" s="2610" t="s">
        <v>855</v>
      </c>
      <c r="B38" s="2612"/>
      <c r="C38"/>
      <c r="D38"/>
      <c r="E38"/>
      <c r="F38"/>
      <c r="G38"/>
      <c r="H38"/>
      <c r="I38"/>
      <c r="J38"/>
      <c r="K38"/>
    </row>
    <row r="39" spans="1:12" ht="61.5" customHeight="1" thickBot="1">
      <c r="A39" s="2004" t="s">
        <v>805</v>
      </c>
      <c r="B39" s="2004" t="s">
        <v>806</v>
      </c>
      <c r="C39" s="2004" t="s">
        <v>807</v>
      </c>
      <c r="D39" s="2004" t="s">
        <v>808</v>
      </c>
      <c r="E39" s="2004" t="s">
        <v>843</v>
      </c>
      <c r="F39" s="2004" t="s">
        <v>844</v>
      </c>
      <c r="G39" s="2004" t="s">
        <v>845</v>
      </c>
      <c r="H39" s="2004" t="s">
        <v>856</v>
      </c>
      <c r="I39" s="2004" t="s">
        <v>847</v>
      </c>
      <c r="J39" s="2004" t="s">
        <v>814</v>
      </c>
      <c r="K39" s="2004" t="s">
        <v>815</v>
      </c>
    </row>
    <row r="40" spans="1:12" ht="67" customHeight="1" thickBot="1">
      <c r="A40" s="1897" t="s">
        <v>857</v>
      </c>
      <c r="B40" s="1898" t="s">
        <v>858</v>
      </c>
      <c r="C40" s="1898" t="s">
        <v>818</v>
      </c>
      <c r="D40" s="1898" t="s">
        <v>819</v>
      </c>
      <c r="E40" s="1904" t="s">
        <v>859</v>
      </c>
      <c r="F40" s="1904" t="s">
        <v>860</v>
      </c>
      <c r="G40" s="1905" t="s">
        <v>137</v>
      </c>
      <c r="H40" s="1905">
        <v>6</v>
      </c>
      <c r="I40" s="1906" t="s">
        <v>859</v>
      </c>
      <c r="J40" s="1905" t="s">
        <v>859</v>
      </c>
      <c r="K40" s="1907"/>
    </row>
    <row r="41" spans="1:12" ht="20.25" customHeight="1">
      <c r="A41" s="2649" t="s">
        <v>1534</v>
      </c>
      <c r="B41" s="2649"/>
      <c r="C41" s="2649"/>
      <c r="D41" s="2649"/>
      <c r="E41" s="2649"/>
      <c r="F41" s="2649"/>
      <c r="G41" s="2649"/>
      <c r="H41" s="2649"/>
      <c r="I41" s="2649"/>
      <c r="J41" s="2649"/>
      <c r="K41" s="2649"/>
      <c r="L41" s="449"/>
    </row>
    <row r="42" spans="1:12" ht="15.65" customHeight="1">
      <c r="A42" s="2549"/>
      <c r="B42" s="2549"/>
      <c r="C42" s="2549"/>
      <c r="D42" s="2549"/>
      <c r="E42" s="2549"/>
      <c r="F42" s="2549"/>
      <c r="G42" s="2549"/>
      <c r="H42" s="2549"/>
      <c r="I42" s="2549"/>
      <c r="J42" s="2549"/>
      <c r="K42" s="205"/>
      <c r="L42" s="449"/>
    </row>
    <row r="43" spans="1:12" ht="20.25" customHeight="1">
      <c r="A43" s="2647" t="s">
        <v>861</v>
      </c>
      <c r="B43" s="2647"/>
      <c r="C43" s="2647"/>
      <c r="D43" s="2647"/>
      <c r="E43" s="2647"/>
      <c r="F43" s="2647"/>
      <c r="G43" s="2647"/>
      <c r="H43" s="2647"/>
      <c r="I43" s="2647"/>
      <c r="J43" s="2647"/>
      <c r="K43" s="205"/>
      <c r="L43" s="449"/>
    </row>
    <row r="44" spans="1:12" ht="63" customHeight="1">
      <c r="A44" s="448"/>
      <c r="B44" s="448"/>
      <c r="C44" s="448"/>
      <c r="D44" s="448"/>
      <c r="E44" s="448"/>
      <c r="F44" s="448"/>
      <c r="G44" s="448"/>
      <c r="H44" s="448"/>
      <c r="I44" s="448"/>
      <c r="J44" s="448"/>
      <c r="K44" s="448"/>
      <c r="L44" s="447"/>
    </row>
    <row r="54" spans="8:8" ht="63" customHeight="1">
      <c r="H54" s="4"/>
    </row>
  </sheetData>
  <mergeCells count="24">
    <mergeCell ref="A36:K36"/>
    <mergeCell ref="A1:K1"/>
    <mergeCell ref="A2:K2"/>
    <mergeCell ref="A3:K3"/>
    <mergeCell ref="A43:J43"/>
    <mergeCell ref="A42:J42"/>
    <mergeCell ref="A19:B19"/>
    <mergeCell ref="A5:B5"/>
    <mergeCell ref="A28:B28"/>
    <mergeCell ref="A33:B33"/>
    <mergeCell ref="A38:B38"/>
    <mergeCell ref="A41:K41"/>
    <mergeCell ref="A22:K22"/>
    <mergeCell ref="A17:K17"/>
    <mergeCell ref="A12:K12"/>
    <mergeCell ref="A13:K13"/>
    <mergeCell ref="A14:K14"/>
    <mergeCell ref="A15:K15"/>
    <mergeCell ref="A16:K16"/>
    <mergeCell ref="A31:J31"/>
    <mergeCell ref="A23:K23"/>
    <mergeCell ref="A24:K24"/>
    <mergeCell ref="A25:K25"/>
    <mergeCell ref="A26:K26"/>
  </mergeCells>
  <printOptions horizontalCentered="1"/>
  <pageMargins left="0.25" right="0.25" top="0.5" bottom="0.5" header="0.3" footer="0.3"/>
  <pageSetup scale="49" orientation="portrait" r:id="rId1"/>
  <headerFooter scaleWithDoc="0"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62574-3D86-4F33-9FA1-AB78C8402FBC}">
  <sheetPr>
    <pageSetUpPr fitToPage="1"/>
  </sheetPr>
  <dimension ref="A1:Z32"/>
  <sheetViews>
    <sheetView view="pageBreakPreview" topLeftCell="A12" zoomScale="90" zoomScaleNormal="100" zoomScaleSheetLayoutView="90" workbookViewId="0">
      <selection activeCell="E32" sqref="E32"/>
    </sheetView>
  </sheetViews>
  <sheetFormatPr defaultColWidth="17.54296875" defaultRowHeight="14"/>
  <cols>
    <col min="1" max="1" width="20.26953125" style="336" customWidth="1"/>
    <col min="2" max="2" width="70.54296875" style="336" customWidth="1"/>
    <col min="3" max="3" width="12.54296875" style="336" customWidth="1"/>
    <col min="4" max="4" width="12.26953125" style="336" customWidth="1"/>
    <col min="5" max="5" width="13.453125" style="336" customWidth="1"/>
    <col min="6" max="6" width="12.54296875" style="336" customWidth="1"/>
    <col min="7" max="7" width="13.26953125" style="336" customWidth="1"/>
    <col min="8" max="10" width="17.54296875" style="336"/>
    <col min="11" max="11" width="34.26953125" style="336" customWidth="1"/>
    <col min="12" max="16384" width="17.54296875" style="336"/>
  </cols>
  <sheetData>
    <row r="1" spans="1:26" customFormat="1" ht="15.75" customHeight="1">
      <c r="A1" s="2439" t="s">
        <v>862</v>
      </c>
      <c r="B1" s="2439"/>
      <c r="C1" s="2439"/>
      <c r="D1" s="2439"/>
      <c r="E1" s="2439"/>
      <c r="F1" s="2439"/>
      <c r="G1" s="2439"/>
      <c r="H1" s="154"/>
      <c r="I1" s="154"/>
      <c r="J1" s="154"/>
      <c r="K1" s="154"/>
      <c r="L1" s="154"/>
      <c r="M1" s="154"/>
      <c r="N1" s="154"/>
      <c r="O1" s="154"/>
      <c r="P1" s="154"/>
      <c r="Q1" s="154"/>
      <c r="R1" s="154"/>
      <c r="S1" s="154"/>
      <c r="T1" s="154"/>
      <c r="U1" s="154"/>
      <c r="V1" s="154"/>
      <c r="W1" s="154"/>
      <c r="X1" s="154"/>
      <c r="Y1" s="154"/>
      <c r="Z1" s="154"/>
    </row>
    <row r="2" spans="1:26" customFormat="1" ht="15">
      <c r="A2" s="2436" t="str" cm="1">
        <f t="array" ref="A2">'ESA Summary Table 1'!A2:A2</f>
        <v>Southern California Edison</v>
      </c>
      <c r="B2" s="2436"/>
      <c r="C2" s="2436"/>
      <c r="D2" s="2436"/>
      <c r="E2" s="2436"/>
      <c r="F2" s="2436"/>
      <c r="G2" s="2436"/>
      <c r="H2" s="63"/>
      <c r="I2" s="63"/>
      <c r="J2" s="63"/>
      <c r="K2" s="63"/>
      <c r="L2" s="63"/>
      <c r="M2" s="63"/>
      <c r="N2" s="63"/>
      <c r="O2" s="63"/>
      <c r="P2" s="63"/>
      <c r="Q2" s="63"/>
      <c r="R2" s="63"/>
      <c r="S2" s="63"/>
      <c r="T2" s="63"/>
      <c r="U2" s="63"/>
      <c r="V2" s="63"/>
      <c r="W2" s="63"/>
      <c r="X2" s="63"/>
      <c r="Y2" s="63"/>
      <c r="Z2" s="63"/>
    </row>
    <row r="3" spans="1:26" customFormat="1" ht="15">
      <c r="A3" s="2436" t="str" cm="1">
        <f t="array" ref="A3">'ESA Summary Table 1'!A3:A3</f>
        <v>Program Year 2024 Annual Report</v>
      </c>
      <c r="B3" s="2436"/>
      <c r="C3" s="2436"/>
      <c r="D3" s="2436"/>
      <c r="E3" s="2436"/>
      <c r="F3" s="2436"/>
      <c r="G3" s="2436"/>
      <c r="H3" s="155"/>
      <c r="I3" s="155"/>
      <c r="J3" s="155"/>
      <c r="K3" s="155"/>
      <c r="L3" s="155"/>
      <c r="M3" s="155"/>
      <c r="N3" s="155"/>
      <c r="O3" s="155"/>
      <c r="P3" s="155"/>
      <c r="Q3" s="155"/>
      <c r="R3" s="155"/>
      <c r="S3" s="155"/>
      <c r="T3" s="155"/>
      <c r="U3" s="155"/>
      <c r="V3" s="155"/>
      <c r="W3" s="155"/>
      <c r="X3" s="155"/>
      <c r="Y3" s="155"/>
      <c r="Z3" s="155"/>
    </row>
    <row r="4" spans="1:26" ht="20.5" thickBot="1">
      <c r="A4" s="1587"/>
      <c r="B4"/>
      <c r="C4" s="461"/>
      <c r="D4" s="460"/>
    </row>
    <row r="5" spans="1:26" ht="54.5" thickBot="1">
      <c r="A5" s="2005" t="s">
        <v>805</v>
      </c>
      <c r="B5" s="2006" t="s">
        <v>806</v>
      </c>
      <c r="C5" s="2006" t="s">
        <v>863</v>
      </c>
      <c r="D5" s="2006" t="s">
        <v>864</v>
      </c>
      <c r="E5" s="2006" t="s">
        <v>865</v>
      </c>
      <c r="F5" s="2006" t="s">
        <v>866</v>
      </c>
      <c r="G5" s="2007" t="s">
        <v>867</v>
      </c>
      <c r="H5"/>
      <c r="I5" s="225"/>
      <c r="J5" s="223"/>
      <c r="K5" s="223"/>
    </row>
    <row r="6" spans="1:26" ht="44">
      <c r="A6" s="2199" t="s">
        <v>868</v>
      </c>
      <c r="B6" s="2200" t="s">
        <v>869</v>
      </c>
      <c r="C6" s="2201" t="s">
        <v>870</v>
      </c>
      <c r="D6" s="2202" t="s">
        <v>137</v>
      </c>
      <c r="E6" s="2202" t="s">
        <v>137</v>
      </c>
      <c r="F6" s="2202">
        <v>558</v>
      </c>
      <c r="G6" s="2203">
        <v>18</v>
      </c>
      <c r="H6" s="458"/>
      <c r="I6" s="224"/>
      <c r="J6" s="223"/>
      <c r="K6" s="223"/>
    </row>
    <row r="7" spans="1:26" ht="26">
      <c r="A7" s="1359" t="s">
        <v>871</v>
      </c>
      <c r="B7" s="580" t="s">
        <v>872</v>
      </c>
      <c r="C7" s="581">
        <v>0</v>
      </c>
      <c r="D7" s="582">
        <v>116</v>
      </c>
      <c r="E7" s="582" t="s">
        <v>137</v>
      </c>
      <c r="F7" s="581">
        <v>23</v>
      </c>
      <c r="G7" s="1124">
        <v>0</v>
      </c>
      <c r="H7" s="458"/>
      <c r="I7" s="458"/>
      <c r="J7" s="458"/>
      <c r="K7" s="458"/>
    </row>
    <row r="8" spans="1:26" ht="39">
      <c r="A8" s="1359" t="s">
        <v>873</v>
      </c>
      <c r="B8" s="580" t="s">
        <v>874</v>
      </c>
      <c r="C8" s="581" t="s">
        <v>137</v>
      </c>
      <c r="D8" s="581" t="s">
        <v>137</v>
      </c>
      <c r="E8" s="583">
        <v>161</v>
      </c>
      <c r="F8" s="581">
        <v>529</v>
      </c>
      <c r="G8" s="1124">
        <v>529</v>
      </c>
      <c r="H8" s="458"/>
      <c r="I8" s="463"/>
      <c r="J8" s="458"/>
      <c r="K8" s="458"/>
    </row>
    <row r="9" spans="1:26" ht="28.5">
      <c r="A9" s="1360" t="s">
        <v>875</v>
      </c>
      <c r="B9" s="580" t="s">
        <v>876</v>
      </c>
      <c r="C9" s="582" t="s">
        <v>137</v>
      </c>
      <c r="D9" s="582" t="s">
        <v>137</v>
      </c>
      <c r="E9" s="582" t="s">
        <v>137</v>
      </c>
      <c r="F9" s="582" t="s">
        <v>137</v>
      </c>
      <c r="G9" s="1125" t="s">
        <v>137</v>
      </c>
      <c r="H9" s="457"/>
      <c r="I9" s="457"/>
      <c r="J9" s="457"/>
      <c r="K9" s="457"/>
    </row>
    <row r="10" spans="1:26" ht="26">
      <c r="A10" s="1360" t="s">
        <v>877</v>
      </c>
      <c r="B10" s="580" t="s">
        <v>878</v>
      </c>
      <c r="C10" s="581" t="s">
        <v>137</v>
      </c>
      <c r="D10" s="581" t="s">
        <v>137</v>
      </c>
      <c r="E10" s="581" t="s">
        <v>137</v>
      </c>
      <c r="F10" s="581">
        <v>907</v>
      </c>
      <c r="G10" s="1124">
        <v>119</v>
      </c>
    </row>
    <row r="11" spans="1:26" ht="26">
      <c r="A11" s="1359" t="s">
        <v>879</v>
      </c>
      <c r="B11" s="580" t="s">
        <v>880</v>
      </c>
      <c r="C11" s="581" t="s">
        <v>137</v>
      </c>
      <c r="D11" s="581" t="s">
        <v>137</v>
      </c>
      <c r="E11" s="581">
        <v>3</v>
      </c>
      <c r="F11" s="581" t="s">
        <v>137</v>
      </c>
      <c r="G11" s="1124" t="s">
        <v>137</v>
      </c>
    </row>
    <row r="12" spans="1:26" ht="52">
      <c r="A12" s="1359" t="s">
        <v>881</v>
      </c>
      <c r="B12" s="580" t="s">
        <v>882</v>
      </c>
      <c r="C12" s="581">
        <v>18</v>
      </c>
      <c r="D12" s="581" t="s">
        <v>137</v>
      </c>
      <c r="E12" s="581">
        <v>8</v>
      </c>
      <c r="F12" s="581" t="s">
        <v>137</v>
      </c>
      <c r="G12" s="1124" t="s">
        <v>137</v>
      </c>
    </row>
    <row r="13" spans="1:26" ht="65">
      <c r="A13" s="1359" t="s">
        <v>883</v>
      </c>
      <c r="B13" s="580" t="s">
        <v>884</v>
      </c>
      <c r="C13" s="581">
        <v>129</v>
      </c>
      <c r="D13" s="581" t="s">
        <v>137</v>
      </c>
      <c r="E13" s="581">
        <v>10</v>
      </c>
      <c r="F13" s="581" t="s">
        <v>137</v>
      </c>
      <c r="G13" s="1124" t="s">
        <v>137</v>
      </c>
    </row>
    <row r="14" spans="1:26" ht="65">
      <c r="A14" s="1359" t="s">
        <v>885</v>
      </c>
      <c r="B14" s="580" t="s">
        <v>886</v>
      </c>
      <c r="C14" s="581" t="s">
        <v>137</v>
      </c>
      <c r="D14" s="581" t="s">
        <v>137</v>
      </c>
      <c r="E14" s="581">
        <v>36</v>
      </c>
      <c r="F14" s="581">
        <v>0</v>
      </c>
      <c r="G14" s="1124" t="s">
        <v>137</v>
      </c>
      <c r="H14" s="462"/>
    </row>
    <row r="15" spans="1:26" ht="15.5">
      <c r="A15" s="1359" t="s">
        <v>887</v>
      </c>
      <c r="B15" s="580" t="s">
        <v>888</v>
      </c>
      <c r="C15" s="581">
        <v>608</v>
      </c>
      <c r="D15" s="581">
        <v>0</v>
      </c>
      <c r="E15" s="583" t="s">
        <v>137</v>
      </c>
      <c r="F15" s="581">
        <v>770</v>
      </c>
      <c r="G15" s="1124">
        <v>1</v>
      </c>
      <c r="H15" s="226"/>
      <c r="I15" s="226"/>
      <c r="J15" s="226"/>
      <c r="K15" s="226"/>
      <c r="L15" s="226"/>
    </row>
    <row r="16" spans="1:26" ht="15.5">
      <c r="A16" s="1359" t="s">
        <v>887</v>
      </c>
      <c r="B16" s="580" t="s">
        <v>889</v>
      </c>
      <c r="C16" s="581" t="s">
        <v>137</v>
      </c>
      <c r="D16" s="581" t="s">
        <v>137</v>
      </c>
      <c r="E16" s="581" t="s">
        <v>137</v>
      </c>
      <c r="F16" s="581">
        <v>6719</v>
      </c>
      <c r="G16" s="1124">
        <v>3630</v>
      </c>
      <c r="H16" s="497"/>
      <c r="I16" s="497"/>
      <c r="J16" s="497"/>
      <c r="K16" s="497"/>
    </row>
    <row r="17" spans="1:8" ht="15.5">
      <c r="A17" s="1359" t="s">
        <v>887</v>
      </c>
      <c r="B17" s="580" t="s">
        <v>594</v>
      </c>
      <c r="C17" s="581" t="s">
        <v>137</v>
      </c>
      <c r="D17" s="581" t="s">
        <v>137</v>
      </c>
      <c r="E17" s="581" t="s">
        <v>137</v>
      </c>
      <c r="F17" s="581" t="s">
        <v>137</v>
      </c>
      <c r="G17" s="1124" t="s">
        <v>137</v>
      </c>
      <c r="H17" s="462"/>
    </row>
    <row r="18" spans="1:8" ht="15.5">
      <c r="A18" s="1359" t="s">
        <v>890</v>
      </c>
      <c r="B18" s="580" t="s">
        <v>891</v>
      </c>
      <c r="C18" s="581">
        <v>2015</v>
      </c>
      <c r="D18" s="582" t="s">
        <v>137</v>
      </c>
      <c r="E18" s="582">
        <v>4</v>
      </c>
      <c r="F18" s="582" t="s">
        <v>137</v>
      </c>
      <c r="G18" s="1125" t="s">
        <v>137</v>
      </c>
    </row>
    <row r="19" spans="1:8" ht="38.25" customHeight="1" thickBot="1">
      <c r="A19" s="1126" t="s">
        <v>892</v>
      </c>
      <c r="B19" s="1127" t="s">
        <v>893</v>
      </c>
      <c r="C19" s="1128" t="s">
        <v>137</v>
      </c>
      <c r="D19" s="1128" t="s">
        <v>137</v>
      </c>
      <c r="E19" s="1128" t="s">
        <v>137</v>
      </c>
      <c r="F19" s="1128">
        <v>74</v>
      </c>
      <c r="G19" s="1129">
        <v>1</v>
      </c>
    </row>
    <row r="20" spans="1:8">
      <c r="A20" s="337"/>
      <c r="B20" s="337"/>
      <c r="C20" s="337"/>
      <c r="D20" s="337"/>
      <c r="E20" s="337"/>
      <c r="F20" s="337"/>
      <c r="G20" s="337"/>
    </row>
    <row r="21" spans="1:8" ht="15.5">
      <c r="A21" s="2198" t="s">
        <v>894</v>
      </c>
      <c r="B21" s="584"/>
      <c r="C21" s="337"/>
      <c r="D21" s="337"/>
      <c r="E21" s="337"/>
      <c r="F21" s="337"/>
      <c r="G21" s="337"/>
    </row>
    <row r="22" spans="1:8">
      <c r="A22" s="2654" t="s">
        <v>895</v>
      </c>
      <c r="B22" s="2654"/>
      <c r="C22" s="2654"/>
      <c r="D22" s="2654"/>
      <c r="E22" s="2654"/>
      <c r="F22" s="2654"/>
      <c r="G22" s="2655"/>
    </row>
    <row r="23" spans="1:8" ht="28.5" customHeight="1">
      <c r="A23" s="2650" t="s">
        <v>896</v>
      </c>
      <c r="B23" s="2650"/>
      <c r="C23" s="2650"/>
      <c r="D23" s="2650"/>
      <c r="E23" s="2650"/>
      <c r="F23" s="2650"/>
      <c r="G23" s="2650"/>
    </row>
    <row r="24" spans="1:8" ht="15.5">
      <c r="A24" s="2198" t="s">
        <v>897</v>
      </c>
      <c r="B24" s="337"/>
      <c r="C24" s="337"/>
      <c r="D24" s="337"/>
      <c r="E24" s="337"/>
      <c r="F24" s="337"/>
      <c r="G24" s="337"/>
    </row>
    <row r="25" spans="1:8" ht="15.5">
      <c r="A25" s="2198" t="s">
        <v>898</v>
      </c>
      <c r="B25" s="337"/>
      <c r="C25" s="337"/>
      <c r="D25" s="337"/>
      <c r="E25" s="337"/>
      <c r="F25" s="337"/>
      <c r="G25" s="337"/>
    </row>
    <row r="26" spans="1:8" ht="15.5">
      <c r="A26" s="2198" t="s">
        <v>899</v>
      </c>
      <c r="B26" s="337"/>
      <c r="C26" s="337"/>
      <c r="D26" s="337"/>
      <c r="E26" s="337"/>
      <c r="F26" s="337"/>
      <c r="G26" s="337"/>
    </row>
    <row r="27" spans="1:8" ht="15.5">
      <c r="A27" s="2198" t="s">
        <v>900</v>
      </c>
      <c r="B27" s="337"/>
      <c r="C27" s="337"/>
      <c r="D27" s="337"/>
      <c r="E27" s="337"/>
      <c r="F27" s="337"/>
      <c r="G27" s="337"/>
    </row>
    <row r="28" spans="1:8" ht="15.5">
      <c r="A28" s="2198" t="s">
        <v>901</v>
      </c>
      <c r="B28" s="337"/>
      <c r="C28" s="337"/>
      <c r="D28" s="337"/>
      <c r="E28" s="337"/>
      <c r="F28" s="337"/>
      <c r="G28" s="337"/>
    </row>
    <row r="29" spans="1:8" ht="15.5">
      <c r="A29" s="2198" t="s">
        <v>902</v>
      </c>
      <c r="B29" s="337"/>
      <c r="C29" s="337"/>
      <c r="D29" s="337"/>
      <c r="E29" s="337"/>
      <c r="F29" s="337"/>
      <c r="G29" s="337"/>
    </row>
    <row r="30" spans="1:8" ht="42.65" customHeight="1">
      <c r="A30" s="2651" t="s">
        <v>903</v>
      </c>
      <c r="B30" s="2651"/>
      <c r="C30" s="2651"/>
      <c r="D30" s="2651"/>
      <c r="E30" s="2651"/>
      <c r="F30" s="2651"/>
      <c r="G30" s="2651"/>
    </row>
    <row r="31" spans="1:8" ht="15.65" customHeight="1">
      <c r="A31" s="2652" t="s">
        <v>904</v>
      </c>
      <c r="B31" s="2652"/>
      <c r="C31" s="2652"/>
      <c r="D31" s="2652"/>
      <c r="E31" s="2652"/>
      <c r="F31" s="2652"/>
      <c r="G31" s="2652"/>
    </row>
    <row r="32" spans="1:8" ht="14.5" customHeight="1">
      <c r="A32" s="2653" t="s">
        <v>905</v>
      </c>
      <c r="B32" s="2652"/>
      <c r="C32" s="2652"/>
      <c r="D32" s="2652"/>
      <c r="E32" s="2652"/>
      <c r="F32" s="2652"/>
      <c r="G32" s="2652"/>
    </row>
  </sheetData>
  <mergeCells count="8">
    <mergeCell ref="A23:G23"/>
    <mergeCell ref="A30:G30"/>
    <mergeCell ref="A31:G31"/>
    <mergeCell ref="A32:G32"/>
    <mergeCell ref="A1:G1"/>
    <mergeCell ref="A2:G2"/>
    <mergeCell ref="A3:G3"/>
    <mergeCell ref="A22:G22"/>
  </mergeCells>
  <printOptions horizontalCentered="1"/>
  <pageMargins left="0.25" right="0.25" top="0.5" bottom="0.5" header="0.3" footer="0.3"/>
  <pageSetup scale="67" orientation="portrait" r:id="rId1"/>
  <headerFooter scaleWithDoc="0" alignWithMargins="0"/>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56335-8777-4242-BE49-DAC31D0FDD23}">
  <sheetPr>
    <pageSetUpPr fitToPage="1"/>
  </sheetPr>
  <dimension ref="A1:Z35"/>
  <sheetViews>
    <sheetView view="pageBreakPreview" zoomScale="90" zoomScaleNormal="100" zoomScaleSheetLayoutView="90" workbookViewId="0">
      <selection activeCell="E32" sqref="E32"/>
    </sheetView>
  </sheetViews>
  <sheetFormatPr defaultColWidth="9.453125" defaultRowHeight="12.75" customHeight="1"/>
  <cols>
    <col min="1" max="1" width="57.54296875" style="10" customWidth="1"/>
    <col min="2" max="2" width="11.81640625" style="10" customWidth="1"/>
    <col min="3" max="3" width="10.54296875" style="10" customWidth="1"/>
    <col min="4" max="4" width="11.54296875" style="10" customWidth="1"/>
    <col min="5" max="7" width="10.54296875" style="10" customWidth="1"/>
    <col min="8" max="8" width="10.453125" style="10" customWidth="1"/>
    <col min="9" max="9" width="9.453125" style="10" bestFit="1" customWidth="1"/>
    <col min="10" max="10" width="11.54296875" style="10" customWidth="1"/>
    <col min="11" max="11" width="9.54296875" style="10" customWidth="1"/>
    <col min="12" max="12" width="8.54296875" style="10" customWidth="1"/>
    <col min="13" max="13" width="9.54296875" style="10" customWidth="1"/>
    <col min="14" max="17" width="9.453125" style="10"/>
    <col min="18" max="18" width="42.26953125" style="10" customWidth="1"/>
    <col min="19" max="16384" width="9.453125" style="10"/>
  </cols>
  <sheetData>
    <row r="1" spans="1:26" ht="15.75" customHeight="1">
      <c r="A1" s="2439" t="s">
        <v>906</v>
      </c>
      <c r="B1" s="2439"/>
      <c r="C1" s="2439"/>
      <c r="D1" s="2439"/>
      <c r="E1" s="2439"/>
      <c r="F1" s="2439"/>
      <c r="G1" s="2439"/>
      <c r="H1" s="2439"/>
      <c r="I1" s="2439"/>
      <c r="J1" s="2439"/>
      <c r="K1" s="2439"/>
      <c r="L1" s="2439"/>
      <c r="M1" s="2439"/>
      <c r="N1" s="154"/>
      <c r="O1" s="154"/>
      <c r="P1" s="154"/>
      <c r="Q1" s="154"/>
      <c r="R1" s="154"/>
      <c r="S1" s="154"/>
      <c r="T1" s="154"/>
      <c r="U1" s="154"/>
      <c r="V1" s="154"/>
      <c r="W1" s="154"/>
      <c r="X1" s="154"/>
      <c r="Y1" s="154"/>
      <c r="Z1" s="154"/>
    </row>
    <row r="2" spans="1:26" ht="15">
      <c r="A2" s="2436" t="str" cm="1">
        <f t="array" ref="A2">'ESA Summary Table 1'!A2:A2</f>
        <v>Southern California Edison</v>
      </c>
      <c r="B2" s="2436"/>
      <c r="C2" s="2436"/>
      <c r="D2" s="2436"/>
      <c r="E2" s="2436"/>
      <c r="F2" s="2436"/>
      <c r="G2" s="2436"/>
      <c r="H2" s="2436"/>
      <c r="I2" s="2436"/>
      <c r="J2" s="2436"/>
      <c r="K2" s="2436"/>
      <c r="L2" s="2436"/>
      <c r="M2" s="2436"/>
      <c r="N2" s="63"/>
      <c r="O2" s="63"/>
      <c r="P2" s="63"/>
      <c r="Q2" s="63"/>
      <c r="R2" s="63"/>
      <c r="S2" s="63"/>
      <c r="T2" s="63"/>
      <c r="U2" s="63"/>
      <c r="V2" s="63"/>
      <c r="W2" s="63"/>
      <c r="X2" s="63"/>
      <c r="Y2" s="63"/>
      <c r="Z2" s="63"/>
    </row>
    <row r="3" spans="1:26" ht="15">
      <c r="A3" s="2436" t="str" cm="1">
        <f t="array" ref="A3">'ESA Summary Table 1'!A3:A3</f>
        <v>Program Year 2024 Annual Report</v>
      </c>
      <c r="B3" s="2436"/>
      <c r="C3" s="2436"/>
      <c r="D3" s="2436"/>
      <c r="E3" s="2436"/>
      <c r="F3" s="2436"/>
      <c r="G3" s="2436"/>
      <c r="H3" s="2436"/>
      <c r="I3" s="2436"/>
      <c r="J3" s="2436"/>
      <c r="K3" s="2436"/>
      <c r="L3" s="2436"/>
      <c r="M3" s="2436"/>
      <c r="N3" s="155"/>
      <c r="O3" s="155"/>
      <c r="P3" s="155"/>
      <c r="Q3" s="155"/>
      <c r="R3" s="155"/>
      <c r="S3" s="155"/>
      <c r="T3" s="155"/>
      <c r="U3" s="155"/>
      <c r="V3" s="155"/>
      <c r="W3" s="155"/>
      <c r="X3" s="155"/>
      <c r="Y3" s="155"/>
      <c r="Z3" s="155"/>
    </row>
    <row r="4" spans="1:26" ht="16" thickBot="1">
      <c r="A4" s="1586"/>
      <c r="B4" s="464"/>
      <c r="C4" s="464"/>
      <c r="D4" s="464"/>
      <c r="E4" s="464"/>
      <c r="F4" s="464"/>
      <c r="G4" s="464"/>
      <c r="H4" s="464"/>
      <c r="I4" s="464"/>
      <c r="J4" s="464"/>
      <c r="K4" s="464"/>
      <c r="L4" s="464"/>
      <c r="M4" s="464"/>
    </row>
    <row r="5" spans="1:26" ht="13.5" thickBot="1">
      <c r="A5" s="634"/>
      <c r="B5" s="2657" t="s">
        <v>907</v>
      </c>
      <c r="C5" s="2657"/>
      <c r="D5" s="2657"/>
      <c r="E5" s="2470" t="s">
        <v>38</v>
      </c>
      <c r="F5" s="2470"/>
      <c r="G5" s="2470"/>
      <c r="H5" s="2658" t="s">
        <v>908</v>
      </c>
      <c r="I5" s="2658"/>
      <c r="J5" s="2658"/>
      <c r="K5" s="2659" t="s">
        <v>909</v>
      </c>
      <c r="L5" s="2659"/>
      <c r="M5" s="2660"/>
    </row>
    <row r="6" spans="1:26" ht="13">
      <c r="A6" s="635"/>
      <c r="B6" s="1361" t="s">
        <v>41</v>
      </c>
      <c r="C6" s="636" t="s">
        <v>42</v>
      </c>
      <c r="D6" s="1362" t="s">
        <v>43</v>
      </c>
      <c r="E6" s="1361" t="s">
        <v>41</v>
      </c>
      <c r="F6" s="636" t="s">
        <v>42</v>
      </c>
      <c r="G6" s="1362" t="s">
        <v>43</v>
      </c>
      <c r="H6" s="1361" t="s">
        <v>41</v>
      </c>
      <c r="I6" s="636" t="s">
        <v>42</v>
      </c>
      <c r="J6" s="1362" t="s">
        <v>43</v>
      </c>
      <c r="K6" s="684" t="s">
        <v>41</v>
      </c>
      <c r="L6" s="685" t="s">
        <v>42</v>
      </c>
      <c r="M6" s="686" t="s">
        <v>43</v>
      </c>
    </row>
    <row r="7" spans="1:26" ht="13">
      <c r="A7" s="1363" t="s">
        <v>217</v>
      </c>
      <c r="B7" s="1364"/>
      <c r="C7" s="560"/>
      <c r="D7" s="1365"/>
      <c r="E7" s="1301"/>
      <c r="F7" s="560"/>
      <c r="G7" s="1365"/>
      <c r="H7" s="1301"/>
      <c r="I7" s="661"/>
      <c r="J7" s="672"/>
      <c r="K7" s="673"/>
      <c r="L7" s="560"/>
      <c r="M7" s="1365"/>
    </row>
    <row r="8" spans="1:26" ht="15.65" customHeight="1">
      <c r="A8" s="1366" t="s">
        <v>910</v>
      </c>
      <c r="B8" s="637">
        <v>19424317.916952722</v>
      </c>
      <c r="C8" s="638">
        <v>0</v>
      </c>
      <c r="D8" s="639">
        <f>B8+C8</f>
        <v>19424317.916952722</v>
      </c>
      <c r="E8" s="637">
        <f>'ESA Summary Table 1'!E11</f>
        <v>853459.62000000011</v>
      </c>
      <c r="F8" s="638">
        <f>'ESA Summary Table 1'!F11</f>
        <v>0</v>
      </c>
      <c r="G8" s="639">
        <f>E8+F8</f>
        <v>853459.62000000011</v>
      </c>
      <c r="H8" s="637">
        <f>774681.62+E8</f>
        <v>1628141.2400000002</v>
      </c>
      <c r="I8" s="638">
        <v>0</v>
      </c>
      <c r="J8" s="1193">
        <f>H8+I8</f>
        <v>1628141.2400000002</v>
      </c>
      <c r="K8" s="662">
        <f>IFERROR(H8/B8,0)</f>
        <v>8.3819738070649449E-2</v>
      </c>
      <c r="L8" s="271"/>
      <c r="M8" s="1367">
        <f>IFERROR(J8/D8,0)</f>
        <v>8.3819738070649449E-2</v>
      </c>
      <c r="P8" s="2656"/>
      <c r="Q8" s="2656"/>
      <c r="R8" s="2656"/>
    </row>
    <row r="9" spans="1:26" ht="13">
      <c r="A9" s="1333" t="s">
        <v>47</v>
      </c>
      <c r="B9" s="637">
        <v>40832692.5</v>
      </c>
      <c r="C9" s="638">
        <v>0</v>
      </c>
      <c r="D9" s="640">
        <f t="shared" ref="D9" si="0">B9+C9</f>
        <v>40832692.5</v>
      </c>
      <c r="E9" s="637">
        <f>'ESA Summary Table 1'!E12</f>
        <v>3017561</v>
      </c>
      <c r="F9" s="638">
        <f>'ESA Summary Table 1'!F12</f>
        <v>0</v>
      </c>
      <c r="G9" s="640">
        <f t="shared" ref="G9" si="1">E9+F9</f>
        <v>3017561</v>
      </c>
      <c r="H9" s="637">
        <f>761198.079999998+E9</f>
        <v>3778759.0799999982</v>
      </c>
      <c r="I9" s="638">
        <v>0</v>
      </c>
      <c r="J9" s="1193">
        <f t="shared" ref="J9" si="2">H9+I9</f>
        <v>3778759.0799999982</v>
      </c>
      <c r="K9" s="662">
        <f t="shared" ref="K9:K10" si="3">IFERROR(H9/B9,0)</f>
        <v>9.2542491044400224E-2</v>
      </c>
      <c r="L9" s="271"/>
      <c r="M9" s="1367">
        <f t="shared" ref="M9:M10" si="4">IFERROR(J9/D9,0)</f>
        <v>9.2542491044400224E-2</v>
      </c>
      <c r="P9" s="2656"/>
      <c r="Q9" s="2656"/>
      <c r="R9" s="2656"/>
    </row>
    <row r="10" spans="1:26" ht="13.5" thickBot="1">
      <c r="A10" s="1333" t="s">
        <v>63</v>
      </c>
      <c r="B10" s="637">
        <v>8859000</v>
      </c>
      <c r="C10" s="638">
        <v>0</v>
      </c>
      <c r="D10" s="640">
        <f>B10+C10</f>
        <v>8859000</v>
      </c>
      <c r="E10" s="637">
        <f>'ESA Summary Table 1'!E13</f>
        <v>517582.77999999991</v>
      </c>
      <c r="F10" s="638">
        <f>'ESA Summary Table 1'!F13</f>
        <v>0</v>
      </c>
      <c r="G10" s="640">
        <f>E10+F10</f>
        <v>517582.77999999991</v>
      </c>
      <c r="H10" s="637">
        <f>748136.469999984+E10</f>
        <v>1265719.2499999839</v>
      </c>
      <c r="I10" s="638">
        <v>0</v>
      </c>
      <c r="J10" s="1193">
        <f>H10+I10</f>
        <v>1265719.2499999839</v>
      </c>
      <c r="K10" s="662">
        <f t="shared" si="3"/>
        <v>0.14287382887458899</v>
      </c>
      <c r="L10" s="271"/>
      <c r="M10" s="1367">
        <f t="shared" si="4"/>
        <v>0.14287382887458899</v>
      </c>
      <c r="P10" s="2656"/>
      <c r="Q10" s="2656"/>
      <c r="R10" s="2656"/>
    </row>
    <row r="11" spans="1:26" ht="13.5" thickBot="1">
      <c r="A11" s="641" t="s">
        <v>911</v>
      </c>
      <c r="B11" s="642">
        <f t="shared" ref="B11:J11" si="5">SUM(B8:B10)</f>
        <v>69116010.416952729</v>
      </c>
      <c r="C11" s="643">
        <f t="shared" si="5"/>
        <v>0</v>
      </c>
      <c r="D11" s="644">
        <f t="shared" si="5"/>
        <v>69116010.416952729</v>
      </c>
      <c r="E11" s="642">
        <f t="shared" si="5"/>
        <v>4388603.4000000004</v>
      </c>
      <c r="F11" s="663">
        <f t="shared" si="5"/>
        <v>0</v>
      </c>
      <c r="G11" s="644">
        <f t="shared" si="5"/>
        <v>4388603.4000000004</v>
      </c>
      <c r="H11" s="642">
        <f t="shared" si="5"/>
        <v>6672619.5699999826</v>
      </c>
      <c r="I11" s="663">
        <f t="shared" si="5"/>
        <v>0</v>
      </c>
      <c r="J11" s="644">
        <f t="shared" si="5"/>
        <v>6672619.5699999826</v>
      </c>
      <c r="K11" s="677">
        <f>IFERROR(H11/B11,0)</f>
        <v>9.6542313853858197E-2</v>
      </c>
      <c r="L11" s="664"/>
      <c r="M11" s="665">
        <f>IFERROR(J11/D11,0)</f>
        <v>9.6542313853858197E-2</v>
      </c>
      <c r="P11" s="2656"/>
      <c r="Q11" s="2656"/>
      <c r="R11" s="2656"/>
    </row>
    <row r="12" spans="1:26" ht="13">
      <c r="A12" s="645"/>
      <c r="B12" s="646"/>
      <c r="C12" s="647"/>
      <c r="D12" s="648"/>
      <c r="E12" s="666"/>
      <c r="F12" s="647"/>
      <c r="G12" s="648"/>
      <c r="H12" s="666"/>
      <c r="I12" s="667"/>
      <c r="J12" s="668"/>
      <c r="K12" s="669"/>
      <c r="L12" s="670"/>
      <c r="M12" s="671"/>
      <c r="P12" s="2656"/>
      <c r="Q12" s="2656"/>
      <c r="R12" s="2656"/>
    </row>
    <row r="13" spans="1:26" ht="15">
      <c r="A13" s="1363" t="s">
        <v>912</v>
      </c>
      <c r="B13" s="1364"/>
      <c r="C13" s="560"/>
      <c r="D13" s="1365"/>
      <c r="E13" s="1301"/>
      <c r="F13" s="560"/>
      <c r="G13" s="1365"/>
      <c r="H13" s="1301"/>
      <c r="I13" s="661"/>
      <c r="J13" s="672"/>
      <c r="K13" s="673"/>
      <c r="L13" s="560"/>
      <c r="M13" s="1365"/>
    </row>
    <row r="14" spans="1:26" ht="13">
      <c r="A14" s="1333" t="s">
        <v>913</v>
      </c>
      <c r="B14" s="637">
        <v>1744513.45</v>
      </c>
      <c r="C14" s="639">
        <v>0</v>
      </c>
      <c r="D14" s="639">
        <f t="shared" ref="D14:D16" si="6">B14+C14</f>
        <v>1744513.45</v>
      </c>
      <c r="E14" s="637">
        <v>91667.99</v>
      </c>
      <c r="F14" s="638">
        <v>0</v>
      </c>
      <c r="G14" s="1193">
        <f>E14+F14</f>
        <v>91667.99</v>
      </c>
      <c r="H14" s="637">
        <f>136775+G14</f>
        <v>228442.99</v>
      </c>
      <c r="I14" s="638">
        <v>0</v>
      </c>
      <c r="J14" s="1193">
        <f>H14+I14</f>
        <v>228442.99</v>
      </c>
      <c r="K14" s="662">
        <f t="shared" ref="K14:K17" si="7">IFERROR(H14/B14,0)</f>
        <v>0.13094940024681381</v>
      </c>
      <c r="L14" s="271"/>
      <c r="M14" s="1367">
        <f t="shared" ref="M14:M17" si="8">IFERROR(J14/D14,0)</f>
        <v>0.13094940024681381</v>
      </c>
    </row>
    <row r="15" spans="1:26" ht="13">
      <c r="A15" s="1333" t="s">
        <v>914</v>
      </c>
      <c r="B15" s="637">
        <v>594930</v>
      </c>
      <c r="C15" s="640">
        <v>0</v>
      </c>
      <c r="D15" s="639">
        <f t="shared" si="6"/>
        <v>594930</v>
      </c>
      <c r="E15" s="637">
        <v>77247.7</v>
      </c>
      <c r="F15" s="638">
        <v>0</v>
      </c>
      <c r="G15" s="1193">
        <f t="shared" ref="G15:G16" si="9">E15+F15</f>
        <v>77247.7</v>
      </c>
      <c r="H15" s="637">
        <f>144196.25+G15</f>
        <v>221443.95</v>
      </c>
      <c r="I15" s="638">
        <v>0</v>
      </c>
      <c r="J15" s="1193">
        <f t="shared" ref="J15:J16" si="10">H15+I15</f>
        <v>221443.95</v>
      </c>
      <c r="K15" s="662">
        <f t="shared" si="7"/>
        <v>0.37221849629368164</v>
      </c>
      <c r="L15" s="271"/>
      <c r="M15" s="1367">
        <f t="shared" si="8"/>
        <v>0.37221849629368164</v>
      </c>
    </row>
    <row r="16" spans="1:26" ht="13.5" thickBot="1">
      <c r="A16" s="1333" t="s">
        <v>915</v>
      </c>
      <c r="B16" s="637">
        <v>164550</v>
      </c>
      <c r="C16" s="649">
        <v>0</v>
      </c>
      <c r="D16" s="639">
        <f t="shared" si="6"/>
        <v>164550</v>
      </c>
      <c r="E16" s="637">
        <v>6862.5</v>
      </c>
      <c r="F16" s="674">
        <v>0</v>
      </c>
      <c r="G16" s="675">
        <f t="shared" si="9"/>
        <v>6862.5</v>
      </c>
      <c r="H16" s="637">
        <f>21632.5+E16</f>
        <v>28495</v>
      </c>
      <c r="I16" s="674">
        <v>0</v>
      </c>
      <c r="J16" s="675">
        <f t="shared" si="10"/>
        <v>28495</v>
      </c>
      <c r="K16" s="662">
        <f t="shared" si="7"/>
        <v>0.17316924946824674</v>
      </c>
      <c r="L16" s="271"/>
      <c r="M16" s="1367">
        <f t="shared" si="8"/>
        <v>0.17316924946824674</v>
      </c>
    </row>
    <row r="17" spans="1:13" ht="13.5" thickBot="1">
      <c r="A17" s="641" t="s">
        <v>916</v>
      </c>
      <c r="B17" s="650">
        <f>SUM(B14:B16)</f>
        <v>2503993.4500000002</v>
      </c>
      <c r="C17" s="643">
        <f t="shared" ref="C17:J17" si="11">SUM(C14:C16)</f>
        <v>0</v>
      </c>
      <c r="D17" s="651">
        <f t="shared" si="11"/>
        <v>2503993.4500000002</v>
      </c>
      <c r="E17" s="650">
        <f t="shared" si="11"/>
        <v>175778.19</v>
      </c>
      <c r="F17" s="663">
        <f t="shared" si="11"/>
        <v>0</v>
      </c>
      <c r="G17" s="651">
        <f t="shared" si="11"/>
        <v>175778.19</v>
      </c>
      <c r="H17" s="676">
        <f t="shared" si="11"/>
        <v>478381.94</v>
      </c>
      <c r="I17" s="663">
        <f t="shared" si="11"/>
        <v>0</v>
      </c>
      <c r="J17" s="651">
        <f t="shared" si="11"/>
        <v>478381.94</v>
      </c>
      <c r="K17" s="677">
        <f t="shared" si="7"/>
        <v>0.19104760038409843</v>
      </c>
      <c r="L17" s="664"/>
      <c r="M17" s="665">
        <f t="shared" si="8"/>
        <v>0.19104760038409843</v>
      </c>
    </row>
    <row r="18" spans="1:13" ht="20.149999999999999" customHeight="1" thickBot="1">
      <c r="A18" s="652"/>
      <c r="B18" s="653"/>
      <c r="C18" s="654"/>
      <c r="D18" s="655"/>
      <c r="E18" s="653"/>
      <c r="F18" s="654"/>
      <c r="G18" s="655"/>
      <c r="H18" s="997"/>
      <c r="I18" s="997"/>
      <c r="J18" s="997"/>
      <c r="K18" s="678"/>
      <c r="L18" s="679"/>
      <c r="M18" s="680"/>
    </row>
    <row r="19" spans="1:13" ht="15">
      <c r="A19" s="2221" t="s">
        <v>917</v>
      </c>
      <c r="B19" s="2217"/>
      <c r="C19" s="2206"/>
      <c r="D19" s="2207"/>
      <c r="E19" s="656"/>
      <c r="F19" s="657"/>
      <c r="G19" s="658"/>
      <c r="H19" s="656"/>
      <c r="I19" s="657"/>
      <c r="J19" s="658"/>
      <c r="K19" s="681"/>
      <c r="L19" s="682"/>
      <c r="M19" s="683"/>
    </row>
    <row r="20" spans="1:13" ht="12.75" customHeight="1">
      <c r="A20" s="1264" t="s">
        <v>918</v>
      </c>
      <c r="B20" s="2218">
        <v>75000</v>
      </c>
      <c r="C20" s="2209">
        <v>0</v>
      </c>
      <c r="D20" s="2209">
        <f t="shared" ref="D20:D27" si="12">B20+C20</f>
        <v>75000</v>
      </c>
      <c r="E20" s="2204">
        <v>0</v>
      </c>
      <c r="F20" s="638">
        <v>0</v>
      </c>
      <c r="G20" s="1193">
        <f t="shared" ref="G20:G27" si="13">E20+F20</f>
        <v>0</v>
      </c>
      <c r="H20" s="637">
        <v>74901</v>
      </c>
      <c r="I20" s="638">
        <v>0</v>
      </c>
      <c r="J20" s="1193">
        <f t="shared" ref="J20:J27" si="14">H20+I20</f>
        <v>74901</v>
      </c>
      <c r="K20" s="662">
        <f t="shared" ref="K20:K28" si="15">IFERROR(H20/B20,0)</f>
        <v>0.99868000000000001</v>
      </c>
      <c r="L20" s="271"/>
      <c r="M20" s="1367">
        <f t="shared" ref="M20:M28" si="16">IFERROR(J20/D20,0)</f>
        <v>0.99868000000000001</v>
      </c>
    </row>
    <row r="21" spans="1:13" ht="12.75" customHeight="1">
      <c r="A21" s="1264" t="s">
        <v>919</v>
      </c>
      <c r="B21" s="2218">
        <v>75000</v>
      </c>
      <c r="C21" s="2209">
        <v>0</v>
      </c>
      <c r="D21" s="2209">
        <f t="shared" si="12"/>
        <v>75000</v>
      </c>
      <c r="E21" s="2204">
        <v>6025.5</v>
      </c>
      <c r="F21" s="638">
        <v>0</v>
      </c>
      <c r="G21" s="1193">
        <f>E21+F21</f>
        <v>6025.5</v>
      </c>
      <c r="H21" s="637">
        <v>6025.5</v>
      </c>
      <c r="I21" s="638">
        <v>0</v>
      </c>
      <c r="J21" s="1193">
        <f t="shared" si="14"/>
        <v>6025.5</v>
      </c>
      <c r="K21" s="662">
        <f t="shared" si="15"/>
        <v>8.0339999999999995E-2</v>
      </c>
      <c r="L21" s="271"/>
      <c r="M21" s="1367">
        <f t="shared" si="16"/>
        <v>8.0339999999999995E-2</v>
      </c>
    </row>
    <row r="22" spans="1:13" ht="12.75" customHeight="1">
      <c r="A22" s="1264" t="s">
        <v>920</v>
      </c>
      <c r="B22" s="2218">
        <v>75000</v>
      </c>
      <c r="C22" s="2209">
        <v>0</v>
      </c>
      <c r="D22" s="2209">
        <f t="shared" si="12"/>
        <v>75000</v>
      </c>
      <c r="E22" s="2204">
        <v>0</v>
      </c>
      <c r="F22" s="638">
        <v>0</v>
      </c>
      <c r="G22" s="1193">
        <f t="shared" si="13"/>
        <v>0</v>
      </c>
      <c r="H22" s="637">
        <v>0</v>
      </c>
      <c r="I22" s="638">
        <v>0</v>
      </c>
      <c r="J22" s="1193">
        <f t="shared" si="14"/>
        <v>0</v>
      </c>
      <c r="K22" s="662">
        <f t="shared" si="15"/>
        <v>0</v>
      </c>
      <c r="L22" s="271"/>
      <c r="M22" s="1367">
        <f t="shared" si="16"/>
        <v>0</v>
      </c>
    </row>
    <row r="23" spans="1:13" ht="12.75" customHeight="1">
      <c r="A23" s="1264" t="s">
        <v>921</v>
      </c>
      <c r="B23" s="2218">
        <v>22494.5</v>
      </c>
      <c r="C23" s="2209">
        <v>0</v>
      </c>
      <c r="D23" s="2209">
        <f t="shared" si="12"/>
        <v>22494.5</v>
      </c>
      <c r="E23" s="2204">
        <v>0</v>
      </c>
      <c r="F23" s="638">
        <v>0</v>
      </c>
      <c r="G23" s="1193">
        <f t="shared" si="13"/>
        <v>0</v>
      </c>
      <c r="H23" s="637">
        <v>22494</v>
      </c>
      <c r="I23" s="638">
        <v>0</v>
      </c>
      <c r="J23" s="1193">
        <f t="shared" si="14"/>
        <v>22494</v>
      </c>
      <c r="K23" s="662">
        <f t="shared" si="15"/>
        <v>0.99997777234435081</v>
      </c>
      <c r="L23" s="271"/>
      <c r="M23" s="1367">
        <f t="shared" si="16"/>
        <v>0.99997777234435081</v>
      </c>
    </row>
    <row r="24" spans="1:13" ht="12.75" customHeight="1">
      <c r="A24" s="1264" t="s">
        <v>922</v>
      </c>
      <c r="B24" s="2218">
        <v>450000</v>
      </c>
      <c r="C24" s="2209">
        <v>0</v>
      </c>
      <c r="D24" s="2209">
        <f t="shared" si="12"/>
        <v>450000</v>
      </c>
      <c r="E24" s="2204">
        <v>0</v>
      </c>
      <c r="F24" s="638">
        <v>0</v>
      </c>
      <c r="G24" s="1193">
        <f t="shared" si="13"/>
        <v>0</v>
      </c>
      <c r="H24" s="637">
        <v>0</v>
      </c>
      <c r="I24" s="638">
        <v>0</v>
      </c>
      <c r="J24" s="1193">
        <f t="shared" si="14"/>
        <v>0</v>
      </c>
      <c r="K24" s="662">
        <f t="shared" si="15"/>
        <v>0</v>
      </c>
      <c r="L24" s="271"/>
      <c r="M24" s="1367">
        <f t="shared" si="16"/>
        <v>0</v>
      </c>
    </row>
    <row r="25" spans="1:13" ht="12.75" customHeight="1">
      <c r="A25" s="1264" t="s">
        <v>923</v>
      </c>
      <c r="B25" s="2219">
        <v>150000</v>
      </c>
      <c r="C25" s="2210">
        <v>0</v>
      </c>
      <c r="D25" s="2210">
        <f t="shared" si="12"/>
        <v>150000</v>
      </c>
      <c r="E25" s="2204">
        <v>72704.7</v>
      </c>
      <c r="F25" s="638">
        <v>0</v>
      </c>
      <c r="G25" s="1193">
        <f>+E25</f>
        <v>72704.7</v>
      </c>
      <c r="H25" s="637">
        <f>G25</f>
        <v>72704.7</v>
      </c>
      <c r="I25" s="638">
        <v>0</v>
      </c>
      <c r="J25" s="1193">
        <f t="shared" si="14"/>
        <v>72704.7</v>
      </c>
      <c r="K25" s="662">
        <f t="shared" si="15"/>
        <v>0.48469799999999996</v>
      </c>
      <c r="L25" s="271"/>
      <c r="M25" s="1367">
        <f t="shared" si="16"/>
        <v>0.48469799999999996</v>
      </c>
    </row>
    <row r="26" spans="1:13" ht="12.75" customHeight="1">
      <c r="A26" s="1264" t="s">
        <v>924</v>
      </c>
      <c r="B26" s="2218">
        <v>155000</v>
      </c>
      <c r="C26" s="2209">
        <v>0</v>
      </c>
      <c r="D26" s="2209">
        <f t="shared" si="12"/>
        <v>155000</v>
      </c>
      <c r="E26" s="2204">
        <v>0</v>
      </c>
      <c r="F26" s="638">
        <v>0</v>
      </c>
      <c r="G26" s="1193">
        <f>+E26</f>
        <v>0</v>
      </c>
      <c r="H26" s="637">
        <v>0</v>
      </c>
      <c r="I26" s="638">
        <v>0</v>
      </c>
      <c r="J26" s="1193">
        <f t="shared" si="14"/>
        <v>0</v>
      </c>
      <c r="K26" s="662">
        <f t="shared" si="15"/>
        <v>0</v>
      </c>
      <c r="L26" s="271"/>
      <c r="M26" s="1367">
        <f t="shared" si="16"/>
        <v>0</v>
      </c>
    </row>
    <row r="27" spans="1:13" ht="12.75" customHeight="1" thickBot="1">
      <c r="A27" s="2068" t="s">
        <v>925</v>
      </c>
      <c r="B27" s="2220">
        <v>150000</v>
      </c>
      <c r="C27" s="2211">
        <v>0</v>
      </c>
      <c r="D27" s="2211">
        <f t="shared" si="12"/>
        <v>150000</v>
      </c>
      <c r="E27" s="2208">
        <v>0</v>
      </c>
      <c r="F27" s="674">
        <v>0</v>
      </c>
      <c r="G27" s="675">
        <f t="shared" si="13"/>
        <v>0</v>
      </c>
      <c r="H27" s="2212">
        <f>E27</f>
        <v>0</v>
      </c>
      <c r="I27" s="674">
        <v>0</v>
      </c>
      <c r="J27" s="675">
        <f t="shared" si="14"/>
        <v>0</v>
      </c>
      <c r="K27" s="2213">
        <f t="shared" si="15"/>
        <v>0</v>
      </c>
      <c r="L27" s="2214"/>
      <c r="M27" s="2215">
        <f t="shared" si="16"/>
        <v>0</v>
      </c>
    </row>
    <row r="28" spans="1:13" ht="12.75" customHeight="1" thickBot="1">
      <c r="A28" s="2222" t="s">
        <v>926</v>
      </c>
      <c r="B28" s="2205">
        <f t="shared" ref="B28:J28" si="17">SUM(B20:B27)</f>
        <v>1152494.5</v>
      </c>
      <c r="C28" s="663">
        <f t="shared" si="17"/>
        <v>0</v>
      </c>
      <c r="D28" s="2216">
        <f t="shared" si="17"/>
        <v>1152494.5</v>
      </c>
      <c r="E28" s="2205">
        <f t="shared" si="17"/>
        <v>78730.2</v>
      </c>
      <c r="F28" s="643">
        <f t="shared" si="17"/>
        <v>0</v>
      </c>
      <c r="G28" s="660">
        <f t="shared" si="17"/>
        <v>78730.2</v>
      </c>
      <c r="H28" s="659">
        <f t="shared" si="17"/>
        <v>176125.2</v>
      </c>
      <c r="I28" s="643">
        <f t="shared" si="17"/>
        <v>0</v>
      </c>
      <c r="J28" s="660">
        <f t="shared" si="17"/>
        <v>176125.2</v>
      </c>
      <c r="K28" s="677">
        <f t="shared" si="15"/>
        <v>0.15282085944878696</v>
      </c>
      <c r="L28" s="664"/>
      <c r="M28" s="665">
        <f t="shared" si="16"/>
        <v>0.15282085944878696</v>
      </c>
    </row>
    <row r="30" spans="1:13" ht="33.65" customHeight="1">
      <c r="A30" s="2662" t="s">
        <v>927</v>
      </c>
      <c r="B30" s="2662"/>
      <c r="C30" s="2662"/>
      <c r="D30" s="2662"/>
      <c r="E30" s="2662"/>
      <c r="F30" s="2662"/>
      <c r="G30" s="2662"/>
      <c r="H30" s="2662"/>
      <c r="I30" s="2662"/>
      <c r="J30" s="2662"/>
      <c r="K30" s="2662"/>
      <c r="L30" s="2662"/>
      <c r="M30" s="2662"/>
    </row>
    <row r="31" spans="1:13" ht="13.5" customHeight="1">
      <c r="A31" s="2519" t="s">
        <v>928</v>
      </c>
      <c r="B31" s="2519"/>
      <c r="C31" s="2519"/>
      <c r="D31" s="2519"/>
      <c r="E31" s="2519"/>
      <c r="F31" s="2519"/>
      <c r="G31" s="2519"/>
      <c r="H31" s="2519"/>
      <c r="I31" s="2519"/>
      <c r="J31" s="2519"/>
      <c r="K31" s="2519"/>
      <c r="L31" s="2519"/>
      <c r="M31" s="2519"/>
    </row>
    <row r="32" spans="1:13" ht="29.15" customHeight="1">
      <c r="A32" s="2663" t="s">
        <v>929</v>
      </c>
      <c r="B32" s="2662"/>
      <c r="C32" s="2662"/>
      <c r="D32" s="2662"/>
      <c r="E32" s="2662"/>
      <c r="F32" s="2662"/>
      <c r="G32" s="2662"/>
      <c r="H32" s="2662"/>
      <c r="I32" s="2662"/>
      <c r="J32" s="2662"/>
      <c r="K32" s="2662"/>
      <c r="L32" s="2662"/>
      <c r="M32" s="2662"/>
    </row>
    <row r="33" spans="1:13" ht="14.15" customHeight="1">
      <c r="A33" s="2662" t="s">
        <v>930</v>
      </c>
      <c r="B33" s="2662"/>
      <c r="C33" s="2662"/>
      <c r="D33" s="2662"/>
      <c r="E33" s="2662"/>
      <c r="F33" s="2662"/>
      <c r="G33" s="2662"/>
      <c r="H33" s="2662"/>
      <c r="I33" s="2662"/>
      <c r="J33" s="2662"/>
      <c r="K33" s="2662"/>
      <c r="L33" s="2662"/>
      <c r="M33" s="2662"/>
    </row>
    <row r="34" spans="1:13" ht="32.65" customHeight="1">
      <c r="A34" s="2662" t="s">
        <v>931</v>
      </c>
      <c r="B34" s="2662"/>
      <c r="C34" s="2662"/>
      <c r="D34" s="2662"/>
      <c r="E34" s="2662"/>
      <c r="F34" s="2662"/>
      <c r="G34" s="2662"/>
      <c r="H34" s="2662"/>
      <c r="I34" s="2662"/>
      <c r="J34" s="2662"/>
      <c r="K34" s="2662"/>
      <c r="L34" s="2662"/>
      <c r="M34" s="2662"/>
    </row>
    <row r="35" spans="1:13" ht="13">
      <c r="A35" s="2661" t="s">
        <v>932</v>
      </c>
      <c r="B35" s="2661"/>
      <c r="C35" s="2661"/>
      <c r="D35" s="2661"/>
      <c r="E35" s="2661"/>
      <c r="F35" s="2661"/>
      <c r="G35" s="2661"/>
      <c r="H35" s="2661"/>
      <c r="I35" s="2661"/>
      <c r="J35" s="2661"/>
      <c r="K35" s="2661"/>
      <c r="L35" s="2661"/>
      <c r="M35" s="2661"/>
    </row>
  </sheetData>
  <mergeCells count="14">
    <mergeCell ref="A3:M3"/>
    <mergeCell ref="A2:M2"/>
    <mergeCell ref="A1:M1"/>
    <mergeCell ref="A35:M35"/>
    <mergeCell ref="A30:M30"/>
    <mergeCell ref="A31:M31"/>
    <mergeCell ref="A32:M32"/>
    <mergeCell ref="A33:M33"/>
    <mergeCell ref="A34:M34"/>
    <mergeCell ref="P8:R12"/>
    <mergeCell ref="B5:D5"/>
    <mergeCell ref="E5:G5"/>
    <mergeCell ref="H5:J5"/>
    <mergeCell ref="K5:M5"/>
  </mergeCells>
  <printOptions horizontalCentered="1"/>
  <pageMargins left="0.25" right="0.25" top="0.5" bottom="0.5" header="0.3" footer="0.3"/>
  <pageSetup scale="57" orientation="portrait" r:id="rId1"/>
  <headerFooter scaleWithDoc="0"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B1408-592C-4C81-9AF4-94224B57C63F}">
  <sheetPr>
    <pageSetUpPr fitToPage="1"/>
  </sheetPr>
  <dimension ref="A1:Z16"/>
  <sheetViews>
    <sheetView view="pageBreakPreview" zoomScale="90" zoomScaleNormal="100" zoomScaleSheetLayoutView="90" workbookViewId="0">
      <selection activeCell="E32" sqref="E32"/>
    </sheetView>
  </sheetViews>
  <sheetFormatPr defaultColWidth="9.26953125" defaultRowHeight="13"/>
  <cols>
    <col min="1" max="1" width="67.7265625" style="10" customWidth="1"/>
    <col min="2" max="2" width="15.453125" style="10" customWidth="1"/>
    <col min="3" max="3" width="66.7265625" style="10" customWidth="1"/>
    <col min="4" max="7" width="9.26953125" style="10"/>
    <col min="8" max="8" width="38.54296875" style="10" customWidth="1"/>
    <col min="9" max="16384" width="9.26953125" style="10"/>
  </cols>
  <sheetData>
    <row r="1" spans="1:26" ht="15.75" customHeight="1">
      <c r="A1" s="2439" t="s">
        <v>933</v>
      </c>
      <c r="B1" s="2439"/>
      <c r="C1" s="2439"/>
      <c r="D1" s="154"/>
      <c r="E1" s="154"/>
      <c r="F1" s="154"/>
      <c r="G1" s="154"/>
      <c r="H1" s="154"/>
      <c r="I1" s="154"/>
      <c r="J1" s="154"/>
      <c r="K1" s="154"/>
      <c r="L1" s="154"/>
      <c r="M1" s="154"/>
      <c r="N1" s="154"/>
      <c r="O1" s="154"/>
      <c r="P1" s="154"/>
      <c r="Q1" s="154"/>
      <c r="R1" s="154"/>
      <c r="S1" s="154"/>
      <c r="T1" s="154"/>
      <c r="U1" s="154"/>
      <c r="V1" s="154"/>
      <c r="W1" s="154"/>
      <c r="X1" s="154"/>
      <c r="Y1" s="154"/>
      <c r="Z1" s="154"/>
    </row>
    <row r="2" spans="1:26" ht="15">
      <c r="A2" s="2436" t="str" cm="1">
        <f t="array" ref="A2">'ESA Summary Table 1'!A2:A2</f>
        <v>Southern California Edison</v>
      </c>
      <c r="B2" s="2436"/>
      <c r="C2" s="2436"/>
      <c r="D2" s="63"/>
      <c r="E2" s="63"/>
      <c r="F2" s="63"/>
      <c r="G2" s="63"/>
      <c r="H2" s="63"/>
      <c r="I2" s="63"/>
      <c r="J2" s="63"/>
      <c r="K2" s="63"/>
      <c r="L2" s="63"/>
      <c r="M2" s="63"/>
      <c r="N2" s="63"/>
      <c r="O2" s="63"/>
      <c r="P2" s="63"/>
      <c r="Q2" s="63"/>
      <c r="R2" s="63"/>
      <c r="S2" s="63"/>
      <c r="T2" s="63"/>
      <c r="U2" s="63"/>
      <c r="V2" s="63"/>
      <c r="W2" s="63"/>
      <c r="X2" s="63"/>
      <c r="Y2" s="63"/>
      <c r="Z2" s="63"/>
    </row>
    <row r="3" spans="1:26" ht="15">
      <c r="A3" s="2436" t="str" cm="1">
        <f t="array" ref="A3">'ESA Summary Table 1'!A3:A3</f>
        <v>Program Year 2024 Annual Report</v>
      </c>
      <c r="B3" s="2436"/>
      <c r="C3" s="2436"/>
      <c r="D3" s="155"/>
      <c r="E3" s="155"/>
      <c r="F3" s="155"/>
      <c r="G3" s="155"/>
      <c r="H3" s="155"/>
      <c r="I3" s="155"/>
      <c r="J3" s="155"/>
      <c r="K3" s="155"/>
      <c r="L3" s="155"/>
      <c r="M3" s="155"/>
      <c r="N3" s="155"/>
      <c r="O3" s="155"/>
      <c r="P3" s="155"/>
      <c r="Q3" s="155"/>
      <c r="R3" s="155"/>
      <c r="S3" s="155"/>
      <c r="T3" s="155"/>
      <c r="U3" s="155"/>
      <c r="V3" s="155"/>
      <c r="W3" s="155"/>
      <c r="X3" s="155"/>
      <c r="Y3" s="155"/>
      <c r="Z3" s="155"/>
    </row>
    <row r="4" spans="1:26" ht="15">
      <c r="A4" s="2664"/>
      <c r="B4" s="2664"/>
      <c r="C4" s="2664"/>
      <c r="D4" s="715"/>
      <c r="E4" s="715"/>
      <c r="F4" s="715"/>
      <c r="G4" s="715"/>
      <c r="H4" s="715"/>
      <c r="I4" s="715"/>
      <c r="J4" s="715"/>
    </row>
    <row r="5" spans="1:26" ht="16" thickBot="1">
      <c r="A5" s="1560"/>
      <c r="B5" s="65"/>
    </row>
    <row r="6" spans="1:26" ht="60.5" thickBot="1">
      <c r="A6" s="2008" t="s">
        <v>934</v>
      </c>
      <c r="B6" s="2008" t="s">
        <v>935</v>
      </c>
      <c r="C6" s="2008" t="s">
        <v>936</v>
      </c>
      <c r="F6" s="225"/>
      <c r="G6" s="223"/>
      <c r="H6" s="223"/>
    </row>
    <row r="7" spans="1:26" ht="15.5">
      <c r="A7" s="1368" t="s">
        <v>937</v>
      </c>
      <c r="B7" s="383">
        <v>1</v>
      </c>
      <c r="C7" s="1369" t="s">
        <v>938</v>
      </c>
    </row>
    <row r="8" spans="1:26" ht="46.5">
      <c r="A8" s="1368" t="s">
        <v>939</v>
      </c>
      <c r="B8" s="383">
        <v>8</v>
      </c>
      <c r="C8" s="1369" t="s">
        <v>940</v>
      </c>
    </row>
    <row r="9" spans="1:26" ht="15.5">
      <c r="A9" s="1368" t="s">
        <v>941</v>
      </c>
      <c r="B9" s="383">
        <v>3</v>
      </c>
      <c r="C9" s="1369" t="s">
        <v>942</v>
      </c>
    </row>
    <row r="10" spans="1:26" ht="15.5">
      <c r="A10" s="1368" t="s">
        <v>943</v>
      </c>
      <c r="B10" s="383">
        <v>2</v>
      </c>
      <c r="C10" s="1369" t="s">
        <v>944</v>
      </c>
    </row>
    <row r="11" spans="1:26" ht="15.5">
      <c r="A11" s="1368" t="s">
        <v>945</v>
      </c>
      <c r="B11" s="383">
        <v>1</v>
      </c>
      <c r="C11" s="1370" t="s">
        <v>938</v>
      </c>
    </row>
    <row r="12" spans="1:26" ht="15.5">
      <c r="A12" s="1368" t="s">
        <v>946</v>
      </c>
      <c r="B12" s="383">
        <v>0</v>
      </c>
      <c r="C12" s="1370"/>
    </row>
    <row r="13" spans="1:26" ht="53.15" customHeight="1">
      <c r="A13" s="1368" t="s">
        <v>947</v>
      </c>
      <c r="B13" s="383">
        <v>0</v>
      </c>
      <c r="C13" s="1370"/>
    </row>
    <row r="14" spans="1:26" ht="16" thickBot="1">
      <c r="A14" s="1371" t="s">
        <v>948</v>
      </c>
      <c r="B14" s="1372">
        <v>0</v>
      </c>
      <c r="C14" s="1373"/>
    </row>
    <row r="15" spans="1:26" ht="15.5">
      <c r="A15" s="65"/>
      <c r="B15" s="65"/>
      <c r="C15" s="65"/>
    </row>
    <row r="16" spans="1:26" ht="15.5">
      <c r="A16" s="65"/>
      <c r="B16" s="65"/>
      <c r="C16" s="65"/>
    </row>
  </sheetData>
  <mergeCells count="4">
    <mergeCell ref="A1:C1"/>
    <mergeCell ref="A2:C2"/>
    <mergeCell ref="A3:C3"/>
    <mergeCell ref="A4:C4"/>
  </mergeCells>
  <printOptions horizontalCentered="1"/>
  <pageMargins left="0.25" right="0.25" top="0.5" bottom="0.5" header="0.3" footer="0.3"/>
  <pageSetup scale="69" orientation="portrait" r:id="rId1"/>
  <headerFooter scaleWithDoc="0" alignWithMargins="0"/>
  <colBreaks count="1" manualBreakCount="1">
    <brk id="3"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AD7B6-3B57-4929-B7B3-101D3A27A69C}">
  <dimension ref="A1:Y270"/>
  <sheetViews>
    <sheetView view="pageBreakPreview" topLeftCell="A5" zoomScale="90" zoomScaleNormal="100" zoomScaleSheetLayoutView="90" workbookViewId="0">
      <selection activeCell="E32" sqref="E32"/>
    </sheetView>
  </sheetViews>
  <sheetFormatPr defaultColWidth="8.7265625" defaultRowHeight="13"/>
  <cols>
    <col min="1" max="1" width="23.26953125" style="10" customWidth="1"/>
    <col min="2" max="2" width="15.26953125" style="10" customWidth="1"/>
    <col min="3" max="5" width="14.7265625" style="10" customWidth="1"/>
    <col min="6" max="6" width="12.54296875" style="10" customWidth="1"/>
    <col min="7" max="9" width="18.26953125" style="10" customWidth="1"/>
    <col min="10" max="11" width="20.453125" style="10" customWidth="1"/>
    <col min="12" max="12" width="17.7265625" style="10" customWidth="1"/>
    <col min="13" max="13" width="16.7265625" style="10" customWidth="1"/>
    <col min="14" max="14" width="15.7265625" style="10" customWidth="1"/>
    <col min="15" max="15" width="12.54296875" style="10" customWidth="1"/>
    <col min="16" max="16" width="14.453125" style="10" customWidth="1"/>
    <col min="17" max="17" width="10.54296875" style="10" customWidth="1"/>
    <col min="18" max="18" width="14.7265625" style="10" customWidth="1"/>
    <col min="19" max="19" width="14.54296875" style="10" customWidth="1"/>
    <col min="20" max="20" width="15.26953125" style="10" customWidth="1"/>
    <col min="21" max="21" width="14.54296875" style="10" customWidth="1"/>
    <col min="22" max="22" width="16.26953125" style="10" customWidth="1"/>
    <col min="23" max="23" width="14.26953125" style="10" customWidth="1"/>
    <col min="24" max="24" width="14.453125" style="10" customWidth="1"/>
    <col min="25" max="25" width="8.7265625" style="10"/>
    <col min="26" max="26" width="13.54296875" style="10" customWidth="1"/>
    <col min="27" max="27" width="14.453125" style="10" customWidth="1"/>
    <col min="28" max="28" width="12.453125" style="10" customWidth="1"/>
    <col min="29" max="29" width="11.7265625" style="10" customWidth="1"/>
    <col min="30" max="30" width="13.7265625" style="10" customWidth="1"/>
    <col min="31" max="31" width="12.7265625" style="10" customWidth="1"/>
    <col min="32" max="32" width="11.54296875" style="10" customWidth="1"/>
    <col min="33" max="33" width="8.7265625" style="10"/>
    <col min="34" max="34" width="12.26953125" style="10" customWidth="1"/>
    <col min="35" max="35" width="13" style="10" customWidth="1"/>
    <col min="36" max="36" width="12.26953125" style="10" customWidth="1"/>
    <col min="37" max="37" width="16.453125" style="10" customWidth="1"/>
    <col min="38" max="39" width="12.453125" style="10" customWidth="1"/>
    <col min="40" max="40" width="13" style="10" customWidth="1"/>
    <col min="41" max="41" width="11.54296875" style="10" customWidth="1"/>
    <col min="42" max="42" width="13.54296875" style="10" customWidth="1"/>
    <col min="43" max="43" width="12.453125" style="10" customWidth="1"/>
    <col min="44" max="44" width="12.26953125" style="10" customWidth="1"/>
    <col min="45" max="45" width="14.54296875" style="10" customWidth="1"/>
    <col min="46" max="46" width="12.453125" style="10" customWidth="1"/>
    <col min="47" max="47" width="15.26953125" style="10" customWidth="1"/>
    <col min="48" max="48" width="12.7265625" style="10" customWidth="1"/>
    <col min="49" max="49" width="9.54296875" style="10" customWidth="1"/>
    <col min="50" max="50" width="12.453125" style="10" customWidth="1"/>
    <col min="51" max="52" width="12.54296875" style="10" customWidth="1"/>
    <col min="53" max="53" width="13.54296875" style="10" customWidth="1"/>
    <col min="54" max="54" width="13" style="10" customWidth="1"/>
    <col min="55" max="55" width="15.453125" style="10" customWidth="1"/>
    <col min="56" max="56" width="12.54296875" style="10" customWidth="1"/>
    <col min="57" max="57" width="10" style="10" customWidth="1"/>
    <col min="58" max="16384" width="8.7265625" style="10"/>
  </cols>
  <sheetData>
    <row r="1" spans="1:25" ht="15.75" customHeight="1">
      <c r="A1" s="2439" t="s">
        <v>949</v>
      </c>
      <c r="B1" s="2439"/>
      <c r="C1" s="2439"/>
      <c r="D1" s="2439"/>
      <c r="E1" s="2439"/>
      <c r="F1" s="2439"/>
      <c r="G1" s="2439"/>
      <c r="H1" s="2439"/>
      <c r="I1" s="2439"/>
      <c r="J1" s="2439"/>
      <c r="K1" s="2439"/>
      <c r="L1" s="2439"/>
      <c r="M1" s="2439"/>
      <c r="N1" s="154"/>
      <c r="O1" s="154"/>
      <c r="P1" s="154"/>
      <c r="Q1" s="154"/>
      <c r="R1" s="154"/>
      <c r="S1" s="154"/>
      <c r="T1" s="154"/>
      <c r="U1" s="154"/>
      <c r="V1" s="154"/>
      <c r="W1" s="154"/>
      <c r="X1" s="154"/>
      <c r="Y1" s="154"/>
    </row>
    <row r="2" spans="1:25" ht="15">
      <c r="A2" s="2436" t="str" cm="1">
        <f t="array" ref="A2">'ESA Summary Table 1'!A2:A2</f>
        <v>Southern California Edison</v>
      </c>
      <c r="B2" s="2436"/>
      <c r="C2" s="2436"/>
      <c r="D2" s="2436"/>
      <c r="E2" s="2436"/>
      <c r="F2" s="2436"/>
      <c r="G2" s="2436"/>
      <c r="H2" s="2436"/>
      <c r="I2" s="2436"/>
      <c r="J2" s="2436"/>
      <c r="K2" s="2436"/>
      <c r="L2" s="2436"/>
      <c r="M2" s="2436"/>
      <c r="N2" s="63"/>
      <c r="O2" s="63"/>
      <c r="P2" s="63"/>
      <c r="Q2" s="63"/>
      <c r="R2" s="63"/>
      <c r="S2" s="63"/>
      <c r="T2" s="63"/>
      <c r="U2" s="63"/>
      <c r="V2" s="63"/>
      <c r="W2" s="63"/>
      <c r="X2" s="63"/>
      <c r="Y2" s="63"/>
    </row>
    <row r="3" spans="1:25" ht="15">
      <c r="A3" s="2436" t="str" cm="1">
        <f t="array" ref="A3">'ESA Summary Table 1'!A3:A3</f>
        <v>Program Year 2024 Annual Report</v>
      </c>
      <c r="B3" s="2436"/>
      <c r="C3" s="2436"/>
      <c r="D3" s="2436"/>
      <c r="E3" s="2436"/>
      <c r="F3" s="2436"/>
      <c r="G3" s="2436"/>
      <c r="H3" s="2436"/>
      <c r="I3" s="2436"/>
      <c r="J3" s="2436"/>
      <c r="K3" s="2436"/>
      <c r="L3" s="2436"/>
      <c r="M3" s="2436"/>
      <c r="N3" s="155"/>
      <c r="O3" s="155"/>
      <c r="P3" s="155"/>
      <c r="Q3" s="155"/>
      <c r="R3" s="155"/>
      <c r="S3" s="155"/>
      <c r="T3" s="155"/>
      <c r="U3" s="155"/>
      <c r="V3" s="155"/>
      <c r="W3" s="155"/>
      <c r="X3" s="155"/>
      <c r="Y3" s="155"/>
    </row>
    <row r="4" spans="1:25" ht="15">
      <c r="A4" s="495"/>
      <c r="B4" s="495"/>
      <c r="C4" s="495"/>
      <c r="D4" s="495"/>
      <c r="E4" s="495"/>
      <c r="F4" s="495"/>
      <c r="G4" s="495"/>
      <c r="H4" s="495"/>
      <c r="I4" s="495"/>
      <c r="J4" s="495"/>
      <c r="K4" s="495"/>
      <c r="L4" s="495"/>
    </row>
    <row r="5" spans="1:25" ht="18" customHeight="1" thickBot="1">
      <c r="A5" s="1604" t="s">
        <v>950</v>
      </c>
      <c r="B5" s="1604"/>
      <c r="C5" s="1604"/>
      <c r="D5" s="220"/>
    </row>
    <row r="6" spans="1:25" ht="65.5" thickBot="1">
      <c r="A6" s="723" t="s">
        <v>951</v>
      </c>
      <c r="B6" s="1607" t="s">
        <v>952</v>
      </c>
      <c r="C6" s="1607" t="s">
        <v>953</v>
      </c>
      <c r="D6" s="1607" t="s">
        <v>954</v>
      </c>
      <c r="E6" s="736" t="s">
        <v>955</v>
      </c>
      <c r="F6" s="1608" t="s">
        <v>956</v>
      </c>
      <c r="G6" s="1607" t="s">
        <v>957</v>
      </c>
      <c r="H6" s="1608" t="s">
        <v>958</v>
      </c>
      <c r="I6" s="1607" t="s">
        <v>959</v>
      </c>
      <c r="J6" s="1607" t="s">
        <v>960</v>
      </c>
      <c r="K6" s="1608" t="s">
        <v>961</v>
      </c>
      <c r="L6" s="1607" t="s">
        <v>962</v>
      </c>
      <c r="M6" s="736" t="s">
        <v>963</v>
      </c>
    </row>
    <row r="7" spans="1:25">
      <c r="A7" s="2229" t="s">
        <v>964</v>
      </c>
      <c r="B7" s="1609"/>
      <c r="C7" s="1609"/>
      <c r="D7" s="1609"/>
      <c r="E7" s="1611"/>
      <c r="F7" s="1610"/>
      <c r="G7" s="1609"/>
      <c r="H7" s="1610"/>
      <c r="I7" s="1609"/>
      <c r="J7" s="1609"/>
      <c r="K7" s="1610"/>
      <c r="L7" s="1609"/>
      <c r="M7" s="1611"/>
    </row>
    <row r="8" spans="1:25">
      <c r="A8" s="2230" t="s">
        <v>572</v>
      </c>
      <c r="B8" s="1605"/>
      <c r="C8" s="1605"/>
      <c r="D8" s="2240"/>
      <c r="E8" s="1615"/>
      <c r="F8" s="1613"/>
      <c r="G8" s="1612"/>
      <c r="H8" s="1614"/>
      <c r="I8" s="1612"/>
      <c r="J8" s="1612"/>
      <c r="K8" s="1614"/>
      <c r="L8" s="1612"/>
      <c r="M8" s="1615"/>
    </row>
    <row r="9" spans="1:25">
      <c r="A9" s="2231" t="s">
        <v>965</v>
      </c>
      <c r="B9" s="1680">
        <v>1111629.2793449999</v>
      </c>
      <c r="C9" s="1680">
        <v>41048</v>
      </c>
      <c r="D9" s="1683">
        <f>IFERROR(C9/B9,0)</f>
        <v>3.6925979517367986E-2</v>
      </c>
      <c r="E9" s="2223">
        <v>10706</v>
      </c>
      <c r="F9" s="1685">
        <f>IFERROR(C9/E9,0)</f>
        <v>3.8341117130580984</v>
      </c>
      <c r="G9" s="750">
        <v>402.1</v>
      </c>
      <c r="H9" s="750">
        <v>409.06</v>
      </c>
      <c r="I9" s="1669">
        <v>7.0000000000000007E-2</v>
      </c>
      <c r="J9" s="1693">
        <v>1.62</v>
      </c>
      <c r="K9" s="1694">
        <v>-0.52</v>
      </c>
      <c r="L9" s="751">
        <v>764.47</v>
      </c>
      <c r="M9" s="1705">
        <v>0.1637055010910986</v>
      </c>
    </row>
    <row r="10" spans="1:25">
      <c r="A10" s="2231" t="s">
        <v>966</v>
      </c>
      <c r="B10" s="1680">
        <v>122663.51019</v>
      </c>
      <c r="C10" s="1680">
        <v>6506</v>
      </c>
      <c r="D10" s="1683">
        <f t="shared" ref="D10:D21" si="0">IFERROR(C10/B10,0)</f>
        <v>5.3039408296098101E-2</v>
      </c>
      <c r="E10" s="2223">
        <v>787</v>
      </c>
      <c r="F10" s="1686">
        <f t="shared" ref="F10:F21" si="1">IFERROR(C10/E10,0)</f>
        <v>8.2668360864040658</v>
      </c>
      <c r="G10" s="750">
        <v>440.55</v>
      </c>
      <c r="H10" s="750">
        <v>436.16</v>
      </c>
      <c r="I10" s="1669">
        <v>0.08</v>
      </c>
      <c r="J10" s="1693">
        <v>-1.81</v>
      </c>
      <c r="K10" s="1694">
        <v>-1.97</v>
      </c>
      <c r="L10" s="751">
        <v>516.76</v>
      </c>
      <c r="M10" s="1705">
        <v>5.4205573669195038E-3</v>
      </c>
    </row>
    <row r="11" spans="1:25">
      <c r="A11" s="2231" t="s">
        <v>967</v>
      </c>
      <c r="B11" s="1606"/>
      <c r="C11" s="1606"/>
      <c r="D11" s="2243"/>
      <c r="E11" s="2241"/>
      <c r="F11" s="1686"/>
      <c r="G11" s="1616"/>
      <c r="H11" s="1665"/>
      <c r="I11" s="1670"/>
      <c r="J11" s="1695"/>
      <c r="K11" s="1696"/>
      <c r="L11" s="1675"/>
      <c r="M11" s="1706"/>
    </row>
    <row r="12" spans="1:25">
      <c r="A12" s="2230" t="s">
        <v>968</v>
      </c>
      <c r="B12" s="1605"/>
      <c r="C12" s="1661"/>
      <c r="D12" s="2240"/>
      <c r="E12" s="2242"/>
      <c r="F12" s="1687"/>
      <c r="G12" s="1664"/>
      <c r="H12" s="1666"/>
      <c r="I12" s="1671"/>
      <c r="J12" s="1697"/>
      <c r="K12" s="1698"/>
      <c r="L12" s="1676"/>
      <c r="M12" s="1707"/>
    </row>
    <row r="13" spans="1:25">
      <c r="A13" s="2231" t="s">
        <v>969</v>
      </c>
      <c r="B13" s="1680">
        <v>734229.39436599996</v>
      </c>
      <c r="C13" s="1680">
        <v>23067</v>
      </c>
      <c r="D13" s="1683">
        <f t="shared" si="0"/>
        <v>3.1416611997559879E-2</v>
      </c>
      <c r="E13" s="2223">
        <v>8247</v>
      </c>
      <c r="F13" s="1686">
        <f t="shared" si="1"/>
        <v>2.7970170971262278</v>
      </c>
      <c r="G13" s="750">
        <v>405.6</v>
      </c>
      <c r="H13" s="750">
        <v>405.6</v>
      </c>
      <c r="I13" s="1669">
        <v>0.08</v>
      </c>
      <c r="J13" s="1693">
        <v>4.7300000000000004</v>
      </c>
      <c r="K13" s="1696">
        <v>1.38</v>
      </c>
      <c r="L13" s="751">
        <v>1012.37</v>
      </c>
      <c r="M13" s="1708">
        <v>3.3703271610477932E-2</v>
      </c>
    </row>
    <row r="14" spans="1:25">
      <c r="A14" s="2231" t="s">
        <v>970</v>
      </c>
      <c r="B14" s="1680">
        <v>955993.21811499994</v>
      </c>
      <c r="C14" s="1680">
        <v>24487</v>
      </c>
      <c r="D14" s="1683">
        <f t="shared" si="0"/>
        <v>2.5614198444088094E-2</v>
      </c>
      <c r="E14" s="2223">
        <v>3246</v>
      </c>
      <c r="F14" s="1686">
        <f t="shared" si="1"/>
        <v>7.5437461491065925</v>
      </c>
      <c r="G14" s="750">
        <v>409.03</v>
      </c>
      <c r="H14" s="750">
        <v>409.03</v>
      </c>
      <c r="I14" s="1669">
        <v>7.0000000000000007E-2</v>
      </c>
      <c r="J14" s="1693">
        <v>-2.23</v>
      </c>
      <c r="K14" s="1696">
        <v>-2.7</v>
      </c>
      <c r="L14" s="751">
        <v>465.22</v>
      </c>
      <c r="M14" s="1708">
        <v>3.1948155617503179E-2</v>
      </c>
    </row>
    <row r="15" spans="1:25">
      <c r="A15" s="2232" t="s">
        <v>971</v>
      </c>
      <c r="B15" s="2238"/>
      <c r="C15" s="2240"/>
      <c r="D15" s="2240"/>
      <c r="E15" s="2242"/>
      <c r="F15" s="1687"/>
      <c r="G15" s="1664"/>
      <c r="H15" s="1666"/>
      <c r="I15" s="1671"/>
      <c r="J15" s="1697"/>
      <c r="K15" s="1698"/>
      <c r="L15" s="1676"/>
      <c r="M15" s="1707"/>
    </row>
    <row r="16" spans="1:25">
      <c r="A16" s="2231" t="s">
        <v>972</v>
      </c>
      <c r="B16" s="1680">
        <v>0</v>
      </c>
      <c r="C16" s="1680">
        <v>13556</v>
      </c>
      <c r="D16" s="1683">
        <f t="shared" si="0"/>
        <v>0</v>
      </c>
      <c r="E16" s="2223">
        <v>2320</v>
      </c>
      <c r="F16" s="1686">
        <f t="shared" si="1"/>
        <v>5.8431034482758619</v>
      </c>
      <c r="G16" s="750">
        <v>453.08</v>
      </c>
      <c r="H16" s="750">
        <v>453.32</v>
      </c>
      <c r="I16" s="1669">
        <v>0.08</v>
      </c>
      <c r="J16" s="1693">
        <v>1.72</v>
      </c>
      <c r="K16" s="1694">
        <v>0.19</v>
      </c>
      <c r="L16" s="751">
        <v>922.4</v>
      </c>
      <c r="M16" s="1705">
        <v>2.2217503811369919E-2</v>
      </c>
    </row>
    <row r="17" spans="1:13">
      <c r="A17" s="2231" t="s">
        <v>973</v>
      </c>
      <c r="B17" s="1680">
        <v>27051</v>
      </c>
      <c r="C17" s="1680">
        <v>33998</v>
      </c>
      <c r="D17" s="1683">
        <f t="shared" si="0"/>
        <v>1.2568112084580976</v>
      </c>
      <c r="E17" s="2223">
        <v>9173</v>
      </c>
      <c r="F17" s="1686">
        <f t="shared" si="1"/>
        <v>3.7063120026163743</v>
      </c>
      <c r="G17" s="750">
        <v>389.13</v>
      </c>
      <c r="H17" s="750">
        <v>396.6</v>
      </c>
      <c r="I17" s="1669">
        <v>7.0000000000000007E-2</v>
      </c>
      <c r="J17" s="1693">
        <v>0.92</v>
      </c>
      <c r="K17" s="1694">
        <v>-1.0900000000000001</v>
      </c>
      <c r="L17" s="751">
        <v>654.07000000000005</v>
      </c>
      <c r="M17" s="1705">
        <v>4.424209280459146E-2</v>
      </c>
    </row>
    <row r="18" spans="1:13">
      <c r="A18" s="2231" t="s">
        <v>974</v>
      </c>
      <c r="B18" s="1680">
        <v>500658.21249600005</v>
      </c>
      <c r="C18" s="1680">
        <v>11551</v>
      </c>
      <c r="D18" s="1683">
        <f t="shared" si="0"/>
        <v>2.3071627932383681E-2</v>
      </c>
      <c r="E18" s="2223">
        <v>3903</v>
      </c>
      <c r="F18" s="1686">
        <f t="shared" si="1"/>
        <v>2.9595183192416088</v>
      </c>
      <c r="G18" s="750">
        <v>374.77</v>
      </c>
      <c r="H18" s="750">
        <v>375.63</v>
      </c>
      <c r="I18" s="1669">
        <v>7.0000000000000007E-2</v>
      </c>
      <c r="J18" s="1693">
        <v>1.57</v>
      </c>
      <c r="K18" s="1696">
        <v>0.43</v>
      </c>
      <c r="L18" s="751">
        <v>728.97</v>
      </c>
      <c r="M18" s="1705">
        <v>3.5377587806782122E-2</v>
      </c>
    </row>
    <row r="19" spans="1:13">
      <c r="A19" s="2233" t="s">
        <v>975</v>
      </c>
      <c r="B19" s="2225">
        <v>95821.792859000008</v>
      </c>
      <c r="C19" s="2225">
        <v>986</v>
      </c>
      <c r="D19" s="2226">
        <f t="shared" si="0"/>
        <v>1.0289934790208745E-2</v>
      </c>
      <c r="E19" s="2223">
        <v>366</v>
      </c>
      <c r="F19" s="1686">
        <f t="shared" si="1"/>
        <v>2.6939890710382515</v>
      </c>
      <c r="G19" s="750">
        <v>377.03</v>
      </c>
      <c r="H19" s="750">
        <v>389.01</v>
      </c>
      <c r="I19" s="1669">
        <v>0.08</v>
      </c>
      <c r="J19" s="1693">
        <v>6.87</v>
      </c>
      <c r="K19" s="1694">
        <v>3.19</v>
      </c>
      <c r="L19" s="751">
        <v>1028.6300000000001</v>
      </c>
      <c r="M19" s="1705">
        <v>5.0113377479218554E-2</v>
      </c>
    </row>
    <row r="20" spans="1:13" ht="15.5">
      <c r="A20" s="2234" t="s">
        <v>976</v>
      </c>
      <c r="B20" s="1680">
        <v>1352337.738496002</v>
      </c>
      <c r="C20" s="1680">
        <v>39967</v>
      </c>
      <c r="D20" s="1683">
        <f t="shared" si="0"/>
        <v>2.9554007746947272E-2</v>
      </c>
      <c r="E20" s="2223">
        <v>10692</v>
      </c>
      <c r="F20" s="1686">
        <f t="shared" si="1"/>
        <v>3.738028432472877</v>
      </c>
      <c r="G20" s="750">
        <v>409.89</v>
      </c>
      <c r="H20" s="750">
        <v>415.82</v>
      </c>
      <c r="I20" s="1669">
        <v>7.0000000000000007E-2</v>
      </c>
      <c r="J20" s="1693">
        <v>1.5</v>
      </c>
      <c r="K20" s="1694">
        <v>-0.5</v>
      </c>
      <c r="L20" s="751">
        <v>765.46</v>
      </c>
      <c r="M20" s="1705">
        <v>2.9030784431074107E-2</v>
      </c>
    </row>
    <row r="21" spans="1:13" ht="15.5">
      <c r="A21" s="2234" t="s">
        <v>977</v>
      </c>
      <c r="B21" s="1680">
        <v>603866</v>
      </c>
      <c r="C21" s="1680">
        <v>28542</v>
      </c>
      <c r="D21" s="1683">
        <f t="shared" si="0"/>
        <v>4.7265452931610656E-2</v>
      </c>
      <c r="E21" s="2223">
        <v>5777</v>
      </c>
      <c r="F21" s="1686">
        <f t="shared" si="1"/>
        <v>4.9406266228146096</v>
      </c>
      <c r="G21" s="750">
        <v>455.09</v>
      </c>
      <c r="H21" s="750">
        <v>460.72</v>
      </c>
      <c r="I21" s="1669">
        <v>0.08</v>
      </c>
      <c r="J21" s="1693">
        <v>0.5</v>
      </c>
      <c r="K21" s="1694">
        <v>-1.1599999999999999</v>
      </c>
      <c r="L21" s="751">
        <v>834.64</v>
      </c>
      <c r="M21" s="1705">
        <v>3.397284203139813E-2</v>
      </c>
    </row>
    <row r="22" spans="1:13">
      <c r="A22" s="2235" t="s">
        <v>978</v>
      </c>
      <c r="B22" s="2239"/>
      <c r="C22" s="1663"/>
      <c r="D22" s="2244"/>
      <c r="E22" s="2224"/>
      <c r="F22" s="1688"/>
      <c r="G22" s="1662"/>
      <c r="H22" s="1667"/>
      <c r="I22" s="1672"/>
      <c r="J22" s="1699"/>
      <c r="K22" s="1700"/>
      <c r="L22" s="1677"/>
      <c r="M22" s="1709"/>
    </row>
    <row r="23" spans="1:13">
      <c r="A23" s="2234" t="s">
        <v>979</v>
      </c>
      <c r="B23" s="1680">
        <v>464441.9644629996</v>
      </c>
      <c r="C23" s="1680">
        <v>22073</v>
      </c>
      <c r="D23" s="1683">
        <f t="shared" ref="D23:D36" si="2">IFERROR(C23/B23,0)</f>
        <v>4.752585185863082E-2</v>
      </c>
      <c r="E23" s="2223">
        <v>3538</v>
      </c>
      <c r="F23" s="1686">
        <f t="shared" ref="F23:F36" si="3">IFERROR(C23/E23,0)</f>
        <v>6.2388355002826454</v>
      </c>
      <c r="G23" s="750">
        <v>444.41</v>
      </c>
      <c r="H23" s="750">
        <v>450.76</v>
      </c>
      <c r="I23" s="1669">
        <v>7.0000000000000007E-2</v>
      </c>
      <c r="J23" s="1693">
        <v>-0.95</v>
      </c>
      <c r="K23" s="1694">
        <v>-2.33</v>
      </c>
      <c r="L23" s="751">
        <v>697.69</v>
      </c>
      <c r="M23" s="1705">
        <v>3.1508406188383985E-2</v>
      </c>
    </row>
    <row r="24" spans="1:13">
      <c r="A24" s="2234" t="s">
        <v>980</v>
      </c>
      <c r="B24" s="1680">
        <v>264615</v>
      </c>
      <c r="C24" s="1680">
        <v>10020</v>
      </c>
      <c r="D24" s="1683">
        <f t="shared" si="2"/>
        <v>3.7866334108043763E-2</v>
      </c>
      <c r="E24" s="2223">
        <v>3581</v>
      </c>
      <c r="F24" s="1686">
        <f t="shared" si="3"/>
        <v>2.7981010890812623</v>
      </c>
      <c r="G24" s="750">
        <v>426.72</v>
      </c>
      <c r="H24" s="750">
        <v>448.7</v>
      </c>
      <c r="I24" s="1669">
        <v>0.08</v>
      </c>
      <c r="J24" s="1693">
        <v>6.98</v>
      </c>
      <c r="K24" s="1694">
        <v>1.75</v>
      </c>
      <c r="L24" s="751">
        <v>1236.9000000000001</v>
      </c>
      <c r="M24" s="1705">
        <v>3.7597436410269518E-2</v>
      </c>
    </row>
    <row r="25" spans="1:13">
      <c r="A25" s="2234" t="s">
        <v>981</v>
      </c>
      <c r="B25" s="1680">
        <v>8832</v>
      </c>
      <c r="C25" s="1680">
        <v>199</v>
      </c>
      <c r="D25" s="1683">
        <f t="shared" si="2"/>
        <v>2.2531702898550724E-2</v>
      </c>
      <c r="E25" s="2223">
        <v>51</v>
      </c>
      <c r="F25" s="1686">
        <f t="shared" si="3"/>
        <v>3.9019607843137254</v>
      </c>
      <c r="G25" s="750">
        <v>407.5</v>
      </c>
      <c r="H25" s="750">
        <v>419.02</v>
      </c>
      <c r="I25" s="1669">
        <v>0.08</v>
      </c>
      <c r="J25" s="1693">
        <v>2.2999999999999998</v>
      </c>
      <c r="K25" s="1694">
        <v>0.56000000000000005</v>
      </c>
      <c r="L25" s="751">
        <v>1002.13</v>
      </c>
      <c r="M25" s="1705">
        <v>2.6819585471221759E-2</v>
      </c>
    </row>
    <row r="26" spans="1:13">
      <c r="A26" s="2234" t="s">
        <v>982</v>
      </c>
      <c r="B26" s="1680">
        <v>118256</v>
      </c>
      <c r="C26" s="1680">
        <v>121</v>
      </c>
      <c r="D26" s="1683">
        <f t="shared" si="2"/>
        <v>1.0232038966310377E-3</v>
      </c>
      <c r="E26" s="2223">
        <v>56</v>
      </c>
      <c r="F26" s="1686">
        <f t="shared" si="3"/>
        <v>2.1607142857142856</v>
      </c>
      <c r="G26" s="750">
        <v>380.65</v>
      </c>
      <c r="H26" s="750">
        <v>380.38</v>
      </c>
      <c r="I26" s="1669">
        <v>0.06</v>
      </c>
      <c r="J26" s="1693">
        <v>-1.57</v>
      </c>
      <c r="K26" s="1694">
        <v>-1.57</v>
      </c>
      <c r="L26" s="751">
        <v>557.67999999999995</v>
      </c>
      <c r="M26" s="1705">
        <v>9.4270932654420811E-2</v>
      </c>
    </row>
    <row r="27" spans="1:13">
      <c r="A27" s="2234" t="s">
        <v>983</v>
      </c>
      <c r="B27" s="1680">
        <v>281693.26786909363</v>
      </c>
      <c r="C27" s="1680">
        <v>6678</v>
      </c>
      <c r="D27" s="1683">
        <f t="shared" si="2"/>
        <v>2.3706636834158742E-2</v>
      </c>
      <c r="E27" s="2223">
        <v>2507</v>
      </c>
      <c r="F27" s="1686">
        <f t="shared" si="3"/>
        <v>2.6637415237335462</v>
      </c>
      <c r="G27" s="750">
        <v>417.31</v>
      </c>
      <c r="H27" s="750">
        <v>418.63</v>
      </c>
      <c r="I27" s="1670">
        <v>0.08</v>
      </c>
      <c r="J27" s="1695">
        <v>2.39</v>
      </c>
      <c r="K27" s="1694">
        <v>1.18</v>
      </c>
      <c r="L27" s="751">
        <v>875.93</v>
      </c>
      <c r="M27" s="1705">
        <v>3.6310085748219562E-2</v>
      </c>
    </row>
    <row r="28" spans="1:13">
      <c r="A28" s="2234" t="s">
        <v>984</v>
      </c>
      <c r="B28" s="1680">
        <v>255532.2833166889</v>
      </c>
      <c r="C28" s="1680">
        <v>1920</v>
      </c>
      <c r="D28" s="1683">
        <f t="shared" si="2"/>
        <v>7.5137277179983001E-3</v>
      </c>
      <c r="E28" s="2223">
        <v>280</v>
      </c>
      <c r="F28" s="1686">
        <f t="shared" si="3"/>
        <v>6.8571428571428568</v>
      </c>
      <c r="G28" s="750">
        <v>373.14</v>
      </c>
      <c r="H28" s="750">
        <v>373.14</v>
      </c>
      <c r="I28" s="1669">
        <v>0.05</v>
      </c>
      <c r="J28" s="1693">
        <v>-1.59</v>
      </c>
      <c r="K28" s="1694">
        <v>-1.59</v>
      </c>
      <c r="L28" s="751">
        <v>549.51</v>
      </c>
      <c r="M28" s="1705">
        <v>6.4414223124488593E-2</v>
      </c>
    </row>
    <row r="29" spans="1:13">
      <c r="A29" s="2234" t="s">
        <v>985</v>
      </c>
      <c r="B29" s="1680">
        <v>400491.37300440419</v>
      </c>
      <c r="C29" s="1680">
        <v>16511</v>
      </c>
      <c r="D29" s="1683">
        <f t="shared" si="2"/>
        <v>4.1226855590266183E-2</v>
      </c>
      <c r="E29" s="2223">
        <v>2401</v>
      </c>
      <c r="F29" s="1686">
        <f t="shared" si="3"/>
        <v>6.8767180341524368</v>
      </c>
      <c r="G29" s="750">
        <v>385.95</v>
      </c>
      <c r="H29" s="750">
        <v>385.94</v>
      </c>
      <c r="I29" s="1669">
        <v>0.06</v>
      </c>
      <c r="J29" s="1693">
        <v>-3.12</v>
      </c>
      <c r="K29" s="1694">
        <v>-3.12</v>
      </c>
      <c r="L29" s="751">
        <v>392.39</v>
      </c>
      <c r="M29" s="1705">
        <v>7.9479322402481067E-2</v>
      </c>
    </row>
    <row r="30" spans="1:13">
      <c r="A30" s="2231" t="s">
        <v>986</v>
      </c>
      <c r="B30" s="750">
        <v>328310.4058793828</v>
      </c>
      <c r="C30" s="750">
        <v>6440</v>
      </c>
      <c r="D30" s="2227">
        <f t="shared" si="2"/>
        <v>1.9615582950380125E-2</v>
      </c>
      <c r="E30" s="2223">
        <v>1192</v>
      </c>
      <c r="F30" s="1686">
        <f t="shared" si="3"/>
        <v>5.4026845637583891</v>
      </c>
      <c r="G30" s="750">
        <v>473.73</v>
      </c>
      <c r="H30" s="750">
        <v>473.67</v>
      </c>
      <c r="I30" s="1669">
        <v>7.0000000000000007E-2</v>
      </c>
      <c r="J30" s="1693">
        <v>-2.2799999999999998</v>
      </c>
      <c r="K30" s="1694">
        <v>-2.2799999999999998</v>
      </c>
      <c r="L30" s="751">
        <v>493.91</v>
      </c>
      <c r="M30" s="1705">
        <v>1.776384691735966E-2</v>
      </c>
    </row>
    <row r="31" spans="1:13">
      <c r="A31" s="2231" t="s">
        <v>987</v>
      </c>
      <c r="B31" s="1680">
        <v>353564.9745237364</v>
      </c>
      <c r="C31" s="1680">
        <v>10817</v>
      </c>
      <c r="D31" s="1683">
        <f t="shared" si="2"/>
        <v>3.059409381421577E-2</v>
      </c>
      <c r="E31" s="2223">
        <v>3332</v>
      </c>
      <c r="F31" s="1686">
        <f t="shared" si="3"/>
        <v>3.2463985594237696</v>
      </c>
      <c r="G31" s="750">
        <v>415.49</v>
      </c>
      <c r="H31" s="750">
        <v>412.72</v>
      </c>
      <c r="I31" s="1669">
        <v>7.0000000000000007E-2</v>
      </c>
      <c r="J31" s="1693">
        <v>7.0000000000000007E-2</v>
      </c>
      <c r="K31" s="1694">
        <v>0.31</v>
      </c>
      <c r="L31" s="751">
        <v>673.36</v>
      </c>
      <c r="M31" s="1705">
        <v>1.9190435127609075E-2</v>
      </c>
    </row>
    <row r="32" spans="1:13">
      <c r="A32" s="2231" t="s">
        <v>988</v>
      </c>
      <c r="B32" s="1680">
        <v>89360.063582714007</v>
      </c>
      <c r="C32" s="1680">
        <v>5362</v>
      </c>
      <c r="D32" s="1683">
        <f t="shared" si="2"/>
        <v>6.0004433580519927E-2</v>
      </c>
      <c r="E32" s="2223">
        <v>1695</v>
      </c>
      <c r="F32" s="1686">
        <f t="shared" si="3"/>
        <v>3.1634218289085547</v>
      </c>
      <c r="G32" s="750">
        <v>455.98</v>
      </c>
      <c r="H32" s="750">
        <v>493.8</v>
      </c>
      <c r="I32" s="1669">
        <v>7.0000000000000007E-2</v>
      </c>
      <c r="J32" s="1693">
        <v>6.68</v>
      </c>
      <c r="K32" s="1694">
        <v>-0.44</v>
      </c>
      <c r="L32" s="751">
        <v>1392.71</v>
      </c>
      <c r="M32" s="1705">
        <v>0.12140786043873826</v>
      </c>
    </row>
    <row r="33" spans="1:13">
      <c r="A33" s="2231" t="s">
        <v>989</v>
      </c>
      <c r="B33" s="1680">
        <v>159857.67809753172</v>
      </c>
      <c r="C33" s="1680">
        <v>4986</v>
      </c>
      <c r="D33" s="1683">
        <f t="shared" si="2"/>
        <v>3.1190244092986024E-2</v>
      </c>
      <c r="E33" s="2223">
        <v>2101</v>
      </c>
      <c r="F33" s="1686">
        <f t="shared" si="3"/>
        <v>2.3731556401713472</v>
      </c>
      <c r="G33" s="750">
        <v>340.91</v>
      </c>
      <c r="H33" s="750">
        <v>367.15</v>
      </c>
      <c r="I33" s="1669">
        <v>0.09</v>
      </c>
      <c r="J33" s="1693">
        <v>15.96</v>
      </c>
      <c r="K33" s="1694">
        <v>6</v>
      </c>
      <c r="L33" s="751">
        <v>1452.8</v>
      </c>
      <c r="M33" s="1705">
        <v>2.4331058266500422E-2</v>
      </c>
    </row>
    <row r="34" spans="1:13">
      <c r="A34" s="2231" t="s">
        <v>990</v>
      </c>
      <c r="B34" s="1680">
        <v>64877.469511743904</v>
      </c>
      <c r="C34" s="1680">
        <v>965</v>
      </c>
      <c r="D34" s="1683">
        <f t="shared" si="2"/>
        <v>1.4874192955773635E-2</v>
      </c>
      <c r="E34" s="2223">
        <v>316</v>
      </c>
      <c r="F34" s="1686">
        <f t="shared" si="3"/>
        <v>3.0537974683544302</v>
      </c>
      <c r="G34" s="750">
        <v>372.99</v>
      </c>
      <c r="H34" s="750">
        <v>325.54000000000002</v>
      </c>
      <c r="I34" s="1669">
        <v>0.12</v>
      </c>
      <c r="J34" s="1693">
        <v>10.15</v>
      </c>
      <c r="K34" s="1694">
        <v>5.68</v>
      </c>
      <c r="L34" s="751">
        <v>1794.28</v>
      </c>
      <c r="M34" s="1705">
        <v>5.1284060816552131E-2</v>
      </c>
    </row>
    <row r="35" spans="1:13">
      <c r="A35" s="2231" t="s">
        <v>991</v>
      </c>
      <c r="B35" s="1680">
        <v>38147.469574853298</v>
      </c>
      <c r="C35" s="1680">
        <v>553</v>
      </c>
      <c r="D35" s="1683">
        <f t="shared" si="2"/>
        <v>1.4496374364095069E-2</v>
      </c>
      <c r="E35" s="2223">
        <v>176</v>
      </c>
      <c r="F35" s="1686">
        <f t="shared" si="3"/>
        <v>3.1420454545454546</v>
      </c>
      <c r="G35" s="750">
        <v>421.39</v>
      </c>
      <c r="H35" s="750">
        <v>420.8</v>
      </c>
      <c r="I35" s="1669">
        <v>0.11</v>
      </c>
      <c r="J35" s="1693">
        <v>-3.83</v>
      </c>
      <c r="K35" s="1694">
        <v>-2.5299999999999998</v>
      </c>
      <c r="L35" s="751">
        <v>551.6</v>
      </c>
      <c r="M35" s="1705">
        <v>0.11123106730510345</v>
      </c>
    </row>
    <row r="36" spans="1:13" ht="15.5">
      <c r="A36" s="2231" t="s">
        <v>992</v>
      </c>
      <c r="B36" s="1680">
        <v>169416.79016600005</v>
      </c>
      <c r="C36" s="1680">
        <v>10096</v>
      </c>
      <c r="D36" s="1683">
        <f t="shared" si="2"/>
        <v>5.9592676676896147E-2</v>
      </c>
      <c r="E36" s="2223">
        <v>1201</v>
      </c>
      <c r="F36" s="1686">
        <f t="shared" si="3"/>
        <v>8.4063280599500416</v>
      </c>
      <c r="G36" s="750">
        <v>389.8</v>
      </c>
      <c r="H36" s="750">
        <v>389.74</v>
      </c>
      <c r="I36" s="1669">
        <v>0.06</v>
      </c>
      <c r="J36" s="1693">
        <v>-3.29</v>
      </c>
      <c r="K36" s="1694">
        <v>-3.26</v>
      </c>
      <c r="L36" s="751">
        <v>430.19</v>
      </c>
      <c r="M36" s="1705">
        <v>7.6758121336119048E-2</v>
      </c>
    </row>
    <row r="37" spans="1:13">
      <c r="A37" s="2235" t="s">
        <v>993</v>
      </c>
      <c r="B37" s="2239"/>
      <c r="C37" s="1663"/>
      <c r="D37" s="2244"/>
      <c r="E37" s="2237"/>
      <c r="F37" s="1689"/>
      <c r="G37" s="1663"/>
      <c r="H37" s="1668"/>
      <c r="I37" s="1673"/>
      <c r="J37" s="1701"/>
      <c r="K37" s="1702"/>
      <c r="L37" s="1678"/>
      <c r="M37" s="1710"/>
    </row>
    <row r="38" spans="1:13">
      <c r="A38" s="1376" t="s">
        <v>994</v>
      </c>
      <c r="B38" s="1680">
        <v>1302665</v>
      </c>
      <c r="C38" s="1680">
        <v>27181</v>
      </c>
      <c r="D38" s="1683">
        <f t="shared" ref="D38:D48" si="4">IFERROR(C38/B38,0)</f>
        <v>2.0865686880356806E-2</v>
      </c>
      <c r="E38" s="2223">
        <v>9415</v>
      </c>
      <c r="F38" s="1690">
        <f t="shared" ref="F38:F48" si="5">IFERROR(C38/E38,0)</f>
        <v>2.8869888475836429</v>
      </c>
      <c r="G38" s="750">
        <v>399.9</v>
      </c>
      <c r="H38" s="750">
        <v>406.84</v>
      </c>
      <c r="I38" s="1669">
        <v>7.0000000000000007E-2</v>
      </c>
      <c r="J38" s="1693">
        <v>2.23</v>
      </c>
      <c r="K38" s="1694">
        <v>-0.09</v>
      </c>
      <c r="L38" s="751">
        <v>805.36</v>
      </c>
      <c r="M38" s="1705">
        <v>0.16261518066997943</v>
      </c>
    </row>
    <row r="39" spans="1:13">
      <c r="A39" s="1376" t="s">
        <v>995</v>
      </c>
      <c r="B39" s="1680">
        <v>211755.71841700003</v>
      </c>
      <c r="C39" s="1680">
        <v>300</v>
      </c>
      <c r="D39" s="1683">
        <f t="shared" si="4"/>
        <v>1.416726793697372E-3</v>
      </c>
      <c r="E39" s="2223">
        <v>108</v>
      </c>
      <c r="F39" s="1690">
        <f t="shared" si="5"/>
        <v>2.7777777777777777</v>
      </c>
      <c r="G39" s="750">
        <v>402.25</v>
      </c>
      <c r="H39" s="750">
        <v>400.17</v>
      </c>
      <c r="I39" s="1669">
        <v>7.0000000000000007E-2</v>
      </c>
      <c r="J39" s="1693">
        <v>-0.01</v>
      </c>
      <c r="K39" s="1694">
        <v>0.15</v>
      </c>
      <c r="L39" s="751">
        <v>833.9</v>
      </c>
      <c r="M39" s="1705">
        <v>0.1857272798629612</v>
      </c>
    </row>
    <row r="40" spans="1:13" ht="15.5">
      <c r="A40" s="1376" t="s">
        <v>996</v>
      </c>
      <c r="B40" s="1680">
        <v>35313</v>
      </c>
      <c r="C40" s="1680">
        <v>261</v>
      </c>
      <c r="D40" s="1683">
        <f t="shared" si="4"/>
        <v>7.3910457905020811E-3</v>
      </c>
      <c r="E40" s="2223">
        <v>53</v>
      </c>
      <c r="F40" s="1690">
        <f t="shared" si="5"/>
        <v>4.9245283018867925</v>
      </c>
      <c r="G40" s="750">
        <v>433.72</v>
      </c>
      <c r="H40" s="750">
        <v>433.72</v>
      </c>
      <c r="I40" s="1669">
        <v>7.0000000000000007E-2</v>
      </c>
      <c r="J40" s="1693">
        <v>0.49</v>
      </c>
      <c r="K40" s="1694">
        <v>-0.69</v>
      </c>
      <c r="L40" s="751">
        <v>786.62</v>
      </c>
      <c r="M40" s="1705">
        <v>0.15088957076558054</v>
      </c>
    </row>
    <row r="41" spans="1:13">
      <c r="A41" s="1376" t="s">
        <v>997</v>
      </c>
      <c r="B41" s="1680">
        <v>687677</v>
      </c>
      <c r="C41" s="1680">
        <v>27375</v>
      </c>
      <c r="D41" s="1683">
        <f t="shared" si="4"/>
        <v>3.9807933084863967E-2</v>
      </c>
      <c r="E41" s="2223">
        <v>6396</v>
      </c>
      <c r="F41" s="1690">
        <f t="shared" si="5"/>
        <v>4.2800187617260788</v>
      </c>
      <c r="G41" s="750">
        <v>405.91</v>
      </c>
      <c r="H41" s="750">
        <v>410.43</v>
      </c>
      <c r="I41" s="1669">
        <v>7.0000000000000007E-2</v>
      </c>
      <c r="J41" s="1693">
        <v>0.5</v>
      </c>
      <c r="K41" s="1694">
        <v>-1.1000000000000001</v>
      </c>
      <c r="L41" s="751">
        <v>694.28</v>
      </c>
      <c r="M41" s="1705">
        <v>4.4075474812230508E-2</v>
      </c>
    </row>
    <row r="42" spans="1:13">
      <c r="A42" s="1376" t="s">
        <v>998</v>
      </c>
      <c r="B42" s="1680">
        <v>69406</v>
      </c>
      <c r="C42" s="1680">
        <v>762</v>
      </c>
      <c r="D42" s="1683">
        <f t="shared" si="4"/>
        <v>1.0978877906809209E-2</v>
      </c>
      <c r="E42" s="2223">
        <v>300</v>
      </c>
      <c r="F42" s="1690">
        <f t="shared" si="5"/>
        <v>2.54</v>
      </c>
      <c r="G42" s="750">
        <v>397.7</v>
      </c>
      <c r="H42" s="750">
        <v>401.28</v>
      </c>
      <c r="I42" s="1669">
        <v>7.0000000000000007E-2</v>
      </c>
      <c r="J42" s="1693">
        <v>2.36</v>
      </c>
      <c r="K42" s="1694">
        <v>0.32</v>
      </c>
      <c r="L42" s="751">
        <v>862.08</v>
      </c>
      <c r="M42" s="1705">
        <v>0.14281046103683914</v>
      </c>
    </row>
    <row r="43" spans="1:13" ht="15.5">
      <c r="A43" s="1376" t="s">
        <v>999</v>
      </c>
      <c r="B43" s="1680">
        <v>372317</v>
      </c>
      <c r="C43" s="1680">
        <v>6783</v>
      </c>
      <c r="D43" s="1683">
        <f t="shared" si="4"/>
        <v>1.8218346194237706E-2</v>
      </c>
      <c r="E43" s="2223">
        <v>2853</v>
      </c>
      <c r="F43" s="1690">
        <f t="shared" si="5"/>
        <v>2.3774973711882228</v>
      </c>
      <c r="G43" s="750">
        <v>504.4</v>
      </c>
      <c r="H43" s="750">
        <v>532.63</v>
      </c>
      <c r="I43" s="1669">
        <v>0.12</v>
      </c>
      <c r="J43" s="1693">
        <v>16.68</v>
      </c>
      <c r="K43" s="1694">
        <v>6.35</v>
      </c>
      <c r="L43" s="751">
        <v>2110.65</v>
      </c>
      <c r="M43" s="1705">
        <v>3.5597134162521665E-2</v>
      </c>
    </row>
    <row r="44" spans="1:13" ht="15.5">
      <c r="A44" s="2230" t="s">
        <v>1000</v>
      </c>
      <c r="B44" s="1605"/>
      <c r="C44" s="1661"/>
      <c r="D44" s="2240"/>
      <c r="E44" s="2242"/>
      <c r="F44" s="1687"/>
      <c r="G44" s="1664"/>
      <c r="H44" s="1666"/>
      <c r="I44" s="1671"/>
      <c r="J44" s="1697"/>
      <c r="K44" s="1698"/>
      <c r="L44" s="1676"/>
      <c r="M44" s="1711"/>
    </row>
    <row r="45" spans="1:13" ht="15.5">
      <c r="A45" s="1376" t="s">
        <v>1001</v>
      </c>
      <c r="B45" s="1680">
        <v>203389</v>
      </c>
      <c r="C45" s="1680">
        <v>15308</v>
      </c>
      <c r="D45" s="1683">
        <f t="shared" si="4"/>
        <v>7.5264640663949375E-2</v>
      </c>
      <c r="E45" s="2223">
        <v>4543</v>
      </c>
      <c r="F45" s="1690">
        <f t="shared" si="5"/>
        <v>3.3695795729694034</v>
      </c>
      <c r="G45" s="750">
        <v>302.70999999999998</v>
      </c>
      <c r="H45" s="750">
        <v>303.33999999999997</v>
      </c>
      <c r="I45" s="1670">
        <v>0.05</v>
      </c>
      <c r="J45" s="1695">
        <v>-1.3</v>
      </c>
      <c r="K45" s="1696">
        <v>-1.46</v>
      </c>
      <c r="L45" s="751">
        <v>290.7</v>
      </c>
      <c r="M45" s="1705">
        <v>3.4569037580452863E-2</v>
      </c>
    </row>
    <row r="46" spans="1:13" ht="15.5">
      <c r="A46" s="1376" t="s">
        <v>1002</v>
      </c>
      <c r="B46" s="1680">
        <v>595200</v>
      </c>
      <c r="C46" s="1680">
        <v>8752</v>
      </c>
      <c r="D46" s="1683">
        <f t="shared" si="4"/>
        <v>1.4704301075268817E-2</v>
      </c>
      <c r="E46" s="2223">
        <v>3019</v>
      </c>
      <c r="F46" s="1685">
        <f t="shared" si="5"/>
        <v>2.8989731699238157</v>
      </c>
      <c r="G46" s="750">
        <v>490.27</v>
      </c>
      <c r="H46" s="750">
        <v>499.93</v>
      </c>
      <c r="I46" s="1670">
        <v>0.1</v>
      </c>
      <c r="J46" s="1695">
        <v>7.88</v>
      </c>
      <c r="K46" s="1696">
        <v>3.04</v>
      </c>
      <c r="L46" s="751">
        <v>1367.18</v>
      </c>
      <c r="M46" s="1705">
        <v>2.7015946610622E-2</v>
      </c>
    </row>
    <row r="47" spans="1:13" ht="15.5">
      <c r="A47" s="1376" t="s">
        <v>1003</v>
      </c>
      <c r="B47" s="1680">
        <v>523601</v>
      </c>
      <c r="C47" s="1680">
        <v>23494</v>
      </c>
      <c r="D47" s="1683">
        <f t="shared" si="4"/>
        <v>4.4870044174858334E-2</v>
      </c>
      <c r="E47" s="2223">
        <v>3931</v>
      </c>
      <c r="F47" s="1685">
        <f t="shared" si="5"/>
        <v>5.9765962859323327</v>
      </c>
      <c r="G47" s="750">
        <v>444.67</v>
      </c>
      <c r="H47" s="750">
        <v>451.6</v>
      </c>
      <c r="I47" s="1670">
        <v>0.08</v>
      </c>
      <c r="J47" s="1695">
        <v>0.23</v>
      </c>
      <c r="K47" s="1696">
        <v>-1.64</v>
      </c>
      <c r="L47" s="751">
        <v>779.88</v>
      </c>
      <c r="M47" s="1705">
        <v>3.5459675155659898E-2</v>
      </c>
    </row>
    <row r="48" spans="1:13" ht="15.5">
      <c r="A48" s="2236" t="s">
        <v>1004</v>
      </c>
      <c r="B48" s="1680">
        <v>88451</v>
      </c>
      <c r="C48" s="1680">
        <v>33232</v>
      </c>
      <c r="D48" s="1683">
        <f t="shared" si="4"/>
        <v>0.37571084555290502</v>
      </c>
      <c r="E48" s="2223">
        <v>7435</v>
      </c>
      <c r="F48" s="1690">
        <f t="shared" si="5"/>
        <v>4.4696704774714187</v>
      </c>
      <c r="G48" s="750">
        <v>459.97</v>
      </c>
      <c r="H48" s="750">
        <v>467.51</v>
      </c>
      <c r="I48" s="1670">
        <v>0.08</v>
      </c>
      <c r="J48" s="1695">
        <v>2.4700000000000002</v>
      </c>
      <c r="K48" s="1694">
        <v>-0.2</v>
      </c>
      <c r="L48" s="751">
        <v>957.94</v>
      </c>
      <c r="M48" s="1705">
        <v>3.2036088918481642E-2</v>
      </c>
    </row>
    <row r="49" spans="1:13">
      <c r="A49" s="2235" t="s">
        <v>1005</v>
      </c>
      <c r="B49" s="2239"/>
      <c r="C49" s="1663"/>
      <c r="D49" s="2244"/>
      <c r="E49" s="2237"/>
      <c r="F49" s="1691"/>
      <c r="G49" s="1663"/>
      <c r="H49" s="1668"/>
      <c r="I49" s="1673"/>
      <c r="J49" s="1701"/>
      <c r="K49" s="1702"/>
      <c r="L49" s="1678"/>
      <c r="M49" s="1712"/>
    </row>
    <row r="50" spans="1:13">
      <c r="A50" s="1376" t="s">
        <v>1006</v>
      </c>
      <c r="B50" s="1680">
        <v>26355</v>
      </c>
      <c r="C50" s="1680">
        <v>2065</v>
      </c>
      <c r="D50" s="1683">
        <f>IFERROR(C50/B50,0)</f>
        <v>7.8353253652058433E-2</v>
      </c>
      <c r="E50" s="2223">
        <v>929</v>
      </c>
      <c r="F50" s="1690">
        <f>IFERROR(C50/E50,0)</f>
        <v>2.2228202368137784</v>
      </c>
      <c r="G50" s="750">
        <v>409.57</v>
      </c>
      <c r="H50" s="750">
        <v>415.75</v>
      </c>
      <c r="I50" s="1669">
        <v>0.08</v>
      </c>
      <c r="J50" s="1693">
        <v>4.5199999999999996</v>
      </c>
      <c r="K50" s="1696">
        <v>2.0499999999999998</v>
      </c>
      <c r="L50" s="751">
        <v>1044.08</v>
      </c>
      <c r="M50" s="1705">
        <v>0.12632315929727597</v>
      </c>
    </row>
    <row r="51" spans="1:13" ht="15.5">
      <c r="A51" s="2230" t="s">
        <v>1007</v>
      </c>
      <c r="B51" s="1605"/>
      <c r="C51" s="1661"/>
      <c r="D51" s="2240"/>
      <c r="E51" s="2242"/>
      <c r="F51" s="1687"/>
      <c r="G51" s="1664"/>
      <c r="H51" s="1666"/>
      <c r="I51" s="1671"/>
      <c r="J51" s="1697"/>
      <c r="K51" s="1698"/>
      <c r="L51" s="1676"/>
      <c r="M51" s="1713"/>
    </row>
    <row r="52" spans="1:13" ht="15.5">
      <c r="A52" s="1376" t="s">
        <v>1008</v>
      </c>
      <c r="B52" s="1680">
        <v>370548.7879979994</v>
      </c>
      <c r="C52" s="1680">
        <v>16036</v>
      </c>
      <c r="D52" s="1683">
        <f t="shared" ref="D52:D53" si="6">IFERROR(C52/B52,0)</f>
        <v>4.3276352586765383E-2</v>
      </c>
      <c r="E52" s="2223">
        <v>4667</v>
      </c>
      <c r="F52" s="1690">
        <f t="shared" ref="F52:F54" si="7">IFERROR(C52/E52,0)</f>
        <v>3.4360402828369403</v>
      </c>
      <c r="G52" s="750">
        <v>311.45999999999998</v>
      </c>
      <c r="H52" s="750">
        <v>311.23</v>
      </c>
      <c r="I52" s="1670">
        <v>0.05</v>
      </c>
      <c r="J52" s="1695">
        <v>-1.41</v>
      </c>
      <c r="K52" s="1694">
        <v>-1.58</v>
      </c>
      <c r="L52" s="751">
        <v>312.27999999999997</v>
      </c>
      <c r="M52" s="1705">
        <v>3.856516678635992E-2</v>
      </c>
    </row>
    <row r="53" spans="1:13" ht="15.5">
      <c r="A53" s="1376" t="s">
        <v>1009</v>
      </c>
      <c r="B53" s="1680">
        <v>506697.98604200024</v>
      </c>
      <c r="C53" s="1680">
        <v>14044</v>
      </c>
      <c r="D53" s="1683">
        <f t="shared" si="6"/>
        <v>2.7716707756631761E-2</v>
      </c>
      <c r="E53" s="2223">
        <v>2981</v>
      </c>
      <c r="F53" s="1690">
        <f t="shared" si="7"/>
        <v>4.7111707480711171</v>
      </c>
      <c r="G53" s="750">
        <v>469.79</v>
      </c>
      <c r="H53" s="750">
        <v>477.02</v>
      </c>
      <c r="I53" s="1670">
        <v>0.08</v>
      </c>
      <c r="J53" s="1695">
        <v>0.97</v>
      </c>
      <c r="K53" s="1694">
        <v>-0.96</v>
      </c>
      <c r="L53" s="751">
        <v>870.16</v>
      </c>
      <c r="M53" s="1705">
        <v>3.6228402654338361E-2</v>
      </c>
    </row>
    <row r="54" spans="1:13" ht="15.5">
      <c r="A54" s="1376" t="s">
        <v>1010</v>
      </c>
      <c r="B54" s="1680">
        <v>444943.16298699984</v>
      </c>
      <c r="C54" s="1680">
        <v>17474</v>
      </c>
      <c r="D54" s="1683">
        <f>IFERROR(C54/B54,0)</f>
        <v>3.9272431747671435E-2</v>
      </c>
      <c r="E54" s="2223">
        <v>3845</v>
      </c>
      <c r="F54" s="1690">
        <f t="shared" si="7"/>
        <v>4.5446033810143041</v>
      </c>
      <c r="G54" s="750">
        <v>445.2</v>
      </c>
      <c r="H54" s="750">
        <v>454.3</v>
      </c>
      <c r="I54" s="1670">
        <v>0.08</v>
      </c>
      <c r="J54" s="1695">
        <v>3.64</v>
      </c>
      <c r="K54" s="1694">
        <v>0.25</v>
      </c>
      <c r="L54" s="751">
        <v>1002.07</v>
      </c>
      <c r="M54" s="1705">
        <v>2.804181581465191E-2</v>
      </c>
    </row>
    <row r="55" spans="1:13" ht="13.5" thickBot="1">
      <c r="A55" s="729" t="s">
        <v>1011</v>
      </c>
      <c r="B55" s="1681">
        <v>351490.20424699999</v>
      </c>
      <c r="C55" s="1681">
        <v>4348</v>
      </c>
      <c r="D55" s="1684">
        <f>IFERROR(C55/B55,0)</f>
        <v>1.2370188265458925E-2</v>
      </c>
      <c r="E55" s="2228">
        <v>1619</v>
      </c>
      <c r="F55" s="1692">
        <f>IFERROR(C55/E55,0)</f>
        <v>2.6856084002470659</v>
      </c>
      <c r="G55" s="1682">
        <v>376.88</v>
      </c>
      <c r="H55" s="1682">
        <v>378.63</v>
      </c>
      <c r="I55" s="1674">
        <v>7.0000000000000007E-2</v>
      </c>
      <c r="J55" s="1703">
        <v>2.69</v>
      </c>
      <c r="K55" s="1704">
        <v>1.18</v>
      </c>
      <c r="L55" s="1679">
        <v>858</v>
      </c>
      <c r="M55" s="1714">
        <v>2.933952591847554E-2</v>
      </c>
    </row>
    <row r="56" spans="1:13">
      <c r="A56" s="763"/>
      <c r="D56" s="764"/>
      <c r="F56" s="764"/>
    </row>
    <row r="57" spans="1:13" ht="16.5" customHeight="1">
      <c r="A57" s="730" t="s">
        <v>1012</v>
      </c>
      <c r="B57" s="731" t="s">
        <v>826</v>
      </c>
      <c r="C57" s="31"/>
      <c r="D57" s="31"/>
      <c r="E57" s="31"/>
      <c r="F57" s="31"/>
      <c r="G57" s="31"/>
      <c r="H57" s="31"/>
      <c r="I57" s="31"/>
      <c r="J57" s="31"/>
      <c r="K57" s="31"/>
      <c r="L57" s="31"/>
      <c r="M57" s="31"/>
    </row>
    <row r="58" spans="1:13" ht="18.75" customHeight="1">
      <c r="A58" s="730"/>
      <c r="B58" s="732" t="s">
        <v>1013</v>
      </c>
      <c r="C58" s="31"/>
      <c r="D58" s="31"/>
      <c r="E58" s="31"/>
      <c r="F58" s="31"/>
      <c r="G58" s="31"/>
      <c r="H58" s="31"/>
      <c r="I58" s="31"/>
      <c r="J58" s="31"/>
      <c r="K58" s="31"/>
      <c r="L58" s="733"/>
      <c r="M58" s="31"/>
    </row>
    <row r="59" spans="1:13" ht="15.5">
      <c r="A59" s="730"/>
      <c r="B59" s="732" t="s">
        <v>1014</v>
      </c>
      <c r="C59" s="31"/>
      <c r="D59" s="31"/>
      <c r="E59" s="31"/>
      <c r="F59" s="31"/>
      <c r="G59" s="31"/>
      <c r="H59" s="31"/>
      <c r="I59" s="31"/>
      <c r="J59" s="31"/>
      <c r="K59" s="31"/>
      <c r="L59" s="733"/>
      <c r="M59" s="31"/>
    </row>
    <row r="60" spans="1:13" ht="31.5" customHeight="1">
      <c r="A60" s="722"/>
      <c r="B60" s="2665" t="s">
        <v>1015</v>
      </c>
      <c r="C60" s="2665"/>
      <c r="D60" s="2665"/>
      <c r="E60" s="2665"/>
      <c r="F60" s="2665"/>
      <c r="G60" s="2665"/>
      <c r="H60" s="2665"/>
      <c r="I60" s="2665"/>
      <c r="J60" s="2665"/>
      <c r="K60" s="2665"/>
      <c r="L60" s="2665"/>
      <c r="M60" s="765"/>
    </row>
    <row r="61" spans="1:13" ht="18.75" customHeight="1">
      <c r="A61" s="730" t="s">
        <v>1016</v>
      </c>
      <c r="B61" s="2665" t="s">
        <v>1017</v>
      </c>
      <c r="C61" s="2665"/>
      <c r="D61" s="2665"/>
      <c r="E61" s="2665"/>
      <c r="F61" s="2665"/>
      <c r="G61" s="2665"/>
      <c r="H61" s="2665"/>
      <c r="I61" s="2665"/>
      <c r="J61" s="2665"/>
      <c r="K61" s="2665"/>
      <c r="L61" s="2665"/>
      <c r="M61" s="31"/>
    </row>
    <row r="62" spans="1:13" ht="48" customHeight="1">
      <c r="A62" s="722" t="s">
        <v>1018</v>
      </c>
      <c r="B62" s="2665" t="s">
        <v>1019</v>
      </c>
      <c r="C62" s="2665"/>
      <c r="D62" s="2665"/>
      <c r="E62" s="2665"/>
      <c r="F62" s="2665"/>
      <c r="G62" s="2665"/>
      <c r="H62" s="2665"/>
      <c r="I62" s="2665"/>
      <c r="J62" s="2665"/>
      <c r="K62" s="2665"/>
      <c r="L62" s="2665"/>
      <c r="M62" s="765"/>
    </row>
    <row r="63" spans="1:13" ht="17.25" customHeight="1">
      <c r="A63" s="730" t="s">
        <v>1020</v>
      </c>
      <c r="B63" s="732" t="s">
        <v>1021</v>
      </c>
      <c r="C63" s="31"/>
      <c r="D63" s="31"/>
      <c r="E63" s="31"/>
      <c r="F63" s="31"/>
      <c r="G63" s="31"/>
      <c r="H63" s="31"/>
      <c r="I63" s="31"/>
      <c r="J63" s="31"/>
      <c r="K63" s="31"/>
      <c r="L63" s="733"/>
      <c r="M63" s="31"/>
    </row>
    <row r="64" spans="1:13">
      <c r="A64" s="722" t="s">
        <v>1022</v>
      </c>
      <c r="B64" s="2666" t="s">
        <v>1023</v>
      </c>
      <c r="C64" s="2650"/>
      <c r="D64" s="2650"/>
      <c r="E64" s="734"/>
      <c r="F64" s="734"/>
      <c r="G64" s="734"/>
      <c r="H64" s="734"/>
      <c r="I64" s="734"/>
      <c r="J64" s="734"/>
      <c r="K64" s="734"/>
      <c r="L64" s="734"/>
      <c r="M64" s="734"/>
    </row>
    <row r="65" spans="1:13" ht="31.5" customHeight="1">
      <c r="A65" s="730" t="s">
        <v>1024</v>
      </c>
      <c r="B65" s="2665" t="s">
        <v>1025</v>
      </c>
      <c r="C65" s="2665"/>
      <c r="D65" s="2665"/>
      <c r="E65" s="2665"/>
      <c r="F65" s="2665"/>
      <c r="G65" s="2665"/>
      <c r="H65" s="2665"/>
      <c r="I65" s="2665"/>
      <c r="J65" s="2665"/>
      <c r="K65" s="2665"/>
      <c r="L65" s="2665"/>
      <c r="M65" s="722"/>
    </row>
    <row r="66" spans="1:13" ht="33" customHeight="1">
      <c r="A66" s="722" t="s">
        <v>1026</v>
      </c>
      <c r="B66" s="2650" t="s">
        <v>1027</v>
      </c>
      <c r="C66" s="2650"/>
      <c r="D66" s="2650"/>
      <c r="E66" s="2650"/>
      <c r="F66" s="2650"/>
      <c r="G66" s="2650"/>
      <c r="H66" s="2650"/>
      <c r="I66" s="2650"/>
      <c r="J66" s="2650"/>
      <c r="K66" s="2650"/>
      <c r="L66" s="2650"/>
      <c r="M66" s="734"/>
    </row>
    <row r="67" spans="1:13" ht="15.5">
      <c r="A67" s="730" t="s">
        <v>1028</v>
      </c>
      <c r="B67" s="732" t="s">
        <v>1029</v>
      </c>
      <c r="C67" s="722"/>
      <c r="D67" s="722"/>
      <c r="E67" s="722"/>
      <c r="F67" s="722"/>
      <c r="G67" s="722"/>
      <c r="H67" s="722"/>
      <c r="I67" s="722"/>
      <c r="J67" s="722"/>
      <c r="K67" s="722"/>
      <c r="L67" s="733"/>
      <c r="M67" s="722"/>
    </row>
    <row r="68" spans="1:13" ht="15.5">
      <c r="A68" s="730" t="s">
        <v>1030</v>
      </c>
      <c r="B68" s="732" t="s">
        <v>1031</v>
      </c>
      <c r="C68" s="722"/>
      <c r="D68" s="722"/>
      <c r="E68" s="722"/>
      <c r="F68" s="722"/>
      <c r="G68" s="722"/>
      <c r="H68" s="722"/>
      <c r="I68" s="722"/>
      <c r="J68" s="722"/>
      <c r="K68" s="722"/>
      <c r="L68" s="733"/>
      <c r="M68" s="722"/>
    </row>
    <row r="69" spans="1:13">
      <c r="A69" s="763"/>
      <c r="D69" s="764"/>
      <c r="F69" s="764"/>
    </row>
    <row r="70" spans="1:13" ht="18" thickBot="1">
      <c r="A70" s="1374" t="s">
        <v>1032</v>
      </c>
      <c r="B70" s="1374"/>
      <c r="C70" s="1374"/>
    </row>
    <row r="71" spans="1:13" ht="78.5" thickBot="1">
      <c r="A71" s="735" t="s">
        <v>951</v>
      </c>
      <c r="B71" s="736" t="s">
        <v>1033</v>
      </c>
      <c r="C71" s="737" t="s">
        <v>1034</v>
      </c>
      <c r="D71" s="737" t="s">
        <v>954</v>
      </c>
      <c r="E71" s="737" t="s">
        <v>1035</v>
      </c>
      <c r="F71" s="737" t="s">
        <v>1036</v>
      </c>
      <c r="G71" s="737" t="s">
        <v>957</v>
      </c>
      <c r="H71" s="737" t="s">
        <v>958</v>
      </c>
      <c r="I71" s="737" t="s">
        <v>1037</v>
      </c>
      <c r="J71" s="737" t="s">
        <v>960</v>
      </c>
      <c r="K71" s="737" t="s">
        <v>961</v>
      </c>
      <c r="L71" s="737" t="s">
        <v>962</v>
      </c>
      <c r="M71" s="737" t="s">
        <v>1038</v>
      </c>
    </row>
    <row r="72" spans="1:13">
      <c r="A72" s="738" t="s">
        <v>978</v>
      </c>
      <c r="B72" s="739"/>
      <c r="C72" s="740"/>
      <c r="D72" s="739"/>
      <c r="E72" s="741"/>
      <c r="F72" s="742"/>
      <c r="G72" s="743"/>
      <c r="H72" s="743"/>
      <c r="I72" s="743"/>
      <c r="J72" s="743"/>
      <c r="K72" s="743"/>
      <c r="L72" s="743"/>
      <c r="M72" s="743"/>
    </row>
    <row r="73" spans="1:13">
      <c r="A73" s="744" t="s">
        <v>979</v>
      </c>
      <c r="B73" s="745"/>
      <c r="C73" s="746"/>
      <c r="D73" s="747"/>
      <c r="E73" s="748"/>
      <c r="F73" s="749"/>
      <c r="G73" s="750"/>
      <c r="H73" s="750"/>
      <c r="I73" s="750"/>
      <c r="J73" s="750"/>
      <c r="K73" s="750"/>
      <c r="L73" s="751"/>
      <c r="M73" s="750"/>
    </row>
    <row r="74" spans="1:13">
      <c r="A74" s="744" t="s">
        <v>980</v>
      </c>
      <c r="B74" s="745"/>
      <c r="C74" s="746"/>
      <c r="D74" s="747"/>
      <c r="E74" s="748"/>
      <c r="F74" s="749"/>
      <c r="G74" s="750"/>
      <c r="H74" s="750"/>
      <c r="I74" s="750"/>
      <c r="J74" s="750"/>
      <c r="K74" s="750"/>
      <c r="L74" s="751"/>
      <c r="M74" s="750"/>
    </row>
    <row r="75" spans="1:13">
      <c r="A75" s="744" t="s">
        <v>981</v>
      </c>
      <c r="B75" s="745"/>
      <c r="C75" s="746"/>
      <c r="D75" s="747"/>
      <c r="E75" s="748"/>
      <c r="F75" s="749"/>
      <c r="G75" s="750"/>
      <c r="H75" s="750"/>
      <c r="I75" s="750"/>
      <c r="J75" s="750"/>
      <c r="K75" s="750"/>
      <c r="L75" s="751"/>
      <c r="M75" s="750"/>
    </row>
    <row r="76" spans="1:13">
      <c r="A76" s="744" t="s">
        <v>1039</v>
      </c>
      <c r="B76" s="745"/>
      <c r="C76" s="746"/>
      <c r="D76" s="747"/>
      <c r="E76" s="748"/>
      <c r="F76" s="749"/>
      <c r="G76" s="750"/>
      <c r="H76" s="750"/>
      <c r="I76" s="750"/>
      <c r="J76" s="750"/>
      <c r="K76" s="750"/>
      <c r="L76" s="751"/>
      <c r="M76" s="750"/>
    </row>
    <row r="77" spans="1:13">
      <c r="A77" s="744" t="s">
        <v>983</v>
      </c>
      <c r="B77" s="745"/>
      <c r="C77" s="746"/>
      <c r="D77" s="747"/>
      <c r="E77" s="748"/>
      <c r="F77" s="749"/>
      <c r="G77" s="750"/>
      <c r="H77" s="750"/>
      <c r="I77" s="750"/>
      <c r="J77" s="750"/>
      <c r="K77" s="750"/>
      <c r="L77" s="751"/>
      <c r="M77" s="750"/>
    </row>
    <row r="78" spans="1:13">
      <c r="A78" s="1377" t="s">
        <v>984</v>
      </c>
      <c r="B78" s="745"/>
      <c r="C78" s="746"/>
      <c r="D78" s="747"/>
      <c r="E78" s="748"/>
      <c r="F78" s="749"/>
      <c r="G78" s="750"/>
      <c r="H78" s="750"/>
      <c r="I78" s="750"/>
      <c r="J78" s="750"/>
      <c r="K78" s="750"/>
      <c r="L78" s="751"/>
      <c r="M78" s="750"/>
    </row>
    <row r="79" spans="1:13">
      <c r="A79" s="752" t="s">
        <v>985</v>
      </c>
      <c r="B79" s="745"/>
      <c r="C79" s="746"/>
      <c r="D79" s="747"/>
      <c r="E79" s="748"/>
      <c r="F79" s="749"/>
      <c r="G79" s="750"/>
      <c r="H79" s="750"/>
      <c r="I79" s="750"/>
      <c r="J79" s="750"/>
      <c r="K79" s="750"/>
      <c r="L79" s="751"/>
      <c r="M79" s="750"/>
    </row>
    <row r="80" spans="1:13">
      <c r="A80" s="752" t="s">
        <v>986</v>
      </c>
      <c r="B80" s="745"/>
      <c r="C80" s="746"/>
      <c r="D80" s="747"/>
      <c r="E80" s="748"/>
      <c r="F80" s="749"/>
      <c r="G80" s="750"/>
      <c r="H80" s="750"/>
      <c r="I80" s="750"/>
      <c r="J80" s="750"/>
      <c r="K80" s="750"/>
      <c r="L80" s="751"/>
      <c r="M80" s="750"/>
    </row>
    <row r="81" spans="1:13">
      <c r="A81" s="752" t="s">
        <v>987</v>
      </c>
      <c r="B81" s="745"/>
      <c r="C81" s="746"/>
      <c r="D81" s="747"/>
      <c r="E81" s="748"/>
      <c r="F81" s="749"/>
      <c r="G81" s="750"/>
      <c r="H81" s="750"/>
      <c r="I81" s="750"/>
      <c r="J81" s="750"/>
      <c r="K81" s="750"/>
      <c r="L81" s="751"/>
      <c r="M81" s="750"/>
    </row>
    <row r="82" spans="1:13">
      <c r="A82" s="752" t="s">
        <v>988</v>
      </c>
      <c r="B82" s="745"/>
      <c r="C82" s="746"/>
      <c r="D82" s="747"/>
      <c r="E82" s="748"/>
      <c r="F82" s="749"/>
      <c r="G82" s="750"/>
      <c r="H82" s="750"/>
      <c r="I82" s="750"/>
      <c r="J82" s="750"/>
      <c r="K82" s="750"/>
      <c r="L82" s="751"/>
      <c r="M82" s="750"/>
    </row>
    <row r="83" spans="1:13">
      <c r="A83" s="752" t="s">
        <v>989</v>
      </c>
      <c r="B83" s="745"/>
      <c r="C83" s="746"/>
      <c r="D83" s="747"/>
      <c r="E83" s="748"/>
      <c r="F83" s="749"/>
      <c r="G83" s="750"/>
      <c r="H83" s="750"/>
      <c r="I83" s="750"/>
      <c r="J83" s="750"/>
      <c r="K83" s="750"/>
      <c r="L83" s="751"/>
      <c r="M83" s="750"/>
    </row>
    <row r="84" spans="1:13">
      <c r="A84" s="752" t="s">
        <v>990</v>
      </c>
      <c r="B84" s="745"/>
      <c r="C84" s="746"/>
      <c r="D84" s="747"/>
      <c r="E84" s="748"/>
      <c r="F84" s="749"/>
      <c r="G84" s="750"/>
      <c r="H84" s="750"/>
      <c r="I84" s="750"/>
      <c r="J84" s="750"/>
      <c r="K84" s="750"/>
      <c r="L84" s="751"/>
      <c r="M84" s="750"/>
    </row>
    <row r="85" spans="1:13">
      <c r="A85" s="752" t="s">
        <v>991</v>
      </c>
      <c r="B85" s="745"/>
      <c r="C85" s="746"/>
      <c r="D85" s="747"/>
      <c r="E85" s="748"/>
      <c r="F85" s="749"/>
      <c r="G85" s="750"/>
      <c r="H85" s="750"/>
      <c r="I85" s="750"/>
      <c r="J85" s="750"/>
      <c r="K85" s="750"/>
      <c r="L85" s="751"/>
      <c r="M85" s="750"/>
    </row>
    <row r="86" spans="1:13" ht="15.5">
      <c r="A86" s="752" t="s">
        <v>1040</v>
      </c>
      <c r="B86" s="745"/>
      <c r="C86" s="746"/>
      <c r="D86" s="747"/>
      <c r="E86" s="748"/>
      <c r="F86" s="749"/>
      <c r="G86" s="750"/>
      <c r="H86" s="750"/>
      <c r="I86" s="750"/>
      <c r="J86" s="750"/>
      <c r="K86" s="750"/>
      <c r="L86" s="751"/>
      <c r="M86" s="750"/>
    </row>
    <row r="87" spans="1:13">
      <c r="A87" s="753" t="s">
        <v>1041</v>
      </c>
      <c r="B87" s="754"/>
      <c r="C87" s="755"/>
      <c r="D87" s="738"/>
      <c r="E87" s="756"/>
      <c r="F87" s="757"/>
      <c r="G87" s="758"/>
      <c r="H87" s="758"/>
      <c r="I87" s="758"/>
      <c r="J87" s="758"/>
      <c r="K87" s="740"/>
      <c r="L87" s="759"/>
      <c r="M87" s="740"/>
    </row>
    <row r="88" spans="1:13" ht="15.5">
      <c r="A88" s="744" t="s">
        <v>1042</v>
      </c>
      <c r="B88" s="745"/>
      <c r="C88" s="746"/>
      <c r="D88" s="747"/>
      <c r="E88" s="748"/>
      <c r="F88" s="749"/>
      <c r="G88" s="750"/>
      <c r="H88" s="750"/>
      <c r="I88" s="750"/>
      <c r="J88" s="750"/>
      <c r="K88" s="750"/>
      <c r="L88" s="751"/>
      <c r="M88" s="750"/>
    </row>
    <row r="89" spans="1:13" ht="12.65" customHeight="1">
      <c r="A89" s="744" t="s">
        <v>1043</v>
      </c>
      <c r="B89" s="745"/>
      <c r="C89" s="746"/>
      <c r="D89" s="747"/>
      <c r="E89" s="748"/>
      <c r="F89" s="749"/>
      <c r="G89" s="750"/>
      <c r="H89" s="750"/>
      <c r="I89" s="750"/>
      <c r="J89" s="750"/>
      <c r="K89" s="750"/>
      <c r="L89" s="751"/>
      <c r="M89" s="750"/>
    </row>
    <row r="90" spans="1:13" ht="15.5">
      <c r="A90" s="744" t="s">
        <v>1044</v>
      </c>
      <c r="B90" s="745"/>
      <c r="C90" s="746"/>
      <c r="D90" s="747"/>
      <c r="E90" s="748"/>
      <c r="F90" s="749"/>
      <c r="G90" s="750"/>
      <c r="H90" s="750"/>
      <c r="I90" s="750"/>
      <c r="J90" s="750"/>
      <c r="K90" s="750"/>
      <c r="L90" s="751"/>
      <c r="M90" s="750"/>
    </row>
    <row r="91" spans="1:13">
      <c r="A91" s="1378" t="s">
        <v>1045</v>
      </c>
      <c r="B91" s="745"/>
      <c r="C91" s="746"/>
      <c r="D91" s="747"/>
      <c r="E91" s="748"/>
      <c r="F91" s="749"/>
      <c r="G91" s="750"/>
      <c r="H91" s="750"/>
      <c r="I91" s="750"/>
      <c r="J91" s="750"/>
      <c r="K91" s="750"/>
      <c r="L91" s="751"/>
      <c r="M91" s="750"/>
    </row>
    <row r="92" spans="1:13">
      <c r="A92" s="1378" t="s">
        <v>1046</v>
      </c>
      <c r="B92" s="745"/>
      <c r="C92" s="746"/>
      <c r="D92" s="747"/>
      <c r="E92" s="748"/>
      <c r="F92" s="749"/>
      <c r="G92" s="750"/>
      <c r="H92" s="750"/>
      <c r="I92" s="750"/>
      <c r="J92" s="750"/>
      <c r="K92" s="750"/>
      <c r="L92" s="751"/>
      <c r="M92" s="750"/>
    </row>
    <row r="93" spans="1:13">
      <c r="A93" s="1378" t="s">
        <v>1047</v>
      </c>
      <c r="B93" s="745"/>
      <c r="C93" s="746"/>
      <c r="D93" s="747"/>
      <c r="E93" s="748"/>
      <c r="F93" s="749"/>
      <c r="G93" s="750"/>
      <c r="H93" s="750"/>
      <c r="I93" s="750"/>
      <c r="J93" s="750"/>
      <c r="K93" s="750"/>
      <c r="L93" s="751"/>
      <c r="M93" s="750"/>
    </row>
    <row r="94" spans="1:13" ht="15.5">
      <c r="A94" s="744" t="s">
        <v>1048</v>
      </c>
      <c r="B94" s="745"/>
      <c r="C94" s="746"/>
      <c r="D94" s="747"/>
      <c r="E94" s="748"/>
      <c r="F94" s="749"/>
      <c r="G94" s="750"/>
      <c r="H94" s="750"/>
      <c r="I94" s="750"/>
      <c r="J94" s="750"/>
      <c r="K94" s="750"/>
      <c r="L94" s="751"/>
      <c r="M94" s="750"/>
    </row>
    <row r="95" spans="1:13" ht="15.5">
      <c r="A95" s="744" t="s">
        <v>1049</v>
      </c>
      <c r="B95" s="745"/>
      <c r="C95" s="746"/>
      <c r="D95" s="747"/>
      <c r="E95" s="748"/>
      <c r="F95" s="749"/>
      <c r="G95" s="750"/>
      <c r="H95" s="750"/>
      <c r="I95" s="750"/>
      <c r="J95" s="750"/>
      <c r="K95" s="750"/>
      <c r="L95" s="751"/>
      <c r="M95" s="750"/>
    </row>
    <row r="96" spans="1:13">
      <c r="A96" s="1378" t="s">
        <v>1045</v>
      </c>
      <c r="B96" s="745"/>
      <c r="C96" s="746"/>
      <c r="D96" s="747"/>
      <c r="E96" s="748"/>
      <c r="F96" s="749"/>
      <c r="G96" s="750"/>
      <c r="H96" s="750"/>
      <c r="I96" s="750"/>
      <c r="J96" s="750"/>
      <c r="K96" s="750"/>
      <c r="L96" s="751"/>
      <c r="M96" s="750"/>
    </row>
    <row r="97" spans="1:13">
      <c r="A97" s="1378" t="s">
        <v>1046</v>
      </c>
      <c r="B97" s="745"/>
      <c r="C97" s="746"/>
      <c r="D97" s="747"/>
      <c r="E97" s="748"/>
      <c r="F97" s="749"/>
      <c r="G97" s="750"/>
      <c r="H97" s="750"/>
      <c r="I97" s="750"/>
      <c r="J97" s="750"/>
      <c r="K97" s="750"/>
      <c r="L97" s="751"/>
      <c r="M97" s="750"/>
    </row>
    <row r="98" spans="1:13" ht="13.5" thickBot="1">
      <c r="A98" s="760" t="s">
        <v>1047</v>
      </c>
      <c r="B98" s="1518"/>
      <c r="C98" s="1519"/>
      <c r="D98" s="1520"/>
      <c r="E98" s="1521"/>
      <c r="F98" s="1522"/>
      <c r="G98" s="761"/>
      <c r="H98" s="761"/>
      <c r="I98" s="761"/>
      <c r="J98" s="761"/>
      <c r="K98" s="761"/>
      <c r="L98" s="762"/>
      <c r="M98" s="761"/>
    </row>
    <row r="99" spans="1:13" s="767" customFormat="1">
      <c r="A99" s="10" t="s">
        <v>1050</v>
      </c>
      <c r="B99" s="766"/>
      <c r="C99" s="766"/>
      <c r="D99" s="766"/>
      <c r="E99" s="766"/>
      <c r="F99" s="766"/>
      <c r="G99" s="766"/>
      <c r="H99" s="766"/>
      <c r="I99" s="766"/>
      <c r="J99" s="766"/>
      <c r="K99" s="766"/>
      <c r="L99" s="766"/>
      <c r="M99" s="584"/>
    </row>
    <row r="100" spans="1:13" ht="16.5" customHeight="1">
      <c r="A100" s="730" t="s">
        <v>1012</v>
      </c>
      <c r="B100" s="731" t="s">
        <v>826</v>
      </c>
      <c r="C100" s="31"/>
      <c r="D100" s="31"/>
      <c r="E100" s="31"/>
      <c r="F100" s="31"/>
      <c r="G100" s="31"/>
      <c r="H100" s="31"/>
      <c r="I100" s="31"/>
      <c r="J100" s="31"/>
      <c r="K100" s="31"/>
      <c r="L100" s="31"/>
      <c r="M100" s="31"/>
    </row>
    <row r="101" spans="1:13" ht="15.5">
      <c r="A101" s="730" t="s">
        <v>1051</v>
      </c>
      <c r="B101" s="732" t="s">
        <v>1052</v>
      </c>
      <c r="C101" s="31"/>
      <c r="D101" s="31"/>
      <c r="E101" s="31"/>
      <c r="F101" s="31"/>
      <c r="G101" s="31"/>
      <c r="H101" s="31"/>
      <c r="I101" s="31"/>
      <c r="J101" s="31"/>
      <c r="K101" s="31"/>
      <c r="L101" s="733"/>
      <c r="M101" s="31"/>
    </row>
    <row r="102" spans="1:13" ht="17.25" customHeight="1">
      <c r="A102" s="730" t="s">
        <v>1020</v>
      </c>
      <c r="B102" s="732" t="s">
        <v>1053</v>
      </c>
      <c r="C102" s="31"/>
      <c r="D102" s="31"/>
      <c r="E102" s="31"/>
      <c r="F102" s="31"/>
      <c r="G102" s="31"/>
      <c r="H102" s="31"/>
      <c r="I102" s="31"/>
      <c r="J102" s="31"/>
      <c r="K102" s="31"/>
      <c r="L102" s="733"/>
      <c r="M102" s="31"/>
    </row>
    <row r="103" spans="1:13" ht="48" customHeight="1">
      <c r="A103" s="722" t="s">
        <v>1018</v>
      </c>
      <c r="B103" s="2665" t="s">
        <v>1054</v>
      </c>
      <c r="C103" s="2665"/>
      <c r="D103" s="2665"/>
      <c r="E103" s="2665"/>
      <c r="F103" s="2665"/>
      <c r="G103" s="2665"/>
      <c r="H103" s="2665"/>
      <c r="I103" s="2665"/>
      <c r="J103" s="2665"/>
      <c r="K103" s="2665"/>
      <c r="L103" s="2665"/>
      <c r="M103" s="765"/>
    </row>
    <row r="104" spans="1:13">
      <c r="A104" s="730" t="s">
        <v>1024</v>
      </c>
      <c r="B104" s="2665" t="s">
        <v>1055</v>
      </c>
      <c r="C104" s="2665"/>
      <c r="D104" s="2665"/>
      <c r="E104" s="2665"/>
      <c r="F104" s="2665"/>
      <c r="G104" s="2665"/>
      <c r="H104" s="2665"/>
      <c r="I104" s="2665"/>
      <c r="J104" s="2665"/>
      <c r="K104" s="2665"/>
      <c r="L104" s="2665"/>
      <c r="M104" s="722"/>
    </row>
    <row r="105" spans="1:13" ht="33" customHeight="1">
      <c r="A105" s="722" t="s">
        <v>1026</v>
      </c>
      <c r="B105" s="2650" t="s">
        <v>1056</v>
      </c>
      <c r="C105" s="2650"/>
      <c r="D105" s="2650"/>
      <c r="E105" s="2650"/>
      <c r="F105" s="2650"/>
      <c r="G105" s="2650"/>
      <c r="H105" s="2650"/>
      <c r="I105" s="2650"/>
      <c r="J105" s="2650"/>
      <c r="K105" s="2650"/>
      <c r="L105" s="2650"/>
      <c r="M105" s="734"/>
    </row>
    <row r="106" spans="1:13" ht="15.5">
      <c r="A106" s="730" t="s">
        <v>1028</v>
      </c>
      <c r="B106" s="732" t="s">
        <v>1057</v>
      </c>
      <c r="C106" s="722"/>
      <c r="D106" s="722"/>
      <c r="E106" s="722"/>
      <c r="F106" s="722"/>
      <c r="G106" s="722"/>
      <c r="H106" s="722"/>
      <c r="I106" s="722"/>
      <c r="J106" s="722"/>
      <c r="K106" s="722"/>
      <c r="L106" s="733"/>
      <c r="M106" s="722"/>
    </row>
    <row r="107" spans="1:13" ht="15.5">
      <c r="A107" s="730" t="s">
        <v>1030</v>
      </c>
      <c r="B107" s="732" t="s">
        <v>1058</v>
      </c>
      <c r="C107" s="722"/>
      <c r="D107" s="722"/>
      <c r="E107" s="722"/>
      <c r="F107" s="722"/>
      <c r="G107" s="722"/>
      <c r="H107" s="722"/>
      <c r="I107" s="722"/>
      <c r="J107" s="722"/>
      <c r="K107" s="722"/>
      <c r="L107" s="733"/>
      <c r="M107" s="722"/>
    </row>
    <row r="108" spans="1:13">
      <c r="A108" s="730"/>
      <c r="B108" s="732"/>
      <c r="C108" s="722"/>
      <c r="D108" s="722"/>
      <c r="E108" s="722"/>
      <c r="F108" s="722"/>
      <c r="G108" s="722"/>
      <c r="H108" s="722"/>
      <c r="I108" s="722"/>
      <c r="J108" s="722"/>
      <c r="K108" s="722"/>
      <c r="L108" s="733"/>
      <c r="M108" s="722"/>
    </row>
    <row r="109" spans="1:13" s="30" customFormat="1" ht="18" customHeight="1" thickBot="1">
      <c r="A109" s="1559" t="s">
        <v>1059</v>
      </c>
      <c r="B109" s="1559"/>
      <c r="C109" s="1559"/>
      <c r="M109" s="10"/>
    </row>
    <row r="110" spans="1:13" s="768" customFormat="1" ht="102.75" customHeight="1" thickBot="1">
      <c r="A110" s="735" t="s">
        <v>951</v>
      </c>
      <c r="B110" s="737" t="s">
        <v>1060</v>
      </c>
      <c r="C110" s="737" t="s">
        <v>1061</v>
      </c>
      <c r="D110" s="737" t="s">
        <v>954</v>
      </c>
      <c r="E110" s="737" t="s">
        <v>1062</v>
      </c>
      <c r="F110" s="737" t="s">
        <v>1036</v>
      </c>
      <c r="G110" s="737" t="s">
        <v>1063</v>
      </c>
      <c r="H110" s="737" t="s">
        <v>1064</v>
      </c>
      <c r="I110" s="737" t="s">
        <v>1065</v>
      </c>
      <c r="J110" s="737" t="s">
        <v>1066</v>
      </c>
      <c r="K110" s="737" t="s">
        <v>1067</v>
      </c>
      <c r="L110" s="737" t="s">
        <v>1068</v>
      </c>
      <c r="M110" s="737" t="s">
        <v>1038</v>
      </c>
    </row>
    <row r="111" spans="1:13" s="30" customFormat="1">
      <c r="A111" s="845" t="s">
        <v>968</v>
      </c>
      <c r="B111" s="1577"/>
      <c r="C111" s="1578"/>
      <c r="D111" s="1577"/>
      <c r="E111" s="1579"/>
      <c r="F111" s="1580"/>
      <c r="G111" s="1581"/>
      <c r="H111" s="1581"/>
      <c r="I111" s="1581"/>
      <c r="J111" s="1581"/>
      <c r="K111" s="1581"/>
      <c r="L111" s="1581"/>
      <c r="M111" s="1581"/>
    </row>
    <row r="112" spans="1:13" s="30" customFormat="1">
      <c r="A112" s="769" t="s">
        <v>969</v>
      </c>
      <c r="B112" s="745"/>
      <c r="C112" s="773"/>
      <c r="D112" s="774"/>
      <c r="E112" s="775"/>
      <c r="F112" s="776"/>
      <c r="G112" s="777"/>
      <c r="H112" s="777"/>
      <c r="I112" s="778"/>
      <c r="J112" s="778"/>
      <c r="K112" s="778"/>
      <c r="L112" s="779"/>
      <c r="M112" s="778"/>
    </row>
    <row r="113" spans="1:13" s="30" customFormat="1">
      <c r="A113" s="769" t="s">
        <v>970</v>
      </c>
      <c r="B113" s="745"/>
      <c r="C113" s="773"/>
      <c r="D113" s="774"/>
      <c r="E113" s="775"/>
      <c r="F113" s="776"/>
      <c r="G113" s="777"/>
      <c r="H113" s="777"/>
      <c r="I113" s="778"/>
      <c r="J113" s="778"/>
      <c r="K113" s="778"/>
      <c r="L113" s="779"/>
      <c r="M113" s="778"/>
    </row>
    <row r="114" spans="1:13" s="30" customFormat="1">
      <c r="A114" s="860" t="s">
        <v>971</v>
      </c>
      <c r="B114" s="780"/>
      <c r="C114" s="780"/>
      <c r="D114" s="780"/>
      <c r="E114" s="780"/>
      <c r="F114" s="780"/>
      <c r="G114" s="780"/>
      <c r="H114" s="780"/>
      <c r="I114" s="781"/>
      <c r="J114" s="781"/>
      <c r="K114" s="781"/>
      <c r="L114" s="782"/>
      <c r="M114" s="781"/>
    </row>
    <row r="115" spans="1:13" s="30" customFormat="1">
      <c r="A115" s="769" t="s">
        <v>1069</v>
      </c>
      <c r="B115" s="783"/>
      <c r="C115" s="773"/>
      <c r="D115" s="774"/>
      <c r="E115" s="775"/>
      <c r="F115" s="776"/>
      <c r="G115" s="777"/>
      <c r="H115" s="777"/>
      <c r="I115" s="778"/>
      <c r="J115" s="778"/>
      <c r="K115" s="778"/>
      <c r="L115" s="779"/>
      <c r="M115" s="778"/>
    </row>
    <row r="116" spans="1:13" s="30" customFormat="1">
      <c r="A116" s="769" t="s">
        <v>1070</v>
      </c>
      <c r="B116" s="783"/>
      <c r="C116" s="773"/>
      <c r="D116" s="774"/>
      <c r="E116" s="775"/>
      <c r="F116" s="776"/>
      <c r="G116" s="777"/>
      <c r="H116" s="777"/>
      <c r="I116" s="778"/>
      <c r="J116" s="778"/>
      <c r="K116" s="778"/>
      <c r="L116" s="779"/>
      <c r="M116" s="778"/>
    </row>
    <row r="117" spans="1:13" s="30" customFormat="1">
      <c r="A117" s="769" t="s">
        <v>974</v>
      </c>
      <c r="B117" s="745"/>
      <c r="C117" s="773"/>
      <c r="D117" s="774"/>
      <c r="E117" s="775"/>
      <c r="F117" s="776"/>
      <c r="G117" s="777"/>
      <c r="H117" s="777"/>
      <c r="I117" s="778"/>
      <c r="J117" s="778"/>
      <c r="K117" s="778"/>
      <c r="L117" s="779"/>
      <c r="M117" s="778"/>
    </row>
    <row r="118" spans="1:13" s="30" customFormat="1">
      <c r="A118" s="769" t="s">
        <v>1071</v>
      </c>
      <c r="B118" s="745"/>
      <c r="C118" s="773"/>
      <c r="D118" s="774"/>
      <c r="E118" s="775"/>
      <c r="F118" s="776"/>
      <c r="G118" s="777"/>
      <c r="H118" s="777"/>
      <c r="I118" s="778"/>
      <c r="J118" s="778"/>
      <c r="K118" s="778"/>
      <c r="L118" s="779"/>
      <c r="M118" s="778"/>
    </row>
    <row r="119" spans="1:13" s="30" customFormat="1" ht="15.5">
      <c r="A119" s="784" t="s">
        <v>1072</v>
      </c>
      <c r="B119" s="783"/>
      <c r="C119" s="773"/>
      <c r="D119" s="774"/>
      <c r="E119" s="775"/>
      <c r="F119" s="776"/>
      <c r="G119" s="777"/>
      <c r="H119" s="777"/>
      <c r="I119" s="778"/>
      <c r="J119" s="778"/>
      <c r="K119" s="778"/>
      <c r="L119" s="779"/>
      <c r="M119" s="778"/>
    </row>
    <row r="120" spans="1:13" s="30" customFormat="1" ht="15.5">
      <c r="A120" s="769" t="s">
        <v>1042</v>
      </c>
      <c r="B120" s="745"/>
      <c r="C120" s="773"/>
      <c r="D120" s="774"/>
      <c r="E120" s="775"/>
      <c r="F120" s="776"/>
      <c r="G120" s="777"/>
      <c r="H120" s="777"/>
      <c r="I120" s="778"/>
      <c r="J120" s="778"/>
      <c r="K120" s="778"/>
      <c r="L120" s="779"/>
      <c r="M120" s="778"/>
    </row>
    <row r="121" spans="1:13" s="30" customFormat="1">
      <c r="A121" s="738" t="s">
        <v>978</v>
      </c>
      <c r="B121" s="739"/>
      <c r="C121" s="785"/>
      <c r="D121" s="786"/>
      <c r="E121" s="787"/>
      <c r="F121" s="788"/>
      <c r="G121" s="780"/>
      <c r="H121" s="780"/>
      <c r="I121" s="781"/>
      <c r="J121" s="781"/>
      <c r="K121" s="781"/>
      <c r="L121" s="782"/>
      <c r="M121" s="781"/>
    </row>
    <row r="122" spans="1:13" s="30" customFormat="1">
      <c r="A122" s="770" t="s">
        <v>979</v>
      </c>
      <c r="B122" s="745"/>
      <c r="C122" s="773"/>
      <c r="D122" s="774"/>
      <c r="E122" s="775"/>
      <c r="F122" s="776"/>
      <c r="G122" s="777"/>
      <c r="H122" s="777"/>
      <c r="I122" s="778"/>
      <c r="J122" s="778"/>
      <c r="K122" s="778"/>
      <c r="L122" s="779"/>
      <c r="M122" s="778"/>
    </row>
    <row r="123" spans="1:13" s="30" customFormat="1">
      <c r="A123" s="770" t="s">
        <v>980</v>
      </c>
      <c r="B123" s="745"/>
      <c r="C123" s="773"/>
      <c r="D123" s="774"/>
      <c r="E123" s="775"/>
      <c r="F123" s="776"/>
      <c r="G123" s="777"/>
      <c r="H123" s="777"/>
      <c r="I123" s="778"/>
      <c r="J123" s="778"/>
      <c r="K123" s="778"/>
      <c r="L123" s="779"/>
      <c r="M123" s="778"/>
    </row>
    <row r="124" spans="1:13" s="30" customFormat="1">
      <c r="A124" s="770" t="s">
        <v>981</v>
      </c>
      <c r="B124" s="745"/>
      <c r="C124" s="773"/>
      <c r="D124" s="774"/>
      <c r="E124" s="775"/>
      <c r="F124" s="776"/>
      <c r="G124" s="777"/>
      <c r="H124" s="777"/>
      <c r="I124" s="778"/>
      <c r="J124" s="778"/>
      <c r="K124" s="778"/>
      <c r="L124" s="779"/>
      <c r="M124" s="778"/>
    </row>
    <row r="125" spans="1:13" s="30" customFormat="1">
      <c r="A125" s="770" t="s">
        <v>982</v>
      </c>
      <c r="B125" s="789"/>
      <c r="C125" s="773"/>
      <c r="D125" s="774"/>
      <c r="E125" s="775"/>
      <c r="F125" s="776"/>
      <c r="G125" s="777"/>
      <c r="H125" s="777"/>
      <c r="I125" s="778"/>
      <c r="J125" s="778"/>
      <c r="K125" s="778"/>
      <c r="L125" s="779"/>
      <c r="M125" s="778"/>
    </row>
    <row r="126" spans="1:13" s="30" customFormat="1" ht="14.9" customHeight="1">
      <c r="A126" s="771" t="s">
        <v>983</v>
      </c>
      <c r="B126" s="745"/>
      <c r="C126" s="773"/>
      <c r="D126" s="774"/>
      <c r="E126" s="775"/>
      <c r="F126" s="776"/>
      <c r="G126" s="777"/>
      <c r="H126" s="777"/>
      <c r="I126" s="778"/>
      <c r="J126" s="778"/>
      <c r="K126" s="778"/>
      <c r="L126" s="779"/>
      <c r="M126" s="778"/>
    </row>
    <row r="127" spans="1:13" s="30" customFormat="1" ht="14.9" customHeight="1">
      <c r="A127" s="771" t="s">
        <v>984</v>
      </c>
      <c r="B127" s="745"/>
      <c r="C127" s="773"/>
      <c r="D127" s="774"/>
      <c r="E127" s="775"/>
      <c r="F127" s="776"/>
      <c r="G127" s="777"/>
      <c r="H127" s="777"/>
      <c r="I127" s="778"/>
      <c r="J127" s="778"/>
      <c r="K127" s="778"/>
      <c r="L127" s="779"/>
      <c r="M127" s="778"/>
    </row>
    <row r="128" spans="1:13" s="30" customFormat="1">
      <c r="A128" s="771" t="s">
        <v>985</v>
      </c>
      <c r="B128" s="745"/>
      <c r="C128" s="773"/>
      <c r="D128" s="774"/>
      <c r="E128" s="775"/>
      <c r="F128" s="776"/>
      <c r="G128" s="777"/>
      <c r="H128" s="777"/>
      <c r="I128" s="778"/>
      <c r="J128" s="778"/>
      <c r="K128" s="778"/>
      <c r="L128" s="779"/>
      <c r="M128" s="778"/>
    </row>
    <row r="129" spans="1:13" s="30" customFormat="1">
      <c r="A129" s="771" t="s">
        <v>986</v>
      </c>
      <c r="B129" s="745"/>
      <c r="C129" s="773"/>
      <c r="D129" s="774"/>
      <c r="E129" s="775"/>
      <c r="F129" s="776"/>
      <c r="G129" s="777"/>
      <c r="H129" s="777"/>
      <c r="I129" s="778"/>
      <c r="J129" s="778"/>
      <c r="K129" s="778"/>
      <c r="L129" s="779"/>
      <c r="M129" s="778"/>
    </row>
    <row r="130" spans="1:13" s="30" customFormat="1">
      <c r="A130" s="771" t="s">
        <v>987</v>
      </c>
      <c r="B130" s="745"/>
      <c r="C130" s="773"/>
      <c r="D130" s="774"/>
      <c r="E130" s="775"/>
      <c r="F130" s="776"/>
      <c r="G130" s="777"/>
      <c r="H130" s="777"/>
      <c r="I130" s="778"/>
      <c r="J130" s="778"/>
      <c r="K130" s="778"/>
      <c r="L130" s="779"/>
      <c r="M130" s="778"/>
    </row>
    <row r="131" spans="1:13" s="30" customFormat="1">
      <c r="A131" s="771" t="s">
        <v>988</v>
      </c>
      <c r="B131" s="745"/>
      <c r="C131" s="773"/>
      <c r="D131" s="774"/>
      <c r="E131" s="775"/>
      <c r="F131" s="776"/>
      <c r="G131" s="777"/>
      <c r="H131" s="777"/>
      <c r="I131" s="778"/>
      <c r="J131" s="778"/>
      <c r="K131" s="778"/>
      <c r="L131" s="779"/>
      <c r="M131" s="778"/>
    </row>
    <row r="132" spans="1:13" s="30" customFormat="1">
      <c r="A132" s="771" t="s">
        <v>989</v>
      </c>
      <c r="B132" s="745"/>
      <c r="C132" s="773"/>
      <c r="D132" s="774"/>
      <c r="E132" s="775"/>
      <c r="F132" s="776"/>
      <c r="G132" s="777"/>
      <c r="H132" s="777"/>
      <c r="I132" s="778"/>
      <c r="J132" s="778"/>
      <c r="K132" s="778"/>
      <c r="L132" s="779"/>
      <c r="M132" s="778"/>
    </row>
    <row r="133" spans="1:13" s="30" customFormat="1">
      <c r="A133" s="771" t="s">
        <v>990</v>
      </c>
      <c r="B133" s="745"/>
      <c r="C133" s="773"/>
      <c r="D133" s="774"/>
      <c r="E133" s="775"/>
      <c r="F133" s="776"/>
      <c r="G133" s="777"/>
      <c r="H133" s="777"/>
      <c r="I133" s="778"/>
      <c r="J133" s="778"/>
      <c r="K133" s="778"/>
      <c r="L133" s="779"/>
      <c r="M133" s="778"/>
    </row>
    <row r="134" spans="1:13" s="30" customFormat="1">
      <c r="A134" s="771" t="s">
        <v>991</v>
      </c>
      <c r="B134" s="745"/>
      <c r="C134" s="773"/>
      <c r="D134" s="774"/>
      <c r="E134" s="775"/>
      <c r="F134" s="776"/>
      <c r="G134" s="777"/>
      <c r="H134" s="777"/>
      <c r="I134" s="778"/>
      <c r="J134" s="778"/>
      <c r="K134" s="778"/>
      <c r="L134" s="779"/>
      <c r="M134" s="778"/>
    </row>
    <row r="135" spans="1:13" s="30" customFormat="1" ht="15.5">
      <c r="A135" s="790" t="s">
        <v>1073</v>
      </c>
      <c r="B135" s="745"/>
      <c r="C135" s="773"/>
      <c r="D135" s="774"/>
      <c r="E135" s="775"/>
      <c r="F135" s="776"/>
      <c r="G135" s="777"/>
      <c r="H135" s="777"/>
      <c r="I135" s="778"/>
      <c r="J135" s="778"/>
      <c r="K135" s="778"/>
      <c r="L135" s="779"/>
      <c r="M135" s="778"/>
    </row>
    <row r="136" spans="1:13" s="30" customFormat="1">
      <c r="A136" s="753" t="s">
        <v>993</v>
      </c>
      <c r="B136" s="791"/>
      <c r="C136" s="791"/>
      <c r="D136" s="791"/>
      <c r="E136" s="791"/>
      <c r="F136" s="791"/>
      <c r="G136" s="791"/>
      <c r="H136" s="791"/>
      <c r="I136" s="792"/>
      <c r="J136" s="792"/>
      <c r="K136" s="793"/>
      <c r="L136" s="794"/>
      <c r="M136" s="781"/>
    </row>
    <row r="137" spans="1:13" s="30" customFormat="1">
      <c r="A137" s="795" t="s">
        <v>994</v>
      </c>
      <c r="B137" s="745"/>
      <c r="C137" s="773"/>
      <c r="D137" s="774"/>
      <c r="E137" s="775"/>
      <c r="F137" s="776"/>
      <c r="G137" s="777"/>
      <c r="H137" s="777"/>
      <c r="I137" s="778"/>
      <c r="J137" s="778"/>
      <c r="K137" s="778"/>
      <c r="L137" s="779"/>
      <c r="M137" s="778"/>
    </row>
    <row r="138" spans="1:13" s="30" customFormat="1">
      <c r="A138" s="770" t="s">
        <v>995</v>
      </c>
      <c r="B138" s="796"/>
      <c r="C138" s="773"/>
      <c r="D138" s="774"/>
      <c r="E138" s="775"/>
      <c r="F138" s="776"/>
      <c r="G138" s="777"/>
      <c r="H138" s="777"/>
      <c r="I138" s="778"/>
      <c r="J138" s="778"/>
      <c r="K138" s="778"/>
      <c r="L138" s="779"/>
      <c r="M138" s="778"/>
    </row>
    <row r="139" spans="1:13" s="30" customFormat="1">
      <c r="A139" s="795" t="s">
        <v>1022</v>
      </c>
      <c r="B139" s="797"/>
      <c r="C139" s="773"/>
      <c r="D139" s="774"/>
      <c r="E139" s="775"/>
      <c r="F139" s="776"/>
      <c r="G139" s="777"/>
      <c r="H139" s="777"/>
      <c r="I139" s="778"/>
      <c r="J139" s="778"/>
      <c r="K139" s="778"/>
      <c r="L139" s="779"/>
      <c r="M139" s="778"/>
    </row>
    <row r="140" spans="1:13" s="30" customFormat="1">
      <c r="A140" s="795" t="s">
        <v>1074</v>
      </c>
      <c r="B140" s="796"/>
      <c r="C140" s="773"/>
      <c r="D140" s="774"/>
      <c r="E140" s="775"/>
      <c r="F140" s="776"/>
      <c r="G140" s="777"/>
      <c r="H140" s="777"/>
      <c r="I140" s="778"/>
      <c r="J140" s="778"/>
      <c r="K140" s="778"/>
      <c r="L140" s="779"/>
      <c r="M140" s="778"/>
    </row>
    <row r="141" spans="1:13" s="30" customFormat="1">
      <c r="A141" s="795" t="s">
        <v>1075</v>
      </c>
      <c r="B141" s="796"/>
      <c r="C141" s="773"/>
      <c r="D141" s="774"/>
      <c r="E141" s="775"/>
      <c r="F141" s="776"/>
      <c r="G141" s="777"/>
      <c r="H141" s="777"/>
      <c r="I141" s="778"/>
      <c r="J141" s="778"/>
      <c r="K141" s="778"/>
      <c r="L141" s="779"/>
      <c r="M141" s="778"/>
    </row>
    <row r="142" spans="1:13" s="30" customFormat="1" ht="15.5">
      <c r="A142" s="795" t="s">
        <v>1076</v>
      </c>
      <c r="B142" s="796"/>
      <c r="C142" s="773"/>
      <c r="D142" s="774"/>
      <c r="E142" s="775"/>
      <c r="F142" s="776"/>
      <c r="G142" s="777"/>
      <c r="H142" s="777"/>
      <c r="I142" s="778"/>
      <c r="J142" s="778"/>
      <c r="K142" s="778"/>
      <c r="L142" s="779"/>
      <c r="M142" s="778"/>
    </row>
    <row r="143" spans="1:13" s="30" customFormat="1" ht="15.5">
      <c r="A143" s="795" t="s">
        <v>1077</v>
      </c>
      <c r="B143" s="798"/>
      <c r="C143" s="773"/>
      <c r="D143" s="774"/>
      <c r="E143" s="775"/>
      <c r="F143" s="776"/>
      <c r="G143" s="777"/>
      <c r="H143" s="777"/>
      <c r="I143" s="778"/>
      <c r="J143" s="778"/>
      <c r="K143" s="778"/>
      <c r="L143" s="779"/>
      <c r="M143" s="778"/>
    </row>
    <row r="144" spans="1:13" s="30" customFormat="1">
      <c r="A144" s="1379" t="s">
        <v>1045</v>
      </c>
      <c r="B144" s="745"/>
      <c r="C144" s="773"/>
      <c r="D144" s="774"/>
      <c r="E144" s="775"/>
      <c r="F144" s="776"/>
      <c r="G144" s="777"/>
      <c r="H144" s="777"/>
      <c r="I144" s="778"/>
      <c r="J144" s="778"/>
      <c r="K144" s="778"/>
      <c r="L144" s="779"/>
      <c r="M144" s="778"/>
    </row>
    <row r="145" spans="1:14" s="30" customFormat="1">
      <c r="A145" s="1379" t="s">
        <v>1046</v>
      </c>
      <c r="B145" s="745"/>
      <c r="C145" s="773"/>
      <c r="D145" s="774"/>
      <c r="E145" s="775"/>
      <c r="F145" s="776"/>
      <c r="G145" s="777"/>
      <c r="H145" s="777"/>
      <c r="I145" s="778"/>
      <c r="J145" s="778"/>
      <c r="K145" s="778"/>
      <c r="L145" s="779"/>
      <c r="M145" s="778"/>
    </row>
    <row r="146" spans="1:14" s="30" customFormat="1">
      <c r="A146" s="1379" t="s">
        <v>1047</v>
      </c>
      <c r="B146" s="745"/>
      <c r="C146" s="773"/>
      <c r="D146" s="774"/>
      <c r="E146" s="775"/>
      <c r="F146" s="776"/>
      <c r="G146" s="777"/>
      <c r="H146" s="777"/>
      <c r="I146" s="778"/>
      <c r="J146" s="778"/>
      <c r="K146" s="778"/>
      <c r="L146" s="779"/>
      <c r="M146" s="778"/>
    </row>
    <row r="147" spans="1:14" s="30" customFormat="1" ht="15.5">
      <c r="A147" s="795" t="s">
        <v>1078</v>
      </c>
      <c r="B147" s="796"/>
      <c r="C147" s="773"/>
      <c r="D147" s="774"/>
      <c r="E147" s="775"/>
      <c r="F147" s="776"/>
      <c r="G147" s="777"/>
      <c r="H147" s="777"/>
      <c r="I147" s="778"/>
      <c r="J147" s="778"/>
      <c r="K147" s="778"/>
      <c r="L147" s="779"/>
      <c r="M147" s="778"/>
    </row>
    <row r="148" spans="1:14" s="30" customFormat="1">
      <c r="A148" s="753" t="s">
        <v>1005</v>
      </c>
      <c r="B148" s="791"/>
      <c r="C148" s="791"/>
      <c r="D148" s="791"/>
      <c r="E148" s="791"/>
      <c r="F148" s="791"/>
      <c r="G148" s="791"/>
      <c r="H148" s="791"/>
      <c r="I148" s="792"/>
      <c r="J148" s="792"/>
      <c r="K148" s="793"/>
      <c r="L148" s="794"/>
      <c r="M148" s="781"/>
    </row>
    <row r="149" spans="1:14" s="30" customFormat="1">
      <c r="A149" s="770" t="s">
        <v>1006</v>
      </c>
      <c r="B149" s="745"/>
      <c r="C149" s="773"/>
      <c r="D149" s="774"/>
      <c r="E149" s="775"/>
      <c r="F149" s="776"/>
      <c r="G149" s="777"/>
      <c r="H149" s="777"/>
      <c r="I149" s="778"/>
      <c r="J149" s="778"/>
      <c r="K149" s="778"/>
      <c r="L149" s="779"/>
      <c r="M149" s="778"/>
    </row>
    <row r="150" spans="1:14" s="30" customFormat="1" ht="15.5">
      <c r="A150" s="770" t="s">
        <v>1079</v>
      </c>
      <c r="B150" s="798"/>
      <c r="C150" s="773"/>
      <c r="D150" s="774"/>
      <c r="E150" s="775"/>
      <c r="F150" s="776"/>
      <c r="G150" s="777"/>
      <c r="H150" s="777"/>
      <c r="I150" s="778"/>
      <c r="J150" s="778"/>
      <c r="K150" s="778"/>
      <c r="L150" s="779"/>
      <c r="M150" s="778"/>
    </row>
    <row r="151" spans="1:14" s="30" customFormat="1">
      <c r="A151" s="1376" t="s">
        <v>1045</v>
      </c>
      <c r="B151" s="798"/>
      <c r="C151" s="773"/>
      <c r="D151" s="774"/>
      <c r="E151" s="775"/>
      <c r="F151" s="776"/>
      <c r="G151" s="777"/>
      <c r="H151" s="777"/>
      <c r="I151" s="778"/>
      <c r="J151" s="778"/>
      <c r="K151" s="778"/>
      <c r="L151" s="779"/>
      <c r="M151" s="778"/>
    </row>
    <row r="152" spans="1:14" s="30" customFormat="1">
      <c r="A152" s="1376" t="s">
        <v>1046</v>
      </c>
      <c r="B152" s="798"/>
      <c r="C152" s="773"/>
      <c r="D152" s="774"/>
      <c r="E152" s="775"/>
      <c r="F152" s="776"/>
      <c r="G152" s="777"/>
      <c r="H152" s="777"/>
      <c r="I152" s="778"/>
      <c r="J152" s="778"/>
      <c r="K152" s="778"/>
      <c r="L152" s="779"/>
      <c r="M152" s="778"/>
    </row>
    <row r="153" spans="1:14" s="30" customFormat="1">
      <c r="A153" s="1376" t="s">
        <v>1047</v>
      </c>
      <c r="B153" s="798"/>
      <c r="C153" s="773"/>
      <c r="D153" s="774"/>
      <c r="E153" s="775"/>
      <c r="F153" s="776"/>
      <c r="G153" s="777"/>
      <c r="H153" s="777"/>
      <c r="I153" s="778"/>
      <c r="J153" s="778"/>
      <c r="K153" s="778"/>
      <c r="L153" s="779"/>
      <c r="M153" s="778"/>
    </row>
    <row r="154" spans="1:14" s="30" customFormat="1" ht="13.5" thickBot="1">
      <c r="A154" s="772" t="s">
        <v>1011</v>
      </c>
      <c r="B154" s="799"/>
      <c r="C154" s="1582"/>
      <c r="D154" s="1583"/>
      <c r="E154" s="1584"/>
      <c r="F154" s="1585"/>
      <c r="G154" s="800"/>
      <c r="H154" s="800"/>
      <c r="I154" s="801"/>
      <c r="J154" s="801"/>
      <c r="K154" s="801"/>
      <c r="L154" s="802"/>
      <c r="M154" s="801"/>
    </row>
    <row r="155" spans="1:14" s="30" customFormat="1">
      <c r="A155" s="10" t="s">
        <v>1050</v>
      </c>
      <c r="B155" s="10"/>
      <c r="C155" s="10"/>
      <c r="D155" s="10"/>
      <c r="E155" s="10"/>
      <c r="F155" s="10"/>
      <c r="G155" s="10"/>
      <c r="H155" s="10"/>
      <c r="I155" s="10"/>
      <c r="J155" s="10"/>
      <c r="K155" s="10"/>
      <c r="L155" s="10"/>
      <c r="M155" s="10"/>
      <c r="N155" s="10"/>
    </row>
    <row r="156" spans="1:14" s="30" customFormat="1">
      <c r="A156" s="730" t="s">
        <v>1012</v>
      </c>
      <c r="B156" s="731" t="s">
        <v>826</v>
      </c>
      <c r="C156" s="31"/>
      <c r="D156" s="31"/>
      <c r="E156" s="31"/>
      <c r="F156" s="31"/>
      <c r="G156" s="31"/>
      <c r="H156" s="31"/>
      <c r="I156" s="31"/>
      <c r="J156" s="31"/>
      <c r="K156" s="31"/>
      <c r="L156" s="31"/>
      <c r="M156" s="31"/>
      <c r="N156" s="31"/>
    </row>
    <row r="157" spans="1:14" s="30" customFormat="1" ht="15.5">
      <c r="A157" s="730" t="s">
        <v>1051</v>
      </c>
      <c r="B157" s="732" t="s">
        <v>1052</v>
      </c>
      <c r="C157" s="31"/>
      <c r="D157" s="31"/>
      <c r="E157" s="31"/>
      <c r="F157" s="31"/>
      <c r="G157" s="31"/>
      <c r="H157" s="31"/>
      <c r="I157" s="31"/>
      <c r="J157" s="31"/>
      <c r="K157" s="31"/>
      <c r="L157" s="733"/>
      <c r="M157" s="733"/>
      <c r="N157" s="733"/>
    </row>
    <row r="158" spans="1:14" s="30" customFormat="1">
      <c r="A158" s="730" t="s">
        <v>1016</v>
      </c>
      <c r="B158" s="2665" t="s">
        <v>1080</v>
      </c>
      <c r="C158" s="2665"/>
      <c r="D158" s="2665"/>
      <c r="E158" s="2665"/>
      <c r="F158" s="2665"/>
      <c r="G158" s="2665"/>
      <c r="H158" s="2665"/>
      <c r="I158" s="2665"/>
      <c r="J158" s="2665"/>
      <c r="K158" s="2665"/>
      <c r="L158" s="2665"/>
      <c r="M158" s="10"/>
    </row>
    <row r="159" spans="1:14">
      <c r="A159" s="722" t="s">
        <v>1018</v>
      </c>
      <c r="B159" s="2665" t="s">
        <v>1054</v>
      </c>
      <c r="C159" s="2665"/>
      <c r="D159" s="2665"/>
      <c r="E159" s="2665"/>
      <c r="F159" s="2665"/>
      <c r="G159" s="2665"/>
      <c r="H159" s="2665"/>
      <c r="I159" s="2665"/>
      <c r="J159" s="2665"/>
      <c r="K159" s="2665"/>
      <c r="L159" s="2665"/>
    </row>
    <row r="160" spans="1:14" s="584" customFormat="1" ht="18.75" customHeight="1">
      <c r="A160" s="730" t="s">
        <v>1020</v>
      </c>
      <c r="B160" s="732" t="s">
        <v>1081</v>
      </c>
      <c r="C160" s="31"/>
      <c r="D160" s="31"/>
      <c r="E160" s="31"/>
      <c r="F160" s="31"/>
      <c r="G160" s="31"/>
      <c r="H160" s="31"/>
      <c r="I160" s="31"/>
      <c r="J160" s="31"/>
      <c r="K160" s="31"/>
      <c r="L160" s="733"/>
    </row>
    <row r="161" spans="1:14" s="584" customFormat="1">
      <c r="A161" s="730" t="s">
        <v>1024</v>
      </c>
      <c r="B161" s="2665" t="s">
        <v>1082</v>
      </c>
      <c r="C161" s="2665"/>
      <c r="D161" s="2665"/>
      <c r="E161" s="2665"/>
      <c r="F161" s="2665"/>
      <c r="G161" s="2665"/>
      <c r="H161" s="2665"/>
      <c r="I161" s="2665"/>
      <c r="J161" s="2665"/>
      <c r="K161" s="2665"/>
      <c r="L161" s="2665"/>
    </row>
    <row r="162" spans="1:14" s="584" customFormat="1">
      <c r="A162" s="722" t="s">
        <v>1026</v>
      </c>
      <c r="B162" s="2650" t="s">
        <v>1083</v>
      </c>
      <c r="C162" s="2650"/>
      <c r="D162" s="2650"/>
      <c r="E162" s="2650"/>
      <c r="F162" s="2650"/>
      <c r="G162" s="2650"/>
      <c r="H162" s="2650"/>
      <c r="I162" s="2650"/>
      <c r="J162" s="2650"/>
      <c r="K162" s="2650"/>
      <c r="L162" s="2650"/>
    </row>
    <row r="163" spans="1:14" s="584" customFormat="1" ht="13.15" customHeight="1">
      <c r="A163" s="730" t="s">
        <v>1028</v>
      </c>
      <c r="B163" s="732" t="s">
        <v>1084</v>
      </c>
      <c r="C163" s="722"/>
      <c r="D163" s="722"/>
      <c r="E163" s="722"/>
      <c r="F163" s="722"/>
      <c r="G163" s="722"/>
      <c r="H163" s="722"/>
      <c r="I163" s="722"/>
      <c r="J163" s="722"/>
      <c r="K163" s="722"/>
      <c r="L163" s="733"/>
      <c r="M163" s="721"/>
      <c r="N163" s="721"/>
    </row>
    <row r="164" spans="1:14" s="584" customFormat="1" ht="15.5">
      <c r="A164" s="730" t="s">
        <v>1030</v>
      </c>
      <c r="B164" s="732" t="s">
        <v>1085</v>
      </c>
      <c r="C164" s="722"/>
      <c r="D164" s="722"/>
      <c r="E164" s="722"/>
      <c r="F164" s="722"/>
      <c r="G164" s="722"/>
      <c r="H164" s="722"/>
      <c r="I164" s="722"/>
      <c r="J164" s="722"/>
      <c r="K164" s="722"/>
      <c r="L164" s="733"/>
    </row>
    <row r="166" spans="1:14" ht="18" thickBot="1">
      <c r="A166" s="2667" t="s">
        <v>1086</v>
      </c>
      <c r="B166" s="2668"/>
      <c r="C166" s="2668"/>
      <c r="M166" s="931"/>
    </row>
    <row r="167" spans="1:14" ht="65.5" thickBot="1">
      <c r="A167" s="735" t="s">
        <v>951</v>
      </c>
      <c r="B167" s="736" t="s">
        <v>1087</v>
      </c>
      <c r="C167" s="737" t="s">
        <v>1088</v>
      </c>
      <c r="D167" s="737" t="s">
        <v>954</v>
      </c>
      <c r="E167" s="737" t="s">
        <v>1089</v>
      </c>
      <c r="F167" s="737" t="s">
        <v>956</v>
      </c>
      <c r="G167" s="737" t="s">
        <v>957</v>
      </c>
      <c r="H167" s="737" t="s">
        <v>958</v>
      </c>
      <c r="I167" s="737" t="s">
        <v>1037</v>
      </c>
      <c r="J167" s="737" t="s">
        <v>960</v>
      </c>
      <c r="K167" s="737" t="s">
        <v>961</v>
      </c>
      <c r="L167" s="737" t="s">
        <v>962</v>
      </c>
      <c r="M167" s="735" t="s">
        <v>963</v>
      </c>
    </row>
    <row r="168" spans="1:14">
      <c r="A168" s="803" t="s">
        <v>964</v>
      </c>
      <c r="B168" s="804"/>
      <c r="C168" s="804"/>
      <c r="D168" s="1380"/>
      <c r="E168" s="805"/>
      <c r="F168" s="806"/>
      <c r="G168" s="807"/>
      <c r="H168" s="807"/>
      <c r="I168" s="808"/>
      <c r="J168" s="809"/>
      <c r="K168" s="809"/>
      <c r="L168" s="810"/>
      <c r="M168" s="809"/>
    </row>
    <row r="169" spans="1:14">
      <c r="A169" s="724" t="s">
        <v>572</v>
      </c>
      <c r="B169" s="725" t="s">
        <v>549</v>
      </c>
      <c r="C169" s="725"/>
      <c r="D169" s="1375"/>
      <c r="E169" s="726"/>
      <c r="F169" s="727"/>
      <c r="G169" s="811"/>
      <c r="H169" s="811"/>
      <c r="I169" s="812"/>
      <c r="J169" s="813"/>
      <c r="K169" s="813"/>
      <c r="L169" s="814"/>
      <c r="M169" s="813"/>
    </row>
    <row r="170" spans="1:14">
      <c r="A170" s="1376" t="s">
        <v>965</v>
      </c>
      <c r="B170" s="728">
        <v>17726</v>
      </c>
      <c r="C170" s="728">
        <v>26</v>
      </c>
      <c r="D170" s="1381">
        <f>C170/B170</f>
        <v>1.4667719733724473E-3</v>
      </c>
      <c r="E170" s="815">
        <v>9145</v>
      </c>
      <c r="F170" s="1381">
        <v>2.5207057976233344E-3</v>
      </c>
      <c r="G170" s="815">
        <v>1648.611181</v>
      </c>
      <c r="H170" s="815" t="s">
        <v>250</v>
      </c>
      <c r="I170" s="816">
        <v>0.43674491700000001</v>
      </c>
      <c r="J170" s="817">
        <v>100.369719</v>
      </c>
      <c r="K170" s="816" t="s">
        <v>250</v>
      </c>
      <c r="L170" s="818">
        <v>14201.29</v>
      </c>
      <c r="M170" s="1517">
        <v>9.5962953417223062E-3</v>
      </c>
    </row>
    <row r="171" spans="1:14">
      <c r="A171" s="1376" t="s">
        <v>966</v>
      </c>
      <c r="B171" s="815" t="s">
        <v>137</v>
      </c>
      <c r="C171" s="815" t="s">
        <v>137</v>
      </c>
      <c r="D171" s="1381">
        <v>0</v>
      </c>
      <c r="E171" s="815" t="s">
        <v>137</v>
      </c>
      <c r="F171" s="1381">
        <v>0</v>
      </c>
      <c r="G171" s="815" t="s">
        <v>137</v>
      </c>
      <c r="H171" s="815" t="s">
        <v>137</v>
      </c>
      <c r="I171" s="816" t="s">
        <v>137</v>
      </c>
      <c r="J171" s="815" t="s">
        <v>137</v>
      </c>
      <c r="K171" s="815" t="s">
        <v>137</v>
      </c>
      <c r="L171" s="815" t="s">
        <v>137</v>
      </c>
      <c r="M171" s="815"/>
    </row>
    <row r="172" spans="1:14">
      <c r="A172" s="1376" t="s">
        <v>967</v>
      </c>
      <c r="B172" s="815" t="s">
        <v>137</v>
      </c>
      <c r="C172" s="815" t="s">
        <v>137</v>
      </c>
      <c r="D172" s="1381">
        <v>0</v>
      </c>
      <c r="E172" s="815" t="s">
        <v>137</v>
      </c>
      <c r="F172" s="1381">
        <v>0</v>
      </c>
      <c r="G172" s="815" t="s">
        <v>137</v>
      </c>
      <c r="H172" s="815" t="s">
        <v>137</v>
      </c>
      <c r="I172" s="816" t="s">
        <v>137</v>
      </c>
      <c r="J172" s="815" t="s">
        <v>137</v>
      </c>
      <c r="K172" s="815" t="s">
        <v>137</v>
      </c>
      <c r="L172" s="815" t="s">
        <v>137</v>
      </c>
      <c r="M172" s="815"/>
    </row>
    <row r="173" spans="1:14">
      <c r="A173" s="724" t="s">
        <v>968</v>
      </c>
      <c r="B173" s="725"/>
      <c r="C173" s="725"/>
      <c r="D173" s="1375"/>
      <c r="E173" s="726"/>
      <c r="F173" s="819"/>
      <c r="G173" s="811"/>
      <c r="H173" s="811"/>
      <c r="I173" s="813"/>
      <c r="J173" s="813"/>
      <c r="K173" s="813"/>
      <c r="L173" s="814"/>
      <c r="M173" s="813"/>
    </row>
    <row r="174" spans="1:14">
      <c r="A174" s="1376" t="s">
        <v>969</v>
      </c>
      <c r="B174" s="728">
        <v>3829</v>
      </c>
      <c r="C174" s="728">
        <v>25</v>
      </c>
      <c r="D174" s="1381">
        <f>C174/B174</f>
        <v>6.5291198746408987E-3</v>
      </c>
      <c r="E174" s="815">
        <v>2008</v>
      </c>
      <c r="F174" s="1381">
        <v>1.0851871947911014E-2</v>
      </c>
      <c r="G174" s="815">
        <v>1652.12</v>
      </c>
      <c r="H174" s="815" t="s">
        <v>250</v>
      </c>
      <c r="I174" s="816">
        <v>0.41699999999999998</v>
      </c>
      <c r="J174" s="817">
        <v>103.733</v>
      </c>
      <c r="K174" s="816" t="s">
        <v>250</v>
      </c>
      <c r="L174" s="818">
        <v>14368.37</v>
      </c>
      <c r="M174" s="1517">
        <v>1.0049278153535223E-2</v>
      </c>
    </row>
    <row r="175" spans="1:14">
      <c r="A175" s="1376" t="s">
        <v>970</v>
      </c>
      <c r="B175" s="728">
        <v>677</v>
      </c>
      <c r="C175" s="728">
        <v>1</v>
      </c>
      <c r="D175" s="1381">
        <f>C175/B175</f>
        <v>1.4771048744460858E-3</v>
      </c>
      <c r="E175" s="815">
        <v>348</v>
      </c>
      <c r="F175" s="1381">
        <v>3.1746031746031746E-3</v>
      </c>
      <c r="G175" s="815">
        <v>1561</v>
      </c>
      <c r="H175" s="815" t="s">
        <v>250</v>
      </c>
      <c r="I175" s="816">
        <v>0.92924076300000003</v>
      </c>
      <c r="J175" s="817">
        <v>16.295175</v>
      </c>
      <c r="K175" s="816" t="s">
        <v>250</v>
      </c>
      <c r="L175" s="818">
        <v>10191.225</v>
      </c>
      <c r="M175" s="1517">
        <v>0.2110951388616549</v>
      </c>
    </row>
    <row r="176" spans="1:14">
      <c r="A176" s="724" t="s">
        <v>971</v>
      </c>
      <c r="B176" s="725"/>
      <c r="C176" s="725"/>
      <c r="D176" s="1375"/>
      <c r="E176" s="726"/>
      <c r="F176" s="819"/>
      <c r="G176" s="811"/>
      <c r="H176" s="811"/>
      <c r="I176" s="813" t="s">
        <v>250</v>
      </c>
      <c r="J176" s="813" t="s">
        <v>250</v>
      </c>
      <c r="K176" s="813"/>
      <c r="L176" s="814"/>
      <c r="M176" s="813"/>
    </row>
    <row r="177" spans="1:13">
      <c r="A177" s="1382" t="s">
        <v>1090</v>
      </c>
      <c r="B177" s="728">
        <v>2458</v>
      </c>
      <c r="C177" s="728">
        <v>16</v>
      </c>
      <c r="D177" s="1381">
        <f>C177/B177</f>
        <v>6.5093572009764034E-3</v>
      </c>
      <c r="E177" s="815">
        <v>1652</v>
      </c>
      <c r="F177" s="1381">
        <v>2.5207057976233344E-3</v>
      </c>
      <c r="G177" s="815">
        <v>1513.62</v>
      </c>
      <c r="H177" s="815" t="s">
        <v>250</v>
      </c>
      <c r="I177" s="820">
        <v>0.42799999999999999</v>
      </c>
      <c r="J177" s="821">
        <v>103.092</v>
      </c>
      <c r="K177" s="820" t="s">
        <v>250</v>
      </c>
      <c r="L177" s="822">
        <v>13712.83</v>
      </c>
      <c r="M177" s="1517">
        <v>1.5270609923366174E-2</v>
      </c>
    </row>
    <row r="178" spans="1:13">
      <c r="A178" s="1382" t="s">
        <v>1091</v>
      </c>
      <c r="B178" s="728">
        <v>14872</v>
      </c>
      <c r="C178" s="728">
        <v>10</v>
      </c>
      <c r="D178" s="1381">
        <f>C178/B178</f>
        <v>6.7240451855836469E-4</v>
      </c>
      <c r="E178" s="815">
        <v>7493</v>
      </c>
      <c r="F178" s="1381">
        <v>1.0322961215160006E-3</v>
      </c>
      <c r="G178" s="815">
        <v>1864.59</v>
      </c>
      <c r="H178" s="815" t="s">
        <v>250</v>
      </c>
      <c r="I178" s="816">
        <v>0.45</v>
      </c>
      <c r="J178" s="817">
        <v>96</v>
      </c>
      <c r="K178" s="816" t="s">
        <v>250</v>
      </c>
      <c r="L178" s="818">
        <v>14933.97</v>
      </c>
      <c r="M178" s="1517">
        <v>2.5655912411681775E-2</v>
      </c>
    </row>
    <row r="179" spans="1:13">
      <c r="A179" s="1383" t="s">
        <v>974</v>
      </c>
      <c r="B179" s="728" t="s">
        <v>137</v>
      </c>
      <c r="C179" s="728" t="s">
        <v>137</v>
      </c>
      <c r="D179" s="1381">
        <v>0</v>
      </c>
      <c r="E179" s="815" t="s">
        <v>137</v>
      </c>
      <c r="F179" s="1381">
        <v>0</v>
      </c>
      <c r="G179" s="815" t="s">
        <v>137</v>
      </c>
      <c r="H179" s="815" t="s">
        <v>137</v>
      </c>
      <c r="I179" s="816" t="s">
        <v>137</v>
      </c>
      <c r="J179" s="817" t="s">
        <v>137</v>
      </c>
      <c r="K179" s="816" t="s">
        <v>137</v>
      </c>
      <c r="L179" s="818" t="s">
        <v>137</v>
      </c>
      <c r="M179" s="1517"/>
    </row>
    <row r="180" spans="1:13">
      <c r="A180" s="1383" t="s">
        <v>975</v>
      </c>
      <c r="B180" s="728" t="s">
        <v>137</v>
      </c>
      <c r="C180" s="728" t="s">
        <v>137</v>
      </c>
      <c r="D180" s="1381">
        <v>0</v>
      </c>
      <c r="E180" s="815" t="s">
        <v>137</v>
      </c>
      <c r="F180" s="1381">
        <v>0</v>
      </c>
      <c r="G180" s="815" t="s">
        <v>137</v>
      </c>
      <c r="H180" s="815" t="s">
        <v>137</v>
      </c>
      <c r="I180" s="816" t="s">
        <v>137</v>
      </c>
      <c r="J180" s="817" t="s">
        <v>137</v>
      </c>
      <c r="K180" s="816" t="s">
        <v>137</v>
      </c>
      <c r="L180" s="818" t="s">
        <v>137</v>
      </c>
      <c r="M180" s="1517"/>
    </row>
    <row r="181" spans="1:13">
      <c r="A181" s="1383" t="s">
        <v>1092</v>
      </c>
      <c r="B181" s="728">
        <v>17726</v>
      </c>
      <c r="C181" s="728">
        <v>26</v>
      </c>
      <c r="D181" s="1381">
        <f>C181/B181</f>
        <v>1.4667719733724473E-3</v>
      </c>
      <c r="E181" s="815">
        <v>9145</v>
      </c>
      <c r="F181" s="1381">
        <v>2.5207057976233344E-3</v>
      </c>
      <c r="G181" s="815">
        <v>1648.611181</v>
      </c>
      <c r="H181" s="815" t="s">
        <v>250</v>
      </c>
      <c r="I181" s="820">
        <v>0.43674491700000001</v>
      </c>
      <c r="J181" s="821">
        <v>100.369719</v>
      </c>
      <c r="K181" s="820" t="s">
        <v>250</v>
      </c>
      <c r="L181" s="822">
        <v>14201.29</v>
      </c>
      <c r="M181" s="1517">
        <v>9.5962953417223062E-3</v>
      </c>
    </row>
    <row r="182" spans="1:13" ht="13.5" thickBot="1">
      <c r="A182" s="823" t="s">
        <v>1018</v>
      </c>
      <c r="B182" s="824">
        <v>10683</v>
      </c>
      <c r="C182" s="824">
        <v>3</v>
      </c>
      <c r="D182" s="825">
        <f>C182/B182</f>
        <v>2.8081999438360012E-4</v>
      </c>
      <c r="E182" s="826">
        <v>2684</v>
      </c>
      <c r="F182" s="825">
        <v>1.1398176291793312E-3</v>
      </c>
      <c r="G182" s="826">
        <v>1004.06</v>
      </c>
      <c r="H182" s="826" t="s">
        <v>250</v>
      </c>
      <c r="I182" s="827">
        <v>0.36099999999999999</v>
      </c>
      <c r="J182" s="828">
        <v>282.63499999999999</v>
      </c>
      <c r="K182" s="827" t="s">
        <v>250</v>
      </c>
      <c r="L182" s="829">
        <v>18209.060000000001</v>
      </c>
      <c r="M182" s="1517">
        <v>4.879311323446741E-2</v>
      </c>
    </row>
    <row r="183" spans="1:13">
      <c r="A183" s="830" t="s">
        <v>978</v>
      </c>
      <c r="B183" s="831"/>
      <c r="C183" s="831"/>
      <c r="D183" s="832"/>
      <c r="E183" s="833"/>
      <c r="F183" s="832"/>
      <c r="G183" s="834"/>
      <c r="H183" s="834"/>
      <c r="I183" s="835"/>
      <c r="J183" s="835"/>
      <c r="K183" s="835"/>
      <c r="L183" s="836"/>
      <c r="M183" s="835"/>
    </row>
    <row r="184" spans="1:13">
      <c r="A184" s="1383" t="s">
        <v>979</v>
      </c>
      <c r="B184" s="728">
        <v>611</v>
      </c>
      <c r="C184" s="728">
        <v>2</v>
      </c>
      <c r="D184" s="1381">
        <f t="shared" ref="D184:D191" si="8">C184/B184</f>
        <v>3.2733224222585926E-3</v>
      </c>
      <c r="E184" s="815">
        <v>381</v>
      </c>
      <c r="F184" s="1381">
        <v>3.0303030303030304E-2</v>
      </c>
      <c r="G184" s="815">
        <v>1051.26</v>
      </c>
      <c r="H184" s="815" t="s">
        <v>250</v>
      </c>
      <c r="I184" s="816">
        <v>7.6999999999999999E-2</v>
      </c>
      <c r="J184" s="817">
        <v>330.31599999999997</v>
      </c>
      <c r="K184" s="816" t="s">
        <v>250</v>
      </c>
      <c r="L184" s="818">
        <v>18209.060000000001</v>
      </c>
      <c r="M184" s="1517">
        <v>9.5284070268353657E-2</v>
      </c>
    </row>
    <row r="185" spans="1:13">
      <c r="A185" s="1383" t="s">
        <v>980</v>
      </c>
      <c r="B185" s="728">
        <v>1749</v>
      </c>
      <c r="C185" s="728">
        <v>15</v>
      </c>
      <c r="D185" s="1381">
        <f t="shared" si="8"/>
        <v>8.5763293310463125E-3</v>
      </c>
      <c r="E185" s="815">
        <v>1763</v>
      </c>
      <c r="F185" s="1381">
        <v>7.4119827053736875E-3</v>
      </c>
      <c r="G185" s="815">
        <v>1778.39</v>
      </c>
      <c r="H185" s="815" t="s">
        <v>250</v>
      </c>
      <c r="I185" s="816">
        <v>0.44500000000000001</v>
      </c>
      <c r="J185" s="817">
        <v>55.420999999999999</v>
      </c>
      <c r="K185" s="816" t="s">
        <v>250</v>
      </c>
      <c r="L185" s="818">
        <v>12809.49</v>
      </c>
      <c r="M185" s="1517">
        <v>1.5673050156809819E-2</v>
      </c>
    </row>
    <row r="186" spans="1:13">
      <c r="A186" s="1383" t="s">
        <v>981</v>
      </c>
      <c r="B186" s="728">
        <v>1345</v>
      </c>
      <c r="C186" s="728">
        <v>0</v>
      </c>
      <c r="D186" s="1381">
        <f>C186/B186</f>
        <v>0</v>
      </c>
      <c r="E186" s="815">
        <v>15</v>
      </c>
      <c r="F186" s="1381">
        <v>0</v>
      </c>
      <c r="G186" s="815">
        <v>0</v>
      </c>
      <c r="H186" s="815" t="s">
        <v>250</v>
      </c>
      <c r="I186" s="816">
        <v>0</v>
      </c>
      <c r="J186" s="817">
        <v>0</v>
      </c>
      <c r="K186" s="816" t="s">
        <v>250</v>
      </c>
      <c r="L186" s="818">
        <v>0</v>
      </c>
      <c r="M186" s="1517"/>
    </row>
    <row r="187" spans="1:13">
      <c r="A187" s="1383" t="s">
        <v>982</v>
      </c>
      <c r="B187" s="728">
        <v>10807</v>
      </c>
      <c r="C187" s="728">
        <v>14</v>
      </c>
      <c r="D187" s="1381">
        <f t="shared" si="8"/>
        <v>1.2954566484685852E-3</v>
      </c>
      <c r="E187" s="815">
        <v>6024</v>
      </c>
      <c r="F187" s="1381">
        <v>1.8928639030853681E-4</v>
      </c>
      <c r="G187" s="815">
        <v>1984.98</v>
      </c>
      <c r="H187" s="815" t="s">
        <v>250</v>
      </c>
      <c r="I187" s="816">
        <v>0.39</v>
      </c>
      <c r="J187" s="817">
        <v>82.355999999999995</v>
      </c>
      <c r="K187" s="816" t="s">
        <v>250</v>
      </c>
      <c r="L187" s="818">
        <v>13883.57</v>
      </c>
      <c r="M187" s="1517">
        <v>2.0159641390795274E-2</v>
      </c>
    </row>
    <row r="188" spans="1:13">
      <c r="A188" s="1383" t="s">
        <v>984</v>
      </c>
      <c r="B188" s="728">
        <v>341</v>
      </c>
      <c r="C188" s="728">
        <v>0</v>
      </c>
      <c r="D188" s="1381">
        <f t="shared" si="8"/>
        <v>0</v>
      </c>
      <c r="E188" s="815">
        <v>92</v>
      </c>
      <c r="F188" s="1381">
        <v>0</v>
      </c>
      <c r="G188" s="815">
        <v>0</v>
      </c>
      <c r="H188" s="815" t="s">
        <v>250</v>
      </c>
      <c r="I188" s="816">
        <v>0</v>
      </c>
      <c r="J188" s="817">
        <v>0</v>
      </c>
      <c r="K188" s="816" t="s">
        <v>250</v>
      </c>
      <c r="L188" s="818">
        <v>0</v>
      </c>
      <c r="M188" s="1517"/>
    </row>
    <row r="189" spans="1:13">
      <c r="A189" s="1383" t="s">
        <v>985</v>
      </c>
      <c r="B189" s="728">
        <v>2396</v>
      </c>
      <c r="C189" s="728">
        <v>2</v>
      </c>
      <c r="D189" s="1381">
        <f t="shared" si="8"/>
        <v>8.3472454090150253E-4</v>
      </c>
      <c r="E189" s="815">
        <v>870</v>
      </c>
      <c r="F189" s="1381">
        <v>2.403846153846154E-3</v>
      </c>
      <c r="G189" s="815">
        <v>1164.44</v>
      </c>
      <c r="H189" s="815" t="s">
        <v>250</v>
      </c>
      <c r="I189" s="816">
        <v>0.188</v>
      </c>
      <c r="J189" s="817">
        <v>266.64999999999998</v>
      </c>
      <c r="K189" s="816" t="s">
        <v>250</v>
      </c>
      <c r="L189" s="818">
        <v>20301.580000000002</v>
      </c>
      <c r="M189" s="1517">
        <v>0.10322504236478286</v>
      </c>
    </row>
    <row r="190" spans="1:13">
      <c r="A190" s="1383" t="s">
        <v>986</v>
      </c>
      <c r="B190" s="728">
        <v>4639</v>
      </c>
      <c r="C190" s="728">
        <v>3</v>
      </c>
      <c r="D190" s="1381">
        <f t="shared" si="8"/>
        <v>6.4669109721922824E-4</v>
      </c>
      <c r="E190" s="815">
        <v>2526</v>
      </c>
      <c r="F190" s="1381">
        <v>1.2224938875305623E-3</v>
      </c>
      <c r="G190" s="815">
        <v>1139.78</v>
      </c>
      <c r="H190" s="815" t="s">
        <v>250</v>
      </c>
      <c r="I190" s="816">
        <v>0.42899999999999999</v>
      </c>
      <c r="J190" s="817">
        <v>123.3</v>
      </c>
      <c r="K190" s="816" t="s">
        <v>250</v>
      </c>
      <c r="L190" s="818">
        <v>13071.2</v>
      </c>
      <c r="M190" s="1517">
        <v>6.2156322349063764E-2</v>
      </c>
    </row>
    <row r="191" spans="1:13">
      <c r="A191" s="1383" t="s">
        <v>987</v>
      </c>
      <c r="B191" s="728">
        <v>8410</v>
      </c>
      <c r="C191" s="728">
        <v>20</v>
      </c>
      <c r="D191" s="1381">
        <f t="shared" si="8"/>
        <v>2.3781212841854932E-3</v>
      </c>
      <c r="E191" s="815">
        <v>5211</v>
      </c>
      <c r="F191" s="1381">
        <v>3.3003300330033004E-3</v>
      </c>
      <c r="G191" s="815">
        <v>1650.23</v>
      </c>
      <c r="H191" s="815" t="s">
        <v>250</v>
      </c>
      <c r="I191" s="816">
        <v>0.43099999999999999</v>
      </c>
      <c r="J191" s="817">
        <v>75.013000000000005</v>
      </c>
      <c r="K191" s="816" t="s">
        <v>250</v>
      </c>
      <c r="L191" s="818">
        <v>13484.13</v>
      </c>
      <c r="M191" s="1517">
        <v>1.1323496886980134E-2</v>
      </c>
    </row>
    <row r="192" spans="1:13">
      <c r="A192" s="1383" t="s">
        <v>988</v>
      </c>
      <c r="B192" s="728" t="s">
        <v>137</v>
      </c>
      <c r="C192" s="815" t="s">
        <v>137</v>
      </c>
      <c r="D192" s="1381">
        <v>0</v>
      </c>
      <c r="E192" s="815" t="s">
        <v>137</v>
      </c>
      <c r="F192" s="1381">
        <v>0</v>
      </c>
      <c r="G192" s="815" t="s">
        <v>137</v>
      </c>
      <c r="H192" s="815" t="s">
        <v>137</v>
      </c>
      <c r="I192" s="816" t="s">
        <v>137</v>
      </c>
      <c r="J192" s="817" t="s">
        <v>137</v>
      </c>
      <c r="K192" s="816" t="s">
        <v>137</v>
      </c>
      <c r="L192" s="818" t="s">
        <v>137</v>
      </c>
      <c r="M192" s="1517"/>
    </row>
    <row r="193" spans="1:13">
      <c r="A193" s="1383" t="s">
        <v>989</v>
      </c>
      <c r="B193" s="728">
        <v>1637</v>
      </c>
      <c r="C193" s="728">
        <v>1</v>
      </c>
      <c r="D193" s="1381">
        <f>C193/B193</f>
        <v>6.1087354917532073E-4</v>
      </c>
      <c r="E193" s="815">
        <v>306</v>
      </c>
      <c r="F193" s="1381">
        <v>3.6231884057971015E-3</v>
      </c>
      <c r="G193" s="815">
        <v>3605.674383</v>
      </c>
      <c r="H193" s="815" t="s">
        <v>250</v>
      </c>
      <c r="I193" s="816">
        <v>1.0822304439999999</v>
      </c>
      <c r="J193" s="817">
        <v>129.7497309</v>
      </c>
      <c r="K193" s="816" t="s">
        <v>250</v>
      </c>
      <c r="L193" s="818">
        <v>19016.900000000001</v>
      </c>
      <c r="M193" s="1517">
        <v>-1.0138842085224578</v>
      </c>
    </row>
    <row r="194" spans="1:13">
      <c r="A194" s="1383" t="s">
        <v>990</v>
      </c>
      <c r="B194" s="728">
        <v>184</v>
      </c>
      <c r="C194" s="728">
        <v>0</v>
      </c>
      <c r="D194" s="1381">
        <f>C194/B194</f>
        <v>0</v>
      </c>
      <c r="E194" s="815">
        <v>49</v>
      </c>
      <c r="F194" s="1381">
        <v>0</v>
      </c>
      <c r="G194" s="815">
        <v>0</v>
      </c>
      <c r="H194" s="815" t="s">
        <v>250</v>
      </c>
      <c r="I194" s="816">
        <v>0</v>
      </c>
      <c r="J194" s="817">
        <v>0</v>
      </c>
      <c r="K194" s="816" t="s">
        <v>250</v>
      </c>
      <c r="L194" s="818">
        <v>0</v>
      </c>
      <c r="M194" s="1517"/>
    </row>
    <row r="195" spans="1:13">
      <c r="A195" s="1383" t="s">
        <v>991</v>
      </c>
      <c r="B195" s="728">
        <v>119</v>
      </c>
      <c r="C195" s="728">
        <v>0</v>
      </c>
      <c r="D195" s="1381">
        <f>C195/B195</f>
        <v>0</v>
      </c>
      <c r="E195" s="815">
        <v>91</v>
      </c>
      <c r="F195" s="1381">
        <v>0</v>
      </c>
      <c r="G195" s="815">
        <v>0</v>
      </c>
      <c r="H195" s="815" t="s">
        <v>250</v>
      </c>
      <c r="I195" s="816">
        <v>0</v>
      </c>
      <c r="J195" s="817">
        <v>0</v>
      </c>
      <c r="K195" s="816" t="s">
        <v>250</v>
      </c>
      <c r="L195" s="818">
        <v>0</v>
      </c>
      <c r="M195" s="1517"/>
    </row>
    <row r="196" spans="1:13" ht="13.5" thickBot="1">
      <c r="A196" s="823" t="s">
        <v>1093</v>
      </c>
      <c r="B196" s="824">
        <v>1451</v>
      </c>
      <c r="C196" s="824">
        <v>1</v>
      </c>
      <c r="D196" s="825">
        <f>C196/B196</f>
        <v>6.8917987594762232E-4</v>
      </c>
      <c r="E196" s="826">
        <v>699</v>
      </c>
      <c r="F196" s="825">
        <v>1.4598540145985401E-3</v>
      </c>
      <c r="G196" s="826">
        <v>1652</v>
      </c>
      <c r="H196" s="826" t="s">
        <v>250</v>
      </c>
      <c r="I196" s="827">
        <v>0</v>
      </c>
      <c r="J196" s="828">
        <v>306.36</v>
      </c>
      <c r="K196" s="827" t="s">
        <v>250</v>
      </c>
      <c r="L196" s="829">
        <v>17986.36</v>
      </c>
      <c r="M196" s="1517">
        <v>0.24303739068466518</v>
      </c>
    </row>
    <row r="197" spans="1:13">
      <c r="A197" s="830" t="s">
        <v>993</v>
      </c>
      <c r="B197" s="831"/>
      <c r="C197" s="831"/>
      <c r="D197" s="832"/>
      <c r="E197" s="833"/>
      <c r="F197" s="832"/>
      <c r="G197" s="834"/>
      <c r="H197" s="834"/>
      <c r="I197" s="835"/>
      <c r="J197" s="835"/>
      <c r="K197" s="835"/>
      <c r="L197" s="836"/>
      <c r="M197" s="835"/>
    </row>
    <row r="198" spans="1:13">
      <c r="A198" s="1383" t="s">
        <v>994</v>
      </c>
      <c r="B198" s="728">
        <v>17726</v>
      </c>
      <c r="C198" s="728">
        <v>26</v>
      </c>
      <c r="D198" s="1381">
        <f>C198/B198</f>
        <v>1.4667719733724473E-3</v>
      </c>
      <c r="E198" s="815">
        <v>9145</v>
      </c>
      <c r="F198" s="1381">
        <v>2.5207057976233344E-3</v>
      </c>
      <c r="G198" s="815">
        <v>1648.611181</v>
      </c>
      <c r="H198" s="815" t="s">
        <v>250</v>
      </c>
      <c r="I198" s="816">
        <v>0.43674491700000001</v>
      </c>
      <c r="J198" s="817">
        <v>100.369719</v>
      </c>
      <c r="K198" s="816" t="s">
        <v>250</v>
      </c>
      <c r="L198" s="837">
        <v>14201.29</v>
      </c>
      <c r="M198" s="816">
        <v>9.5962953417223062E-3</v>
      </c>
    </row>
    <row r="199" spans="1:13">
      <c r="A199" s="1383" t="s">
        <v>995</v>
      </c>
      <c r="B199" s="728">
        <v>0</v>
      </c>
      <c r="C199" s="728">
        <v>0</v>
      </c>
      <c r="D199" s="1381">
        <v>0</v>
      </c>
      <c r="E199" s="815">
        <v>0</v>
      </c>
      <c r="F199" s="1381">
        <v>0</v>
      </c>
      <c r="G199" s="815">
        <v>0</v>
      </c>
      <c r="H199" s="815"/>
      <c r="I199" s="816">
        <v>0</v>
      </c>
      <c r="J199" s="817">
        <v>0</v>
      </c>
      <c r="K199" s="816"/>
      <c r="L199" s="837">
        <v>0</v>
      </c>
      <c r="M199" s="816"/>
    </row>
    <row r="200" spans="1:13">
      <c r="A200" s="1383" t="s">
        <v>1094</v>
      </c>
      <c r="B200" s="728">
        <v>88</v>
      </c>
      <c r="C200" s="728">
        <v>0</v>
      </c>
      <c r="D200" s="1381">
        <v>0</v>
      </c>
      <c r="E200" s="815">
        <v>41</v>
      </c>
      <c r="F200" s="1381">
        <v>0</v>
      </c>
      <c r="G200" s="815">
        <v>0</v>
      </c>
      <c r="H200" s="815" t="s">
        <v>250</v>
      </c>
      <c r="I200" s="816">
        <v>0</v>
      </c>
      <c r="J200" s="817">
        <v>0</v>
      </c>
      <c r="K200" s="816" t="s">
        <v>250</v>
      </c>
      <c r="L200" s="838" t="s">
        <v>1095</v>
      </c>
      <c r="M200" s="816"/>
    </row>
    <row r="201" spans="1:13">
      <c r="A201" s="1383" t="s">
        <v>997</v>
      </c>
      <c r="B201" s="728">
        <v>10474</v>
      </c>
      <c r="C201" s="728">
        <v>14</v>
      </c>
      <c r="D201" s="1381">
        <f>C201/B201</f>
        <v>1.336643116287951E-3</v>
      </c>
      <c r="E201" s="815">
        <v>5471</v>
      </c>
      <c r="F201" s="1381">
        <v>1.6151827175449223E-3</v>
      </c>
      <c r="G201" s="815">
        <v>1273.71</v>
      </c>
      <c r="H201" s="815" t="s">
        <v>250</v>
      </c>
      <c r="I201" s="816">
        <v>0.34599999999999997</v>
      </c>
      <c r="J201" s="817">
        <v>96.8</v>
      </c>
      <c r="K201" s="816" t="s">
        <v>250</v>
      </c>
      <c r="L201" s="837">
        <v>13067.951429999999</v>
      </c>
      <c r="M201" s="816">
        <v>1.4452709781812657E-2</v>
      </c>
    </row>
    <row r="202" spans="1:13">
      <c r="A202" s="1383" t="s">
        <v>998</v>
      </c>
      <c r="B202" s="728">
        <v>17726</v>
      </c>
      <c r="C202" s="728">
        <v>26</v>
      </c>
      <c r="D202" s="1381">
        <f>C202/B202</f>
        <v>1.4667719733724473E-3</v>
      </c>
      <c r="E202" s="815">
        <v>9145</v>
      </c>
      <c r="F202" s="1381">
        <v>2.5207057976233344E-3</v>
      </c>
      <c r="G202" s="815">
        <v>1648.611181</v>
      </c>
      <c r="H202" s="815" t="s">
        <v>250</v>
      </c>
      <c r="I202" s="816">
        <v>0.43674491700000001</v>
      </c>
      <c r="J202" s="817">
        <v>100.369719</v>
      </c>
      <c r="K202" s="816" t="s">
        <v>250</v>
      </c>
      <c r="L202" s="837">
        <v>14201.29</v>
      </c>
      <c r="M202" s="816">
        <v>7.4140570442395399E-3</v>
      </c>
    </row>
    <row r="203" spans="1:13">
      <c r="A203" s="1383" t="s">
        <v>1096</v>
      </c>
      <c r="B203" s="728">
        <v>17210</v>
      </c>
      <c r="C203" s="728">
        <v>0</v>
      </c>
      <c r="D203" s="1381">
        <f>C203/B203</f>
        <v>0</v>
      </c>
      <c r="E203" s="815">
        <v>5208</v>
      </c>
      <c r="F203" s="1381">
        <v>0</v>
      </c>
      <c r="G203" s="815">
        <v>0</v>
      </c>
      <c r="H203" s="815" t="s">
        <v>250</v>
      </c>
      <c r="I203" s="816">
        <v>0</v>
      </c>
      <c r="J203" s="817">
        <v>0</v>
      </c>
      <c r="K203" s="816" t="s">
        <v>250</v>
      </c>
      <c r="L203" s="838">
        <v>0</v>
      </c>
      <c r="M203" s="816"/>
    </row>
    <row r="204" spans="1:13">
      <c r="A204" s="724" t="s">
        <v>1097</v>
      </c>
      <c r="B204" s="725"/>
      <c r="C204" s="725"/>
      <c r="D204" s="1375"/>
      <c r="E204" s="726"/>
      <c r="F204" s="819"/>
      <c r="G204" s="811"/>
      <c r="H204" s="811"/>
      <c r="I204" s="813"/>
      <c r="J204" s="813" t="s">
        <v>250</v>
      </c>
      <c r="K204" s="813"/>
      <c r="L204" s="814"/>
      <c r="M204" s="813"/>
    </row>
    <row r="205" spans="1:13">
      <c r="A205" s="1383" t="s">
        <v>1045</v>
      </c>
      <c r="B205" s="728">
        <v>1819</v>
      </c>
      <c r="C205" s="728">
        <v>3</v>
      </c>
      <c r="D205" s="1381">
        <f>C205/B205</f>
        <v>1.6492578339747114E-3</v>
      </c>
      <c r="E205" s="815">
        <v>882</v>
      </c>
      <c r="F205" s="1381">
        <v>1.25E-3</v>
      </c>
      <c r="G205" s="815">
        <v>1142.3499999999999</v>
      </c>
      <c r="H205" s="815" t="s">
        <v>250</v>
      </c>
      <c r="I205" s="816">
        <v>0.32500000000000001</v>
      </c>
      <c r="J205" s="817">
        <v>71.906999999999996</v>
      </c>
      <c r="K205" s="816" t="s">
        <v>250</v>
      </c>
      <c r="L205" s="818">
        <v>9528.5</v>
      </c>
      <c r="M205" s="816">
        <v>5.5389150786156464E-2</v>
      </c>
    </row>
    <row r="206" spans="1:13">
      <c r="A206" s="1383" t="s">
        <v>1046</v>
      </c>
      <c r="B206" s="728">
        <v>4981</v>
      </c>
      <c r="C206" s="728">
        <v>9</v>
      </c>
      <c r="D206" s="1381">
        <f>C206/B206</f>
        <v>1.8068660911463562E-3</v>
      </c>
      <c r="E206" s="815">
        <v>2766</v>
      </c>
      <c r="F206" s="1381">
        <v>4.1958041958041958E-3</v>
      </c>
      <c r="G206" s="815">
        <v>1355.3</v>
      </c>
      <c r="H206" s="815" t="s">
        <v>250</v>
      </c>
      <c r="I206" s="816">
        <v>0.52100000000000002</v>
      </c>
      <c r="J206" s="817">
        <v>104.441</v>
      </c>
      <c r="K206" s="816" t="s">
        <v>250</v>
      </c>
      <c r="L206" s="818">
        <v>15087.51611</v>
      </c>
      <c r="M206" s="816">
        <v>1.4134724038051095E-2</v>
      </c>
    </row>
    <row r="207" spans="1:13">
      <c r="A207" s="1383" t="s">
        <v>1047</v>
      </c>
      <c r="B207" s="728">
        <v>10926</v>
      </c>
      <c r="C207" s="728">
        <v>14</v>
      </c>
      <c r="D207" s="1381">
        <f>C207/B207</f>
        <v>1.281347245103423E-3</v>
      </c>
      <c r="E207" s="815">
        <v>5496</v>
      </c>
      <c r="F207" s="1381">
        <v>2.0430906389301636E-3</v>
      </c>
      <c r="G207" s="815">
        <v>1945.66</v>
      </c>
      <c r="H207" s="815" t="s">
        <v>250</v>
      </c>
      <c r="I207" s="816">
        <v>0.40600000000000003</v>
      </c>
      <c r="J207" s="817">
        <v>103.852</v>
      </c>
      <c r="K207" s="816" t="s">
        <v>250</v>
      </c>
      <c r="L207" s="818">
        <v>14666.078460000001</v>
      </c>
      <c r="M207" s="816">
        <v>3.5191285216426234E-2</v>
      </c>
    </row>
    <row r="208" spans="1:13">
      <c r="A208" s="1383" t="s">
        <v>1028</v>
      </c>
      <c r="B208" s="728">
        <v>17572</v>
      </c>
      <c r="C208" s="728">
        <v>10</v>
      </c>
      <c r="D208" s="1381">
        <f>C208/B208</f>
        <v>5.6908718415661283E-4</v>
      </c>
      <c r="E208" s="815">
        <v>3619</v>
      </c>
      <c r="F208" s="1381">
        <v>6.3171193935565384E-3</v>
      </c>
      <c r="G208" s="815">
        <v>1005.35</v>
      </c>
      <c r="H208" s="815" t="s">
        <v>250</v>
      </c>
      <c r="I208" s="816">
        <v>0.38840142</v>
      </c>
      <c r="J208" s="817">
        <v>107.2067468</v>
      </c>
      <c r="K208" s="816" t="s">
        <v>250</v>
      </c>
      <c r="L208" s="818">
        <v>14164.522499999999</v>
      </c>
      <c r="M208" s="816">
        <v>1.4928383923555269E-2</v>
      </c>
    </row>
    <row r="209" spans="1:13">
      <c r="A209" s="803" t="s">
        <v>1005</v>
      </c>
      <c r="B209" s="804"/>
      <c r="C209" s="804"/>
      <c r="D209" s="1380"/>
      <c r="E209" s="805"/>
      <c r="F209" s="839"/>
      <c r="G209" s="807"/>
      <c r="H209" s="807"/>
      <c r="I209" s="808"/>
      <c r="J209" s="809"/>
      <c r="K209" s="809"/>
      <c r="L209" s="810"/>
      <c r="M209" s="809"/>
    </row>
    <row r="210" spans="1:13">
      <c r="A210" s="1383" t="s">
        <v>1006</v>
      </c>
      <c r="B210" s="728">
        <v>347</v>
      </c>
      <c r="C210" s="728">
        <v>0</v>
      </c>
      <c r="D210" s="1381">
        <f>C210/B210</f>
        <v>0</v>
      </c>
      <c r="E210" s="815">
        <v>55</v>
      </c>
      <c r="F210" s="1381">
        <v>0</v>
      </c>
      <c r="G210" s="815" t="s">
        <v>250</v>
      </c>
      <c r="H210" s="815" t="s">
        <v>250</v>
      </c>
      <c r="I210" s="840" t="s">
        <v>250</v>
      </c>
      <c r="J210" s="816" t="s">
        <v>250</v>
      </c>
      <c r="K210" s="816" t="s">
        <v>250</v>
      </c>
      <c r="L210" s="818">
        <v>0</v>
      </c>
      <c r="M210" s="816"/>
    </row>
    <row r="211" spans="1:13">
      <c r="A211" s="724" t="s">
        <v>1030</v>
      </c>
      <c r="B211" s="725"/>
      <c r="C211" s="725"/>
      <c r="D211" s="1375"/>
      <c r="E211" s="726"/>
      <c r="F211" s="819"/>
      <c r="G211" s="811"/>
      <c r="H211" s="811"/>
      <c r="I211" s="812"/>
      <c r="J211" s="813"/>
      <c r="K211" s="813"/>
      <c r="L211" s="814"/>
      <c r="M211" s="813"/>
    </row>
    <row r="212" spans="1:13">
      <c r="A212" s="1383" t="s">
        <v>1045</v>
      </c>
      <c r="B212" s="728" t="s">
        <v>137</v>
      </c>
      <c r="C212" s="728" t="s">
        <v>137</v>
      </c>
      <c r="D212" s="1381">
        <v>0</v>
      </c>
      <c r="E212" s="815" t="s">
        <v>137</v>
      </c>
      <c r="F212" s="1381">
        <v>0</v>
      </c>
      <c r="G212" s="815" t="s">
        <v>137</v>
      </c>
      <c r="H212" s="815" t="s">
        <v>137</v>
      </c>
      <c r="I212" s="840" t="s">
        <v>137</v>
      </c>
      <c r="J212" s="816" t="s">
        <v>137</v>
      </c>
      <c r="K212" s="816" t="s">
        <v>137</v>
      </c>
      <c r="L212" s="818" t="s">
        <v>137</v>
      </c>
      <c r="M212" s="816"/>
    </row>
    <row r="213" spans="1:13">
      <c r="A213" s="1383" t="s">
        <v>1046</v>
      </c>
      <c r="B213" s="728" t="s">
        <v>137</v>
      </c>
      <c r="C213" s="728" t="s">
        <v>137</v>
      </c>
      <c r="D213" s="1381">
        <v>0</v>
      </c>
      <c r="E213" s="815" t="s">
        <v>137</v>
      </c>
      <c r="F213" s="1381">
        <v>0</v>
      </c>
      <c r="G213" s="815" t="s">
        <v>137</v>
      </c>
      <c r="H213" s="815" t="s">
        <v>137</v>
      </c>
      <c r="I213" s="840" t="s">
        <v>137</v>
      </c>
      <c r="J213" s="816" t="s">
        <v>137</v>
      </c>
      <c r="K213" s="816" t="s">
        <v>137</v>
      </c>
      <c r="L213" s="818" t="s">
        <v>137</v>
      </c>
      <c r="M213" s="816"/>
    </row>
    <row r="214" spans="1:13">
      <c r="A214" s="1383" t="s">
        <v>1047</v>
      </c>
      <c r="B214" s="728" t="s">
        <v>137</v>
      </c>
      <c r="C214" s="728" t="s">
        <v>137</v>
      </c>
      <c r="D214" s="1381">
        <v>0</v>
      </c>
      <c r="E214" s="815" t="s">
        <v>137</v>
      </c>
      <c r="F214" s="1381">
        <v>0</v>
      </c>
      <c r="G214" s="815" t="s">
        <v>137</v>
      </c>
      <c r="H214" s="815" t="s">
        <v>137</v>
      </c>
      <c r="I214" s="840" t="s">
        <v>137</v>
      </c>
      <c r="J214" s="816" t="s">
        <v>137</v>
      </c>
      <c r="K214" s="816" t="s">
        <v>137</v>
      </c>
      <c r="L214" s="818" t="s">
        <v>137</v>
      </c>
      <c r="M214" s="816"/>
    </row>
    <row r="215" spans="1:13" ht="13.5" thickBot="1">
      <c r="A215" s="823" t="s">
        <v>1011</v>
      </c>
      <c r="B215" s="824" t="s">
        <v>137</v>
      </c>
      <c r="C215" s="824" t="s">
        <v>137</v>
      </c>
      <c r="D215" s="825">
        <v>0</v>
      </c>
      <c r="E215" s="826" t="s">
        <v>137</v>
      </c>
      <c r="F215" s="825">
        <v>0</v>
      </c>
      <c r="G215" s="826" t="s">
        <v>137</v>
      </c>
      <c r="H215" s="826" t="s">
        <v>137</v>
      </c>
      <c r="I215" s="841" t="s">
        <v>137</v>
      </c>
      <c r="J215" s="827" t="s">
        <v>137</v>
      </c>
      <c r="K215" s="827" t="s">
        <v>137</v>
      </c>
      <c r="L215" s="829" t="s">
        <v>137</v>
      </c>
      <c r="M215" s="827"/>
    </row>
    <row r="217" spans="1:13" ht="18" customHeight="1" thickBot="1">
      <c r="A217" s="1384" t="s">
        <v>1098</v>
      </c>
      <c r="B217" s="1384"/>
      <c r="C217" s="1384"/>
      <c r="M217" s="931"/>
    </row>
    <row r="218" spans="1:13" ht="78.5" thickBot="1">
      <c r="A218" s="842" t="s">
        <v>951</v>
      </c>
      <c r="B218" s="843" t="s">
        <v>1099</v>
      </c>
      <c r="C218" s="843" t="s">
        <v>1088</v>
      </c>
      <c r="D218" s="843" t="s">
        <v>954</v>
      </c>
      <c r="E218" s="843" t="s">
        <v>1100</v>
      </c>
      <c r="F218" s="843" t="s">
        <v>956</v>
      </c>
      <c r="G218" s="704" t="s">
        <v>1101</v>
      </c>
      <c r="H218" s="704" t="s">
        <v>1102</v>
      </c>
      <c r="I218" s="704" t="s">
        <v>1037</v>
      </c>
      <c r="J218" s="704" t="s">
        <v>960</v>
      </c>
      <c r="K218" s="704" t="s">
        <v>1103</v>
      </c>
      <c r="L218" s="704" t="s">
        <v>962</v>
      </c>
      <c r="M218" s="704" t="s">
        <v>963</v>
      </c>
    </row>
    <row r="219" spans="1:13">
      <c r="A219" s="844" t="s">
        <v>964</v>
      </c>
      <c r="B219" s="798"/>
      <c r="C219" s="845"/>
      <c r="D219" s="798"/>
      <c r="E219" s="845"/>
      <c r="F219" s="845"/>
      <c r="G219" s="845"/>
      <c r="H219" s="845"/>
      <c r="I219" s="845"/>
      <c r="J219" s="845"/>
      <c r="K219" s="845"/>
      <c r="L219" s="845"/>
      <c r="M219" s="845"/>
    </row>
    <row r="220" spans="1:13">
      <c r="A220" s="744" t="s">
        <v>572</v>
      </c>
      <c r="B220" s="798"/>
      <c r="C220" s="1264"/>
      <c r="D220" s="798"/>
      <c r="E220" s="1264"/>
      <c r="F220" s="1385">
        <v>0</v>
      </c>
      <c r="G220" s="846"/>
      <c r="H220" s="846"/>
      <c r="I220" s="846"/>
      <c r="J220" s="846"/>
      <c r="K220" s="846"/>
      <c r="L220" s="846"/>
      <c r="M220" s="846"/>
    </row>
    <row r="221" spans="1:13">
      <c r="A221" s="744" t="s">
        <v>965</v>
      </c>
      <c r="B221" s="798"/>
      <c r="C221" s="752">
        <v>116</v>
      </c>
      <c r="D221" s="798"/>
      <c r="E221" s="846"/>
      <c r="F221" s="1385">
        <v>0</v>
      </c>
      <c r="G221" s="847">
        <v>8699.3086206896605</v>
      </c>
      <c r="H221" s="847">
        <v>8699.3086206896551</v>
      </c>
      <c r="I221" s="848">
        <v>0</v>
      </c>
      <c r="J221" s="847">
        <v>386.17241379310343</v>
      </c>
      <c r="K221" s="847">
        <v>386.17241379310343</v>
      </c>
      <c r="L221" s="849">
        <v>20186.672413793105</v>
      </c>
      <c r="M221" s="1517">
        <v>8.4371576939800026E-3</v>
      </c>
    </row>
    <row r="222" spans="1:13">
      <c r="A222" s="744" t="s">
        <v>966</v>
      </c>
      <c r="B222" s="798"/>
      <c r="C222" s="752"/>
      <c r="D222" s="798"/>
      <c r="E222" s="846"/>
      <c r="F222" s="1385">
        <v>0</v>
      </c>
      <c r="G222" s="752"/>
      <c r="H222" s="752"/>
      <c r="I222" s="752"/>
      <c r="J222" s="752"/>
      <c r="K222" s="752"/>
      <c r="L222" s="752"/>
      <c r="M222" s="752"/>
    </row>
    <row r="223" spans="1:13">
      <c r="A223" s="744" t="s">
        <v>967</v>
      </c>
      <c r="B223" s="798"/>
      <c r="C223" s="752"/>
      <c r="D223" s="798"/>
      <c r="E223" s="846"/>
      <c r="F223" s="1385">
        <v>0</v>
      </c>
      <c r="G223" s="752"/>
      <c r="H223" s="752"/>
      <c r="I223" s="752"/>
      <c r="J223" s="752"/>
      <c r="K223" s="752"/>
      <c r="L223" s="752"/>
      <c r="M223" s="752"/>
    </row>
    <row r="224" spans="1:13">
      <c r="A224" s="850" t="s">
        <v>968</v>
      </c>
      <c r="B224" s="798"/>
      <c r="C224" s="851"/>
      <c r="D224" s="798"/>
      <c r="E224" s="738"/>
      <c r="F224" s="738"/>
      <c r="G224" s="851"/>
      <c r="H224" s="851"/>
      <c r="I224" s="851"/>
      <c r="J224" s="851"/>
      <c r="K224" s="851"/>
      <c r="L224" s="851"/>
      <c r="M224" s="851"/>
    </row>
    <row r="225" spans="1:13">
      <c r="A225" s="744" t="s">
        <v>969</v>
      </c>
      <c r="B225" s="798"/>
      <c r="C225" s="752">
        <v>106</v>
      </c>
      <c r="D225" s="798"/>
      <c r="E225" s="846"/>
      <c r="F225" s="1385">
        <v>0</v>
      </c>
      <c r="G225" s="852">
        <v>8741.4028301886792</v>
      </c>
      <c r="H225" s="852">
        <v>8741.4028301886792</v>
      </c>
      <c r="I225" s="852">
        <v>0</v>
      </c>
      <c r="J225" s="852">
        <v>387.16037735849056</v>
      </c>
      <c r="K225" s="852">
        <v>387.16037735849056</v>
      </c>
      <c r="L225" s="849">
        <v>20176.009433962263</v>
      </c>
      <c r="M225" s="1517">
        <v>9.3685524696092617E-3</v>
      </c>
    </row>
    <row r="226" spans="1:13">
      <c r="A226" s="744" t="s">
        <v>970</v>
      </c>
      <c r="B226" s="798"/>
      <c r="C226" s="752">
        <v>10</v>
      </c>
      <c r="D226" s="798"/>
      <c r="E226" s="846"/>
      <c r="F226" s="1385">
        <v>0</v>
      </c>
      <c r="G226" s="852">
        <v>8250.18</v>
      </c>
      <c r="H226" s="852">
        <v>8250.18</v>
      </c>
      <c r="I226" s="852">
        <v>0</v>
      </c>
      <c r="J226" s="852">
        <v>375.6</v>
      </c>
      <c r="K226" s="852">
        <v>375.6</v>
      </c>
      <c r="L226" s="849">
        <v>20299.599999999999</v>
      </c>
      <c r="M226" s="1517">
        <v>8.4174344219644343E-2</v>
      </c>
    </row>
    <row r="227" spans="1:13">
      <c r="A227" s="861" t="s">
        <v>971</v>
      </c>
      <c r="B227" s="798"/>
      <c r="C227" s="851"/>
      <c r="D227" s="798"/>
      <c r="E227" s="738"/>
      <c r="F227" s="738"/>
      <c r="G227" s="851"/>
      <c r="H227" s="851"/>
      <c r="I227" s="851"/>
      <c r="J227" s="851"/>
      <c r="K227" s="851"/>
      <c r="L227" s="851"/>
      <c r="M227" s="851"/>
    </row>
    <row r="228" spans="1:13">
      <c r="A228" s="1382" t="s">
        <v>1090</v>
      </c>
      <c r="B228" s="798"/>
      <c r="C228" s="752"/>
      <c r="D228" s="798"/>
      <c r="E228" s="846"/>
      <c r="F228" s="1385">
        <v>0</v>
      </c>
      <c r="G228" s="752"/>
      <c r="H228" s="752"/>
      <c r="I228" s="752"/>
      <c r="J228" s="752"/>
      <c r="K228" s="752"/>
      <c r="L228" s="752"/>
      <c r="M228" s="752"/>
    </row>
    <row r="229" spans="1:13">
      <c r="A229" s="1382" t="s">
        <v>1091</v>
      </c>
      <c r="B229" s="798"/>
      <c r="C229" s="752">
        <v>116</v>
      </c>
      <c r="D229" s="798"/>
      <c r="E229" s="846"/>
      <c r="F229" s="1385">
        <v>0</v>
      </c>
      <c r="G229" s="852">
        <v>8699.3086206896551</v>
      </c>
      <c r="H229" s="852">
        <v>8699.3086206896551</v>
      </c>
      <c r="I229" s="852">
        <v>0</v>
      </c>
      <c r="J229" s="852">
        <v>386.17241379310343</v>
      </c>
      <c r="K229" s="852">
        <v>386.17241379310343</v>
      </c>
      <c r="L229" s="849">
        <v>20186.672413793105</v>
      </c>
      <c r="M229" s="1517">
        <v>8.4371576939800026E-3</v>
      </c>
    </row>
    <row r="230" spans="1:13">
      <c r="A230" s="744" t="s">
        <v>974</v>
      </c>
      <c r="B230" s="798"/>
      <c r="C230" s="752"/>
      <c r="D230" s="798"/>
      <c r="E230" s="846"/>
      <c r="F230" s="1385">
        <v>0</v>
      </c>
      <c r="G230" s="752"/>
      <c r="H230" s="752"/>
      <c r="I230" s="752"/>
      <c r="J230" s="752"/>
      <c r="K230" s="752"/>
      <c r="L230" s="752"/>
      <c r="M230" s="752"/>
    </row>
    <row r="231" spans="1:13">
      <c r="A231" s="744" t="s">
        <v>975</v>
      </c>
      <c r="B231" s="798"/>
      <c r="C231" s="752"/>
      <c r="D231" s="798"/>
      <c r="E231" s="846"/>
      <c r="F231" s="1385">
        <v>0</v>
      </c>
      <c r="G231" s="752"/>
      <c r="H231" s="752"/>
      <c r="I231" s="752"/>
      <c r="J231" s="752"/>
      <c r="K231" s="752"/>
      <c r="L231" s="752"/>
      <c r="M231" s="752"/>
    </row>
    <row r="232" spans="1:13">
      <c r="A232" s="744" t="s">
        <v>1092</v>
      </c>
      <c r="B232" s="798"/>
      <c r="C232" s="752"/>
      <c r="D232" s="798"/>
      <c r="E232" s="846"/>
      <c r="F232" s="1385">
        <v>0</v>
      </c>
      <c r="G232" s="752"/>
      <c r="H232" s="752"/>
      <c r="I232" s="752"/>
      <c r="J232" s="752"/>
      <c r="K232" s="752"/>
      <c r="L232" s="752"/>
      <c r="M232" s="752"/>
    </row>
    <row r="233" spans="1:13">
      <c r="A233" s="744" t="s">
        <v>1018</v>
      </c>
      <c r="B233" s="798"/>
      <c r="C233" s="752"/>
      <c r="D233" s="798"/>
      <c r="E233" s="846"/>
      <c r="F233" s="1385">
        <v>0</v>
      </c>
      <c r="G233" s="752"/>
      <c r="H233" s="752"/>
      <c r="I233" s="752"/>
      <c r="J233" s="752"/>
      <c r="K233" s="752"/>
      <c r="L233" s="752"/>
      <c r="M233" s="752"/>
    </row>
    <row r="234" spans="1:13">
      <c r="A234" s="753" t="s">
        <v>978</v>
      </c>
      <c r="B234" s="798"/>
      <c r="C234" s="851"/>
      <c r="D234" s="798"/>
      <c r="E234" s="738"/>
      <c r="F234" s="738"/>
      <c r="G234" s="851"/>
      <c r="H234" s="851"/>
      <c r="I234" s="851"/>
      <c r="J234" s="851"/>
      <c r="K234" s="851"/>
      <c r="L234" s="851"/>
      <c r="M234" s="851"/>
    </row>
    <row r="235" spans="1:13">
      <c r="A235" s="744" t="s">
        <v>979</v>
      </c>
      <c r="B235" s="798"/>
      <c r="C235" s="752">
        <v>116</v>
      </c>
      <c r="D235" s="798"/>
      <c r="E235" s="846"/>
      <c r="F235" s="1385">
        <v>0</v>
      </c>
      <c r="G235" s="852">
        <v>8699.3086206896551</v>
      </c>
      <c r="H235" s="852">
        <v>8699.3086206896551</v>
      </c>
      <c r="I235" s="852">
        <v>0</v>
      </c>
      <c r="J235" s="852">
        <v>386.17241379310343</v>
      </c>
      <c r="K235" s="852">
        <v>386.17241379310343</v>
      </c>
      <c r="L235" s="849">
        <v>20186.672413793105</v>
      </c>
      <c r="M235" s="1517">
        <v>8.4371576939800026E-3</v>
      </c>
    </row>
    <row r="236" spans="1:13">
      <c r="A236" s="1264" t="s">
        <v>980</v>
      </c>
      <c r="B236" s="798"/>
      <c r="C236" s="752"/>
      <c r="D236" s="798"/>
      <c r="E236" s="846"/>
      <c r="F236" s="1385">
        <v>0</v>
      </c>
      <c r="G236" s="752"/>
      <c r="H236" s="752"/>
      <c r="I236" s="752"/>
      <c r="J236" s="752"/>
      <c r="K236" s="752"/>
      <c r="L236" s="752"/>
      <c r="M236" s="1517"/>
    </row>
    <row r="237" spans="1:13">
      <c r="A237" s="1264" t="s">
        <v>981</v>
      </c>
      <c r="B237" s="798"/>
      <c r="C237" s="752"/>
      <c r="D237" s="798"/>
      <c r="E237" s="846"/>
      <c r="F237" s="1385">
        <v>0</v>
      </c>
      <c r="G237" s="752"/>
      <c r="H237" s="752"/>
      <c r="I237" s="752"/>
      <c r="J237" s="752"/>
      <c r="K237" s="752"/>
      <c r="L237" s="752"/>
      <c r="M237" s="1517"/>
    </row>
    <row r="238" spans="1:13">
      <c r="A238" s="1264" t="s">
        <v>982</v>
      </c>
      <c r="B238" s="798"/>
      <c r="C238" s="752"/>
      <c r="D238" s="798"/>
      <c r="E238" s="846"/>
      <c r="F238" s="1385">
        <v>0</v>
      </c>
      <c r="G238" s="752"/>
      <c r="H238" s="752"/>
      <c r="I238" s="752"/>
      <c r="J238" s="752"/>
      <c r="K238" s="752"/>
      <c r="L238" s="752"/>
      <c r="M238" s="1517"/>
    </row>
    <row r="239" spans="1:13">
      <c r="A239" s="1264" t="s">
        <v>983</v>
      </c>
      <c r="B239" s="798"/>
      <c r="C239" s="752"/>
      <c r="D239" s="798"/>
      <c r="E239" s="846"/>
      <c r="F239" s="1385">
        <v>0</v>
      </c>
      <c r="G239" s="752"/>
      <c r="H239" s="752"/>
      <c r="I239" s="752"/>
      <c r="J239" s="752"/>
      <c r="K239" s="752"/>
      <c r="L239" s="752"/>
      <c r="M239" s="1517"/>
    </row>
    <row r="240" spans="1:13">
      <c r="A240" s="1386" t="s">
        <v>984</v>
      </c>
      <c r="B240" s="798"/>
      <c r="C240" s="752"/>
      <c r="D240" s="798"/>
      <c r="E240" s="846"/>
      <c r="F240" s="1385">
        <v>0</v>
      </c>
      <c r="G240" s="852"/>
      <c r="H240" s="852"/>
      <c r="I240" s="852"/>
      <c r="J240" s="852"/>
      <c r="K240" s="852"/>
      <c r="L240" s="853"/>
      <c r="M240" s="1517"/>
    </row>
    <row r="241" spans="1:13">
      <c r="A241" s="771" t="s">
        <v>985</v>
      </c>
      <c r="B241" s="798"/>
      <c r="C241" s="752">
        <v>20</v>
      </c>
      <c r="D241" s="798"/>
      <c r="E241" s="846"/>
      <c r="F241" s="1385">
        <v>0</v>
      </c>
      <c r="G241" s="852">
        <v>5792.9350000000004</v>
      </c>
      <c r="H241" s="852">
        <v>5792.9350000000004</v>
      </c>
      <c r="I241" s="852">
        <v>0</v>
      </c>
      <c r="J241" s="852">
        <v>248.45</v>
      </c>
      <c r="K241" s="852">
        <v>248.45</v>
      </c>
      <c r="L241" s="853">
        <v>20046.900000000001</v>
      </c>
      <c r="M241" s="1517">
        <v>4.3873905601502623E-2</v>
      </c>
    </row>
    <row r="242" spans="1:13">
      <c r="A242" s="771" t="s">
        <v>986</v>
      </c>
      <c r="B242" s="798"/>
      <c r="C242" s="752">
        <v>4</v>
      </c>
      <c r="D242" s="798"/>
      <c r="E242" s="846"/>
      <c r="F242" s="1385">
        <v>0</v>
      </c>
      <c r="G242" s="852">
        <v>8394.9250000000011</v>
      </c>
      <c r="H242" s="852">
        <v>8394.9250000000011</v>
      </c>
      <c r="I242" s="852">
        <v>0</v>
      </c>
      <c r="J242" s="852">
        <v>354.75</v>
      </c>
      <c r="K242" s="852">
        <v>354.75</v>
      </c>
      <c r="L242" s="853">
        <v>20536</v>
      </c>
      <c r="M242" s="1517">
        <v>0.25926266213712174</v>
      </c>
    </row>
    <row r="243" spans="1:13">
      <c r="A243" s="771" t="s">
        <v>987</v>
      </c>
      <c r="B243" s="798"/>
      <c r="C243" s="752">
        <v>43</v>
      </c>
      <c r="D243" s="798"/>
      <c r="E243" s="846"/>
      <c r="F243" s="1385">
        <v>0</v>
      </c>
      <c r="G243" s="852">
        <v>9371.5976744186064</v>
      </c>
      <c r="H243" s="852">
        <v>9371.5976744186064</v>
      </c>
      <c r="I243" s="852">
        <v>0</v>
      </c>
      <c r="J243" s="852">
        <v>425.09302325581393</v>
      </c>
      <c r="K243" s="852">
        <v>425.09302325581393</v>
      </c>
      <c r="L243" s="853">
        <v>20794.720930232557</v>
      </c>
      <c r="M243" s="1517">
        <v>2.1189094958032863E-2</v>
      </c>
    </row>
    <row r="244" spans="1:13">
      <c r="A244" s="771" t="s">
        <v>988</v>
      </c>
      <c r="B244" s="798"/>
      <c r="C244" s="752">
        <v>32</v>
      </c>
      <c r="D244" s="798"/>
      <c r="E244" s="846"/>
      <c r="F244" s="1385">
        <v>0</v>
      </c>
      <c r="G244" s="852">
        <v>9656.46875</v>
      </c>
      <c r="H244" s="852">
        <v>9656.46875</v>
      </c>
      <c r="I244" s="852">
        <v>0</v>
      </c>
      <c r="J244" s="852">
        <v>417.8125</v>
      </c>
      <c r="K244" s="852">
        <v>417.8125</v>
      </c>
      <c r="L244" s="853">
        <v>19527.375</v>
      </c>
      <c r="M244" s="1517">
        <v>3.5972808432487201E-2</v>
      </c>
    </row>
    <row r="245" spans="1:13">
      <c r="A245" s="771" t="s">
        <v>989</v>
      </c>
      <c r="B245" s="798"/>
      <c r="C245" s="752">
        <v>13</v>
      </c>
      <c r="D245" s="798"/>
      <c r="E245" s="846"/>
      <c r="F245" s="1385">
        <v>0</v>
      </c>
      <c r="G245" s="852">
        <v>8969.9461538461546</v>
      </c>
      <c r="H245" s="852">
        <v>8969.9461538461546</v>
      </c>
      <c r="I245" s="852">
        <v>0</v>
      </c>
      <c r="J245" s="852">
        <v>409.30769230769232</v>
      </c>
      <c r="K245" s="852">
        <v>409.30769230769232</v>
      </c>
      <c r="L245" s="853">
        <v>20183.846153846152</v>
      </c>
      <c r="M245" s="1517">
        <v>8.2185262947199134E-2</v>
      </c>
    </row>
    <row r="246" spans="1:13">
      <c r="A246" s="771" t="s">
        <v>990</v>
      </c>
      <c r="B246" s="798"/>
      <c r="C246" s="752">
        <v>2</v>
      </c>
      <c r="D246" s="798"/>
      <c r="E246" s="846"/>
      <c r="F246" s="1385">
        <v>0</v>
      </c>
      <c r="G246" s="852">
        <v>7266.8000000000011</v>
      </c>
      <c r="H246" s="852">
        <v>7266.8000000000011</v>
      </c>
      <c r="I246" s="852">
        <v>0</v>
      </c>
      <c r="J246" s="852">
        <v>321</v>
      </c>
      <c r="K246" s="852">
        <v>321</v>
      </c>
      <c r="L246" s="853">
        <v>18715</v>
      </c>
      <c r="M246" s="1517">
        <v>0.2510641238253179</v>
      </c>
    </row>
    <row r="247" spans="1:13">
      <c r="A247" s="771" t="s">
        <v>991</v>
      </c>
      <c r="B247" s="798"/>
      <c r="C247" s="752">
        <v>2</v>
      </c>
      <c r="D247" s="798"/>
      <c r="E247" s="846"/>
      <c r="F247" s="1385">
        <v>0</v>
      </c>
      <c r="G247" s="852">
        <v>8261.75</v>
      </c>
      <c r="H247" s="852">
        <v>8261.75</v>
      </c>
      <c r="I247" s="852">
        <v>0</v>
      </c>
      <c r="J247" s="852">
        <v>397.5</v>
      </c>
      <c r="K247" s="852">
        <v>397.5</v>
      </c>
      <c r="L247" s="853">
        <v>19850.5</v>
      </c>
      <c r="M247" s="1517">
        <v>0.46294687885240388</v>
      </c>
    </row>
    <row r="248" spans="1:13">
      <c r="A248" s="1377" t="s">
        <v>1093</v>
      </c>
      <c r="B248" s="798"/>
      <c r="C248" s="752"/>
      <c r="D248" s="798"/>
      <c r="E248" s="846"/>
      <c r="F248" s="1385">
        <v>0</v>
      </c>
      <c r="G248" s="752"/>
      <c r="H248" s="752"/>
      <c r="I248" s="752"/>
      <c r="J248" s="752"/>
      <c r="K248" s="752"/>
      <c r="L248" s="752"/>
      <c r="M248" s="1517"/>
    </row>
    <row r="249" spans="1:13">
      <c r="A249" s="1387" t="s">
        <v>993</v>
      </c>
      <c r="B249" s="798"/>
      <c r="C249" s="854"/>
      <c r="D249" s="798"/>
      <c r="E249" s="720"/>
      <c r="F249" s="720"/>
      <c r="G249" s="854"/>
      <c r="H249" s="854"/>
      <c r="I249" s="854"/>
      <c r="J249" s="1388"/>
      <c r="K249" s="1388"/>
      <c r="L249" s="1388"/>
      <c r="M249" s="1388"/>
    </row>
    <row r="250" spans="1:13">
      <c r="A250" s="1264" t="s">
        <v>994</v>
      </c>
      <c r="B250" s="798"/>
      <c r="C250" s="752">
        <v>97</v>
      </c>
      <c r="D250" s="798"/>
      <c r="E250" s="846"/>
      <c r="F250" s="1385">
        <v>0</v>
      </c>
      <c r="G250" s="852">
        <v>8652.928865979382</v>
      </c>
      <c r="H250" s="852">
        <v>8652.928865979382</v>
      </c>
      <c r="I250" s="855">
        <v>0</v>
      </c>
      <c r="J250" s="852">
        <v>384.50515463917526</v>
      </c>
      <c r="K250" s="852">
        <v>384.50515463917526</v>
      </c>
      <c r="L250" s="849">
        <v>20332.793814432989</v>
      </c>
      <c r="M250" s="1517">
        <v>9.6102436799099297E-3</v>
      </c>
    </row>
    <row r="251" spans="1:13">
      <c r="A251" s="1264" t="s">
        <v>995</v>
      </c>
      <c r="B251" s="798"/>
      <c r="C251" s="752"/>
      <c r="D251" s="798"/>
      <c r="E251" s="846"/>
      <c r="F251" s="1385">
        <v>0</v>
      </c>
      <c r="G251" s="752"/>
      <c r="H251" s="752"/>
      <c r="I251" s="848"/>
      <c r="J251" s="752"/>
      <c r="K251" s="752"/>
      <c r="L251" s="752"/>
      <c r="M251" s="752"/>
    </row>
    <row r="252" spans="1:13">
      <c r="A252" s="1264" t="s">
        <v>1094</v>
      </c>
      <c r="B252" s="798"/>
      <c r="C252" s="752"/>
      <c r="D252" s="798"/>
      <c r="E252" s="846"/>
      <c r="F252" s="1385">
        <v>0</v>
      </c>
      <c r="G252" s="752"/>
      <c r="H252" s="752"/>
      <c r="I252" s="752"/>
      <c r="J252" s="752"/>
      <c r="K252" s="752"/>
      <c r="L252" s="752"/>
      <c r="M252" s="752"/>
    </row>
    <row r="253" spans="1:13">
      <c r="A253" s="1264" t="s">
        <v>997</v>
      </c>
      <c r="B253" s="798"/>
      <c r="C253" s="752"/>
      <c r="D253" s="798"/>
      <c r="E253" s="846"/>
      <c r="F253" s="1385">
        <v>0</v>
      </c>
      <c r="G253" s="752"/>
      <c r="H253" s="752"/>
      <c r="I253" s="752"/>
      <c r="J253" s="752"/>
      <c r="K253" s="752"/>
      <c r="L253" s="752"/>
      <c r="M253" s="752"/>
    </row>
    <row r="254" spans="1:13">
      <c r="A254" s="1264" t="s">
        <v>998</v>
      </c>
      <c r="B254" s="798"/>
      <c r="C254" s="752"/>
      <c r="D254" s="798"/>
      <c r="E254" s="1319"/>
      <c r="F254" s="1385">
        <v>0</v>
      </c>
      <c r="G254" s="752"/>
      <c r="H254" s="752"/>
      <c r="I254" s="752"/>
      <c r="J254" s="752"/>
      <c r="K254" s="752"/>
      <c r="L254" s="752"/>
      <c r="M254" s="752"/>
    </row>
    <row r="255" spans="1:13">
      <c r="A255" s="1264" t="s">
        <v>1096</v>
      </c>
      <c r="B255" s="798"/>
      <c r="C255" s="752"/>
      <c r="D255" s="798"/>
      <c r="E255" s="846"/>
      <c r="F255" s="1385">
        <v>0</v>
      </c>
      <c r="G255" s="752"/>
      <c r="H255" s="752"/>
      <c r="I255" s="752"/>
      <c r="J255" s="752"/>
      <c r="K255" s="752"/>
      <c r="L255" s="752"/>
      <c r="M255" s="752"/>
    </row>
    <row r="256" spans="1:13">
      <c r="A256" s="850" t="s">
        <v>1097</v>
      </c>
      <c r="B256" s="798"/>
      <c r="C256" s="851"/>
      <c r="D256" s="798"/>
      <c r="E256" s="738"/>
      <c r="F256" s="738"/>
      <c r="G256" s="851"/>
      <c r="H256" s="851"/>
      <c r="I256" s="851"/>
      <c r="J256" s="851"/>
      <c r="K256" s="851"/>
      <c r="L256" s="851"/>
      <c r="M256" s="851"/>
    </row>
    <row r="257" spans="1:13">
      <c r="A257" s="1264" t="s">
        <v>1045</v>
      </c>
      <c r="B257" s="798"/>
      <c r="C257" s="752"/>
      <c r="D257" s="798"/>
      <c r="E257" s="846"/>
      <c r="F257" s="1385">
        <v>0</v>
      </c>
      <c r="G257" s="752"/>
      <c r="H257" s="752"/>
      <c r="I257" s="752"/>
      <c r="J257" s="752"/>
      <c r="K257" s="752"/>
      <c r="L257" s="752"/>
      <c r="M257" s="752"/>
    </row>
    <row r="258" spans="1:13">
      <c r="A258" s="1264" t="s">
        <v>1046</v>
      </c>
      <c r="B258" s="798"/>
      <c r="C258" s="752"/>
      <c r="D258" s="798"/>
      <c r="E258" s="846"/>
      <c r="F258" s="1385">
        <v>0</v>
      </c>
      <c r="G258" s="752"/>
      <c r="H258" s="752"/>
      <c r="I258" s="752"/>
      <c r="J258" s="752"/>
      <c r="K258" s="752"/>
      <c r="L258" s="752"/>
      <c r="M258" s="752"/>
    </row>
    <row r="259" spans="1:13">
      <c r="A259" s="1264" t="s">
        <v>1047</v>
      </c>
      <c r="B259" s="798"/>
      <c r="C259" s="752"/>
      <c r="D259" s="798"/>
      <c r="E259" s="846"/>
      <c r="F259" s="1385">
        <v>0</v>
      </c>
      <c r="G259" s="752"/>
      <c r="H259" s="752"/>
      <c r="I259" s="752"/>
      <c r="J259" s="752"/>
      <c r="K259" s="752"/>
      <c r="L259" s="752"/>
      <c r="M259" s="752"/>
    </row>
    <row r="260" spans="1:13">
      <c r="A260" s="1264" t="s">
        <v>1028</v>
      </c>
      <c r="B260" s="798"/>
      <c r="C260" s="752"/>
      <c r="D260" s="798"/>
      <c r="E260" s="846"/>
      <c r="F260" s="1385">
        <v>0</v>
      </c>
      <c r="G260" s="752"/>
      <c r="H260" s="752"/>
      <c r="I260" s="752"/>
      <c r="J260" s="752"/>
      <c r="K260" s="752"/>
      <c r="L260" s="752"/>
      <c r="M260" s="752"/>
    </row>
    <row r="261" spans="1:13">
      <c r="A261" s="1389" t="s">
        <v>1005</v>
      </c>
      <c r="B261" s="798"/>
      <c r="C261" s="854"/>
      <c r="D261" s="798"/>
      <c r="E261" s="720"/>
      <c r="F261" s="720"/>
      <c r="G261" s="854"/>
      <c r="H261" s="854"/>
      <c r="I261" s="854"/>
      <c r="J261" s="1388"/>
      <c r="K261" s="1388"/>
      <c r="L261" s="1388"/>
      <c r="M261" s="1388"/>
    </row>
    <row r="262" spans="1:13">
      <c r="A262" s="1264" t="s">
        <v>1006</v>
      </c>
      <c r="B262" s="798"/>
      <c r="C262" s="752"/>
      <c r="D262" s="798"/>
      <c r="E262" s="846"/>
      <c r="F262" s="1385">
        <v>0</v>
      </c>
      <c r="G262" s="752"/>
      <c r="H262" s="752"/>
      <c r="I262" s="752"/>
      <c r="J262" s="752"/>
      <c r="K262" s="752"/>
      <c r="L262" s="752"/>
      <c r="M262" s="752"/>
    </row>
    <row r="263" spans="1:13">
      <c r="A263" s="850" t="s">
        <v>1030</v>
      </c>
      <c r="B263" s="798"/>
      <c r="C263" s="851"/>
      <c r="D263" s="798"/>
      <c r="E263" s="738"/>
      <c r="F263" s="738"/>
      <c r="G263" s="851"/>
      <c r="H263" s="851"/>
      <c r="I263" s="851"/>
      <c r="J263" s="851"/>
      <c r="K263" s="851"/>
      <c r="L263" s="851"/>
      <c r="M263" s="851"/>
    </row>
    <row r="264" spans="1:13">
      <c r="A264" s="1264" t="s">
        <v>1045</v>
      </c>
      <c r="B264" s="798"/>
      <c r="C264" s="752"/>
      <c r="D264" s="798"/>
      <c r="E264" s="846"/>
      <c r="F264" s="1385">
        <v>0</v>
      </c>
      <c r="G264" s="752"/>
      <c r="H264" s="752"/>
      <c r="I264" s="752"/>
      <c r="J264" s="752"/>
      <c r="K264" s="752"/>
      <c r="L264" s="752"/>
      <c r="M264" s="752"/>
    </row>
    <row r="265" spans="1:13">
      <c r="A265" s="1264" t="s">
        <v>1046</v>
      </c>
      <c r="B265" s="798"/>
      <c r="C265" s="752"/>
      <c r="D265" s="798"/>
      <c r="E265" s="846"/>
      <c r="F265" s="1385">
        <v>0</v>
      </c>
      <c r="G265" s="752"/>
      <c r="H265" s="752"/>
      <c r="I265" s="752"/>
      <c r="J265" s="752"/>
      <c r="K265" s="752"/>
      <c r="L265" s="752"/>
      <c r="M265" s="752"/>
    </row>
    <row r="266" spans="1:13">
      <c r="A266" s="1264" t="s">
        <v>1047</v>
      </c>
      <c r="B266" s="798"/>
      <c r="C266" s="752"/>
      <c r="D266" s="798"/>
      <c r="E266" s="846"/>
      <c r="F266" s="1385">
        <v>0</v>
      </c>
      <c r="G266" s="752"/>
      <c r="H266" s="752"/>
      <c r="I266" s="752"/>
      <c r="J266" s="752"/>
      <c r="K266" s="752"/>
      <c r="L266" s="752"/>
      <c r="M266" s="752"/>
    </row>
    <row r="267" spans="1:13" ht="13.5" thickBot="1">
      <c r="A267" s="291" t="s">
        <v>1011</v>
      </c>
      <c r="B267" s="856"/>
      <c r="C267" s="857"/>
      <c r="D267" s="856"/>
      <c r="E267" s="858"/>
      <c r="F267" s="859">
        <v>0</v>
      </c>
      <c r="G267" s="857"/>
      <c r="H267" s="857"/>
      <c r="I267" s="857"/>
      <c r="J267" s="857"/>
      <c r="K267" s="857"/>
      <c r="L267" s="857"/>
      <c r="M267" s="857"/>
    </row>
    <row r="268" spans="1:13" ht="13.15" customHeight="1">
      <c r="A268" s="2511" t="s">
        <v>1104</v>
      </c>
      <c r="B268" s="2511"/>
      <c r="C268" s="2511"/>
      <c r="D268" s="2511"/>
      <c r="E268" s="2511"/>
      <c r="F268" s="2511"/>
      <c r="G268" s="2511"/>
      <c r="H268" s="2511"/>
    </row>
    <row r="269" spans="1:13" ht="13.15" customHeight="1">
      <c r="A269" s="2511" t="s">
        <v>1105</v>
      </c>
      <c r="B269" s="2511"/>
      <c r="C269" s="2511"/>
      <c r="D269" s="2511"/>
      <c r="E269" s="2511"/>
      <c r="F269" s="2511"/>
      <c r="G269" s="2511"/>
      <c r="H269" s="2511"/>
    </row>
    <row r="270" spans="1:13" ht="13.15" customHeight="1">
      <c r="A270" s="10" t="s">
        <v>1106</v>
      </c>
      <c r="B270" s="8"/>
      <c r="C270" s="8"/>
      <c r="D270" s="8"/>
      <c r="E270" s="8"/>
      <c r="F270" s="8"/>
      <c r="G270" s="8"/>
      <c r="H270" s="8"/>
      <c r="I270" s="8"/>
      <c r="J270" s="8"/>
      <c r="K270" s="8"/>
      <c r="L270" s="8"/>
    </row>
  </sheetData>
  <mergeCells count="19">
    <mergeCell ref="A269:H269"/>
    <mergeCell ref="A268:H268"/>
    <mergeCell ref="B66:L66"/>
    <mergeCell ref="B103:L103"/>
    <mergeCell ref="B104:L104"/>
    <mergeCell ref="B105:L105"/>
    <mergeCell ref="B158:L158"/>
    <mergeCell ref="A166:C166"/>
    <mergeCell ref="B159:L159"/>
    <mergeCell ref="B161:L161"/>
    <mergeCell ref="B162:L162"/>
    <mergeCell ref="B62:L62"/>
    <mergeCell ref="B64:D64"/>
    <mergeCell ref="B65:L65"/>
    <mergeCell ref="A1:M1"/>
    <mergeCell ref="A2:M2"/>
    <mergeCell ref="A3:M3"/>
    <mergeCell ref="B60:L60"/>
    <mergeCell ref="B61:L61"/>
  </mergeCells>
  <printOptions horizontalCentered="1"/>
  <pageMargins left="0.25" right="0.25" top="0.5" bottom="0.5" header="0.3" footer="0.3"/>
  <pageSetup scale="45" orientation="portrait" r:id="rId1"/>
  <headerFooter scaleWithDoc="0" alignWithMargins="0"/>
  <rowBreaks count="2" manualBreakCount="2">
    <brk id="69" max="16383" man="1"/>
    <brk id="16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4B79A-C100-4DC1-8B34-7065A9527B6D}">
  <sheetPr>
    <pageSetUpPr fitToPage="1"/>
  </sheetPr>
  <dimension ref="A1:L20"/>
  <sheetViews>
    <sheetView view="pageBreakPreview" zoomScale="90" zoomScaleNormal="100" zoomScaleSheetLayoutView="90" workbookViewId="0">
      <selection activeCell="E32" sqref="E32"/>
    </sheetView>
  </sheetViews>
  <sheetFormatPr defaultColWidth="9.1796875" defaultRowHeight="13"/>
  <cols>
    <col min="1" max="1" width="12.1796875" style="1022" customWidth="1"/>
    <col min="2" max="2" width="6.81640625" style="1022" customWidth="1"/>
    <col min="3" max="3" width="13" style="1022" bestFit="1" customWidth="1"/>
    <col min="4" max="4" width="13.81640625" style="1022" customWidth="1"/>
    <col min="5" max="5" width="16.453125" style="1022" customWidth="1"/>
    <col min="6" max="6" width="15.453125" style="1022" customWidth="1"/>
    <col min="7" max="7" width="14.54296875" style="1022" customWidth="1"/>
    <col min="8" max="8" width="13.1796875" style="1022" customWidth="1"/>
    <col min="9" max="16384" width="9.1796875" style="1022"/>
  </cols>
  <sheetData>
    <row r="1" spans="1:12" ht="15">
      <c r="A1" s="2670" t="s">
        <v>1107</v>
      </c>
      <c r="B1" s="2670"/>
      <c r="C1" s="2670"/>
      <c r="D1" s="2670"/>
      <c r="E1" s="2670"/>
      <c r="F1" s="2670"/>
      <c r="G1" s="2670"/>
      <c r="H1" s="2670"/>
    </row>
    <row r="2" spans="1:12" ht="15">
      <c r="A2" s="2670" t="str" cm="1">
        <f t="array" ref="A2">'[40]ESA Summary'!A2:A2</f>
        <v>Southern California Edison</v>
      </c>
      <c r="B2" s="2670"/>
      <c r="C2" s="2670"/>
      <c r="D2" s="2670"/>
      <c r="E2" s="2670"/>
      <c r="F2" s="2670"/>
      <c r="G2" s="2670"/>
      <c r="H2" s="2670"/>
    </row>
    <row r="3" spans="1:12" ht="15">
      <c r="A3" s="2436" t="str" cm="1">
        <f t="array" ref="A3">'ESA Summary Table 1'!A3:A3</f>
        <v>Program Year 2024 Annual Report</v>
      </c>
      <c r="B3" s="2436"/>
      <c r="C3" s="2436"/>
      <c r="D3" s="2436"/>
      <c r="E3" s="2436"/>
      <c r="F3" s="2436"/>
      <c r="G3" s="2436"/>
      <c r="H3" s="2436"/>
      <c r="I3" s="63"/>
      <c r="J3" s="63"/>
      <c r="K3" s="63"/>
      <c r="L3" s="63"/>
    </row>
    <row r="4" spans="1:12" ht="15.5" thickBot="1">
      <c r="A4" s="1027"/>
      <c r="B4" s="1023"/>
      <c r="C4" s="1023"/>
      <c r="D4" s="1023"/>
      <c r="E4" s="1023"/>
      <c r="F4" s="1023"/>
      <c r="G4" s="1023"/>
      <c r="H4" s="1023"/>
    </row>
    <row r="5" spans="1:12" ht="13.5" thickBot="1">
      <c r="A5" s="1024"/>
      <c r="B5" s="1024"/>
      <c r="C5" s="1133" t="s">
        <v>1108</v>
      </c>
      <c r="D5" s="1140" t="s">
        <v>1109</v>
      </c>
      <c r="E5" s="1140" t="s">
        <v>1110</v>
      </c>
      <c r="F5" s="1149" t="s">
        <v>1111</v>
      </c>
      <c r="G5" s="1140" t="s">
        <v>1112</v>
      </c>
      <c r="H5" s="1138" t="s">
        <v>1113</v>
      </c>
    </row>
    <row r="6" spans="1:12" ht="41.5" thickBot="1">
      <c r="A6" s="1151" t="s">
        <v>1114</v>
      </c>
      <c r="B6" s="1139" t="s">
        <v>590</v>
      </c>
      <c r="C6" s="1130" t="s">
        <v>1115</v>
      </c>
      <c r="D6" s="1141" t="s">
        <v>1116</v>
      </c>
      <c r="E6" s="1141" t="s">
        <v>1117</v>
      </c>
      <c r="F6" s="1150" t="s">
        <v>1118</v>
      </c>
      <c r="G6" s="1141" t="s">
        <v>1119</v>
      </c>
      <c r="H6" s="1139" t="s">
        <v>1120</v>
      </c>
      <c r="I6" s="1027"/>
    </row>
    <row r="7" spans="1:12">
      <c r="A7" s="1152" t="s">
        <v>1121</v>
      </c>
      <c r="B7" s="1154">
        <v>2024</v>
      </c>
      <c r="C7" s="1134">
        <v>8000000</v>
      </c>
      <c r="D7" s="1142"/>
      <c r="E7" s="1146"/>
      <c r="F7" s="1025"/>
      <c r="G7" s="1146"/>
      <c r="H7" s="1026"/>
      <c r="I7" s="1027"/>
    </row>
    <row r="8" spans="1:12">
      <c r="A8" s="1152" t="s">
        <v>1122</v>
      </c>
      <c r="B8" s="1155">
        <v>2024</v>
      </c>
      <c r="C8" s="1135">
        <v>1000000</v>
      </c>
      <c r="D8" s="1143"/>
      <c r="E8" s="1147"/>
      <c r="F8" s="1028"/>
      <c r="G8" s="1147"/>
      <c r="H8" s="1131"/>
    </row>
    <row r="9" spans="1:12">
      <c r="A9" s="1152" t="s">
        <v>1123</v>
      </c>
      <c r="B9" s="1155">
        <v>2024</v>
      </c>
      <c r="C9" s="1136"/>
      <c r="D9" s="1143"/>
      <c r="E9" s="1147"/>
      <c r="F9" s="1028"/>
      <c r="G9" s="1147"/>
      <c r="H9" s="1131"/>
    </row>
    <row r="10" spans="1:12">
      <c r="A10" s="1152" t="s">
        <v>1124</v>
      </c>
      <c r="B10" s="1155">
        <v>2024</v>
      </c>
      <c r="C10" s="1136"/>
      <c r="D10" s="1143"/>
      <c r="E10" s="1147"/>
      <c r="F10" s="1028"/>
      <c r="G10" s="1147"/>
      <c r="H10" s="1131"/>
    </row>
    <row r="11" spans="1:12">
      <c r="A11" s="1152" t="s">
        <v>1125</v>
      </c>
      <c r="B11" s="1155">
        <v>2024</v>
      </c>
      <c r="C11" s="1136"/>
      <c r="D11" s="1144">
        <v>321428.61999999994</v>
      </c>
      <c r="E11" s="1148">
        <v>0</v>
      </c>
      <c r="F11" s="1029">
        <v>322142.90000000002</v>
      </c>
      <c r="G11" s="1148">
        <f>E11+F11</f>
        <v>322142.90000000002</v>
      </c>
      <c r="H11" s="1132">
        <f>D11-G11</f>
        <v>-714.28000000008615</v>
      </c>
    </row>
    <row r="12" spans="1:12">
      <c r="A12" s="1152" t="s">
        <v>1126</v>
      </c>
      <c r="B12" s="1155">
        <v>2024</v>
      </c>
      <c r="C12" s="1136"/>
      <c r="D12" s="1144">
        <v>321428.61999999994</v>
      </c>
      <c r="E12" s="1148">
        <v>0</v>
      </c>
      <c r="F12" s="1029">
        <v>322167.90000000002</v>
      </c>
      <c r="G12" s="1148">
        <v>322167.90000000002</v>
      </c>
      <c r="H12" s="1132">
        <v>-739.28000000008615</v>
      </c>
    </row>
    <row r="13" spans="1:12">
      <c r="A13" s="1152" t="s">
        <v>1127</v>
      </c>
      <c r="B13" s="1155">
        <v>2024</v>
      </c>
      <c r="C13" s="1136"/>
      <c r="D13" s="1144">
        <v>321428.61999999994</v>
      </c>
      <c r="E13" s="1148">
        <v>0</v>
      </c>
      <c r="F13" s="1029">
        <v>347142.9</v>
      </c>
      <c r="G13" s="1148">
        <f>E13+F13</f>
        <v>347142.9</v>
      </c>
      <c r="H13" s="1132">
        <f>D13-G13</f>
        <v>-25714.280000000086</v>
      </c>
    </row>
    <row r="14" spans="1:12">
      <c r="A14" s="1152" t="s">
        <v>1128</v>
      </c>
      <c r="B14" s="1155">
        <v>2024</v>
      </c>
      <c r="C14" s="1136"/>
      <c r="D14" s="1144">
        <v>321428.61999999994</v>
      </c>
      <c r="E14" s="1148">
        <v>0</v>
      </c>
      <c r="F14" s="1029">
        <v>307857.18</v>
      </c>
      <c r="G14" s="1148">
        <v>307857.18</v>
      </c>
      <c r="H14" s="1132">
        <v>13571.439999999944</v>
      </c>
    </row>
    <row r="15" spans="1:12" ht="13.5" thickBot="1">
      <c r="A15" s="1153" t="s">
        <v>43</v>
      </c>
      <c r="B15" s="1156"/>
      <c r="C15" s="1137">
        <f>SUM(C7:C14)</f>
        <v>9000000</v>
      </c>
      <c r="D15" s="1145">
        <f>SUM(D7:D14)</f>
        <v>1285714.4799999997</v>
      </c>
      <c r="E15" s="1145">
        <f>SUM(E7:E14)</f>
        <v>0</v>
      </c>
      <c r="F15" s="1030">
        <f>SUM(F7:F14)</f>
        <v>1299310.8800000001</v>
      </c>
      <c r="G15" s="1145">
        <f>SUM(G7:G14)</f>
        <v>1299310.8800000001</v>
      </c>
      <c r="H15" s="1031">
        <f>G15-C15</f>
        <v>-7700689.1200000001</v>
      </c>
    </row>
    <row r="16" spans="1:12" ht="7" customHeight="1"/>
    <row r="17" spans="1:8" ht="40.5" customHeight="1">
      <c r="A17" s="2669" t="s">
        <v>1129</v>
      </c>
      <c r="B17" s="2669"/>
      <c r="C17" s="2669"/>
      <c r="D17" s="2669"/>
      <c r="E17" s="2669"/>
      <c r="F17" s="2669"/>
      <c r="G17" s="2669"/>
      <c r="H17" s="2669"/>
    </row>
    <row r="18" spans="1:8" ht="43.5" customHeight="1">
      <c r="A18" s="2669" t="s">
        <v>1130</v>
      </c>
      <c r="B18" s="2669"/>
      <c r="C18" s="2669"/>
      <c r="D18" s="2669"/>
      <c r="E18" s="2669"/>
      <c r="F18" s="2669"/>
      <c r="G18" s="2669"/>
      <c r="H18" s="2669"/>
    </row>
    <row r="19" spans="1:8" ht="29.25" customHeight="1">
      <c r="A19" s="2671" t="s">
        <v>1131</v>
      </c>
      <c r="B19" s="2671"/>
      <c r="C19" s="2671"/>
      <c r="D19" s="2671"/>
      <c r="E19" s="2671"/>
      <c r="F19" s="2671"/>
      <c r="G19" s="2671"/>
      <c r="H19" s="2671"/>
    </row>
    <row r="20" spans="1:8" ht="43" customHeight="1">
      <c r="A20" s="2669" t="s">
        <v>1132</v>
      </c>
      <c r="B20" s="2669"/>
      <c r="C20" s="2669"/>
      <c r="D20" s="2669"/>
      <c r="E20" s="2669"/>
      <c r="F20" s="2669"/>
      <c r="G20" s="2669"/>
      <c r="H20" s="2669"/>
    </row>
  </sheetData>
  <mergeCells count="7">
    <mergeCell ref="A20:H20"/>
    <mergeCell ref="A1:H1"/>
    <mergeCell ref="A2:H2"/>
    <mergeCell ref="A3:H3"/>
    <mergeCell ref="A17:H17"/>
    <mergeCell ref="A18:H18"/>
    <mergeCell ref="A19:H19"/>
  </mergeCells>
  <printOptions horizontalCentered="1"/>
  <pageMargins left="0.25" right="0.25" top="0.5" bottom="0.5" header="0.3" footer="0.3"/>
  <pageSetup scale="98" orientation="portrait" r:id="rId1"/>
  <headerFooter scaleWithDoc="0"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25"/>
  <sheetViews>
    <sheetView view="pageBreakPreview" zoomScale="90" zoomScaleNormal="100" zoomScaleSheetLayoutView="90" workbookViewId="0">
      <selection activeCell="E32" sqref="E32"/>
    </sheetView>
  </sheetViews>
  <sheetFormatPr defaultColWidth="9.453125" defaultRowHeight="14"/>
  <cols>
    <col min="1" max="1" width="38.54296875" style="8" customWidth="1"/>
    <col min="2" max="2" width="19.81640625" style="8" customWidth="1"/>
    <col min="3" max="3" width="10.453125" style="8" customWidth="1"/>
    <col min="4" max="4" width="20" style="8" customWidth="1"/>
    <col min="5" max="5" width="13.453125" style="8" customWidth="1"/>
    <col min="6" max="6" width="12.453125" style="8" customWidth="1"/>
    <col min="7" max="7" width="11.81640625" style="8" bestFit="1" customWidth="1"/>
    <col min="8" max="8" width="79.7265625" style="8" customWidth="1"/>
    <col min="9" max="9" width="10.54296875" style="8" bestFit="1" customWidth="1"/>
    <col min="10" max="10" width="9.453125" style="8"/>
    <col min="11" max="11" width="32.26953125" style="8" customWidth="1"/>
    <col min="12" max="16384" width="9.453125" style="8"/>
  </cols>
  <sheetData>
    <row r="1" spans="1:26" customFormat="1" ht="15.75" customHeight="1">
      <c r="A1" s="2439" t="s">
        <v>1133</v>
      </c>
      <c r="B1" s="2439"/>
      <c r="C1" s="2439"/>
      <c r="D1" s="2439"/>
      <c r="E1" s="2439"/>
      <c r="F1" s="2439"/>
      <c r="G1" s="2439"/>
      <c r="H1" s="2439"/>
      <c r="I1" s="156"/>
      <c r="J1" s="156"/>
      <c r="K1" s="156"/>
      <c r="L1" s="156"/>
      <c r="M1" s="156"/>
      <c r="N1" s="156"/>
      <c r="O1" s="154"/>
      <c r="P1" s="154"/>
      <c r="Q1" s="154"/>
      <c r="R1" s="154"/>
      <c r="S1" s="154"/>
      <c r="T1" s="154"/>
      <c r="U1" s="154"/>
      <c r="V1" s="154"/>
      <c r="W1" s="154"/>
      <c r="X1" s="154"/>
      <c r="Y1" s="154"/>
      <c r="Z1" s="154"/>
    </row>
    <row r="2" spans="1:26" customFormat="1" ht="15.5">
      <c r="A2" s="2436" t="str" cm="1">
        <f t="array" ref="A2">'ESA Summary Table 1'!A2:A2</f>
        <v>Southern California Edison</v>
      </c>
      <c r="B2" s="2436"/>
      <c r="C2" s="2436"/>
      <c r="D2" s="2436"/>
      <c r="E2" s="2436"/>
      <c r="F2" s="2436"/>
      <c r="G2" s="2436"/>
      <c r="H2" s="2436"/>
      <c r="I2" s="157"/>
      <c r="J2" s="157"/>
      <c r="K2" s="157"/>
      <c r="L2" s="157"/>
      <c r="M2" s="157"/>
      <c r="N2" s="157"/>
      <c r="O2" s="63"/>
      <c r="P2" s="63"/>
      <c r="Q2" s="63"/>
      <c r="R2" s="63"/>
      <c r="S2" s="63"/>
      <c r="T2" s="63"/>
      <c r="U2" s="63"/>
      <c r="V2" s="63"/>
      <c r="W2" s="63"/>
      <c r="X2" s="63"/>
      <c r="Y2" s="63"/>
      <c r="Z2" s="63"/>
    </row>
    <row r="3" spans="1:26" customFormat="1" ht="15.5">
      <c r="A3" s="2436" t="str" cm="1">
        <f t="array" ref="A3">'ESA Summary Table 1'!A3:A3</f>
        <v>Program Year 2024 Annual Report</v>
      </c>
      <c r="B3" s="2436"/>
      <c r="C3" s="2436"/>
      <c r="D3" s="2436"/>
      <c r="E3" s="2436"/>
      <c r="F3" s="2436"/>
      <c r="G3" s="2436"/>
      <c r="H3" s="2436"/>
      <c r="I3" s="158"/>
      <c r="J3" s="158"/>
      <c r="K3" s="158"/>
      <c r="L3" s="158"/>
      <c r="M3" s="158"/>
      <c r="N3" s="158"/>
      <c r="O3" s="155"/>
      <c r="P3" s="155"/>
      <c r="Q3" s="155"/>
      <c r="R3" s="155"/>
      <c r="S3" s="155"/>
      <c r="T3" s="155"/>
      <c r="U3" s="155"/>
      <c r="V3" s="155"/>
      <c r="W3" s="155"/>
      <c r="X3" s="155"/>
      <c r="Y3" s="155"/>
      <c r="Z3" s="155"/>
    </row>
    <row r="4" spans="1:26" customFormat="1" ht="16" thickBot="1">
      <c r="A4" s="153"/>
      <c r="B4" s="153"/>
      <c r="C4" s="153"/>
      <c r="D4" s="153"/>
      <c r="E4" s="153"/>
      <c r="F4" s="153"/>
      <c r="G4" s="153"/>
      <c r="H4" s="153"/>
      <c r="I4" s="158"/>
      <c r="J4" s="158"/>
      <c r="K4" s="158"/>
      <c r="L4" s="158"/>
      <c r="M4" s="158"/>
      <c r="N4" s="158"/>
      <c r="O4" s="155"/>
      <c r="P4" s="155"/>
      <c r="Q4" s="155"/>
      <c r="R4" s="155"/>
      <c r="S4" s="155"/>
      <c r="T4" s="155"/>
      <c r="U4" s="155"/>
      <c r="V4" s="155"/>
      <c r="W4" s="155"/>
      <c r="X4" s="155"/>
      <c r="Y4" s="155"/>
      <c r="Z4" s="155"/>
    </row>
    <row r="5" spans="1:26" s="10" customFormat="1" ht="13">
      <c r="A5" s="2675" t="s">
        <v>1134</v>
      </c>
      <c r="B5" s="2677" t="s">
        <v>1135</v>
      </c>
      <c r="C5" s="2678"/>
      <c r="D5" s="2672" t="s">
        <v>43</v>
      </c>
      <c r="E5" s="2674" t="s">
        <v>1136</v>
      </c>
      <c r="F5" s="2672" t="s">
        <v>1137</v>
      </c>
      <c r="G5" s="2674" t="s">
        <v>1138</v>
      </c>
      <c r="H5" s="2672" t="s">
        <v>1139</v>
      </c>
    </row>
    <row r="6" spans="1:26" s="10" customFormat="1" ht="13">
      <c r="A6" s="2676"/>
      <c r="B6" s="2257" t="s">
        <v>41</v>
      </c>
      <c r="C6" s="1715" t="s">
        <v>42</v>
      </c>
      <c r="D6" s="2673"/>
      <c r="E6" s="2673"/>
      <c r="F6" s="2673"/>
      <c r="G6" s="2673"/>
      <c r="H6" s="2673"/>
    </row>
    <row r="7" spans="1:26" s="10" customFormat="1" ht="12.75" customHeight="1">
      <c r="A7" s="32" t="s">
        <v>1140</v>
      </c>
      <c r="B7" s="37">
        <v>2235756</v>
      </c>
      <c r="C7" s="38"/>
      <c r="D7" s="2263">
        <f>B7+C7</f>
        <v>2235756</v>
      </c>
      <c r="E7" s="2263">
        <v>3699872</v>
      </c>
      <c r="F7" s="2274">
        <f>D7/E7</f>
        <v>0.60427928317520174</v>
      </c>
      <c r="G7" s="2281">
        <v>-1093361.5900000001</v>
      </c>
      <c r="H7" s="2287" t="s">
        <v>1141</v>
      </c>
      <c r="I7" s="36"/>
    </row>
    <row r="8" spans="1:26" s="10" customFormat="1" ht="13">
      <c r="A8" s="32" t="s">
        <v>1142</v>
      </c>
      <c r="B8" s="1390">
        <v>2120977.2999999998</v>
      </c>
      <c r="C8" s="38"/>
      <c r="D8" s="2264">
        <f t="shared" ref="D8:D15" si="0">B8+C8</f>
        <v>2120977.2999999998</v>
      </c>
      <c r="E8" s="2263">
        <v>1615434</v>
      </c>
      <c r="F8" s="2274">
        <f t="shared" ref="F8:F15" si="1">D8/E8</f>
        <v>1.3129458089900299</v>
      </c>
      <c r="G8" s="2282">
        <v>505543.33</v>
      </c>
      <c r="H8" s="2288" t="s">
        <v>1143</v>
      </c>
      <c r="I8" s="36"/>
    </row>
    <row r="9" spans="1:26" s="10" customFormat="1" ht="13">
      <c r="A9" s="1391" t="s">
        <v>1144</v>
      </c>
      <c r="B9" s="1390">
        <v>187552.19</v>
      </c>
      <c r="C9" s="1392"/>
      <c r="D9" s="2264">
        <f t="shared" si="0"/>
        <v>187552.19</v>
      </c>
      <c r="E9" s="2264">
        <v>510137</v>
      </c>
      <c r="F9" s="2274">
        <f t="shared" si="1"/>
        <v>0.3676506311049777</v>
      </c>
      <c r="G9" s="2283"/>
      <c r="H9" s="2289"/>
      <c r="I9" s="36"/>
    </row>
    <row r="10" spans="1:26" s="10" customFormat="1" ht="15">
      <c r="A10" s="1391" t="s">
        <v>1145</v>
      </c>
      <c r="B10" s="1390">
        <v>247283.63</v>
      </c>
      <c r="C10" s="1392"/>
      <c r="D10" s="2264">
        <f t="shared" si="0"/>
        <v>247283.63</v>
      </c>
      <c r="E10" s="2264">
        <v>570000</v>
      </c>
      <c r="F10" s="2274">
        <f t="shared" si="1"/>
        <v>0.4338309298245614</v>
      </c>
      <c r="G10" s="2283"/>
      <c r="H10" s="2290"/>
      <c r="I10" s="159"/>
      <c r="J10" s="159"/>
      <c r="K10" s="159"/>
    </row>
    <row r="11" spans="1:26" s="10" customFormat="1" ht="15">
      <c r="A11" s="1395" t="s">
        <v>1146</v>
      </c>
      <c r="B11" s="1390">
        <v>529128.36</v>
      </c>
      <c r="C11" s="1392"/>
      <c r="D11" s="2264">
        <f t="shared" si="0"/>
        <v>529128.36</v>
      </c>
      <c r="E11" s="2264">
        <v>525000</v>
      </c>
      <c r="F11" s="2274">
        <f t="shared" si="1"/>
        <v>1.0078635428571427</v>
      </c>
      <c r="G11" s="2282">
        <v>4128.3599999999997</v>
      </c>
      <c r="H11" s="2290" t="s">
        <v>1143</v>
      </c>
      <c r="I11" s="160"/>
      <c r="J11" s="159"/>
      <c r="K11" s="159"/>
    </row>
    <row r="12" spans="1:26" s="10" customFormat="1" ht="13">
      <c r="A12" s="1391" t="s">
        <v>1147</v>
      </c>
      <c r="B12" s="1390">
        <v>-2271.7399999999998</v>
      </c>
      <c r="C12" s="1392"/>
      <c r="D12" s="2264">
        <f t="shared" si="0"/>
        <v>-2271.7399999999998</v>
      </c>
      <c r="E12" s="2264">
        <v>36000</v>
      </c>
      <c r="F12" s="2274">
        <f t="shared" si="1"/>
        <v>-6.3103888888888876E-2</v>
      </c>
      <c r="G12" s="2283"/>
      <c r="H12" s="2290"/>
      <c r="I12" s="161"/>
    </row>
    <row r="13" spans="1:26" s="10" customFormat="1" ht="13">
      <c r="A13" s="1395" t="s">
        <v>90</v>
      </c>
      <c r="B13" s="1390">
        <v>442126.36</v>
      </c>
      <c r="C13" s="1392"/>
      <c r="D13" s="2264">
        <f t="shared" si="0"/>
        <v>442126.36</v>
      </c>
      <c r="E13" s="2264">
        <v>493041</v>
      </c>
      <c r="F13" s="2274">
        <f t="shared" si="1"/>
        <v>0.89673345624400402</v>
      </c>
      <c r="G13" s="2283"/>
      <c r="H13" s="2290"/>
      <c r="I13" s="36"/>
    </row>
    <row r="14" spans="1:26" s="10" customFormat="1" ht="13">
      <c r="A14" s="1395" t="s">
        <v>671</v>
      </c>
      <c r="B14" s="1390">
        <v>2001133.9</v>
      </c>
      <c r="C14" s="1392"/>
      <c r="D14" s="2264">
        <f t="shared" si="0"/>
        <v>2001133.9</v>
      </c>
      <c r="E14" s="2264">
        <v>1417444</v>
      </c>
      <c r="F14" s="2274">
        <f t="shared" si="1"/>
        <v>1.4117904481587984</v>
      </c>
      <c r="G14" s="2282">
        <v>583689.9</v>
      </c>
      <c r="H14" s="2289" t="s">
        <v>1143</v>
      </c>
      <c r="I14" s="40"/>
    </row>
    <row r="15" spans="1:26" s="10" customFormat="1" ht="13">
      <c r="A15" s="1391" t="s">
        <v>92</v>
      </c>
      <c r="B15" s="1390">
        <v>16883.79</v>
      </c>
      <c r="C15" s="934"/>
      <c r="D15" s="2264">
        <f t="shared" si="0"/>
        <v>16883.79</v>
      </c>
      <c r="E15" s="2270">
        <v>135625</v>
      </c>
      <c r="F15" s="2274">
        <f t="shared" si="1"/>
        <v>0.1244887741935484</v>
      </c>
      <c r="G15" s="2284"/>
      <c r="H15" s="2290"/>
      <c r="I15" s="36"/>
      <c r="K15" s="45"/>
    </row>
    <row r="16" spans="1:26" s="10" customFormat="1" ht="13.5" thickBot="1">
      <c r="A16" s="97"/>
      <c r="B16" s="1396"/>
      <c r="C16" s="1397"/>
      <c r="D16" s="2013"/>
      <c r="E16" s="2013"/>
      <c r="F16" s="2275"/>
      <c r="G16" s="2275"/>
      <c r="H16" s="2291"/>
    </row>
    <row r="17" spans="1:9" s="10" customFormat="1" ht="15">
      <c r="A17" s="89" t="s">
        <v>1148</v>
      </c>
      <c r="B17" s="90">
        <f>SUM(B7:B10)+SUM(B11:B15)</f>
        <v>7778569.79</v>
      </c>
      <c r="C17" s="98">
        <f>SUM(C7:C10)+SUM(C11:C15)</f>
        <v>0</v>
      </c>
      <c r="D17" s="2265">
        <f>SUM(D7:D10)+SUM(D11:D15)</f>
        <v>7778569.79</v>
      </c>
      <c r="E17" s="2265">
        <f>SUM(E7:E10)+SUM(E11:E15)</f>
        <v>9002553</v>
      </c>
      <c r="F17" s="2276">
        <f>D17/E17</f>
        <v>0.86404043275279807</v>
      </c>
      <c r="G17" s="2285">
        <f>SUM(G7:G15)</f>
        <v>0</v>
      </c>
      <c r="H17" s="2292"/>
      <c r="I17" s="86"/>
    </row>
    <row r="18" spans="1:9" s="10" customFormat="1" ht="13">
      <c r="A18" s="2250"/>
      <c r="B18" s="2251"/>
      <c r="C18" s="2252"/>
      <c r="D18" s="2266"/>
      <c r="E18" s="2266"/>
      <c r="F18" s="2277"/>
      <c r="G18" s="2277"/>
      <c r="H18" s="2293"/>
    </row>
    <row r="19" spans="1:9" s="10" customFormat="1" ht="13">
      <c r="A19" s="1395" t="s">
        <v>1149</v>
      </c>
      <c r="B19" s="1390">
        <v>855578687.97000003</v>
      </c>
      <c r="C19" s="1392"/>
      <c r="D19" s="2264">
        <f>B19+C19</f>
        <v>855578687.97000003</v>
      </c>
      <c r="E19" s="2264">
        <v>415120450</v>
      </c>
      <c r="F19" s="2278">
        <f>D19/E19</f>
        <v>2.0610371952766964</v>
      </c>
      <c r="G19" s="2264">
        <v>0</v>
      </c>
      <c r="H19" s="2290"/>
    </row>
    <row r="20" spans="1:9" s="10" customFormat="1" ht="13">
      <c r="A20" s="1297" t="s">
        <v>1150</v>
      </c>
      <c r="B20" s="1390">
        <v>0</v>
      </c>
      <c r="C20" s="1392">
        <v>0</v>
      </c>
      <c r="D20" s="2264">
        <f t="shared" ref="D20" si="2">B20+C20</f>
        <v>0</v>
      </c>
      <c r="E20" s="2264">
        <v>0</v>
      </c>
      <c r="F20" s="2278">
        <v>0</v>
      </c>
      <c r="G20" s="2264">
        <v>0</v>
      </c>
      <c r="H20" s="2290"/>
    </row>
    <row r="21" spans="1:9" s="10" customFormat="1" ht="13">
      <c r="A21" s="2255"/>
      <c r="B21" s="2258"/>
      <c r="C21" s="2259"/>
      <c r="D21" s="2267"/>
      <c r="E21" s="2267"/>
      <c r="F21" s="2279"/>
      <c r="G21" s="2279"/>
      <c r="H21" s="2294"/>
    </row>
    <row r="22" spans="1:9" s="10" customFormat="1" ht="26.5" thickBot="1">
      <c r="A22" s="2256" t="s">
        <v>1151</v>
      </c>
      <c r="B22" s="2260">
        <f>B17+B19+B20</f>
        <v>863357257.75999999</v>
      </c>
      <c r="C22" s="2261">
        <f t="shared" ref="C22:E22" si="3">C17+C19+C20</f>
        <v>0</v>
      </c>
      <c r="D22" s="2268">
        <f t="shared" si="3"/>
        <v>863357257.75999999</v>
      </c>
      <c r="E22" s="2268">
        <f t="shared" si="3"/>
        <v>424123003</v>
      </c>
      <c r="F22" s="2280">
        <f>D22/E22</f>
        <v>2.0356294085751343</v>
      </c>
      <c r="G22" s="2286">
        <f>SUM(G7:G15)</f>
        <v>0</v>
      </c>
      <c r="H22" s="2295"/>
      <c r="I22" s="86"/>
    </row>
    <row r="24" spans="1:9" ht="16">
      <c r="A24" s="8" t="s">
        <v>1535</v>
      </c>
    </row>
    <row r="25" spans="1:9">
      <c r="A25" s="2574" t="s">
        <v>1536</v>
      </c>
      <c r="B25" s="2574"/>
      <c r="C25" s="2574"/>
      <c r="D25" s="2574"/>
      <c r="E25" s="2574"/>
      <c r="F25" s="2574"/>
      <c r="G25" s="2574"/>
      <c r="H25" s="2574"/>
    </row>
  </sheetData>
  <customSheetViews>
    <customSheetView guid="{F8F6599B-2A1F-4529-A350-AEBC686D896D}" scale="120" showPageBreaks="1" fitToPage="1" printArea="1" topLeftCell="A2">
      <selection activeCell="A28" sqref="A28"/>
      <pageMargins left="0" right="0" top="0" bottom="0" header="0" footer="0"/>
      <printOptions horizontalCentered="1" verticalCentered="1" headings="1" gridLines="1"/>
      <pageSetup scale="77" orientation="landscape" r:id="rId1"/>
    </customSheetView>
  </customSheetViews>
  <mergeCells count="11">
    <mergeCell ref="A1:H1"/>
    <mergeCell ref="A2:H2"/>
    <mergeCell ref="A3:H3"/>
    <mergeCell ref="A25:H25"/>
    <mergeCell ref="F5:F6"/>
    <mergeCell ref="G5:G6"/>
    <mergeCell ref="H5:H6"/>
    <mergeCell ref="A5:A6"/>
    <mergeCell ref="B5:C5"/>
    <mergeCell ref="D5:D6"/>
    <mergeCell ref="E5:E6"/>
  </mergeCells>
  <printOptions horizontalCentered="1"/>
  <pageMargins left="0.25" right="0.25" top="0.5" bottom="0.5" header="0.3" footer="0.3"/>
  <pageSetup scale="50" orientation="portrait" r:id="rId2"/>
  <headerFooter scaleWithDoc="0" alignWithMargins="0"/>
  <ignoredErrors>
    <ignoredError sqref="F16 F21 F18" evalError="1" calculatedColumn="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AFC34-A2C7-4848-A10F-F9D61C3AFAC1}">
  <sheetPr>
    <pageSetUpPr fitToPage="1"/>
  </sheetPr>
  <dimension ref="A1:AD33"/>
  <sheetViews>
    <sheetView view="pageBreakPreview" zoomScale="90" zoomScaleNormal="100" zoomScaleSheetLayoutView="90" workbookViewId="0">
      <selection activeCell="E32" sqref="E32"/>
    </sheetView>
  </sheetViews>
  <sheetFormatPr defaultColWidth="9.453125" defaultRowHeight="14"/>
  <cols>
    <col min="1" max="1" width="15.453125" style="7" customWidth="1"/>
    <col min="2" max="2" width="13.54296875" style="8" customWidth="1"/>
    <col min="3" max="3" width="13.7265625" style="8" customWidth="1"/>
    <col min="4" max="4" width="14.26953125" style="8" customWidth="1"/>
    <col min="5" max="5" width="13.453125" style="8" customWidth="1"/>
    <col min="6" max="7" width="11.54296875" style="8" customWidth="1"/>
    <col min="8" max="8" width="11.453125" style="8" customWidth="1"/>
    <col min="9" max="9" width="12" style="8" customWidth="1"/>
    <col min="10" max="10" width="12.453125" style="8" customWidth="1"/>
    <col min="11" max="11" width="13.453125" style="8" customWidth="1"/>
    <col min="12" max="12" width="11.54296875" style="8" customWidth="1"/>
    <col min="13" max="13" width="13.453125" style="8" customWidth="1"/>
    <col min="14" max="14" width="11.453125" style="8" customWidth="1"/>
    <col min="15" max="15" width="13.54296875" style="8" customWidth="1"/>
    <col min="16" max="16" width="12.453125" style="8" customWidth="1"/>
    <col min="17" max="17" width="10.54296875" style="8" customWidth="1"/>
    <col min="18" max="18" width="14.453125" style="8" customWidth="1"/>
    <col min="19" max="19" width="9.453125" style="8"/>
    <col min="20" max="20" width="11.453125" style="8" customWidth="1"/>
    <col min="21" max="21" width="10.54296875" style="8" customWidth="1"/>
    <col min="22" max="25" width="9.453125" style="8"/>
    <col min="26" max="26" width="12.453125" style="8" customWidth="1"/>
    <col min="27" max="27" width="12" style="8" customWidth="1"/>
    <col min="28" max="28" width="11.453125" style="8" customWidth="1"/>
    <col min="29" max="16384" width="9.453125" style="8"/>
  </cols>
  <sheetData>
    <row r="1" spans="1:30" customFormat="1" ht="15.75" customHeight="1">
      <c r="A1" s="2439" t="s">
        <v>1152</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c r="Z1" s="2439"/>
      <c r="AA1" s="2439"/>
      <c r="AB1" s="2439"/>
    </row>
    <row r="2" spans="1:30" customFormat="1" ht="15">
      <c r="A2" s="2436" t="str" cm="1">
        <f t="array" ref="A2">'ESA Summary Table 1'!A2:A2</f>
        <v>Southern California Edison</v>
      </c>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c r="AB2" s="2436"/>
    </row>
    <row r="3" spans="1:30" customFormat="1" ht="15">
      <c r="A3" s="2436" t="str" cm="1">
        <f t="array" ref="A3">'ESA Summary Table 1'!A3:A3</f>
        <v>Program Year 2024 Annual Report</v>
      </c>
      <c r="B3" s="2436"/>
      <c r="C3" s="2436"/>
      <c r="D3" s="2436"/>
      <c r="E3" s="2436"/>
      <c r="F3" s="2436"/>
      <c r="G3" s="2436"/>
      <c r="H3" s="2436"/>
      <c r="I3" s="2436"/>
      <c r="J3" s="2436"/>
      <c r="K3" s="2436"/>
      <c r="L3" s="2436"/>
      <c r="M3" s="2436"/>
      <c r="N3" s="2436"/>
      <c r="O3" s="2436"/>
      <c r="P3" s="2436"/>
      <c r="Q3" s="2436"/>
      <c r="R3" s="2436"/>
      <c r="S3" s="2436"/>
      <c r="T3" s="2436"/>
      <c r="U3" s="2436"/>
      <c r="V3" s="2436"/>
      <c r="W3" s="2436"/>
      <c r="X3" s="2436"/>
      <c r="Y3" s="2436"/>
      <c r="Z3" s="2436"/>
      <c r="AA3" s="2436"/>
      <c r="AB3" s="2436"/>
    </row>
    <row r="4" spans="1:30" ht="14.5" thickBot="1">
      <c r="A4" s="10"/>
      <c r="B4" s="31"/>
      <c r="C4" s="31"/>
      <c r="D4" s="31"/>
      <c r="E4" s="31"/>
      <c r="F4" s="31"/>
      <c r="G4" s="31"/>
      <c r="H4" s="31"/>
      <c r="I4" s="31"/>
      <c r="J4" s="31"/>
      <c r="K4" s="31"/>
      <c r="L4" s="31"/>
      <c r="M4" s="31"/>
      <c r="N4" s="31"/>
      <c r="O4" s="31"/>
      <c r="P4" s="31"/>
      <c r="Q4" s="31"/>
      <c r="R4" s="31"/>
      <c r="S4" s="31"/>
      <c r="T4" s="31"/>
      <c r="U4" s="31"/>
      <c r="V4" s="10"/>
      <c r="W4" s="10"/>
      <c r="X4" s="10"/>
      <c r="Y4" s="10"/>
      <c r="Z4" s="10"/>
      <c r="AA4" s="10"/>
      <c r="AB4" s="10"/>
      <c r="AC4" s="10"/>
    </row>
    <row r="5" spans="1:30" ht="18.649999999999999" customHeight="1" thickBot="1">
      <c r="A5" s="2705"/>
      <c r="B5" s="2708" t="s">
        <v>1153</v>
      </c>
      <c r="C5" s="2709"/>
      <c r="D5" s="2709"/>
      <c r="E5" s="2709"/>
      <c r="F5" s="2709"/>
      <c r="G5" s="2709"/>
      <c r="H5" s="2709"/>
      <c r="I5" s="2709"/>
      <c r="J5" s="2709"/>
      <c r="K5" s="2710"/>
      <c r="L5" s="2711" t="s">
        <v>1154</v>
      </c>
      <c r="M5" s="2712"/>
      <c r="N5" s="2712"/>
      <c r="O5" s="2713"/>
      <c r="P5" s="2708" t="s">
        <v>1155</v>
      </c>
      <c r="Q5" s="2709"/>
      <c r="R5" s="2709"/>
      <c r="S5" s="2709"/>
      <c r="T5" s="2709"/>
      <c r="U5" s="2714" t="s">
        <v>1156</v>
      </c>
      <c r="V5" s="2715"/>
      <c r="W5" s="2695" t="s">
        <v>1157</v>
      </c>
      <c r="X5" s="2696"/>
      <c r="Y5" s="2697"/>
      <c r="Z5" s="2716" t="s">
        <v>1158</v>
      </c>
      <c r="AA5" s="2703" t="s">
        <v>1159</v>
      </c>
      <c r="AB5" s="2682" t="s">
        <v>1160</v>
      </c>
      <c r="AC5" s="10"/>
    </row>
    <row r="6" spans="1:30" ht="29.9" customHeight="1" thickBot="1">
      <c r="A6" s="2706"/>
      <c r="B6" s="2685" t="s">
        <v>1161</v>
      </c>
      <c r="C6" s="2686"/>
      <c r="D6" s="2686"/>
      <c r="E6" s="2687"/>
      <c r="F6" s="2688" t="s">
        <v>1162</v>
      </c>
      <c r="G6" s="2689"/>
      <c r="H6" s="2689"/>
      <c r="I6" s="2689"/>
      <c r="J6" s="2690"/>
      <c r="K6" s="2691" t="s">
        <v>1163</v>
      </c>
      <c r="L6" s="2693" t="s">
        <v>1164</v>
      </c>
      <c r="M6" s="2701" t="s">
        <v>1165</v>
      </c>
      <c r="N6" s="2701" t="s">
        <v>1166</v>
      </c>
      <c r="O6" s="2682" t="s">
        <v>1167</v>
      </c>
      <c r="P6" s="2693" t="s">
        <v>1168</v>
      </c>
      <c r="Q6" s="2701" t="s">
        <v>1169</v>
      </c>
      <c r="R6" s="2701" t="s">
        <v>1170</v>
      </c>
      <c r="S6" s="2703" t="s">
        <v>1171</v>
      </c>
      <c r="T6" s="2721" t="s">
        <v>1172</v>
      </c>
      <c r="U6" s="2693" t="s">
        <v>1173</v>
      </c>
      <c r="V6" s="2723" t="s">
        <v>1174</v>
      </c>
      <c r="W6" s="2698"/>
      <c r="X6" s="2699"/>
      <c r="Y6" s="2700"/>
      <c r="Z6" s="2717"/>
      <c r="AA6" s="2719"/>
      <c r="AB6" s="2683"/>
      <c r="AC6" s="10"/>
    </row>
    <row r="7" spans="1:30" ht="28">
      <c r="A7" s="2707"/>
      <c r="B7" s="1543" t="s">
        <v>1175</v>
      </c>
      <c r="C7" s="1544" t="s">
        <v>1176</v>
      </c>
      <c r="D7" s="1403" t="s">
        <v>1177</v>
      </c>
      <c r="E7" s="1404" t="s">
        <v>1178</v>
      </c>
      <c r="F7" s="1402" t="s">
        <v>1179</v>
      </c>
      <c r="G7" s="1403" t="s">
        <v>1180</v>
      </c>
      <c r="H7" s="1403" t="s">
        <v>1181</v>
      </c>
      <c r="I7" s="165" t="s">
        <v>1182</v>
      </c>
      <c r="J7" s="1404" t="s">
        <v>1183</v>
      </c>
      <c r="K7" s="2692"/>
      <c r="L7" s="2694"/>
      <c r="M7" s="2702"/>
      <c r="N7" s="2702"/>
      <c r="O7" s="2684"/>
      <c r="P7" s="2694"/>
      <c r="Q7" s="2702"/>
      <c r="R7" s="2702"/>
      <c r="S7" s="2704"/>
      <c r="T7" s="2722"/>
      <c r="U7" s="2694"/>
      <c r="V7" s="2724"/>
      <c r="W7" s="109" t="s">
        <v>1184</v>
      </c>
      <c r="X7" s="109" t="s">
        <v>1185</v>
      </c>
      <c r="Y7" s="109" t="s">
        <v>1186</v>
      </c>
      <c r="Z7" s="2718"/>
      <c r="AA7" s="2720"/>
      <c r="AB7" s="2684"/>
      <c r="AC7" s="10"/>
    </row>
    <row r="8" spans="1:30">
      <c r="A8" s="26" t="s">
        <v>1187</v>
      </c>
      <c r="B8" s="585">
        <v>71</v>
      </c>
      <c r="C8" s="586">
        <v>89</v>
      </c>
      <c r="D8" s="586">
        <v>554</v>
      </c>
      <c r="E8" s="587">
        <f t="shared" ref="E8:E19" si="0">SUM(B8:D8)</f>
        <v>714</v>
      </c>
      <c r="F8" s="585">
        <v>14213</v>
      </c>
      <c r="G8" s="586">
        <v>3177</v>
      </c>
      <c r="H8" s="586">
        <v>7021</v>
      </c>
      <c r="I8" s="588">
        <v>141</v>
      </c>
      <c r="J8" s="1405">
        <f t="shared" ref="J8:J19" si="1">SUM(F8:I8)</f>
        <v>24552</v>
      </c>
      <c r="K8" s="589">
        <f t="shared" ref="K8:K19" si="2">E8+J8</f>
        <v>25266</v>
      </c>
      <c r="L8" s="585">
        <v>788</v>
      </c>
      <c r="M8" s="586">
        <v>207</v>
      </c>
      <c r="N8" s="590">
        <v>44</v>
      </c>
      <c r="O8" s="591">
        <f t="shared" ref="O8:O19" si="3">SUM(L8:N8)</f>
        <v>1039</v>
      </c>
      <c r="P8" s="592">
        <v>2020</v>
      </c>
      <c r="Q8" s="590">
        <v>1</v>
      </c>
      <c r="R8" s="590">
        <v>53</v>
      </c>
      <c r="S8" s="591">
        <f>(K8-SUM(P8:R8))-(Z8-1289493)</f>
        <v>5468</v>
      </c>
      <c r="T8" s="593">
        <f t="shared" ref="T8:T19" si="4">SUM(P8:S8)</f>
        <v>7542</v>
      </c>
      <c r="U8" s="1406">
        <f t="shared" ref="U8:U19" si="5">K8+O8</f>
        <v>26305</v>
      </c>
      <c r="V8" s="594">
        <f t="shared" ref="V8:V19" si="6">K8-T8</f>
        <v>17724</v>
      </c>
      <c r="W8" s="614"/>
      <c r="X8" s="614"/>
      <c r="Y8" s="614"/>
      <c r="Z8" s="609">
        <v>1307217</v>
      </c>
      <c r="AA8" s="586">
        <v>1302665</v>
      </c>
      <c r="AB8" s="1917">
        <f t="shared" ref="AB8:AB19" si="7">IFERROR(Z8/AA8,0)</f>
        <v>1.0034943749928031</v>
      </c>
      <c r="AC8" s="10"/>
    </row>
    <row r="9" spans="1:30">
      <c r="A9" s="1407" t="s">
        <v>1188</v>
      </c>
      <c r="B9" s="1408">
        <v>72</v>
      </c>
      <c r="C9" s="595">
        <v>37</v>
      </c>
      <c r="D9" s="595">
        <v>60</v>
      </c>
      <c r="E9" s="587">
        <f t="shared" si="0"/>
        <v>169</v>
      </c>
      <c r="F9" s="1408">
        <v>12390</v>
      </c>
      <c r="G9" s="595">
        <v>2305</v>
      </c>
      <c r="H9" s="595">
        <v>6276</v>
      </c>
      <c r="I9" s="596">
        <v>114</v>
      </c>
      <c r="J9" s="1405">
        <f t="shared" si="1"/>
        <v>21085</v>
      </c>
      <c r="K9" s="589">
        <f t="shared" si="2"/>
        <v>21254</v>
      </c>
      <c r="L9" s="1408">
        <v>1299</v>
      </c>
      <c r="M9" s="595">
        <v>261</v>
      </c>
      <c r="N9" s="597">
        <v>1131</v>
      </c>
      <c r="O9" s="591">
        <f t="shared" si="3"/>
        <v>2691</v>
      </c>
      <c r="P9" s="1406">
        <v>2018</v>
      </c>
      <c r="Q9" s="598">
        <v>5</v>
      </c>
      <c r="R9" s="597">
        <v>33</v>
      </c>
      <c r="S9" s="591">
        <f t="shared" ref="S9:S19" si="8">(K9-SUM(P9:R9))-(Z9-Z8)</f>
        <v>11863</v>
      </c>
      <c r="T9" s="593">
        <f t="shared" si="4"/>
        <v>13919</v>
      </c>
      <c r="U9" s="1406">
        <f t="shared" si="5"/>
        <v>23945</v>
      </c>
      <c r="V9" s="594">
        <f t="shared" si="6"/>
        <v>7335</v>
      </c>
      <c r="W9" s="613"/>
      <c r="X9" s="613"/>
      <c r="Y9" s="613"/>
      <c r="Z9" s="610">
        <v>1314552</v>
      </c>
      <c r="AA9" s="586">
        <v>1302665</v>
      </c>
      <c r="AB9" s="1918">
        <f t="shared" si="7"/>
        <v>1.00912513961763</v>
      </c>
      <c r="AC9" s="11"/>
      <c r="AD9" s="12"/>
    </row>
    <row r="10" spans="1:30">
      <c r="A10" s="1407" t="s">
        <v>1189</v>
      </c>
      <c r="B10" s="1408">
        <v>71</v>
      </c>
      <c r="C10" s="595">
        <v>32</v>
      </c>
      <c r="D10" s="595">
        <v>250</v>
      </c>
      <c r="E10" s="587">
        <f t="shared" si="0"/>
        <v>353</v>
      </c>
      <c r="F10" s="1408">
        <v>12665</v>
      </c>
      <c r="G10" s="595">
        <v>5241</v>
      </c>
      <c r="H10" s="595">
        <v>6677</v>
      </c>
      <c r="I10" s="596">
        <v>180</v>
      </c>
      <c r="J10" s="1405">
        <f t="shared" si="1"/>
        <v>24763</v>
      </c>
      <c r="K10" s="589">
        <f t="shared" si="2"/>
        <v>25116</v>
      </c>
      <c r="L10" s="1408">
        <v>2447</v>
      </c>
      <c r="M10" s="595">
        <v>241</v>
      </c>
      <c r="N10" s="597">
        <v>1992</v>
      </c>
      <c r="O10" s="591">
        <f t="shared" si="3"/>
        <v>4680</v>
      </c>
      <c r="P10" s="1406">
        <v>2865</v>
      </c>
      <c r="Q10" s="597">
        <v>5</v>
      </c>
      <c r="R10" s="597">
        <v>46</v>
      </c>
      <c r="S10" s="591">
        <f t="shared" si="8"/>
        <v>16339</v>
      </c>
      <c r="T10" s="593">
        <f t="shared" si="4"/>
        <v>19255</v>
      </c>
      <c r="U10" s="1406">
        <f t="shared" si="5"/>
        <v>29796</v>
      </c>
      <c r="V10" s="594">
        <f t="shared" si="6"/>
        <v>5861</v>
      </c>
      <c r="W10" s="613"/>
      <c r="X10" s="613"/>
      <c r="Y10" s="613"/>
      <c r="Z10" s="610">
        <v>1320413</v>
      </c>
      <c r="AA10" s="586">
        <v>1302665</v>
      </c>
      <c r="AB10" s="1918">
        <f t="shared" si="7"/>
        <v>1.0136243777179859</v>
      </c>
      <c r="AC10" s="11"/>
      <c r="AD10" s="12"/>
    </row>
    <row r="11" spans="1:30">
      <c r="A11" s="1407" t="s">
        <v>1190</v>
      </c>
      <c r="B11" s="1408">
        <v>83</v>
      </c>
      <c r="C11" s="595">
        <v>43</v>
      </c>
      <c r="D11" s="595">
        <v>65</v>
      </c>
      <c r="E11" s="587">
        <f t="shared" si="0"/>
        <v>191</v>
      </c>
      <c r="F11" s="1408">
        <v>12289</v>
      </c>
      <c r="G11" s="595">
        <v>5427</v>
      </c>
      <c r="H11" s="595">
        <v>7045</v>
      </c>
      <c r="I11" s="596">
        <v>167</v>
      </c>
      <c r="J11" s="1405">
        <f t="shared" si="1"/>
        <v>24928</v>
      </c>
      <c r="K11" s="589">
        <f t="shared" si="2"/>
        <v>25119</v>
      </c>
      <c r="L11" s="1408">
        <v>1117</v>
      </c>
      <c r="M11" s="595">
        <v>253</v>
      </c>
      <c r="N11" s="597">
        <v>285</v>
      </c>
      <c r="O11" s="591">
        <f t="shared" si="3"/>
        <v>1655</v>
      </c>
      <c r="P11" s="1406">
        <v>4669</v>
      </c>
      <c r="Q11" s="597">
        <v>4</v>
      </c>
      <c r="R11" s="597">
        <v>55</v>
      </c>
      <c r="S11" s="591">
        <f t="shared" si="8"/>
        <v>18492</v>
      </c>
      <c r="T11" s="593">
        <f t="shared" si="4"/>
        <v>23220</v>
      </c>
      <c r="U11" s="1406">
        <f t="shared" si="5"/>
        <v>26774</v>
      </c>
      <c r="V11" s="594">
        <f t="shared" si="6"/>
        <v>1899</v>
      </c>
      <c r="W11" s="613"/>
      <c r="X11" s="613"/>
      <c r="Y11" s="613"/>
      <c r="Z11" s="611">
        <v>1322312</v>
      </c>
      <c r="AA11" s="586">
        <v>1302665</v>
      </c>
      <c r="AB11" s="1918">
        <f t="shared" si="7"/>
        <v>1.0150821584981558</v>
      </c>
      <c r="AC11" s="11"/>
      <c r="AD11" s="12"/>
    </row>
    <row r="12" spans="1:30">
      <c r="A12" s="1407" t="s">
        <v>1121</v>
      </c>
      <c r="B12" s="1408">
        <v>105</v>
      </c>
      <c r="C12" s="595">
        <v>107</v>
      </c>
      <c r="D12" s="595">
        <v>534</v>
      </c>
      <c r="E12" s="587">
        <f t="shared" si="0"/>
        <v>746</v>
      </c>
      <c r="F12" s="1408">
        <v>13047</v>
      </c>
      <c r="G12" s="595">
        <v>5035</v>
      </c>
      <c r="H12" s="595">
        <v>6164</v>
      </c>
      <c r="I12" s="596">
        <v>202</v>
      </c>
      <c r="J12" s="1405">
        <f t="shared" si="1"/>
        <v>24448</v>
      </c>
      <c r="K12" s="589">
        <f t="shared" si="2"/>
        <v>25194</v>
      </c>
      <c r="L12" s="1408">
        <v>1994</v>
      </c>
      <c r="M12" s="595">
        <v>165</v>
      </c>
      <c r="N12" s="597">
        <v>51</v>
      </c>
      <c r="O12" s="591">
        <f t="shared" si="3"/>
        <v>2210</v>
      </c>
      <c r="P12" s="1406">
        <v>1503</v>
      </c>
      <c r="Q12" s="597">
        <v>5</v>
      </c>
      <c r="R12" s="597">
        <v>46</v>
      </c>
      <c r="S12" s="591">
        <f t="shared" si="8"/>
        <v>10056</v>
      </c>
      <c r="T12" s="593">
        <f t="shared" si="4"/>
        <v>11610</v>
      </c>
      <c r="U12" s="1406">
        <f t="shared" si="5"/>
        <v>27404</v>
      </c>
      <c r="V12" s="594">
        <f t="shared" si="6"/>
        <v>13584</v>
      </c>
      <c r="W12" s="613"/>
      <c r="X12" s="613"/>
      <c r="Y12" s="613"/>
      <c r="Z12" s="611">
        <v>1335896</v>
      </c>
      <c r="AA12" s="586">
        <v>1302665</v>
      </c>
      <c r="AB12" s="1918">
        <f t="shared" si="7"/>
        <v>1.0255100121673646</v>
      </c>
      <c r="AC12" s="11"/>
      <c r="AD12" s="12"/>
    </row>
    <row r="13" spans="1:30">
      <c r="A13" s="1407" t="s">
        <v>1122</v>
      </c>
      <c r="B13" s="1408">
        <v>78</v>
      </c>
      <c r="C13" s="595">
        <v>83</v>
      </c>
      <c r="D13" s="595">
        <v>496</v>
      </c>
      <c r="E13" s="587">
        <f t="shared" si="0"/>
        <v>657</v>
      </c>
      <c r="F13" s="1408">
        <v>12660</v>
      </c>
      <c r="G13" s="595">
        <v>4766</v>
      </c>
      <c r="H13" s="595">
        <v>4818</v>
      </c>
      <c r="I13" s="596">
        <v>204</v>
      </c>
      <c r="J13" s="1405">
        <f t="shared" si="1"/>
        <v>22448</v>
      </c>
      <c r="K13" s="589">
        <f t="shared" si="2"/>
        <v>23105</v>
      </c>
      <c r="L13" s="1408">
        <v>3141</v>
      </c>
      <c r="M13" s="595">
        <v>3155</v>
      </c>
      <c r="N13" s="597">
        <v>21</v>
      </c>
      <c r="O13" s="591">
        <f t="shared" si="3"/>
        <v>6317</v>
      </c>
      <c r="P13" s="1406">
        <v>4349</v>
      </c>
      <c r="Q13" s="597">
        <v>3</v>
      </c>
      <c r="R13" s="597">
        <v>83</v>
      </c>
      <c r="S13" s="591">
        <f t="shared" si="8"/>
        <v>25187</v>
      </c>
      <c r="T13" s="593">
        <f t="shared" si="4"/>
        <v>29622</v>
      </c>
      <c r="U13" s="1406">
        <f t="shared" si="5"/>
        <v>29422</v>
      </c>
      <c r="V13" s="594">
        <f t="shared" si="6"/>
        <v>-6517</v>
      </c>
      <c r="W13" s="613"/>
      <c r="X13" s="613"/>
      <c r="Y13" s="613"/>
      <c r="Z13" s="611">
        <v>1329379</v>
      </c>
      <c r="AA13" s="586">
        <v>1302665</v>
      </c>
      <c r="AB13" s="1918">
        <f t="shared" si="7"/>
        <v>1.0205071910276242</v>
      </c>
      <c r="AC13" s="11"/>
      <c r="AD13" s="12"/>
    </row>
    <row r="14" spans="1:30">
      <c r="A14" s="1407" t="s">
        <v>1123</v>
      </c>
      <c r="B14" s="1408">
        <v>578</v>
      </c>
      <c r="C14" s="595">
        <v>126</v>
      </c>
      <c r="D14" s="595">
        <v>422</v>
      </c>
      <c r="E14" s="587">
        <f t="shared" si="0"/>
        <v>1126</v>
      </c>
      <c r="F14" s="1408">
        <v>13446</v>
      </c>
      <c r="G14" s="595">
        <v>4467</v>
      </c>
      <c r="H14" s="595">
        <v>5007</v>
      </c>
      <c r="I14" s="596">
        <v>332</v>
      </c>
      <c r="J14" s="1405">
        <f t="shared" si="1"/>
        <v>23252</v>
      </c>
      <c r="K14" s="589">
        <f t="shared" si="2"/>
        <v>24378</v>
      </c>
      <c r="L14" s="1408">
        <v>1065</v>
      </c>
      <c r="M14" s="595">
        <v>3275</v>
      </c>
      <c r="N14" s="597">
        <v>1898</v>
      </c>
      <c r="O14" s="591">
        <f t="shared" si="3"/>
        <v>6238</v>
      </c>
      <c r="P14" s="1406">
        <v>4950</v>
      </c>
      <c r="Q14" s="597">
        <v>3</v>
      </c>
      <c r="R14" s="597">
        <v>138</v>
      </c>
      <c r="S14" s="591">
        <f t="shared" si="8"/>
        <v>4656</v>
      </c>
      <c r="T14" s="593">
        <f t="shared" si="4"/>
        <v>9747</v>
      </c>
      <c r="U14" s="1406">
        <f t="shared" si="5"/>
        <v>30616</v>
      </c>
      <c r="V14" s="594">
        <f t="shared" si="6"/>
        <v>14631</v>
      </c>
      <c r="W14" s="613"/>
      <c r="X14" s="613"/>
      <c r="Y14" s="613"/>
      <c r="Z14" s="611">
        <v>1344010</v>
      </c>
      <c r="AA14" s="586">
        <v>1302665</v>
      </c>
      <c r="AB14" s="1918">
        <f t="shared" si="7"/>
        <v>1.0317387816514607</v>
      </c>
      <c r="AC14" s="11"/>
      <c r="AD14" s="12"/>
    </row>
    <row r="15" spans="1:30">
      <c r="A15" s="1407" t="s">
        <v>1124</v>
      </c>
      <c r="B15" s="1408">
        <v>1363</v>
      </c>
      <c r="C15" s="595">
        <v>104</v>
      </c>
      <c r="D15" s="595">
        <v>391</v>
      </c>
      <c r="E15" s="587">
        <f t="shared" si="0"/>
        <v>1858</v>
      </c>
      <c r="F15" s="1408">
        <v>22098</v>
      </c>
      <c r="G15" s="595">
        <v>10450</v>
      </c>
      <c r="H15" s="595">
        <v>8955</v>
      </c>
      <c r="I15" s="596">
        <v>312</v>
      </c>
      <c r="J15" s="1409">
        <f t="shared" si="1"/>
        <v>41815</v>
      </c>
      <c r="K15" s="589">
        <f t="shared" si="2"/>
        <v>43673</v>
      </c>
      <c r="L15" s="1408">
        <v>10670</v>
      </c>
      <c r="M15" s="595">
        <v>8319</v>
      </c>
      <c r="N15" s="597">
        <v>5734</v>
      </c>
      <c r="O15" s="591">
        <f t="shared" si="3"/>
        <v>24723</v>
      </c>
      <c r="P15" s="1406">
        <v>9596</v>
      </c>
      <c r="Q15" s="597">
        <v>0</v>
      </c>
      <c r="R15" s="597">
        <v>147</v>
      </c>
      <c r="S15" s="599">
        <f t="shared" si="8"/>
        <v>21078</v>
      </c>
      <c r="T15" s="593">
        <f t="shared" si="4"/>
        <v>30821</v>
      </c>
      <c r="U15" s="1406">
        <f t="shared" si="5"/>
        <v>68396</v>
      </c>
      <c r="V15" s="594">
        <f t="shared" si="6"/>
        <v>12852</v>
      </c>
      <c r="W15" s="613"/>
      <c r="X15" s="613"/>
      <c r="Y15" s="613"/>
      <c r="Z15" s="610">
        <v>1356862</v>
      </c>
      <c r="AA15" s="586">
        <v>1302665</v>
      </c>
      <c r="AB15" s="1918">
        <f t="shared" si="7"/>
        <v>1.0416047103437953</v>
      </c>
      <c r="AC15" s="11"/>
      <c r="AD15" s="12"/>
    </row>
    <row r="16" spans="1:30">
      <c r="A16" s="1407" t="s">
        <v>1125</v>
      </c>
      <c r="B16" s="1408">
        <v>18</v>
      </c>
      <c r="C16" s="595">
        <v>81</v>
      </c>
      <c r="D16" s="595">
        <v>371</v>
      </c>
      <c r="E16" s="587">
        <f t="shared" si="0"/>
        <v>470</v>
      </c>
      <c r="F16" s="1408">
        <v>13945</v>
      </c>
      <c r="G16" s="595">
        <v>2808</v>
      </c>
      <c r="H16" s="595">
        <v>6200</v>
      </c>
      <c r="I16" s="596">
        <v>182</v>
      </c>
      <c r="J16" s="1409">
        <f t="shared" si="1"/>
        <v>23135</v>
      </c>
      <c r="K16" s="589">
        <f t="shared" si="2"/>
        <v>23605</v>
      </c>
      <c r="L16" s="1408">
        <v>9732</v>
      </c>
      <c r="M16" s="595">
        <v>3129</v>
      </c>
      <c r="N16" s="597">
        <v>10178</v>
      </c>
      <c r="O16" s="591">
        <f t="shared" si="3"/>
        <v>23039</v>
      </c>
      <c r="P16" s="1406">
        <v>16099</v>
      </c>
      <c r="Q16" s="597">
        <v>0</v>
      </c>
      <c r="R16" s="597">
        <v>161</v>
      </c>
      <c r="S16" s="599">
        <f t="shared" si="8"/>
        <v>4177</v>
      </c>
      <c r="T16" s="600">
        <f t="shared" si="4"/>
        <v>20437</v>
      </c>
      <c r="U16" s="1410">
        <f t="shared" si="5"/>
        <v>46644</v>
      </c>
      <c r="V16" s="601">
        <f t="shared" si="6"/>
        <v>3168</v>
      </c>
      <c r="W16" s="613"/>
      <c r="X16" s="613"/>
      <c r="Y16" s="613"/>
      <c r="Z16" s="612">
        <v>1360030</v>
      </c>
      <c r="AA16" s="602">
        <v>1302665</v>
      </c>
      <c r="AB16" s="1919">
        <f t="shared" si="7"/>
        <v>1.0440366479486285</v>
      </c>
      <c r="AC16" s="11"/>
      <c r="AD16" s="12"/>
    </row>
    <row r="17" spans="1:30">
      <c r="A17" s="1407" t="s">
        <v>1126</v>
      </c>
      <c r="B17" s="1408">
        <v>92</v>
      </c>
      <c r="C17" s="595">
        <v>1400</v>
      </c>
      <c r="D17" s="595">
        <v>422</v>
      </c>
      <c r="E17" s="587">
        <f t="shared" si="0"/>
        <v>1914</v>
      </c>
      <c r="F17" s="1408">
        <v>14279</v>
      </c>
      <c r="G17" s="595">
        <v>3453</v>
      </c>
      <c r="H17" s="595">
        <v>7470</v>
      </c>
      <c r="I17" s="596">
        <v>191</v>
      </c>
      <c r="J17" s="1409">
        <f t="shared" si="1"/>
        <v>25393</v>
      </c>
      <c r="K17" s="589">
        <f t="shared" si="2"/>
        <v>27307</v>
      </c>
      <c r="L17" s="1408">
        <v>10046</v>
      </c>
      <c r="M17" s="595">
        <v>679</v>
      </c>
      <c r="N17" s="597">
        <v>10630</v>
      </c>
      <c r="O17" s="591">
        <f t="shared" si="3"/>
        <v>21355</v>
      </c>
      <c r="P17" s="1406">
        <v>18404</v>
      </c>
      <c r="Q17" s="597">
        <v>3</v>
      </c>
      <c r="R17" s="597">
        <v>110</v>
      </c>
      <c r="S17" s="599">
        <f t="shared" si="8"/>
        <v>2547</v>
      </c>
      <c r="T17" s="600">
        <f t="shared" si="4"/>
        <v>21064</v>
      </c>
      <c r="U17" s="1410">
        <f t="shared" si="5"/>
        <v>48662</v>
      </c>
      <c r="V17" s="601">
        <f t="shared" si="6"/>
        <v>6243</v>
      </c>
      <c r="W17" s="613"/>
      <c r="X17" s="613"/>
      <c r="Y17" s="613"/>
      <c r="Z17" s="612">
        <v>1366273</v>
      </c>
      <c r="AA17" s="602">
        <v>1302665</v>
      </c>
      <c r="AB17" s="1919">
        <f t="shared" si="7"/>
        <v>1.0488291310505771</v>
      </c>
      <c r="AC17" s="11"/>
      <c r="AD17" s="12"/>
    </row>
    <row r="18" spans="1:30">
      <c r="A18" s="1407" t="s">
        <v>1127</v>
      </c>
      <c r="B18" s="1408">
        <v>49</v>
      </c>
      <c r="C18" s="595">
        <v>197</v>
      </c>
      <c r="D18" s="595">
        <v>382</v>
      </c>
      <c r="E18" s="587">
        <f t="shared" si="0"/>
        <v>628</v>
      </c>
      <c r="F18" s="1408">
        <v>11471</v>
      </c>
      <c r="G18" s="595">
        <v>1960</v>
      </c>
      <c r="H18" s="595">
        <v>5063</v>
      </c>
      <c r="I18" s="596">
        <v>129</v>
      </c>
      <c r="J18" s="1409">
        <f t="shared" si="1"/>
        <v>18623</v>
      </c>
      <c r="K18" s="589">
        <f t="shared" si="2"/>
        <v>19251</v>
      </c>
      <c r="L18" s="1408">
        <v>6958</v>
      </c>
      <c r="M18" s="595">
        <v>355</v>
      </c>
      <c r="N18" s="597">
        <v>8781</v>
      </c>
      <c r="O18" s="591">
        <f t="shared" si="3"/>
        <v>16094</v>
      </c>
      <c r="P18" s="1406">
        <v>16855</v>
      </c>
      <c r="Q18" s="597">
        <v>1</v>
      </c>
      <c r="R18" s="597">
        <v>91</v>
      </c>
      <c r="S18" s="599">
        <f t="shared" si="8"/>
        <v>5321</v>
      </c>
      <c r="T18" s="600">
        <f t="shared" si="4"/>
        <v>22268</v>
      </c>
      <c r="U18" s="1410">
        <f t="shared" si="5"/>
        <v>35345</v>
      </c>
      <c r="V18" s="601">
        <f t="shared" si="6"/>
        <v>-3017</v>
      </c>
      <c r="W18" s="613"/>
      <c r="X18" s="613"/>
      <c r="Y18" s="613"/>
      <c r="Z18" s="612">
        <v>1363256</v>
      </c>
      <c r="AA18" s="602">
        <v>1302665</v>
      </c>
      <c r="AB18" s="1919">
        <f t="shared" si="7"/>
        <v>1.0465131096636511</v>
      </c>
      <c r="AC18" s="11"/>
      <c r="AD18" s="12"/>
    </row>
    <row r="19" spans="1:30" ht="14.5" thickBot="1">
      <c r="A19" s="1407" t="s">
        <v>1128</v>
      </c>
      <c r="B19" s="603">
        <v>66</v>
      </c>
      <c r="C19" s="999">
        <v>69</v>
      </c>
      <c r="D19" s="999">
        <v>420</v>
      </c>
      <c r="E19" s="604">
        <f t="shared" si="0"/>
        <v>555</v>
      </c>
      <c r="F19" s="603">
        <v>12769</v>
      </c>
      <c r="G19" s="999">
        <v>2772</v>
      </c>
      <c r="H19" s="999">
        <v>6367</v>
      </c>
      <c r="I19" s="605">
        <v>111</v>
      </c>
      <c r="J19" s="1409">
        <f t="shared" si="1"/>
        <v>22019</v>
      </c>
      <c r="K19" s="589">
        <f t="shared" si="2"/>
        <v>22574</v>
      </c>
      <c r="L19" s="606">
        <v>8920</v>
      </c>
      <c r="M19" s="1000">
        <v>246</v>
      </c>
      <c r="N19" s="598">
        <v>10697</v>
      </c>
      <c r="O19" s="591">
        <f t="shared" si="3"/>
        <v>19863</v>
      </c>
      <c r="P19" s="607">
        <v>20582</v>
      </c>
      <c r="Q19" s="1001">
        <v>6</v>
      </c>
      <c r="R19" s="1001">
        <v>110</v>
      </c>
      <c r="S19" s="599">
        <f t="shared" si="8"/>
        <v>11151</v>
      </c>
      <c r="T19" s="600">
        <f t="shared" si="4"/>
        <v>31849</v>
      </c>
      <c r="U19" s="1410">
        <f t="shared" si="5"/>
        <v>42437</v>
      </c>
      <c r="V19" s="601">
        <f t="shared" si="6"/>
        <v>-9275</v>
      </c>
      <c r="W19" s="1002"/>
      <c r="X19" s="1002"/>
      <c r="Y19" s="1002"/>
      <c r="Z19" s="935">
        <v>1353981</v>
      </c>
      <c r="AA19" s="602">
        <v>1302665</v>
      </c>
      <c r="AB19" s="1920">
        <f t="shared" si="7"/>
        <v>1.0393930903186928</v>
      </c>
      <c r="AC19" s="11"/>
      <c r="AD19" s="12"/>
    </row>
    <row r="20" spans="1:30" ht="14.5" thickBot="1">
      <c r="A20" s="2020" t="s">
        <v>1191</v>
      </c>
      <c r="B20" s="110">
        <f>SUM(B8:B19)</f>
        <v>2646</v>
      </c>
      <c r="C20" s="110">
        <f t="shared" ref="C20:S20" si="9">SUM(C8:C19)</f>
        <v>2368</v>
      </c>
      <c r="D20" s="111">
        <f t="shared" si="9"/>
        <v>4367</v>
      </c>
      <c r="E20" s="110">
        <f>SUM(E8:E19)</f>
        <v>9381</v>
      </c>
      <c r="F20" s="110">
        <f t="shared" si="9"/>
        <v>165272</v>
      </c>
      <c r="G20" s="110">
        <f t="shared" si="9"/>
        <v>51861</v>
      </c>
      <c r="H20" s="110">
        <f t="shared" si="9"/>
        <v>77063</v>
      </c>
      <c r="I20" s="110">
        <f t="shared" si="9"/>
        <v>2265</v>
      </c>
      <c r="J20" s="110">
        <f>SUM(J8:J19)</f>
        <v>296461</v>
      </c>
      <c r="K20" s="110">
        <f t="shared" si="9"/>
        <v>305842</v>
      </c>
      <c r="L20" s="110">
        <f t="shared" si="9"/>
        <v>58177</v>
      </c>
      <c r="M20" s="110">
        <f t="shared" si="9"/>
        <v>20285</v>
      </c>
      <c r="N20" s="110">
        <f t="shared" si="9"/>
        <v>51442</v>
      </c>
      <c r="O20" s="111">
        <f>SUM(O8:O19)</f>
        <v>129904</v>
      </c>
      <c r="P20" s="110">
        <f t="shared" si="9"/>
        <v>103910</v>
      </c>
      <c r="Q20" s="110">
        <f t="shared" si="9"/>
        <v>36</v>
      </c>
      <c r="R20" s="111">
        <f t="shared" si="9"/>
        <v>1073</v>
      </c>
      <c r="S20" s="110">
        <f t="shared" si="9"/>
        <v>136335</v>
      </c>
      <c r="T20" s="110">
        <f>SUM(T8:T19)</f>
        <v>241354</v>
      </c>
      <c r="U20" s="110">
        <f>SUM(U8:U19)</f>
        <v>435746</v>
      </c>
      <c r="V20" s="111">
        <f>SUM(V8:V19)</f>
        <v>64488</v>
      </c>
      <c r="W20" s="111">
        <v>813954</v>
      </c>
      <c r="X20" s="111">
        <v>395168</v>
      </c>
      <c r="Y20" s="621"/>
      <c r="Z20" s="110">
        <f>Z19</f>
        <v>1353981</v>
      </c>
      <c r="AA20" s="111">
        <f>AA19</f>
        <v>1302665</v>
      </c>
      <c r="AB20" s="112">
        <f>Z20/AA20</f>
        <v>1.0393930903186928</v>
      </c>
      <c r="AC20" s="10"/>
    </row>
    <row r="21" spans="1:30">
      <c r="A21" s="2296"/>
      <c r="B21" s="27"/>
      <c r="C21" s="27"/>
      <c r="D21" s="27"/>
      <c r="E21" s="27"/>
      <c r="F21" s="27"/>
      <c r="G21" s="27"/>
      <c r="H21" s="27"/>
      <c r="I21" s="27"/>
      <c r="J21" s="27"/>
      <c r="K21" s="27"/>
      <c r="L21" s="27"/>
      <c r="M21" s="27"/>
      <c r="N21" s="27"/>
      <c r="O21" s="27"/>
      <c r="P21" s="28"/>
      <c r="Q21" s="28"/>
      <c r="R21" s="28"/>
      <c r="S21" s="28"/>
      <c r="T21" s="28"/>
      <c r="U21" s="28"/>
      <c r="V21" s="10"/>
      <c r="W21" s="10"/>
      <c r="X21" s="10"/>
      <c r="Y21" s="10"/>
      <c r="Z21" s="28"/>
      <c r="AA21" s="10"/>
      <c r="AB21" s="10"/>
      <c r="AC21" s="10"/>
    </row>
    <row r="22" spans="1:30" ht="15">
      <c r="A22" s="6"/>
      <c r="B22" s="10"/>
      <c r="C22" s="10"/>
      <c r="D22" s="10"/>
      <c r="E22" s="10"/>
      <c r="F22" s="10"/>
      <c r="G22" s="10"/>
      <c r="H22" s="10"/>
      <c r="I22" s="29"/>
      <c r="J22" s="30"/>
      <c r="K22" s="10"/>
      <c r="L22" s="10"/>
      <c r="M22" s="10"/>
      <c r="N22" s="159"/>
      <c r="O22" s="159"/>
      <c r="P22" s="159"/>
      <c r="Q22" s="10"/>
      <c r="R22" s="10"/>
      <c r="S22" s="10"/>
      <c r="T22" s="10"/>
      <c r="U22" s="10"/>
      <c r="V22" s="30"/>
      <c r="W22" s="30"/>
      <c r="X22" s="30"/>
      <c r="Y22" s="30"/>
      <c r="Z22" s="10"/>
      <c r="AA22" s="10"/>
      <c r="AB22" s="10"/>
      <c r="AC22" s="10"/>
    </row>
    <row r="23" spans="1:30" ht="15.5">
      <c r="A23" s="2680" t="s">
        <v>1192</v>
      </c>
      <c r="B23" s="2680"/>
      <c r="C23" s="2680"/>
      <c r="D23" s="2680"/>
      <c r="E23" s="2680"/>
      <c r="F23" s="2680"/>
      <c r="G23" s="2680"/>
      <c r="H23" s="2680"/>
      <c r="I23" s="2680"/>
      <c r="J23" s="2680"/>
      <c r="K23" s="2680"/>
      <c r="L23" s="2680"/>
      <c r="M23" s="2680"/>
      <c r="N23" s="2680"/>
      <c r="O23" s="2680"/>
      <c r="P23" s="159"/>
      <c r="Q23" s="31"/>
      <c r="R23" s="31"/>
      <c r="S23" s="31"/>
      <c r="T23" s="31"/>
      <c r="U23" s="31"/>
      <c r="V23" s="30"/>
      <c r="W23" s="30"/>
      <c r="X23" s="30"/>
      <c r="Y23" s="30"/>
      <c r="Z23" s="10"/>
      <c r="AA23" s="10"/>
      <c r="AB23" s="10"/>
      <c r="AC23" s="10"/>
    </row>
    <row r="24" spans="1:30" ht="15.5">
      <c r="A24" s="2680" t="s">
        <v>1193</v>
      </c>
      <c r="B24" s="2680"/>
      <c r="C24" s="2680"/>
      <c r="D24" s="2680"/>
      <c r="E24" s="2680"/>
      <c r="F24" s="2680"/>
      <c r="G24" s="2680"/>
      <c r="H24" s="2680"/>
      <c r="I24" s="2680"/>
      <c r="J24" s="2680"/>
      <c r="K24" s="2680"/>
      <c r="L24" s="2680"/>
      <c r="M24" s="2680"/>
      <c r="N24" s="2680"/>
      <c r="O24" s="2680"/>
      <c r="P24" s="31"/>
      <c r="Q24" s="31"/>
      <c r="R24" s="31"/>
      <c r="S24" s="31"/>
      <c r="T24" s="31"/>
      <c r="U24" s="31"/>
      <c r="V24" s="10"/>
      <c r="W24" s="10"/>
      <c r="X24" s="10"/>
      <c r="Y24" s="10"/>
      <c r="Z24" s="10"/>
      <c r="AA24" s="10"/>
      <c r="AB24" s="10"/>
      <c r="AC24" s="10"/>
    </row>
    <row r="25" spans="1:30" ht="15.5">
      <c r="A25" s="2680" t="s">
        <v>1194</v>
      </c>
      <c r="B25" s="2680"/>
      <c r="C25" s="2680"/>
      <c r="D25" s="2680"/>
      <c r="E25" s="2680"/>
      <c r="F25" s="2680"/>
      <c r="G25" s="2680"/>
      <c r="H25" s="2680"/>
      <c r="I25" s="2680"/>
      <c r="J25" s="2680"/>
      <c r="K25" s="2680"/>
      <c r="L25" s="2680"/>
      <c r="M25" s="2680"/>
      <c r="N25" s="2680"/>
      <c r="O25" s="2680"/>
      <c r="P25" s="31"/>
      <c r="Q25" s="31"/>
      <c r="R25" s="31"/>
      <c r="S25" s="31"/>
      <c r="T25" s="31"/>
      <c r="U25" s="31"/>
      <c r="V25" s="10"/>
      <c r="W25" s="10"/>
      <c r="X25" s="10"/>
      <c r="Y25" s="10"/>
      <c r="Z25" s="10"/>
      <c r="AA25" s="10"/>
      <c r="AB25" s="10"/>
      <c r="AC25" s="10"/>
    </row>
    <row r="26" spans="1:30" ht="15.5">
      <c r="A26" s="2680" t="s">
        <v>1195</v>
      </c>
      <c r="B26" s="2680"/>
      <c r="C26" s="2680"/>
      <c r="D26" s="2680"/>
      <c r="E26" s="2680"/>
      <c r="F26" s="2680"/>
      <c r="G26" s="2680"/>
      <c r="H26" s="2680"/>
      <c r="I26" s="2680"/>
      <c r="J26" s="2680"/>
      <c r="K26" s="2680"/>
      <c r="L26" s="2680"/>
      <c r="M26" s="2680"/>
      <c r="N26" s="2680"/>
      <c r="O26" s="2680"/>
      <c r="P26" s="31"/>
      <c r="Q26" s="31"/>
      <c r="R26" s="31"/>
      <c r="S26" s="31"/>
      <c r="T26" s="31"/>
      <c r="U26" s="31"/>
      <c r="V26" s="10"/>
      <c r="W26" s="10"/>
      <c r="X26" s="10"/>
      <c r="Y26" s="10"/>
      <c r="Z26" s="10"/>
      <c r="AA26" s="10"/>
      <c r="AB26" s="10"/>
      <c r="AC26" s="10"/>
    </row>
    <row r="27" spans="1:30" ht="15.5">
      <c r="A27" s="2681" t="s">
        <v>1196</v>
      </c>
      <c r="B27" s="2680"/>
      <c r="C27" s="2680"/>
      <c r="D27" s="2680"/>
      <c r="E27" s="2680"/>
      <c r="F27" s="2680"/>
      <c r="G27" s="2680"/>
      <c r="H27" s="2680"/>
      <c r="I27" s="2680"/>
      <c r="J27" s="2680"/>
      <c r="K27" s="2680"/>
      <c r="L27" s="2680"/>
      <c r="M27" s="2680"/>
      <c r="N27" s="2680"/>
      <c r="O27" s="2680"/>
      <c r="P27" s="31"/>
      <c r="Q27" s="31"/>
      <c r="R27" s="31"/>
      <c r="S27" s="31"/>
      <c r="T27" s="31"/>
      <c r="U27" s="31"/>
      <c r="V27" s="10"/>
      <c r="W27" s="10"/>
      <c r="X27" s="10"/>
      <c r="Y27" s="10"/>
      <c r="Z27" s="10"/>
      <c r="AA27" s="10"/>
      <c r="AB27" s="10"/>
      <c r="AC27" s="10"/>
    </row>
    <row r="28" spans="1:30" ht="14.15" customHeight="1">
      <c r="A28" s="2681" t="s">
        <v>1197</v>
      </c>
      <c r="B28" s="2680"/>
      <c r="C28" s="2680"/>
      <c r="D28" s="2680"/>
      <c r="E28" s="2680"/>
      <c r="F28" s="2680"/>
      <c r="G28" s="2680"/>
      <c r="H28" s="2680"/>
      <c r="I28" s="2680"/>
      <c r="J28" s="2680"/>
      <c r="K28" s="2680"/>
      <c r="L28" s="2680"/>
      <c r="M28" s="2680"/>
      <c r="N28" s="2680"/>
      <c r="O28" s="10"/>
      <c r="P28" s="31"/>
      <c r="Q28" s="31"/>
      <c r="R28" s="31"/>
      <c r="S28" s="31"/>
      <c r="T28" s="31"/>
      <c r="U28" s="31"/>
      <c r="V28" s="10"/>
      <c r="W28" s="10"/>
      <c r="X28" s="10"/>
      <c r="Y28" s="10"/>
      <c r="Z28" s="10"/>
      <c r="AA28" s="10"/>
      <c r="AB28" s="10"/>
      <c r="AC28" s="10"/>
    </row>
    <row r="29" spans="1:30" ht="15.65" customHeight="1">
      <c r="A29" s="2679" t="s">
        <v>1198</v>
      </c>
      <c r="B29" s="2680"/>
      <c r="C29" s="2680"/>
      <c r="D29" s="2680"/>
      <c r="E29" s="2680"/>
      <c r="F29" s="2680"/>
      <c r="G29" s="2680"/>
      <c r="H29" s="2680"/>
      <c r="I29" s="2680"/>
      <c r="J29" s="2680"/>
      <c r="K29" s="2680"/>
      <c r="L29" s="2680"/>
      <c r="M29" s="2680"/>
      <c r="N29" s="2680"/>
      <c r="O29" s="2680"/>
      <c r="P29" s="10"/>
      <c r="Q29" s="10"/>
      <c r="R29" s="10"/>
      <c r="S29" s="10"/>
      <c r="T29" s="10"/>
      <c r="U29" s="10"/>
      <c r="V29" s="10"/>
      <c r="W29" s="10"/>
      <c r="X29" s="10"/>
      <c r="Y29" s="10"/>
      <c r="Z29" s="10"/>
      <c r="AA29" s="10"/>
      <c r="AB29" s="10"/>
      <c r="AC29" s="10"/>
    </row>
    <row r="30" spans="1:30">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row>
    <row r="31" spans="1:30">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row>
    <row r="32" spans="1:30">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row>
    <row r="33" spans="1:29">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row>
  </sheetData>
  <customSheetViews>
    <customSheetView guid="{F8F6599B-2A1F-4529-A350-AEBC686D896D}" scale="90" showPageBreaks="1" fitToPage="1" printArea="1">
      <pageMargins left="0" right="0" top="0" bottom="0" header="0" footer="0"/>
      <printOptions horizontalCentered="1" verticalCentered="1" headings="1" gridLines="1"/>
      <pageSetup paperSize="5" scale="57" firstPageNumber="98" orientation="landscape" useFirstPageNumber="1" r:id="rId1"/>
      <headerFooter scaleWithDoc="0" alignWithMargins="0"/>
    </customSheetView>
  </customSheetViews>
  <mergeCells count="33">
    <mergeCell ref="A1:AB1"/>
    <mergeCell ref="A2:AB2"/>
    <mergeCell ref="A3:AB3"/>
    <mergeCell ref="A5:A7"/>
    <mergeCell ref="B5:K5"/>
    <mergeCell ref="L5:O5"/>
    <mergeCell ref="P5:T5"/>
    <mergeCell ref="U5:V5"/>
    <mergeCell ref="Z5:Z7"/>
    <mergeCell ref="AA5:AA7"/>
    <mergeCell ref="T6:T7"/>
    <mergeCell ref="U6:U7"/>
    <mergeCell ref="V6:V7"/>
    <mergeCell ref="M6:M7"/>
    <mergeCell ref="N6:N7"/>
    <mergeCell ref="O6:O7"/>
    <mergeCell ref="AB5:AB7"/>
    <mergeCell ref="B6:E6"/>
    <mergeCell ref="F6:J6"/>
    <mergeCell ref="K6:K7"/>
    <mergeCell ref="L6:L7"/>
    <mergeCell ref="W5:Y6"/>
    <mergeCell ref="R6:R7"/>
    <mergeCell ref="S6:S7"/>
    <mergeCell ref="P6:P7"/>
    <mergeCell ref="Q6:Q7"/>
    <mergeCell ref="A29:O29"/>
    <mergeCell ref="A23:O23"/>
    <mergeCell ref="A24:O24"/>
    <mergeCell ref="A25:O25"/>
    <mergeCell ref="A26:O26"/>
    <mergeCell ref="A27:O27"/>
    <mergeCell ref="A28:N28"/>
  </mergeCells>
  <printOptions horizontalCentered="1"/>
  <pageMargins left="0.25" right="0.25" top="0.5" bottom="0.5" header="0.3" footer="0.3"/>
  <pageSetup scale="31" firstPageNumber="98" orientation="portrait" r:id="rId2"/>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1FD81-6715-4B97-8907-3AFA95009E09}">
  <sheetPr>
    <pageSetUpPr fitToPage="1"/>
  </sheetPr>
  <dimension ref="A1:AD95"/>
  <sheetViews>
    <sheetView view="pageBreakPreview" zoomScale="90" zoomScaleNormal="100" zoomScaleSheetLayoutView="90" workbookViewId="0">
      <selection activeCell="E32" sqref="E32"/>
    </sheetView>
  </sheetViews>
  <sheetFormatPr defaultColWidth="9.453125" defaultRowHeight="13"/>
  <cols>
    <col min="1" max="10" width="16.54296875" style="10" customWidth="1"/>
    <col min="11" max="11" width="16.453125" style="10" customWidth="1"/>
    <col min="12" max="12" width="25.54296875" style="10" bestFit="1" customWidth="1"/>
    <col min="13" max="16384" width="9.453125" style="10"/>
  </cols>
  <sheetData>
    <row r="1" spans="1:30" customFormat="1" ht="15.75" customHeight="1">
      <c r="A1" s="2439" t="s">
        <v>1199</v>
      </c>
      <c r="B1" s="2439"/>
      <c r="C1" s="2439"/>
      <c r="D1" s="2439"/>
      <c r="E1" s="2439"/>
      <c r="F1" s="2439"/>
      <c r="G1" s="2439"/>
      <c r="H1" s="2439"/>
      <c r="I1" s="2439"/>
      <c r="J1" s="2439"/>
      <c r="K1" s="2439"/>
      <c r="L1" s="154"/>
      <c r="M1" s="154"/>
      <c r="N1" s="154"/>
      <c r="O1" s="154"/>
      <c r="P1" s="154"/>
      <c r="Q1" s="154"/>
      <c r="R1" s="154"/>
      <c r="S1" s="154"/>
      <c r="T1" s="154"/>
      <c r="U1" s="154"/>
      <c r="V1" s="154"/>
      <c r="W1" s="154"/>
      <c r="X1" s="154"/>
      <c r="Y1" s="154"/>
      <c r="Z1" s="154"/>
      <c r="AA1" s="154"/>
      <c r="AB1" s="154"/>
      <c r="AC1" s="154"/>
      <c r="AD1" s="154"/>
    </row>
    <row r="2" spans="1:30" customFormat="1" ht="15">
      <c r="A2" s="2436" t="str" cm="1">
        <f t="array" ref="A2">'ESA Summary Table 1'!A2:A2</f>
        <v>Southern California Edison</v>
      </c>
      <c r="B2" s="2436"/>
      <c r="C2" s="2436"/>
      <c r="D2" s="2436"/>
      <c r="E2" s="2436"/>
      <c r="F2" s="2436"/>
      <c r="G2" s="2436"/>
      <c r="H2" s="2436"/>
      <c r="I2" s="2436"/>
      <c r="J2" s="2436"/>
      <c r="K2" s="2436"/>
      <c r="L2" s="63"/>
      <c r="M2" s="63"/>
      <c r="N2" s="63"/>
      <c r="O2" s="63"/>
      <c r="P2" s="63"/>
      <c r="Q2" s="63"/>
      <c r="R2" s="63"/>
      <c r="S2" s="63"/>
      <c r="T2" s="63"/>
      <c r="U2" s="63"/>
      <c r="V2" s="63"/>
      <c r="W2" s="63"/>
      <c r="X2" s="63"/>
      <c r="Y2" s="63"/>
      <c r="Z2" s="63"/>
      <c r="AA2" s="63"/>
      <c r="AB2" s="63"/>
      <c r="AC2" s="63"/>
      <c r="AD2" s="63"/>
    </row>
    <row r="3" spans="1:30" customFormat="1" ht="15">
      <c r="A3" s="2436" t="str" cm="1">
        <f t="array" ref="A3">'ESA Summary Table 1'!A3:A3</f>
        <v>Program Year 2024 Annual Report</v>
      </c>
      <c r="B3" s="2436"/>
      <c r="C3" s="2436"/>
      <c r="D3" s="2436"/>
      <c r="E3" s="2436"/>
      <c r="F3" s="2436"/>
      <c r="G3" s="2436"/>
      <c r="H3" s="2436"/>
      <c r="I3" s="2436"/>
      <c r="J3" s="2436"/>
      <c r="K3" s="2436"/>
      <c r="L3" s="155"/>
      <c r="M3" s="155"/>
      <c r="N3" s="155"/>
      <c r="O3" s="155"/>
      <c r="P3" s="155"/>
      <c r="Q3" s="155"/>
      <c r="R3" s="155"/>
      <c r="S3" s="155"/>
      <c r="T3" s="155"/>
      <c r="U3" s="155"/>
      <c r="V3" s="155"/>
      <c r="W3" s="155"/>
      <c r="X3" s="155"/>
      <c r="Y3" s="155"/>
      <c r="Z3" s="155"/>
      <c r="AA3" s="155"/>
      <c r="AB3" s="155"/>
      <c r="AC3" s="155"/>
      <c r="AD3" s="155"/>
    </row>
    <row r="4" spans="1:30" customFormat="1" ht="15.5" thickBot="1">
      <c r="A4" s="1411"/>
      <c r="B4" s="1411"/>
      <c r="C4" s="1411"/>
      <c r="D4" s="1411"/>
      <c r="E4" s="1411"/>
      <c r="F4" s="1411"/>
      <c r="G4" s="1411"/>
      <c r="H4" s="1411"/>
      <c r="I4" s="1411"/>
      <c r="J4" s="1411"/>
      <c r="K4" s="1411"/>
      <c r="L4" s="155"/>
      <c r="M4" s="155"/>
      <c r="N4" s="155"/>
      <c r="O4" s="155"/>
      <c r="P4" s="155"/>
      <c r="Q4" s="155"/>
      <c r="R4" s="155"/>
      <c r="S4" s="155"/>
      <c r="T4" s="155"/>
      <c r="U4" s="155"/>
      <c r="V4" s="155"/>
      <c r="W4" s="155"/>
      <c r="X4" s="155"/>
      <c r="Y4" s="155"/>
      <c r="Z4" s="155"/>
      <c r="AA4" s="155"/>
      <c r="AB4" s="155"/>
      <c r="AC4" s="155"/>
      <c r="AD4" s="155"/>
    </row>
    <row r="5" spans="1:30" ht="30" customHeight="1" thickBot="1">
      <c r="A5" s="2727" t="s">
        <v>1200</v>
      </c>
      <c r="B5" s="2728"/>
      <c r="C5" s="2728"/>
      <c r="D5" s="2728"/>
      <c r="E5" s="2728"/>
      <c r="F5" s="2728"/>
      <c r="G5" s="2728"/>
      <c r="H5" s="2728"/>
      <c r="I5" s="2728"/>
      <c r="J5" s="2728"/>
      <c r="K5" s="2729"/>
    </row>
    <row r="6" spans="1:30" ht="96" customHeight="1" thickBot="1">
      <c r="A6" s="113" t="s">
        <v>1114</v>
      </c>
      <c r="B6" s="133" t="s">
        <v>1201</v>
      </c>
      <c r="C6" s="133" t="s">
        <v>1202</v>
      </c>
      <c r="D6" s="134" t="s">
        <v>1203</v>
      </c>
      <c r="E6" s="134" t="s">
        <v>1204</v>
      </c>
      <c r="F6" s="134" t="s">
        <v>1205</v>
      </c>
      <c r="G6" s="133" t="s">
        <v>1206</v>
      </c>
      <c r="H6" s="133" t="s">
        <v>1207</v>
      </c>
      <c r="I6" s="133" t="s">
        <v>1208</v>
      </c>
      <c r="J6" s="134" t="s">
        <v>1209</v>
      </c>
      <c r="K6" s="135" t="s">
        <v>1210</v>
      </c>
    </row>
    <row r="7" spans="1:30" ht="15.5">
      <c r="A7" s="81" t="s">
        <v>1187</v>
      </c>
      <c r="B7" s="82">
        <f>'CARE-Table 2'!Z8</f>
        <v>1307217</v>
      </c>
      <c r="C7" s="82">
        <v>3982</v>
      </c>
      <c r="D7" s="83">
        <f t="shared" ref="D7:D19" si="0">C7/B7</f>
        <v>3.0461660152828491E-3</v>
      </c>
      <c r="E7" s="83">
        <f t="shared" ref="E7:E19" si="1">G7/C7</f>
        <v>0.23380210949271724</v>
      </c>
      <c r="F7" s="83">
        <f t="shared" ref="F7:F19" si="2">H7/C7</f>
        <v>6.2782521346057257E-3</v>
      </c>
      <c r="G7" s="82">
        <v>931</v>
      </c>
      <c r="H7" s="82">
        <v>25</v>
      </c>
      <c r="I7" s="82">
        <f t="shared" ref="I7:I18" si="3">SUM(G7:H7)</f>
        <v>956</v>
      </c>
      <c r="J7" s="84">
        <f t="shared" ref="J7:J18" si="4">IF(C7=0,0,I7/C7)</f>
        <v>0.24008036162732296</v>
      </c>
      <c r="K7" s="85">
        <f t="shared" ref="K7:K19" si="5">I7/B7</f>
        <v>7.3132463852596777E-4</v>
      </c>
    </row>
    <row r="8" spans="1:30" ht="15.5">
      <c r="A8" s="1412" t="s">
        <v>1188</v>
      </c>
      <c r="B8" s="82">
        <f>'CARE-Table 2'!Z9</f>
        <v>1314552</v>
      </c>
      <c r="C8" s="936">
        <v>1530</v>
      </c>
      <c r="D8" s="83">
        <f t="shared" si="0"/>
        <v>1.1638946196118524E-3</v>
      </c>
      <c r="E8" s="83">
        <f t="shared" si="1"/>
        <v>1.9607843137254902E-3</v>
      </c>
      <c r="F8" s="83">
        <f t="shared" si="2"/>
        <v>1.9607843137254902E-3</v>
      </c>
      <c r="G8" s="936">
        <v>3</v>
      </c>
      <c r="H8" s="936">
        <v>3</v>
      </c>
      <c r="I8" s="82">
        <f t="shared" si="3"/>
        <v>6</v>
      </c>
      <c r="J8" s="84">
        <f t="shared" si="4"/>
        <v>3.9215686274509803E-3</v>
      </c>
      <c r="K8" s="85">
        <f t="shared" si="5"/>
        <v>4.5642926259288338E-6</v>
      </c>
    </row>
    <row r="9" spans="1:30" ht="15.5">
      <c r="A9" s="1412" t="s">
        <v>1189</v>
      </c>
      <c r="B9" s="82">
        <f>'CARE-Table 2'!Z10</f>
        <v>1320413</v>
      </c>
      <c r="C9" s="936">
        <v>3107</v>
      </c>
      <c r="D9" s="83">
        <f t="shared" si="0"/>
        <v>2.3530516588370458E-3</v>
      </c>
      <c r="E9" s="83">
        <f t="shared" si="1"/>
        <v>0.23270035403926617</v>
      </c>
      <c r="F9" s="83">
        <f t="shared" si="2"/>
        <v>3.2185387833923397E-3</v>
      </c>
      <c r="G9" s="936">
        <v>723</v>
      </c>
      <c r="H9" s="936">
        <v>10</v>
      </c>
      <c r="I9" s="82">
        <f t="shared" si="3"/>
        <v>733</v>
      </c>
      <c r="J9" s="84">
        <f t="shared" si="4"/>
        <v>0.23591889282265852</v>
      </c>
      <c r="K9" s="85">
        <f t="shared" si="5"/>
        <v>5.5512934210735581E-4</v>
      </c>
      <c r="L9" s="159"/>
      <c r="M9" s="159"/>
      <c r="N9" s="159"/>
    </row>
    <row r="10" spans="1:30" ht="15.5">
      <c r="A10" s="1412" t="s">
        <v>1190</v>
      </c>
      <c r="B10" s="82">
        <f>'CARE-Table 2'!Z11</f>
        <v>1322312</v>
      </c>
      <c r="C10" s="936">
        <v>608</v>
      </c>
      <c r="D10" s="83">
        <f t="shared" si="0"/>
        <v>4.5980071269110465E-4</v>
      </c>
      <c r="E10" s="83">
        <f t="shared" si="1"/>
        <v>0</v>
      </c>
      <c r="F10" s="83">
        <f t="shared" si="2"/>
        <v>0</v>
      </c>
      <c r="G10" s="936">
        <v>0</v>
      </c>
      <c r="H10" s="936">
        <v>0</v>
      </c>
      <c r="I10" s="82">
        <f t="shared" si="3"/>
        <v>0</v>
      </c>
      <c r="J10" s="84">
        <f t="shared" si="4"/>
        <v>0</v>
      </c>
      <c r="K10" s="85">
        <f t="shared" si="5"/>
        <v>0</v>
      </c>
      <c r="L10" s="160"/>
      <c r="M10" s="159"/>
      <c r="N10" s="159"/>
    </row>
    <row r="11" spans="1:30" ht="15.5">
      <c r="A11" s="1412" t="s">
        <v>1121</v>
      </c>
      <c r="B11" s="82">
        <f>'CARE-Table 2'!Z12</f>
        <v>1335896</v>
      </c>
      <c r="C11" s="936">
        <v>425</v>
      </c>
      <c r="D11" s="83">
        <f t="shared" si="0"/>
        <v>3.1813853773048203E-4</v>
      </c>
      <c r="E11" s="83">
        <f t="shared" si="1"/>
        <v>2.352941176470588E-3</v>
      </c>
      <c r="F11" s="83">
        <f t="shared" si="2"/>
        <v>0</v>
      </c>
      <c r="G11" s="936">
        <v>1</v>
      </c>
      <c r="H11" s="936">
        <v>0</v>
      </c>
      <c r="I11" s="82">
        <f t="shared" si="3"/>
        <v>1</v>
      </c>
      <c r="J11" s="84">
        <f t="shared" si="4"/>
        <v>2.352941176470588E-3</v>
      </c>
      <c r="K11" s="85">
        <f t="shared" si="5"/>
        <v>7.4856126524819295E-7</v>
      </c>
    </row>
    <row r="12" spans="1:30" ht="15.5">
      <c r="A12" s="1412" t="s">
        <v>1122</v>
      </c>
      <c r="B12" s="82">
        <f>'CARE-Table 2'!Z13</f>
        <v>1329379</v>
      </c>
      <c r="C12" s="936">
        <v>251</v>
      </c>
      <c r="D12" s="83">
        <f t="shared" si="0"/>
        <v>1.8880996314820679E-4</v>
      </c>
      <c r="E12" s="83">
        <f t="shared" si="1"/>
        <v>1.1952191235059761E-2</v>
      </c>
      <c r="F12" s="83">
        <f t="shared" si="2"/>
        <v>0</v>
      </c>
      <c r="G12" s="936">
        <v>3</v>
      </c>
      <c r="H12" s="936">
        <v>0</v>
      </c>
      <c r="I12" s="82">
        <f t="shared" si="3"/>
        <v>3</v>
      </c>
      <c r="J12" s="84">
        <f t="shared" si="4"/>
        <v>1.1952191235059761E-2</v>
      </c>
      <c r="K12" s="85">
        <f t="shared" si="5"/>
        <v>2.2566927866319537E-6</v>
      </c>
    </row>
    <row r="13" spans="1:30" ht="15.5">
      <c r="A13" s="1412" t="s">
        <v>1123</v>
      </c>
      <c r="B13" s="82">
        <f>'CARE-Table 2'!Z14</f>
        <v>1344010</v>
      </c>
      <c r="C13" s="936">
        <v>267</v>
      </c>
      <c r="D13" s="83">
        <f t="shared" si="0"/>
        <v>1.9865923616639756E-4</v>
      </c>
      <c r="E13" s="83">
        <f t="shared" si="1"/>
        <v>0</v>
      </c>
      <c r="F13" s="83">
        <f t="shared" si="2"/>
        <v>0</v>
      </c>
      <c r="G13" s="936">
        <v>0</v>
      </c>
      <c r="H13" s="936">
        <v>0</v>
      </c>
      <c r="I13" s="82">
        <f t="shared" si="3"/>
        <v>0</v>
      </c>
      <c r="J13" s="84">
        <f t="shared" si="4"/>
        <v>0</v>
      </c>
      <c r="K13" s="85">
        <f t="shared" si="5"/>
        <v>0</v>
      </c>
    </row>
    <row r="14" spans="1:30" ht="15.5">
      <c r="A14" s="1412" t="s">
        <v>1124</v>
      </c>
      <c r="B14" s="82">
        <f>'CARE-Table 2'!Z15</f>
        <v>1356862</v>
      </c>
      <c r="C14" s="936">
        <v>37</v>
      </c>
      <c r="D14" s="83">
        <f t="shared" si="0"/>
        <v>2.7268801101364766E-5</v>
      </c>
      <c r="E14" s="83">
        <f t="shared" si="1"/>
        <v>0</v>
      </c>
      <c r="F14" s="83">
        <f t="shared" si="2"/>
        <v>0</v>
      </c>
      <c r="G14" s="936">
        <v>0</v>
      </c>
      <c r="H14" s="936">
        <v>0</v>
      </c>
      <c r="I14" s="82">
        <f t="shared" si="3"/>
        <v>0</v>
      </c>
      <c r="J14" s="84">
        <f t="shared" si="4"/>
        <v>0</v>
      </c>
      <c r="K14" s="85">
        <f t="shared" si="5"/>
        <v>0</v>
      </c>
    </row>
    <row r="15" spans="1:30" ht="15.5">
      <c r="A15" s="1412" t="s">
        <v>1125</v>
      </c>
      <c r="B15" s="82">
        <f>'CARE-Table 2'!Z16</f>
        <v>1360030</v>
      </c>
      <c r="C15" s="936">
        <v>24</v>
      </c>
      <c r="D15" s="83">
        <f t="shared" si="0"/>
        <v>1.7646669558759734E-5</v>
      </c>
      <c r="E15" s="83">
        <f t="shared" si="1"/>
        <v>0</v>
      </c>
      <c r="F15" s="83">
        <f t="shared" si="2"/>
        <v>0</v>
      </c>
      <c r="G15" s="936">
        <v>0</v>
      </c>
      <c r="H15" s="936">
        <v>0</v>
      </c>
      <c r="I15" s="82">
        <f t="shared" si="3"/>
        <v>0</v>
      </c>
      <c r="J15" s="84">
        <f t="shared" si="4"/>
        <v>0</v>
      </c>
      <c r="K15" s="85">
        <f t="shared" si="5"/>
        <v>0</v>
      </c>
    </row>
    <row r="16" spans="1:30" ht="15.5">
      <c r="A16" s="1412" t="s">
        <v>1126</v>
      </c>
      <c r="B16" s="82">
        <f>'CARE-Table 2'!Z17</f>
        <v>1366273</v>
      </c>
      <c r="C16" s="936">
        <v>279</v>
      </c>
      <c r="D16" s="83">
        <f t="shared" si="0"/>
        <v>2.0420516251144538E-4</v>
      </c>
      <c r="E16" s="83">
        <f t="shared" si="1"/>
        <v>0.32616487455197135</v>
      </c>
      <c r="F16" s="83">
        <f t="shared" si="2"/>
        <v>7.1684587813620072E-3</v>
      </c>
      <c r="G16" s="936">
        <v>91</v>
      </c>
      <c r="H16" s="936">
        <v>2</v>
      </c>
      <c r="I16" s="82">
        <f t="shared" si="3"/>
        <v>93</v>
      </c>
      <c r="J16" s="84">
        <f t="shared" si="4"/>
        <v>0.33333333333333331</v>
      </c>
      <c r="K16" s="85">
        <f t="shared" si="5"/>
        <v>6.8068387503815127E-5</v>
      </c>
    </row>
    <row r="17" spans="1:11" ht="15.5">
      <c r="A17" s="1412" t="s">
        <v>1127</v>
      </c>
      <c r="B17" s="82">
        <f>'CARE-Table 2'!Z18</f>
        <v>1363256</v>
      </c>
      <c r="C17" s="936">
        <v>785</v>
      </c>
      <c r="D17" s="83">
        <f t="shared" si="0"/>
        <v>5.7582728409044225E-4</v>
      </c>
      <c r="E17" s="83">
        <f t="shared" si="1"/>
        <v>0</v>
      </c>
      <c r="F17" s="83">
        <f t="shared" si="2"/>
        <v>1.1464968152866241E-2</v>
      </c>
      <c r="G17" s="936">
        <v>0</v>
      </c>
      <c r="H17" s="936">
        <v>9</v>
      </c>
      <c r="I17" s="82">
        <f t="shared" si="3"/>
        <v>9</v>
      </c>
      <c r="J17" s="84">
        <f t="shared" si="4"/>
        <v>1.1464968152866241E-2</v>
      </c>
      <c r="K17" s="85">
        <f t="shared" si="5"/>
        <v>6.6018414736483826E-6</v>
      </c>
    </row>
    <row r="18" spans="1:11" ht="16" thickBot="1">
      <c r="A18" s="937" t="s">
        <v>1128</v>
      </c>
      <c r="B18" s="82">
        <f>'CARE-Table 2'!Z19</f>
        <v>1353981</v>
      </c>
      <c r="C18" s="1003">
        <v>1267</v>
      </c>
      <c r="D18" s="83">
        <f t="shared" si="0"/>
        <v>9.3575906899727543E-4</v>
      </c>
      <c r="E18" s="83">
        <f t="shared" si="1"/>
        <v>0</v>
      </c>
      <c r="F18" s="83">
        <f t="shared" si="2"/>
        <v>2.3677979479084454E-3</v>
      </c>
      <c r="G18" s="1003">
        <v>0</v>
      </c>
      <c r="H18" s="1003">
        <v>3</v>
      </c>
      <c r="I18" s="101">
        <f t="shared" si="3"/>
        <v>3</v>
      </c>
      <c r="J18" s="84">
        <f t="shared" si="4"/>
        <v>2.3677979479084454E-3</v>
      </c>
      <c r="K18" s="85">
        <f t="shared" si="5"/>
        <v>2.2156884033084659E-6</v>
      </c>
    </row>
    <row r="19" spans="1:11" ht="15.5" thickBot="1">
      <c r="A19" s="114" t="s">
        <v>1191</v>
      </c>
      <c r="B19" s="115">
        <f>B18</f>
        <v>1353981</v>
      </c>
      <c r="C19" s="115">
        <f>SUM(C7:C18)</f>
        <v>12562</v>
      </c>
      <c r="D19" s="116">
        <f t="shared" si="0"/>
        <v>9.2778259074536504E-3</v>
      </c>
      <c r="E19" s="116">
        <f t="shared" si="1"/>
        <v>0.13946823754179272</v>
      </c>
      <c r="F19" s="116">
        <f t="shared" si="2"/>
        <v>4.139468237541793E-3</v>
      </c>
      <c r="G19" s="115">
        <f>SUM(G7:G18)</f>
        <v>1752</v>
      </c>
      <c r="H19" s="115">
        <f>SUM(H7:H18)</f>
        <v>52</v>
      </c>
      <c r="I19" s="115">
        <f>SUM(I7:I18)</f>
        <v>1804</v>
      </c>
      <c r="J19" s="117">
        <f>I19/C19</f>
        <v>0.14360770577933449</v>
      </c>
      <c r="K19" s="116">
        <f t="shared" si="5"/>
        <v>1.3323672931894908E-3</v>
      </c>
    </row>
    <row r="20" spans="1:11" ht="15">
      <c r="A20" s="2297"/>
      <c r="B20" s="2298"/>
      <c r="C20" s="2298"/>
      <c r="D20" s="2299"/>
      <c r="E20" s="2299"/>
      <c r="F20" s="2299"/>
      <c r="G20" s="2298"/>
      <c r="H20" s="2298"/>
      <c r="I20" s="2298"/>
      <c r="J20" s="2299"/>
      <c r="K20" s="2299"/>
    </row>
    <row r="21" spans="1:11" ht="15.5">
      <c r="A21" s="2730" t="s">
        <v>1211</v>
      </c>
      <c r="B21" s="2731"/>
      <c r="C21" s="2731"/>
      <c r="D21" s="2731"/>
      <c r="E21" s="2731"/>
      <c r="F21" s="2731"/>
      <c r="G21" s="2731"/>
      <c r="H21" s="2731"/>
      <c r="I21" s="2731"/>
      <c r="J21" s="2731"/>
      <c r="K21" s="2549"/>
    </row>
    <row r="22" spans="1:11" ht="15.5">
      <c r="A22" s="2732" t="s">
        <v>1212</v>
      </c>
      <c r="B22" s="2733"/>
      <c r="C22" s="2733"/>
      <c r="D22" s="2733"/>
      <c r="E22" s="2733"/>
      <c r="F22" s="2733"/>
      <c r="G22" s="2733"/>
      <c r="H22" s="2733"/>
      <c r="I22" s="2733"/>
      <c r="J22" s="2733"/>
      <c r="K22" s="2733"/>
    </row>
    <row r="23" spans="1:11" ht="15.5">
      <c r="A23" s="2731" t="s">
        <v>1213</v>
      </c>
      <c r="B23" s="2731"/>
      <c r="C23" s="2731"/>
      <c r="D23" s="2731"/>
      <c r="E23" s="2731"/>
      <c r="F23" s="2731"/>
      <c r="G23" s="2731"/>
      <c r="H23" s="2731"/>
      <c r="I23" s="2731"/>
      <c r="J23" s="2731"/>
      <c r="K23" s="2731"/>
    </row>
    <row r="24" spans="1:11" ht="15.5">
      <c r="A24" s="2734" t="s">
        <v>1214</v>
      </c>
      <c r="B24" s="2549"/>
      <c r="C24" s="2549"/>
      <c r="D24" s="2549"/>
      <c r="E24" s="2549"/>
      <c r="F24" s="2549"/>
      <c r="G24" s="2549"/>
      <c r="H24" s="2549"/>
      <c r="I24" s="2549"/>
      <c r="J24" s="2549"/>
      <c r="K24" s="102"/>
    </row>
    <row r="25" spans="1:11" ht="15.5">
      <c r="A25" s="2300"/>
      <c r="B25" s="102"/>
      <c r="C25" s="102"/>
      <c r="D25" s="102"/>
      <c r="E25" s="102"/>
      <c r="F25" s="102"/>
      <c r="G25" s="102"/>
      <c r="H25" s="102"/>
      <c r="I25" s="102"/>
      <c r="J25" s="102"/>
      <c r="K25" s="102"/>
    </row>
    <row r="26" spans="1:11" ht="15.5">
      <c r="A26" s="2549" t="s">
        <v>1215</v>
      </c>
      <c r="B26" s="2549"/>
      <c r="C26" s="2549"/>
      <c r="D26" s="2549"/>
      <c r="E26" s="2549"/>
      <c r="F26" s="2549"/>
      <c r="G26" s="2549"/>
      <c r="H26" s="2549"/>
      <c r="I26" s="2549"/>
      <c r="J26" s="2549"/>
      <c r="K26" s="2549"/>
    </row>
    <row r="27" spans="1:11" ht="17.149999999999999" customHeight="1" thickBot="1">
      <c r="A27" s="2735"/>
      <c r="B27" s="2735"/>
      <c r="C27" s="2735"/>
      <c r="D27" s="2735"/>
      <c r="E27" s="2735"/>
      <c r="F27" s="2735"/>
      <c r="G27" s="2735"/>
      <c r="H27" s="2735"/>
      <c r="I27" s="2735"/>
      <c r="J27" s="1725"/>
      <c r="K27" s="1725"/>
    </row>
    <row r="28" spans="1:11" ht="15.65" customHeight="1">
      <c r="A28" s="2736" t="s">
        <v>1216</v>
      </c>
      <c r="B28" s="2737"/>
      <c r="C28" s="2737"/>
      <c r="D28" s="2738"/>
      <c r="E28" s="2737"/>
      <c r="F28" s="2737"/>
      <c r="G28" s="2737"/>
      <c r="H28" s="2737"/>
      <c r="I28" s="2737"/>
      <c r="J28" s="2737"/>
      <c r="K28" s="2738"/>
    </row>
    <row r="29" spans="1:11" ht="13.5" thickBot="1">
      <c r="A29" s="2739"/>
      <c r="B29" s="2740"/>
      <c r="C29" s="2740"/>
      <c r="D29" s="2741"/>
      <c r="E29" s="2740"/>
      <c r="F29" s="2740"/>
      <c r="G29" s="2740"/>
      <c r="H29" s="2740"/>
      <c r="I29" s="2740"/>
      <c r="J29" s="2740"/>
      <c r="K29" s="2741"/>
    </row>
    <row r="30" spans="1:11" ht="98.25" customHeight="1" thickBot="1">
      <c r="A30" s="113" t="s">
        <v>1114</v>
      </c>
      <c r="B30" s="133" t="s">
        <v>1201</v>
      </c>
      <c r="C30" s="1527" t="s">
        <v>1217</v>
      </c>
      <c r="D30" s="134" t="s">
        <v>1218</v>
      </c>
      <c r="E30" s="134" t="s">
        <v>1204</v>
      </c>
      <c r="F30" s="134" t="s">
        <v>1205</v>
      </c>
      <c r="G30" s="133" t="s">
        <v>1219</v>
      </c>
      <c r="H30" s="1527" t="s">
        <v>1220</v>
      </c>
      <c r="I30" s="1527" t="s">
        <v>1221</v>
      </c>
      <c r="J30" s="134" t="s">
        <v>1222</v>
      </c>
      <c r="K30" s="135" t="s">
        <v>1223</v>
      </c>
    </row>
    <row r="31" spans="1:11" ht="15.5">
      <c r="A31" s="81" t="s">
        <v>1187</v>
      </c>
      <c r="B31" s="79">
        <f>'CARE-Table 2'!Z8</f>
        <v>1307217</v>
      </c>
      <c r="C31" s="79">
        <v>880</v>
      </c>
      <c r="D31" s="83">
        <f t="shared" ref="D31:D43" si="6">C31/B31</f>
        <v>6.7318585973101639E-4</v>
      </c>
      <c r="E31" s="162">
        <f t="shared" ref="E31:E42" si="7">G31/C31</f>
        <v>0.78863636363636369</v>
      </c>
      <c r="F31" s="162">
        <f t="shared" ref="F31:F43" si="8">H31/C31</f>
        <v>7.9545454545454537E-3</v>
      </c>
      <c r="G31" s="79">
        <v>694</v>
      </c>
      <c r="H31" s="79">
        <v>7</v>
      </c>
      <c r="I31" s="82">
        <f>SUM(G31:H31)</f>
        <v>701</v>
      </c>
      <c r="J31" s="84">
        <f t="shared" ref="J31:J42" si="9">IF(C31=0,0,I31/C31)</f>
        <v>0.79659090909090913</v>
      </c>
      <c r="K31" s="85">
        <f t="shared" ref="K31:K43" si="10">I31/B31</f>
        <v>5.3625373599027555E-4</v>
      </c>
    </row>
    <row r="32" spans="1:11" ht="15.5">
      <c r="A32" s="1412" t="s">
        <v>1188</v>
      </c>
      <c r="B32" s="79">
        <f>'CARE-Table 2'!Z9</f>
        <v>1314552</v>
      </c>
      <c r="C32" s="79">
        <v>90</v>
      </c>
      <c r="D32" s="83">
        <f t="shared" si="6"/>
        <v>6.8464389388932502E-5</v>
      </c>
      <c r="E32" s="162">
        <f t="shared" si="7"/>
        <v>0.8</v>
      </c>
      <c r="F32" s="162">
        <f t="shared" si="8"/>
        <v>0</v>
      </c>
      <c r="G32" s="79">
        <v>72</v>
      </c>
      <c r="H32" s="79">
        <v>0</v>
      </c>
      <c r="I32" s="82">
        <f t="shared" ref="I32:I42" si="11">SUM(G32:H32)</f>
        <v>72</v>
      </c>
      <c r="J32" s="84">
        <f t="shared" si="9"/>
        <v>0.8</v>
      </c>
      <c r="K32" s="85">
        <f t="shared" si="10"/>
        <v>5.4771511511146002E-5</v>
      </c>
    </row>
    <row r="33" spans="1:11" ht="15.5">
      <c r="A33" s="1412" t="s">
        <v>1189</v>
      </c>
      <c r="B33" s="79">
        <f>'CARE-Table 2'!Z10</f>
        <v>1320413</v>
      </c>
      <c r="C33" s="79">
        <v>216</v>
      </c>
      <c r="D33" s="83">
        <f t="shared" si="6"/>
        <v>1.6358518130312258E-4</v>
      </c>
      <c r="E33" s="162">
        <f t="shared" si="7"/>
        <v>0.5092592592592593</v>
      </c>
      <c r="F33" s="162">
        <f t="shared" si="8"/>
        <v>0</v>
      </c>
      <c r="G33" s="79">
        <v>110</v>
      </c>
      <c r="H33" s="79">
        <v>0</v>
      </c>
      <c r="I33" s="82">
        <f t="shared" si="11"/>
        <v>110</v>
      </c>
      <c r="J33" s="84">
        <f t="shared" si="9"/>
        <v>0.5092592592592593</v>
      </c>
      <c r="K33" s="85">
        <f t="shared" si="10"/>
        <v>8.330726825621983E-5</v>
      </c>
    </row>
    <row r="34" spans="1:11" ht="15.5">
      <c r="A34" s="1412" t="s">
        <v>1190</v>
      </c>
      <c r="B34" s="79">
        <f>'CARE-Table 2'!Z11</f>
        <v>1322312</v>
      </c>
      <c r="C34" s="79">
        <v>359</v>
      </c>
      <c r="D34" s="83">
        <f t="shared" si="6"/>
        <v>2.7149417081596478E-4</v>
      </c>
      <c r="E34" s="162">
        <f t="shared" si="7"/>
        <v>0.59331476323119781</v>
      </c>
      <c r="F34" s="162">
        <f t="shared" si="8"/>
        <v>5.5710306406685237E-3</v>
      </c>
      <c r="G34" s="79">
        <v>213</v>
      </c>
      <c r="H34" s="79">
        <v>2</v>
      </c>
      <c r="I34" s="82">
        <f t="shared" si="11"/>
        <v>215</v>
      </c>
      <c r="J34" s="84">
        <f t="shared" si="9"/>
        <v>0.59888579387186625</v>
      </c>
      <c r="K34" s="85">
        <f t="shared" si="10"/>
        <v>1.6259400202070314E-4</v>
      </c>
    </row>
    <row r="35" spans="1:11" ht="15.5">
      <c r="A35" s="1412" t="s">
        <v>1121</v>
      </c>
      <c r="B35" s="79">
        <f>'CARE-Table 2'!Z12</f>
        <v>1335896</v>
      </c>
      <c r="C35" s="79">
        <v>122</v>
      </c>
      <c r="D35" s="83">
        <f t="shared" si="6"/>
        <v>9.132447436027954E-5</v>
      </c>
      <c r="E35" s="162">
        <f t="shared" si="7"/>
        <v>0.41803278688524592</v>
      </c>
      <c r="F35" s="162">
        <f t="shared" si="8"/>
        <v>8.1967213114754103E-3</v>
      </c>
      <c r="G35" s="79">
        <v>51</v>
      </c>
      <c r="H35" s="79">
        <v>1</v>
      </c>
      <c r="I35" s="82">
        <f t="shared" si="11"/>
        <v>52</v>
      </c>
      <c r="J35" s="84">
        <f t="shared" si="9"/>
        <v>0.42622950819672129</v>
      </c>
      <c r="K35" s="85">
        <f t="shared" si="10"/>
        <v>3.8925185792906034E-5</v>
      </c>
    </row>
    <row r="36" spans="1:11" ht="15.5">
      <c r="A36" s="1412" t="s">
        <v>1122</v>
      </c>
      <c r="B36" s="79">
        <f>'CARE-Table 2'!Z13</f>
        <v>1329379</v>
      </c>
      <c r="C36" s="79">
        <v>111</v>
      </c>
      <c r="D36" s="83">
        <f t="shared" si="6"/>
        <v>8.3497633105382291E-5</v>
      </c>
      <c r="E36" s="162">
        <f t="shared" si="7"/>
        <v>0.61261261261261257</v>
      </c>
      <c r="F36" s="162">
        <f t="shared" si="8"/>
        <v>1.8018018018018018E-2</v>
      </c>
      <c r="G36" s="79">
        <v>68</v>
      </c>
      <c r="H36" s="79">
        <v>2</v>
      </c>
      <c r="I36" s="82">
        <f t="shared" si="11"/>
        <v>70</v>
      </c>
      <c r="J36" s="84">
        <f t="shared" si="9"/>
        <v>0.63063063063063063</v>
      </c>
      <c r="K36" s="85">
        <f t="shared" si="10"/>
        <v>5.2656165021412251E-5</v>
      </c>
    </row>
    <row r="37" spans="1:11" ht="15.5">
      <c r="A37" s="1412" t="s">
        <v>1123</v>
      </c>
      <c r="B37" s="79">
        <f>'CARE-Table 2'!Z14</f>
        <v>1344010</v>
      </c>
      <c r="C37" s="936">
        <v>80</v>
      </c>
      <c r="D37" s="83">
        <f t="shared" si="6"/>
        <v>5.9523366641617253E-5</v>
      </c>
      <c r="E37" s="162">
        <f t="shared" si="7"/>
        <v>0.22500000000000001</v>
      </c>
      <c r="F37" s="162">
        <f t="shared" si="8"/>
        <v>0</v>
      </c>
      <c r="G37" s="936">
        <v>18</v>
      </c>
      <c r="H37" s="936">
        <v>0</v>
      </c>
      <c r="I37" s="82">
        <f t="shared" si="11"/>
        <v>18</v>
      </c>
      <c r="J37" s="84">
        <f t="shared" si="9"/>
        <v>0.22500000000000001</v>
      </c>
      <c r="K37" s="85">
        <f t="shared" si="10"/>
        <v>1.3392757494363882E-5</v>
      </c>
    </row>
    <row r="38" spans="1:11" ht="15.5">
      <c r="A38" s="1412" t="s">
        <v>1124</v>
      </c>
      <c r="B38" s="79">
        <f>'CARE-Table 2'!Z15</f>
        <v>1356862</v>
      </c>
      <c r="C38" s="936">
        <v>6</v>
      </c>
      <c r="D38" s="83">
        <f t="shared" si="6"/>
        <v>4.4219677461672592E-6</v>
      </c>
      <c r="E38" s="162">
        <f t="shared" si="7"/>
        <v>0.33333333333333331</v>
      </c>
      <c r="F38" s="162">
        <f t="shared" si="8"/>
        <v>0</v>
      </c>
      <c r="G38" s="936">
        <v>2</v>
      </c>
      <c r="H38" s="936">
        <v>0</v>
      </c>
      <c r="I38" s="82">
        <f t="shared" si="11"/>
        <v>2</v>
      </c>
      <c r="J38" s="84">
        <f t="shared" si="9"/>
        <v>0.33333333333333331</v>
      </c>
      <c r="K38" s="85">
        <f t="shared" si="10"/>
        <v>1.4739892487224197E-6</v>
      </c>
    </row>
    <row r="39" spans="1:11" ht="15.5">
      <c r="A39" s="1412" t="s">
        <v>1125</v>
      </c>
      <c r="B39" s="79">
        <f>'CARE-Table 2'!Z16</f>
        <v>1360030</v>
      </c>
      <c r="C39" s="936">
        <v>9</v>
      </c>
      <c r="D39" s="83">
        <f t="shared" si="6"/>
        <v>6.6175010845349003E-6</v>
      </c>
      <c r="E39" s="162">
        <f t="shared" si="7"/>
        <v>0.33333333333333331</v>
      </c>
      <c r="F39" s="162">
        <f t="shared" si="8"/>
        <v>0</v>
      </c>
      <c r="G39" s="936">
        <v>3</v>
      </c>
      <c r="H39" s="936">
        <v>0</v>
      </c>
      <c r="I39" s="82">
        <f t="shared" si="11"/>
        <v>3</v>
      </c>
      <c r="J39" s="84">
        <f t="shared" si="9"/>
        <v>0.33333333333333331</v>
      </c>
      <c r="K39" s="85">
        <f t="shared" si="10"/>
        <v>2.2058336948449668E-6</v>
      </c>
    </row>
    <row r="40" spans="1:11" ht="15.5">
      <c r="A40" s="1412" t="s">
        <v>1126</v>
      </c>
      <c r="B40" s="79">
        <f>'CARE-Table 2'!Z17</f>
        <v>1366273</v>
      </c>
      <c r="C40" s="936">
        <v>1810</v>
      </c>
      <c r="D40" s="83">
        <f t="shared" si="6"/>
        <v>1.3247718428161868E-3</v>
      </c>
      <c r="E40" s="162">
        <f t="shared" si="7"/>
        <v>0.83259668508287288</v>
      </c>
      <c r="F40" s="162">
        <f t="shared" si="8"/>
        <v>4.4198895027624313E-3</v>
      </c>
      <c r="G40" s="936">
        <v>1507</v>
      </c>
      <c r="H40" s="936">
        <v>8</v>
      </c>
      <c r="I40" s="82">
        <f t="shared" si="11"/>
        <v>1515</v>
      </c>
      <c r="J40" s="84">
        <f t="shared" si="9"/>
        <v>0.83701657458563539</v>
      </c>
      <c r="K40" s="85">
        <f t="shared" si="10"/>
        <v>1.1088559899815045E-3</v>
      </c>
    </row>
    <row r="41" spans="1:11" ht="15.5">
      <c r="A41" s="1412" t="s">
        <v>1127</v>
      </c>
      <c r="B41" s="79">
        <f>'CARE-Table 2'!Z18</f>
        <v>1363256</v>
      </c>
      <c r="C41" s="936">
        <v>437</v>
      </c>
      <c r="D41" s="83">
        <f t="shared" si="6"/>
        <v>3.205560804427048E-4</v>
      </c>
      <c r="E41" s="162">
        <f t="shared" si="7"/>
        <v>0.82379862700228834</v>
      </c>
      <c r="F41" s="162">
        <f t="shared" si="8"/>
        <v>2.2883295194508009E-3</v>
      </c>
      <c r="G41" s="936">
        <v>360</v>
      </c>
      <c r="H41" s="936">
        <v>1</v>
      </c>
      <c r="I41" s="82">
        <f t="shared" si="11"/>
        <v>361</v>
      </c>
      <c r="J41" s="84">
        <f t="shared" si="9"/>
        <v>0.82608695652173914</v>
      </c>
      <c r="K41" s="85">
        <f t="shared" si="10"/>
        <v>2.648071968874518E-4</v>
      </c>
    </row>
    <row r="42" spans="1:11" ht="16" thickBot="1">
      <c r="A42" s="937" t="s">
        <v>1128</v>
      </c>
      <c r="B42" s="79">
        <f>'CARE-Table 2'!Z19</f>
        <v>1353981</v>
      </c>
      <c r="C42" s="1003">
        <v>34</v>
      </c>
      <c r="D42" s="83">
        <f t="shared" si="6"/>
        <v>2.5111135237495946E-5</v>
      </c>
      <c r="E42" s="162">
        <f t="shared" si="7"/>
        <v>0</v>
      </c>
      <c r="F42" s="162">
        <f t="shared" si="8"/>
        <v>0</v>
      </c>
      <c r="G42" s="1003">
        <v>0</v>
      </c>
      <c r="H42" s="1003">
        <v>0</v>
      </c>
      <c r="I42" s="82">
        <f t="shared" si="11"/>
        <v>0</v>
      </c>
      <c r="J42" s="84">
        <f t="shared" si="9"/>
        <v>0</v>
      </c>
      <c r="K42" s="85">
        <f t="shared" si="10"/>
        <v>0</v>
      </c>
    </row>
    <row r="43" spans="1:11" ht="15.5" thickBot="1">
      <c r="A43" s="114" t="s">
        <v>1191</v>
      </c>
      <c r="B43" s="115">
        <f>B42</f>
        <v>1353981</v>
      </c>
      <c r="C43" s="115">
        <f>SUM(C31:C42)</f>
        <v>4154</v>
      </c>
      <c r="D43" s="116">
        <f t="shared" si="6"/>
        <v>3.0679898757811227E-3</v>
      </c>
      <c r="E43" s="116">
        <f t="shared" ref="E43" si="12">G43/C43</f>
        <v>0.74578719306692343</v>
      </c>
      <c r="F43" s="116">
        <f t="shared" si="8"/>
        <v>5.0553683196918634E-3</v>
      </c>
      <c r="G43" s="115">
        <f>SUM(G31:G42)</f>
        <v>3098</v>
      </c>
      <c r="H43" s="115">
        <f>SUM(H31:H42)</f>
        <v>21</v>
      </c>
      <c r="I43" s="115">
        <f>SUM(I31:I42)</f>
        <v>3119</v>
      </c>
      <c r="J43" s="117">
        <f>I43/C43</f>
        <v>0.75084256138661531</v>
      </c>
      <c r="K43" s="116">
        <f t="shared" si="10"/>
        <v>2.3035773766397019E-3</v>
      </c>
    </row>
    <row r="44" spans="1:11" ht="15.5">
      <c r="A44" s="65"/>
      <c r="B44" s="65"/>
      <c r="C44" s="65"/>
      <c r="D44" s="65"/>
      <c r="E44" s="65"/>
      <c r="F44" s="65"/>
      <c r="G44" s="65"/>
      <c r="H44" s="65"/>
      <c r="I44" s="65"/>
      <c r="J44" s="65"/>
      <c r="K44" s="65"/>
    </row>
    <row r="45" spans="1:11" ht="15.5">
      <c r="A45" s="2730" t="s">
        <v>1224</v>
      </c>
      <c r="B45" s="2731"/>
      <c r="C45" s="2731"/>
      <c r="D45" s="2731"/>
      <c r="E45" s="2731"/>
      <c r="F45" s="2731"/>
      <c r="G45" s="2731"/>
      <c r="H45" s="2731"/>
      <c r="I45" s="2731"/>
      <c r="J45" s="2731"/>
      <c r="K45" s="2726"/>
    </row>
    <row r="46" spans="1:11" ht="15.5">
      <c r="A46" s="2732" t="s">
        <v>1225</v>
      </c>
      <c r="B46" s="2733"/>
      <c r="C46" s="2733"/>
      <c r="D46" s="2733"/>
      <c r="E46" s="2733"/>
      <c r="F46" s="2733"/>
      <c r="G46" s="2733"/>
      <c r="H46" s="2733"/>
      <c r="I46" s="2733"/>
      <c r="J46" s="2733"/>
      <c r="K46" s="2733"/>
    </row>
    <row r="47" spans="1:11" s="25" customFormat="1" ht="48.65" customHeight="1">
      <c r="A47" s="2725" t="s">
        <v>1226</v>
      </c>
      <c r="B47" s="2726"/>
      <c r="C47" s="2726"/>
      <c r="D47" s="2726"/>
      <c r="E47" s="2726"/>
      <c r="F47" s="2726"/>
      <c r="G47" s="2726"/>
      <c r="H47" s="2726"/>
      <c r="I47" s="2726"/>
      <c r="J47" s="2726"/>
      <c r="K47" s="2726"/>
    </row>
    <row r="49" spans="1:11" ht="30" customHeight="1">
      <c r="A49" s="2549" t="s">
        <v>1215</v>
      </c>
      <c r="B49" s="2549"/>
      <c r="C49" s="2549"/>
      <c r="D49" s="2549"/>
      <c r="E49" s="2549"/>
      <c r="F49" s="2549"/>
      <c r="G49" s="2549"/>
      <c r="H49" s="2549"/>
      <c r="I49" s="2549"/>
      <c r="J49" s="2549"/>
      <c r="K49" s="2549"/>
    </row>
    <row r="50" spans="1:11" ht="13.5" thickBot="1"/>
    <row r="51" spans="1:11">
      <c r="A51" s="2604" t="s">
        <v>1227</v>
      </c>
      <c r="B51" s="2605"/>
      <c r="C51" s="2605"/>
      <c r="D51" s="2605"/>
      <c r="E51" s="2605"/>
      <c r="F51" s="2742"/>
    </row>
    <row r="52" spans="1:11" ht="13.5" thickBot="1">
      <c r="A52" s="2743"/>
      <c r="B52" s="2744"/>
      <c r="C52" s="2744"/>
      <c r="D52" s="2744"/>
      <c r="E52" s="2744"/>
      <c r="F52" s="2745"/>
    </row>
    <row r="53" spans="1:11">
      <c r="A53" s="2746" t="s">
        <v>1228</v>
      </c>
      <c r="B53" s="2748" t="s">
        <v>1229</v>
      </c>
      <c r="C53" s="2748" t="s">
        <v>1230</v>
      </c>
      <c r="D53" s="2748" t="s">
        <v>1231</v>
      </c>
      <c r="E53" s="2748" t="s">
        <v>1232</v>
      </c>
      <c r="F53" s="2750" t="s">
        <v>1233</v>
      </c>
    </row>
    <row r="54" spans="1:11">
      <c r="A54" s="2746"/>
      <c r="B54" s="2748"/>
      <c r="C54" s="2748"/>
      <c r="D54" s="2748"/>
      <c r="E54" s="2748"/>
      <c r="F54" s="2750"/>
    </row>
    <row r="55" spans="1:11">
      <c r="A55" s="2746"/>
      <c r="B55" s="2748"/>
      <c r="C55" s="2748"/>
      <c r="D55" s="2748"/>
      <c r="E55" s="2748"/>
      <c r="F55" s="2750"/>
    </row>
    <row r="56" spans="1:11" ht="13.5" thickBot="1">
      <c r="A56" s="2747"/>
      <c r="B56" s="2749"/>
      <c r="C56" s="2749"/>
      <c r="D56" s="2749"/>
      <c r="E56" s="2749"/>
      <c r="F56" s="2751"/>
    </row>
    <row r="57" spans="1:11" ht="15.5">
      <c r="A57" s="1534" t="s">
        <v>1234</v>
      </c>
      <c r="B57" s="1536">
        <v>4440</v>
      </c>
      <c r="C57" s="1537">
        <v>157</v>
      </c>
      <c r="D57" s="1538">
        <f t="shared" ref="D57:D69" si="13">IF(B57=0,0,C57/B57)</f>
        <v>3.536036036036036E-2</v>
      </c>
      <c r="E57" s="1537">
        <v>519</v>
      </c>
      <c r="F57" s="1539">
        <f t="shared" ref="F57:F69" si="14">IF(B57=0,0,E57/B57)</f>
        <v>0.11689189189189189</v>
      </c>
    </row>
    <row r="58" spans="1:11" ht="15.5">
      <c r="A58" s="1534" t="s">
        <v>1235</v>
      </c>
      <c r="B58" s="1536">
        <v>5500</v>
      </c>
      <c r="C58" s="1537">
        <v>274</v>
      </c>
      <c r="D58" s="1538">
        <f t="shared" si="13"/>
        <v>4.9818181818181817E-2</v>
      </c>
      <c r="E58" s="1537">
        <v>716</v>
      </c>
      <c r="F58" s="1539">
        <f t="shared" si="14"/>
        <v>0.13018181818181818</v>
      </c>
    </row>
    <row r="59" spans="1:11" ht="15.5">
      <c r="A59" s="1534" t="s">
        <v>1236</v>
      </c>
      <c r="B59" s="1537">
        <v>548</v>
      </c>
      <c r="C59" s="1537">
        <v>16</v>
      </c>
      <c r="D59" s="1538">
        <f t="shared" si="13"/>
        <v>2.9197080291970802E-2</v>
      </c>
      <c r="E59" s="1537">
        <v>38</v>
      </c>
      <c r="F59" s="1539">
        <f t="shared" si="14"/>
        <v>6.9343065693430656E-2</v>
      </c>
    </row>
    <row r="60" spans="1:11" ht="15.5">
      <c r="A60" s="1534" t="s">
        <v>1237</v>
      </c>
      <c r="B60" s="1537">
        <v>367</v>
      </c>
      <c r="C60" s="1537">
        <v>12</v>
      </c>
      <c r="D60" s="1538">
        <f t="shared" si="13"/>
        <v>3.2697547683923703E-2</v>
      </c>
      <c r="E60" s="1537">
        <v>32</v>
      </c>
      <c r="F60" s="1539">
        <f t="shared" si="14"/>
        <v>8.7193460490463212E-2</v>
      </c>
    </row>
    <row r="61" spans="1:11" ht="15.5">
      <c r="A61" s="1534" t="s">
        <v>1238</v>
      </c>
      <c r="B61" s="1537">
        <v>878</v>
      </c>
      <c r="C61" s="1537">
        <v>17</v>
      </c>
      <c r="D61" s="1538">
        <f t="shared" si="13"/>
        <v>1.9362186788154899E-2</v>
      </c>
      <c r="E61" s="1537">
        <v>66</v>
      </c>
      <c r="F61" s="1539">
        <f t="shared" si="14"/>
        <v>7.5170842824601361E-2</v>
      </c>
    </row>
    <row r="62" spans="1:11" ht="15.5">
      <c r="A62" s="1534" t="s">
        <v>1239</v>
      </c>
      <c r="B62" s="1537">
        <v>913</v>
      </c>
      <c r="C62" s="1537">
        <v>40</v>
      </c>
      <c r="D62" s="1538">
        <f t="shared" si="13"/>
        <v>4.3811610076670317E-2</v>
      </c>
      <c r="E62" s="1537">
        <v>113</v>
      </c>
      <c r="F62" s="1539">
        <f t="shared" si="14"/>
        <v>0.12376779846659365</v>
      </c>
    </row>
    <row r="63" spans="1:11" ht="15.5">
      <c r="A63" s="1534" t="s">
        <v>1240</v>
      </c>
      <c r="B63" s="1537">
        <v>941</v>
      </c>
      <c r="C63" s="1537">
        <v>81</v>
      </c>
      <c r="D63" s="1538">
        <f t="shared" si="13"/>
        <v>8.6078639744952182E-2</v>
      </c>
      <c r="E63" s="1537">
        <v>157</v>
      </c>
      <c r="F63" s="1539">
        <f t="shared" si="14"/>
        <v>0.16684378320935175</v>
      </c>
    </row>
    <row r="64" spans="1:11" ht="15.5">
      <c r="A64" s="1534" t="s">
        <v>1241</v>
      </c>
      <c r="B64" s="1537">
        <v>914</v>
      </c>
      <c r="C64" s="1537">
        <v>91</v>
      </c>
      <c r="D64" s="1538">
        <f t="shared" si="13"/>
        <v>9.9562363238512031E-2</v>
      </c>
      <c r="E64" s="1537">
        <v>202</v>
      </c>
      <c r="F64" s="1539">
        <f t="shared" si="14"/>
        <v>0.22100656455142231</v>
      </c>
    </row>
    <row r="65" spans="1:6" ht="15.5">
      <c r="A65" s="1534" t="s">
        <v>1242</v>
      </c>
      <c r="B65" s="1537">
        <v>808</v>
      </c>
      <c r="C65" s="1537">
        <v>66</v>
      </c>
      <c r="D65" s="1538">
        <f t="shared" si="13"/>
        <v>8.1683168316831686E-2</v>
      </c>
      <c r="E65" s="1537">
        <v>143</v>
      </c>
      <c r="F65" s="1539">
        <f t="shared" si="14"/>
        <v>0.17698019801980197</v>
      </c>
    </row>
    <row r="66" spans="1:6" ht="15.5">
      <c r="A66" s="1534" t="s">
        <v>1243</v>
      </c>
      <c r="B66" s="1537">
        <v>971</v>
      </c>
      <c r="C66" s="1537">
        <v>124</v>
      </c>
      <c r="D66" s="1538">
        <f t="shared" si="13"/>
        <v>0.12770339855818744</v>
      </c>
      <c r="E66" s="1537">
        <v>200</v>
      </c>
      <c r="F66" s="1539">
        <f t="shared" si="14"/>
        <v>0.20597322348094749</v>
      </c>
    </row>
    <row r="67" spans="1:6" ht="15.5">
      <c r="A67" s="1534" t="s">
        <v>1244</v>
      </c>
      <c r="B67" s="1537">
        <v>956</v>
      </c>
      <c r="C67" s="1537">
        <v>128</v>
      </c>
      <c r="D67" s="1538">
        <f t="shared" si="13"/>
        <v>0.13389121338912133</v>
      </c>
      <c r="E67" s="1537">
        <v>213</v>
      </c>
      <c r="F67" s="1539">
        <f t="shared" si="14"/>
        <v>0.22280334728033474</v>
      </c>
    </row>
    <row r="68" spans="1:6" ht="16" thickBot="1">
      <c r="A68" s="1535" t="s">
        <v>1245</v>
      </c>
      <c r="B68" s="1537">
        <v>13</v>
      </c>
      <c r="C68" s="1540">
        <v>1</v>
      </c>
      <c r="D68" s="1538">
        <f t="shared" si="13"/>
        <v>7.6923076923076927E-2</v>
      </c>
      <c r="E68" s="1537">
        <v>2</v>
      </c>
      <c r="F68" s="1539">
        <f t="shared" si="14"/>
        <v>0.15384615384615385</v>
      </c>
    </row>
    <row r="69" spans="1:6" ht="15.5" thickBot="1">
      <c r="A69" s="1532" t="s">
        <v>1191</v>
      </c>
      <c r="B69" s="1541">
        <v>17249</v>
      </c>
      <c r="C69" s="1541">
        <v>1007</v>
      </c>
      <c r="D69" s="1542">
        <f t="shared" si="13"/>
        <v>5.83801959533886E-2</v>
      </c>
      <c r="E69" s="1541">
        <v>2401</v>
      </c>
      <c r="F69" s="1542">
        <f t="shared" si="14"/>
        <v>0.13919647515798017</v>
      </c>
    </row>
    <row r="70" spans="1:6" ht="14.5">
      <c r="A70" s="1533"/>
      <c r="B70" s="1531"/>
      <c r="C70" s="1531"/>
      <c r="D70" s="1531"/>
      <c r="E70" s="1531"/>
      <c r="F70" s="1531"/>
    </row>
    <row r="71" spans="1:6" s="584" customFormat="1" ht="15.5">
      <c r="A71" s="2735" t="s">
        <v>1246</v>
      </c>
      <c r="B71" s="2735"/>
      <c r="C71" s="2735"/>
      <c r="D71" s="2735"/>
      <c r="E71" s="2735"/>
      <c r="F71" s="2735"/>
    </row>
    <row r="72" spans="1:6" s="584" customFormat="1" ht="30" customHeight="1">
      <c r="A72" s="2735" t="s">
        <v>1247</v>
      </c>
      <c r="B72" s="2735"/>
      <c r="C72" s="2735"/>
      <c r="D72" s="2735"/>
      <c r="E72" s="2735"/>
      <c r="F72" s="2735"/>
    </row>
    <row r="73" spans="1:6" ht="13.5" thickBot="1"/>
    <row r="74" spans="1:6">
      <c r="A74" s="2604" t="s">
        <v>1248</v>
      </c>
      <c r="B74" s="2605"/>
      <c r="C74" s="2605"/>
      <c r="D74" s="2605"/>
      <c r="E74" s="2605"/>
      <c r="F74" s="2742"/>
    </row>
    <row r="75" spans="1:6" ht="13.5" thickBot="1">
      <c r="A75" s="2743"/>
      <c r="B75" s="2744"/>
      <c r="C75" s="2744"/>
      <c r="D75" s="2744"/>
      <c r="E75" s="2744"/>
      <c r="F75" s="2745"/>
    </row>
    <row r="76" spans="1:6" ht="13" customHeight="1">
      <c r="A76" s="2746" t="s">
        <v>1228</v>
      </c>
      <c r="B76" s="2748" t="s">
        <v>1229</v>
      </c>
      <c r="C76" s="2748" t="s">
        <v>1230</v>
      </c>
      <c r="D76" s="2748" t="s">
        <v>1231</v>
      </c>
      <c r="E76" s="2748" t="s">
        <v>1232</v>
      </c>
      <c r="F76" s="2750" t="s">
        <v>1233</v>
      </c>
    </row>
    <row r="77" spans="1:6" ht="13" customHeight="1">
      <c r="A77" s="2746"/>
      <c r="B77" s="2748"/>
      <c r="C77" s="2748"/>
      <c r="D77" s="2748"/>
      <c r="E77" s="2748"/>
      <c r="F77" s="2750"/>
    </row>
    <row r="78" spans="1:6" ht="13" customHeight="1">
      <c r="A78" s="2746"/>
      <c r="B78" s="2748"/>
      <c r="C78" s="2748"/>
      <c r="D78" s="2748"/>
      <c r="E78" s="2748"/>
      <c r="F78" s="2750"/>
    </row>
    <row r="79" spans="1:6" ht="13.5" customHeight="1" thickBot="1">
      <c r="A79" s="2747"/>
      <c r="B79" s="2749"/>
      <c r="C79" s="2749"/>
      <c r="D79" s="2749"/>
      <c r="E79" s="2749"/>
      <c r="F79" s="2751"/>
    </row>
    <row r="80" spans="1:6" ht="15.5">
      <c r="A80" s="1534" t="s">
        <v>1234</v>
      </c>
      <c r="B80" s="1536">
        <v>178</v>
      </c>
      <c r="C80" s="1537">
        <v>2</v>
      </c>
      <c r="D80" s="1538">
        <f t="shared" ref="D80:D92" si="15">IF(B80=0,0,C80/B80)</f>
        <v>1.1235955056179775E-2</v>
      </c>
      <c r="E80" s="1537">
        <v>9</v>
      </c>
      <c r="F80" s="1539">
        <f t="shared" ref="F80:F92" si="16">IF(B80=0,0,E80/B80)</f>
        <v>5.0561797752808987E-2</v>
      </c>
    </row>
    <row r="81" spans="1:6" ht="15.5">
      <c r="A81" s="1534" t="s">
        <v>1235</v>
      </c>
      <c r="B81" s="1536">
        <v>173</v>
      </c>
      <c r="C81" s="1537">
        <v>5</v>
      </c>
      <c r="D81" s="1538">
        <f t="shared" si="15"/>
        <v>2.8901734104046242E-2</v>
      </c>
      <c r="E81" s="1537">
        <v>11</v>
      </c>
      <c r="F81" s="1539">
        <f t="shared" si="16"/>
        <v>6.358381502890173E-2</v>
      </c>
    </row>
    <row r="82" spans="1:6" ht="15.5">
      <c r="A82" s="1534" t="s">
        <v>1236</v>
      </c>
      <c r="B82" s="1537">
        <v>34</v>
      </c>
      <c r="C82" s="1537">
        <v>0</v>
      </c>
      <c r="D82" s="1538">
        <f t="shared" si="15"/>
        <v>0</v>
      </c>
      <c r="E82" s="1537">
        <v>1</v>
      </c>
      <c r="F82" s="1539">
        <f t="shared" si="16"/>
        <v>2.9411764705882353E-2</v>
      </c>
    </row>
    <row r="83" spans="1:6" ht="15.5">
      <c r="A83" s="1534" t="s">
        <v>1237</v>
      </c>
      <c r="B83" s="1537">
        <v>13</v>
      </c>
      <c r="C83" s="1537">
        <v>0</v>
      </c>
      <c r="D83" s="1538">
        <f t="shared" si="15"/>
        <v>0</v>
      </c>
      <c r="E83" s="1537">
        <v>0</v>
      </c>
      <c r="F83" s="1539">
        <f t="shared" si="16"/>
        <v>0</v>
      </c>
    </row>
    <row r="84" spans="1:6" ht="15.5">
      <c r="A84" s="1534" t="s">
        <v>1238</v>
      </c>
      <c r="B84" s="1537">
        <v>35</v>
      </c>
      <c r="C84" s="1537">
        <v>0</v>
      </c>
      <c r="D84" s="1538">
        <f t="shared" si="15"/>
        <v>0</v>
      </c>
      <c r="E84" s="1537">
        <v>1</v>
      </c>
      <c r="F84" s="1539">
        <f t="shared" si="16"/>
        <v>2.8571428571428571E-2</v>
      </c>
    </row>
    <row r="85" spans="1:6" ht="15.5">
      <c r="A85" s="1534" t="s">
        <v>1239</v>
      </c>
      <c r="B85" s="1537">
        <v>31</v>
      </c>
      <c r="C85" s="1537">
        <v>0</v>
      </c>
      <c r="D85" s="1538">
        <f t="shared" si="15"/>
        <v>0</v>
      </c>
      <c r="E85" s="1537">
        <v>3</v>
      </c>
      <c r="F85" s="1539">
        <f t="shared" si="16"/>
        <v>9.6774193548387094E-2</v>
      </c>
    </row>
    <row r="86" spans="1:6" ht="15.5">
      <c r="A86" s="1534" t="s">
        <v>1240</v>
      </c>
      <c r="B86" s="1537">
        <v>26</v>
      </c>
      <c r="C86" s="1537">
        <v>0</v>
      </c>
      <c r="D86" s="1538">
        <f t="shared" si="15"/>
        <v>0</v>
      </c>
      <c r="E86" s="1537">
        <v>0</v>
      </c>
      <c r="F86" s="1539">
        <f t="shared" si="16"/>
        <v>0</v>
      </c>
    </row>
    <row r="87" spans="1:6" ht="15.5">
      <c r="A87" s="1534" t="s">
        <v>1241</v>
      </c>
      <c r="B87" s="1537">
        <v>43</v>
      </c>
      <c r="C87" s="1537">
        <v>0</v>
      </c>
      <c r="D87" s="1538">
        <f t="shared" si="15"/>
        <v>0</v>
      </c>
      <c r="E87" s="1537">
        <v>2</v>
      </c>
      <c r="F87" s="1539">
        <f t="shared" si="16"/>
        <v>4.6511627906976744E-2</v>
      </c>
    </row>
    <row r="88" spans="1:6" ht="15.5">
      <c r="A88" s="1534" t="s">
        <v>1242</v>
      </c>
      <c r="B88" s="1537">
        <v>57</v>
      </c>
      <c r="C88" s="1537">
        <v>0</v>
      </c>
      <c r="D88" s="1538">
        <f t="shared" si="15"/>
        <v>0</v>
      </c>
      <c r="E88" s="1537">
        <v>4</v>
      </c>
      <c r="F88" s="1539">
        <f t="shared" si="16"/>
        <v>7.0175438596491224E-2</v>
      </c>
    </row>
    <row r="89" spans="1:6" ht="15.5">
      <c r="A89" s="1534" t="s">
        <v>1243</v>
      </c>
      <c r="B89" s="1537">
        <v>23</v>
      </c>
      <c r="C89" s="1537">
        <v>2</v>
      </c>
      <c r="D89" s="1538">
        <f t="shared" si="15"/>
        <v>8.6956521739130432E-2</v>
      </c>
      <c r="E89" s="1537">
        <v>3</v>
      </c>
      <c r="F89" s="1539">
        <f t="shared" si="16"/>
        <v>0.13043478260869565</v>
      </c>
    </row>
    <row r="90" spans="1:6" ht="15.5">
      <c r="A90" s="1534" t="s">
        <v>1244</v>
      </c>
      <c r="B90" s="1537">
        <v>23</v>
      </c>
      <c r="C90" s="1537">
        <v>0</v>
      </c>
      <c r="D90" s="1538">
        <f t="shared" si="15"/>
        <v>0</v>
      </c>
      <c r="E90" s="1537">
        <v>0</v>
      </c>
      <c r="F90" s="1539">
        <f t="shared" si="16"/>
        <v>0</v>
      </c>
    </row>
    <row r="91" spans="1:6" ht="16" thickBot="1">
      <c r="A91" s="1535" t="s">
        <v>1245</v>
      </c>
      <c r="B91" s="1537">
        <v>1</v>
      </c>
      <c r="C91" s="1540">
        <v>0</v>
      </c>
      <c r="D91" s="1538">
        <f t="shared" si="15"/>
        <v>0</v>
      </c>
      <c r="E91" s="1537">
        <v>0</v>
      </c>
      <c r="F91" s="1539">
        <f t="shared" si="16"/>
        <v>0</v>
      </c>
    </row>
    <row r="92" spans="1:6" ht="15.5" thickBot="1">
      <c r="A92" s="1532" t="s">
        <v>1191</v>
      </c>
      <c r="B92" s="1541">
        <v>637</v>
      </c>
      <c r="C92" s="1541">
        <v>9</v>
      </c>
      <c r="D92" s="1542">
        <f t="shared" si="15"/>
        <v>1.4128728414442701E-2</v>
      </c>
      <c r="E92" s="1541">
        <v>34</v>
      </c>
      <c r="F92" s="1542">
        <f t="shared" si="16"/>
        <v>5.3375196232339092E-2</v>
      </c>
    </row>
    <row r="94" spans="1:6" ht="15.5">
      <c r="A94" s="2735" t="s">
        <v>1537</v>
      </c>
      <c r="B94" s="2735"/>
      <c r="C94" s="2735"/>
      <c r="D94" s="2735"/>
      <c r="E94" s="2735"/>
      <c r="F94" s="2735"/>
    </row>
    <row r="95" spans="1:6" ht="33" customHeight="1">
      <c r="A95" s="2735" t="s">
        <v>1538</v>
      </c>
      <c r="B95" s="2735"/>
      <c r="C95" s="2735"/>
      <c r="D95" s="2735"/>
      <c r="E95" s="2735"/>
      <c r="F95" s="2735"/>
    </row>
  </sheetData>
  <sheetProtection selectLockedCells="1" selectUnlockedCells="1"/>
  <customSheetViews>
    <customSheetView guid="{F8F6599B-2A1F-4529-A350-AEBC686D896D}" showPageBreaks="1" fitToPage="1" printArea="1">
      <pageMargins left="0" right="0" top="0" bottom="0" header="0" footer="0"/>
      <printOptions horizontalCentered="1" verticalCentered="1" headings="1" gridLines="1"/>
      <pageSetup scale="61" orientation="landscape" r:id="rId1"/>
      <headerFooter scaleWithDoc="0" alignWithMargins="0"/>
    </customSheetView>
  </customSheetViews>
  <mergeCells count="33">
    <mergeCell ref="A94:F94"/>
    <mergeCell ref="A95:F95"/>
    <mergeCell ref="A71:F71"/>
    <mergeCell ref="A72:F72"/>
    <mergeCell ref="A74:F75"/>
    <mergeCell ref="A76:A79"/>
    <mergeCell ref="B76:B79"/>
    <mergeCell ref="C76:C79"/>
    <mergeCell ref="D76:D79"/>
    <mergeCell ref="E76:E79"/>
    <mergeCell ref="F76:F79"/>
    <mergeCell ref="A51:F52"/>
    <mergeCell ref="A53:A56"/>
    <mergeCell ref="B53:B56"/>
    <mergeCell ref="C53:C56"/>
    <mergeCell ref="D53:D56"/>
    <mergeCell ref="E53:E56"/>
    <mergeCell ref="F53:F56"/>
    <mergeCell ref="A49:K49"/>
    <mergeCell ref="A1:K1"/>
    <mergeCell ref="A2:K2"/>
    <mergeCell ref="A3:K3"/>
    <mergeCell ref="A47:K47"/>
    <mergeCell ref="A5:K5"/>
    <mergeCell ref="A21:K21"/>
    <mergeCell ref="A22:K22"/>
    <mergeCell ref="A23:K23"/>
    <mergeCell ref="A24:J24"/>
    <mergeCell ref="A27:I27"/>
    <mergeCell ref="A28:K29"/>
    <mergeCell ref="A45:K45"/>
    <mergeCell ref="A46:K46"/>
    <mergeCell ref="A26:K26"/>
  </mergeCells>
  <printOptions horizontalCentered="1"/>
  <pageMargins left="0.25" right="0.25" top="0.5" bottom="0.5" header="0.3" footer="0.3"/>
  <pageSetup scale="42" orientation="portrait" r:id="rId2"/>
  <headerFooter scaleWithDoc="0" alignWithMargins="0"/>
  <rowBreaks count="1" manualBreakCount="1">
    <brk id="73"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3BA44-B4BF-4BD1-803F-850C589E47E8}">
  <sheetPr>
    <pageSetUpPr fitToPage="1"/>
  </sheetPr>
  <dimension ref="A1:O58"/>
  <sheetViews>
    <sheetView view="pageBreakPreview" topLeftCell="A16" zoomScale="90" zoomScaleNormal="100" zoomScaleSheetLayoutView="90" workbookViewId="0">
      <selection activeCell="A47" sqref="A47:B47"/>
    </sheetView>
  </sheetViews>
  <sheetFormatPr defaultColWidth="8.54296875" defaultRowHeight="13"/>
  <cols>
    <col min="1" max="1" width="40.453125" style="10" customWidth="1"/>
    <col min="2" max="5" width="12.453125" style="10" customWidth="1"/>
    <col min="6" max="6" width="11.453125" style="10" customWidth="1"/>
    <col min="7" max="7" width="12.453125" style="10" bestFit="1" customWidth="1"/>
    <col min="8" max="10" width="8.54296875" style="10"/>
    <col min="11" max="11" width="9.54296875" style="10" bestFit="1" customWidth="1"/>
    <col min="12" max="12" width="9.81640625" style="10" bestFit="1" customWidth="1"/>
    <col min="13" max="14" width="8.54296875" style="10"/>
    <col min="15" max="15" width="41.54296875" style="10" customWidth="1"/>
    <col min="16" max="16384" width="8.54296875" style="10"/>
  </cols>
  <sheetData>
    <row r="1" spans="1:15" ht="15">
      <c r="A1" s="2454" t="s">
        <v>66</v>
      </c>
      <c r="B1" s="2454"/>
      <c r="C1" s="2454"/>
      <c r="D1" s="2454"/>
      <c r="E1" s="2454"/>
      <c r="F1" s="2454"/>
      <c r="G1" s="2454"/>
      <c r="H1" s="2454"/>
      <c r="I1" s="2454"/>
      <c r="J1" s="2454"/>
    </row>
    <row r="2" spans="1:15" ht="15">
      <c r="A2" s="2462" t="str" cm="1">
        <f t="array" ref="A2">'ESA Summary Table 1'!A2:A2</f>
        <v>Southern California Edison</v>
      </c>
      <c r="B2" s="2462"/>
      <c r="C2" s="2462"/>
      <c r="D2" s="2462"/>
      <c r="E2" s="2462"/>
      <c r="F2" s="2462"/>
      <c r="G2" s="2462"/>
      <c r="H2" s="2462"/>
      <c r="I2" s="2462"/>
      <c r="J2" s="2462"/>
    </row>
    <row r="3" spans="1:15" ht="15">
      <c r="A3" s="2462" t="str" cm="1">
        <f t="array" ref="A3">'ESA Summary Table 1'!A3:A3</f>
        <v>Program Year 2024 Annual Report</v>
      </c>
      <c r="B3" s="2462"/>
      <c r="C3" s="2462"/>
      <c r="D3" s="2462"/>
      <c r="E3" s="2462"/>
      <c r="F3" s="2462"/>
      <c r="G3" s="2462"/>
      <c r="H3" s="2462"/>
      <c r="I3" s="2462"/>
      <c r="J3" s="2462"/>
    </row>
    <row r="4" spans="1:15" ht="23" thickBot="1">
      <c r="A4" s="221"/>
      <c r="B4" s="250"/>
      <c r="C4" s="250"/>
      <c r="D4" s="250"/>
      <c r="E4" s="250"/>
      <c r="F4" s="250"/>
      <c r="G4" s="250"/>
      <c r="H4" s="250"/>
      <c r="J4" s="192"/>
      <c r="K4" s="192"/>
      <c r="M4" s="225"/>
      <c r="N4" s="223"/>
      <c r="O4" s="223"/>
    </row>
    <row r="5" spans="1:15" ht="16.899999999999999" customHeight="1">
      <c r="A5" s="1776"/>
      <c r="B5" s="1777" t="s">
        <v>67</v>
      </c>
      <c r="C5" s="1777"/>
      <c r="D5" s="1777"/>
      <c r="E5" s="1778" t="s">
        <v>68</v>
      </c>
      <c r="F5" s="1777"/>
      <c r="G5" s="1777"/>
      <c r="H5" s="1779" t="s">
        <v>69</v>
      </c>
      <c r="I5" s="1780"/>
      <c r="J5" s="1781"/>
      <c r="M5" s="224"/>
      <c r="N5" s="223"/>
      <c r="O5" s="223"/>
    </row>
    <row r="6" spans="1:15" ht="20.149999999999999" customHeight="1">
      <c r="A6" s="1782" t="s">
        <v>57</v>
      </c>
      <c r="B6" s="249" t="s">
        <v>41</v>
      </c>
      <c r="C6" s="249" t="s">
        <v>42</v>
      </c>
      <c r="D6" s="249" t="s">
        <v>43</v>
      </c>
      <c r="E6" s="1484" t="s">
        <v>41</v>
      </c>
      <c r="F6" s="249" t="s">
        <v>42</v>
      </c>
      <c r="G6" s="249" t="s">
        <v>43</v>
      </c>
      <c r="H6" s="1180" t="s">
        <v>41</v>
      </c>
      <c r="I6" s="1180" t="s">
        <v>42</v>
      </c>
      <c r="J6" s="1783" t="s">
        <v>43</v>
      </c>
    </row>
    <row r="7" spans="1:15" ht="15.5">
      <c r="A7" s="1784" t="s">
        <v>70</v>
      </c>
      <c r="B7" s="485">
        <v>50221660.231718704</v>
      </c>
      <c r="C7" s="233"/>
      <c r="D7" s="246">
        <f t="shared" ref="D7:D17" si="0">B7+C7</f>
        <v>50221660.231718704</v>
      </c>
      <c r="E7" s="1485"/>
      <c r="F7" s="233"/>
      <c r="G7" s="246"/>
      <c r="H7" s="245"/>
      <c r="I7" s="245"/>
      <c r="J7" s="1785"/>
    </row>
    <row r="8" spans="1:15">
      <c r="A8" s="1784" t="s">
        <v>71</v>
      </c>
      <c r="B8" s="1481"/>
      <c r="C8" s="1481"/>
      <c r="D8" s="1482">
        <f t="shared" si="0"/>
        <v>0</v>
      </c>
      <c r="E8" s="1485">
        <v>17756073.349999975</v>
      </c>
      <c r="F8" s="233"/>
      <c r="G8" s="246">
        <f t="shared" ref="G8:G17" si="1">E8+F8</f>
        <v>17756073.349999975</v>
      </c>
      <c r="H8" s="245"/>
      <c r="I8" s="245"/>
      <c r="J8" s="1785"/>
      <c r="K8" s="220"/>
    </row>
    <row r="9" spans="1:15">
      <c r="A9" s="1784" t="s">
        <v>72</v>
      </c>
      <c r="B9" s="1481"/>
      <c r="C9" s="1481"/>
      <c r="D9" s="1483">
        <f t="shared" si="0"/>
        <v>0</v>
      </c>
      <c r="E9" s="1485">
        <v>6329355</v>
      </c>
      <c r="F9" s="233"/>
      <c r="G9" s="246">
        <f t="shared" si="1"/>
        <v>6329355</v>
      </c>
      <c r="H9" s="245"/>
      <c r="I9" s="245"/>
      <c r="J9" s="1785"/>
    </row>
    <row r="10" spans="1:15">
      <c r="A10" s="1784" t="s">
        <v>73</v>
      </c>
      <c r="B10" s="1481"/>
      <c r="C10" s="1481"/>
      <c r="D10" s="1483">
        <f t="shared" si="0"/>
        <v>0</v>
      </c>
      <c r="E10" s="1485">
        <v>7394</v>
      </c>
      <c r="F10" s="233"/>
      <c r="G10" s="246">
        <f t="shared" si="1"/>
        <v>7394</v>
      </c>
      <c r="H10" s="245"/>
      <c r="I10" s="245"/>
      <c r="J10" s="1785"/>
    </row>
    <row r="11" spans="1:15">
      <c r="A11" s="1786" t="s">
        <v>74</v>
      </c>
      <c r="B11" s="1481"/>
      <c r="C11" s="1481"/>
      <c r="D11" s="1483">
        <f t="shared" si="0"/>
        <v>0</v>
      </c>
      <c r="E11" s="1485">
        <v>13661989</v>
      </c>
      <c r="F11" s="233"/>
      <c r="G11" s="246">
        <f t="shared" si="1"/>
        <v>13661989</v>
      </c>
      <c r="H11" s="245"/>
      <c r="I11" s="245"/>
      <c r="J11" s="1785"/>
    </row>
    <row r="12" spans="1:15">
      <c r="A12" s="1784" t="s">
        <v>75</v>
      </c>
      <c r="B12" s="1481"/>
      <c r="C12" s="1481"/>
      <c r="D12" s="1483">
        <f t="shared" si="0"/>
        <v>0</v>
      </c>
      <c r="E12" s="1485">
        <v>491092</v>
      </c>
      <c r="F12" s="233"/>
      <c r="G12" s="246">
        <f t="shared" si="1"/>
        <v>491092</v>
      </c>
      <c r="H12" s="245"/>
      <c r="I12" s="245"/>
      <c r="J12" s="1785"/>
    </row>
    <row r="13" spans="1:15">
      <c r="A13" s="1333" t="s">
        <v>76</v>
      </c>
      <c r="B13" s="1481"/>
      <c r="C13" s="1481"/>
      <c r="D13" s="1483">
        <f t="shared" si="0"/>
        <v>0</v>
      </c>
      <c r="E13" s="1485">
        <v>1423661</v>
      </c>
      <c r="F13" s="233"/>
      <c r="G13" s="246">
        <f t="shared" si="1"/>
        <v>1423661</v>
      </c>
      <c r="H13" s="245"/>
      <c r="I13" s="248"/>
      <c r="J13" s="1785"/>
    </row>
    <row r="14" spans="1:15">
      <c r="A14" s="1333" t="s">
        <v>77</v>
      </c>
      <c r="B14" s="1481"/>
      <c r="C14" s="1481"/>
      <c r="D14" s="1483">
        <f t="shared" si="0"/>
        <v>0</v>
      </c>
      <c r="E14" s="1485">
        <v>1517556</v>
      </c>
      <c r="F14" s="233"/>
      <c r="G14" s="246">
        <v>1517556</v>
      </c>
      <c r="H14" s="245"/>
      <c r="I14" s="247"/>
      <c r="J14" s="1785"/>
    </row>
    <row r="15" spans="1:15">
      <c r="A15" s="1784" t="s">
        <v>78</v>
      </c>
      <c r="B15" s="1481"/>
      <c r="C15" s="1481"/>
      <c r="D15" s="1483">
        <f t="shared" si="0"/>
        <v>0</v>
      </c>
      <c r="E15" s="1485">
        <v>9057364</v>
      </c>
      <c r="F15" s="233"/>
      <c r="G15" s="246">
        <f t="shared" si="1"/>
        <v>9057364</v>
      </c>
      <c r="H15" s="245"/>
      <c r="I15" s="245"/>
      <c r="J15" s="1785"/>
    </row>
    <row r="16" spans="1:15">
      <c r="A16" s="1333" t="s">
        <v>79</v>
      </c>
      <c r="B16" s="1481"/>
      <c r="C16" s="1481"/>
      <c r="D16" s="1483">
        <f t="shared" si="0"/>
        <v>0</v>
      </c>
      <c r="E16" s="1485">
        <v>1221638</v>
      </c>
      <c r="F16" s="233"/>
      <c r="G16" s="246">
        <f t="shared" si="1"/>
        <v>1221638</v>
      </c>
      <c r="H16" s="245"/>
      <c r="I16" s="245"/>
      <c r="J16" s="1785"/>
      <c r="K16" s="252"/>
    </row>
    <row r="17" spans="1:15">
      <c r="A17" s="1333" t="s">
        <v>80</v>
      </c>
      <c r="B17" s="1481"/>
      <c r="C17" s="1481"/>
      <c r="D17" s="1483">
        <f t="shared" si="0"/>
        <v>0</v>
      </c>
      <c r="E17" s="1485"/>
      <c r="F17" s="233"/>
      <c r="G17" s="246">
        <f t="shared" si="1"/>
        <v>0</v>
      </c>
      <c r="H17" s="245"/>
      <c r="I17" s="245"/>
      <c r="J17" s="1785"/>
      <c r="K17" s="252"/>
    </row>
    <row r="18" spans="1:15">
      <c r="A18" s="1787" t="s">
        <v>81</v>
      </c>
      <c r="B18" s="235">
        <f>SUM(B7:B17)</f>
        <v>50221660.231718704</v>
      </c>
      <c r="C18" s="235">
        <f>SUM(C7:C17)</f>
        <v>0</v>
      </c>
      <c r="D18" s="235">
        <f>B18+C18</f>
        <v>50221660.231718704</v>
      </c>
      <c r="E18" s="1486">
        <f>SUM(E8:E17)</f>
        <v>51466122.349999979</v>
      </c>
      <c r="F18" s="240">
        <f>SUM(F8:F17)</f>
        <v>0</v>
      </c>
      <c r="G18" s="240">
        <f>E18+F18</f>
        <v>51466122.349999979</v>
      </c>
      <c r="H18" s="231"/>
      <c r="I18" s="231"/>
      <c r="J18" s="1788"/>
    </row>
    <row r="19" spans="1:15">
      <c r="A19" s="1787"/>
      <c r="B19" s="2039"/>
      <c r="C19" s="2039"/>
      <c r="D19" s="2039"/>
      <c r="E19" s="1486"/>
      <c r="F19" s="240"/>
      <c r="G19" s="240"/>
      <c r="H19" s="231"/>
      <c r="I19" s="231"/>
      <c r="J19" s="1788"/>
    </row>
    <row r="20" spans="1:15">
      <c r="A20" s="2413" t="s">
        <v>82</v>
      </c>
      <c r="B20" s="235"/>
      <c r="C20" s="235"/>
      <c r="D20" s="235"/>
      <c r="E20" s="1486"/>
      <c r="F20" s="240"/>
      <c r="G20" s="240"/>
      <c r="H20" s="231"/>
      <c r="I20" s="231"/>
      <c r="J20" s="1788"/>
    </row>
    <row r="21" spans="1:15">
      <c r="A21" s="2413" t="s">
        <v>83</v>
      </c>
      <c r="B21" s="235">
        <f>B18</f>
        <v>50221660.231718704</v>
      </c>
      <c r="C21" s="235"/>
      <c r="D21" s="235">
        <f>D18</f>
        <v>50221660.231718704</v>
      </c>
      <c r="E21" s="1486">
        <v>45306834</v>
      </c>
      <c r="F21" s="240"/>
      <c r="G21" s="240">
        <f>E21</f>
        <v>45306834</v>
      </c>
      <c r="H21" s="244">
        <f t="shared" ref="H21" si="2">IFERROR(E21/B21,0)</f>
        <v>0.90213732064925589</v>
      </c>
      <c r="I21" s="231"/>
      <c r="J21" s="1788"/>
    </row>
    <row r="22" spans="1:15">
      <c r="A22" s="2413" t="s">
        <v>84</v>
      </c>
      <c r="B22" s="235">
        <v>6159288</v>
      </c>
      <c r="C22" s="235"/>
      <c r="D22" s="235">
        <v>6159288</v>
      </c>
      <c r="E22" s="1486">
        <f>D22</f>
        <v>6159288</v>
      </c>
      <c r="F22" s="240"/>
      <c r="G22" s="240">
        <f>D22</f>
        <v>6159288</v>
      </c>
      <c r="H22" s="231"/>
      <c r="I22" s="231"/>
      <c r="J22" s="1788"/>
    </row>
    <row r="23" spans="1:15">
      <c r="A23" s="1789"/>
      <c r="B23" s="232"/>
      <c r="C23" s="232"/>
      <c r="D23" s="232"/>
      <c r="E23" s="2037"/>
      <c r="F23" s="232"/>
      <c r="G23" s="232"/>
      <c r="H23" s="232"/>
      <c r="I23" s="232"/>
      <c r="J23" s="1790"/>
      <c r="L23" s="30"/>
      <c r="M23" s="30"/>
    </row>
    <row r="24" spans="1:15">
      <c r="A24" s="1286" t="s">
        <v>85</v>
      </c>
      <c r="B24" s="241">
        <v>450488</v>
      </c>
      <c r="C24" s="241"/>
      <c r="D24" s="241">
        <f t="shared" ref="D24:D35" si="3">B24+C24</f>
        <v>450488</v>
      </c>
      <c r="E24" s="1485">
        <v>198893</v>
      </c>
      <c r="F24" s="233"/>
      <c r="G24" s="241">
        <f t="shared" ref="G24:G31" si="4">E24+F24</f>
        <v>198893</v>
      </c>
      <c r="H24" s="244">
        <f t="shared" ref="H24:H31" si="5">IFERROR(E24/B24,0)</f>
        <v>0.44150565608850845</v>
      </c>
      <c r="I24" s="244"/>
      <c r="J24" s="1792">
        <f t="shared" ref="J24:J31" si="6">IFERROR(G24/D24,0)</f>
        <v>0.44150565608850845</v>
      </c>
      <c r="K24" s="220"/>
      <c r="L24" s="1618"/>
      <c r="M24" s="30"/>
    </row>
    <row r="25" spans="1:15">
      <c r="A25" s="1286" t="s">
        <v>86</v>
      </c>
      <c r="B25" s="233">
        <v>864125</v>
      </c>
      <c r="C25" s="233"/>
      <c r="D25" s="241">
        <f t="shared" si="3"/>
        <v>864125</v>
      </c>
      <c r="E25" s="2038">
        <v>191209.50000000015</v>
      </c>
      <c r="F25" s="233"/>
      <c r="G25" s="241">
        <f t="shared" si="4"/>
        <v>191209.50000000015</v>
      </c>
      <c r="H25" s="244">
        <f t="shared" si="5"/>
        <v>0.221275278460871</v>
      </c>
      <c r="I25" s="244"/>
      <c r="J25" s="1792">
        <f t="shared" si="6"/>
        <v>0.221275278460871</v>
      </c>
      <c r="K25" s="220"/>
      <c r="L25" s="1618"/>
      <c r="M25" s="30"/>
      <c r="O25" s="252"/>
    </row>
    <row r="26" spans="1:15">
      <c r="A26" s="1286" t="s">
        <v>87</v>
      </c>
      <c r="B26" s="233">
        <v>2346963</v>
      </c>
      <c r="C26" s="233"/>
      <c r="D26" s="241">
        <f t="shared" si="3"/>
        <v>2346963</v>
      </c>
      <c r="E26" s="1485">
        <v>1823166</v>
      </c>
      <c r="F26" s="233"/>
      <c r="G26" s="241">
        <f t="shared" si="4"/>
        <v>1823166</v>
      </c>
      <c r="H26" s="231">
        <f t="shared" si="5"/>
        <v>0.77681923404842768</v>
      </c>
      <c r="I26" s="231"/>
      <c r="J26" s="1788">
        <f t="shared" si="6"/>
        <v>0.77681923404842768</v>
      </c>
      <c r="L26" s="1618"/>
      <c r="M26" s="30"/>
    </row>
    <row r="27" spans="1:15">
      <c r="A27" s="2414" t="s">
        <v>88</v>
      </c>
      <c r="B27" s="233">
        <v>0</v>
      </c>
      <c r="C27" s="233"/>
      <c r="D27" s="241">
        <f t="shared" si="3"/>
        <v>0</v>
      </c>
      <c r="E27" s="1485"/>
      <c r="F27" s="233"/>
      <c r="G27" s="241">
        <f t="shared" si="4"/>
        <v>0</v>
      </c>
      <c r="H27" s="243">
        <f t="shared" si="5"/>
        <v>0</v>
      </c>
      <c r="I27" s="243"/>
      <c r="J27" s="1793">
        <f t="shared" si="6"/>
        <v>0</v>
      </c>
      <c r="L27" s="1618"/>
      <c r="M27" s="30"/>
    </row>
    <row r="28" spans="1:15">
      <c r="A28" s="2415" t="s">
        <v>89</v>
      </c>
      <c r="B28" s="233">
        <v>290000</v>
      </c>
      <c r="C28" s="233"/>
      <c r="D28" s="241">
        <f t="shared" si="3"/>
        <v>290000</v>
      </c>
      <c r="E28" s="1485">
        <v>110694</v>
      </c>
      <c r="F28" s="233"/>
      <c r="G28" s="241">
        <f t="shared" si="4"/>
        <v>110694</v>
      </c>
      <c r="H28" s="231">
        <f t="shared" si="5"/>
        <v>0.38170344827586206</v>
      </c>
      <c r="I28" s="231"/>
      <c r="J28" s="1788">
        <f t="shared" si="6"/>
        <v>0.38170344827586206</v>
      </c>
      <c r="L28" s="1618"/>
      <c r="M28" s="30"/>
    </row>
    <row r="29" spans="1:15">
      <c r="A29" s="1286" t="s">
        <v>90</v>
      </c>
      <c r="B29" s="233">
        <v>720611</v>
      </c>
      <c r="C29" s="233"/>
      <c r="D29" s="241">
        <f t="shared" si="3"/>
        <v>720611</v>
      </c>
      <c r="E29" s="1485">
        <v>909144</v>
      </c>
      <c r="F29" s="233"/>
      <c r="G29" s="241">
        <f t="shared" si="4"/>
        <v>909144</v>
      </c>
      <c r="H29" s="231">
        <f t="shared" si="5"/>
        <v>1.2616293673008045</v>
      </c>
      <c r="I29" s="231"/>
      <c r="J29" s="1788">
        <f t="shared" si="6"/>
        <v>1.2616293673008045</v>
      </c>
      <c r="L29" s="1618"/>
      <c r="M29" s="30"/>
    </row>
    <row r="30" spans="1:15" ht="15.5">
      <c r="A30" s="1791" t="s">
        <v>91</v>
      </c>
      <c r="B30" s="2040">
        <v>4513566</v>
      </c>
      <c r="C30" s="2040"/>
      <c r="D30" s="2041">
        <f t="shared" si="3"/>
        <v>4513566</v>
      </c>
      <c r="E30" s="233">
        <v>4906455</v>
      </c>
      <c r="F30" s="233"/>
      <c r="G30" s="241">
        <f t="shared" si="4"/>
        <v>4906455</v>
      </c>
      <c r="H30" s="231">
        <f t="shared" si="5"/>
        <v>1.0870462512346113</v>
      </c>
      <c r="I30" s="231"/>
      <c r="J30" s="1788">
        <f t="shared" si="6"/>
        <v>1.0870462512346113</v>
      </c>
      <c r="L30" s="1618"/>
      <c r="M30" s="30"/>
    </row>
    <row r="31" spans="1:15">
      <c r="A31" s="1794" t="s">
        <v>92</v>
      </c>
      <c r="B31" s="233">
        <v>51579</v>
      </c>
      <c r="C31" s="233"/>
      <c r="D31" s="241">
        <f t="shared" si="3"/>
        <v>51579</v>
      </c>
      <c r="E31" s="233">
        <v>5060</v>
      </c>
      <c r="F31" s="233"/>
      <c r="G31" s="241">
        <f t="shared" si="4"/>
        <v>5060</v>
      </c>
      <c r="H31" s="231">
        <f t="shared" si="5"/>
        <v>9.8101940712305394E-2</v>
      </c>
      <c r="I31" s="231"/>
      <c r="J31" s="1788">
        <f t="shared" si="6"/>
        <v>9.8101940712305394E-2</v>
      </c>
      <c r="L31" s="1618"/>
      <c r="M31" s="30"/>
    </row>
    <row r="32" spans="1:15">
      <c r="A32" s="1795"/>
      <c r="B32" s="233"/>
      <c r="C32" s="233"/>
      <c r="D32" s="241"/>
      <c r="E32" s="233"/>
      <c r="F32" s="233"/>
      <c r="G32" s="241"/>
      <c r="H32" s="231"/>
      <c r="I32" s="231"/>
      <c r="J32" s="1788"/>
      <c r="L32" s="30"/>
      <c r="M32" s="30"/>
    </row>
    <row r="33" spans="1:15">
      <c r="A33" s="1796" t="s">
        <v>93</v>
      </c>
      <c r="B33" s="235">
        <f>SUM(B24:B31)</f>
        <v>9237332</v>
      </c>
      <c r="C33" s="235">
        <f>SUM(C24:C31)</f>
        <v>0</v>
      </c>
      <c r="D33" s="240">
        <f>B33+C33</f>
        <v>9237332</v>
      </c>
      <c r="E33" s="235">
        <f>SUM(E24:E31)</f>
        <v>8144621.5</v>
      </c>
      <c r="F33" s="235">
        <f>SUM(F24:F31)</f>
        <v>0</v>
      </c>
      <c r="G33" s="235">
        <f>SUM(G24:G31)</f>
        <v>8144621.5</v>
      </c>
      <c r="H33" s="231">
        <f>IFERROR(E33/B33,0)</f>
        <v>0.88170713145310786</v>
      </c>
      <c r="I33" s="231"/>
      <c r="J33" s="1788">
        <f t="shared" ref="J33" si="7">IFERROR(G33/D33,0)</f>
        <v>0.88170713145310786</v>
      </c>
      <c r="L33" s="1618"/>
      <c r="M33" s="30"/>
      <c r="O33" s="252"/>
    </row>
    <row r="34" spans="1:15">
      <c r="A34" s="1796"/>
      <c r="B34" s="239"/>
      <c r="C34" s="239"/>
      <c r="D34" s="240"/>
      <c r="E34" s="239"/>
      <c r="F34" s="239"/>
      <c r="G34" s="239"/>
      <c r="H34" s="231"/>
      <c r="I34" s="231"/>
      <c r="J34" s="1788"/>
      <c r="L34" s="1618"/>
      <c r="M34" s="30"/>
    </row>
    <row r="35" spans="1:15">
      <c r="A35" s="1796" t="s">
        <v>94</v>
      </c>
      <c r="B35" s="239">
        <f>B18+B33</f>
        <v>59458992.231718704</v>
      </c>
      <c r="C35" s="239">
        <f>C18+C33</f>
        <v>0</v>
      </c>
      <c r="D35" s="240">
        <f t="shared" si="3"/>
        <v>59458992.231718704</v>
      </c>
      <c r="E35" s="239">
        <f>E21+E33</f>
        <v>53451455.5</v>
      </c>
      <c r="F35" s="239">
        <f>F18+F33</f>
        <v>0</v>
      </c>
      <c r="G35" s="239">
        <f>G21+G33</f>
        <v>53451455.5</v>
      </c>
      <c r="H35" s="238">
        <f>G35/D35</f>
        <v>0.89896336102861241</v>
      </c>
      <c r="I35" s="238"/>
      <c r="J35" s="1797"/>
    </row>
    <row r="36" spans="1:15">
      <c r="A36" s="2455" t="s">
        <v>95</v>
      </c>
      <c r="B36" s="2455"/>
      <c r="C36" s="2455"/>
      <c r="D36" s="2455"/>
      <c r="E36" s="2455"/>
      <c r="F36" s="2455"/>
      <c r="G36" s="2455"/>
      <c r="H36" s="2455"/>
      <c r="I36" s="2455"/>
      <c r="J36" s="2455"/>
    </row>
    <row r="37" spans="1:15">
      <c r="A37" s="236" t="s">
        <v>96</v>
      </c>
      <c r="B37" s="232"/>
      <c r="C37" s="232"/>
      <c r="D37" s="232"/>
      <c r="E37" s="2420">
        <v>1543357.3465280002</v>
      </c>
      <c r="F37" s="233"/>
      <c r="G37" s="233">
        <f>E37+F37</f>
        <v>1543357.3465280002</v>
      </c>
      <c r="H37" s="232"/>
      <c r="I37" s="232"/>
      <c r="J37" s="232"/>
      <c r="K37" s="220"/>
    </row>
    <row r="38" spans="1:15" ht="13.5" thickBot="1">
      <c r="A38" s="1798" t="s">
        <v>97</v>
      </c>
      <c r="B38" s="1799"/>
      <c r="C38" s="1800"/>
      <c r="D38" s="1801">
        <f>C38</f>
        <v>0</v>
      </c>
      <c r="E38" s="1799"/>
      <c r="F38" s="1802"/>
      <c r="G38" s="1800">
        <f>F38</f>
        <v>0</v>
      </c>
      <c r="H38" s="1799"/>
      <c r="I38" s="1803"/>
      <c r="J38" s="1804">
        <f>IFERROR(G38/D38,0)</f>
        <v>0</v>
      </c>
    </row>
    <row r="39" spans="1:15" ht="14">
      <c r="A39" s="8"/>
      <c r="B39" s="8"/>
      <c r="C39" s="8"/>
      <c r="D39" s="8"/>
      <c r="E39" s="8"/>
      <c r="F39" s="8"/>
      <c r="G39" s="1656"/>
      <c r="H39" s="1657"/>
      <c r="I39" s="1657"/>
      <c r="J39" s="1657"/>
    </row>
    <row r="40" spans="1:15" ht="16.149999999999999" customHeight="1" thickBot="1">
      <c r="A40" s="2456"/>
      <c r="B40" s="2457"/>
      <c r="C40" s="2457"/>
      <c r="D40" s="2457"/>
      <c r="E40" s="2457"/>
      <c r="F40" s="2457"/>
      <c r="G40" s="2457"/>
      <c r="H40" s="2457"/>
      <c r="I40" s="2457"/>
      <c r="J40" s="2457"/>
    </row>
    <row r="41" spans="1:15" s="518" customFormat="1" ht="18.5" thickBot="1">
      <c r="A41" s="2459" t="s">
        <v>98</v>
      </c>
      <c r="B41" s="2460"/>
      <c r="C41" s="2460"/>
      <c r="D41" s="2460"/>
      <c r="E41" s="2460"/>
      <c r="F41" s="2460"/>
      <c r="G41" s="2460"/>
      <c r="H41" s="2460"/>
      <c r="I41" s="2460"/>
      <c r="J41" s="2461"/>
    </row>
    <row r="42" spans="1:15" s="518" customFormat="1">
      <c r="A42" s="2426" t="s">
        <v>17</v>
      </c>
      <c r="B42" s="2423"/>
      <c r="C42" s="2423"/>
      <c r="D42" s="2423"/>
      <c r="E42" s="2424">
        <v>3423571</v>
      </c>
      <c r="F42" s="2424"/>
      <c r="G42" s="2425">
        <f>E42+F42</f>
        <v>3423571</v>
      </c>
      <c r="H42" s="2423"/>
      <c r="I42" s="2423"/>
      <c r="J42" s="2427"/>
      <c r="K42" s="1555"/>
    </row>
    <row r="43" spans="1:15" s="518" customFormat="1">
      <c r="A43" s="2428" t="s">
        <v>99</v>
      </c>
      <c r="B43" s="2421"/>
      <c r="C43" s="2421"/>
      <c r="D43" s="2421"/>
      <c r="E43" s="2420">
        <f>E35</f>
        <v>53451455.5</v>
      </c>
      <c r="F43" s="2420"/>
      <c r="G43" s="2422">
        <f>E43+F43</f>
        <v>53451455.5</v>
      </c>
      <c r="H43" s="2421"/>
      <c r="I43" s="2421"/>
      <c r="J43" s="2429"/>
    </row>
    <row r="44" spans="1:15" s="518" customFormat="1" ht="13.5" thickBot="1">
      <c r="A44" s="2430" t="s">
        <v>100</v>
      </c>
      <c r="B44" s="1178"/>
      <c r="C44" s="1178"/>
      <c r="D44" s="1178"/>
      <c r="E44" s="1178"/>
      <c r="F44" s="1178"/>
      <c r="G44" s="1179">
        <f>G42/G43</f>
        <v>6.4050098691886881E-2</v>
      </c>
      <c r="H44" s="1178"/>
      <c r="I44" s="1178"/>
      <c r="J44" s="2431"/>
    </row>
    <row r="45" spans="1:15" ht="14">
      <c r="A45" s="2458"/>
      <c r="B45" s="2458"/>
      <c r="C45" s="2458"/>
      <c r="D45" s="2458"/>
      <c r="E45" s="2458"/>
      <c r="F45" s="2458"/>
      <c r="G45" s="2458"/>
      <c r="H45" s="2458"/>
      <c r="I45" s="2458"/>
      <c r="J45" s="2458"/>
    </row>
    <row r="46" spans="1:15" ht="14">
      <c r="A46" s="230"/>
      <c r="B46" s="8"/>
      <c r="C46" s="8"/>
      <c r="D46" s="8"/>
      <c r="E46" s="8"/>
      <c r="F46" s="8"/>
      <c r="G46" s="8"/>
      <c r="H46" s="8"/>
      <c r="I46" s="8"/>
      <c r="J46" s="8"/>
    </row>
    <row r="47" spans="1:15">
      <c r="A47" s="2440" t="s">
        <v>101</v>
      </c>
      <c r="B47" s="2440"/>
      <c r="C47" s="699"/>
      <c r="D47" s="699"/>
      <c r="E47" s="699"/>
      <c r="F47" s="699"/>
      <c r="G47" s="699"/>
      <c r="H47" s="700"/>
      <c r="I47" s="699"/>
      <c r="J47" s="699"/>
      <c r="K47" s="701"/>
      <c r="L47" s="701"/>
      <c r="M47" s="633"/>
    </row>
    <row r="48" spans="1:15" ht="25.9" customHeight="1">
      <c r="A48" s="2440" t="s">
        <v>102</v>
      </c>
      <c r="B48" s="2440"/>
      <c r="C48" s="2440"/>
      <c r="D48" s="2440"/>
      <c r="E48" s="2440"/>
      <c r="F48" s="2440"/>
      <c r="G48" s="2440"/>
      <c r="H48" s="2440"/>
      <c r="I48" s="2440"/>
      <c r="J48" s="2440"/>
      <c r="K48" s="699"/>
      <c r="L48" s="699"/>
      <c r="M48" s="699"/>
    </row>
    <row r="49" spans="1:13">
      <c r="A49" s="2440" t="s">
        <v>103</v>
      </c>
      <c r="B49" s="2440"/>
      <c r="C49" s="2440"/>
      <c r="D49" s="2440"/>
      <c r="E49" s="2440"/>
      <c r="F49" s="2440"/>
      <c r="G49" s="2440"/>
      <c r="H49" s="2440"/>
      <c r="I49" s="2440"/>
      <c r="J49" s="2440"/>
      <c r="K49" s="2440"/>
      <c r="L49" s="2440"/>
      <c r="M49" s="2440"/>
    </row>
    <row r="50" spans="1:13" ht="69" customHeight="1">
      <c r="A50" s="2440" t="s">
        <v>104</v>
      </c>
      <c r="B50" s="2440"/>
      <c r="C50" s="2440"/>
      <c r="D50" s="2440"/>
      <c r="E50" s="2440"/>
      <c r="F50" s="2440"/>
      <c r="G50" s="2440"/>
      <c r="H50" s="2440"/>
      <c r="I50" s="2440"/>
      <c r="J50" s="2440"/>
      <c r="K50" s="699"/>
      <c r="L50" s="699"/>
      <c r="M50" s="699"/>
    </row>
    <row r="51" spans="1:13">
      <c r="A51" s="2440"/>
      <c r="B51" s="2440"/>
      <c r="C51" s="2440"/>
      <c r="D51" s="2440"/>
      <c r="E51" s="2440"/>
      <c r="F51" s="2440"/>
      <c r="G51" s="2440"/>
      <c r="H51" s="2440"/>
      <c r="I51" s="2440"/>
      <c r="J51" s="2440"/>
      <c r="K51" s="2440"/>
      <c r="L51" s="2440"/>
      <c r="M51" s="2440"/>
    </row>
    <row r="55" spans="1:13">
      <c r="A55" s="219"/>
    </row>
    <row r="56" spans="1:13">
      <c r="A56" s="219"/>
    </row>
    <row r="57" spans="1:13">
      <c r="A57" s="219"/>
    </row>
    <row r="58" spans="1:13">
      <c r="A58" s="219"/>
    </row>
  </sheetData>
  <mergeCells count="12">
    <mergeCell ref="A51:M51"/>
    <mergeCell ref="A1:J1"/>
    <mergeCell ref="A36:J36"/>
    <mergeCell ref="A40:J40"/>
    <mergeCell ref="A45:J45"/>
    <mergeCell ref="A41:J41"/>
    <mergeCell ref="A2:J2"/>
    <mergeCell ref="A3:J3"/>
    <mergeCell ref="A47:B47"/>
    <mergeCell ref="A49:M49"/>
    <mergeCell ref="A48:J48"/>
    <mergeCell ref="A50:J50"/>
  </mergeCells>
  <printOptions horizontalCentered="1"/>
  <pageMargins left="0.25" right="0.25" top="0.5" bottom="0.5" header="0.3" footer="0.3"/>
  <pageSetup scale="74" orientation="portrait" r:id="rId1"/>
  <headerFooter scaleWithDoc="0" alignWithMargins="0"/>
  <ignoredErrors>
    <ignoredError sqref="D1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5BAC-8669-4A33-A333-87F9DC45BF68}">
  <sheetPr>
    <pageSetUpPr fitToPage="1"/>
  </sheetPr>
  <dimension ref="A1:AB11"/>
  <sheetViews>
    <sheetView view="pageBreakPreview" zoomScale="90" zoomScaleNormal="100" zoomScaleSheetLayoutView="90" workbookViewId="0">
      <selection activeCell="E32" sqref="E32"/>
    </sheetView>
  </sheetViews>
  <sheetFormatPr defaultColWidth="9.453125" defaultRowHeight="13"/>
  <cols>
    <col min="1" max="1" width="30.54296875" style="10" customWidth="1"/>
    <col min="2" max="7" width="15.54296875" style="10" customWidth="1"/>
    <col min="8" max="8" width="25.54296875" style="10" bestFit="1" customWidth="1"/>
    <col min="9" max="10" width="9.453125" style="10"/>
    <col min="11" max="11" width="28.453125" style="10" customWidth="1"/>
    <col min="12" max="16384" width="9.453125" style="10"/>
  </cols>
  <sheetData>
    <row r="1" spans="1:28" customFormat="1" ht="15.75" customHeight="1">
      <c r="A1" s="2439" t="s">
        <v>1249</v>
      </c>
      <c r="B1" s="2439"/>
      <c r="C1" s="2439"/>
      <c r="D1" s="2439"/>
      <c r="E1" s="2439"/>
      <c r="F1" s="2439"/>
      <c r="G1" s="2439"/>
      <c r="H1" s="154"/>
      <c r="I1" s="154"/>
      <c r="J1" s="154"/>
      <c r="K1" s="154"/>
      <c r="L1" s="154"/>
      <c r="M1" s="154"/>
      <c r="N1" s="154"/>
      <c r="O1" s="154"/>
      <c r="P1" s="154"/>
      <c r="Q1" s="154"/>
      <c r="R1" s="154"/>
      <c r="S1" s="154"/>
      <c r="T1" s="154"/>
      <c r="U1" s="154"/>
      <c r="V1" s="154"/>
      <c r="W1" s="154"/>
      <c r="X1" s="154"/>
      <c r="Y1" s="154"/>
      <c r="Z1" s="154"/>
      <c r="AA1" s="154"/>
      <c r="AB1" s="154"/>
    </row>
    <row r="2" spans="1:28" customFormat="1" ht="15">
      <c r="A2" s="2436" t="str" cm="1">
        <f t="array" ref="A2">'ESA Summary Table 1'!A2:A2</f>
        <v>Southern California Edison</v>
      </c>
      <c r="B2" s="2436"/>
      <c r="C2" s="2436"/>
      <c r="D2" s="2436"/>
      <c r="E2" s="2436"/>
      <c r="F2" s="2436"/>
      <c r="G2" s="2436"/>
      <c r="H2" s="63"/>
      <c r="I2" s="63"/>
      <c r="J2" s="63"/>
      <c r="K2" s="63"/>
      <c r="L2" s="63"/>
      <c r="M2" s="63"/>
      <c r="N2" s="63"/>
      <c r="O2" s="63"/>
      <c r="P2" s="63"/>
      <c r="Q2" s="63"/>
      <c r="R2" s="63"/>
      <c r="S2" s="63"/>
      <c r="T2" s="63"/>
      <c r="U2" s="63"/>
      <c r="V2" s="63"/>
      <c r="W2" s="63"/>
      <c r="X2" s="63"/>
      <c r="Y2" s="63"/>
      <c r="Z2" s="63"/>
      <c r="AA2" s="63"/>
      <c r="AB2" s="63"/>
    </row>
    <row r="3" spans="1:28" customFormat="1" ht="15">
      <c r="A3" s="2436" t="str" cm="1">
        <f t="array" ref="A3">'ESA Summary Table 1'!A3:A3</f>
        <v>Program Year 2024 Annual Report</v>
      </c>
      <c r="B3" s="2436"/>
      <c r="C3" s="2436"/>
      <c r="D3" s="2436"/>
      <c r="E3" s="2436"/>
      <c r="F3" s="2436"/>
      <c r="G3" s="2436"/>
      <c r="H3" s="155"/>
      <c r="I3" s="155"/>
      <c r="J3" s="155"/>
      <c r="K3" s="155"/>
      <c r="L3" s="155"/>
      <c r="M3" s="155"/>
      <c r="N3" s="155"/>
      <c r="O3" s="155"/>
      <c r="P3" s="155"/>
      <c r="Q3" s="155"/>
      <c r="R3" s="155"/>
      <c r="S3" s="155"/>
      <c r="T3" s="155"/>
      <c r="U3" s="155"/>
      <c r="V3" s="155"/>
      <c r="W3" s="155"/>
      <c r="X3" s="155"/>
      <c r="Y3" s="155"/>
      <c r="Z3" s="155"/>
      <c r="AA3" s="155"/>
      <c r="AB3" s="155"/>
    </row>
    <row r="4" spans="1:28" customFormat="1" ht="15.5" thickBot="1">
      <c r="A4" s="153"/>
      <c r="B4" s="153"/>
      <c r="C4" s="153"/>
      <c r="D4" s="153"/>
      <c r="E4" s="153"/>
      <c r="F4" s="153"/>
      <c r="G4" s="153"/>
      <c r="H4" s="155"/>
      <c r="I4" s="155"/>
      <c r="J4" s="155"/>
      <c r="K4" s="155"/>
      <c r="L4" s="155"/>
      <c r="M4" s="155"/>
      <c r="N4" s="155"/>
      <c r="O4" s="155"/>
      <c r="P4" s="155"/>
      <c r="Q4" s="155"/>
      <c r="R4" s="155"/>
      <c r="S4" s="155"/>
      <c r="T4" s="155"/>
      <c r="U4" s="155"/>
      <c r="V4" s="155"/>
      <c r="W4" s="155"/>
      <c r="X4" s="155"/>
      <c r="Y4" s="155"/>
      <c r="Z4" s="155"/>
      <c r="AA4" s="155"/>
      <c r="AB4" s="155"/>
    </row>
    <row r="5" spans="1:28" ht="30">
      <c r="A5" s="1756"/>
      <c r="B5" s="1757" t="s">
        <v>1250</v>
      </c>
      <c r="C5" s="1757" t="s">
        <v>1251</v>
      </c>
      <c r="D5" s="1757" t="s">
        <v>1252</v>
      </c>
      <c r="E5" s="1757" t="s">
        <v>1253</v>
      </c>
      <c r="F5" s="1757" t="s">
        <v>1254</v>
      </c>
      <c r="G5" s="627" t="s">
        <v>1255</v>
      </c>
      <c r="H5" s="8"/>
      <c r="I5" s="159"/>
      <c r="J5" s="159"/>
      <c r="K5" s="159"/>
      <c r="L5" s="8"/>
      <c r="M5" s="8"/>
      <c r="N5" s="8"/>
      <c r="O5" s="8"/>
      <c r="P5" s="8"/>
      <c r="Q5" s="8"/>
    </row>
    <row r="6" spans="1:28" ht="14.15" customHeight="1">
      <c r="A6" s="1921" t="s">
        <v>1256</v>
      </c>
      <c r="B6" s="1217">
        <v>636258</v>
      </c>
      <c r="C6" s="1218">
        <v>644566</v>
      </c>
      <c r="D6" s="1218">
        <v>488596</v>
      </c>
      <c r="E6" s="1218">
        <v>146392</v>
      </c>
      <c r="F6" s="1216">
        <v>1270</v>
      </c>
      <c r="G6" s="1922">
        <v>8308</v>
      </c>
      <c r="H6" s="8"/>
      <c r="I6" s="160"/>
      <c r="J6" s="159"/>
      <c r="K6" s="159"/>
    </row>
    <row r="7" spans="1:28" ht="16" thickBot="1">
      <c r="A7" s="1923" t="s">
        <v>1257</v>
      </c>
      <c r="B7" s="1924"/>
      <c r="C7" s="1925">
        <v>1</v>
      </c>
      <c r="D7" s="1925">
        <f>D6/C6</f>
        <v>0.75802322803250555</v>
      </c>
      <c r="E7" s="1925">
        <f>E6/C6</f>
        <v>0.22711716100445881</v>
      </c>
      <c r="F7" s="1925">
        <f>F6/C6</f>
        <v>1.9703180124300691E-3</v>
      </c>
      <c r="G7" s="1234">
        <f>G6/C6</f>
        <v>1.2889292950605523E-2</v>
      </c>
    </row>
    <row r="8" spans="1:28" ht="15.5">
      <c r="A8" s="65"/>
      <c r="B8" s="65"/>
      <c r="C8" s="65"/>
      <c r="D8" s="65"/>
      <c r="E8" s="65"/>
      <c r="F8" s="65"/>
      <c r="G8" s="65"/>
    </row>
    <row r="9" spans="1:28" ht="15.5">
      <c r="A9" s="68"/>
      <c r="B9" s="65"/>
      <c r="C9" s="65"/>
      <c r="D9" s="65"/>
      <c r="E9" s="65"/>
      <c r="F9" s="65"/>
      <c r="G9" s="65"/>
    </row>
    <row r="10" spans="1:28">
      <c r="A10" s="2654"/>
      <c r="B10" s="2654"/>
      <c r="C10" s="2654"/>
      <c r="D10" s="2654"/>
      <c r="E10" s="2654"/>
      <c r="F10" s="2654"/>
      <c r="G10" s="2654"/>
    </row>
    <row r="11" spans="1:28" ht="13.5" thickBot="1">
      <c r="A11" s="2752"/>
      <c r="B11" s="2752"/>
      <c r="C11" s="2752"/>
      <c r="D11" s="2752"/>
      <c r="E11" s="2752"/>
      <c r="F11" s="2752"/>
      <c r="G11" s="2752"/>
    </row>
  </sheetData>
  <customSheetViews>
    <customSheetView guid="{F8F6599B-2A1F-4529-A350-AEBC686D896D}" showPageBreaks="1" fitToPage="1" printArea="1">
      <pageMargins left="0" right="0" top="0" bottom="0" header="0" footer="0"/>
      <printOptions horizontalCentered="1" verticalCentered="1" headings="1" gridLines="1"/>
      <pageSetup firstPageNumber="100" orientation="landscape" useFirstPageNumber="1" r:id="rId1"/>
      <headerFooter scaleWithDoc="0" alignWithMargins="0"/>
    </customSheetView>
  </customSheetViews>
  <mergeCells count="5">
    <mergeCell ref="A1:G1"/>
    <mergeCell ref="A2:G2"/>
    <mergeCell ref="A3:G3"/>
    <mergeCell ref="A10:G10"/>
    <mergeCell ref="A11:G11"/>
  </mergeCells>
  <printOptions horizontalCentered="1"/>
  <pageMargins left="0.25" right="0.25" top="0.5" bottom="0.5" header="0.3" footer="0.3"/>
  <pageSetup scale="84" firstPageNumber="100" orientation="portrait" r:id="rId2"/>
  <headerFooter scaleWithDoc="0"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6F85B-4116-49D4-AE5D-43250D486916}">
  <sheetPr>
    <pageSetUpPr fitToPage="1"/>
  </sheetPr>
  <dimension ref="A1:AB28"/>
  <sheetViews>
    <sheetView view="pageBreakPreview" zoomScale="90" zoomScaleNormal="100" zoomScaleSheetLayoutView="90" workbookViewId="0">
      <selection activeCell="E32" sqref="E32"/>
    </sheetView>
  </sheetViews>
  <sheetFormatPr defaultColWidth="9.453125" defaultRowHeight="13"/>
  <cols>
    <col min="1" max="1" width="14.7265625" style="10" customWidth="1"/>
    <col min="2" max="10" width="10.54296875" style="10" customWidth="1"/>
    <col min="11" max="11" width="25.54296875" style="10" bestFit="1" customWidth="1"/>
    <col min="12" max="16384" width="9.453125" style="10"/>
  </cols>
  <sheetData>
    <row r="1" spans="1:28" customFormat="1" ht="15.75" customHeight="1">
      <c r="A1" s="2439" t="s">
        <v>1258</v>
      </c>
      <c r="B1" s="2439"/>
      <c r="C1" s="2439"/>
      <c r="D1" s="2439"/>
      <c r="E1" s="2439"/>
      <c r="F1" s="2439"/>
      <c r="G1" s="2439"/>
      <c r="H1" s="2439"/>
      <c r="I1" s="2439"/>
      <c r="J1" s="2439"/>
      <c r="K1" s="154"/>
      <c r="L1" s="154"/>
      <c r="M1" s="154"/>
      <c r="N1" s="154"/>
      <c r="O1" s="154"/>
      <c r="P1" s="154"/>
      <c r="Q1" s="154"/>
      <c r="R1" s="154"/>
      <c r="S1" s="154"/>
      <c r="T1" s="154"/>
      <c r="U1" s="154"/>
      <c r="V1" s="154"/>
      <c r="W1" s="154"/>
      <c r="X1" s="154"/>
      <c r="Y1" s="154"/>
      <c r="Z1" s="154"/>
      <c r="AA1" s="154"/>
      <c r="AB1" s="154"/>
    </row>
    <row r="2" spans="1:28" customFormat="1" ht="15">
      <c r="A2" s="2436" t="str" cm="1">
        <f t="array" ref="A2">'ESA Summary Table 1'!A2:A2</f>
        <v>Southern California Edison</v>
      </c>
      <c r="B2" s="2436"/>
      <c r="C2" s="2436"/>
      <c r="D2" s="2436"/>
      <c r="E2" s="2436"/>
      <c r="F2" s="2436"/>
      <c r="G2" s="2436"/>
      <c r="H2" s="2436"/>
      <c r="I2" s="2436"/>
      <c r="J2" s="2436"/>
      <c r="K2" s="63"/>
      <c r="L2" s="63"/>
      <c r="M2" s="63"/>
      <c r="N2" s="63"/>
      <c r="O2" s="63"/>
      <c r="P2" s="63"/>
      <c r="Q2" s="63"/>
      <c r="R2" s="63"/>
      <c r="S2" s="63"/>
      <c r="T2" s="63"/>
      <c r="U2" s="63"/>
      <c r="V2" s="63"/>
      <c r="W2" s="63"/>
      <c r="X2" s="63"/>
      <c r="Y2" s="63"/>
      <c r="Z2" s="63"/>
      <c r="AA2" s="63"/>
      <c r="AB2" s="63"/>
    </row>
    <row r="3" spans="1:28" customFormat="1" ht="15">
      <c r="A3" s="2436" t="str" cm="1">
        <f t="array" ref="A3">'ESA Summary Table 1'!A3:A3</f>
        <v>Program Year 2024 Annual Report</v>
      </c>
      <c r="B3" s="2436"/>
      <c r="C3" s="2436"/>
      <c r="D3" s="2436"/>
      <c r="E3" s="2436"/>
      <c r="F3" s="2436"/>
      <c r="G3" s="2436"/>
      <c r="H3" s="2436"/>
      <c r="I3" s="2436"/>
      <c r="J3" s="2436"/>
      <c r="K3" s="155"/>
      <c r="L3" s="155"/>
      <c r="M3" s="155"/>
      <c r="N3" s="155"/>
      <c r="O3" s="155"/>
      <c r="P3" s="155"/>
      <c r="Q3" s="155"/>
      <c r="R3" s="155"/>
      <c r="S3" s="155"/>
      <c r="T3" s="155"/>
      <c r="U3" s="155"/>
      <c r="V3" s="155"/>
      <c r="W3" s="155"/>
      <c r="X3" s="155"/>
      <c r="Y3" s="155"/>
      <c r="Z3" s="155"/>
      <c r="AA3" s="155"/>
      <c r="AB3" s="155"/>
    </row>
    <row r="4" spans="1:28" customFormat="1" ht="15.5" thickBot="1">
      <c r="A4" s="153"/>
      <c r="B4" s="1411"/>
      <c r="C4" s="1411"/>
      <c r="D4" s="1411"/>
      <c r="E4" s="1411"/>
      <c r="F4" s="1411"/>
      <c r="G4" s="1411"/>
      <c r="H4" s="1411"/>
      <c r="I4" s="1411"/>
      <c r="J4" s="1411"/>
      <c r="K4" s="155"/>
      <c r="L4" s="155"/>
      <c r="M4" s="155"/>
      <c r="N4" s="155"/>
      <c r="O4" s="155"/>
      <c r="P4" s="155"/>
      <c r="Q4" s="155"/>
      <c r="R4" s="155"/>
      <c r="S4" s="155"/>
      <c r="T4" s="155"/>
      <c r="U4" s="155"/>
      <c r="V4" s="155"/>
      <c r="W4" s="155"/>
      <c r="X4" s="155"/>
      <c r="Y4" s="155"/>
      <c r="Z4" s="155"/>
      <c r="AA4" s="155"/>
      <c r="AB4" s="155"/>
    </row>
    <row r="5" spans="1:28" ht="20.149999999999999" customHeight="1" thickBot="1">
      <c r="A5" s="169" t="s">
        <v>599</v>
      </c>
      <c r="B5" s="2753" t="s">
        <v>1259</v>
      </c>
      <c r="C5" s="2753"/>
      <c r="D5" s="2754"/>
      <c r="E5" s="2753" t="s">
        <v>1260</v>
      </c>
      <c r="F5" s="2753"/>
      <c r="G5" s="2754"/>
      <c r="H5" s="2755" t="s">
        <v>30</v>
      </c>
      <c r="I5" s="2753"/>
      <c r="J5" s="2754"/>
      <c r="K5" s="159"/>
      <c r="L5" s="159"/>
      <c r="M5" s="159"/>
    </row>
    <row r="6" spans="1:28" ht="15.75" customHeight="1" thickBot="1">
      <c r="A6" s="2411"/>
      <c r="B6" s="942" t="s">
        <v>1261</v>
      </c>
      <c r="C6" s="136" t="s">
        <v>1262</v>
      </c>
      <c r="D6" s="137" t="s">
        <v>43</v>
      </c>
      <c r="E6" s="118" t="s">
        <v>1261</v>
      </c>
      <c r="F6" s="136" t="s">
        <v>980</v>
      </c>
      <c r="G6" s="138" t="s">
        <v>43</v>
      </c>
      <c r="H6" s="942" t="s">
        <v>1261</v>
      </c>
      <c r="I6" s="136" t="s">
        <v>980</v>
      </c>
      <c r="J6" s="2412" t="s">
        <v>43</v>
      </c>
      <c r="K6" s="160"/>
      <c r="L6" s="159"/>
      <c r="M6" s="159"/>
    </row>
    <row r="7" spans="1:28" s="470" customFormat="1" ht="15.5">
      <c r="A7" s="1926" t="s">
        <v>1263</v>
      </c>
      <c r="B7" s="472">
        <v>630</v>
      </c>
      <c r="C7" s="472">
        <v>0</v>
      </c>
      <c r="D7" s="472">
        <f t="shared" ref="D7:D22" si="0">SUM(B7:C7)</f>
        <v>630</v>
      </c>
      <c r="E7" s="472">
        <v>43</v>
      </c>
      <c r="F7" s="472">
        <v>0</v>
      </c>
      <c r="G7" s="472">
        <f>SUM(E7:F7)</f>
        <v>43</v>
      </c>
      <c r="H7" s="473">
        <f t="shared" ref="H7:J22" si="1">IFERROR(E7/B7,0)</f>
        <v>6.8253968253968247E-2</v>
      </c>
      <c r="I7" s="473">
        <f t="shared" si="1"/>
        <v>0</v>
      </c>
      <c r="J7" s="1927">
        <f t="shared" si="1"/>
        <v>6.8253968253968247E-2</v>
      </c>
    </row>
    <row r="8" spans="1:28" s="470" customFormat="1" ht="15.5">
      <c r="A8" s="1926" t="s">
        <v>683</v>
      </c>
      <c r="B8" s="472">
        <v>0</v>
      </c>
      <c r="C8" s="472">
        <v>280</v>
      </c>
      <c r="D8" s="472">
        <f t="shared" si="0"/>
        <v>280</v>
      </c>
      <c r="E8" s="472">
        <v>2</v>
      </c>
      <c r="F8" s="472">
        <v>34</v>
      </c>
      <c r="G8" s="472">
        <f t="shared" ref="G8:G22" si="2">SUM(E8:F8)</f>
        <v>36</v>
      </c>
      <c r="H8" s="473">
        <f>IFERROR(E8/B8,0)</f>
        <v>0</v>
      </c>
      <c r="I8" s="474">
        <f t="shared" si="1"/>
        <v>0.12142857142857143</v>
      </c>
      <c r="J8" s="1471">
        <f t="shared" si="1"/>
        <v>0.12857142857142856</v>
      </c>
    </row>
    <row r="9" spans="1:28" s="470" customFormat="1" ht="15.5">
      <c r="A9" s="1926" t="s">
        <v>684</v>
      </c>
      <c r="B9" s="472">
        <v>10</v>
      </c>
      <c r="C9" s="472">
        <v>1573</v>
      </c>
      <c r="D9" s="472">
        <f t="shared" si="0"/>
        <v>1583</v>
      </c>
      <c r="E9" s="472">
        <v>37</v>
      </c>
      <c r="F9" s="472">
        <v>982</v>
      </c>
      <c r="G9" s="472">
        <f t="shared" si="2"/>
        <v>1019</v>
      </c>
      <c r="H9" s="473">
        <f t="shared" si="1"/>
        <v>3.7</v>
      </c>
      <c r="I9" s="474">
        <f t="shared" si="1"/>
        <v>0.62428480610298787</v>
      </c>
      <c r="J9" s="1471">
        <f t="shared" si="1"/>
        <v>0.64371446620341122</v>
      </c>
    </row>
    <row r="10" spans="1:28" s="470" customFormat="1" ht="15.5">
      <c r="A10" s="1926" t="s">
        <v>685</v>
      </c>
      <c r="B10" s="472">
        <v>12355</v>
      </c>
      <c r="C10" s="472">
        <v>15987</v>
      </c>
      <c r="D10" s="472">
        <f t="shared" si="0"/>
        <v>28342</v>
      </c>
      <c r="E10" s="472">
        <v>10652</v>
      </c>
      <c r="F10" s="472">
        <v>15119</v>
      </c>
      <c r="G10" s="472">
        <f t="shared" si="2"/>
        <v>25771</v>
      </c>
      <c r="H10" s="473">
        <f t="shared" si="1"/>
        <v>0.86216106839336304</v>
      </c>
      <c r="I10" s="474">
        <f t="shared" si="1"/>
        <v>0.94570588603240135</v>
      </c>
      <c r="J10" s="1471">
        <f t="shared" si="1"/>
        <v>0.90928657116646672</v>
      </c>
    </row>
    <row r="11" spans="1:28" s="470" customFormat="1" ht="15.5">
      <c r="A11" s="1926" t="s">
        <v>686</v>
      </c>
      <c r="B11" s="472">
        <v>0</v>
      </c>
      <c r="C11" s="472">
        <v>8253</v>
      </c>
      <c r="D11" s="472">
        <f t="shared" si="0"/>
        <v>8253</v>
      </c>
      <c r="E11" s="472">
        <v>182</v>
      </c>
      <c r="F11" s="472">
        <v>10190</v>
      </c>
      <c r="G11" s="472">
        <f t="shared" si="2"/>
        <v>10372</v>
      </c>
      <c r="H11" s="473">
        <f t="shared" si="1"/>
        <v>0</v>
      </c>
      <c r="I11" s="474">
        <f t="shared" si="1"/>
        <v>1.2347025324124561</v>
      </c>
      <c r="J11" s="1471">
        <f t="shared" si="1"/>
        <v>1.2567551193505393</v>
      </c>
    </row>
    <row r="12" spans="1:28" s="470" customFormat="1" ht="15.5">
      <c r="A12" s="1926" t="s">
        <v>687</v>
      </c>
      <c r="B12" s="472">
        <v>515528</v>
      </c>
      <c r="C12" s="472">
        <v>2869</v>
      </c>
      <c r="D12" s="472">
        <f t="shared" si="0"/>
        <v>518397</v>
      </c>
      <c r="E12" s="472">
        <v>549125</v>
      </c>
      <c r="F12" s="472">
        <v>2518</v>
      </c>
      <c r="G12" s="472">
        <f t="shared" si="2"/>
        <v>551643</v>
      </c>
      <c r="H12" s="473">
        <f t="shared" si="1"/>
        <v>1.0651700780558961</v>
      </c>
      <c r="I12" s="474">
        <f t="shared" si="1"/>
        <v>0.87765772046009061</v>
      </c>
      <c r="J12" s="1471">
        <f t="shared" si="1"/>
        <v>1.06413231558053</v>
      </c>
    </row>
    <row r="13" spans="1:28" s="470" customFormat="1" ht="15.5">
      <c r="A13" s="1926" t="s">
        <v>688</v>
      </c>
      <c r="B13" s="472">
        <v>2</v>
      </c>
      <c r="C13" s="472">
        <v>0</v>
      </c>
      <c r="D13" s="472">
        <f t="shared" si="0"/>
        <v>2</v>
      </c>
      <c r="E13" s="472">
        <v>0</v>
      </c>
      <c r="F13" s="472">
        <v>0</v>
      </c>
      <c r="G13" s="472">
        <f t="shared" si="2"/>
        <v>0</v>
      </c>
      <c r="H13" s="473">
        <f t="shared" si="1"/>
        <v>0</v>
      </c>
      <c r="I13" s="474">
        <f t="shared" si="1"/>
        <v>0</v>
      </c>
      <c r="J13" s="1471">
        <f t="shared" si="1"/>
        <v>0</v>
      </c>
    </row>
    <row r="14" spans="1:28" s="470" customFormat="1" ht="15.5">
      <c r="A14" s="1926" t="s">
        <v>1264</v>
      </c>
      <c r="B14" s="472">
        <v>0</v>
      </c>
      <c r="C14" s="472">
        <v>0</v>
      </c>
      <c r="D14" s="472">
        <f>SUM(B14:C14)</f>
        <v>0</v>
      </c>
      <c r="E14" s="472">
        <v>0</v>
      </c>
      <c r="F14" s="472">
        <v>0</v>
      </c>
      <c r="G14" s="472">
        <f>SUM(E14:F14)</f>
        <v>0</v>
      </c>
      <c r="H14" s="473">
        <f t="shared" si="1"/>
        <v>0</v>
      </c>
      <c r="I14" s="474">
        <f t="shared" si="1"/>
        <v>0</v>
      </c>
      <c r="J14" s="1471">
        <f t="shared" si="1"/>
        <v>0</v>
      </c>
    </row>
    <row r="15" spans="1:28" s="470" customFormat="1" ht="15.5">
      <c r="A15" s="1926" t="s">
        <v>689</v>
      </c>
      <c r="B15" s="472">
        <v>0</v>
      </c>
      <c r="C15" s="472">
        <v>2425</v>
      </c>
      <c r="D15" s="472">
        <f t="shared" si="0"/>
        <v>2425</v>
      </c>
      <c r="E15" s="472">
        <v>11</v>
      </c>
      <c r="F15" s="472">
        <v>886</v>
      </c>
      <c r="G15" s="472">
        <f t="shared" si="2"/>
        <v>897</v>
      </c>
      <c r="H15" s="473">
        <f t="shared" si="1"/>
        <v>0</v>
      </c>
      <c r="I15" s="474">
        <f t="shared" si="1"/>
        <v>0.36536082474226805</v>
      </c>
      <c r="J15" s="1471">
        <f t="shared" si="1"/>
        <v>0.36989690721649482</v>
      </c>
    </row>
    <row r="16" spans="1:28" s="470" customFormat="1" ht="15.5">
      <c r="A16" s="1926" t="s">
        <v>690</v>
      </c>
      <c r="B16" s="472">
        <v>199629</v>
      </c>
      <c r="C16" s="472">
        <v>0</v>
      </c>
      <c r="D16" s="472">
        <f t="shared" si="0"/>
        <v>199629</v>
      </c>
      <c r="E16" s="472">
        <v>178438</v>
      </c>
      <c r="F16" s="472">
        <v>0</v>
      </c>
      <c r="G16" s="472">
        <f t="shared" si="2"/>
        <v>178438</v>
      </c>
      <c r="H16" s="473">
        <f t="shared" si="1"/>
        <v>0.89384808820361772</v>
      </c>
      <c r="I16" s="474">
        <f t="shared" si="1"/>
        <v>0</v>
      </c>
      <c r="J16" s="1471">
        <f t="shared" si="1"/>
        <v>0.89384808820361772</v>
      </c>
    </row>
    <row r="17" spans="1:13" s="470" customFormat="1" ht="15.5">
      <c r="A17" s="1926" t="s">
        <v>691</v>
      </c>
      <c r="B17" s="472">
        <v>91187</v>
      </c>
      <c r="C17" s="472">
        <v>89224</v>
      </c>
      <c r="D17" s="472">
        <f t="shared" si="0"/>
        <v>180411</v>
      </c>
      <c r="E17" s="472">
        <v>97851</v>
      </c>
      <c r="F17" s="472">
        <v>107311</v>
      </c>
      <c r="G17" s="472">
        <f t="shared" si="2"/>
        <v>205162</v>
      </c>
      <c r="H17" s="473">
        <f t="shared" si="1"/>
        <v>1.0730805926283351</v>
      </c>
      <c r="I17" s="474">
        <f t="shared" si="1"/>
        <v>1.2027145162736483</v>
      </c>
      <c r="J17" s="1471">
        <f t="shared" si="1"/>
        <v>1.1371922998043356</v>
      </c>
    </row>
    <row r="18" spans="1:13" s="470" customFormat="1" ht="15.5">
      <c r="A18" s="1926" t="s">
        <v>692</v>
      </c>
      <c r="B18" s="478">
        <v>182914</v>
      </c>
      <c r="C18" s="478">
        <v>38940</v>
      </c>
      <c r="D18" s="478">
        <f t="shared" si="0"/>
        <v>221854</v>
      </c>
      <c r="E18" s="472">
        <v>208907</v>
      </c>
      <c r="F18" s="472">
        <v>42332</v>
      </c>
      <c r="G18" s="472">
        <f t="shared" si="2"/>
        <v>251239</v>
      </c>
      <c r="H18" s="473">
        <f t="shared" si="1"/>
        <v>1.1421050329663121</v>
      </c>
      <c r="I18" s="474">
        <f t="shared" si="1"/>
        <v>1.0871083718541346</v>
      </c>
      <c r="J18" s="1471">
        <f t="shared" si="1"/>
        <v>1.1324519729191269</v>
      </c>
    </row>
    <row r="19" spans="1:13" s="470" customFormat="1" ht="15.5">
      <c r="A19" s="1470" t="s">
        <v>693</v>
      </c>
      <c r="B19" s="2305">
        <v>0</v>
      </c>
      <c r="C19" s="2305">
        <v>1</v>
      </c>
      <c r="D19" s="2305">
        <f t="shared" si="0"/>
        <v>1</v>
      </c>
      <c r="E19" s="2301">
        <v>0</v>
      </c>
      <c r="F19" s="472">
        <v>1</v>
      </c>
      <c r="G19" s="472">
        <f t="shared" si="2"/>
        <v>1</v>
      </c>
      <c r="H19" s="473">
        <f t="shared" si="1"/>
        <v>0</v>
      </c>
      <c r="I19" s="474">
        <f t="shared" si="1"/>
        <v>1</v>
      </c>
      <c r="J19" s="1471">
        <f t="shared" si="1"/>
        <v>1</v>
      </c>
    </row>
    <row r="20" spans="1:13" s="470" customFormat="1" ht="15.5">
      <c r="A20" s="1470" t="s">
        <v>694</v>
      </c>
      <c r="B20" s="2305">
        <v>19182</v>
      </c>
      <c r="C20" s="2305">
        <v>0</v>
      </c>
      <c r="D20" s="2305">
        <f t="shared" si="0"/>
        <v>19182</v>
      </c>
      <c r="E20" s="2301">
        <v>9281</v>
      </c>
      <c r="F20" s="472">
        <v>0</v>
      </c>
      <c r="G20" s="472">
        <f t="shared" si="2"/>
        <v>9281</v>
      </c>
      <c r="H20" s="473">
        <f t="shared" si="1"/>
        <v>0.48383901574392657</v>
      </c>
      <c r="I20" s="474">
        <f t="shared" si="1"/>
        <v>0</v>
      </c>
      <c r="J20" s="1471">
        <f t="shared" si="1"/>
        <v>0.48383901574392657</v>
      </c>
    </row>
    <row r="21" spans="1:13" s="470" customFormat="1" ht="15.5">
      <c r="A21" s="1470" t="s">
        <v>695</v>
      </c>
      <c r="B21" s="2305">
        <v>13880</v>
      </c>
      <c r="C21" s="2305">
        <v>41853</v>
      </c>
      <c r="D21" s="2305">
        <f t="shared" si="0"/>
        <v>55733</v>
      </c>
      <c r="E21" s="2301">
        <v>14393</v>
      </c>
      <c r="F21" s="472">
        <v>48862</v>
      </c>
      <c r="G21" s="472">
        <f t="shared" si="2"/>
        <v>63255</v>
      </c>
      <c r="H21" s="473">
        <f t="shared" si="1"/>
        <v>1.0369596541786743</v>
      </c>
      <c r="I21" s="474">
        <f t="shared" si="1"/>
        <v>1.1674670871861037</v>
      </c>
      <c r="J21" s="1471">
        <f t="shared" si="1"/>
        <v>1.1349649220390075</v>
      </c>
    </row>
    <row r="22" spans="1:13" s="470" customFormat="1" ht="16" thickBot="1">
      <c r="A22" s="2378" t="s">
        <v>697</v>
      </c>
      <c r="B22" s="2306">
        <v>63712</v>
      </c>
      <c r="C22" s="2306">
        <v>2231</v>
      </c>
      <c r="D22" s="2306">
        <f t="shared" si="0"/>
        <v>65943</v>
      </c>
      <c r="E22" s="2302">
        <v>54849</v>
      </c>
      <c r="F22" s="478">
        <v>1975</v>
      </c>
      <c r="G22" s="478">
        <f t="shared" si="2"/>
        <v>56824</v>
      </c>
      <c r="H22" s="479">
        <f t="shared" si="1"/>
        <v>0.86088962832747362</v>
      </c>
      <c r="I22" s="1004">
        <f t="shared" si="1"/>
        <v>0.8852532496638279</v>
      </c>
      <c r="J22" s="1928">
        <f t="shared" si="1"/>
        <v>0.86171390443261608</v>
      </c>
    </row>
    <row r="23" spans="1:13" s="23" customFormat="1" ht="15.5" thickBot="1">
      <c r="A23" s="1929" t="s">
        <v>43</v>
      </c>
      <c r="B23" s="1930">
        <f>SUM(B7:B22)</f>
        <v>1099029</v>
      </c>
      <c r="C23" s="1930">
        <f>SUM(C7:C22)</f>
        <v>203636</v>
      </c>
      <c r="D23" s="2019">
        <f t="shared" ref="D23" si="3">SUM(B23:C23)</f>
        <v>1302665</v>
      </c>
      <c r="E23" s="2303">
        <f>SUM(E7:E22)</f>
        <v>1123771</v>
      </c>
      <c r="F23" s="1930">
        <f>SUM(F7:F22)</f>
        <v>230210</v>
      </c>
      <c r="G23" s="1930">
        <f>SUM(E23:F23)</f>
        <v>1353981</v>
      </c>
      <c r="H23" s="1931">
        <f>E23/B23</f>
        <v>1.0225125997585141</v>
      </c>
      <c r="I23" s="1931">
        <f>F23/C23</f>
        <v>1.1304975544599187</v>
      </c>
      <c r="J23" s="1932">
        <f>G23/D23</f>
        <v>1.0393930903186928</v>
      </c>
      <c r="K23" s="21"/>
      <c r="L23" s="21"/>
      <c r="M23" s="22"/>
    </row>
    <row r="24" spans="1:13" ht="15.5">
      <c r="A24" s="65"/>
      <c r="B24" s="65"/>
      <c r="C24" s="65"/>
      <c r="D24" s="65"/>
      <c r="E24" s="65"/>
      <c r="F24" s="65"/>
      <c r="G24" s="65"/>
      <c r="H24" s="65"/>
      <c r="I24" s="65"/>
      <c r="J24" s="65"/>
    </row>
    <row r="25" spans="1:13" ht="15.5">
      <c r="A25" s="2304" t="s">
        <v>1265</v>
      </c>
      <c r="B25" s="64"/>
      <c r="C25" s="65"/>
      <c r="D25" s="65"/>
      <c r="E25" s="64"/>
      <c r="F25" s="65"/>
      <c r="G25" s="65"/>
      <c r="H25" s="65"/>
      <c r="I25" s="65"/>
      <c r="J25" s="65"/>
    </row>
    <row r="26" spans="1:13" ht="16">
      <c r="A26" s="2021" t="s">
        <v>1266</v>
      </c>
      <c r="B26" s="64"/>
      <c r="C26" s="65"/>
      <c r="D26" s="65"/>
      <c r="E26" s="64"/>
      <c r="F26" s="65"/>
      <c r="G26" s="65"/>
      <c r="H26" s="65"/>
      <c r="I26" s="65"/>
      <c r="J26" s="65"/>
    </row>
    <row r="27" spans="1:13" ht="15.5">
      <c r="A27" s="65"/>
      <c r="B27" s="64"/>
      <c r="C27" s="65"/>
      <c r="D27" s="65"/>
      <c r="E27" s="64"/>
      <c r="F27" s="65"/>
      <c r="G27" s="65"/>
      <c r="H27" s="65"/>
      <c r="I27" s="65"/>
      <c r="J27" s="65"/>
    </row>
    <row r="28" spans="1:13" ht="12.65" customHeight="1"/>
  </sheetData>
  <customSheetViews>
    <customSheetView guid="{F8F6599B-2A1F-4529-A350-AEBC686D896D}" showPageBreaks="1" fitToPage="1" printArea="1">
      <pageMargins left="0" right="0" top="0" bottom="0" header="0" footer="0"/>
      <printOptions horizontalCentered="1" verticalCentered="1" headings="1" gridLines="1"/>
      <pageSetup firstPageNumber="101" orientation="landscape" useFirstPageNumber="1" r:id="rId1"/>
      <headerFooter scaleWithDoc="0" alignWithMargins="0"/>
    </customSheetView>
  </customSheetViews>
  <mergeCells count="6">
    <mergeCell ref="A1:J1"/>
    <mergeCell ref="A2:J2"/>
    <mergeCell ref="A3:J3"/>
    <mergeCell ref="B5:D5"/>
    <mergeCell ref="E5:G5"/>
    <mergeCell ref="H5:J5"/>
  </mergeCells>
  <printOptions horizontalCentered="1"/>
  <pageMargins left="0.25" right="0.25" top="0.5" bottom="0.5" header="0.3" footer="0.3"/>
  <pageSetup scale="94" firstPageNumber="101" orientation="portrait" r:id="rId2"/>
  <headerFooter scaleWithDoc="0"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F044C-537A-4CB6-9702-C165C7B682F9}">
  <sheetPr>
    <pageSetUpPr fitToPage="1"/>
  </sheetPr>
  <dimension ref="A1:AB27"/>
  <sheetViews>
    <sheetView view="pageBreakPreview" zoomScale="90" zoomScaleNormal="100" zoomScaleSheetLayoutView="90" workbookViewId="0">
      <selection activeCell="E32" sqref="E32"/>
    </sheetView>
  </sheetViews>
  <sheetFormatPr defaultColWidth="9.453125" defaultRowHeight="14"/>
  <cols>
    <col min="1" max="1" width="19.453125" style="1" customWidth="1"/>
    <col min="2" max="3" width="14.54296875" style="2" customWidth="1"/>
    <col min="4" max="4" width="14.54296875" style="3" customWidth="1"/>
    <col min="5" max="5" width="14.54296875" style="2" customWidth="1"/>
    <col min="6" max="6" width="13.453125" style="2" bestFit="1" customWidth="1"/>
    <col min="7" max="7" width="16.26953125" style="3" customWidth="1"/>
    <col min="8" max="8" width="14.54296875" style="3" customWidth="1"/>
    <col min="9" max="9" width="25.54296875" style="3" bestFit="1" customWidth="1"/>
    <col min="10" max="11" width="9.453125" style="3"/>
    <col min="12" max="12" width="33.7265625" style="3" customWidth="1"/>
    <col min="13" max="16384" width="9.453125" style="3"/>
  </cols>
  <sheetData>
    <row r="1" spans="1:28" customFormat="1" ht="15.75" customHeight="1">
      <c r="A1" s="2439" t="s">
        <v>1267</v>
      </c>
      <c r="B1" s="2439"/>
      <c r="C1" s="2439"/>
      <c r="D1" s="2439"/>
      <c r="E1" s="2439"/>
      <c r="F1" s="2439"/>
      <c r="G1" s="2439"/>
      <c r="H1" s="2439"/>
      <c r="I1" s="154"/>
      <c r="J1" s="154"/>
      <c r="K1" s="154"/>
      <c r="L1" s="154"/>
      <c r="M1" s="154"/>
      <c r="N1" s="154"/>
      <c r="O1" s="154"/>
      <c r="P1" s="154"/>
      <c r="Q1" s="154"/>
      <c r="R1" s="154"/>
      <c r="S1" s="154"/>
      <c r="T1" s="154"/>
      <c r="U1" s="154"/>
      <c r="V1" s="154"/>
      <c r="W1" s="154"/>
      <c r="X1" s="154"/>
      <c r="Y1" s="154"/>
      <c r="Z1" s="154"/>
      <c r="AA1" s="154"/>
      <c r="AB1" s="154"/>
    </row>
    <row r="2" spans="1:28" customFormat="1" ht="15">
      <c r="A2" s="2436" t="str" cm="1">
        <f t="array" ref="A2">'ESA Summary Table 1'!A2:A2</f>
        <v>Southern California Edison</v>
      </c>
      <c r="B2" s="2436"/>
      <c r="C2" s="2436"/>
      <c r="D2" s="2436"/>
      <c r="E2" s="2436"/>
      <c r="F2" s="2436"/>
      <c r="G2" s="2436"/>
      <c r="H2" s="2436"/>
      <c r="I2" s="63"/>
      <c r="J2" s="63"/>
      <c r="K2" s="63"/>
      <c r="L2" s="63"/>
      <c r="M2" s="63"/>
      <c r="N2" s="63"/>
      <c r="O2" s="63"/>
      <c r="P2" s="63"/>
      <c r="Q2" s="63"/>
      <c r="R2" s="63"/>
      <c r="S2" s="63"/>
      <c r="T2" s="63"/>
      <c r="U2" s="63"/>
      <c r="V2" s="63"/>
      <c r="W2" s="63"/>
      <c r="X2" s="63"/>
      <c r="Y2" s="63"/>
      <c r="Z2" s="63"/>
      <c r="AA2" s="63"/>
      <c r="AB2" s="63"/>
    </row>
    <row r="3" spans="1:28" customFormat="1" ht="15">
      <c r="A3" s="2436" t="str" cm="1">
        <f t="array" ref="A3">'ESA Summary Table 1'!A3:A3</f>
        <v>Program Year 2024 Annual Report</v>
      </c>
      <c r="B3" s="2436"/>
      <c r="C3" s="2436"/>
      <c r="D3" s="2436"/>
      <c r="E3" s="2436"/>
      <c r="F3" s="2436"/>
      <c r="G3" s="2436"/>
      <c r="H3" s="2436"/>
      <c r="I3" s="155"/>
      <c r="J3" s="155"/>
      <c r="K3" s="155"/>
      <c r="L3" s="155"/>
      <c r="M3" s="155"/>
      <c r="N3" s="155"/>
      <c r="O3" s="155"/>
      <c r="P3" s="155"/>
      <c r="Q3" s="155"/>
      <c r="R3" s="155"/>
      <c r="S3" s="155"/>
      <c r="T3" s="155"/>
      <c r="U3" s="155"/>
      <c r="V3" s="155"/>
      <c r="W3" s="155"/>
      <c r="X3" s="155"/>
      <c r="Y3" s="155"/>
      <c r="Z3" s="155"/>
      <c r="AA3" s="155"/>
      <c r="AB3" s="155"/>
    </row>
    <row r="4" spans="1:28" customFormat="1" ht="15.5" thickBot="1">
      <c r="A4" s="153"/>
      <c r="B4" s="153"/>
      <c r="C4" s="153"/>
      <c r="D4" s="153"/>
      <c r="E4" s="153"/>
      <c r="F4" s="153"/>
      <c r="G4" s="153"/>
      <c r="H4" s="153"/>
      <c r="I4" s="153"/>
      <c r="J4" s="153"/>
      <c r="K4" s="155"/>
      <c r="L4" s="155"/>
      <c r="M4" s="155"/>
      <c r="N4" s="155"/>
      <c r="O4" s="155"/>
      <c r="P4" s="155"/>
      <c r="Q4" s="155"/>
      <c r="R4" s="155"/>
      <c r="S4" s="155"/>
      <c r="T4" s="155"/>
      <c r="U4" s="155"/>
      <c r="V4" s="155"/>
      <c r="W4" s="155"/>
      <c r="X4" s="155"/>
      <c r="Y4" s="155"/>
      <c r="Z4" s="155"/>
      <c r="AA4" s="155"/>
      <c r="AB4" s="155"/>
    </row>
    <row r="5" spans="1:28" ht="60">
      <c r="A5" s="1756">
        <v>2024</v>
      </c>
      <c r="B5" s="1757" t="s">
        <v>1268</v>
      </c>
      <c r="C5" s="1757" t="s">
        <v>1269</v>
      </c>
      <c r="D5" s="1757" t="s">
        <v>1270</v>
      </c>
      <c r="E5" s="1757" t="s">
        <v>1271</v>
      </c>
      <c r="F5" s="1757" t="s">
        <v>1272</v>
      </c>
      <c r="G5" s="1758" t="s">
        <v>1273</v>
      </c>
      <c r="H5" s="627" t="s">
        <v>1274</v>
      </c>
      <c r="J5" s="159"/>
      <c r="K5" s="159"/>
      <c r="L5" s="159"/>
    </row>
    <row r="6" spans="1:28" ht="15.5">
      <c r="A6" s="1413" t="s">
        <v>1187</v>
      </c>
      <c r="B6" s="79">
        <f>'CARE-Table 2'!Z8</f>
        <v>1307217</v>
      </c>
      <c r="C6" s="194">
        <v>2842</v>
      </c>
      <c r="D6" s="943">
        <f t="shared" ref="D6:D17" si="0">C6/B6</f>
        <v>2.1740843333585779E-3</v>
      </c>
      <c r="E6" s="944">
        <v>1297</v>
      </c>
      <c r="F6" s="944">
        <v>1079</v>
      </c>
      <c r="G6" s="712">
        <f>IF(C6=0,0,E6/C6)</f>
        <v>0.45636875439831104</v>
      </c>
      <c r="H6" s="1414">
        <f t="shared" ref="H6:H17" si="1">F6/B6</f>
        <v>8.254176621020075E-4</v>
      </c>
      <c r="J6" s="160"/>
      <c r="K6" s="159"/>
      <c r="L6" s="159"/>
    </row>
    <row r="7" spans="1:28" s="5" customFormat="1" ht="15.5">
      <c r="A7" s="1413" t="s">
        <v>1188</v>
      </c>
      <c r="B7" s="79">
        <f>'CARE-Table 2'!Z9</f>
        <v>1314552</v>
      </c>
      <c r="C7" s="194">
        <v>2020</v>
      </c>
      <c r="D7" s="943">
        <f t="shared" si="0"/>
        <v>1.5366451840627072E-3</v>
      </c>
      <c r="E7" s="944">
        <v>571</v>
      </c>
      <c r="F7" s="944">
        <v>876</v>
      </c>
      <c r="G7" s="712">
        <f t="shared" ref="G7:G17" si="2">IF(C7=0,0,E7/C7)</f>
        <v>0.28267326732673265</v>
      </c>
      <c r="H7" s="1414">
        <f t="shared" si="1"/>
        <v>6.663867233856097E-4</v>
      </c>
    </row>
    <row r="8" spans="1:28" ht="15.5">
      <c r="A8" s="1413" t="s">
        <v>1189</v>
      </c>
      <c r="B8" s="79">
        <f>'CARE-Table 2'!Z10</f>
        <v>1320413</v>
      </c>
      <c r="C8" s="194">
        <v>6515</v>
      </c>
      <c r="D8" s="943">
        <f t="shared" si="0"/>
        <v>4.9340622971752023E-3</v>
      </c>
      <c r="E8" s="944">
        <v>1399</v>
      </c>
      <c r="F8" s="944">
        <v>3639</v>
      </c>
      <c r="G8" s="712">
        <f t="shared" si="2"/>
        <v>0.21473522640061396</v>
      </c>
      <c r="H8" s="1414">
        <f t="shared" si="1"/>
        <v>2.7559559016762181E-3</v>
      </c>
    </row>
    <row r="9" spans="1:28" ht="15.5">
      <c r="A9" s="1413" t="s">
        <v>1190</v>
      </c>
      <c r="B9" s="79">
        <f>'CARE-Table 2'!Z11</f>
        <v>1322312</v>
      </c>
      <c r="C9" s="194">
        <v>10947</v>
      </c>
      <c r="D9" s="943">
        <f t="shared" si="0"/>
        <v>8.2786815819564513E-3</v>
      </c>
      <c r="E9" s="944">
        <v>2091</v>
      </c>
      <c r="F9" s="944">
        <v>5500</v>
      </c>
      <c r="G9" s="712">
        <f t="shared" si="2"/>
        <v>0.19101123595505617</v>
      </c>
      <c r="H9" s="1414">
        <f t="shared" si="1"/>
        <v>4.1593814470412428E-3</v>
      </c>
    </row>
    <row r="10" spans="1:28" ht="15.5">
      <c r="A10" s="1413" t="s">
        <v>1121</v>
      </c>
      <c r="B10" s="79">
        <f>'CARE-Table 2'!Z12</f>
        <v>1335896</v>
      </c>
      <c r="C10" s="945">
        <v>19819</v>
      </c>
      <c r="D10" s="943">
        <f t="shared" si="0"/>
        <v>1.4835735715953936E-2</v>
      </c>
      <c r="E10" s="944">
        <v>4381</v>
      </c>
      <c r="F10" s="944">
        <v>10766</v>
      </c>
      <c r="G10" s="712">
        <f t="shared" si="2"/>
        <v>0.22105050708915688</v>
      </c>
      <c r="H10" s="1414">
        <f t="shared" si="1"/>
        <v>8.0590105816620451E-3</v>
      </c>
    </row>
    <row r="11" spans="1:28" ht="15.5">
      <c r="A11" s="1413" t="s">
        <v>1122</v>
      </c>
      <c r="B11" s="79">
        <f>'CARE-Table 2'!Z13</f>
        <v>1329379</v>
      </c>
      <c r="C11" s="194">
        <v>29328</v>
      </c>
      <c r="D11" s="943">
        <f t="shared" si="0"/>
        <v>2.2061428682113981E-2</v>
      </c>
      <c r="E11" s="194">
        <v>7475</v>
      </c>
      <c r="F11" s="194">
        <v>17291</v>
      </c>
      <c r="G11" s="712">
        <f t="shared" si="2"/>
        <v>0.25487588652482268</v>
      </c>
      <c r="H11" s="1414">
        <f t="shared" si="1"/>
        <v>1.3006824991217704E-2</v>
      </c>
    </row>
    <row r="12" spans="1:28" ht="15.5">
      <c r="A12" s="1413" t="s">
        <v>1123</v>
      </c>
      <c r="B12" s="79">
        <f>'CARE-Table 2'!Z14</f>
        <v>1344010</v>
      </c>
      <c r="C12" s="194">
        <v>46166</v>
      </c>
      <c r="D12" s="943">
        <f t="shared" si="0"/>
        <v>3.4349446804711276E-2</v>
      </c>
      <c r="E12" s="194">
        <v>8883</v>
      </c>
      <c r="F12" s="194">
        <v>19376</v>
      </c>
      <c r="G12" s="712">
        <f t="shared" si="2"/>
        <v>0.19241433089286489</v>
      </c>
      <c r="H12" s="1414">
        <f t="shared" si="1"/>
        <v>1.4416559400599698E-2</v>
      </c>
    </row>
    <row r="13" spans="1:28" ht="15.5">
      <c r="A13" s="1413" t="s">
        <v>1124</v>
      </c>
      <c r="B13" s="79">
        <f>'CARE-Table 2'!Z15</f>
        <v>1356862</v>
      </c>
      <c r="C13" s="194">
        <v>33055</v>
      </c>
      <c r="D13" s="943">
        <f t="shared" si="0"/>
        <v>2.4361357308259793E-2</v>
      </c>
      <c r="E13" s="194">
        <v>8528</v>
      </c>
      <c r="F13" s="194">
        <v>17066</v>
      </c>
      <c r="G13" s="712">
        <f t="shared" si="2"/>
        <v>0.25799425200423537</v>
      </c>
      <c r="H13" s="1414">
        <f t="shared" si="1"/>
        <v>1.2577550259348409E-2</v>
      </c>
    </row>
    <row r="14" spans="1:28" ht="15.5">
      <c r="A14" s="1413" t="s">
        <v>1125</v>
      </c>
      <c r="B14" s="79">
        <f>'CARE-Table 2'!Z16</f>
        <v>1360030</v>
      </c>
      <c r="C14" s="194">
        <v>37508</v>
      </c>
      <c r="D14" s="943">
        <f t="shared" si="0"/>
        <v>2.7578803408748336E-2</v>
      </c>
      <c r="E14" s="194">
        <v>9560</v>
      </c>
      <c r="F14" s="194">
        <v>19559</v>
      </c>
      <c r="G14" s="712">
        <f t="shared" si="2"/>
        <v>0.25487895915538017</v>
      </c>
      <c r="H14" s="1414">
        <f t="shared" si="1"/>
        <v>1.43813004124909E-2</v>
      </c>
    </row>
    <row r="15" spans="1:28" ht="15.5">
      <c r="A15" s="1413" t="s">
        <v>1126</v>
      </c>
      <c r="B15" s="79">
        <f>'CARE-Table 2'!Z17</f>
        <v>1366273</v>
      </c>
      <c r="C15" s="194">
        <v>36131</v>
      </c>
      <c r="D15" s="943">
        <f t="shared" si="0"/>
        <v>2.6444934504304778E-2</v>
      </c>
      <c r="E15" s="194">
        <v>5949</v>
      </c>
      <c r="F15" s="194">
        <v>17006</v>
      </c>
      <c r="G15" s="712">
        <f t="shared" si="2"/>
        <v>0.16465085383742492</v>
      </c>
      <c r="H15" s="1414">
        <f t="shared" si="1"/>
        <v>1.2446999977310538E-2</v>
      </c>
    </row>
    <row r="16" spans="1:28" ht="15.5">
      <c r="A16" s="1413" t="s">
        <v>1127</v>
      </c>
      <c r="B16" s="79">
        <f>'CARE-Table 2'!Z18</f>
        <v>1363256</v>
      </c>
      <c r="C16" s="194">
        <v>47543</v>
      </c>
      <c r="D16" s="943">
        <f t="shared" si="0"/>
        <v>3.4874594353518341E-2</v>
      </c>
      <c r="E16" s="194">
        <v>6509</v>
      </c>
      <c r="F16" s="194">
        <v>1974</v>
      </c>
      <c r="G16" s="712">
        <f t="shared" si="2"/>
        <v>0.13690764150348106</v>
      </c>
      <c r="H16" s="1414">
        <f t="shared" si="1"/>
        <v>1.4480038965535454E-3</v>
      </c>
    </row>
    <row r="17" spans="1:10" ht="16" thickBot="1">
      <c r="A17" s="946" t="s">
        <v>1128</v>
      </c>
      <c r="B17" s="79">
        <f>'CARE-Table 2'!Z19</f>
        <v>1353981</v>
      </c>
      <c r="C17" s="1005">
        <v>53562</v>
      </c>
      <c r="D17" s="1006">
        <f t="shared" si="0"/>
        <v>3.9558900752669351E-2</v>
      </c>
      <c r="E17" s="1005">
        <v>5602</v>
      </c>
      <c r="F17" s="1005">
        <v>184</v>
      </c>
      <c r="G17" s="712">
        <f t="shared" si="2"/>
        <v>0.10458907434375117</v>
      </c>
      <c r="H17" s="947">
        <f t="shared" si="1"/>
        <v>1.3589555540291924E-4</v>
      </c>
    </row>
    <row r="18" spans="1:10" ht="15.5" thickBot="1">
      <c r="A18" s="119" t="s">
        <v>1275</v>
      </c>
      <c r="B18" s="120">
        <f>B17</f>
        <v>1353981</v>
      </c>
      <c r="C18" s="120">
        <f>SUM(C6:C17)</f>
        <v>325436</v>
      </c>
      <c r="D18" s="121">
        <f>C18/B18</f>
        <v>0.24035492373969797</v>
      </c>
      <c r="E18" s="120">
        <f>SUM(E6:E17)</f>
        <v>62245</v>
      </c>
      <c r="F18" s="120">
        <f>SUM(F6:F17)</f>
        <v>114316</v>
      </c>
      <c r="G18" s="122">
        <f>E18/C18</f>
        <v>0.19126648557627307</v>
      </c>
      <c r="H18" s="121">
        <f>F18/B18</f>
        <v>8.4429545170870202E-2</v>
      </c>
      <c r="I18" s="8"/>
      <c r="J18" s="2"/>
    </row>
    <row r="19" spans="1:10" ht="15.5">
      <c r="A19" s="65"/>
      <c r="B19" s="65"/>
      <c r="C19" s="65"/>
      <c r="D19" s="65"/>
      <c r="E19" s="65"/>
      <c r="F19" s="65"/>
      <c r="G19" s="80"/>
      <c r="H19" s="65"/>
    </row>
    <row r="20" spans="1:10" ht="15.5">
      <c r="A20" s="2757" t="s">
        <v>1539</v>
      </c>
      <c r="B20" s="2726"/>
      <c r="C20" s="2726"/>
      <c r="D20" s="2726"/>
      <c r="E20" s="2726"/>
      <c r="F20" s="2726"/>
      <c r="G20" s="2726"/>
      <c r="H20" s="2726"/>
      <c r="I20" s="2"/>
    </row>
    <row r="21" spans="1:10" ht="34.5" customHeight="1">
      <c r="A21" s="2757" t="s">
        <v>1540</v>
      </c>
      <c r="B21" s="2726"/>
      <c r="C21" s="2726"/>
      <c r="D21" s="2726"/>
      <c r="E21" s="2726"/>
      <c r="F21" s="2726"/>
      <c r="G21" s="2726"/>
      <c r="H21" s="2726"/>
    </row>
    <row r="22" spans="1:10" ht="18.5">
      <c r="A22" s="2758" t="s">
        <v>1541</v>
      </c>
      <c r="B22" s="2756"/>
      <c r="C22" s="2756"/>
      <c r="D22" s="2756"/>
      <c r="E22" s="2756"/>
      <c r="F22" s="2756"/>
      <c r="G22" s="2756"/>
      <c r="H22" s="2756"/>
    </row>
    <row r="23" spans="1:10" ht="18.5">
      <c r="A23" s="2756" t="s">
        <v>1542</v>
      </c>
      <c r="B23" s="2756"/>
      <c r="C23" s="2756"/>
      <c r="D23" s="2756"/>
      <c r="E23" s="2756"/>
      <c r="F23" s="2756"/>
      <c r="G23" s="2756"/>
      <c r="H23" s="2756"/>
    </row>
    <row r="24" spans="1:10" ht="38.15" customHeight="1">
      <c r="A24" s="2549"/>
      <c r="B24" s="2549"/>
      <c r="C24" s="2549"/>
      <c r="D24" s="2549"/>
      <c r="E24" s="2549"/>
      <c r="F24" s="2549"/>
      <c r="G24" s="2549"/>
      <c r="H24" s="2549"/>
    </row>
    <row r="25" spans="1:10">
      <c r="A25" s="2307"/>
      <c r="B25" s="4"/>
      <c r="C25" s="4"/>
      <c r="D25" s="4"/>
      <c r="E25" s="4"/>
      <c r="F25" s="4"/>
      <c r="G25" s="2308"/>
      <c r="H25" s="4"/>
    </row>
    <row r="26" spans="1:10">
      <c r="A26"/>
      <c r="B26"/>
      <c r="C26"/>
      <c r="D26"/>
      <c r="E26"/>
      <c r="F26"/>
      <c r="G26" s="2309"/>
      <c r="H26"/>
    </row>
    <row r="27" spans="1:10">
      <c r="A27"/>
      <c r="B27"/>
      <c r="C27"/>
      <c r="D27"/>
      <c r="E27" s="2310"/>
      <c r="F27"/>
      <c r="G27" s="2309"/>
      <c r="H27"/>
    </row>
  </sheetData>
  <customSheetViews>
    <customSheetView guid="{F8F6599B-2A1F-4529-A350-AEBC686D896D}" showPageBreaks="1" fitToPage="1" printArea="1">
      <pageMargins left="0" right="0" top="0" bottom="0" header="0" footer="0"/>
      <printOptions horizontalCentered="1" verticalCentered="1" headings="1" gridLines="1"/>
      <pageSetup firstPageNumber="102" orientation="landscape" useFirstPageNumber="1" r:id="rId1"/>
      <headerFooter scaleWithDoc="0" alignWithMargins="0"/>
    </customSheetView>
  </customSheetViews>
  <mergeCells count="8">
    <mergeCell ref="A1:H1"/>
    <mergeCell ref="A2:H2"/>
    <mergeCell ref="A3:H3"/>
    <mergeCell ref="A23:H23"/>
    <mergeCell ref="A24:H24"/>
    <mergeCell ref="A20:H20"/>
    <mergeCell ref="A21:H21"/>
    <mergeCell ref="A22:H22"/>
  </mergeCells>
  <printOptions horizontalCentered="1"/>
  <pageMargins left="0.25" right="0.25" top="0.5" bottom="0.5" header="0.3" footer="0.3"/>
  <pageSetup scale="85" firstPageNumber="102" orientation="portrait" r:id="rId2"/>
  <headerFooter scaleWithDoc="0"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B76"/>
  <sheetViews>
    <sheetView view="pageBreakPreview" zoomScale="90" zoomScaleNormal="100" zoomScaleSheetLayoutView="90" workbookViewId="0">
      <selection activeCell="E32" sqref="E32"/>
    </sheetView>
  </sheetViews>
  <sheetFormatPr defaultColWidth="40.54296875" defaultRowHeight="13"/>
  <cols>
    <col min="1" max="1" width="41" style="16" customWidth="1"/>
    <col min="2" max="2" width="8.54296875" style="16" customWidth="1"/>
    <col min="3" max="3" width="6.54296875" style="16" customWidth="1"/>
    <col min="4" max="4" width="10.54296875" style="16" customWidth="1"/>
    <col min="5" max="5" width="8.453125" style="16" customWidth="1"/>
    <col min="6" max="7" width="6.54296875" style="19" customWidth="1"/>
    <col min="8" max="8" width="10.453125" style="19" customWidth="1"/>
    <col min="9" max="9" width="11.7265625" style="16" bestFit="1" customWidth="1"/>
    <col min="10" max="10" width="7.453125" style="93" customWidth="1"/>
    <col min="11" max="11" width="5.453125" style="16" bestFit="1" customWidth="1"/>
    <col min="12" max="16384" width="40.54296875" style="16"/>
  </cols>
  <sheetData>
    <row r="1" spans="1:28" customFormat="1" ht="15.75" customHeight="1">
      <c r="A1" s="2439" t="s">
        <v>1276</v>
      </c>
      <c r="B1" s="2439"/>
      <c r="C1" s="2439"/>
      <c r="D1" s="2439"/>
      <c r="E1" s="2439"/>
      <c r="F1" s="2439"/>
      <c r="G1" s="2439"/>
      <c r="H1" s="2439"/>
      <c r="I1" s="2439"/>
      <c r="J1" s="154"/>
      <c r="K1" s="154"/>
      <c r="L1" s="154"/>
      <c r="M1" s="154"/>
      <c r="N1" s="154"/>
      <c r="O1" s="154"/>
      <c r="P1" s="154"/>
      <c r="Q1" s="154"/>
      <c r="R1" s="154"/>
      <c r="S1" s="154"/>
      <c r="T1" s="154"/>
      <c r="U1" s="154"/>
      <c r="V1" s="154"/>
      <c r="W1" s="154"/>
      <c r="X1" s="154"/>
      <c r="Y1" s="154"/>
      <c r="Z1" s="154"/>
      <c r="AA1" s="154"/>
      <c r="AB1" s="154"/>
    </row>
    <row r="2" spans="1:28" customFormat="1" ht="15">
      <c r="A2" s="2436" t="str" cm="1">
        <f t="array" ref="A2">'ESA Summary Table 1'!A2:A2</f>
        <v>Southern California Edison</v>
      </c>
      <c r="B2" s="2436"/>
      <c r="C2" s="2436"/>
      <c r="D2" s="2436"/>
      <c r="E2" s="2436"/>
      <c r="F2" s="2436"/>
      <c r="G2" s="2436"/>
      <c r="H2" s="2436"/>
      <c r="I2" s="2436"/>
      <c r="J2" s="63"/>
      <c r="K2" s="63"/>
      <c r="L2" s="63"/>
      <c r="M2" s="63"/>
      <c r="N2" s="63"/>
      <c r="O2" s="63"/>
      <c r="P2" s="63"/>
      <c r="Q2" s="63"/>
      <c r="R2" s="63"/>
      <c r="S2" s="63"/>
      <c r="T2" s="63"/>
      <c r="U2" s="63"/>
      <c r="V2" s="63"/>
      <c r="W2" s="63"/>
      <c r="X2" s="63"/>
      <c r="Y2" s="63"/>
      <c r="Z2" s="63"/>
      <c r="AA2" s="63"/>
      <c r="AB2" s="63"/>
    </row>
    <row r="3" spans="1:28" customFormat="1" ht="15">
      <c r="A3" s="2436" t="str" cm="1">
        <f t="array" ref="A3">'ESA Summary Table 1'!A3:A3</f>
        <v>Program Year 2024 Annual Report</v>
      </c>
      <c r="B3" s="2436"/>
      <c r="C3" s="2436"/>
      <c r="D3" s="2436"/>
      <c r="E3" s="2436"/>
      <c r="F3" s="2436"/>
      <c r="G3" s="2436"/>
      <c r="H3" s="2436"/>
      <c r="I3" s="2436"/>
      <c r="J3" s="155"/>
      <c r="K3" s="155"/>
      <c r="L3" s="155"/>
      <c r="M3" s="155"/>
      <c r="N3" s="155"/>
      <c r="O3" s="155"/>
      <c r="P3" s="155"/>
      <c r="Q3" s="155"/>
      <c r="R3" s="155"/>
      <c r="S3" s="155"/>
      <c r="T3" s="155"/>
      <c r="U3" s="155"/>
      <c r="V3" s="155"/>
      <c r="W3" s="155"/>
      <c r="X3" s="155"/>
      <c r="Y3" s="155"/>
      <c r="Z3" s="155"/>
      <c r="AA3" s="155"/>
      <c r="AB3" s="155"/>
    </row>
    <row r="4" spans="1:28" customFormat="1" ht="15.5" thickBot="1">
      <c r="A4" s="153"/>
      <c r="B4" s="1411"/>
      <c r="C4" s="1411"/>
      <c r="D4" s="1411"/>
      <c r="E4" s="1411"/>
      <c r="F4" s="1411"/>
      <c r="G4" s="1411"/>
      <c r="H4" s="1411"/>
      <c r="I4" s="153"/>
      <c r="J4" s="153"/>
      <c r="K4" s="155"/>
      <c r="L4" s="155"/>
      <c r="M4" s="155"/>
      <c r="N4" s="155"/>
      <c r="O4" s="155"/>
      <c r="P4" s="155"/>
      <c r="Q4" s="155"/>
      <c r="R4" s="155"/>
      <c r="S4" s="155"/>
      <c r="T4" s="155"/>
      <c r="U4" s="155"/>
      <c r="V4" s="155"/>
      <c r="W4" s="155"/>
      <c r="X4" s="155"/>
      <c r="Y4" s="155"/>
      <c r="Z4" s="155"/>
      <c r="AA4" s="155"/>
      <c r="AB4" s="155"/>
    </row>
    <row r="5" spans="1:28" ht="27" customHeight="1" thickBot="1">
      <c r="A5" s="2761" t="s">
        <v>1277</v>
      </c>
      <c r="B5" s="2762" t="s">
        <v>1278</v>
      </c>
      <c r="C5" s="2763"/>
      <c r="D5" s="2763"/>
      <c r="E5" s="2764"/>
      <c r="F5" s="2765" t="s">
        <v>1279</v>
      </c>
      <c r="G5" s="2766"/>
      <c r="H5" s="2767"/>
      <c r="I5" s="170" t="s">
        <v>743</v>
      </c>
      <c r="J5" s="94"/>
    </row>
    <row r="6" spans="1:28" ht="30" customHeight="1" thickBot="1">
      <c r="A6" s="2761"/>
      <c r="B6" s="2321" t="s">
        <v>602</v>
      </c>
      <c r="C6" s="1415" t="s">
        <v>603</v>
      </c>
      <c r="D6" s="1415" t="s">
        <v>604</v>
      </c>
      <c r="E6" s="2322" t="s">
        <v>605</v>
      </c>
      <c r="F6" s="2331" t="s">
        <v>980</v>
      </c>
      <c r="G6" s="1416" t="s">
        <v>1261</v>
      </c>
      <c r="H6" s="2312" t="s">
        <v>43</v>
      </c>
      <c r="I6" s="186"/>
      <c r="L6" s="159"/>
      <c r="M6" s="159"/>
      <c r="N6" s="159"/>
    </row>
    <row r="7" spans="1:28" ht="12.75" customHeight="1">
      <c r="A7" s="2316" t="s">
        <v>1280</v>
      </c>
      <c r="B7" s="2323"/>
      <c r="C7" s="1007" t="s">
        <v>140</v>
      </c>
      <c r="D7" s="948"/>
      <c r="E7" s="2324"/>
      <c r="F7" s="2332"/>
      <c r="G7" s="948">
        <v>22</v>
      </c>
      <c r="H7" s="2313">
        <f>SUM(F7:G7)</f>
        <v>22</v>
      </c>
      <c r="I7" s="1417">
        <f>H7*30</f>
        <v>660</v>
      </c>
      <c r="L7" s="160"/>
      <c r="M7" s="159"/>
      <c r="N7" s="159"/>
    </row>
    <row r="8" spans="1:28" ht="12.75" customHeight="1">
      <c r="A8" s="2317" t="s">
        <v>1281</v>
      </c>
      <c r="B8" s="2325"/>
      <c r="C8" s="702" t="s">
        <v>140</v>
      </c>
      <c r="D8" s="702"/>
      <c r="E8" s="2016"/>
      <c r="F8" s="2332" t="s">
        <v>1282</v>
      </c>
      <c r="G8" s="948" t="s">
        <v>1282</v>
      </c>
      <c r="H8" s="2313">
        <f t="shared" ref="H8:H71" si="0">SUM(F8:G8)</f>
        <v>0</v>
      </c>
      <c r="I8" s="1417">
        <f t="shared" ref="I8:I71" si="1">H8*30</f>
        <v>0</v>
      </c>
      <c r="K8" s="95"/>
    </row>
    <row r="9" spans="1:28" ht="12.75" customHeight="1">
      <c r="A9" s="2317" t="s">
        <v>1283</v>
      </c>
      <c r="B9" s="2325" t="s">
        <v>140</v>
      </c>
      <c r="C9" s="702"/>
      <c r="D9" s="702"/>
      <c r="E9" s="2016"/>
      <c r="F9" s="2332"/>
      <c r="G9" s="948">
        <v>37</v>
      </c>
      <c r="H9" s="2313">
        <f t="shared" si="0"/>
        <v>37</v>
      </c>
      <c r="I9" s="1417">
        <f t="shared" si="1"/>
        <v>1110</v>
      </c>
      <c r="K9" s="95"/>
    </row>
    <row r="10" spans="1:28" ht="12.75" customHeight="1">
      <c r="A10" s="2317" t="s">
        <v>1284</v>
      </c>
      <c r="B10" s="2325" t="s">
        <v>140</v>
      </c>
      <c r="C10" s="702"/>
      <c r="D10" s="702"/>
      <c r="E10" s="2016"/>
      <c r="F10" s="2332" t="s">
        <v>1282</v>
      </c>
      <c r="G10" s="948" t="s">
        <v>1282</v>
      </c>
      <c r="H10" s="2313">
        <f t="shared" si="0"/>
        <v>0</v>
      </c>
      <c r="I10" s="1417">
        <f t="shared" si="1"/>
        <v>0</v>
      </c>
      <c r="K10" s="95"/>
    </row>
    <row r="11" spans="1:28" ht="12.75" customHeight="1">
      <c r="A11" s="2317" t="s">
        <v>1285</v>
      </c>
      <c r="B11" s="2325" t="s">
        <v>140</v>
      </c>
      <c r="C11" s="702"/>
      <c r="D11" s="702"/>
      <c r="E11" s="2016"/>
      <c r="F11" s="2332" t="s">
        <v>1282</v>
      </c>
      <c r="G11" s="948" t="s">
        <v>1282</v>
      </c>
      <c r="H11" s="2313">
        <f t="shared" si="0"/>
        <v>0</v>
      </c>
      <c r="I11" s="1417">
        <f t="shared" si="1"/>
        <v>0</v>
      </c>
      <c r="K11" s="95"/>
    </row>
    <row r="12" spans="1:28" ht="12.75" customHeight="1">
      <c r="A12" s="2317" t="s">
        <v>1286</v>
      </c>
      <c r="B12" s="2325" t="s">
        <v>140</v>
      </c>
      <c r="C12" s="702"/>
      <c r="D12" s="702" t="s">
        <v>140</v>
      </c>
      <c r="E12" s="2016"/>
      <c r="F12" s="2332">
        <v>4</v>
      </c>
      <c r="G12" s="948">
        <v>43</v>
      </c>
      <c r="H12" s="2313">
        <f t="shared" si="0"/>
        <v>47</v>
      </c>
      <c r="I12" s="1417">
        <f t="shared" si="1"/>
        <v>1410</v>
      </c>
      <c r="K12" s="95"/>
    </row>
    <row r="13" spans="1:28" ht="12.75" customHeight="1">
      <c r="A13" s="2317" t="s">
        <v>1287</v>
      </c>
      <c r="B13" s="2325" t="s">
        <v>140</v>
      </c>
      <c r="C13" s="702"/>
      <c r="D13" s="702"/>
      <c r="E13" s="2016"/>
      <c r="F13" s="2332" t="s">
        <v>1282</v>
      </c>
      <c r="G13" s="948" t="s">
        <v>1282</v>
      </c>
      <c r="H13" s="2313">
        <f t="shared" si="0"/>
        <v>0</v>
      </c>
      <c r="I13" s="1417">
        <f t="shared" si="1"/>
        <v>0</v>
      </c>
      <c r="K13" s="95"/>
    </row>
    <row r="14" spans="1:28" ht="12.75" customHeight="1">
      <c r="A14" s="2317" t="s">
        <v>1288</v>
      </c>
      <c r="B14" s="2325" t="s">
        <v>140</v>
      </c>
      <c r="C14" s="702"/>
      <c r="D14" s="702"/>
      <c r="E14" s="2016"/>
      <c r="F14" s="2332">
        <v>10</v>
      </c>
      <c r="G14" s="948">
        <v>1991</v>
      </c>
      <c r="H14" s="2313">
        <f t="shared" si="0"/>
        <v>2001</v>
      </c>
      <c r="I14" s="1417">
        <f t="shared" si="1"/>
        <v>60030</v>
      </c>
      <c r="K14" s="95"/>
    </row>
    <row r="15" spans="1:28" ht="12.75" customHeight="1">
      <c r="A15" s="2317" t="s">
        <v>1289</v>
      </c>
      <c r="B15" s="2325" t="s">
        <v>140</v>
      </c>
      <c r="C15" s="702"/>
      <c r="D15" s="702"/>
      <c r="E15" s="2016"/>
      <c r="F15" s="2332" t="s">
        <v>1282</v>
      </c>
      <c r="G15" s="948" t="s">
        <v>1282</v>
      </c>
      <c r="H15" s="2313">
        <f t="shared" si="0"/>
        <v>0</v>
      </c>
      <c r="I15" s="1417">
        <f t="shared" si="1"/>
        <v>0</v>
      </c>
      <c r="K15" s="95"/>
    </row>
    <row r="16" spans="1:28" ht="12.75" customHeight="1">
      <c r="A16" s="2317" t="s">
        <v>1290</v>
      </c>
      <c r="B16" s="2325" t="s">
        <v>140</v>
      </c>
      <c r="C16" s="702"/>
      <c r="D16" s="702"/>
      <c r="E16" s="2016"/>
      <c r="F16" s="2332">
        <v>1</v>
      </c>
      <c r="G16" s="948"/>
      <c r="H16" s="2313">
        <f t="shared" si="0"/>
        <v>1</v>
      </c>
      <c r="I16" s="1417">
        <f t="shared" si="1"/>
        <v>30</v>
      </c>
      <c r="K16" s="95"/>
    </row>
    <row r="17" spans="1:11" ht="12.75" customHeight="1">
      <c r="A17" s="2317" t="s">
        <v>1291</v>
      </c>
      <c r="B17" s="2325" t="s">
        <v>140</v>
      </c>
      <c r="C17" s="702"/>
      <c r="D17" s="702"/>
      <c r="E17" s="2016"/>
      <c r="F17" s="2332" t="s">
        <v>1282</v>
      </c>
      <c r="G17" s="948" t="s">
        <v>1282</v>
      </c>
      <c r="H17" s="2313">
        <f t="shared" si="0"/>
        <v>0</v>
      </c>
      <c r="I17" s="1417">
        <f t="shared" si="1"/>
        <v>0</v>
      </c>
      <c r="K17" s="95"/>
    </row>
    <row r="18" spans="1:11" ht="12.75" customHeight="1">
      <c r="A18" s="2317" t="s">
        <v>1292</v>
      </c>
      <c r="B18" s="2325"/>
      <c r="C18" s="702" t="s">
        <v>140</v>
      </c>
      <c r="D18" s="702"/>
      <c r="E18" s="2016"/>
      <c r="F18" s="2332" t="s">
        <v>1282</v>
      </c>
      <c r="G18" s="948" t="s">
        <v>1282</v>
      </c>
      <c r="H18" s="2313">
        <f t="shared" si="0"/>
        <v>0</v>
      </c>
      <c r="I18" s="1417">
        <f t="shared" si="1"/>
        <v>0</v>
      </c>
      <c r="K18" s="95"/>
    </row>
    <row r="19" spans="1:11" ht="12.75" customHeight="1">
      <c r="A19" s="2316" t="s">
        <v>1293</v>
      </c>
      <c r="B19" s="2323" t="s">
        <v>140</v>
      </c>
      <c r="C19" s="1007"/>
      <c r="D19" s="1007"/>
      <c r="E19" s="2016"/>
      <c r="F19" s="2332" t="s">
        <v>1282</v>
      </c>
      <c r="G19" s="948" t="s">
        <v>1282</v>
      </c>
      <c r="H19" s="2313">
        <f t="shared" si="0"/>
        <v>0</v>
      </c>
      <c r="I19" s="1417">
        <f t="shared" si="1"/>
        <v>0</v>
      </c>
      <c r="K19" s="95"/>
    </row>
    <row r="20" spans="1:11" ht="12.75" customHeight="1">
      <c r="A20" s="2317" t="s">
        <v>1294</v>
      </c>
      <c r="B20" s="2325"/>
      <c r="C20" s="702" t="s">
        <v>140</v>
      </c>
      <c r="D20" s="702"/>
      <c r="E20" s="2326"/>
      <c r="F20" s="2332" t="s">
        <v>1282</v>
      </c>
      <c r="G20" s="948" t="s">
        <v>1282</v>
      </c>
      <c r="H20" s="2313">
        <f t="shared" si="0"/>
        <v>0</v>
      </c>
      <c r="I20" s="1417">
        <f t="shared" si="1"/>
        <v>0</v>
      </c>
      <c r="K20" s="95"/>
    </row>
    <row r="21" spans="1:11" ht="12.75" customHeight="1">
      <c r="A21" s="2317" t="s">
        <v>1295</v>
      </c>
      <c r="B21" s="2325"/>
      <c r="C21" s="702" t="s">
        <v>140</v>
      </c>
      <c r="D21" s="702"/>
      <c r="E21" s="2326"/>
      <c r="F21" s="2332" t="s">
        <v>1282</v>
      </c>
      <c r="G21" s="948" t="s">
        <v>1282</v>
      </c>
      <c r="H21" s="2313">
        <f t="shared" si="0"/>
        <v>0</v>
      </c>
      <c r="I21" s="1417">
        <f t="shared" si="1"/>
        <v>0</v>
      </c>
      <c r="K21" s="95"/>
    </row>
    <row r="22" spans="1:11" ht="12.75" customHeight="1">
      <c r="A22" s="2317" t="s">
        <v>1296</v>
      </c>
      <c r="B22" s="2325" t="s">
        <v>140</v>
      </c>
      <c r="C22" s="702"/>
      <c r="D22" s="702"/>
      <c r="E22" s="2326"/>
      <c r="F22" s="2332" t="s">
        <v>1282</v>
      </c>
      <c r="G22" s="948" t="s">
        <v>1282</v>
      </c>
      <c r="H22" s="2313">
        <f t="shared" si="0"/>
        <v>0</v>
      </c>
      <c r="I22" s="1417">
        <f t="shared" si="1"/>
        <v>0</v>
      </c>
      <c r="K22" s="95"/>
    </row>
    <row r="23" spans="1:11" ht="12.75" customHeight="1">
      <c r="A23" s="2317" t="s">
        <v>1297</v>
      </c>
      <c r="B23" s="2325"/>
      <c r="C23" s="702" t="s">
        <v>140</v>
      </c>
      <c r="D23" s="702" t="s">
        <v>140</v>
      </c>
      <c r="E23" s="2326"/>
      <c r="F23" s="2332" t="s">
        <v>1282</v>
      </c>
      <c r="G23" s="948" t="s">
        <v>1282</v>
      </c>
      <c r="H23" s="2313">
        <f t="shared" si="0"/>
        <v>0</v>
      </c>
      <c r="I23" s="1417">
        <f t="shared" si="1"/>
        <v>0</v>
      </c>
      <c r="K23" s="95"/>
    </row>
    <row r="24" spans="1:11" ht="12.65" customHeight="1">
      <c r="A24" s="2317" t="s">
        <v>1298</v>
      </c>
      <c r="B24" s="2325"/>
      <c r="C24" s="702" t="s">
        <v>140</v>
      </c>
      <c r="D24" s="702"/>
      <c r="E24" s="2326"/>
      <c r="F24" s="2332" t="s">
        <v>1282</v>
      </c>
      <c r="G24" s="948" t="s">
        <v>1282</v>
      </c>
      <c r="H24" s="2313">
        <f t="shared" si="0"/>
        <v>0</v>
      </c>
      <c r="I24" s="1417">
        <f t="shared" si="1"/>
        <v>0</v>
      </c>
      <c r="K24" s="95"/>
    </row>
    <row r="25" spans="1:11" ht="12.65" customHeight="1">
      <c r="A25" s="2317" t="s">
        <v>1299</v>
      </c>
      <c r="B25" s="2325" t="s">
        <v>140</v>
      </c>
      <c r="C25" s="702"/>
      <c r="D25" s="702"/>
      <c r="E25" s="2326"/>
      <c r="F25" s="2332" t="s">
        <v>1282</v>
      </c>
      <c r="G25" s="948" t="s">
        <v>1282</v>
      </c>
      <c r="H25" s="2313">
        <f t="shared" si="0"/>
        <v>0</v>
      </c>
      <c r="I25" s="1417">
        <f t="shared" si="1"/>
        <v>0</v>
      </c>
      <c r="K25" s="95"/>
    </row>
    <row r="26" spans="1:11" ht="12.75" customHeight="1">
      <c r="A26" s="2317" t="s">
        <v>1300</v>
      </c>
      <c r="B26" s="2325"/>
      <c r="C26" s="702" t="s">
        <v>140</v>
      </c>
      <c r="D26" s="702"/>
      <c r="E26" s="2326"/>
      <c r="F26" s="2332" t="s">
        <v>1282</v>
      </c>
      <c r="G26" s="948" t="s">
        <v>1282</v>
      </c>
      <c r="H26" s="2313">
        <f t="shared" si="0"/>
        <v>0</v>
      </c>
      <c r="I26" s="1417">
        <f t="shared" si="1"/>
        <v>0</v>
      </c>
      <c r="K26" s="95"/>
    </row>
    <row r="27" spans="1:11">
      <c r="A27" s="2317" t="s">
        <v>1301</v>
      </c>
      <c r="B27" s="2325" t="s">
        <v>140</v>
      </c>
      <c r="C27" s="702"/>
      <c r="D27" s="702"/>
      <c r="E27" s="2326"/>
      <c r="F27" s="2332" t="s">
        <v>1282</v>
      </c>
      <c r="G27" s="948" t="s">
        <v>1282</v>
      </c>
      <c r="H27" s="2313">
        <f t="shared" si="0"/>
        <v>0</v>
      </c>
      <c r="I27" s="1417">
        <f t="shared" si="1"/>
        <v>0</v>
      </c>
    </row>
    <row r="28" spans="1:11" ht="12.75" customHeight="1">
      <c r="A28" s="2317" t="s">
        <v>1302</v>
      </c>
      <c r="B28" s="2325"/>
      <c r="C28" s="702" t="s">
        <v>140</v>
      </c>
      <c r="D28" s="702" t="s">
        <v>140</v>
      </c>
      <c r="E28" s="2326"/>
      <c r="F28" s="2332"/>
      <c r="G28" s="948">
        <v>32</v>
      </c>
      <c r="H28" s="2313">
        <f t="shared" si="0"/>
        <v>32</v>
      </c>
      <c r="I28" s="1417">
        <f t="shared" si="1"/>
        <v>960</v>
      </c>
    </row>
    <row r="29" spans="1:11">
      <c r="A29" s="2317" t="s">
        <v>1303</v>
      </c>
      <c r="B29" s="2325" t="s">
        <v>140</v>
      </c>
      <c r="C29" s="702"/>
      <c r="D29" s="702" t="s">
        <v>140</v>
      </c>
      <c r="E29" s="2326"/>
      <c r="F29" s="2332" t="s">
        <v>1282</v>
      </c>
      <c r="G29" s="948" t="s">
        <v>1282</v>
      </c>
      <c r="H29" s="2313">
        <f t="shared" si="0"/>
        <v>0</v>
      </c>
      <c r="I29" s="1417">
        <f t="shared" si="1"/>
        <v>0</v>
      </c>
    </row>
    <row r="30" spans="1:11">
      <c r="A30" s="2318" t="s">
        <v>1304</v>
      </c>
      <c r="B30" s="2327" t="s">
        <v>140</v>
      </c>
      <c r="C30" s="2311"/>
      <c r="D30" s="2311"/>
      <c r="E30" s="2016"/>
      <c r="F30" s="2332" t="s">
        <v>1282</v>
      </c>
      <c r="G30" s="948" t="s">
        <v>1282</v>
      </c>
      <c r="H30" s="2313">
        <f t="shared" si="0"/>
        <v>0</v>
      </c>
      <c r="I30" s="1417">
        <f t="shared" si="1"/>
        <v>0</v>
      </c>
    </row>
    <row r="31" spans="1:11">
      <c r="A31" s="2317" t="s">
        <v>1305</v>
      </c>
      <c r="B31" s="2325" t="s">
        <v>140</v>
      </c>
      <c r="C31" s="702"/>
      <c r="D31" s="702"/>
      <c r="E31" s="2016"/>
      <c r="F31" s="2332" t="s">
        <v>1282</v>
      </c>
      <c r="G31" s="948" t="s">
        <v>1282</v>
      </c>
      <c r="H31" s="2313">
        <f t="shared" si="0"/>
        <v>0</v>
      </c>
      <c r="I31" s="1417">
        <f t="shared" si="1"/>
        <v>0</v>
      </c>
    </row>
    <row r="32" spans="1:11">
      <c r="A32" s="2317" t="s">
        <v>1306</v>
      </c>
      <c r="B32" s="2325"/>
      <c r="C32" s="702" t="s">
        <v>140</v>
      </c>
      <c r="D32" s="702"/>
      <c r="E32" s="2016"/>
      <c r="F32" s="2332" t="s">
        <v>1282</v>
      </c>
      <c r="G32" s="948" t="s">
        <v>1282</v>
      </c>
      <c r="H32" s="2313">
        <f t="shared" si="0"/>
        <v>0</v>
      </c>
      <c r="I32" s="1417">
        <f t="shared" si="1"/>
        <v>0</v>
      </c>
    </row>
    <row r="33" spans="1:9">
      <c r="A33" s="2317" t="s">
        <v>1307</v>
      </c>
      <c r="B33" s="2325"/>
      <c r="C33" s="702"/>
      <c r="D33" s="702" t="s">
        <v>140</v>
      </c>
      <c r="E33" s="2016"/>
      <c r="F33" s="2332">
        <v>15</v>
      </c>
      <c r="G33" s="948">
        <v>3</v>
      </c>
      <c r="H33" s="2313">
        <f t="shared" si="0"/>
        <v>18</v>
      </c>
      <c r="I33" s="1417">
        <f t="shared" si="1"/>
        <v>540</v>
      </c>
    </row>
    <row r="34" spans="1:9">
      <c r="A34" s="2317" t="s">
        <v>1308</v>
      </c>
      <c r="B34" s="2325" t="s">
        <v>140</v>
      </c>
      <c r="C34" s="702"/>
      <c r="D34" s="702"/>
      <c r="E34" s="2016"/>
      <c r="F34" s="2332" t="s">
        <v>1282</v>
      </c>
      <c r="G34" s="948" t="s">
        <v>1282</v>
      </c>
      <c r="H34" s="2313">
        <f t="shared" si="0"/>
        <v>0</v>
      </c>
      <c r="I34" s="1417">
        <f t="shared" si="1"/>
        <v>0</v>
      </c>
    </row>
    <row r="35" spans="1:9">
      <c r="A35" s="2317" t="s">
        <v>1309</v>
      </c>
      <c r="B35" s="2325" t="s">
        <v>140</v>
      </c>
      <c r="C35" s="702"/>
      <c r="D35" s="702" t="s">
        <v>140</v>
      </c>
      <c r="E35" s="2016"/>
      <c r="F35" s="2332" t="s">
        <v>1282</v>
      </c>
      <c r="G35" s="948" t="s">
        <v>1282</v>
      </c>
      <c r="H35" s="2313">
        <f t="shared" si="0"/>
        <v>0</v>
      </c>
      <c r="I35" s="1417">
        <f t="shared" si="1"/>
        <v>0</v>
      </c>
    </row>
    <row r="36" spans="1:9">
      <c r="A36" s="2317" t="s">
        <v>1310</v>
      </c>
      <c r="B36" s="2325" t="s">
        <v>140</v>
      </c>
      <c r="C36" s="702" t="s">
        <v>140</v>
      </c>
      <c r="D36" s="702"/>
      <c r="E36" s="2016"/>
      <c r="F36" s="2332">
        <v>27</v>
      </c>
      <c r="G36" s="948">
        <v>50</v>
      </c>
      <c r="H36" s="2313">
        <f t="shared" si="0"/>
        <v>77</v>
      </c>
      <c r="I36" s="1417">
        <f t="shared" si="1"/>
        <v>2310</v>
      </c>
    </row>
    <row r="37" spans="1:9">
      <c r="A37" s="2317" t="s">
        <v>1311</v>
      </c>
      <c r="B37" s="2325" t="s">
        <v>140</v>
      </c>
      <c r="C37" s="702"/>
      <c r="D37" s="702"/>
      <c r="E37" s="2016"/>
      <c r="F37" s="2332" t="s">
        <v>1282</v>
      </c>
      <c r="G37" s="948" t="s">
        <v>1282</v>
      </c>
      <c r="H37" s="2313">
        <f t="shared" si="0"/>
        <v>0</v>
      </c>
      <c r="I37" s="1417">
        <f t="shared" si="1"/>
        <v>0</v>
      </c>
    </row>
    <row r="38" spans="1:9">
      <c r="A38" s="2317" t="s">
        <v>1312</v>
      </c>
      <c r="B38" s="2325" t="s">
        <v>140</v>
      </c>
      <c r="C38" s="702"/>
      <c r="D38" s="702"/>
      <c r="E38" s="2016"/>
      <c r="F38" s="2332" t="s">
        <v>1282</v>
      </c>
      <c r="G38" s="948" t="s">
        <v>1282</v>
      </c>
      <c r="H38" s="2313">
        <f t="shared" si="0"/>
        <v>0</v>
      </c>
      <c r="I38" s="1417">
        <f t="shared" si="1"/>
        <v>0</v>
      </c>
    </row>
    <row r="39" spans="1:9">
      <c r="A39" s="2317" t="s">
        <v>1313</v>
      </c>
      <c r="B39" s="2325" t="s">
        <v>140</v>
      </c>
      <c r="C39" s="702"/>
      <c r="D39" s="702"/>
      <c r="E39" s="2016"/>
      <c r="F39" s="2332" t="s">
        <v>1282</v>
      </c>
      <c r="G39" s="948" t="s">
        <v>1282</v>
      </c>
      <c r="H39" s="2313">
        <f t="shared" si="0"/>
        <v>0</v>
      </c>
      <c r="I39" s="1417">
        <f t="shared" si="1"/>
        <v>0</v>
      </c>
    </row>
    <row r="40" spans="1:9">
      <c r="A40" s="2317" t="s">
        <v>1314</v>
      </c>
      <c r="B40" s="2325"/>
      <c r="C40" s="702" t="s">
        <v>140</v>
      </c>
      <c r="D40" s="702"/>
      <c r="E40" s="2016"/>
      <c r="F40" s="2332" t="s">
        <v>1282</v>
      </c>
      <c r="G40" s="948" t="s">
        <v>1282</v>
      </c>
      <c r="H40" s="2313">
        <f t="shared" si="0"/>
        <v>0</v>
      </c>
      <c r="I40" s="1417">
        <f t="shared" si="1"/>
        <v>0</v>
      </c>
    </row>
    <row r="41" spans="1:9">
      <c r="A41" s="2317" t="s">
        <v>1315</v>
      </c>
      <c r="B41" s="2325" t="s">
        <v>140</v>
      </c>
      <c r="C41" s="702"/>
      <c r="D41" s="702"/>
      <c r="E41" s="2016"/>
      <c r="F41" s="2332" t="s">
        <v>1282</v>
      </c>
      <c r="G41" s="948" t="s">
        <v>1282</v>
      </c>
      <c r="H41" s="2313">
        <f t="shared" si="0"/>
        <v>0</v>
      </c>
      <c r="I41" s="1417">
        <f t="shared" si="1"/>
        <v>0</v>
      </c>
    </row>
    <row r="42" spans="1:9">
      <c r="A42" s="2317" t="s">
        <v>1316</v>
      </c>
      <c r="B42" s="2325" t="s">
        <v>140</v>
      </c>
      <c r="C42" s="702"/>
      <c r="D42" s="703"/>
      <c r="E42" s="2016"/>
      <c r="F42" s="2332">
        <v>1</v>
      </c>
      <c r="G42" s="948"/>
      <c r="H42" s="2313">
        <f t="shared" si="0"/>
        <v>1</v>
      </c>
      <c r="I42" s="1417">
        <f t="shared" si="1"/>
        <v>30</v>
      </c>
    </row>
    <row r="43" spans="1:9">
      <c r="A43" s="2317" t="s">
        <v>1317</v>
      </c>
      <c r="B43" s="2325" t="s">
        <v>140</v>
      </c>
      <c r="C43" s="702"/>
      <c r="D43" s="703"/>
      <c r="E43" s="2016"/>
      <c r="F43" s="2332"/>
      <c r="G43" s="948">
        <v>2</v>
      </c>
      <c r="H43" s="2313">
        <f t="shared" si="0"/>
        <v>2</v>
      </c>
      <c r="I43" s="1417">
        <f t="shared" si="1"/>
        <v>60</v>
      </c>
    </row>
    <row r="44" spans="1:9">
      <c r="A44" s="2317" t="s">
        <v>1318</v>
      </c>
      <c r="B44" s="2325"/>
      <c r="C44" s="702" t="s">
        <v>140</v>
      </c>
      <c r="D44" s="703"/>
      <c r="E44" s="2016"/>
      <c r="F44" s="2332" t="s">
        <v>1282</v>
      </c>
      <c r="G44" s="948" t="s">
        <v>1282</v>
      </c>
      <c r="H44" s="2313">
        <f t="shared" si="0"/>
        <v>0</v>
      </c>
      <c r="I44" s="1417">
        <f t="shared" si="1"/>
        <v>0</v>
      </c>
    </row>
    <row r="45" spans="1:9">
      <c r="A45" s="2317" t="s">
        <v>1319</v>
      </c>
      <c r="B45" s="2325"/>
      <c r="C45" s="702" t="s">
        <v>140</v>
      </c>
      <c r="D45" s="703" t="s">
        <v>140</v>
      </c>
      <c r="E45" s="2016"/>
      <c r="F45" s="2332" t="s">
        <v>1282</v>
      </c>
      <c r="G45" s="948" t="s">
        <v>1282</v>
      </c>
      <c r="H45" s="2313">
        <f t="shared" si="0"/>
        <v>0</v>
      </c>
      <c r="I45" s="1417">
        <f t="shared" si="1"/>
        <v>0</v>
      </c>
    </row>
    <row r="46" spans="1:9">
      <c r="A46" s="2317" t="s">
        <v>1320</v>
      </c>
      <c r="B46" s="2325" t="s">
        <v>140</v>
      </c>
      <c r="C46" s="702"/>
      <c r="D46" s="703"/>
      <c r="E46" s="2016"/>
      <c r="F46" s="2332">
        <v>3</v>
      </c>
      <c r="G46" s="948">
        <v>6</v>
      </c>
      <c r="H46" s="2313">
        <f t="shared" si="0"/>
        <v>9</v>
      </c>
      <c r="I46" s="1417">
        <f t="shared" si="1"/>
        <v>270</v>
      </c>
    </row>
    <row r="47" spans="1:9">
      <c r="A47" s="2317" t="s">
        <v>1321</v>
      </c>
      <c r="B47" s="2325" t="s">
        <v>140</v>
      </c>
      <c r="C47" s="702"/>
      <c r="D47" s="703"/>
      <c r="E47" s="2016"/>
      <c r="F47" s="2332" t="s">
        <v>1282</v>
      </c>
      <c r="G47" s="948" t="s">
        <v>1282</v>
      </c>
      <c r="H47" s="2313">
        <f t="shared" si="0"/>
        <v>0</v>
      </c>
      <c r="I47" s="1417">
        <f t="shared" si="1"/>
        <v>0</v>
      </c>
    </row>
    <row r="48" spans="1:9">
      <c r="A48" s="2317" t="s">
        <v>1322</v>
      </c>
      <c r="B48" s="2325" t="s">
        <v>140</v>
      </c>
      <c r="C48" s="702"/>
      <c r="D48" s="703"/>
      <c r="E48" s="2016"/>
      <c r="F48" s="2332" t="s">
        <v>1282</v>
      </c>
      <c r="G48" s="948" t="s">
        <v>1282</v>
      </c>
      <c r="H48" s="2313">
        <f t="shared" si="0"/>
        <v>0</v>
      </c>
      <c r="I48" s="1417">
        <f t="shared" si="1"/>
        <v>0</v>
      </c>
    </row>
    <row r="49" spans="1:9">
      <c r="A49" s="2317" t="s">
        <v>1323</v>
      </c>
      <c r="B49" s="2325"/>
      <c r="C49" s="702" t="s">
        <v>140</v>
      </c>
      <c r="D49" s="703"/>
      <c r="E49" s="2016"/>
      <c r="F49" s="2332" t="s">
        <v>1282</v>
      </c>
      <c r="G49" s="948" t="s">
        <v>1282</v>
      </c>
      <c r="H49" s="2313">
        <f t="shared" si="0"/>
        <v>0</v>
      </c>
      <c r="I49" s="1417">
        <f t="shared" si="1"/>
        <v>0</v>
      </c>
    </row>
    <row r="50" spans="1:9">
      <c r="A50" s="2317" t="s">
        <v>1324</v>
      </c>
      <c r="B50" s="2325" t="s">
        <v>140</v>
      </c>
      <c r="C50" s="702"/>
      <c r="D50" s="703"/>
      <c r="E50" s="2016"/>
      <c r="F50" s="2332" t="s">
        <v>1282</v>
      </c>
      <c r="G50" s="948" t="s">
        <v>1282</v>
      </c>
      <c r="H50" s="2313">
        <f t="shared" si="0"/>
        <v>0</v>
      </c>
      <c r="I50" s="1417">
        <f t="shared" si="1"/>
        <v>0</v>
      </c>
    </row>
    <row r="51" spans="1:9">
      <c r="A51" s="2317" t="s">
        <v>1325</v>
      </c>
      <c r="B51" s="2325" t="s">
        <v>140</v>
      </c>
      <c r="C51" s="702"/>
      <c r="D51" s="703"/>
      <c r="E51" s="2016"/>
      <c r="F51" s="2332" t="s">
        <v>1282</v>
      </c>
      <c r="G51" s="948" t="s">
        <v>1282</v>
      </c>
      <c r="H51" s="2313">
        <f t="shared" si="0"/>
        <v>0</v>
      </c>
      <c r="I51" s="1417">
        <f t="shared" si="1"/>
        <v>0</v>
      </c>
    </row>
    <row r="52" spans="1:9">
      <c r="A52" s="2317" t="s">
        <v>1326</v>
      </c>
      <c r="B52" s="2325" t="s">
        <v>140</v>
      </c>
      <c r="C52" s="702"/>
      <c r="D52" s="703"/>
      <c r="E52" s="2016"/>
      <c r="F52" s="2332"/>
      <c r="G52" s="948">
        <v>17</v>
      </c>
      <c r="H52" s="2313">
        <f t="shared" si="0"/>
        <v>17</v>
      </c>
      <c r="I52" s="1417">
        <f t="shared" si="1"/>
        <v>510</v>
      </c>
    </row>
    <row r="53" spans="1:9">
      <c r="A53" s="2317" t="s">
        <v>1327</v>
      </c>
      <c r="B53" s="2325" t="s">
        <v>140</v>
      </c>
      <c r="C53" s="702"/>
      <c r="D53" s="703"/>
      <c r="E53" s="2016"/>
      <c r="F53" s="2332" t="s">
        <v>1282</v>
      </c>
      <c r="G53" s="948" t="s">
        <v>1282</v>
      </c>
      <c r="H53" s="2313">
        <f t="shared" si="0"/>
        <v>0</v>
      </c>
      <c r="I53" s="1417">
        <f t="shared" si="1"/>
        <v>0</v>
      </c>
    </row>
    <row r="54" spans="1:9">
      <c r="A54" s="2317" t="s">
        <v>1328</v>
      </c>
      <c r="B54" s="2325" t="s">
        <v>140</v>
      </c>
      <c r="C54" s="702"/>
      <c r="D54" s="703"/>
      <c r="E54" s="2016"/>
      <c r="F54" s="2332" t="s">
        <v>1282</v>
      </c>
      <c r="G54" s="948" t="s">
        <v>1282</v>
      </c>
      <c r="H54" s="2313">
        <f t="shared" si="0"/>
        <v>0</v>
      </c>
      <c r="I54" s="1417">
        <f t="shared" si="1"/>
        <v>0</v>
      </c>
    </row>
    <row r="55" spans="1:9">
      <c r="A55" s="2317" t="s">
        <v>1329</v>
      </c>
      <c r="B55" s="2325" t="s">
        <v>140</v>
      </c>
      <c r="C55" s="702" t="s">
        <v>140</v>
      </c>
      <c r="D55" s="703" t="s">
        <v>140</v>
      </c>
      <c r="E55" s="2016"/>
      <c r="F55" s="2332"/>
      <c r="G55" s="948"/>
      <c r="H55" s="2313">
        <f t="shared" si="0"/>
        <v>0</v>
      </c>
      <c r="I55" s="1417">
        <f t="shared" si="1"/>
        <v>0</v>
      </c>
    </row>
    <row r="56" spans="1:9">
      <c r="A56" s="2317" t="s">
        <v>1330</v>
      </c>
      <c r="B56" s="2325"/>
      <c r="C56" s="702" t="s">
        <v>140</v>
      </c>
      <c r="D56" s="703" t="s">
        <v>140</v>
      </c>
      <c r="E56" s="2016" t="s">
        <v>140</v>
      </c>
      <c r="F56" s="2332" t="s">
        <v>1282</v>
      </c>
      <c r="G56" s="948" t="s">
        <v>1282</v>
      </c>
      <c r="H56" s="2313">
        <f t="shared" si="0"/>
        <v>0</v>
      </c>
      <c r="I56" s="1417">
        <f t="shared" si="1"/>
        <v>0</v>
      </c>
    </row>
    <row r="57" spans="1:9">
      <c r="A57" s="2317" t="s">
        <v>1331</v>
      </c>
      <c r="B57" s="2325" t="s">
        <v>140</v>
      </c>
      <c r="C57" s="702"/>
      <c r="D57" s="703"/>
      <c r="E57" s="2016"/>
      <c r="F57" s="2332" t="s">
        <v>1282</v>
      </c>
      <c r="G57" s="948" t="s">
        <v>1282</v>
      </c>
      <c r="H57" s="2313">
        <f t="shared" si="0"/>
        <v>0</v>
      </c>
      <c r="I57" s="1417">
        <f t="shared" si="1"/>
        <v>0</v>
      </c>
    </row>
    <row r="58" spans="1:9">
      <c r="A58" s="2317" t="s">
        <v>1332</v>
      </c>
      <c r="B58" s="2325" t="s">
        <v>140</v>
      </c>
      <c r="C58" s="702"/>
      <c r="D58" s="703"/>
      <c r="E58" s="2016"/>
      <c r="F58" s="2332" t="s">
        <v>1282</v>
      </c>
      <c r="G58" s="948" t="s">
        <v>1282</v>
      </c>
      <c r="H58" s="2313">
        <f t="shared" si="0"/>
        <v>0</v>
      </c>
      <c r="I58" s="1417">
        <f t="shared" si="1"/>
        <v>0</v>
      </c>
    </row>
    <row r="59" spans="1:9">
      <c r="A59" s="2317" t="s">
        <v>1333</v>
      </c>
      <c r="B59" s="2325" t="s">
        <v>140</v>
      </c>
      <c r="C59" s="702"/>
      <c r="D59" s="703"/>
      <c r="E59" s="2016"/>
      <c r="F59" s="2332" t="s">
        <v>1282</v>
      </c>
      <c r="G59" s="948" t="s">
        <v>1282</v>
      </c>
      <c r="H59" s="2313">
        <f t="shared" si="0"/>
        <v>0</v>
      </c>
      <c r="I59" s="1417">
        <f t="shared" si="1"/>
        <v>0</v>
      </c>
    </row>
    <row r="60" spans="1:9">
      <c r="A60" s="2317" t="s">
        <v>1334</v>
      </c>
      <c r="B60" s="2325" t="s">
        <v>140</v>
      </c>
      <c r="C60" s="702"/>
      <c r="D60" s="703"/>
      <c r="E60" s="2016"/>
      <c r="F60" s="2332" t="s">
        <v>1282</v>
      </c>
      <c r="G60" s="948" t="s">
        <v>1282</v>
      </c>
      <c r="H60" s="2313">
        <f t="shared" si="0"/>
        <v>0</v>
      </c>
      <c r="I60" s="1417">
        <f t="shared" si="1"/>
        <v>0</v>
      </c>
    </row>
    <row r="61" spans="1:9">
      <c r="A61" s="2317" t="s">
        <v>1335</v>
      </c>
      <c r="B61" s="2325" t="s">
        <v>140</v>
      </c>
      <c r="C61" s="702"/>
      <c r="D61" s="703"/>
      <c r="E61" s="2016"/>
      <c r="F61" s="2332" t="s">
        <v>1282</v>
      </c>
      <c r="G61" s="948" t="s">
        <v>1282</v>
      </c>
      <c r="H61" s="2313">
        <f t="shared" si="0"/>
        <v>0</v>
      </c>
      <c r="I61" s="1417">
        <f t="shared" si="1"/>
        <v>0</v>
      </c>
    </row>
    <row r="62" spans="1:9">
      <c r="A62" s="2317" t="s">
        <v>1336</v>
      </c>
      <c r="B62" s="2325" t="s">
        <v>140</v>
      </c>
      <c r="C62" s="702" t="s">
        <v>140</v>
      </c>
      <c r="D62" s="703"/>
      <c r="E62" s="2016"/>
      <c r="F62" s="2332"/>
      <c r="G62" s="948">
        <v>1</v>
      </c>
      <c r="H62" s="2313">
        <f t="shared" si="0"/>
        <v>1</v>
      </c>
      <c r="I62" s="1417">
        <f t="shared" si="1"/>
        <v>30</v>
      </c>
    </row>
    <row r="63" spans="1:9">
      <c r="A63" s="2317" t="s">
        <v>1337</v>
      </c>
      <c r="B63" s="2325" t="s">
        <v>140</v>
      </c>
      <c r="C63" s="702"/>
      <c r="D63" s="703"/>
      <c r="E63" s="2016"/>
      <c r="F63" s="2332" t="s">
        <v>1282</v>
      </c>
      <c r="G63" s="948" t="s">
        <v>1282</v>
      </c>
      <c r="H63" s="2313">
        <f t="shared" si="0"/>
        <v>0</v>
      </c>
      <c r="I63" s="1417">
        <f t="shared" si="1"/>
        <v>0</v>
      </c>
    </row>
    <row r="64" spans="1:9">
      <c r="A64" s="2317" t="s">
        <v>1338</v>
      </c>
      <c r="B64" s="2325"/>
      <c r="C64" s="702" t="s">
        <v>140</v>
      </c>
      <c r="D64" s="703"/>
      <c r="E64" s="2016"/>
      <c r="F64" s="2332" t="s">
        <v>1282</v>
      </c>
      <c r="G64" s="948" t="s">
        <v>1282</v>
      </c>
      <c r="H64" s="2313">
        <f t="shared" si="0"/>
        <v>0</v>
      </c>
      <c r="I64" s="1417">
        <f t="shared" si="1"/>
        <v>0</v>
      </c>
    </row>
    <row r="65" spans="1:9">
      <c r="A65" s="2317" t="s">
        <v>1339</v>
      </c>
      <c r="B65" s="2325" t="s">
        <v>140</v>
      </c>
      <c r="C65" s="702"/>
      <c r="D65" s="703"/>
      <c r="E65" s="2016"/>
      <c r="F65" s="2332" t="s">
        <v>1282</v>
      </c>
      <c r="G65" s="948" t="s">
        <v>1282</v>
      </c>
      <c r="H65" s="2313">
        <f t="shared" si="0"/>
        <v>0</v>
      </c>
      <c r="I65" s="1417">
        <f t="shared" si="1"/>
        <v>0</v>
      </c>
    </row>
    <row r="66" spans="1:9">
      <c r="A66" s="2317" t="s">
        <v>1340</v>
      </c>
      <c r="B66" s="2325"/>
      <c r="C66" s="702" t="s">
        <v>140</v>
      </c>
      <c r="D66" s="703"/>
      <c r="E66" s="2016"/>
      <c r="F66" s="2332" t="s">
        <v>1282</v>
      </c>
      <c r="G66" s="948" t="s">
        <v>1282</v>
      </c>
      <c r="H66" s="2313">
        <f t="shared" si="0"/>
        <v>0</v>
      </c>
      <c r="I66" s="1417">
        <f t="shared" si="1"/>
        <v>0</v>
      </c>
    </row>
    <row r="67" spans="1:9">
      <c r="A67" s="2317" t="s">
        <v>1341</v>
      </c>
      <c r="B67" s="2325" t="s">
        <v>140</v>
      </c>
      <c r="C67" s="702"/>
      <c r="D67" s="703"/>
      <c r="E67" s="2016"/>
      <c r="F67" s="2332" t="s">
        <v>1282</v>
      </c>
      <c r="G67" s="948" t="s">
        <v>1282</v>
      </c>
      <c r="H67" s="2313">
        <f t="shared" si="0"/>
        <v>0</v>
      </c>
      <c r="I67" s="1417">
        <f t="shared" si="1"/>
        <v>0</v>
      </c>
    </row>
    <row r="68" spans="1:9">
      <c r="A68" s="2317" t="s">
        <v>1342</v>
      </c>
      <c r="B68" s="2325"/>
      <c r="C68" s="702" t="s">
        <v>140</v>
      </c>
      <c r="D68" s="703"/>
      <c r="E68" s="2016"/>
      <c r="F68" s="2332" t="s">
        <v>1282</v>
      </c>
      <c r="G68" s="948" t="s">
        <v>1282</v>
      </c>
      <c r="H68" s="2313">
        <f t="shared" si="0"/>
        <v>0</v>
      </c>
      <c r="I68" s="1417">
        <f t="shared" si="1"/>
        <v>0</v>
      </c>
    </row>
    <row r="69" spans="1:9">
      <c r="A69" s="2317" t="s">
        <v>1343</v>
      </c>
      <c r="B69" s="2325" t="s">
        <v>140</v>
      </c>
      <c r="C69" s="702"/>
      <c r="D69" s="703"/>
      <c r="E69" s="2016"/>
      <c r="F69" s="2332" t="s">
        <v>1282</v>
      </c>
      <c r="G69" s="948" t="s">
        <v>1282</v>
      </c>
      <c r="H69" s="2313">
        <f t="shared" si="0"/>
        <v>0</v>
      </c>
      <c r="I69" s="1417">
        <f t="shared" si="1"/>
        <v>0</v>
      </c>
    </row>
    <row r="70" spans="1:9">
      <c r="A70" s="2317" t="s">
        <v>1344</v>
      </c>
      <c r="B70" s="2325" t="s">
        <v>140</v>
      </c>
      <c r="C70" s="702"/>
      <c r="D70" s="703"/>
      <c r="E70" s="2016"/>
      <c r="F70" s="2332" t="s">
        <v>1282</v>
      </c>
      <c r="G70" s="948" t="s">
        <v>1282</v>
      </c>
      <c r="H70" s="2313">
        <f t="shared" si="0"/>
        <v>0</v>
      </c>
      <c r="I70" s="1417">
        <f t="shared" si="1"/>
        <v>0</v>
      </c>
    </row>
    <row r="71" spans="1:9">
      <c r="A71" s="2317" t="s">
        <v>1345</v>
      </c>
      <c r="B71" s="2325" t="s">
        <v>140</v>
      </c>
      <c r="C71" s="702"/>
      <c r="D71" s="703" t="s">
        <v>140</v>
      </c>
      <c r="E71" s="2016"/>
      <c r="F71" s="2332" t="s">
        <v>1282</v>
      </c>
      <c r="G71" s="948" t="s">
        <v>1282</v>
      </c>
      <c r="H71" s="2313">
        <f t="shared" si="0"/>
        <v>0</v>
      </c>
      <c r="I71" s="1417">
        <f t="shared" si="1"/>
        <v>0</v>
      </c>
    </row>
    <row r="72" spans="1:9" ht="13.5" thickBot="1">
      <c r="A72" s="2319" t="s">
        <v>1346</v>
      </c>
      <c r="B72" s="2328"/>
      <c r="C72" s="2017" t="s">
        <v>140</v>
      </c>
      <c r="D72" s="2314"/>
      <c r="E72" s="2018"/>
      <c r="F72" s="2333" t="s">
        <v>1282</v>
      </c>
      <c r="G72" s="2314" t="s">
        <v>1282</v>
      </c>
      <c r="H72" s="2315">
        <f t="shared" ref="H72" si="2">SUM(F72:G72)</f>
        <v>0</v>
      </c>
      <c r="I72" s="1417">
        <f t="shared" ref="I72" si="3">H72*30</f>
        <v>0</v>
      </c>
    </row>
    <row r="73" spans="1:9" ht="13.5" thickBot="1">
      <c r="A73" s="2320" t="s">
        <v>1347</v>
      </c>
      <c r="B73" s="2329"/>
      <c r="C73" s="1008"/>
      <c r="D73" s="1008"/>
      <c r="E73" s="2330"/>
      <c r="F73" s="2334">
        <f>SUM(F7:F72)</f>
        <v>61</v>
      </c>
      <c r="G73" s="140">
        <f t="shared" ref="G73:H73" si="4">SUM(G7:G72)</f>
        <v>2204</v>
      </c>
      <c r="H73" s="2335">
        <f t="shared" si="4"/>
        <v>2265</v>
      </c>
      <c r="I73" s="124">
        <f>SUM(I7:I26)</f>
        <v>63240</v>
      </c>
    </row>
    <row r="75" spans="1:9" ht="28.5" customHeight="1">
      <c r="A75" s="2760" t="s">
        <v>1348</v>
      </c>
      <c r="B75" s="2760"/>
      <c r="C75" s="2760"/>
      <c r="D75" s="2760"/>
      <c r="E75" s="2760"/>
      <c r="F75" s="2760"/>
      <c r="G75" s="2760"/>
    </row>
    <row r="76" spans="1:9" ht="15.5">
      <c r="A76" s="2759" t="s">
        <v>1543</v>
      </c>
      <c r="B76" s="2759"/>
      <c r="C76" s="2759"/>
      <c r="D76" s="2759"/>
      <c r="E76" s="2759"/>
      <c r="F76" s="2759"/>
      <c r="G76" s="2759"/>
      <c r="H76" s="2759"/>
      <c r="I76" s="2759"/>
    </row>
  </sheetData>
  <customSheetViews>
    <customSheetView guid="{F8F6599B-2A1F-4529-A350-AEBC686D896D}" scale="110" showPageBreaks="1" fitToPage="1" printArea="1">
      <pageMargins left="0" right="0" top="0" bottom="0" header="0" footer="0"/>
      <printOptions horizontalCentered="1" verticalCentered="1" headings="1" gridLines="1"/>
      <pageSetup firstPageNumber="81" fitToHeight="3" orientation="landscape" useFirstPageNumber="1" r:id="rId1"/>
      <headerFooter scaleWithDoc="0" alignWithMargins="0"/>
    </customSheetView>
  </customSheetViews>
  <mergeCells count="8">
    <mergeCell ref="A76:I76"/>
    <mergeCell ref="A75:G75"/>
    <mergeCell ref="A1:I1"/>
    <mergeCell ref="A2:I2"/>
    <mergeCell ref="A3:I3"/>
    <mergeCell ref="A5:A6"/>
    <mergeCell ref="B5:E5"/>
    <mergeCell ref="F5:H5"/>
  </mergeCells>
  <printOptions horizontalCentered="1"/>
  <pageMargins left="0.25" right="0.25" top="0.5" bottom="0.5" header="0.3" footer="0.3"/>
  <pageSetup scale="69" firstPageNumber="81" orientation="portrait" r:id="rId2"/>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1128B-0F90-42C2-B4CE-CAE5782D62F1}">
  <sheetPr>
    <pageSetUpPr fitToPage="1"/>
  </sheetPr>
  <dimension ref="A1:M21"/>
  <sheetViews>
    <sheetView view="pageBreakPreview" zoomScale="90" zoomScaleNormal="100" zoomScaleSheetLayoutView="90" workbookViewId="0">
      <selection activeCell="E32" sqref="E32"/>
    </sheetView>
  </sheetViews>
  <sheetFormatPr defaultColWidth="9.453125" defaultRowHeight="14"/>
  <cols>
    <col min="1" max="1" width="10.7265625" style="7" bestFit="1" customWidth="1"/>
    <col min="2" max="3" width="10.54296875" style="12" customWidth="1"/>
    <col min="4" max="4" width="13.54296875" style="8" bestFit="1" customWidth="1"/>
    <col min="5" max="5" width="15.7265625" style="8" customWidth="1"/>
    <col min="6" max="6" width="16.54296875" style="8" customWidth="1"/>
    <col min="7" max="7" width="14.7265625" style="12" customWidth="1"/>
    <col min="8" max="8" width="10.7265625" style="8" bestFit="1" customWidth="1"/>
    <col min="9" max="9" width="25.54296875" style="8" bestFit="1" customWidth="1"/>
    <col min="10" max="10" width="14.54296875" style="8" bestFit="1" customWidth="1"/>
    <col min="11" max="11" width="11.453125" style="8" bestFit="1" customWidth="1"/>
    <col min="12" max="16384" width="9.453125" style="8"/>
  </cols>
  <sheetData>
    <row r="1" spans="1:13" ht="15">
      <c r="A1" s="2439" t="s">
        <v>1349</v>
      </c>
      <c r="B1" s="2439"/>
      <c r="C1" s="2439"/>
      <c r="D1" s="2439"/>
      <c r="E1" s="2439"/>
      <c r="F1" s="2439"/>
      <c r="G1" s="2439"/>
      <c r="H1" s="2439"/>
      <c r="I1" s="154"/>
    </row>
    <row r="2" spans="1:13" s="7" customFormat="1" ht="15">
      <c r="A2" s="2436" t="str" cm="1">
        <f t="array" ref="A2">'ESA Summary Table 1'!A2:A2</f>
        <v>Southern California Edison</v>
      </c>
      <c r="B2" s="2436"/>
      <c r="C2" s="2436"/>
      <c r="D2" s="2436"/>
      <c r="E2" s="2436"/>
      <c r="F2" s="2436"/>
      <c r="G2" s="2436"/>
      <c r="H2" s="2436"/>
      <c r="I2" s="63"/>
    </row>
    <row r="3" spans="1:13" s="7" customFormat="1" ht="15">
      <c r="A3" s="2436" t="str" cm="1">
        <f t="array" ref="A3">'ESA Summary Table 1'!A3:A3</f>
        <v>Program Year 2024 Annual Report</v>
      </c>
      <c r="B3" s="2436"/>
      <c r="C3" s="2436"/>
      <c r="D3" s="2436"/>
      <c r="E3" s="2436"/>
      <c r="F3" s="2436"/>
      <c r="G3" s="2436"/>
      <c r="H3" s="2436"/>
      <c r="I3" s="155"/>
    </row>
    <row r="4" spans="1:13" s="7" customFormat="1" ht="15.5" thickBot="1">
      <c r="A4" s="1411"/>
      <c r="B4" s="1411"/>
      <c r="C4" s="1411"/>
      <c r="D4" s="1411"/>
      <c r="E4" s="1411"/>
      <c r="F4" s="1411"/>
      <c r="G4" s="1411"/>
      <c r="H4" s="1411"/>
      <c r="I4" s="155"/>
    </row>
    <row r="5" spans="1:13" ht="30.5" thickBot="1">
      <c r="A5" s="125">
        <v>2024</v>
      </c>
      <c r="B5" s="141" t="s">
        <v>1350</v>
      </c>
      <c r="C5" s="141" t="s">
        <v>1351</v>
      </c>
      <c r="D5" s="142" t="s">
        <v>1352</v>
      </c>
      <c r="E5" s="141" t="s">
        <v>43</v>
      </c>
      <c r="F5" s="141" t="s">
        <v>1353</v>
      </c>
      <c r="G5" s="141" t="s">
        <v>30</v>
      </c>
      <c r="H5" s="143" t="s">
        <v>1354</v>
      </c>
      <c r="I5" s="159"/>
      <c r="J5" s="41"/>
      <c r="K5" s="42"/>
      <c r="L5" s="43"/>
      <c r="M5" s="43"/>
    </row>
    <row r="6" spans="1:13" ht="15.5">
      <c r="A6" s="73" t="s">
        <v>1187</v>
      </c>
      <c r="B6" s="482"/>
      <c r="C6" s="482"/>
      <c r="D6" s="74">
        <f>'CARE-Table 2'!Z8</f>
        <v>1307217</v>
      </c>
      <c r="E6" s="74">
        <f>B6+D6</f>
        <v>1307217</v>
      </c>
      <c r="F6" s="75">
        <v>1302665</v>
      </c>
      <c r="G6" s="76">
        <f>E6/F6</f>
        <v>1.0034943749928031</v>
      </c>
      <c r="H6" s="483"/>
      <c r="I6" s="160"/>
      <c r="J6" s="41"/>
      <c r="K6" s="42"/>
      <c r="L6" s="43"/>
      <c r="M6" s="43"/>
    </row>
    <row r="7" spans="1:13" ht="15.5">
      <c r="A7" s="1418" t="s">
        <v>1188</v>
      </c>
      <c r="B7" s="482"/>
      <c r="C7" s="482"/>
      <c r="D7" s="74">
        <f>'CARE-Table 2'!Z9</f>
        <v>1314552</v>
      </c>
      <c r="E7" s="74">
        <f t="shared" ref="E7:E17" si="0">B7+D7</f>
        <v>1314552</v>
      </c>
      <c r="F7" s="75">
        <v>1302665</v>
      </c>
      <c r="G7" s="76">
        <f t="shared" ref="G7:G17" si="1">E7/F7</f>
        <v>1.00912513961763</v>
      </c>
      <c r="H7" s="77">
        <f>G7-G6</f>
        <v>5.6307646248268117E-3</v>
      </c>
      <c r="I7" s="92"/>
      <c r="J7" s="41"/>
      <c r="K7" s="42"/>
      <c r="L7" s="43"/>
      <c r="M7" s="43"/>
    </row>
    <row r="8" spans="1:13" ht="15.5">
      <c r="A8" s="1418" t="s">
        <v>1189</v>
      </c>
      <c r="B8" s="482"/>
      <c r="C8" s="482"/>
      <c r="D8" s="74">
        <f>'CARE-Table 2'!Z10</f>
        <v>1320413</v>
      </c>
      <c r="E8" s="74">
        <f t="shared" si="0"/>
        <v>1320413</v>
      </c>
      <c r="F8" s="75">
        <v>1302665</v>
      </c>
      <c r="G8" s="76">
        <f t="shared" si="1"/>
        <v>1.0136243777179859</v>
      </c>
      <c r="H8" s="77">
        <f t="shared" ref="H8:H17" si="2">G8-G7</f>
        <v>4.4992381003559068E-3</v>
      </c>
      <c r="I8" s="92"/>
      <c r="J8" s="41"/>
      <c r="K8" s="42"/>
      <c r="L8" s="43"/>
      <c r="M8" s="43"/>
    </row>
    <row r="9" spans="1:13" ht="15.5">
      <c r="A9" s="1418" t="s">
        <v>1190</v>
      </c>
      <c r="B9" s="482"/>
      <c r="C9" s="482"/>
      <c r="D9" s="74">
        <f>'CARE-Table 2'!Z11</f>
        <v>1322312</v>
      </c>
      <c r="E9" s="74">
        <f t="shared" si="0"/>
        <v>1322312</v>
      </c>
      <c r="F9" s="75">
        <v>1302665</v>
      </c>
      <c r="G9" s="76">
        <f t="shared" si="1"/>
        <v>1.0150821584981558</v>
      </c>
      <c r="H9" s="77">
        <f t="shared" si="2"/>
        <v>1.4577807801698928E-3</v>
      </c>
      <c r="I9" s="92"/>
      <c r="J9" s="41"/>
      <c r="K9" s="42"/>
      <c r="L9" s="43"/>
      <c r="M9" s="43"/>
    </row>
    <row r="10" spans="1:13" ht="15.5">
      <c r="A10" s="1418" t="s">
        <v>1121</v>
      </c>
      <c r="B10" s="482"/>
      <c r="C10" s="482"/>
      <c r="D10" s="74">
        <f>'CARE-Table 2'!Z12</f>
        <v>1335896</v>
      </c>
      <c r="E10" s="74">
        <f t="shared" si="0"/>
        <v>1335896</v>
      </c>
      <c r="F10" s="75">
        <v>1302665</v>
      </c>
      <c r="G10" s="76">
        <f t="shared" si="1"/>
        <v>1.0255100121673646</v>
      </c>
      <c r="H10" s="77">
        <f t="shared" si="2"/>
        <v>1.0427853669208842E-2</v>
      </c>
      <c r="I10" s="92"/>
      <c r="J10" s="41"/>
      <c r="K10" s="42"/>
      <c r="L10" s="43"/>
      <c r="M10" s="43"/>
    </row>
    <row r="11" spans="1:13" ht="15.5">
      <c r="A11" s="1418" t="s">
        <v>1122</v>
      </c>
      <c r="B11" s="482"/>
      <c r="C11" s="482"/>
      <c r="D11" s="74">
        <f>'CARE-Table 2'!Z13</f>
        <v>1329379</v>
      </c>
      <c r="E11" s="74">
        <f t="shared" si="0"/>
        <v>1329379</v>
      </c>
      <c r="F11" s="75">
        <v>1302665</v>
      </c>
      <c r="G11" s="76">
        <f t="shared" si="1"/>
        <v>1.0205071910276242</v>
      </c>
      <c r="H11" s="77">
        <f t="shared" si="2"/>
        <v>-5.0028211397403766E-3</v>
      </c>
      <c r="I11" s="92"/>
      <c r="J11" s="41"/>
      <c r="K11" s="42"/>
      <c r="L11" s="43"/>
      <c r="M11" s="43"/>
    </row>
    <row r="12" spans="1:13" ht="15.5">
      <c r="A12" s="1418" t="s">
        <v>1123</v>
      </c>
      <c r="B12" s="482"/>
      <c r="C12" s="482"/>
      <c r="D12" s="74">
        <f>'CARE-Table 2'!Z14</f>
        <v>1344010</v>
      </c>
      <c r="E12" s="74">
        <f t="shared" si="0"/>
        <v>1344010</v>
      </c>
      <c r="F12" s="75">
        <v>1302665</v>
      </c>
      <c r="G12" s="76">
        <f t="shared" si="1"/>
        <v>1.0317387816514607</v>
      </c>
      <c r="H12" s="77">
        <f t="shared" si="2"/>
        <v>1.1231590623836496E-2</v>
      </c>
      <c r="I12" s="92"/>
      <c r="J12" s="41"/>
      <c r="K12" s="42"/>
      <c r="L12" s="43"/>
      <c r="M12" s="43"/>
    </row>
    <row r="13" spans="1:13" ht="15.5">
      <c r="A13" s="1418" t="s">
        <v>1124</v>
      </c>
      <c r="B13" s="482"/>
      <c r="C13" s="482"/>
      <c r="D13" s="74">
        <f>'CARE-Table 2'!Z15</f>
        <v>1356862</v>
      </c>
      <c r="E13" s="74">
        <f t="shared" si="0"/>
        <v>1356862</v>
      </c>
      <c r="F13" s="75">
        <v>1302665</v>
      </c>
      <c r="G13" s="76">
        <f t="shared" si="1"/>
        <v>1.0416047103437953</v>
      </c>
      <c r="H13" s="77">
        <f t="shared" si="2"/>
        <v>9.8659286923346023E-3</v>
      </c>
      <c r="I13" s="92"/>
      <c r="J13" s="41"/>
      <c r="K13" s="42"/>
      <c r="L13" s="43"/>
      <c r="M13" s="43"/>
    </row>
    <row r="14" spans="1:13" ht="15.5">
      <c r="A14" s="1418" t="s">
        <v>1125</v>
      </c>
      <c r="B14" s="482"/>
      <c r="C14" s="482"/>
      <c r="D14" s="74">
        <f>'CARE-Table 2'!Z16</f>
        <v>1360030</v>
      </c>
      <c r="E14" s="74">
        <f t="shared" si="0"/>
        <v>1360030</v>
      </c>
      <c r="F14" s="75">
        <v>1302665</v>
      </c>
      <c r="G14" s="76">
        <f t="shared" si="1"/>
        <v>1.0440366479486285</v>
      </c>
      <c r="H14" s="77">
        <f t="shared" si="2"/>
        <v>2.4319376048331787E-3</v>
      </c>
      <c r="I14" s="92"/>
      <c r="J14" s="41"/>
      <c r="K14" s="42"/>
      <c r="L14" s="43"/>
      <c r="M14" s="43"/>
    </row>
    <row r="15" spans="1:13" ht="15.5">
      <c r="A15" s="1418" t="s">
        <v>1126</v>
      </c>
      <c r="B15" s="482"/>
      <c r="C15" s="482"/>
      <c r="D15" s="74">
        <f>'CARE-Table 2'!Z17</f>
        <v>1366273</v>
      </c>
      <c r="E15" s="74">
        <f t="shared" si="0"/>
        <v>1366273</v>
      </c>
      <c r="F15" s="75">
        <v>1302665</v>
      </c>
      <c r="G15" s="76">
        <f t="shared" si="1"/>
        <v>1.0488291310505771</v>
      </c>
      <c r="H15" s="77">
        <f t="shared" si="2"/>
        <v>4.7924831019485747E-3</v>
      </c>
      <c r="I15" s="92"/>
    </row>
    <row r="16" spans="1:13" ht="15.5">
      <c r="A16" s="1418" t="s">
        <v>1127</v>
      </c>
      <c r="B16" s="482"/>
      <c r="C16" s="482"/>
      <c r="D16" s="74">
        <f>'CARE-Table 2'!Z18</f>
        <v>1363256</v>
      </c>
      <c r="E16" s="74">
        <f t="shared" si="0"/>
        <v>1363256</v>
      </c>
      <c r="F16" s="75">
        <v>1302665</v>
      </c>
      <c r="G16" s="76">
        <f t="shared" si="1"/>
        <v>1.0465131096636511</v>
      </c>
      <c r="H16" s="77">
        <f t="shared" si="2"/>
        <v>-2.3160213869259927E-3</v>
      </c>
      <c r="I16" s="92"/>
    </row>
    <row r="17" spans="1:12" ht="16" thickBot="1">
      <c r="A17" s="172" t="s">
        <v>1128</v>
      </c>
      <c r="B17" s="1419"/>
      <c r="C17" s="1419"/>
      <c r="D17" s="1420">
        <f>'CARE-Table 2'!Z19</f>
        <v>1353981</v>
      </c>
      <c r="E17" s="1420">
        <f t="shared" si="0"/>
        <v>1353981</v>
      </c>
      <c r="F17" s="1421">
        <v>1302665</v>
      </c>
      <c r="G17" s="1422">
        <f t="shared" si="1"/>
        <v>1.0393930903186928</v>
      </c>
      <c r="H17" s="1423">
        <f t="shared" si="2"/>
        <v>-7.1200193449583171E-3</v>
      </c>
      <c r="I17" s="92"/>
      <c r="L17" s="41"/>
    </row>
    <row r="18" spans="1:12" ht="15.5">
      <c r="A18" s="78"/>
      <c r="B18" s="64"/>
      <c r="C18" s="64"/>
      <c r="D18" s="64"/>
      <c r="E18" s="64"/>
      <c r="F18" s="64"/>
      <c r="G18" s="64"/>
      <c r="H18" s="64"/>
    </row>
    <row r="19" spans="1:12" ht="15.5">
      <c r="A19" s="2768"/>
      <c r="B19" s="2768"/>
      <c r="C19" s="2768"/>
      <c r="D19" s="2768"/>
      <c r="E19" s="2768"/>
      <c r="F19" s="2768"/>
      <c r="G19" s="2768"/>
      <c r="H19" s="2768"/>
    </row>
    <row r="20" spans="1:12" ht="15.5">
      <c r="A20" s="63"/>
      <c r="B20" s="64"/>
      <c r="C20" s="64"/>
      <c r="D20" s="65"/>
      <c r="E20" s="65"/>
      <c r="F20" s="65"/>
      <c r="G20" s="64"/>
      <c r="H20" s="65"/>
    </row>
    <row r="21" spans="1:12">
      <c r="D21" s="12"/>
    </row>
  </sheetData>
  <customSheetViews>
    <customSheetView guid="{F8F6599B-2A1F-4529-A350-AEBC686D896D}" showPageBreaks="1" fitToPage="1" printArea="1">
      <pageMargins left="0" right="0" top="0" bottom="0" header="0" footer="0"/>
      <printOptions horizontalCentered="1" verticalCentered="1" headings="1" gridLines="1"/>
      <pageSetup scale="98" firstPageNumber="106" orientation="landscape" useFirstPageNumber="1" r:id="rId1"/>
      <headerFooter scaleWithDoc="0" alignWithMargins="0"/>
    </customSheetView>
  </customSheetViews>
  <mergeCells count="4">
    <mergeCell ref="A19:H19"/>
    <mergeCell ref="A1:H1"/>
    <mergeCell ref="A2:H2"/>
    <mergeCell ref="A3:H3"/>
  </mergeCells>
  <printOptions horizontalCentered="1"/>
  <pageMargins left="0.25" right="0.25" top="0.5" bottom="0.5" header="0.3" footer="0.3"/>
  <pageSetup firstPageNumber="106" orientation="portrait" r:id="rId2"/>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I26"/>
  <sheetViews>
    <sheetView view="pageBreakPreview" zoomScale="90" zoomScaleNormal="100" zoomScaleSheetLayoutView="90" workbookViewId="0">
      <selection activeCell="E32" sqref="E32"/>
    </sheetView>
  </sheetViews>
  <sheetFormatPr defaultColWidth="9.453125" defaultRowHeight="14"/>
  <cols>
    <col min="1" max="1" width="16.54296875" style="7" customWidth="1"/>
    <col min="2" max="3" width="16.54296875" style="12" customWidth="1"/>
    <col min="4" max="4" width="16.54296875" style="8" customWidth="1"/>
    <col min="5" max="7" width="9.453125" style="8"/>
    <col min="8" max="8" width="92.54296875" style="8" customWidth="1"/>
    <col min="9" max="16384" width="9.453125" style="8"/>
  </cols>
  <sheetData>
    <row r="1" spans="1:9" ht="15">
      <c r="A1" s="2439" t="s">
        <v>1355</v>
      </c>
      <c r="B1" s="2439"/>
      <c r="C1" s="2439"/>
      <c r="D1" s="2439"/>
      <c r="E1" s="154"/>
      <c r="F1" s="154"/>
      <c r="G1" s="154"/>
      <c r="H1" s="154"/>
      <c r="I1" s="154"/>
    </row>
    <row r="2" spans="1:9" s="7" customFormat="1" ht="15">
      <c r="A2" s="2436" t="str" cm="1">
        <f t="array" ref="A2">'ESA Summary Table 1'!A2:A2</f>
        <v>Southern California Edison</v>
      </c>
      <c r="B2" s="2436"/>
      <c r="C2" s="2436"/>
      <c r="D2" s="2436"/>
      <c r="E2" s="63"/>
      <c r="F2" s="63"/>
      <c r="G2" s="63"/>
      <c r="H2" s="63"/>
      <c r="I2" s="63"/>
    </row>
    <row r="3" spans="1:9" s="7" customFormat="1" ht="15">
      <c r="A3" s="2436" t="str" cm="1">
        <f t="array" ref="A3">'ESA Summary Table 1'!A3:A3</f>
        <v>Program Year 2024 Annual Report</v>
      </c>
      <c r="B3" s="2436"/>
      <c r="C3" s="2436"/>
      <c r="D3" s="2436"/>
      <c r="E3" s="155"/>
      <c r="F3" s="155"/>
      <c r="G3" s="155"/>
      <c r="H3" s="155"/>
      <c r="I3" s="155"/>
    </row>
    <row r="4" spans="1:9" s="7" customFormat="1" ht="16" thickBot="1">
      <c r="A4" s="88"/>
      <c r="B4" s="103"/>
      <c r="C4" s="103"/>
      <c r="D4" s="103"/>
    </row>
    <row r="5" spans="1:9" ht="15">
      <c r="A5" s="2775" t="s">
        <v>1356</v>
      </c>
      <c r="B5" s="2776"/>
      <c r="C5" s="2776"/>
      <c r="D5" s="2777"/>
    </row>
    <row r="6" spans="1:9" ht="15.5" thickBot="1">
      <c r="A6" s="2781" t="s">
        <v>1357</v>
      </c>
      <c r="B6" s="2782"/>
      <c r="C6" s="2782"/>
      <c r="D6" s="2783"/>
    </row>
    <row r="7" spans="1:9" ht="15">
      <c r="A7" s="2773" t="s">
        <v>571</v>
      </c>
      <c r="B7" s="176" t="s">
        <v>1358</v>
      </c>
      <c r="C7" s="177" t="s">
        <v>1358</v>
      </c>
      <c r="D7" s="2773" t="s">
        <v>43</v>
      </c>
    </row>
    <row r="8" spans="1:9" ht="15.5" thickBot="1">
      <c r="A8" s="2774"/>
      <c r="B8" s="178" t="s">
        <v>1359</v>
      </c>
      <c r="C8" s="1424" t="s">
        <v>1360</v>
      </c>
      <c r="D8" s="2774" t="s">
        <v>43</v>
      </c>
    </row>
    <row r="9" spans="1:9" ht="15.5">
      <c r="A9" s="58" t="s">
        <v>1361</v>
      </c>
      <c r="B9" s="59">
        <v>12.255094991364421</v>
      </c>
      <c r="C9" s="59">
        <v>2.8417962003454234</v>
      </c>
      <c r="D9" s="60">
        <f>SUM(B9:C9)</f>
        <v>15.096891191709844</v>
      </c>
    </row>
    <row r="10" spans="1:9" ht="16" thickBot="1">
      <c r="A10" s="949" t="s">
        <v>994</v>
      </c>
      <c r="B10" s="1009">
        <v>13.220303506017792</v>
      </c>
      <c r="C10" s="1009">
        <v>0.94243851386708533</v>
      </c>
      <c r="D10" s="950">
        <f>SUM(B10:C10)</f>
        <v>14.162742019884877</v>
      </c>
    </row>
    <row r="11" spans="1:9" ht="15">
      <c r="A11" s="2773" t="s">
        <v>571</v>
      </c>
      <c r="B11" s="176" t="s">
        <v>1362</v>
      </c>
      <c r="C11" s="177" t="s">
        <v>1362</v>
      </c>
      <c r="D11" s="2773" t="s">
        <v>43</v>
      </c>
    </row>
    <row r="12" spans="1:9" ht="15.5" thickBot="1">
      <c r="A12" s="2774"/>
      <c r="B12" s="178" t="s">
        <v>1359</v>
      </c>
      <c r="C12" s="1425" t="s">
        <v>1363</v>
      </c>
      <c r="D12" s="2774" t="s">
        <v>43</v>
      </c>
    </row>
    <row r="13" spans="1:9" ht="15.5">
      <c r="A13" s="58" t="s">
        <v>1361</v>
      </c>
      <c r="B13" s="61">
        <v>314.8124900140092</v>
      </c>
      <c r="C13" s="61">
        <v>160.4047673425633</v>
      </c>
      <c r="D13" s="62">
        <f>SUM(B13:C13)</f>
        <v>475.21725735657253</v>
      </c>
    </row>
    <row r="14" spans="1:9" ht="16" thickBot="1">
      <c r="A14" s="1426" t="s">
        <v>994</v>
      </c>
      <c r="B14" s="1427">
        <v>355.81103286242183</v>
      </c>
      <c r="C14" s="1427">
        <v>148.78762052157199</v>
      </c>
      <c r="D14" s="1428">
        <f>SUM(B14:C14)</f>
        <v>504.59865338399379</v>
      </c>
    </row>
    <row r="15" spans="1:9" ht="15.5">
      <c r="A15" s="63"/>
      <c r="B15" s="64"/>
      <c r="C15" s="64"/>
      <c r="D15" s="65"/>
    </row>
    <row r="16" spans="1:9" ht="16" thickBot="1">
      <c r="A16" s="63"/>
      <c r="B16" s="64"/>
      <c r="C16" s="64"/>
      <c r="D16" s="65"/>
    </row>
    <row r="17" spans="1:6" ht="18.649999999999999" customHeight="1">
      <c r="A17" s="2775" t="s">
        <v>1364</v>
      </c>
      <c r="B17" s="2776"/>
      <c r="C17" s="2777"/>
      <c r="D17" s="65"/>
    </row>
    <row r="18" spans="1:6" ht="20.9" customHeight="1">
      <c r="A18" s="2778" t="s">
        <v>1365</v>
      </c>
      <c r="B18" s="2779"/>
      <c r="C18" s="2780"/>
      <c r="D18" s="65"/>
    </row>
    <row r="19" spans="1:6" ht="15.5">
      <c r="A19" s="2770" t="s">
        <v>1366</v>
      </c>
      <c r="B19" s="2771"/>
      <c r="C19" s="2772"/>
      <c r="D19" s="65"/>
    </row>
    <row r="20" spans="1:6" ht="15.5">
      <c r="A20" s="1719" t="s">
        <v>571</v>
      </c>
      <c r="B20" s="1720" t="s">
        <v>42</v>
      </c>
      <c r="C20" s="1721" t="s">
        <v>41</v>
      </c>
      <c r="D20" s="65"/>
    </row>
    <row r="21" spans="1:6" ht="15.5">
      <c r="A21" s="1429" t="s">
        <v>1361</v>
      </c>
      <c r="B21" s="951">
        <v>47.076856837769903</v>
      </c>
      <c r="C21" s="1430">
        <v>141.06862501075122</v>
      </c>
      <c r="D21" s="65"/>
    </row>
    <row r="22" spans="1:6" ht="16" thickBot="1">
      <c r="A22" s="1426" t="s">
        <v>994</v>
      </c>
      <c r="B22" s="1431">
        <v>46.852744999999999</v>
      </c>
      <c r="C22" s="1432">
        <v>91.891027813950018</v>
      </c>
      <c r="D22" s="65"/>
      <c r="F22" s="87"/>
    </row>
    <row r="23" spans="1:6">
      <c r="B23" s="15"/>
      <c r="C23" s="15"/>
    </row>
    <row r="24" spans="1:6" ht="15" customHeight="1">
      <c r="A24" s="10"/>
    </row>
    <row r="25" spans="1:6" ht="16">
      <c r="A25" s="2336" t="s">
        <v>1367</v>
      </c>
      <c r="E25" s="10"/>
    </row>
    <row r="26" spans="1:6" ht="23.9" customHeight="1">
      <c r="A26" s="2769"/>
      <c r="B26" s="2769"/>
      <c r="C26" s="2769"/>
      <c r="D26" s="2769"/>
      <c r="E26" s="10"/>
    </row>
  </sheetData>
  <customSheetViews>
    <customSheetView guid="{F8F6599B-2A1F-4529-A350-AEBC686D896D}" showPageBreaks="1" fitToPage="1" printArea="1">
      <pageMargins left="0" right="0" top="0" bottom="0" header="0" footer="0"/>
      <printOptions horizontalCentered="1" verticalCentered="1" headings="1" gridLines="1"/>
      <pageSetup firstPageNumber="107" orientation="landscape" useFirstPageNumber="1" r:id="rId1"/>
      <headerFooter scaleWithDoc="0" alignWithMargins="0"/>
    </customSheetView>
  </customSheetViews>
  <mergeCells count="13">
    <mergeCell ref="A1:D1"/>
    <mergeCell ref="A2:D2"/>
    <mergeCell ref="A3:D3"/>
    <mergeCell ref="A5:D5"/>
    <mergeCell ref="A6:D6"/>
    <mergeCell ref="A26:D26"/>
    <mergeCell ref="A19:C19"/>
    <mergeCell ref="A7:A8"/>
    <mergeCell ref="A11:A12"/>
    <mergeCell ref="A17:C17"/>
    <mergeCell ref="D7:D8"/>
    <mergeCell ref="D11:D12"/>
    <mergeCell ref="A18:C18"/>
  </mergeCells>
  <printOptions horizontalCentered="1"/>
  <pageMargins left="0.25" right="0.25" top="0.5" bottom="0.5" header="0.3" footer="0.3"/>
  <pageSetup firstPageNumber="107" orientation="portrait" r:id="rId2"/>
  <headerFooter scaleWithDoc="0"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I29"/>
  <sheetViews>
    <sheetView view="pageBreakPreview" zoomScale="90" zoomScaleNormal="100" zoomScaleSheetLayoutView="90" workbookViewId="0">
      <selection activeCell="E32" sqref="E32"/>
    </sheetView>
  </sheetViews>
  <sheetFormatPr defaultColWidth="9.453125" defaultRowHeight="14"/>
  <cols>
    <col min="1" max="1" width="20.453125" style="7" customWidth="1"/>
    <col min="2" max="2" width="18.453125" style="12" customWidth="1"/>
    <col min="3" max="3" width="17.453125" style="12" customWidth="1"/>
    <col min="4" max="4" width="16.54296875" style="8" customWidth="1"/>
    <col min="5" max="5" width="18.54296875" style="8" customWidth="1"/>
    <col min="6" max="6" width="19.54296875" style="8" customWidth="1"/>
    <col min="7" max="7" width="17.453125" style="8" customWidth="1"/>
    <col min="8" max="16384" width="9.453125" style="8"/>
  </cols>
  <sheetData>
    <row r="1" spans="1:9" ht="15">
      <c r="A1" s="2439" t="s">
        <v>1368</v>
      </c>
      <c r="B1" s="2439"/>
      <c r="C1" s="2439"/>
      <c r="D1" s="2439"/>
      <c r="E1" s="2439"/>
      <c r="F1" s="2439"/>
      <c r="G1" s="154"/>
      <c r="H1" s="154"/>
      <c r="I1" s="154"/>
    </row>
    <row r="2" spans="1:9" s="7" customFormat="1" ht="15">
      <c r="A2" s="2436" t="str" cm="1">
        <f t="array" ref="A2">'ESA Summary Table 1'!A2:A2</f>
        <v>Southern California Edison</v>
      </c>
      <c r="B2" s="2436"/>
      <c r="C2" s="2436"/>
      <c r="D2" s="2436"/>
      <c r="E2" s="2436"/>
      <c r="F2" s="2436"/>
      <c r="G2" s="63"/>
      <c r="H2" s="63"/>
      <c r="I2" s="63"/>
    </row>
    <row r="3" spans="1:9" s="7" customFormat="1" ht="15">
      <c r="A3" s="2436" t="str" cm="1">
        <f t="array" ref="A3">'ESA Summary Table 1'!A3:A3</f>
        <v>Program Year 2024 Annual Report</v>
      </c>
      <c r="B3" s="2436"/>
      <c r="C3" s="2436"/>
      <c r="D3" s="2436"/>
      <c r="E3" s="2436"/>
      <c r="F3" s="2436"/>
      <c r="G3" s="155"/>
      <c r="H3" s="155"/>
      <c r="I3" s="155"/>
    </row>
    <row r="4" spans="1:9" s="7" customFormat="1" ht="15.5" thickBot="1">
      <c r="A4" s="1411"/>
      <c r="B4" s="1411"/>
      <c r="C4" s="1411"/>
      <c r="D4" s="1411"/>
      <c r="E4" s="1411"/>
      <c r="F4" s="1411"/>
      <c r="G4" s="155"/>
      <c r="H4" s="155"/>
      <c r="I4" s="155"/>
    </row>
    <row r="5" spans="1:9">
      <c r="A5" s="2801" t="s">
        <v>1369</v>
      </c>
      <c r="B5" s="2802"/>
      <c r="C5" s="2802"/>
      <c r="D5" s="2802"/>
      <c r="E5" s="2802"/>
      <c r="F5" s="2803"/>
    </row>
    <row r="6" spans="1:9" ht="14.15" customHeight="1" thickBot="1">
      <c r="A6" s="2804" t="s">
        <v>1370</v>
      </c>
      <c r="B6" s="2805"/>
      <c r="C6" s="2805"/>
      <c r="D6" s="2805"/>
      <c r="E6" s="2805"/>
      <c r="F6" s="2806"/>
      <c r="G6" s="159"/>
      <c r="H6" s="159"/>
      <c r="I6" s="159"/>
    </row>
    <row r="7" spans="1:9" ht="15.75" customHeight="1">
      <c r="A7" s="2798" t="s">
        <v>571</v>
      </c>
      <c r="B7" s="2795" t="s">
        <v>1371</v>
      </c>
      <c r="C7" s="2795"/>
      <c r="D7" s="2794" t="s">
        <v>1372</v>
      </c>
      <c r="E7" s="2794" t="s">
        <v>1373</v>
      </c>
      <c r="F7" s="2796" t="s">
        <v>1374</v>
      </c>
      <c r="G7" s="160"/>
      <c r="H7" s="159"/>
      <c r="I7" s="159"/>
    </row>
    <row r="8" spans="1:9">
      <c r="A8" s="2799"/>
      <c r="B8" s="2800"/>
      <c r="C8" s="2800"/>
      <c r="D8" s="2795"/>
      <c r="E8" s="2795"/>
      <c r="F8" s="2797"/>
    </row>
    <row r="9" spans="1:9" ht="14.25" customHeight="1">
      <c r="A9" s="1433" t="s">
        <v>1375</v>
      </c>
      <c r="B9" s="481" t="s">
        <v>1376</v>
      </c>
      <c r="C9" s="481" t="s">
        <v>1377</v>
      </c>
      <c r="D9" s="481" t="s">
        <v>1378</v>
      </c>
      <c r="E9" s="481" t="s">
        <v>1379</v>
      </c>
      <c r="F9" s="1434" t="s">
        <v>1380</v>
      </c>
    </row>
    <row r="10" spans="1:9">
      <c r="A10" s="1435" t="s">
        <v>1381</v>
      </c>
      <c r="B10" s="480">
        <v>17697403.110833332</v>
      </c>
      <c r="C10" s="480">
        <v>576528491.42999995</v>
      </c>
      <c r="D10" s="994">
        <v>3.069649353657674E-2</v>
      </c>
      <c r="E10" s="480">
        <v>212368837.32999998</v>
      </c>
      <c r="F10" s="1436">
        <f>E10/SUM($E$10:$E$16)</f>
        <v>0.28230319059911246</v>
      </c>
    </row>
    <row r="11" spans="1:9">
      <c r="A11" s="1435" t="s">
        <v>1382</v>
      </c>
      <c r="B11" s="480">
        <v>1185627.9625000001</v>
      </c>
      <c r="C11" s="480">
        <v>26394087.122499999</v>
      </c>
      <c r="D11" s="994">
        <v>4.4920210992608851E-2</v>
      </c>
      <c r="E11" s="480">
        <v>14227535.550000001</v>
      </c>
      <c r="F11" s="1436">
        <f t="shared" ref="F11:F16" si="0">E11/SUM($E$10:$E$16)</f>
        <v>1.8912749773574791E-2</v>
      </c>
    </row>
    <row r="12" spans="1:9">
      <c r="A12" s="1435" t="s">
        <v>1383</v>
      </c>
      <c r="B12" s="480">
        <v>37797074.541666664</v>
      </c>
      <c r="C12" s="480">
        <v>682320959.16166651</v>
      </c>
      <c r="D12" s="994">
        <v>5.5394860782389026E-2</v>
      </c>
      <c r="E12" s="480">
        <v>453553066.61000001</v>
      </c>
      <c r="F12" s="1436">
        <f t="shared" si="0"/>
        <v>0.60291085744870476</v>
      </c>
    </row>
    <row r="13" spans="1:9">
      <c r="A13" s="1435" t="s">
        <v>1384</v>
      </c>
      <c r="B13" s="480">
        <v>3026014.8616666663</v>
      </c>
      <c r="C13" s="480">
        <v>41539350.6325</v>
      </c>
      <c r="D13" s="994">
        <v>7.2846946704533719E-2</v>
      </c>
      <c r="E13" s="480">
        <v>36312178.339999996</v>
      </c>
      <c r="F13" s="1436">
        <f t="shared" si="0"/>
        <v>4.8270000118034659E-2</v>
      </c>
    </row>
    <row r="14" spans="1:9">
      <c r="A14" s="1435" t="s">
        <v>1385</v>
      </c>
      <c r="B14" s="480">
        <v>2927146.1425000001</v>
      </c>
      <c r="C14" s="480">
        <v>49287182.314166673</v>
      </c>
      <c r="D14" s="994">
        <v>5.9389602023539635E-2</v>
      </c>
      <c r="E14" s="480">
        <v>35122226.07</v>
      </c>
      <c r="F14" s="1436">
        <f t="shared" si="0"/>
        <v>4.6688189308571791E-2</v>
      </c>
    </row>
    <row r="15" spans="1:9">
      <c r="A15" s="1435" t="s">
        <v>1386</v>
      </c>
      <c r="B15" s="480">
        <v>55825.848333333335</v>
      </c>
      <c r="C15" s="480">
        <v>1132474.0341666667</v>
      </c>
      <c r="D15" s="994">
        <v>4.9295477555397461E-2</v>
      </c>
      <c r="E15" s="480">
        <v>669910.18000000005</v>
      </c>
      <c r="F15" s="1436">
        <f t="shared" si="0"/>
        <v>8.905156877369706E-4</v>
      </c>
    </row>
    <row r="16" spans="1:9" ht="14.5" thickBot="1">
      <c r="A16" s="1437" t="s">
        <v>1387</v>
      </c>
      <c r="B16" s="1438">
        <v>1535.7049999999999</v>
      </c>
      <c r="C16" s="1438">
        <v>36520.57666666666</v>
      </c>
      <c r="D16" s="1439">
        <v>4.2050403913848393E-2</v>
      </c>
      <c r="E16" s="1438">
        <v>18428.46</v>
      </c>
      <c r="F16" s="1440">
        <f t="shared" si="0"/>
        <v>2.4497064264396237E-5</v>
      </c>
    </row>
    <row r="17" spans="1:6">
      <c r="A17" s="13"/>
      <c r="B17" s="44"/>
      <c r="C17" s="44"/>
      <c r="D17" s="44"/>
      <c r="E17" s="44"/>
      <c r="F17" s="14"/>
    </row>
    <row r="18" spans="1:6" ht="14.15" customHeight="1" thickBot="1">
      <c r="A18" s="13"/>
      <c r="B18" s="44"/>
      <c r="C18" s="44"/>
      <c r="D18" s="44"/>
      <c r="E18" s="44"/>
      <c r="F18" s="14"/>
    </row>
    <row r="19" spans="1:6">
      <c r="A19" s="2785" t="s">
        <v>1388</v>
      </c>
      <c r="B19" s="2786"/>
      <c r="C19" s="2786"/>
      <c r="D19" s="2786"/>
      <c r="E19" s="2786"/>
      <c r="F19" s="2787"/>
    </row>
    <row r="20" spans="1:6" ht="14.5" thickBot="1">
      <c r="A20" s="2788" t="s">
        <v>1389</v>
      </c>
      <c r="B20" s="2789"/>
      <c r="C20" s="2789"/>
      <c r="D20" s="2789"/>
      <c r="E20" s="2789"/>
      <c r="F20" s="2790"/>
    </row>
    <row r="21" spans="1:6" ht="14.25" customHeight="1">
      <c r="A21" s="2791" t="s">
        <v>571</v>
      </c>
      <c r="B21" s="2792" t="s">
        <v>1371</v>
      </c>
      <c r="C21" s="2792"/>
      <c r="D21" s="2792" t="s">
        <v>1372</v>
      </c>
      <c r="E21" s="2792" t="s">
        <v>1373</v>
      </c>
      <c r="F21" s="2793" t="s">
        <v>1374</v>
      </c>
    </row>
    <row r="22" spans="1:6">
      <c r="A22" s="2791"/>
      <c r="B22" s="2792"/>
      <c r="C22" s="2792"/>
      <c r="D22" s="2792"/>
      <c r="E22" s="2792"/>
      <c r="F22" s="2793"/>
    </row>
    <row r="23" spans="1:6" ht="16">
      <c r="A23" s="1433" t="s">
        <v>1375</v>
      </c>
      <c r="B23" s="481" t="s">
        <v>1390</v>
      </c>
      <c r="C23" s="481" t="s">
        <v>1377</v>
      </c>
      <c r="D23" s="481" t="s">
        <v>1378</v>
      </c>
      <c r="E23" s="481" t="s">
        <v>1379</v>
      </c>
      <c r="F23" s="1434" t="s">
        <v>1380</v>
      </c>
    </row>
    <row r="24" spans="1:6">
      <c r="A24" s="1435" t="s">
        <v>1381</v>
      </c>
      <c r="B24" s="480">
        <v>21372.295833333337</v>
      </c>
      <c r="C24" s="480">
        <v>59244.18</v>
      </c>
      <c r="D24" s="994">
        <f>B24/C24</f>
        <v>0.36074928935354217</v>
      </c>
      <c r="E24" s="480">
        <v>256467.55000000005</v>
      </c>
      <c r="F24" s="1436">
        <f>E24/SUM($E$24:$E$25)</f>
        <v>0.24458372805066089</v>
      </c>
    </row>
    <row r="25" spans="1:6" ht="14.5" thickBot="1">
      <c r="A25" s="1437" t="s">
        <v>1383</v>
      </c>
      <c r="B25" s="1438">
        <v>66010.03333333334</v>
      </c>
      <c r="C25" s="1438">
        <v>127015.5575</v>
      </c>
      <c r="D25" s="1439">
        <f t="shared" ref="D25" si="1">B25/C25</f>
        <v>0.51970037869836017</v>
      </c>
      <c r="E25" s="1438">
        <v>792120.40000000014</v>
      </c>
      <c r="F25" s="1440">
        <f>E25/SUM($E$24:$E$25)</f>
        <v>0.75541627194933914</v>
      </c>
    </row>
    <row r="26" spans="1:6" ht="16.5" customHeight="1">
      <c r="A26" s="44"/>
      <c r="B26" s="44"/>
      <c r="C26" s="44"/>
      <c r="D26" s="44"/>
      <c r="E26" s="44"/>
      <c r="F26" s="2337"/>
    </row>
    <row r="27" spans="1:6" ht="16.5" customHeight="1">
      <c r="A27" s="44"/>
      <c r="B27" s="44"/>
      <c r="C27" s="44"/>
      <c r="D27" s="44"/>
      <c r="E27" s="44"/>
      <c r="F27" s="2337"/>
    </row>
    <row r="28" spans="1:6" ht="50.25" customHeight="1">
      <c r="A28" s="2784" t="s">
        <v>1391</v>
      </c>
      <c r="B28" s="2784"/>
      <c r="C28" s="2784"/>
      <c r="D28" s="2784"/>
      <c r="E28" s="2784"/>
      <c r="F28" s="2784"/>
    </row>
    <row r="29" spans="1:6" s="10" customFormat="1">
      <c r="A29" s="2338"/>
      <c r="B29" s="2339"/>
      <c r="C29" s="2339"/>
      <c r="D29" s="2339"/>
      <c r="E29" s="2339"/>
      <c r="F29" s="2339"/>
    </row>
  </sheetData>
  <customSheetViews>
    <customSheetView guid="{F8F6599B-2A1F-4529-A350-AEBC686D896D}" showPageBreaks="1" fitToPage="1" printArea="1">
      <pageMargins left="0" right="0" top="0" bottom="0" header="0" footer="0"/>
      <printOptions horizontalCentered="1" verticalCentered="1" headings="1" gridLines="1"/>
      <pageSetup firstPageNumber="108" orientation="landscape" useFirstPageNumber="1" r:id="rId1"/>
      <headerFooter scaleWithDoc="0" alignWithMargins="0"/>
    </customSheetView>
  </customSheetViews>
  <mergeCells count="18">
    <mergeCell ref="A1:F1"/>
    <mergeCell ref="A2:F2"/>
    <mergeCell ref="A3:F3"/>
    <mergeCell ref="A5:F5"/>
    <mergeCell ref="A6:F6"/>
    <mergeCell ref="D7:D8"/>
    <mergeCell ref="E7:E8"/>
    <mergeCell ref="F7:F8"/>
    <mergeCell ref="A7:A8"/>
    <mergeCell ref="B7:C8"/>
    <mergeCell ref="A28:F28"/>
    <mergeCell ref="A19:F19"/>
    <mergeCell ref="A20:F20"/>
    <mergeCell ref="A21:A22"/>
    <mergeCell ref="B21:C22"/>
    <mergeCell ref="D21:D22"/>
    <mergeCell ref="E21:E22"/>
    <mergeCell ref="F21:F22"/>
  </mergeCells>
  <printOptions horizontalCentered="1"/>
  <pageMargins left="0.25" right="0.25" top="0.5" bottom="0.5" header="0.3" footer="0.3"/>
  <pageSetup scale="93" firstPageNumber="108" orientation="portrait" r:id="rId2"/>
  <headerFooter scaleWithDoc="0"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F8A0-0E4D-4855-8AC2-36898189524E}">
  <sheetPr>
    <pageSetUpPr fitToPage="1"/>
  </sheetPr>
  <dimension ref="A1:J76"/>
  <sheetViews>
    <sheetView view="pageBreakPreview" zoomScale="90" zoomScaleNormal="100" zoomScaleSheetLayoutView="90" workbookViewId="0">
      <selection activeCell="E32" sqref="E32"/>
    </sheetView>
  </sheetViews>
  <sheetFormatPr defaultColWidth="9.453125" defaultRowHeight="14"/>
  <cols>
    <col min="1" max="1" width="47.7265625" style="7" bestFit="1" customWidth="1"/>
    <col min="2" max="3" width="14.54296875" style="12" customWidth="1"/>
    <col min="4" max="6" width="14.54296875" style="8" customWidth="1"/>
    <col min="7" max="9" width="9.453125" style="8"/>
    <col min="10" max="10" width="22" style="8" customWidth="1"/>
    <col min="11" max="16384" width="9.453125" style="8"/>
  </cols>
  <sheetData>
    <row r="1" spans="1:10" ht="15">
      <c r="A1" s="2439" t="s">
        <v>1392</v>
      </c>
      <c r="B1" s="2439"/>
      <c r="C1" s="2439"/>
      <c r="D1" s="2439"/>
      <c r="E1" s="2439"/>
      <c r="F1" s="2439"/>
      <c r="G1" s="154"/>
      <c r="H1" s="154"/>
      <c r="I1" s="154"/>
    </row>
    <row r="2" spans="1:10" s="7" customFormat="1" ht="15">
      <c r="A2" s="2436" t="str" cm="1">
        <f t="array" ref="A2">'ESA Summary Table 1'!A2:A2</f>
        <v>Southern California Edison</v>
      </c>
      <c r="B2" s="2436"/>
      <c r="C2" s="2436"/>
      <c r="D2" s="2436"/>
      <c r="E2" s="2436"/>
      <c r="F2" s="2436"/>
      <c r="G2" s="63"/>
      <c r="H2" s="63"/>
      <c r="I2" s="63"/>
    </row>
    <row r="3" spans="1:10" s="7" customFormat="1" ht="15">
      <c r="A3" s="2436" t="str" cm="1">
        <f t="array" ref="A3">'ESA Summary Table 1'!A3:A3</f>
        <v>Program Year 2024 Annual Report</v>
      </c>
      <c r="B3" s="2436"/>
      <c r="C3" s="2436"/>
      <c r="D3" s="2436"/>
      <c r="E3" s="2436"/>
      <c r="F3" s="2436"/>
      <c r="G3" s="155"/>
      <c r="H3" s="155"/>
      <c r="I3" s="155"/>
    </row>
    <row r="4" spans="1:10" s="7" customFormat="1" ht="15.5" thickBot="1">
      <c r="A4" s="153"/>
      <c r="B4" s="153"/>
      <c r="C4" s="153"/>
      <c r="D4" s="153"/>
      <c r="E4" s="153"/>
      <c r="F4" s="153"/>
      <c r="G4" s="155"/>
      <c r="H4" s="155"/>
      <c r="I4" s="155"/>
    </row>
    <row r="5" spans="1:10" ht="45.5" thickBot="1">
      <c r="A5" s="126" t="s">
        <v>1393</v>
      </c>
      <c r="B5" s="2342" t="s">
        <v>1394</v>
      </c>
      <c r="C5" s="126" t="s">
        <v>1395</v>
      </c>
      <c r="D5" s="126" t="s">
        <v>1396</v>
      </c>
      <c r="E5" s="126" t="s">
        <v>1397</v>
      </c>
      <c r="F5" s="126" t="s">
        <v>1398</v>
      </c>
      <c r="H5" s="159"/>
      <c r="I5" s="159"/>
      <c r="J5" s="159"/>
    </row>
    <row r="6" spans="1:10" ht="15.5">
      <c r="A6" s="2345" t="str">
        <f>'CARE-Table 7'!A7</f>
        <v>2-1-1 ORANGE COUNTY</v>
      </c>
      <c r="B6" s="2340">
        <f>SUM(C6:F6)</f>
        <v>43</v>
      </c>
      <c r="C6" s="66">
        <v>34</v>
      </c>
      <c r="D6" s="66">
        <v>9</v>
      </c>
      <c r="E6" s="66">
        <v>0</v>
      </c>
      <c r="F6" s="67">
        <v>0</v>
      </c>
      <c r="H6" s="160"/>
      <c r="I6" s="159"/>
      <c r="J6" s="159"/>
    </row>
    <row r="7" spans="1:10" ht="15.5">
      <c r="A7" s="2345" t="str">
        <f>'CARE-Table 7'!A8</f>
        <v>ALPHA ENTERPRISES</v>
      </c>
      <c r="B7" s="2340">
        <f t="shared" ref="B7:B70" si="0">SUM(C7:F7)</f>
        <v>1</v>
      </c>
      <c r="C7" s="66">
        <v>1</v>
      </c>
      <c r="D7" s="66">
        <v>0</v>
      </c>
      <c r="E7" s="66">
        <v>0</v>
      </c>
      <c r="F7" s="1441">
        <v>0</v>
      </c>
    </row>
    <row r="8" spans="1:10" ht="15.5">
      <c r="A8" s="2345" t="str">
        <f>'CARE-Table 7'!A9</f>
        <v>APAC SERVICE CENTER</v>
      </c>
      <c r="B8" s="2340">
        <f t="shared" si="0"/>
        <v>74</v>
      </c>
      <c r="C8" s="66">
        <v>59</v>
      </c>
      <c r="D8" s="66">
        <v>15</v>
      </c>
      <c r="E8" s="66">
        <v>0</v>
      </c>
      <c r="F8" s="1441">
        <v>0</v>
      </c>
    </row>
    <row r="9" spans="1:10" ht="15.5">
      <c r="A9" s="2345" t="str">
        <f>'CARE-Table 7'!A10</f>
        <v>ARMENIAN RELIEF SOCIETY</v>
      </c>
      <c r="B9" s="2340">
        <f t="shared" si="0"/>
        <v>0</v>
      </c>
      <c r="C9" s="66">
        <v>0</v>
      </c>
      <c r="D9" s="66">
        <v>0</v>
      </c>
      <c r="E9" s="66">
        <v>0</v>
      </c>
      <c r="F9" s="1441">
        <v>0</v>
      </c>
    </row>
    <row r="10" spans="1:10" ht="15.5">
      <c r="A10" s="2345" t="str">
        <f>'CARE-Table 7'!A11</f>
        <v>ASIAN AMERICAN DRUG ABUSE PROG</v>
      </c>
      <c r="B10" s="2340">
        <f t="shared" si="0"/>
        <v>0</v>
      </c>
      <c r="C10" s="66">
        <v>0</v>
      </c>
      <c r="D10" s="66">
        <v>0</v>
      </c>
      <c r="E10" s="66">
        <v>0</v>
      </c>
      <c r="F10" s="1441">
        <v>0</v>
      </c>
    </row>
    <row r="11" spans="1:10" ht="15.5">
      <c r="A11" s="2345" t="str">
        <f>'CARE-Table 7'!A12</f>
        <v>ASIAN AMERICAN RESOURCE CENTER</v>
      </c>
      <c r="B11" s="2340">
        <f t="shared" si="0"/>
        <v>48</v>
      </c>
      <c r="C11" s="66">
        <v>39</v>
      </c>
      <c r="D11" s="66">
        <v>9</v>
      </c>
      <c r="E11" s="66">
        <v>0</v>
      </c>
      <c r="F11" s="1441">
        <v>0</v>
      </c>
    </row>
    <row r="12" spans="1:10" ht="15.5">
      <c r="A12" s="2345" t="str">
        <f>'CARE-Table 7'!A13</f>
        <v>ASIAN YOUTH CENTER</v>
      </c>
      <c r="B12" s="2340">
        <f t="shared" si="0"/>
        <v>0</v>
      </c>
      <c r="C12" s="66">
        <v>0</v>
      </c>
      <c r="D12" s="66">
        <v>0</v>
      </c>
      <c r="E12" s="66">
        <v>0</v>
      </c>
      <c r="F12" s="1441">
        <v>0</v>
      </c>
    </row>
    <row r="13" spans="1:10" ht="15.5">
      <c r="A13" s="2345" t="str">
        <f>'CARE-Table 7'!A14</f>
        <v>BEST PARTNERS</v>
      </c>
      <c r="B13" s="2340">
        <f t="shared" si="0"/>
        <v>2420</v>
      </c>
      <c r="C13" s="66">
        <v>1831</v>
      </c>
      <c r="D13" s="66">
        <v>588</v>
      </c>
      <c r="E13" s="66">
        <v>1</v>
      </c>
      <c r="F13" s="1441">
        <v>0</v>
      </c>
    </row>
    <row r="14" spans="1:10" ht="15.5">
      <c r="A14" s="2345" t="str">
        <f>'CARE-Table 7'!A15</f>
        <v>BETHEL BAPTIST CHURCH</v>
      </c>
      <c r="B14" s="2340">
        <f t="shared" si="0"/>
        <v>0</v>
      </c>
      <c r="C14" s="66">
        <v>0</v>
      </c>
      <c r="D14" s="66">
        <v>0</v>
      </c>
      <c r="E14" s="66">
        <v>0</v>
      </c>
      <c r="F14" s="1441">
        <v>0</v>
      </c>
    </row>
    <row r="15" spans="1:10" ht="15.5">
      <c r="A15" s="2345" t="str">
        <f>'CARE-Table 7'!A16</f>
        <v>BISHOP PAIUTE TRIBE</v>
      </c>
      <c r="B15" s="2340">
        <f t="shared" si="0"/>
        <v>3</v>
      </c>
      <c r="C15" s="66">
        <v>3</v>
      </c>
      <c r="D15" s="66">
        <v>0</v>
      </c>
      <c r="E15" s="66">
        <v>0</v>
      </c>
      <c r="F15" s="1441">
        <v>0</v>
      </c>
    </row>
    <row r="16" spans="1:10" ht="15.5">
      <c r="A16" s="2345" t="str">
        <f>'CARE-Table 7'!A17</f>
        <v>C.O.R. COMM DEVELOPMENT CORP</v>
      </c>
      <c r="B16" s="2340">
        <f t="shared" si="0"/>
        <v>0</v>
      </c>
      <c r="C16" s="66">
        <v>0</v>
      </c>
      <c r="D16" s="66">
        <v>0</v>
      </c>
      <c r="E16" s="66">
        <v>0</v>
      </c>
      <c r="F16" s="1441">
        <v>0</v>
      </c>
    </row>
    <row r="17" spans="1:6" ht="15.5">
      <c r="A17" s="2345" t="str">
        <f>'CARE-Table 7'!A18</f>
        <v>CAREGIVERS VOLUNTEERS ELDERLY</v>
      </c>
      <c r="B17" s="2340">
        <f t="shared" si="0"/>
        <v>0</v>
      </c>
      <c r="C17" s="66">
        <v>0</v>
      </c>
      <c r="D17" s="66">
        <v>0</v>
      </c>
      <c r="E17" s="66">
        <v>0</v>
      </c>
      <c r="F17" s="1441">
        <v>0</v>
      </c>
    </row>
    <row r="18" spans="1:6" ht="15.5">
      <c r="A18" s="2345" t="str">
        <f>'CARE-Table 7'!A19</f>
        <v>CHINESE CHRISTIAN HERALD CRUS.</v>
      </c>
      <c r="B18" s="2340">
        <f t="shared" si="0"/>
        <v>0</v>
      </c>
      <c r="C18" s="66">
        <v>0</v>
      </c>
      <c r="D18" s="66">
        <v>0</v>
      </c>
      <c r="E18" s="66">
        <v>0</v>
      </c>
      <c r="F18" s="1441">
        <v>0</v>
      </c>
    </row>
    <row r="19" spans="1:6" ht="15.5">
      <c r="A19" s="2346" t="str">
        <f>'CARE-Table 7'!A20</f>
        <v>CHINO NEIGHBORHOOD HOUSE</v>
      </c>
      <c r="B19" s="2343">
        <f t="shared" si="0"/>
        <v>0</v>
      </c>
      <c r="C19" s="2341">
        <v>0</v>
      </c>
      <c r="D19" s="2341">
        <v>0</v>
      </c>
      <c r="E19" s="66">
        <v>0</v>
      </c>
      <c r="F19" s="1441">
        <v>0</v>
      </c>
    </row>
    <row r="20" spans="1:6" ht="15.5">
      <c r="A20" s="2347" t="str">
        <f>'CARE-Table 7'!A21</f>
        <v>CITIHOUSING REAL ESTATE SERVIC</v>
      </c>
      <c r="B20" s="2344">
        <f t="shared" si="0"/>
        <v>0</v>
      </c>
      <c r="C20" s="194">
        <v>0</v>
      </c>
      <c r="D20" s="194">
        <v>0</v>
      </c>
      <c r="E20" s="2340">
        <v>0</v>
      </c>
      <c r="F20" s="1441">
        <v>0</v>
      </c>
    </row>
    <row r="21" spans="1:6" ht="15.5">
      <c r="A21" s="2347" t="str">
        <f>'CARE-Table 7'!A22</f>
        <v>CITY IMPACT</v>
      </c>
      <c r="B21" s="2344">
        <f t="shared" si="0"/>
        <v>0</v>
      </c>
      <c r="C21" s="194">
        <v>0</v>
      </c>
      <c r="D21" s="194">
        <v>0</v>
      </c>
      <c r="E21" s="2340">
        <v>0</v>
      </c>
      <c r="F21" s="1441">
        <v>0</v>
      </c>
    </row>
    <row r="22" spans="1:6" ht="15.5">
      <c r="A22" s="2347" t="str">
        <f>'CARE-Table 7'!A23</f>
        <v>CITY OF BEAUMONT SENIOR CENTER</v>
      </c>
      <c r="B22" s="2344">
        <f t="shared" si="0"/>
        <v>0</v>
      </c>
      <c r="C22" s="194">
        <v>0</v>
      </c>
      <c r="D22" s="194">
        <v>0</v>
      </c>
      <c r="E22" s="2340">
        <v>0</v>
      </c>
      <c r="F22" s="1441">
        <v>0</v>
      </c>
    </row>
    <row r="23" spans="1:6" ht="15.5">
      <c r="A23" s="2347" t="str">
        <f>'CARE-Table 7'!A24</f>
        <v>COMMUNITY HEALTH INITIATIVE of OC</v>
      </c>
      <c r="B23" s="2344">
        <f t="shared" si="0"/>
        <v>0</v>
      </c>
      <c r="C23" s="194">
        <v>0</v>
      </c>
      <c r="D23" s="194">
        <v>0</v>
      </c>
      <c r="E23" s="2340">
        <v>0</v>
      </c>
      <c r="F23" s="1441">
        <v>0</v>
      </c>
    </row>
    <row r="24" spans="1:6" ht="15.5">
      <c r="A24" s="2347" t="str">
        <f>'CARE-Table 7'!A25</f>
        <v>DELHI CENTER</v>
      </c>
      <c r="B24" s="2344">
        <f t="shared" si="0"/>
        <v>0</v>
      </c>
      <c r="C24" s="194">
        <v>0</v>
      </c>
      <c r="D24" s="194">
        <v>0</v>
      </c>
      <c r="E24" s="2340">
        <v>0</v>
      </c>
      <c r="F24" s="1441">
        <v>0</v>
      </c>
    </row>
    <row r="25" spans="1:6" ht="15.5">
      <c r="A25" s="2347" t="str">
        <f>'CARE-Table 7'!A26</f>
        <v>DESERT COMMUNITY ENERGY</v>
      </c>
      <c r="B25" s="2344">
        <f t="shared" si="0"/>
        <v>0</v>
      </c>
      <c r="C25" s="194">
        <v>0</v>
      </c>
      <c r="D25" s="194">
        <v>0</v>
      </c>
      <c r="E25" s="2340">
        <v>0</v>
      </c>
      <c r="F25" s="1441">
        <v>0</v>
      </c>
    </row>
    <row r="26" spans="1:6" ht="15.5">
      <c r="A26" s="2347" t="str">
        <f>'CARE-Table 7'!A27</f>
        <v>DESERT MANNA MINISTRIES INC</v>
      </c>
      <c r="B26" s="2344">
        <f t="shared" si="0"/>
        <v>0</v>
      </c>
      <c r="C26" s="194">
        <v>0</v>
      </c>
      <c r="D26" s="194">
        <v>0</v>
      </c>
      <c r="E26" s="2340">
        <v>0</v>
      </c>
      <c r="F26" s="1441">
        <v>0</v>
      </c>
    </row>
    <row r="27" spans="1:6" ht="15.5">
      <c r="A27" s="2347" t="str">
        <f>'CARE-Table 7'!A28</f>
        <v>DISABLED RESOURCES CTR, INC</v>
      </c>
      <c r="B27" s="2344">
        <f t="shared" si="0"/>
        <v>39</v>
      </c>
      <c r="C27" s="194">
        <v>29</v>
      </c>
      <c r="D27" s="194">
        <v>10</v>
      </c>
      <c r="E27" s="2340">
        <v>0</v>
      </c>
      <c r="F27" s="1441">
        <v>0</v>
      </c>
    </row>
    <row r="28" spans="1:6" ht="15.5">
      <c r="A28" s="2347" t="str">
        <f>'CARE-Table 7'!A29</f>
        <v>EL CONCILIO DEL CONDADO DE</v>
      </c>
      <c r="B28" s="2344">
        <f t="shared" si="0"/>
        <v>0</v>
      </c>
      <c r="C28" s="194">
        <v>0</v>
      </c>
      <c r="D28" s="194">
        <v>0</v>
      </c>
      <c r="E28" s="2340">
        <v>0</v>
      </c>
      <c r="F28" s="1441">
        <v>0</v>
      </c>
    </row>
    <row r="29" spans="1:6" ht="15.5">
      <c r="A29" s="2347" t="str">
        <f>'CARE-Table 7'!A30</f>
        <v>FAMILY SVC ASSOC OF REDLANDS</v>
      </c>
      <c r="B29" s="2344">
        <f t="shared" si="0"/>
        <v>0</v>
      </c>
      <c r="C29" s="194">
        <v>0</v>
      </c>
      <c r="D29" s="194">
        <v>0</v>
      </c>
      <c r="E29" s="2340">
        <v>0</v>
      </c>
      <c r="F29" s="1441">
        <v>0</v>
      </c>
    </row>
    <row r="30" spans="1:6" ht="15.5">
      <c r="A30" s="2345" t="str">
        <f>'CARE-Table 7'!A31</f>
        <v>FOOD SHARE</v>
      </c>
      <c r="B30" s="2340">
        <f t="shared" si="0"/>
        <v>0</v>
      </c>
      <c r="C30" s="66">
        <v>0</v>
      </c>
      <c r="D30" s="66">
        <v>0</v>
      </c>
      <c r="E30" s="66">
        <v>0</v>
      </c>
      <c r="F30" s="1441">
        <v>0</v>
      </c>
    </row>
    <row r="31" spans="1:6" ht="15.5">
      <c r="A31" s="2345" t="str">
        <f>'CARE-Table 7'!A32</f>
        <v>GO THE CALENDAR</v>
      </c>
      <c r="B31" s="2340">
        <f t="shared" si="0"/>
        <v>0</v>
      </c>
      <c r="C31" s="66">
        <v>0</v>
      </c>
      <c r="D31" s="66">
        <v>0</v>
      </c>
      <c r="E31" s="66">
        <v>0</v>
      </c>
      <c r="F31" s="1441">
        <v>0</v>
      </c>
    </row>
    <row r="32" spans="1:6" ht="15.5">
      <c r="A32" s="2345" t="str">
        <f>'CARE-Table 7'!A33</f>
        <v>GRID ALTERNATIVES INLAND EMPIRE INC</v>
      </c>
      <c r="B32" s="2340">
        <f t="shared" si="0"/>
        <v>0</v>
      </c>
      <c r="C32" s="66">
        <v>0</v>
      </c>
      <c r="D32" s="66">
        <v>0</v>
      </c>
      <c r="E32" s="66">
        <v>0</v>
      </c>
      <c r="F32" s="1441">
        <v>0</v>
      </c>
    </row>
    <row r="33" spans="1:6" ht="15.5">
      <c r="A33" s="2345" t="str">
        <f>'CARE-Table 7'!A34</f>
        <v>HELP OF OJAI, INC.</v>
      </c>
      <c r="B33" s="2340">
        <f t="shared" si="0"/>
        <v>0</v>
      </c>
      <c r="C33" s="66">
        <v>0</v>
      </c>
      <c r="D33" s="66">
        <v>0</v>
      </c>
      <c r="E33" s="66">
        <v>0</v>
      </c>
      <c r="F33" s="1441">
        <v>0</v>
      </c>
    </row>
    <row r="34" spans="1:6" ht="15.5">
      <c r="A34" s="2345" t="str">
        <f>'CARE-Table 7'!A35</f>
        <v>HOUSING AUTHORITY OF KINGS CO</v>
      </c>
      <c r="B34" s="2340">
        <f t="shared" si="0"/>
        <v>0</v>
      </c>
      <c r="C34" s="66">
        <v>0</v>
      </c>
      <c r="D34" s="66">
        <v>0</v>
      </c>
      <c r="E34" s="66">
        <v>0</v>
      </c>
      <c r="F34" s="1441">
        <v>0</v>
      </c>
    </row>
    <row r="35" spans="1:6" ht="15.5">
      <c r="A35" s="2345" t="str">
        <f>'CARE-Table 7'!A36</f>
        <v>INLAND SOCAL 211+</v>
      </c>
      <c r="B35" s="2340">
        <f t="shared" si="0"/>
        <v>131</v>
      </c>
      <c r="C35" s="66">
        <v>85</v>
      </c>
      <c r="D35" s="66">
        <v>46</v>
      </c>
      <c r="E35" s="66">
        <v>0</v>
      </c>
      <c r="F35" s="1441">
        <v>0</v>
      </c>
    </row>
    <row r="36" spans="1:6" ht="15.5">
      <c r="A36" s="2345" t="str">
        <f>'CARE-Table 7'!A37</f>
        <v>KERNVILLE UNION SCHOOL DISTRIC</v>
      </c>
      <c r="B36" s="2340">
        <f t="shared" si="0"/>
        <v>0</v>
      </c>
      <c r="C36" s="66">
        <v>0</v>
      </c>
      <c r="D36" s="66">
        <v>0</v>
      </c>
      <c r="E36" s="66">
        <v>0</v>
      </c>
      <c r="F36" s="1441">
        <v>0</v>
      </c>
    </row>
    <row r="37" spans="1:6" ht="15.5">
      <c r="A37" s="2345" t="str">
        <f>'CARE-Table 7'!A38</f>
        <v>KINGS COMMUNTITY ACTION ORG</v>
      </c>
      <c r="B37" s="2340">
        <f t="shared" si="0"/>
        <v>0</v>
      </c>
      <c r="C37" s="66">
        <v>0</v>
      </c>
      <c r="D37" s="66">
        <v>0</v>
      </c>
      <c r="E37" s="66">
        <v>0</v>
      </c>
      <c r="F37" s="1441">
        <v>0</v>
      </c>
    </row>
    <row r="38" spans="1:6" ht="15.5">
      <c r="A38" s="2345" t="str">
        <f>'CARE-Table 7'!A39</f>
        <v>KINGS CTY COMMISSION ON AGING</v>
      </c>
      <c r="B38" s="2340">
        <f t="shared" si="0"/>
        <v>0</v>
      </c>
      <c r="C38" s="66">
        <v>0</v>
      </c>
      <c r="D38" s="66">
        <v>0</v>
      </c>
      <c r="E38" s="66">
        <v>0</v>
      </c>
      <c r="F38" s="1441">
        <v>0</v>
      </c>
    </row>
    <row r="39" spans="1:6" ht="15.5">
      <c r="A39" s="2345" t="str">
        <f>'CARE-Table 7'!A40</f>
        <v>LA COUNTY HOUSING AUTHORITY</v>
      </c>
      <c r="B39" s="2340">
        <f t="shared" si="0"/>
        <v>0</v>
      </c>
      <c r="C39" s="66">
        <v>0</v>
      </c>
      <c r="D39" s="66">
        <v>0</v>
      </c>
      <c r="E39" s="66">
        <v>0</v>
      </c>
      <c r="F39" s="1441">
        <v>0</v>
      </c>
    </row>
    <row r="40" spans="1:6" ht="15.5">
      <c r="A40" s="2345" t="str">
        <f>'CARE-Table 7'!A41</f>
        <v>LEAGUE OF CALIF HOMEOWNERS</v>
      </c>
      <c r="B40" s="2340">
        <f t="shared" si="0"/>
        <v>0</v>
      </c>
      <c r="C40" s="66">
        <v>0</v>
      </c>
      <c r="D40" s="66">
        <v>0</v>
      </c>
      <c r="E40" s="66">
        <v>0</v>
      </c>
      <c r="F40" s="1441">
        <v>0</v>
      </c>
    </row>
    <row r="41" spans="1:6" ht="15.5">
      <c r="A41" s="2345" t="str">
        <f>'CARE-Table 7'!A42</f>
        <v>LIFT TO RISE</v>
      </c>
      <c r="B41" s="2340">
        <f t="shared" si="0"/>
        <v>0</v>
      </c>
      <c r="C41" s="66">
        <v>0</v>
      </c>
      <c r="D41" s="66">
        <v>0</v>
      </c>
      <c r="E41" s="66">
        <v>0</v>
      </c>
      <c r="F41" s="1441">
        <v>0</v>
      </c>
    </row>
    <row r="42" spans="1:6" ht="15.5">
      <c r="A42" s="2345" t="str">
        <f>'CARE-Table 7'!A43</f>
        <v>LTSC COMM. DEVEL. CORP</v>
      </c>
      <c r="B42" s="2340">
        <f t="shared" si="0"/>
        <v>8</v>
      </c>
      <c r="C42" s="66">
        <v>6</v>
      </c>
      <c r="D42" s="66">
        <v>2</v>
      </c>
      <c r="E42" s="66">
        <v>0</v>
      </c>
      <c r="F42" s="1441">
        <v>0</v>
      </c>
    </row>
    <row r="43" spans="1:6" ht="15.5">
      <c r="A43" s="2345" t="str">
        <f>'CARE-Table 7'!A44</f>
        <v>MENIFEE VALLEY CHAMBER OF COMMERCE</v>
      </c>
      <c r="B43" s="2340">
        <f t="shared" si="0"/>
        <v>0</v>
      </c>
      <c r="C43" s="66">
        <v>0</v>
      </c>
      <c r="D43" s="66">
        <v>0</v>
      </c>
      <c r="E43" s="66">
        <v>0</v>
      </c>
      <c r="F43" s="1441">
        <v>0</v>
      </c>
    </row>
    <row r="44" spans="1:6" ht="15.5">
      <c r="A44" s="2345" t="str">
        <f>'CARE-Table 7'!A45</f>
        <v>MEXICAN AMERICAN OPPORTUNITY</v>
      </c>
      <c r="B44" s="2340">
        <f t="shared" si="0"/>
        <v>0</v>
      </c>
      <c r="C44" s="66">
        <v>0</v>
      </c>
      <c r="D44" s="66">
        <v>0</v>
      </c>
      <c r="E44" s="66">
        <v>0</v>
      </c>
      <c r="F44" s="1441">
        <v>0</v>
      </c>
    </row>
    <row r="45" spans="1:6" ht="15.5">
      <c r="A45" s="2345" t="str">
        <f>'CARE-Table 7'!A46</f>
        <v>MTN COMM FAM RESOURCE CNTR</v>
      </c>
      <c r="B45" s="2340">
        <f t="shared" si="0"/>
        <v>7</v>
      </c>
      <c r="C45" s="66">
        <v>4</v>
      </c>
      <c r="D45" s="66">
        <v>3</v>
      </c>
      <c r="E45" s="66">
        <v>0</v>
      </c>
      <c r="F45" s="1441">
        <v>0</v>
      </c>
    </row>
    <row r="46" spans="1:6" ht="15.5">
      <c r="A46" s="2345" t="str">
        <f>'CARE-Table 7'!A47</f>
        <v>NEW GREATER CIR. MISSION, INC</v>
      </c>
      <c r="B46" s="2340">
        <f t="shared" si="0"/>
        <v>0</v>
      </c>
      <c r="C46" s="66">
        <v>0</v>
      </c>
      <c r="D46" s="66">
        <v>0</v>
      </c>
      <c r="E46" s="66">
        <v>0</v>
      </c>
      <c r="F46" s="1441">
        <v>0</v>
      </c>
    </row>
    <row r="47" spans="1:6" ht="15.5">
      <c r="A47" s="2345" t="str">
        <f>'CARE-Table 7'!A48</f>
        <v>NEW HOPE VILLAGE, INC</v>
      </c>
      <c r="B47" s="2340">
        <f t="shared" si="0"/>
        <v>1</v>
      </c>
      <c r="C47" s="66">
        <v>0</v>
      </c>
      <c r="D47" s="66">
        <v>1</v>
      </c>
      <c r="E47" s="66">
        <v>0</v>
      </c>
      <c r="F47" s="1441">
        <v>0</v>
      </c>
    </row>
    <row r="48" spans="1:6" ht="15.5">
      <c r="A48" s="2345" t="str">
        <f>'CARE-Table 7'!A49</f>
        <v>NEW HORIZONS CAREGIVERS GROUP</v>
      </c>
      <c r="B48" s="2340">
        <f t="shared" si="0"/>
        <v>2</v>
      </c>
      <c r="C48" s="66">
        <v>1</v>
      </c>
      <c r="D48" s="66">
        <v>1</v>
      </c>
      <c r="E48" s="66">
        <v>0</v>
      </c>
      <c r="F48" s="1441">
        <v>0</v>
      </c>
    </row>
    <row r="49" spans="1:6" ht="15.5">
      <c r="A49" s="2345" t="str">
        <f>'CARE-Table 7'!A50</f>
        <v>OCCC</v>
      </c>
      <c r="B49" s="2340">
        <f t="shared" si="0"/>
        <v>2</v>
      </c>
      <c r="C49" s="66">
        <v>1</v>
      </c>
      <c r="D49" s="66">
        <v>1</v>
      </c>
      <c r="E49" s="66">
        <v>0</v>
      </c>
      <c r="F49" s="1441">
        <v>0</v>
      </c>
    </row>
    <row r="50" spans="1:6" ht="15.5">
      <c r="A50" s="2345" t="str">
        <f>'CARE-Table 7'!A51</f>
        <v>OPERATION GRACE</v>
      </c>
      <c r="B50" s="2340">
        <f t="shared" si="0"/>
        <v>0</v>
      </c>
      <c r="C50" s="66">
        <v>0</v>
      </c>
      <c r="D50" s="66">
        <v>0</v>
      </c>
      <c r="E50" s="66">
        <v>0</v>
      </c>
      <c r="F50" s="1441">
        <v>0</v>
      </c>
    </row>
    <row r="51" spans="1:6" ht="15.5">
      <c r="A51" s="2345" t="str">
        <f>'CARE-Table 7'!A52</f>
        <v>OUR COMMUNITY WORKS</v>
      </c>
      <c r="B51" s="2340">
        <f t="shared" si="0"/>
        <v>42</v>
      </c>
      <c r="C51" s="66">
        <v>31</v>
      </c>
      <c r="D51" s="66">
        <v>11</v>
      </c>
      <c r="E51" s="66">
        <v>0</v>
      </c>
      <c r="F51" s="1441">
        <v>0</v>
      </c>
    </row>
    <row r="52" spans="1:6" ht="15.5">
      <c r="A52" s="2345" t="str">
        <f>'CARE-Table 7'!A53</f>
        <v>PACIFIC ISLANDER HLTH (PIHP)</v>
      </c>
      <c r="B52" s="2340">
        <f t="shared" si="0"/>
        <v>0</v>
      </c>
      <c r="C52" s="66">
        <v>0</v>
      </c>
      <c r="D52" s="66">
        <v>0</v>
      </c>
      <c r="E52" s="66">
        <v>0</v>
      </c>
      <c r="F52" s="1441">
        <v>0</v>
      </c>
    </row>
    <row r="53" spans="1:6" ht="15.5">
      <c r="A53" s="2345" t="str">
        <f>'CARE-Table 7'!A54</f>
        <v>PACIFIC PRIDE FOUNDATION</v>
      </c>
      <c r="B53" s="2340">
        <f t="shared" si="0"/>
        <v>0</v>
      </c>
      <c r="C53" s="66">
        <v>0</v>
      </c>
      <c r="D53" s="66">
        <v>0</v>
      </c>
      <c r="E53" s="66">
        <v>0</v>
      </c>
      <c r="F53" s="1441">
        <v>0</v>
      </c>
    </row>
    <row r="54" spans="1:6" ht="15.5">
      <c r="A54" s="2345" t="str">
        <f>'CARE-Table 7'!A55</f>
        <v>PRM CONSULTING, INC.</v>
      </c>
      <c r="B54" s="2340">
        <f t="shared" si="0"/>
        <v>0</v>
      </c>
      <c r="C54" s="66">
        <v>0</v>
      </c>
      <c r="D54" s="66">
        <v>0</v>
      </c>
      <c r="E54" s="66">
        <v>0</v>
      </c>
      <c r="F54" s="1441">
        <v>0</v>
      </c>
    </row>
    <row r="55" spans="1:6" ht="15.5">
      <c r="A55" s="2345" t="str">
        <f>'CARE-Table 7'!A56</f>
        <v>RIVERSIDE DEPT COMM ACTION</v>
      </c>
      <c r="B55" s="2340">
        <f t="shared" si="0"/>
        <v>2</v>
      </c>
      <c r="C55" s="66">
        <v>2</v>
      </c>
      <c r="D55" s="66">
        <v>0</v>
      </c>
      <c r="E55" s="66">
        <v>0</v>
      </c>
      <c r="F55" s="1441">
        <v>0</v>
      </c>
    </row>
    <row r="56" spans="1:6" ht="15.5">
      <c r="A56" s="2345" t="str">
        <f>'CARE-Table 7'!A57</f>
        <v>SALVATION ARMY SANTA FE SPGS</v>
      </c>
      <c r="B56" s="2340">
        <f t="shared" si="0"/>
        <v>0</v>
      </c>
      <c r="C56" s="66">
        <v>0</v>
      </c>
      <c r="D56" s="66">
        <v>0</v>
      </c>
      <c r="E56" s="66">
        <v>0</v>
      </c>
      <c r="F56" s="1441">
        <v>0</v>
      </c>
    </row>
    <row r="57" spans="1:6" ht="15.5">
      <c r="A57" s="2345" t="str">
        <f>'CARE-Table 7'!A58</f>
        <v>SALVATION ARMY VISALIA CORPS</v>
      </c>
      <c r="B57" s="2340">
        <f t="shared" si="0"/>
        <v>0</v>
      </c>
      <c r="C57" s="66">
        <v>0</v>
      </c>
      <c r="D57" s="66">
        <v>0</v>
      </c>
      <c r="E57" s="66">
        <v>0</v>
      </c>
      <c r="F57" s="1441">
        <v>0</v>
      </c>
    </row>
    <row r="58" spans="1:6" ht="15.5">
      <c r="A58" s="2345" t="str">
        <f>'CARE-Table 7'!A59</f>
        <v>SANTA ANITA FAMILY SERVICE</v>
      </c>
      <c r="B58" s="2340">
        <f t="shared" si="0"/>
        <v>0</v>
      </c>
      <c r="C58" s="66">
        <v>0</v>
      </c>
      <c r="D58" s="66">
        <v>0</v>
      </c>
      <c r="E58" s="66">
        <v>0</v>
      </c>
      <c r="F58" s="1441">
        <v>0</v>
      </c>
    </row>
    <row r="59" spans="1:6" ht="15.5">
      <c r="A59" s="2345" t="str">
        <f>'CARE-Table 7'!A60</f>
        <v>SENIOR ADVOCATES OF THE DESERT</v>
      </c>
      <c r="B59" s="2340">
        <f t="shared" si="0"/>
        <v>0</v>
      </c>
      <c r="C59" s="66">
        <v>0</v>
      </c>
      <c r="D59" s="66">
        <v>0</v>
      </c>
      <c r="E59" s="66">
        <v>0</v>
      </c>
      <c r="F59" s="1441">
        <v>0</v>
      </c>
    </row>
    <row r="60" spans="1:6" ht="15.5">
      <c r="A60" s="2345" t="str">
        <f>'CARE-Table 7'!A61</f>
        <v>SHARE OUR SELVES</v>
      </c>
      <c r="B60" s="2340">
        <f t="shared" si="0"/>
        <v>0</v>
      </c>
      <c r="C60" s="66">
        <v>0</v>
      </c>
      <c r="D60" s="66">
        <v>0</v>
      </c>
      <c r="E60" s="66">
        <v>0</v>
      </c>
      <c r="F60" s="1441">
        <v>0</v>
      </c>
    </row>
    <row r="61" spans="1:6" ht="15.5">
      <c r="A61" s="2345" t="str">
        <f>'CARE-Table 7'!A62</f>
        <v>SHIELDS FOR FAMILIES</v>
      </c>
      <c r="B61" s="2340">
        <f t="shared" si="0"/>
        <v>2</v>
      </c>
      <c r="C61" s="66">
        <v>2</v>
      </c>
      <c r="D61" s="66">
        <v>0</v>
      </c>
      <c r="E61" s="66">
        <v>0</v>
      </c>
      <c r="F61" s="1441">
        <v>0</v>
      </c>
    </row>
    <row r="62" spans="1:6" ht="15.5">
      <c r="A62" s="2345" t="str">
        <f>'CARE-Table 7'!A63</f>
        <v>SMILES FOR SENIORS FOUND.</v>
      </c>
      <c r="B62" s="2340">
        <f t="shared" si="0"/>
        <v>0</v>
      </c>
      <c r="C62" s="66">
        <v>0</v>
      </c>
      <c r="D62" s="66">
        <v>0</v>
      </c>
      <c r="E62" s="66">
        <v>0</v>
      </c>
      <c r="F62" s="1441">
        <v>0</v>
      </c>
    </row>
    <row r="63" spans="1:6" ht="15.5">
      <c r="A63" s="2345" t="str">
        <f>'CARE-Table 7'!A64</f>
        <v>SOUTHEAST CITIES SERVICE CTR.</v>
      </c>
      <c r="B63" s="2340">
        <f t="shared" si="0"/>
        <v>0</v>
      </c>
      <c r="C63" s="66">
        <v>0</v>
      </c>
      <c r="D63" s="66">
        <v>0</v>
      </c>
      <c r="E63" s="66">
        <v>0</v>
      </c>
      <c r="F63" s="1441">
        <v>0</v>
      </c>
    </row>
    <row r="64" spans="1:6" ht="15.5">
      <c r="A64" s="2345" t="str">
        <f>'CARE-Table 7'!A65</f>
        <v>SOUTHEAST COMMUNITY DEVELOPMEN</v>
      </c>
      <c r="B64" s="2340">
        <f t="shared" si="0"/>
        <v>0</v>
      </c>
      <c r="C64" s="66">
        <v>0</v>
      </c>
      <c r="D64" s="66">
        <v>0</v>
      </c>
      <c r="E64" s="66">
        <v>0</v>
      </c>
      <c r="F64" s="1441">
        <v>0</v>
      </c>
    </row>
    <row r="65" spans="1:6" ht="15.5">
      <c r="A65" s="2345" t="str">
        <f>'CARE-Table 7'!A66</f>
        <v>ST VINCENT DE PAUL</v>
      </c>
      <c r="B65" s="2340">
        <f t="shared" si="0"/>
        <v>0</v>
      </c>
      <c r="C65" s="66">
        <v>0</v>
      </c>
      <c r="D65" s="66">
        <v>0</v>
      </c>
      <c r="E65" s="66">
        <v>0</v>
      </c>
      <c r="F65" s="1441">
        <v>0</v>
      </c>
    </row>
    <row r="66" spans="1:6" ht="15.5">
      <c r="A66" s="2345" t="str">
        <f>'CARE-Table 7'!A67</f>
        <v>THE CAMBODIAN FAMILY</v>
      </c>
      <c r="B66" s="2340">
        <f t="shared" si="0"/>
        <v>0</v>
      </c>
      <c r="C66" s="66">
        <v>0</v>
      </c>
      <c r="D66" s="66">
        <v>0</v>
      </c>
      <c r="E66" s="66">
        <v>0</v>
      </c>
      <c r="F66" s="1441">
        <v>0</v>
      </c>
    </row>
    <row r="67" spans="1:6" ht="15.5">
      <c r="A67" s="2345" t="str">
        <f>'CARE-Table 7'!A68</f>
        <v>UNITED CAMBODIAN COMMUNITY INC</v>
      </c>
      <c r="B67" s="2340">
        <f t="shared" si="0"/>
        <v>0</v>
      </c>
      <c r="C67" s="66">
        <v>0</v>
      </c>
      <c r="D67" s="66">
        <v>0</v>
      </c>
      <c r="E67" s="66">
        <v>0</v>
      </c>
      <c r="F67" s="1441">
        <v>0</v>
      </c>
    </row>
    <row r="68" spans="1:6" ht="15.5">
      <c r="A68" s="2345" t="str">
        <f>'CARE-Table 7'!A69</f>
        <v>VICTOR VALLEY COMM SVC COUNCIL</v>
      </c>
      <c r="B68" s="2340">
        <f t="shared" si="0"/>
        <v>0</v>
      </c>
      <c r="C68" s="66">
        <v>0</v>
      </c>
      <c r="D68" s="66">
        <v>0</v>
      </c>
      <c r="E68" s="66">
        <v>0</v>
      </c>
      <c r="F68" s="1441">
        <v>0</v>
      </c>
    </row>
    <row r="69" spans="1:6" ht="15.5">
      <c r="A69" s="2345" t="str">
        <f>'CARE-Table 7'!A70</f>
        <v>VIETNAMESE COMMUNITY OF OC INC</v>
      </c>
      <c r="B69" s="2340">
        <f t="shared" si="0"/>
        <v>0</v>
      </c>
      <c r="C69" s="66">
        <v>0</v>
      </c>
      <c r="D69" s="66">
        <v>0</v>
      </c>
      <c r="E69" s="66">
        <v>0</v>
      </c>
      <c r="F69" s="1441">
        <v>0</v>
      </c>
    </row>
    <row r="70" spans="1:6" ht="15.5">
      <c r="A70" s="2345" t="str">
        <f>'CARE-Table 7'!A71</f>
        <v>VOLUTNEERS OF EAST LOS ANGELES</v>
      </c>
      <c r="B70" s="2340">
        <f t="shared" si="0"/>
        <v>0</v>
      </c>
      <c r="C70" s="66">
        <v>0</v>
      </c>
      <c r="D70" s="66">
        <v>0</v>
      </c>
      <c r="E70" s="66">
        <v>0</v>
      </c>
      <c r="F70" s="1441">
        <v>0</v>
      </c>
    </row>
    <row r="71" spans="1:6" ht="16" thickBot="1">
      <c r="A71" s="2348" t="str">
        <f>'CARE-Table 7'!A72</f>
        <v>XFINITI SOLUTIONS, LLC</v>
      </c>
      <c r="B71" s="2340">
        <f t="shared" ref="B71" si="1">SUM(C71:F71)</f>
        <v>0</v>
      </c>
      <c r="C71" s="66">
        <v>0</v>
      </c>
      <c r="D71" s="66">
        <v>0</v>
      </c>
      <c r="E71" s="66">
        <v>0</v>
      </c>
      <c r="F71" s="1441">
        <v>0</v>
      </c>
    </row>
    <row r="72" spans="1:6" ht="15.5" thickBot="1">
      <c r="A72" s="108" t="s">
        <v>43</v>
      </c>
      <c r="B72" s="144">
        <f>SUM(B6:B71)</f>
        <v>2825</v>
      </c>
      <c r="C72" s="144">
        <f>SUM(C6:C71)</f>
        <v>2128</v>
      </c>
      <c r="D72" s="144">
        <f>SUM(D6:D71)</f>
        <v>696</v>
      </c>
      <c r="E72" s="144">
        <f>SUM(E6:E71)</f>
        <v>1</v>
      </c>
      <c r="F72" s="145">
        <f>SUM(F6:F71)</f>
        <v>0</v>
      </c>
    </row>
    <row r="73" spans="1:6" ht="15.5">
      <c r="A73" s="63"/>
      <c r="B73" s="64"/>
      <c r="C73" s="64"/>
      <c r="D73" s="65"/>
      <c r="E73" s="65"/>
      <c r="F73" s="65"/>
    </row>
    <row r="74" spans="1:6" ht="18.5">
      <c r="A74" s="68" t="s">
        <v>1544</v>
      </c>
      <c r="B74" s="68"/>
      <c r="C74" s="68"/>
      <c r="D74" s="68"/>
      <c r="E74" s="68"/>
      <c r="F74" s="68"/>
    </row>
    <row r="75" spans="1:6" s="10" customFormat="1" ht="18.5">
      <c r="A75" s="2807" t="s">
        <v>1545</v>
      </c>
      <c r="B75" s="2807"/>
      <c r="C75" s="2807"/>
      <c r="D75" s="2807"/>
      <c r="E75" s="2807"/>
      <c r="F75" s="2807"/>
    </row>
    <row r="76" spans="1:6" ht="14.25" customHeight="1" thickBot="1">
      <c r="A76" s="2807"/>
      <c r="B76" s="2807"/>
      <c r="C76" s="2807"/>
      <c r="D76" s="2807"/>
      <c r="E76" s="2807"/>
      <c r="F76" s="2807"/>
    </row>
  </sheetData>
  <customSheetViews>
    <customSheetView guid="{F8F6599B-2A1F-4529-A350-AEBC686D896D}" showPageBreaks="1" fitToPage="1" printArea="1">
      <pageMargins left="0" right="0" top="0" bottom="0" header="0" footer="0"/>
      <printOptions horizontalCentered="1" verticalCentered="1" headings="1" gridLines="1"/>
      <pageSetup firstPageNumber="87" fitToHeight="0" orientation="landscape" useFirstPageNumber="1" r:id="rId1"/>
      <headerFooter scaleWithDoc="0" alignWithMargins="0"/>
    </customSheetView>
  </customSheetViews>
  <mergeCells count="5">
    <mergeCell ref="A1:F1"/>
    <mergeCell ref="A2:F2"/>
    <mergeCell ref="A3:F3"/>
    <mergeCell ref="A76:F76"/>
    <mergeCell ref="A75:F75"/>
  </mergeCells>
  <printOptions horizontalCentered="1"/>
  <pageMargins left="0.25" right="0.25" top="0.5" bottom="0.5" header="0.3" footer="0.3"/>
  <pageSetup scale="61" firstPageNumber="87" orientation="portrait" r:id="rId2"/>
  <headerFooter scaleWithDoc="0" alignWithMargins="0"/>
  <rowBreaks count="1" manualBreakCount="1">
    <brk id="75" max="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D38D1-CF64-45D1-A94D-8D90B3D77D5F}">
  <sheetPr>
    <pageSetUpPr fitToPage="1"/>
  </sheetPr>
  <dimension ref="A1:H36"/>
  <sheetViews>
    <sheetView view="pageBreakPreview" topLeftCell="A10" zoomScale="90" zoomScaleNormal="100" zoomScaleSheetLayoutView="90" workbookViewId="0">
      <selection activeCell="E32" sqref="E32"/>
    </sheetView>
  </sheetViews>
  <sheetFormatPr defaultColWidth="9.453125" defaultRowHeight="14"/>
  <cols>
    <col min="1" max="1" width="15.54296875" style="7" customWidth="1"/>
    <col min="2" max="3" width="15.54296875" style="12" customWidth="1"/>
    <col min="4" max="6" width="15.54296875" style="8" customWidth="1"/>
    <col min="7" max="7" width="15.54296875" style="12" customWidth="1"/>
    <col min="8" max="8" width="28.54296875" style="8" customWidth="1"/>
    <col min="9" max="16384" width="9.453125" style="8"/>
  </cols>
  <sheetData>
    <row r="1" spans="1:8" ht="15">
      <c r="A1" s="2439" t="s">
        <v>1399</v>
      </c>
      <c r="B1" s="2439"/>
      <c r="C1" s="2439"/>
      <c r="D1" s="2439"/>
      <c r="E1" s="2439"/>
      <c r="F1" s="2439"/>
      <c r="G1" s="2439"/>
      <c r="H1" s="154"/>
    </row>
    <row r="2" spans="1:8" s="7" customFormat="1" ht="15">
      <c r="A2" s="2436" t="str" cm="1">
        <f t="array" ref="A2">'ESA Summary Table 1'!A2:A2</f>
        <v>Southern California Edison</v>
      </c>
      <c r="B2" s="2436"/>
      <c r="C2" s="2436"/>
      <c r="D2" s="2436"/>
      <c r="E2" s="2436"/>
      <c r="F2" s="2436"/>
      <c r="G2" s="2436"/>
      <c r="H2" s="63"/>
    </row>
    <row r="3" spans="1:8" s="7" customFormat="1" ht="15">
      <c r="A3" s="2436" t="str" cm="1">
        <f t="array" ref="A3">'ESA Summary Table 1'!A3:A3</f>
        <v>Program Year 2024 Annual Report</v>
      </c>
      <c r="B3" s="2436"/>
      <c r="C3" s="2436"/>
      <c r="D3" s="2436"/>
      <c r="E3" s="2436"/>
      <c r="F3" s="2436"/>
      <c r="G3" s="2436"/>
      <c r="H3" s="155"/>
    </row>
    <row r="4" spans="1:8" s="7" customFormat="1" ht="15">
      <c r="A4" s="2436"/>
      <c r="B4" s="2436"/>
      <c r="C4" s="2436"/>
      <c r="D4" s="2436"/>
      <c r="E4" s="2436"/>
      <c r="F4" s="2436"/>
      <c r="G4" s="2436"/>
    </row>
    <row r="5" spans="1:8" ht="16" thickBot="1">
      <c r="A5" s="2439" t="s">
        <v>1400</v>
      </c>
      <c r="B5" s="2439"/>
      <c r="C5" s="2439"/>
      <c r="D5" s="2439"/>
      <c r="E5" s="2818"/>
      <c r="F5" s="2818"/>
      <c r="G5" s="2818"/>
    </row>
    <row r="6" spans="1:8" ht="15.5" thickBot="1">
      <c r="A6" s="2813">
        <v>2024</v>
      </c>
      <c r="B6" s="2815" t="s">
        <v>42</v>
      </c>
      <c r="C6" s="2816"/>
      <c r="D6" s="2817"/>
      <c r="E6" s="2815" t="s">
        <v>41</v>
      </c>
      <c r="F6" s="2816"/>
      <c r="G6" s="2817"/>
      <c r="H6" s="159"/>
    </row>
    <row r="7" spans="1:8" ht="45.5" thickBot="1">
      <c r="A7" s="2814"/>
      <c r="B7" s="127" t="s">
        <v>1401</v>
      </c>
      <c r="C7" s="146" t="s">
        <v>1402</v>
      </c>
      <c r="D7" s="147" t="s">
        <v>1403</v>
      </c>
      <c r="E7" s="127" t="s">
        <v>1401</v>
      </c>
      <c r="F7" s="146" t="s">
        <v>1402</v>
      </c>
      <c r="G7" s="147" t="s">
        <v>1404</v>
      </c>
      <c r="H7" s="160"/>
    </row>
    <row r="8" spans="1:8" ht="15.5">
      <c r="A8" s="181" t="s">
        <v>1187</v>
      </c>
      <c r="B8" s="716" t="s">
        <v>137</v>
      </c>
      <c r="C8" s="717" t="s">
        <v>137</v>
      </c>
      <c r="D8" s="718" t="s">
        <v>137</v>
      </c>
      <c r="E8" s="183">
        <v>366</v>
      </c>
      <c r="F8" s="182">
        <v>133</v>
      </c>
      <c r="G8" s="184">
        <f>SUM(E8:F8)</f>
        <v>499</v>
      </c>
    </row>
    <row r="9" spans="1:8" ht="15.5">
      <c r="A9" s="1442" t="s">
        <v>1188</v>
      </c>
      <c r="B9" s="1443" t="s">
        <v>137</v>
      </c>
      <c r="C9" s="719" t="s">
        <v>137</v>
      </c>
      <c r="D9" s="1444" t="s">
        <v>137</v>
      </c>
      <c r="E9" s="498">
        <v>380</v>
      </c>
      <c r="F9" s="1445">
        <v>142</v>
      </c>
      <c r="G9" s="1446">
        <f t="shared" ref="G9:G19" si="0">SUM(E9:F9)</f>
        <v>522</v>
      </c>
    </row>
    <row r="10" spans="1:8" ht="15.5">
      <c r="A10" s="1442" t="s">
        <v>1189</v>
      </c>
      <c r="B10" s="1443" t="s">
        <v>137</v>
      </c>
      <c r="C10" s="719" t="s">
        <v>137</v>
      </c>
      <c r="D10" s="1444" t="s">
        <v>137</v>
      </c>
      <c r="E10" s="498">
        <v>384</v>
      </c>
      <c r="F10" s="1445">
        <v>145</v>
      </c>
      <c r="G10" s="1446">
        <f t="shared" si="0"/>
        <v>529</v>
      </c>
    </row>
    <row r="11" spans="1:8" ht="15.5">
      <c r="A11" s="1442" t="s">
        <v>1190</v>
      </c>
      <c r="B11" s="1443" t="s">
        <v>137</v>
      </c>
      <c r="C11" s="719" t="s">
        <v>137</v>
      </c>
      <c r="D11" s="1444" t="s">
        <v>137</v>
      </c>
      <c r="E11" s="498">
        <v>390</v>
      </c>
      <c r="F11" s="1445">
        <v>144</v>
      </c>
      <c r="G11" s="1446">
        <f t="shared" si="0"/>
        <v>534</v>
      </c>
    </row>
    <row r="12" spans="1:8" ht="15.5">
      <c r="A12" s="1442" t="s">
        <v>1121</v>
      </c>
      <c r="B12" s="1443" t="s">
        <v>137</v>
      </c>
      <c r="C12" s="719" t="s">
        <v>137</v>
      </c>
      <c r="D12" s="1444" t="s">
        <v>137</v>
      </c>
      <c r="E12" s="498">
        <v>390</v>
      </c>
      <c r="F12" s="1445">
        <v>144</v>
      </c>
      <c r="G12" s="1446">
        <f t="shared" si="0"/>
        <v>534</v>
      </c>
    </row>
    <row r="13" spans="1:8" ht="15.5">
      <c r="A13" s="1442" t="s">
        <v>1122</v>
      </c>
      <c r="B13" s="1443" t="s">
        <v>137</v>
      </c>
      <c r="C13" s="719" t="s">
        <v>137</v>
      </c>
      <c r="D13" s="1444" t="s">
        <v>137</v>
      </c>
      <c r="E13" s="498">
        <v>387</v>
      </c>
      <c r="F13" s="1445">
        <v>145</v>
      </c>
      <c r="G13" s="1446">
        <f t="shared" si="0"/>
        <v>532</v>
      </c>
    </row>
    <row r="14" spans="1:8" ht="15.5">
      <c r="A14" s="1442" t="s">
        <v>1123</v>
      </c>
      <c r="B14" s="1443" t="s">
        <v>137</v>
      </c>
      <c r="C14" s="719" t="s">
        <v>137</v>
      </c>
      <c r="D14" s="1444" t="s">
        <v>137</v>
      </c>
      <c r="E14" s="498">
        <v>387</v>
      </c>
      <c r="F14" s="1445">
        <v>145</v>
      </c>
      <c r="G14" s="1446">
        <f t="shared" si="0"/>
        <v>532</v>
      </c>
    </row>
    <row r="15" spans="1:8" ht="15.5">
      <c r="A15" s="1442" t="s">
        <v>1124</v>
      </c>
      <c r="B15" s="1443" t="s">
        <v>137</v>
      </c>
      <c r="C15" s="719" t="s">
        <v>137</v>
      </c>
      <c r="D15" s="1444" t="s">
        <v>137</v>
      </c>
      <c r="E15" s="498">
        <v>387</v>
      </c>
      <c r="F15" s="1445">
        <v>147</v>
      </c>
      <c r="G15" s="1446">
        <f t="shared" si="0"/>
        <v>534</v>
      </c>
    </row>
    <row r="16" spans="1:8" ht="15.5">
      <c r="A16" s="1442" t="s">
        <v>1125</v>
      </c>
      <c r="B16" s="1443" t="s">
        <v>137</v>
      </c>
      <c r="C16" s="719" t="s">
        <v>137</v>
      </c>
      <c r="D16" s="1444" t="s">
        <v>137</v>
      </c>
      <c r="E16" s="498">
        <v>388</v>
      </c>
      <c r="F16" s="1445">
        <v>148</v>
      </c>
      <c r="G16" s="1446">
        <f t="shared" si="0"/>
        <v>536</v>
      </c>
    </row>
    <row r="17" spans="1:7" ht="15.5">
      <c r="A17" s="1442" t="s">
        <v>1126</v>
      </c>
      <c r="B17" s="1443" t="s">
        <v>137</v>
      </c>
      <c r="C17" s="719" t="s">
        <v>137</v>
      </c>
      <c r="D17" s="1444" t="s">
        <v>137</v>
      </c>
      <c r="E17" s="498">
        <v>386</v>
      </c>
      <c r="F17" s="1445">
        <v>148</v>
      </c>
      <c r="G17" s="1446">
        <f t="shared" si="0"/>
        <v>534</v>
      </c>
    </row>
    <row r="18" spans="1:7" ht="15.5">
      <c r="A18" s="1442" t="s">
        <v>1127</v>
      </c>
      <c r="B18" s="1443" t="s">
        <v>137</v>
      </c>
      <c r="C18" s="719" t="s">
        <v>137</v>
      </c>
      <c r="D18" s="1444" t="s">
        <v>137</v>
      </c>
      <c r="E18" s="498">
        <v>386</v>
      </c>
      <c r="F18" s="1445">
        <v>148</v>
      </c>
      <c r="G18" s="1446">
        <f t="shared" si="0"/>
        <v>534</v>
      </c>
    </row>
    <row r="19" spans="1:7" ht="16" thickBot="1">
      <c r="A19" s="185" t="s">
        <v>1128</v>
      </c>
      <c r="B19" s="1447" t="s">
        <v>137</v>
      </c>
      <c r="C19" s="1448" t="s">
        <v>137</v>
      </c>
      <c r="D19" s="1449" t="s">
        <v>137</v>
      </c>
      <c r="E19" s="1451">
        <v>386</v>
      </c>
      <c r="F19" s="1450">
        <v>148</v>
      </c>
      <c r="G19" s="1452">
        <f t="shared" si="0"/>
        <v>534</v>
      </c>
    </row>
    <row r="20" spans="1:7" ht="15.5">
      <c r="A20" s="63"/>
      <c r="B20" s="64"/>
      <c r="C20" s="64"/>
      <c r="D20" s="65"/>
      <c r="E20" s="65"/>
      <c r="F20" s="65"/>
      <c r="G20" s="64"/>
    </row>
    <row r="21" spans="1:7" ht="16" thickBot="1">
      <c r="A21" s="63"/>
      <c r="B21" s="64"/>
      <c r="C21" s="64"/>
      <c r="D21" s="65"/>
      <c r="E21" s="65"/>
      <c r="F21" s="65"/>
      <c r="G21" s="64"/>
    </row>
    <row r="22" spans="1:7" ht="34.5" customHeight="1">
      <c r="A22" s="2775" t="s">
        <v>1405</v>
      </c>
      <c r="B22" s="2776"/>
      <c r="C22" s="2777"/>
      <c r="D22" s="65"/>
      <c r="E22" s="65"/>
      <c r="F22" s="65"/>
      <c r="G22" s="64"/>
    </row>
    <row r="23" spans="1:7" ht="15.5">
      <c r="A23" s="2808" t="s">
        <v>571</v>
      </c>
      <c r="B23" s="1214" t="s">
        <v>42</v>
      </c>
      <c r="C23" s="1717" t="s">
        <v>41</v>
      </c>
      <c r="D23" s="65"/>
      <c r="E23" s="65"/>
      <c r="F23" s="65"/>
      <c r="G23" s="64"/>
    </row>
    <row r="24" spans="1:7" ht="15.5">
      <c r="A24" s="2809"/>
      <c r="B24" s="1214" t="s">
        <v>60</v>
      </c>
      <c r="C24" s="1717" t="s">
        <v>1406</v>
      </c>
      <c r="D24" s="65"/>
      <c r="E24" s="65"/>
      <c r="F24" s="65"/>
      <c r="G24" s="64"/>
    </row>
    <row r="25" spans="1:7" ht="31">
      <c r="A25" s="1429" t="s">
        <v>1407</v>
      </c>
      <c r="B25" s="2349" t="s">
        <v>137</v>
      </c>
      <c r="C25" s="2350">
        <v>864.63133426313334</v>
      </c>
      <c r="D25" s="65"/>
      <c r="E25" s="65"/>
      <c r="F25" s="65"/>
      <c r="G25" s="64"/>
    </row>
    <row r="26" spans="1:7" ht="31.5" thickBot="1">
      <c r="A26" s="1426" t="s">
        <v>1408</v>
      </c>
      <c r="B26" s="1453" t="s">
        <v>137</v>
      </c>
      <c r="C26" s="1454">
        <v>10703.361910994765</v>
      </c>
      <c r="D26" s="65"/>
      <c r="E26" s="65"/>
      <c r="F26" s="65"/>
      <c r="G26" s="64"/>
    </row>
    <row r="27" spans="1:7" ht="15.5">
      <c r="A27" s="65"/>
      <c r="B27" s="65"/>
      <c r="C27" s="65"/>
      <c r="D27" s="65"/>
      <c r="E27" s="65"/>
      <c r="F27" s="65"/>
      <c r="G27" s="64"/>
    </row>
    <row r="28" spans="1:7" ht="16" thickBot="1">
      <c r="A28" s="63"/>
      <c r="B28" s="64"/>
      <c r="C28" s="64"/>
      <c r="D28" s="65"/>
      <c r="E28" s="65"/>
      <c r="F28" s="65"/>
      <c r="G28" s="64"/>
    </row>
    <row r="29" spans="1:7" ht="33.75" customHeight="1" thickBot="1">
      <c r="A29" s="2810" t="s">
        <v>1409</v>
      </c>
      <c r="B29" s="2811"/>
      <c r="C29" s="2811"/>
      <c r="D29" s="2811"/>
      <c r="E29" s="2811"/>
      <c r="F29" s="2640"/>
      <c r="G29" s="64"/>
    </row>
    <row r="30" spans="1:7" ht="34" thickBot="1">
      <c r="A30" s="148"/>
      <c r="B30" s="499" t="s">
        <v>1251</v>
      </c>
      <c r="C30" s="499" t="s">
        <v>1252</v>
      </c>
      <c r="D30" s="499" t="s">
        <v>1410</v>
      </c>
      <c r="E30" s="499" t="s">
        <v>1411</v>
      </c>
      <c r="F30" s="500" t="s">
        <v>1255</v>
      </c>
      <c r="G30" s="64"/>
    </row>
    <row r="31" spans="1:7" ht="15.5">
      <c r="A31" s="69" t="s">
        <v>43</v>
      </c>
      <c r="B31" s="70">
        <v>3</v>
      </c>
      <c r="C31" s="70">
        <v>2</v>
      </c>
      <c r="D31" s="70">
        <v>1</v>
      </c>
      <c r="E31" s="70">
        <v>0</v>
      </c>
      <c r="F31" s="71">
        <v>0</v>
      </c>
      <c r="G31" s="64"/>
    </row>
    <row r="32" spans="1:7" ht="16" thickBot="1">
      <c r="A32" s="1455" t="s">
        <v>1412</v>
      </c>
      <c r="B32" s="1456"/>
      <c r="C32" s="1457">
        <f>IFERROR(C31/$B$31,0)</f>
        <v>0.66666666666666663</v>
      </c>
      <c r="D32" s="1457">
        <f t="shared" ref="D32:F32" si="1">IFERROR(D31/$B$31,0)</f>
        <v>0.33333333333333331</v>
      </c>
      <c r="E32" s="1457">
        <f t="shared" si="1"/>
        <v>0</v>
      </c>
      <c r="F32" s="2416">
        <f t="shared" si="1"/>
        <v>0</v>
      </c>
      <c r="G32" s="64"/>
    </row>
    <row r="33" spans="1:7" ht="15.5">
      <c r="A33" s="63"/>
      <c r="B33" s="64"/>
      <c r="C33" s="64"/>
      <c r="D33" s="65"/>
      <c r="E33" s="65"/>
      <c r="F33" s="65"/>
      <c r="G33" s="64"/>
    </row>
    <row r="34" spans="1:7" s="10" customFormat="1" ht="18.5">
      <c r="A34" s="65" t="s">
        <v>1413</v>
      </c>
      <c r="B34" s="65"/>
      <c r="C34" s="65"/>
      <c r="D34" s="65"/>
      <c r="E34" s="65"/>
      <c r="F34" s="65"/>
      <c r="G34" s="64"/>
    </row>
    <row r="35" spans="1:7" ht="34.5" customHeight="1">
      <c r="A35" s="2812" t="s">
        <v>1414</v>
      </c>
      <c r="B35" s="2726"/>
      <c r="C35" s="2726"/>
      <c r="D35" s="2726"/>
      <c r="E35" s="2726"/>
      <c r="F35" s="2726"/>
      <c r="G35" s="2726"/>
    </row>
    <row r="36" spans="1:7" ht="66" customHeight="1">
      <c r="A36" s="2768" t="s">
        <v>1415</v>
      </c>
      <c r="B36" s="2726"/>
      <c r="C36" s="2726"/>
      <c r="D36" s="2726"/>
      <c r="E36" s="2726"/>
      <c r="F36" s="2726"/>
      <c r="G36" s="2726"/>
    </row>
  </sheetData>
  <mergeCells count="13">
    <mergeCell ref="A6:A7"/>
    <mergeCell ref="B6:D6"/>
    <mergeCell ref="E6:G6"/>
    <mergeCell ref="A1:G1"/>
    <mergeCell ref="A2:G2"/>
    <mergeCell ref="A3:G3"/>
    <mergeCell ref="A4:G4"/>
    <mergeCell ref="A5:G5"/>
    <mergeCell ref="A22:C22"/>
    <mergeCell ref="A23:A24"/>
    <mergeCell ref="A29:F29"/>
    <mergeCell ref="A35:G35"/>
    <mergeCell ref="A36:G36"/>
  </mergeCells>
  <printOptions horizontalCentered="1"/>
  <pageMargins left="0.25" right="0.25" top="0.5" bottom="0.5" header="0.3" footer="0.3"/>
  <pageSetup scale="95" firstPageNumber="112" orientation="portrait" r:id="rId1"/>
  <headerFooter scaleWithDoc="0"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98823-2601-4B67-B793-E81F1C601FA4}">
  <sheetPr>
    <pageSetUpPr fitToPage="1"/>
  </sheetPr>
  <dimension ref="A1:M19"/>
  <sheetViews>
    <sheetView view="pageBreakPreview" zoomScale="90" zoomScaleNormal="100" zoomScaleSheetLayoutView="90" workbookViewId="0">
      <selection activeCell="E32" sqref="E32"/>
    </sheetView>
  </sheetViews>
  <sheetFormatPr defaultColWidth="9.453125" defaultRowHeight="13"/>
  <cols>
    <col min="1" max="3" width="16.54296875" style="10" customWidth="1"/>
    <col min="4" max="4" width="18" style="10" customWidth="1"/>
    <col min="5" max="10" width="16.54296875" style="10" customWidth="1"/>
    <col min="11" max="11" width="39.54296875" style="10" bestFit="1" customWidth="1"/>
    <col min="12" max="16384" width="9.453125" style="10"/>
  </cols>
  <sheetData>
    <row r="1" spans="1:13" s="8" customFormat="1" ht="21" customHeight="1">
      <c r="A1" s="2439" t="s">
        <v>1416</v>
      </c>
      <c r="B1" s="2439"/>
      <c r="C1" s="2439"/>
      <c r="D1" s="2439"/>
      <c r="E1" s="2439"/>
      <c r="F1" s="2439"/>
      <c r="G1" s="2439"/>
      <c r="H1" s="2439"/>
      <c r="I1" s="2439"/>
      <c r="J1" s="2439"/>
    </row>
    <row r="2" spans="1:13" s="7" customFormat="1" ht="15">
      <c r="A2" s="2436" t="str" cm="1">
        <f t="array" ref="A2">'ESA Summary Table 1'!A2:A2</f>
        <v>Southern California Edison</v>
      </c>
      <c r="B2" s="2436"/>
      <c r="C2" s="2436"/>
      <c r="D2" s="2436"/>
      <c r="E2" s="2436"/>
      <c r="F2" s="2436"/>
      <c r="G2" s="2436"/>
      <c r="H2" s="2436"/>
      <c r="I2" s="2436"/>
      <c r="J2" s="2436"/>
    </row>
    <row r="3" spans="1:13" s="7" customFormat="1" ht="15">
      <c r="A3" s="2436" t="str" cm="1">
        <f t="array" ref="A3">'ESA Summary Table 1'!A3:A3</f>
        <v>Program Year 2024 Annual Report</v>
      </c>
      <c r="B3" s="2436"/>
      <c r="C3" s="2436"/>
      <c r="D3" s="2436"/>
      <c r="E3" s="2436"/>
      <c r="F3" s="2436"/>
      <c r="G3" s="2436"/>
      <c r="H3" s="2436"/>
      <c r="I3" s="2436"/>
      <c r="J3" s="2436"/>
    </row>
    <row r="4" spans="1:13" ht="13.5" thickBot="1"/>
    <row r="5" spans="1:13" ht="15">
      <c r="A5" s="2819" t="s">
        <v>1417</v>
      </c>
      <c r="B5" s="2820"/>
      <c r="C5" s="2821"/>
      <c r="D5" s="2822"/>
      <c r="E5" s="2819" t="s">
        <v>1418</v>
      </c>
      <c r="F5" s="2823"/>
      <c r="G5" s="2822"/>
      <c r="H5" s="2819" t="s">
        <v>1419</v>
      </c>
      <c r="I5" s="2823"/>
      <c r="J5" s="2822"/>
    </row>
    <row r="6" spans="1:13" ht="48.5" thickBot="1">
      <c r="A6" s="128" t="s">
        <v>1420</v>
      </c>
      <c r="B6" s="149" t="s">
        <v>1421</v>
      </c>
      <c r="C6" s="149" t="s">
        <v>1422</v>
      </c>
      <c r="D6" s="150" t="s">
        <v>1423</v>
      </c>
      <c r="E6" s="128" t="s">
        <v>1424</v>
      </c>
      <c r="F6" s="1010" t="s">
        <v>1425</v>
      </c>
      <c r="G6" s="150" t="s">
        <v>1426</v>
      </c>
      <c r="H6" s="128" t="s">
        <v>1427</v>
      </c>
      <c r="I6" s="150" t="s">
        <v>1428</v>
      </c>
      <c r="J6" s="150" t="s">
        <v>1429</v>
      </c>
      <c r="K6" s="159"/>
      <c r="L6" s="159"/>
      <c r="M6" s="159"/>
    </row>
    <row r="7" spans="1:13" ht="37.5" customHeight="1" thickBot="1">
      <c r="A7" s="151">
        <v>4154</v>
      </c>
      <c r="B7" s="952">
        <v>3098</v>
      </c>
      <c r="C7" s="152">
        <v>21</v>
      </c>
      <c r="D7" s="953">
        <v>512</v>
      </c>
      <c r="E7" s="151">
        <v>259</v>
      </c>
      <c r="F7" s="1458">
        <v>3</v>
      </c>
      <c r="G7" s="953">
        <v>24</v>
      </c>
      <c r="H7" s="151">
        <v>0</v>
      </c>
      <c r="I7" s="1459">
        <v>0</v>
      </c>
      <c r="J7" s="953">
        <v>0</v>
      </c>
      <c r="K7" s="160"/>
      <c r="L7" s="159"/>
      <c r="M7" s="159"/>
    </row>
    <row r="8" spans="1:13" ht="16.5" customHeight="1">
      <c r="A8" s="65"/>
      <c r="B8" s="64"/>
      <c r="C8" s="65"/>
      <c r="D8" s="65"/>
      <c r="E8" s="65"/>
      <c r="F8" s="64"/>
      <c r="G8" s="65"/>
      <c r="H8" s="65"/>
      <c r="I8" s="65"/>
      <c r="J8" s="65"/>
    </row>
    <row r="9" spans="1:13" ht="18.75" customHeight="1">
      <c r="A9" s="2756" t="s">
        <v>1546</v>
      </c>
      <c r="B9" s="2756"/>
      <c r="C9" s="2756"/>
      <c r="D9" s="2756"/>
      <c r="E9" s="2756"/>
      <c r="F9" s="2756"/>
      <c r="G9" s="2756"/>
      <c r="H9" s="2756"/>
      <c r="I9" s="2756"/>
      <c r="J9" s="2756"/>
    </row>
    <row r="10" spans="1:13" ht="18.75" customHeight="1">
      <c r="A10" s="2756" t="s">
        <v>1547</v>
      </c>
      <c r="B10" s="2756"/>
      <c r="C10" s="2756"/>
      <c r="D10" s="2756"/>
      <c r="E10" s="2756"/>
      <c r="F10" s="2756"/>
      <c r="G10" s="2756"/>
      <c r="H10" s="2756"/>
      <c r="I10" s="2756"/>
      <c r="J10" s="2756"/>
    </row>
    <row r="11" spans="1:13" ht="16.5" customHeight="1">
      <c r="A11" s="2756" t="s">
        <v>1548</v>
      </c>
      <c r="B11" s="2756"/>
      <c r="C11" s="2756"/>
      <c r="D11" s="2756"/>
      <c r="E11" s="2756"/>
      <c r="F11" s="2756"/>
      <c r="G11" s="2756"/>
      <c r="H11" s="2756"/>
      <c r="I11" s="2756"/>
      <c r="J11" s="2756"/>
      <c r="K11" s="11"/>
    </row>
    <row r="12" spans="1:13" ht="17.25" customHeight="1">
      <c r="A12" s="2756" t="s">
        <v>1549</v>
      </c>
      <c r="B12" s="2756"/>
      <c r="C12" s="2756"/>
      <c r="D12" s="2756"/>
      <c r="E12" s="2756"/>
      <c r="F12" s="2756"/>
      <c r="G12" s="2756"/>
      <c r="H12" s="2756"/>
      <c r="I12" s="2756"/>
      <c r="J12" s="2756"/>
    </row>
    <row r="13" spans="1:13" ht="18.649999999999999" customHeight="1">
      <c r="A13" s="2756" t="s">
        <v>1550</v>
      </c>
      <c r="B13" s="2756"/>
      <c r="C13" s="2756"/>
      <c r="D13" s="2756"/>
      <c r="E13" s="2756"/>
      <c r="F13" s="2756"/>
      <c r="G13" s="2756"/>
      <c r="H13" s="2756"/>
      <c r="I13" s="2756"/>
      <c r="J13" s="2756"/>
    </row>
    <row r="14" spans="1:13" ht="32.15" customHeight="1">
      <c r="A14" s="2549"/>
      <c r="B14" s="2549"/>
      <c r="C14" s="2549"/>
      <c r="D14" s="2549"/>
      <c r="E14" s="2549"/>
      <c r="F14" s="2549"/>
      <c r="G14" s="2549"/>
      <c r="H14" s="2549"/>
      <c r="I14" s="102"/>
      <c r="J14" s="65"/>
    </row>
    <row r="15" spans="1:13" ht="20.9" customHeight="1"/>
    <row r="16" spans="1:13" ht="18.75" customHeight="1"/>
    <row r="17" spans="1:6" ht="25.5" customHeight="1">
      <c r="A17" s="11"/>
    </row>
    <row r="18" spans="1:6" ht="21" customHeight="1">
      <c r="F18" s="11"/>
    </row>
    <row r="19" spans="1:6">
      <c r="B19" s="11"/>
    </row>
  </sheetData>
  <customSheetViews>
    <customSheetView guid="{F8F6599B-2A1F-4529-A350-AEBC686D896D}" scale="90" showPageBreaks="1" fitToPage="1" printArea="1">
      <pageMargins left="0" right="0" top="0" bottom="0" header="0" footer="0"/>
      <printOptions horizontalCentered="1" verticalCentered="1" headings="1" gridLines="1"/>
      <pageSetup scale="80" orientation="landscape" r:id="rId1"/>
    </customSheetView>
  </customSheetViews>
  <mergeCells count="12">
    <mergeCell ref="A1:J1"/>
    <mergeCell ref="A2:J2"/>
    <mergeCell ref="A3:J3"/>
    <mergeCell ref="A14:H14"/>
    <mergeCell ref="A5:D5"/>
    <mergeCell ref="E5:G5"/>
    <mergeCell ref="H5:J5"/>
    <mergeCell ref="A9:J9"/>
    <mergeCell ref="A10:J10"/>
    <mergeCell ref="A11:J11"/>
    <mergeCell ref="A12:J12"/>
    <mergeCell ref="A13:J13"/>
  </mergeCells>
  <printOptions horizontalCentered="1"/>
  <pageMargins left="0.25" right="0.25" top="0.5" bottom="0.5" header="0.3" footer="0.3"/>
  <pageSetup scale="62" orientation="portrait" r:id="rId2"/>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16C3-6BFC-473F-8171-C9927828757A}">
  <sheetPr>
    <pageSetUpPr fitToPage="1"/>
  </sheetPr>
  <dimension ref="A1:P47"/>
  <sheetViews>
    <sheetView view="pageBreakPreview" zoomScaleNormal="100" zoomScaleSheetLayoutView="100" workbookViewId="0">
      <selection activeCell="A21" sqref="A21"/>
    </sheetView>
  </sheetViews>
  <sheetFormatPr defaultColWidth="8.54296875" defaultRowHeight="13"/>
  <cols>
    <col min="1" max="1" width="36" style="10" bestFit="1" customWidth="1"/>
    <col min="2" max="2" width="12.453125" style="10" customWidth="1"/>
    <col min="3" max="4" width="12.7265625" style="10" customWidth="1"/>
    <col min="5" max="5" width="14.26953125" style="10" customWidth="1"/>
    <col min="6" max="6" width="13.7265625" style="10" customWidth="1"/>
    <col min="7" max="7" width="13.453125" style="10" customWidth="1"/>
    <col min="8" max="15" width="8.54296875" style="10"/>
    <col min="16" max="16" width="38.453125" style="10" customWidth="1"/>
    <col min="17" max="16384" width="8.54296875" style="10"/>
  </cols>
  <sheetData>
    <row r="1" spans="1:16" ht="17.5">
      <c r="A1" s="2463" t="s">
        <v>105</v>
      </c>
      <c r="B1" s="2462"/>
      <c r="C1" s="2462"/>
      <c r="D1" s="2462"/>
      <c r="E1" s="2462"/>
      <c r="F1" s="2462"/>
      <c r="G1" s="2462"/>
      <c r="H1" s="2462"/>
      <c r="I1" s="2462"/>
      <c r="J1" s="2462"/>
      <c r="K1" s="2471"/>
      <c r="L1" s="2471"/>
      <c r="M1" s="2471"/>
      <c r="N1" s="2471"/>
      <c r="O1" s="2471"/>
    </row>
    <row r="2" spans="1:16" ht="17.5">
      <c r="A2" s="2463" t="str" cm="1">
        <f t="array" ref="A2">'ESA Summary Table 1'!A2:A2</f>
        <v>Southern California Edison</v>
      </c>
      <c r="B2" s="2462"/>
      <c r="C2" s="2462"/>
      <c r="D2" s="2462"/>
      <c r="E2" s="2462"/>
      <c r="F2" s="2462"/>
      <c r="G2" s="2462"/>
      <c r="H2" s="2462"/>
      <c r="I2" s="2462"/>
      <c r="J2" s="2462"/>
      <c r="K2" s="496"/>
      <c r="L2" s="496"/>
      <c r="M2" s="496"/>
      <c r="N2" s="496"/>
      <c r="O2" s="496"/>
    </row>
    <row r="3" spans="1:16" ht="17.5">
      <c r="A3" s="2463" t="str" cm="1">
        <f t="array" ref="A3">'ESA Summary Table 1'!A3:A3</f>
        <v>Program Year 2024 Annual Report</v>
      </c>
      <c r="B3" s="2462"/>
      <c r="C3" s="2462"/>
      <c r="D3" s="2462"/>
      <c r="E3" s="2462"/>
      <c r="F3" s="2462"/>
      <c r="G3" s="2462"/>
      <c r="H3" s="2462"/>
      <c r="I3" s="2462"/>
      <c r="J3" s="2462"/>
      <c r="K3" s="496"/>
      <c r="L3" s="496"/>
      <c r="M3" s="496"/>
      <c r="N3" s="496"/>
      <c r="O3" s="496"/>
    </row>
    <row r="4" spans="1:16" ht="17.5">
      <c r="A4" s="250"/>
      <c r="B4" s="250"/>
      <c r="C4" s="250"/>
      <c r="D4" s="250"/>
      <c r="E4" s="250"/>
      <c r="F4" s="250"/>
      <c r="G4" s="250"/>
      <c r="H4" s="250"/>
      <c r="I4" s="250"/>
      <c r="J4" s="250"/>
      <c r="K4" s="496"/>
      <c r="L4" s="496"/>
      <c r="M4" s="496"/>
      <c r="N4" s="496"/>
      <c r="O4" s="496"/>
    </row>
    <row r="5" spans="1:16" ht="17.5">
      <c r="A5" s="2441" t="s">
        <v>106</v>
      </c>
      <c r="B5" s="2441"/>
      <c r="C5" s="2441"/>
      <c r="D5" s="2441"/>
      <c r="E5" s="2441"/>
      <c r="F5" s="2441"/>
      <c r="G5" s="2441"/>
      <c r="H5" s="2441"/>
      <c r="I5" s="2441"/>
      <c r="J5" s="2441"/>
      <c r="K5" s="496"/>
      <c r="L5" s="496"/>
      <c r="M5" s="496"/>
      <c r="N5" s="496"/>
      <c r="O5" s="496"/>
    </row>
    <row r="6" spans="1:16" ht="10.4" customHeight="1" thickBot="1">
      <c r="A6" s="220"/>
      <c r="B6" s="501"/>
      <c r="C6" s="501"/>
      <c r="D6" s="501"/>
      <c r="E6" s="501"/>
      <c r="F6" s="501"/>
      <c r="G6" s="501"/>
      <c r="H6" s="501"/>
      <c r="I6" s="501"/>
      <c r="J6" s="501"/>
      <c r="K6" s="496"/>
      <c r="L6" s="496"/>
      <c r="M6" s="496"/>
      <c r="N6" s="496"/>
      <c r="O6" s="496"/>
    </row>
    <row r="7" spans="1:16" ht="14.15" customHeight="1">
      <c r="A7" s="508" t="s">
        <v>107</v>
      </c>
      <c r="B7" s="2470" t="s">
        <v>108</v>
      </c>
      <c r="C7" s="2444"/>
      <c r="D7" s="2469"/>
      <c r="E7" s="2470" t="s">
        <v>68</v>
      </c>
      <c r="F7" s="2444"/>
      <c r="G7" s="2469"/>
      <c r="H7" s="2468" t="s">
        <v>69</v>
      </c>
      <c r="I7" s="2444"/>
      <c r="J7" s="2469"/>
      <c r="K7" s="220"/>
      <c r="N7" s="225"/>
      <c r="O7" s="223"/>
      <c r="P7" s="223"/>
    </row>
    <row r="8" spans="1:16" ht="14.15" customHeight="1" thickBot="1">
      <c r="A8" s="1242"/>
      <c r="B8" s="1243" t="s">
        <v>41</v>
      </c>
      <c r="C8" s="1244" t="s">
        <v>42</v>
      </c>
      <c r="D8" s="1245" t="s">
        <v>43</v>
      </c>
      <c r="E8" s="1243" t="s">
        <v>41</v>
      </c>
      <c r="F8" s="1244" t="s">
        <v>42</v>
      </c>
      <c r="G8" s="1245" t="s">
        <v>43</v>
      </c>
      <c r="H8" s="1243" t="s">
        <v>41</v>
      </c>
      <c r="I8" s="1244" t="s">
        <v>42</v>
      </c>
      <c r="J8" s="1245" t="s">
        <v>43</v>
      </c>
      <c r="N8" s="224"/>
      <c r="O8" s="223"/>
      <c r="P8" s="223"/>
    </row>
    <row r="9" spans="1:16" ht="14.15" customHeight="1" thickBot="1">
      <c r="A9" s="1163" t="s">
        <v>109</v>
      </c>
      <c r="B9" s="1164">
        <v>15784060.5</v>
      </c>
      <c r="C9" s="1165">
        <f>'ESA Summary Table 1'!C10</f>
        <v>0</v>
      </c>
      <c r="D9" s="1166">
        <f>B9+C9</f>
        <v>15784060.5</v>
      </c>
      <c r="E9" s="1164">
        <f>'ESA Table 2A MFWB'!Q118</f>
        <v>1656368.6300000011</v>
      </c>
      <c r="F9" s="1165">
        <v>0</v>
      </c>
      <c r="G9" s="1167">
        <f>E9+F9</f>
        <v>1656368.6300000011</v>
      </c>
      <c r="H9" s="1168">
        <f>+IFERROR(E9/B9,0)</f>
        <v>0.10493932343961815</v>
      </c>
      <c r="I9" s="1169">
        <f t="shared" ref="I9:J10" si="0">+IFERROR(F9/C9,0)</f>
        <v>0</v>
      </c>
      <c r="J9" s="1170">
        <f t="shared" si="0"/>
        <v>0.10493932343961815</v>
      </c>
    </row>
    <row r="10" spans="1:16" ht="14.15" customHeight="1" thickBot="1">
      <c r="A10" s="503" t="s">
        <v>110</v>
      </c>
      <c r="B10" s="504">
        <f t="shared" ref="B10:G10" si="1">SUM(B9:B9)</f>
        <v>15784060.5</v>
      </c>
      <c r="C10" s="520">
        <f t="shared" si="1"/>
        <v>0</v>
      </c>
      <c r="D10" s="521">
        <f t="shared" si="1"/>
        <v>15784060.5</v>
      </c>
      <c r="E10" s="519">
        <f t="shared" si="1"/>
        <v>1656368.6300000011</v>
      </c>
      <c r="F10" s="520">
        <f t="shared" si="1"/>
        <v>0</v>
      </c>
      <c r="G10" s="521">
        <f t="shared" si="1"/>
        <v>1656368.6300000011</v>
      </c>
      <c r="H10" s="522">
        <f>+IFERROR(E10/B10,0)</f>
        <v>0.10493932343961815</v>
      </c>
      <c r="I10" s="523">
        <f t="shared" si="0"/>
        <v>0</v>
      </c>
      <c r="J10" s="524">
        <f t="shared" si="0"/>
        <v>0.10493932343961815</v>
      </c>
    </row>
    <row r="11" spans="1:16">
      <c r="A11" s="505"/>
      <c r="B11" s="506"/>
      <c r="C11" s="506"/>
      <c r="D11" s="506"/>
      <c r="E11" s="506"/>
      <c r="F11" s="506"/>
      <c r="G11" s="506"/>
      <c r="H11" s="507"/>
      <c r="I11" s="507"/>
      <c r="J11" s="507"/>
    </row>
    <row r="14" spans="1:16" ht="15">
      <c r="A14" s="2441" t="s">
        <v>111</v>
      </c>
      <c r="B14" s="2441"/>
      <c r="C14" s="2441"/>
      <c r="D14" s="2441"/>
      <c r="E14" s="2441"/>
      <c r="F14" s="2441"/>
      <c r="G14" s="2441"/>
      <c r="H14" s="2441"/>
      <c r="I14" s="2441"/>
      <c r="J14" s="2441"/>
    </row>
    <row r="15" spans="1:16" ht="8.65" customHeight="1" thickBot="1">
      <c r="A15" s="2472"/>
      <c r="B15" s="2473"/>
      <c r="C15" s="2473"/>
      <c r="D15" s="2473"/>
      <c r="E15" s="2473"/>
      <c r="F15" s="2473"/>
      <c r="G15" s="2473"/>
      <c r="H15" s="2473"/>
      <c r="I15" s="2473"/>
      <c r="J15" s="2473"/>
    </row>
    <row r="16" spans="1:16" ht="14.15" customHeight="1">
      <c r="A16" s="508"/>
      <c r="B16" s="2470" t="s">
        <v>108</v>
      </c>
      <c r="C16" s="2444"/>
      <c r="D16" s="2469"/>
      <c r="E16" s="2470" t="s">
        <v>68</v>
      </c>
      <c r="F16" s="2444"/>
      <c r="G16" s="2469"/>
      <c r="H16" s="2468" t="s">
        <v>69</v>
      </c>
      <c r="I16" s="2444"/>
      <c r="J16" s="2469"/>
    </row>
    <row r="17" spans="1:10" ht="14.15" customHeight="1" thickBot="1">
      <c r="A17" s="1242"/>
      <c r="B17" s="1243" t="s">
        <v>41</v>
      </c>
      <c r="C17" s="1244" t="s">
        <v>42</v>
      </c>
      <c r="D17" s="1245" t="s">
        <v>43</v>
      </c>
      <c r="E17" s="1243" t="s">
        <v>41</v>
      </c>
      <c r="F17" s="1244" t="s">
        <v>42</v>
      </c>
      <c r="G17" s="1245" t="s">
        <v>43</v>
      </c>
      <c r="H17" s="1243" t="s">
        <v>41</v>
      </c>
      <c r="I17" s="1244" t="s">
        <v>42</v>
      </c>
      <c r="J17" s="1245" t="s">
        <v>43</v>
      </c>
    </row>
    <row r="18" spans="1:10" ht="14.15" customHeight="1" thickBot="1">
      <c r="A18" s="1163" t="s">
        <v>112</v>
      </c>
      <c r="B18" s="1164">
        <v>3884863.5833905442</v>
      </c>
      <c r="C18" s="1165">
        <v>0</v>
      </c>
      <c r="D18" s="1166">
        <f>B18+C18</f>
        <v>3884863.5833905442</v>
      </c>
      <c r="E18" s="1164">
        <f>'ESA Table 2B PP PD'!B159</f>
        <v>853459.62000000011</v>
      </c>
      <c r="F18" s="1165">
        <v>0</v>
      </c>
      <c r="G18" s="1167">
        <f>E18+F18</f>
        <v>853459.62000000011</v>
      </c>
      <c r="H18" s="1168">
        <f>+IFERROR(E18/B18,0)</f>
        <v>0.21968843993619377</v>
      </c>
      <c r="I18" s="1169">
        <f t="shared" ref="I18:I19" si="2">+IFERROR(F18/C18,0)</f>
        <v>0</v>
      </c>
      <c r="J18" s="1170">
        <f t="shared" ref="J18:J19" si="3">+IFERROR(G18/D18,0)</f>
        <v>0.21968843993619377</v>
      </c>
    </row>
    <row r="19" spans="1:10" ht="14.15" customHeight="1" thickBot="1">
      <c r="A19" s="503" t="s">
        <v>110</v>
      </c>
      <c r="B19" s="509">
        <f t="shared" ref="B19:G19" si="4">SUM(B18:B18)</f>
        <v>3884863.5833905442</v>
      </c>
      <c r="C19" s="509">
        <f t="shared" si="4"/>
        <v>0</v>
      </c>
      <c r="D19" s="521">
        <f t="shared" ref="D19" si="5">SUM(D18:D18)</f>
        <v>3884863.5833905442</v>
      </c>
      <c r="E19" s="509">
        <f t="shared" si="4"/>
        <v>853459.62000000011</v>
      </c>
      <c r="F19" s="510">
        <f t="shared" si="4"/>
        <v>0</v>
      </c>
      <c r="G19" s="511">
        <f t="shared" si="4"/>
        <v>853459.62000000011</v>
      </c>
      <c r="H19" s="512">
        <f>+IFERROR(E19/B19,0)</f>
        <v>0.21968843993619377</v>
      </c>
      <c r="I19" s="513">
        <f t="shared" si="2"/>
        <v>0</v>
      </c>
      <c r="J19" s="514">
        <f t="shared" si="3"/>
        <v>0.21968843993619377</v>
      </c>
    </row>
    <row r="20" spans="1:10">
      <c r="A20" s="505"/>
      <c r="B20" s="515"/>
      <c r="C20" s="515"/>
      <c r="D20" s="515"/>
      <c r="E20" s="515"/>
      <c r="F20" s="515"/>
      <c r="G20" s="515"/>
      <c r="H20" s="516"/>
      <c r="I20" s="516"/>
      <c r="J20" s="516"/>
    </row>
    <row r="21" spans="1:10">
      <c r="B21" s="515"/>
      <c r="C21" s="515"/>
      <c r="D21" s="515"/>
      <c r="E21" s="515"/>
      <c r="F21" s="515"/>
      <c r="G21" s="515"/>
      <c r="H21" s="516"/>
      <c r="I21" s="516"/>
      <c r="J21" s="516"/>
    </row>
    <row r="22" spans="1:10" ht="15">
      <c r="A22" s="2441" t="s">
        <v>113</v>
      </c>
      <c r="B22" s="2441"/>
      <c r="C22" s="2441"/>
      <c r="D22" s="2441"/>
      <c r="E22" s="2441"/>
      <c r="F22" s="2441"/>
      <c r="G22" s="2441"/>
      <c r="H22" s="2441"/>
      <c r="I22" s="2441"/>
      <c r="J22" s="2441"/>
    </row>
    <row r="23" spans="1:10" ht="5.15" customHeight="1" thickBot="1">
      <c r="A23" s="229"/>
      <c r="B23" s="229"/>
      <c r="C23" s="229"/>
      <c r="D23" s="229"/>
      <c r="E23" s="229"/>
      <c r="F23" s="229"/>
      <c r="G23" s="229"/>
      <c r="H23" s="229"/>
      <c r="I23" s="229"/>
      <c r="J23" s="229"/>
    </row>
    <row r="24" spans="1:10" ht="14.15" customHeight="1">
      <c r="A24" s="2043"/>
      <c r="B24" s="2464" t="s">
        <v>108</v>
      </c>
      <c r="C24" s="2465"/>
      <c r="D24" s="2466"/>
      <c r="E24" s="2464" t="s">
        <v>68</v>
      </c>
      <c r="F24" s="2465"/>
      <c r="G24" s="2466"/>
      <c r="H24" s="2467" t="s">
        <v>69</v>
      </c>
      <c r="I24" s="2465"/>
      <c r="J24" s="2466"/>
    </row>
    <row r="25" spans="1:10" s="518" customFormat="1" ht="14.15" customHeight="1" thickBot="1">
      <c r="A25" s="2044"/>
      <c r="B25" s="1247" t="s">
        <v>41</v>
      </c>
      <c r="C25" s="1248" t="s">
        <v>42</v>
      </c>
      <c r="D25" s="1249" t="s">
        <v>43</v>
      </c>
      <c r="E25" s="1247" t="s">
        <v>41</v>
      </c>
      <c r="F25" s="1248" t="s">
        <v>42</v>
      </c>
      <c r="G25" s="1249" t="s">
        <v>43</v>
      </c>
      <c r="H25" s="1247" t="s">
        <v>41</v>
      </c>
      <c r="I25" s="1248" t="s">
        <v>42</v>
      </c>
      <c r="J25" s="1249" t="s">
        <v>43</v>
      </c>
    </row>
    <row r="26" spans="1:10" s="518" customFormat="1" ht="14.15" customHeight="1" thickBot="1">
      <c r="A26" s="2045" t="s">
        <v>114</v>
      </c>
      <c r="B26" s="2046">
        <v>10252080.268281296</v>
      </c>
      <c r="C26" s="1172">
        <v>0</v>
      </c>
      <c r="D26" s="2047">
        <f>B26+C26</f>
        <v>10252080.268281296</v>
      </c>
      <c r="E26" s="1171">
        <f>'ESA Table 2C BE (SCE-Only)'!D45</f>
        <v>3017561</v>
      </c>
      <c r="F26" s="1172">
        <v>0</v>
      </c>
      <c r="G26" s="1173">
        <f>E26+F26</f>
        <v>3017561</v>
      </c>
      <c r="H26" s="1174">
        <f>+IFERROR(E26/B26,0)</f>
        <v>0.2943364586537594</v>
      </c>
      <c r="I26" s="1175">
        <f t="shared" ref="I26:I27" si="6">+IFERROR(F26/C26,0)</f>
        <v>0</v>
      </c>
      <c r="J26" s="1176">
        <f t="shared" ref="J26:J27" si="7">+IFERROR(G26/D26,0)</f>
        <v>0.2943364586537594</v>
      </c>
    </row>
    <row r="27" spans="1:10" s="518" customFormat="1" ht="14.15" customHeight="1" thickBot="1">
      <c r="A27" s="2042" t="s">
        <v>110</v>
      </c>
      <c r="B27" s="504">
        <f>SUM(B26:B26)</f>
        <v>10252080.268281296</v>
      </c>
      <c r="C27" s="520">
        <f>SUM(C26:C26)</f>
        <v>0</v>
      </c>
      <c r="D27" s="2048">
        <f t="shared" ref="D27" si="8">SUM(D26:D26)</f>
        <v>10252080.268281296</v>
      </c>
      <c r="E27" s="519">
        <f>SUM(E26:E26)</f>
        <v>3017561</v>
      </c>
      <c r="F27" s="520">
        <f>SUM(F26:F26)</f>
        <v>0</v>
      </c>
      <c r="G27" s="521">
        <f>SUM(G26:G26)</f>
        <v>3017561</v>
      </c>
      <c r="H27" s="522">
        <f>+IFERROR(E27/B27,0)</f>
        <v>0.2943364586537594</v>
      </c>
      <c r="I27" s="523">
        <f t="shared" si="6"/>
        <v>0</v>
      </c>
      <c r="J27" s="524">
        <f t="shared" si="7"/>
        <v>0.2943364586537594</v>
      </c>
    </row>
    <row r="28" spans="1:10" s="518" customFormat="1">
      <c r="A28" s="505"/>
      <c r="B28" s="506"/>
      <c r="C28" s="506"/>
      <c r="D28" s="506"/>
      <c r="E28" s="506"/>
      <c r="F28" s="506"/>
      <c r="G28" s="506"/>
      <c r="H28" s="507"/>
      <c r="I28" s="507"/>
      <c r="J28" s="507"/>
    </row>
    <row r="29" spans="1:10" s="518" customFormat="1">
      <c r="A29" s="10" t="s">
        <v>115</v>
      </c>
      <c r="B29" s="506"/>
      <c r="C29" s="506"/>
      <c r="D29" s="506"/>
      <c r="E29" s="506"/>
      <c r="F29" s="506"/>
      <c r="G29" s="506"/>
      <c r="H29" s="507"/>
      <c r="I29" s="507"/>
      <c r="J29" s="507"/>
    </row>
    <row r="30" spans="1:10" s="518" customFormat="1">
      <c r="A30" s="505"/>
      <c r="B30" s="506"/>
      <c r="C30" s="506"/>
      <c r="D30" s="506"/>
      <c r="E30" s="506"/>
      <c r="F30" s="506"/>
      <c r="G30" s="506"/>
      <c r="H30" s="507"/>
      <c r="I30" s="507"/>
      <c r="J30" s="507"/>
    </row>
    <row r="31" spans="1:10" s="518" customFormat="1" ht="15">
      <c r="A31" s="2441" t="s">
        <v>116</v>
      </c>
      <c r="B31" s="2441"/>
      <c r="C31" s="2441"/>
      <c r="D31" s="2441"/>
      <c r="E31" s="2441"/>
      <c r="F31" s="2441"/>
      <c r="G31" s="2441"/>
      <c r="H31" s="2441"/>
      <c r="I31" s="2441"/>
      <c r="J31" s="2441"/>
    </row>
    <row r="32" spans="1:10" s="518" customFormat="1" ht="5.5" customHeight="1" thickBot="1">
      <c r="A32" s="229"/>
      <c r="B32" s="229"/>
      <c r="C32" s="229"/>
      <c r="D32" s="229"/>
      <c r="E32" s="229"/>
      <c r="F32" s="229"/>
      <c r="G32" s="229"/>
      <c r="H32" s="229"/>
      <c r="I32" s="229"/>
      <c r="J32" s="229"/>
    </row>
    <row r="33" spans="1:10" s="518" customFormat="1" ht="14.15" customHeight="1">
      <c r="A33" s="517"/>
      <c r="B33" s="2464" t="s">
        <v>108</v>
      </c>
      <c r="C33" s="2465"/>
      <c r="D33" s="2466"/>
      <c r="E33" s="2464" t="s">
        <v>68</v>
      </c>
      <c r="F33" s="2465"/>
      <c r="G33" s="2466"/>
      <c r="H33" s="2467" t="s">
        <v>69</v>
      </c>
      <c r="I33" s="2465"/>
      <c r="J33" s="2466"/>
    </row>
    <row r="34" spans="1:10" s="518" customFormat="1" ht="14.15" customHeight="1" thickBot="1">
      <c r="A34" s="1246"/>
      <c r="B34" s="1247" t="s">
        <v>41</v>
      </c>
      <c r="C34" s="1248" t="s">
        <v>42</v>
      </c>
      <c r="D34" s="1249" t="s">
        <v>43</v>
      </c>
      <c r="E34" s="1247" t="s">
        <v>41</v>
      </c>
      <c r="F34" s="1248" t="s">
        <v>42</v>
      </c>
      <c r="G34" s="1249" t="s">
        <v>43</v>
      </c>
      <c r="H34" s="1247" t="s">
        <v>41</v>
      </c>
      <c r="I34" s="1248" t="s">
        <v>42</v>
      </c>
      <c r="J34" s="1249" t="s">
        <v>43</v>
      </c>
    </row>
    <row r="35" spans="1:10" s="518" customFormat="1" ht="14.15" customHeight="1" thickBot="1">
      <c r="A35" s="1163" t="s">
        <v>117</v>
      </c>
      <c r="B35" s="1171">
        <v>1775000</v>
      </c>
      <c r="C35" s="1172">
        <v>0</v>
      </c>
      <c r="D35" s="1166">
        <f>B35+C35</f>
        <v>1775000</v>
      </c>
      <c r="E35" s="1171">
        <f>'ESA Table 2D_CEH (SCE only)'!D42</f>
        <v>517582.77999999991</v>
      </c>
      <c r="F35" s="1172">
        <v>0</v>
      </c>
      <c r="G35" s="1173">
        <f>E35+F35</f>
        <v>517582.77999999991</v>
      </c>
      <c r="H35" s="1174">
        <f>+IFERROR(E35/B35,0)</f>
        <v>0.29159593239436615</v>
      </c>
      <c r="I35" s="1175">
        <f t="shared" ref="I35:I36" si="9">+IFERROR(F35/C35,0)</f>
        <v>0</v>
      </c>
      <c r="J35" s="1176">
        <f t="shared" ref="J35:J36" si="10">+IFERROR(G35/D35,0)</f>
        <v>0.29159593239436615</v>
      </c>
    </row>
    <row r="36" spans="1:10" s="518" customFormat="1" ht="14.15" customHeight="1" thickBot="1">
      <c r="A36" s="503" t="s">
        <v>110</v>
      </c>
      <c r="B36" s="519">
        <f>SUM(B35:B35)</f>
        <v>1775000</v>
      </c>
      <c r="C36" s="520">
        <f>SUM(C35:C35)</f>
        <v>0</v>
      </c>
      <c r="D36" s="521">
        <f t="shared" ref="D36" si="11">SUM(D35:D35)</f>
        <v>1775000</v>
      </c>
      <c r="E36" s="519">
        <f>SUM(E35:E35)</f>
        <v>517582.77999999991</v>
      </c>
      <c r="F36" s="520">
        <f>SUM(F35:F35)</f>
        <v>0</v>
      </c>
      <c r="G36" s="521">
        <f>SUM(G35:G35)</f>
        <v>517582.77999999991</v>
      </c>
      <c r="H36" s="522">
        <f>+IFERROR(E36/B36,0)</f>
        <v>0.29159593239436615</v>
      </c>
      <c r="I36" s="523">
        <f t="shared" si="9"/>
        <v>0</v>
      </c>
      <c r="J36" s="524">
        <f t="shared" si="10"/>
        <v>0.29159593239436615</v>
      </c>
    </row>
    <row r="37" spans="1:10" s="518" customFormat="1">
      <c r="A37" s="505"/>
      <c r="B37" s="506"/>
      <c r="C37" s="506"/>
      <c r="D37" s="506"/>
      <c r="E37" s="506"/>
      <c r="F37" s="506"/>
      <c r="G37" s="506"/>
      <c r="H37" s="507"/>
      <c r="I37" s="507"/>
      <c r="J37" s="507"/>
    </row>
    <row r="38" spans="1:10" s="518" customFormat="1">
      <c r="A38" s="10" t="s">
        <v>1513</v>
      </c>
      <c r="B38" s="506"/>
      <c r="C38" s="506"/>
      <c r="D38" s="506"/>
      <c r="E38" s="506"/>
      <c r="F38" s="506"/>
      <c r="G38" s="506"/>
      <c r="H38" s="507"/>
      <c r="I38" s="507"/>
      <c r="J38" s="507"/>
    </row>
    <row r="39" spans="1:10" s="518" customFormat="1">
      <c r="A39" s="10"/>
      <c r="B39" s="10"/>
      <c r="C39" s="10"/>
      <c r="D39" s="10"/>
      <c r="E39" s="10"/>
      <c r="F39" s="10"/>
      <c r="G39" s="10"/>
      <c r="H39" s="10"/>
      <c r="I39" s="10"/>
      <c r="J39" s="10"/>
    </row>
    <row r="40" spans="1:10" s="518" customFormat="1" ht="15">
      <c r="A40" s="2441" t="s">
        <v>118</v>
      </c>
      <c r="B40" s="2441"/>
      <c r="C40" s="2441"/>
      <c r="D40" s="2441"/>
      <c r="E40" s="2441"/>
      <c r="F40" s="2441"/>
      <c r="G40" s="2441"/>
      <c r="H40" s="2441"/>
      <c r="I40" s="2441"/>
      <c r="J40" s="2441"/>
    </row>
    <row r="41" spans="1:10" s="518" customFormat="1" ht="15.5" thickBot="1">
      <c r="A41" s="229"/>
      <c r="B41" s="229"/>
      <c r="C41" s="229"/>
      <c r="D41" s="229"/>
      <c r="E41" s="229"/>
      <c r="F41" s="229"/>
      <c r="G41" s="229"/>
      <c r="H41" s="229"/>
      <c r="I41" s="229"/>
      <c r="J41" s="229"/>
    </row>
    <row r="42" spans="1:10" s="518" customFormat="1" ht="13.4" customHeight="1">
      <c r="A42" s="517"/>
      <c r="B42" s="2464" t="s">
        <v>108</v>
      </c>
      <c r="C42" s="2465"/>
      <c r="D42" s="2466"/>
      <c r="E42" s="2464" t="s">
        <v>68</v>
      </c>
      <c r="F42" s="2465"/>
      <c r="G42" s="2466"/>
      <c r="H42" s="2467" t="s">
        <v>69</v>
      </c>
      <c r="I42" s="2465"/>
      <c r="J42" s="2466"/>
    </row>
    <row r="43" spans="1:10" s="518" customFormat="1" ht="13.5" thickBot="1">
      <c r="A43" s="1805"/>
      <c r="B43" s="1247" t="s">
        <v>41</v>
      </c>
      <c r="C43" s="1248" t="s">
        <v>42</v>
      </c>
      <c r="D43" s="1249" t="s">
        <v>43</v>
      </c>
      <c r="E43" s="1247" t="s">
        <v>41</v>
      </c>
      <c r="F43" s="1248" t="s">
        <v>42</v>
      </c>
      <c r="G43" s="1249" t="s">
        <v>43</v>
      </c>
      <c r="H43" s="1247" t="s">
        <v>41</v>
      </c>
      <c r="I43" s="1248" t="s">
        <v>42</v>
      </c>
      <c r="J43" s="1249" t="s">
        <v>43</v>
      </c>
    </row>
    <row r="44" spans="1:10" s="518" customFormat="1" ht="13.5" thickBot="1">
      <c r="A44" s="1177" t="s">
        <v>119</v>
      </c>
      <c r="B44" s="1164">
        <v>0</v>
      </c>
      <c r="C44" s="1165">
        <v>0</v>
      </c>
      <c r="D44" s="1166">
        <f>B44+C44</f>
        <v>0</v>
      </c>
      <c r="E44" s="1164">
        <f>'ESA Table 2E CSD'!D111</f>
        <v>0</v>
      </c>
      <c r="F44" s="1165">
        <v>0</v>
      </c>
      <c r="G44" s="1167">
        <f>E44+F44</f>
        <v>0</v>
      </c>
      <c r="H44" s="1168">
        <f>+IFERROR(E44/B44,0)</f>
        <v>0</v>
      </c>
      <c r="I44" s="1169">
        <f t="shared" ref="I44:I45" si="12">+IFERROR(F44/C44,0)</f>
        <v>0</v>
      </c>
      <c r="J44" s="1170">
        <f t="shared" ref="J44:J45" si="13">+IFERROR(G44/D44,0)</f>
        <v>0</v>
      </c>
    </row>
    <row r="45" spans="1:10" s="518" customFormat="1" ht="13.5" thickBot="1">
      <c r="A45" s="503" t="s">
        <v>110</v>
      </c>
      <c r="B45" s="509">
        <f>SUM(B44:B44)</f>
        <v>0</v>
      </c>
      <c r="C45" s="510">
        <f>SUM(C44:C44)</f>
        <v>0</v>
      </c>
      <c r="D45" s="521">
        <f t="shared" ref="D45" si="14">SUM(D44:D44)</f>
        <v>0</v>
      </c>
      <c r="E45" s="509">
        <f>SUM(E44:E44)</f>
        <v>0</v>
      </c>
      <c r="F45" s="510">
        <f>SUM(F44:F44)</f>
        <v>0</v>
      </c>
      <c r="G45" s="511">
        <f>SUM(G44:G44)</f>
        <v>0</v>
      </c>
      <c r="H45" s="522">
        <f>+IFERROR(E45/B45,0)</f>
        <v>0</v>
      </c>
      <c r="I45" s="523">
        <f t="shared" si="12"/>
        <v>0</v>
      </c>
      <c r="J45" s="524">
        <f t="shared" si="13"/>
        <v>0</v>
      </c>
    </row>
    <row r="46" spans="1:10" s="518" customFormat="1">
      <c r="A46" s="281"/>
      <c r="B46" s="281"/>
      <c r="C46" s="281"/>
      <c r="D46" s="281"/>
      <c r="E46" s="281"/>
      <c r="F46" s="281"/>
      <c r="G46" s="281"/>
      <c r="H46" s="281"/>
      <c r="I46" s="281"/>
      <c r="J46" s="281"/>
    </row>
    <row r="47" spans="1:10">
      <c r="A47" s="281"/>
      <c r="B47" s="281"/>
      <c r="C47" s="281"/>
      <c r="D47" s="281"/>
      <c r="E47" s="281"/>
      <c r="F47" s="281"/>
      <c r="G47" s="281"/>
      <c r="H47" s="281"/>
      <c r="I47" s="281"/>
      <c r="J47" s="281"/>
    </row>
  </sheetData>
  <mergeCells count="25">
    <mergeCell ref="K1:O1"/>
    <mergeCell ref="A40:J40"/>
    <mergeCell ref="B42:D42"/>
    <mergeCell ref="E42:G42"/>
    <mergeCell ref="H42:J42"/>
    <mergeCell ref="A31:J31"/>
    <mergeCell ref="B33:D33"/>
    <mergeCell ref="E33:G33"/>
    <mergeCell ref="H33:J33"/>
    <mergeCell ref="A1:J1"/>
    <mergeCell ref="A5:J5"/>
    <mergeCell ref="A15:J15"/>
    <mergeCell ref="B16:D16"/>
    <mergeCell ref="E16:G16"/>
    <mergeCell ref="H16:J16"/>
    <mergeCell ref="A22:J22"/>
    <mergeCell ref="A2:J2"/>
    <mergeCell ref="A3:J3"/>
    <mergeCell ref="B24:D24"/>
    <mergeCell ref="E24:G24"/>
    <mergeCell ref="H24:J24"/>
    <mergeCell ref="H7:J7"/>
    <mergeCell ref="A14:J14"/>
    <mergeCell ref="B7:D7"/>
    <mergeCell ref="E7:G7"/>
  </mergeCells>
  <printOptions horizontalCentered="1"/>
  <pageMargins left="0.2" right="0.2" top="0.5" bottom="0.5" header="0.3" footer="0.3"/>
  <pageSetup scale="74" orientation="portrait"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J11"/>
  <sheetViews>
    <sheetView view="pageBreakPreview" zoomScale="90" zoomScaleNormal="100" zoomScaleSheetLayoutView="90" workbookViewId="0">
      <selection activeCell="E32" sqref="E32"/>
    </sheetView>
  </sheetViews>
  <sheetFormatPr defaultColWidth="9.453125" defaultRowHeight="13"/>
  <cols>
    <col min="1" max="1" width="27.453125" style="10" customWidth="1"/>
    <col min="2" max="2" width="24.54296875" style="10" customWidth="1"/>
    <col min="3" max="3" width="21" style="10" customWidth="1"/>
    <col min="4" max="4" width="27.453125" style="10" customWidth="1"/>
    <col min="5" max="5" width="20.54296875" style="10" customWidth="1"/>
    <col min="6" max="7" width="19.54296875" style="10" customWidth="1"/>
    <col min="8" max="8" width="20.453125" style="10" customWidth="1"/>
    <col min="9" max="9" width="26.54296875" style="10" customWidth="1"/>
    <col min="10" max="16384" width="9.453125" style="10"/>
  </cols>
  <sheetData>
    <row r="1" spans="1:10" s="8" customFormat="1" ht="15">
      <c r="A1" s="2439" t="s">
        <v>1430</v>
      </c>
      <c r="B1" s="2439"/>
      <c r="C1" s="2439"/>
      <c r="D1" s="2439"/>
      <c r="E1" s="2439"/>
      <c r="F1" s="2439"/>
      <c r="G1" s="2439"/>
      <c r="H1" s="2439"/>
      <c r="I1" s="2439"/>
      <c r="J1" s="154"/>
    </row>
    <row r="2" spans="1:10" s="7" customFormat="1" ht="15">
      <c r="A2" s="2436" t="str" cm="1">
        <f t="array" ref="A2">'ESA Summary Table 1'!A2:A2</f>
        <v>Southern California Edison</v>
      </c>
      <c r="B2" s="2436"/>
      <c r="C2" s="2436"/>
      <c r="D2" s="2436"/>
      <c r="E2" s="2436"/>
      <c r="F2" s="2436"/>
      <c r="G2" s="2436"/>
      <c r="H2" s="2436"/>
      <c r="I2" s="2436"/>
      <c r="J2" s="63"/>
    </row>
    <row r="3" spans="1:10" s="7" customFormat="1" ht="15">
      <c r="A3" s="2436" t="str" cm="1">
        <f t="array" ref="A3">'ESA Summary Table 1'!A3:A3</f>
        <v>Program Year 2024 Annual Report</v>
      </c>
      <c r="B3" s="2436"/>
      <c r="C3" s="2436"/>
      <c r="D3" s="2436"/>
      <c r="E3" s="2436"/>
      <c r="F3" s="2436"/>
      <c r="G3" s="2436"/>
      <c r="H3" s="2436"/>
      <c r="I3" s="2436"/>
      <c r="J3" s="155"/>
    </row>
    <row r="4" spans="1:10" ht="13.5" thickBot="1"/>
    <row r="5" spans="1:10" ht="30.75" customHeight="1" thickBot="1">
      <c r="A5" s="2824" t="s">
        <v>1431</v>
      </c>
      <c r="B5" s="2824" t="s">
        <v>1432</v>
      </c>
      <c r="C5" s="2824" t="s">
        <v>1433</v>
      </c>
      <c r="D5" s="2824" t="s">
        <v>1434</v>
      </c>
      <c r="E5" s="2826" t="s">
        <v>1435</v>
      </c>
      <c r="F5" s="2827"/>
      <c r="G5" s="2827"/>
      <c r="H5" s="2828"/>
      <c r="I5" s="2824" t="s">
        <v>1436</v>
      </c>
    </row>
    <row r="6" spans="1:10" ht="42">
      <c r="A6" s="2825"/>
      <c r="B6" s="2825"/>
      <c r="C6" s="2825"/>
      <c r="D6" s="2825"/>
      <c r="E6" s="129" t="s">
        <v>1437</v>
      </c>
      <c r="F6" s="129" t="s">
        <v>1438</v>
      </c>
      <c r="G6" s="129" t="s">
        <v>1439</v>
      </c>
      <c r="H6" s="129" t="s">
        <v>1440</v>
      </c>
      <c r="I6" s="2825"/>
    </row>
    <row r="7" spans="1:10" ht="34.15" customHeight="1" thickBot="1">
      <c r="A7" s="130">
        <v>138172</v>
      </c>
      <c r="B7" s="131">
        <v>0.89</v>
      </c>
      <c r="C7" s="130">
        <v>10900</v>
      </c>
      <c r="D7" s="130">
        <v>122309</v>
      </c>
      <c r="E7" s="132">
        <v>594</v>
      </c>
      <c r="F7" s="132">
        <v>502</v>
      </c>
      <c r="G7" s="132">
        <v>476</v>
      </c>
      <c r="H7" s="132">
        <v>520</v>
      </c>
      <c r="I7" s="130">
        <v>1158</v>
      </c>
    </row>
    <row r="8" spans="1:10" ht="14">
      <c r="A8" s="6"/>
      <c r="B8" s="8"/>
      <c r="C8" s="8"/>
      <c r="D8" s="8"/>
      <c r="E8" s="8"/>
      <c r="F8" s="8"/>
      <c r="G8" s="8"/>
      <c r="H8" s="8"/>
      <c r="I8" s="8"/>
    </row>
    <row r="10" spans="1:10" ht="14">
      <c r="A10" s="8"/>
      <c r="B10" s="8"/>
      <c r="C10" s="8"/>
      <c r="D10" s="8"/>
      <c r="E10" s="8"/>
    </row>
    <row r="11" spans="1:10" ht="14">
      <c r="A11" s="8"/>
      <c r="B11" s="8"/>
      <c r="C11" s="8"/>
      <c r="D11" s="8"/>
      <c r="E11" s="8"/>
    </row>
  </sheetData>
  <customSheetViews>
    <customSheetView guid="{F8F6599B-2A1F-4529-A350-AEBC686D896D}" showPageBreaks="1" fitToPage="1" printArea="1">
      <pageMargins left="0" right="0" top="0" bottom="0" header="0" footer="0"/>
      <printOptions horizontalCentered="1" verticalCentered="1" headings="1" gridLines="1"/>
      <pageSetup paperSize="5" scale="83" orientation="landscape" r:id="rId1"/>
      <headerFooter scaleWithDoc="0" alignWithMargins="0"/>
    </customSheetView>
  </customSheetViews>
  <mergeCells count="9">
    <mergeCell ref="A1:I1"/>
    <mergeCell ref="A2:I2"/>
    <mergeCell ref="A3:I3"/>
    <mergeCell ref="I5:I6"/>
    <mergeCell ref="A5:A6"/>
    <mergeCell ref="B5:B6"/>
    <mergeCell ref="C5:C6"/>
    <mergeCell ref="D5:D6"/>
    <mergeCell ref="E5:H5"/>
  </mergeCells>
  <printOptions horizontalCentered="1"/>
  <pageMargins left="0.25" right="0.25" top="0.5" bottom="0.5" header="0.3" footer="0.3"/>
  <pageSetup scale="50" orientation="portrait" r:id="rId2"/>
  <headerFooter scaleWithDoc="0"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J20"/>
  <sheetViews>
    <sheetView view="pageBreakPreview" zoomScale="90" zoomScaleNormal="100" zoomScaleSheetLayoutView="90" workbookViewId="0">
      <selection activeCell="E32" sqref="E32"/>
    </sheetView>
  </sheetViews>
  <sheetFormatPr defaultColWidth="39" defaultRowHeight="14"/>
  <cols>
    <col min="1" max="1" width="64.26953125" style="8" customWidth="1"/>
    <col min="2" max="2" width="23.26953125" style="8" customWidth="1"/>
    <col min="3" max="3" width="11.453125" style="8" customWidth="1"/>
    <col min="4" max="16384" width="39" style="8"/>
  </cols>
  <sheetData>
    <row r="1" spans="1:10" ht="15">
      <c r="A1" s="2439" t="s">
        <v>1441</v>
      </c>
      <c r="B1" s="2439"/>
      <c r="C1" s="154"/>
      <c r="D1" s="154"/>
      <c r="E1" s="154"/>
      <c r="F1" s="154"/>
      <c r="G1" s="154"/>
      <c r="H1" s="154"/>
      <c r="I1" s="154"/>
      <c r="J1" s="154"/>
    </row>
    <row r="2" spans="1:10" s="7" customFormat="1" ht="15">
      <c r="A2" s="2436" t="str" cm="1">
        <f t="array" ref="A2">'ESA Summary Table 1'!A2:A2</f>
        <v>Southern California Edison</v>
      </c>
      <c r="B2" s="2436"/>
      <c r="C2" s="63"/>
      <c r="D2" s="63"/>
      <c r="E2" s="63"/>
      <c r="F2" s="63"/>
      <c r="G2" s="63"/>
      <c r="H2" s="63"/>
      <c r="I2" s="63"/>
      <c r="J2" s="63"/>
    </row>
    <row r="3" spans="1:10" s="7" customFormat="1" ht="15">
      <c r="A3" s="2436" t="str" cm="1">
        <f t="array" ref="A3">'ESA Summary Table 1'!A3:A3</f>
        <v>Program Year 2024 Annual Report</v>
      </c>
      <c r="B3" s="2436"/>
      <c r="C3" s="155"/>
      <c r="D3" s="155"/>
      <c r="E3" s="155"/>
      <c r="F3" s="155"/>
      <c r="G3" s="155"/>
      <c r="H3" s="155"/>
      <c r="I3" s="155"/>
      <c r="J3" s="155"/>
    </row>
    <row r="4" spans="1:10" s="7" customFormat="1" ht="15.5" thickBot="1">
      <c r="A4" s="153"/>
      <c r="B4" s="153"/>
      <c r="C4" s="155"/>
      <c r="D4" s="155"/>
      <c r="E4" s="155"/>
      <c r="F4" s="155"/>
      <c r="G4" s="155"/>
      <c r="H4" s="155"/>
      <c r="I4" s="155"/>
      <c r="J4" s="155"/>
    </row>
    <row r="5" spans="1:10" ht="34.5" customHeight="1" thickBot="1">
      <c r="A5" s="2418" t="s">
        <v>780</v>
      </c>
      <c r="B5" s="2419" t="s">
        <v>1442</v>
      </c>
    </row>
    <row r="6" spans="1:10" ht="15.5">
      <c r="A6" s="441" t="s">
        <v>791</v>
      </c>
      <c r="B6" s="2417">
        <v>296</v>
      </c>
    </row>
    <row r="7" spans="1:10" ht="15.5">
      <c r="A7" s="1238" t="s">
        <v>784</v>
      </c>
      <c r="B7" s="1239">
        <v>101892</v>
      </c>
    </row>
    <row r="8" spans="1:10" ht="18.5">
      <c r="A8" s="1238" t="s">
        <v>1443</v>
      </c>
      <c r="B8" s="1239"/>
    </row>
    <row r="9" spans="1:10" ht="15.5">
      <c r="A9" s="1238" t="s">
        <v>792</v>
      </c>
      <c r="B9" s="1460">
        <v>665</v>
      </c>
      <c r="D9" s="159"/>
      <c r="E9" s="159"/>
      <c r="F9" s="159"/>
    </row>
    <row r="10" spans="1:10" ht="18.5">
      <c r="A10" s="1238" t="s">
        <v>1444</v>
      </c>
      <c r="B10" s="1239"/>
      <c r="D10" s="160"/>
      <c r="E10" s="159"/>
      <c r="F10" s="159"/>
    </row>
    <row r="11" spans="1:10" ht="15.5">
      <c r="A11" s="1238" t="s">
        <v>790</v>
      </c>
      <c r="B11" s="1460">
        <v>14655</v>
      </c>
    </row>
    <row r="12" spans="1:10" ht="15.5">
      <c r="A12" s="1238" t="s">
        <v>1445</v>
      </c>
      <c r="B12" s="1239">
        <v>209036</v>
      </c>
    </row>
    <row r="13" spans="1:10" ht="15.5">
      <c r="A13" s="1238" t="s">
        <v>789</v>
      </c>
      <c r="B13" s="1239">
        <v>29977</v>
      </c>
    </row>
    <row r="14" spans="1:10" ht="15.5">
      <c r="A14" s="1238" t="s">
        <v>783</v>
      </c>
      <c r="B14" s="1239">
        <v>27744</v>
      </c>
    </row>
    <row r="15" spans="1:10" ht="18.5">
      <c r="A15" s="1238" t="s">
        <v>1446</v>
      </c>
      <c r="B15" s="1239">
        <v>15049</v>
      </c>
    </row>
    <row r="16" spans="1:10" ht="16" thickBot="1">
      <c r="A16" s="1461" t="s">
        <v>782</v>
      </c>
      <c r="B16" s="1462">
        <v>31675</v>
      </c>
    </row>
    <row r="17" spans="1:3" ht="15.5">
      <c r="A17" s="65"/>
      <c r="B17" s="72"/>
    </row>
    <row r="18" spans="1:3" ht="37.15" customHeight="1">
      <c r="A18" s="2830" t="s">
        <v>1447</v>
      </c>
      <c r="B18" s="2830"/>
      <c r="C18" s="9"/>
    </row>
    <row r="19" spans="1:3" ht="36" customHeight="1">
      <c r="A19" s="2831" t="s">
        <v>1448</v>
      </c>
      <c r="B19" s="2831"/>
    </row>
    <row r="20" spans="1:3" s="10" customFormat="1" ht="18.5">
      <c r="A20" s="2829" t="s">
        <v>1449</v>
      </c>
      <c r="B20" s="2829"/>
    </row>
  </sheetData>
  <customSheetViews>
    <customSheetView guid="{F8F6599B-2A1F-4529-A350-AEBC686D896D}" showPageBreaks="1" fitToPage="1" printArea="1">
      <pageMargins left="0" right="0" top="0" bottom="0" header="0" footer="0"/>
      <printOptions horizontalCentered="1" verticalCentered="1" headings="1" gridLines="1"/>
      <pageSetup orientation="landscape" r:id="rId1"/>
      <headerFooter scaleWithDoc="0" alignWithMargins="0"/>
    </customSheetView>
  </customSheetViews>
  <mergeCells count="6">
    <mergeCell ref="A20:B20"/>
    <mergeCell ref="A1:B1"/>
    <mergeCell ref="A2:B2"/>
    <mergeCell ref="A3:B3"/>
    <mergeCell ref="A18:B18"/>
    <mergeCell ref="A19:B19"/>
  </mergeCells>
  <printOptions horizontalCentered="1"/>
  <pageMargins left="0.25" right="0.25" top="0.5" bottom="0.5" header="0.3" footer="0.3"/>
  <pageSetup orientation="portrait" r:id="rId2"/>
  <headerFooter scaleWithDoc="0"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FD678-82F9-48EF-9AAE-7CB03F7C0631}">
  <sheetPr>
    <pageSetUpPr fitToPage="1"/>
  </sheetPr>
  <dimension ref="A1:J23"/>
  <sheetViews>
    <sheetView view="pageBreakPreview" zoomScale="90" zoomScaleNormal="100" zoomScaleSheetLayoutView="90" workbookViewId="0">
      <selection activeCell="E32" sqref="E32"/>
    </sheetView>
  </sheetViews>
  <sheetFormatPr defaultColWidth="8.7265625" defaultRowHeight="13"/>
  <cols>
    <col min="1" max="1" width="17.7265625" style="10" customWidth="1"/>
    <col min="2" max="2" width="17.54296875" style="10" customWidth="1"/>
    <col min="3" max="3" width="16.7265625" style="10" customWidth="1"/>
    <col min="4" max="4" width="17.26953125" style="10" customWidth="1"/>
    <col min="5" max="5" width="19.453125" style="10" customWidth="1"/>
    <col min="6" max="9" width="8.7265625" style="10"/>
    <col min="10" max="10" width="54.7265625" style="10" customWidth="1"/>
    <col min="11" max="16384" width="8.7265625" style="10"/>
  </cols>
  <sheetData>
    <row r="1" spans="1:10" s="8" customFormat="1" ht="15">
      <c r="A1" s="2439" t="s">
        <v>1450</v>
      </c>
      <c r="B1" s="2439"/>
      <c r="C1" s="2439"/>
      <c r="D1" s="2439"/>
      <c r="E1" s="2439"/>
      <c r="F1" s="154"/>
      <c r="G1" s="154"/>
      <c r="H1" s="154"/>
      <c r="I1" s="154"/>
      <c r="J1" s="154"/>
    </row>
    <row r="2" spans="1:10" s="7" customFormat="1" ht="15">
      <c r="A2" s="2436" t="str" cm="1">
        <f t="array" ref="A2">'ESA Summary Table 1'!A2:A2</f>
        <v>Southern California Edison</v>
      </c>
      <c r="B2" s="2436"/>
      <c r="C2" s="2436"/>
      <c r="D2" s="2436"/>
      <c r="E2" s="2436"/>
      <c r="F2" s="63"/>
      <c r="G2" s="63"/>
      <c r="H2" s="63"/>
      <c r="I2" s="63"/>
      <c r="J2" s="63"/>
    </row>
    <row r="3" spans="1:10" s="7" customFormat="1" ht="15">
      <c r="A3" s="2436" t="str" cm="1">
        <f t="array" ref="A3">'ESA Summary Table 1'!A3:A3</f>
        <v>Program Year 2024 Annual Report</v>
      </c>
      <c r="B3" s="2436"/>
      <c r="C3" s="2436"/>
      <c r="D3" s="2436"/>
      <c r="E3" s="2436"/>
      <c r="F3" s="155"/>
      <c r="G3" s="155"/>
      <c r="H3" s="155"/>
      <c r="I3" s="155"/>
      <c r="J3" s="155"/>
    </row>
    <row r="4" spans="1:10" ht="13.5" thickBot="1"/>
    <row r="5" spans="1:10" ht="15.5" thickBot="1">
      <c r="A5" s="2832" t="s">
        <v>1201</v>
      </c>
      <c r="B5" s="2833"/>
      <c r="C5" s="2833"/>
      <c r="D5" s="2833"/>
      <c r="E5" s="2834"/>
    </row>
    <row r="6" spans="1:10" ht="78.5" thickBot="1">
      <c r="A6" s="704" t="s">
        <v>1114</v>
      </c>
      <c r="B6" s="704" t="s">
        <v>1451</v>
      </c>
      <c r="C6" s="704" t="s">
        <v>1452</v>
      </c>
      <c r="D6" s="704" t="s">
        <v>1453</v>
      </c>
      <c r="E6" s="704" t="s">
        <v>1454</v>
      </c>
      <c r="F6" s="608"/>
      <c r="G6" s="608"/>
    </row>
    <row r="7" spans="1:10">
      <c r="A7" s="705" t="s">
        <v>1187</v>
      </c>
      <c r="B7" s="706">
        <v>0.36327354318246335</v>
      </c>
      <c r="C7" s="706">
        <v>0.8928779761170903</v>
      </c>
      <c r="D7" s="706">
        <v>0.4199216955026831</v>
      </c>
      <c r="E7" s="707">
        <v>0.54608651570655975</v>
      </c>
    </row>
    <row r="8" spans="1:10" ht="15">
      <c r="A8" s="1322" t="s">
        <v>1188</v>
      </c>
      <c r="B8" s="954">
        <v>0.36261899625781024</v>
      </c>
      <c r="C8" s="954">
        <v>0.89571821046426181</v>
      </c>
      <c r="D8" s="954">
        <v>0.42050546060301125</v>
      </c>
      <c r="E8" s="1463">
        <v>0.54708667416023482</v>
      </c>
      <c r="H8" s="159"/>
      <c r="I8" s="159"/>
      <c r="J8" s="159"/>
    </row>
    <row r="9" spans="1:10" ht="15">
      <c r="A9" s="1322" t="s">
        <v>1189</v>
      </c>
      <c r="B9" s="954">
        <v>0.36587256337516</v>
      </c>
      <c r="C9" s="954">
        <v>0.89841834356560879</v>
      </c>
      <c r="D9" s="954">
        <v>0.42118651988672734</v>
      </c>
      <c r="E9" s="1463">
        <v>0.5478010730557169</v>
      </c>
      <c r="H9" s="160"/>
      <c r="I9" s="159"/>
      <c r="J9" s="159"/>
    </row>
    <row r="10" spans="1:10">
      <c r="A10" s="1322" t="s">
        <v>1190</v>
      </c>
      <c r="B10" s="954">
        <v>0.36318167172311938</v>
      </c>
      <c r="C10" s="954">
        <v>0.89840560708871564</v>
      </c>
      <c r="D10" s="954">
        <v>0.42254863845415958</v>
      </c>
      <c r="E10" s="1463">
        <v>0.54965851018397049</v>
      </c>
    </row>
    <row r="11" spans="1:10">
      <c r="A11" s="1322" t="s">
        <v>1121</v>
      </c>
      <c r="B11" s="954">
        <v>0.37262641006543351</v>
      </c>
      <c r="C11" s="954">
        <v>0.90737208682149018</v>
      </c>
      <c r="D11" s="954">
        <v>0.42887276037438071</v>
      </c>
      <c r="E11" s="1463">
        <v>0.55808841715065993</v>
      </c>
    </row>
    <row r="12" spans="1:10">
      <c r="A12" s="1322" t="s">
        <v>1122</v>
      </c>
      <c r="B12" s="954">
        <v>0.36646687195806665</v>
      </c>
      <c r="C12" s="954">
        <v>0.90314357649296584</v>
      </c>
      <c r="D12" s="954">
        <v>0.424883698855472</v>
      </c>
      <c r="E12" s="1463">
        <v>0.55751689803427429</v>
      </c>
    </row>
    <row r="13" spans="1:10">
      <c r="A13" s="1322" t="s">
        <v>1123</v>
      </c>
      <c r="B13" s="954">
        <v>0.36706983451088931</v>
      </c>
      <c r="C13" s="954">
        <v>0.91582910747853896</v>
      </c>
      <c r="D13" s="954">
        <v>0.43111052659230514</v>
      </c>
      <c r="E13" s="1463">
        <v>0.56794712190831376</v>
      </c>
    </row>
    <row r="14" spans="1:10">
      <c r="A14" s="1322" t="s">
        <v>1124</v>
      </c>
      <c r="B14" s="954">
        <v>0.37031135547972444</v>
      </c>
      <c r="C14" s="954">
        <v>0.92410781745908377</v>
      </c>
      <c r="D14" s="954">
        <v>0.42507828722224805</v>
      </c>
      <c r="E14" s="1463">
        <v>0.56866152080379584</v>
      </c>
    </row>
    <row r="15" spans="1:10">
      <c r="A15" s="1322" t="s">
        <v>1125</v>
      </c>
      <c r="B15" s="954">
        <v>0.36952144667813108</v>
      </c>
      <c r="C15" s="954">
        <v>0.92758487565091252</v>
      </c>
      <c r="D15" s="954">
        <v>0.4253701697724121</v>
      </c>
      <c r="E15" s="1463">
        <v>0.57023319837385666</v>
      </c>
    </row>
    <row r="16" spans="1:10">
      <c r="A16" s="1322" t="s">
        <v>1126</v>
      </c>
      <c r="B16" s="954">
        <v>0.38924503807540944</v>
      </c>
      <c r="C16" s="954">
        <v>0.93712449684387877</v>
      </c>
      <c r="D16" s="954">
        <v>0.44762614569859599</v>
      </c>
      <c r="E16" s="1463">
        <v>0.5836448499498913</v>
      </c>
    </row>
    <row r="17" spans="1:5">
      <c r="A17" s="1322" t="s">
        <v>1127</v>
      </c>
      <c r="B17" s="954">
        <v>0.38700986105850921</v>
      </c>
      <c r="C17" s="954">
        <v>0.94882931910867963</v>
      </c>
      <c r="D17" s="954">
        <v>0.4468972612765344</v>
      </c>
      <c r="E17" s="1463">
        <v>0.58013674421777928</v>
      </c>
    </row>
    <row r="18" spans="1:5" ht="13.5" thickBot="1">
      <c r="A18" s="955" t="s">
        <v>1128</v>
      </c>
      <c r="B18" s="1011">
        <v>0.38369618359872149</v>
      </c>
      <c r="C18" s="1011">
        <v>0.94556878102403441</v>
      </c>
      <c r="D18" s="1011">
        <v>0.44589504519619966</v>
      </c>
      <c r="E18" s="956">
        <v>0.57753814737917786</v>
      </c>
    </row>
    <row r="19" spans="1:5" ht="13.5" thickBot="1">
      <c r="A19" s="708" t="s">
        <v>1275</v>
      </c>
      <c r="B19" s="709">
        <f>B18</f>
        <v>0.38369618359872149</v>
      </c>
      <c r="C19" s="709">
        <f t="shared" ref="C19:E19" si="0">C18</f>
        <v>0.94556878102403441</v>
      </c>
      <c r="D19" s="709">
        <f t="shared" si="0"/>
        <v>0.44589504519619966</v>
      </c>
      <c r="E19" s="710">
        <f t="shared" si="0"/>
        <v>0.57753814737917786</v>
      </c>
    </row>
    <row r="21" spans="1:5">
      <c r="A21" s="2448" t="s">
        <v>1455</v>
      </c>
      <c r="B21" s="2448"/>
      <c r="C21" s="2448"/>
      <c r="D21" s="2448"/>
      <c r="E21" s="2448"/>
    </row>
    <row r="22" spans="1:5" ht="15.5">
      <c r="A22" s="10" t="s">
        <v>1456</v>
      </c>
    </row>
    <row r="23" spans="1:5" ht="30" customHeight="1">
      <c r="A23" s="2448" t="s">
        <v>1457</v>
      </c>
      <c r="B23" s="2448"/>
      <c r="C23" s="2448"/>
      <c r="D23" s="2448"/>
      <c r="E23" s="2448"/>
    </row>
  </sheetData>
  <mergeCells count="6">
    <mergeCell ref="A1:E1"/>
    <mergeCell ref="A2:E2"/>
    <mergeCell ref="A3:E3"/>
    <mergeCell ref="A5:E5"/>
    <mergeCell ref="A23:E23"/>
    <mergeCell ref="A21:E21"/>
  </mergeCells>
  <printOptions horizontalCentered="1"/>
  <pageMargins left="0.25" right="0.25" top="0.5" bottom="0.5" header="0.3" footer="0.3"/>
  <pageSetup orientation="portrait" r:id="rId1"/>
  <headerFooter scaleWithDoc="0"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3DA94-234F-4D0A-8938-77327DEDA2AC}">
  <sheetPr>
    <pageSetUpPr fitToPage="1"/>
  </sheetPr>
  <dimension ref="A1:K29"/>
  <sheetViews>
    <sheetView view="pageBreakPreview" zoomScale="90" zoomScaleNormal="100" zoomScaleSheetLayoutView="90" workbookViewId="0">
      <selection activeCell="E32" sqref="E32"/>
    </sheetView>
  </sheetViews>
  <sheetFormatPr defaultColWidth="9.453125" defaultRowHeight="14"/>
  <cols>
    <col min="1" max="1" width="37.26953125" style="8" customWidth="1"/>
    <col min="2" max="2" width="16.54296875" style="8" bestFit="1" customWidth="1"/>
    <col min="3" max="3" width="8.7265625" style="8" customWidth="1"/>
    <col min="4" max="4" width="15.453125" style="8" customWidth="1"/>
    <col min="5" max="6" width="14.54296875" style="8" customWidth="1"/>
    <col min="7" max="7" width="13.453125" style="8" customWidth="1"/>
    <col min="8" max="8" width="36.453125" style="8" customWidth="1"/>
    <col min="9" max="9" width="10.54296875" style="8" bestFit="1" customWidth="1"/>
    <col min="10" max="16384" width="9.453125" style="8"/>
  </cols>
  <sheetData>
    <row r="1" spans="1:11" ht="15">
      <c r="A1" s="2439" t="s">
        <v>1458</v>
      </c>
      <c r="B1" s="2439"/>
      <c r="C1" s="2439"/>
      <c r="D1" s="2439"/>
      <c r="E1" s="2439"/>
      <c r="F1" s="2439"/>
      <c r="G1" s="2439"/>
      <c r="H1" s="2439"/>
      <c r="I1" s="154"/>
      <c r="J1" s="154"/>
    </row>
    <row r="2" spans="1:11" s="7" customFormat="1" ht="15">
      <c r="A2" s="2436" t="str" cm="1">
        <f t="array" ref="A2">'ESA Summary Table 1'!A2:A2</f>
        <v>Southern California Edison</v>
      </c>
      <c r="B2" s="2436"/>
      <c r="C2" s="2436"/>
      <c r="D2" s="2436"/>
      <c r="E2" s="2436"/>
      <c r="F2" s="2436"/>
      <c r="G2" s="2436"/>
      <c r="H2" s="2436"/>
      <c r="I2" s="63"/>
      <c r="J2" s="63"/>
    </row>
    <row r="3" spans="1:11" s="7" customFormat="1" ht="15">
      <c r="A3" s="2835" t="s">
        <v>644</v>
      </c>
      <c r="B3" s="2835"/>
      <c r="C3" s="2835"/>
      <c r="D3" s="2835"/>
      <c r="E3" s="2835"/>
      <c r="F3" s="2835"/>
      <c r="G3" s="2835"/>
      <c r="H3" s="2835"/>
      <c r="I3" s="155"/>
      <c r="J3" s="155"/>
    </row>
    <row r="4" spans="1:11" s="7" customFormat="1" ht="15.5" thickBot="1">
      <c r="A4" s="2437"/>
      <c r="B4" s="2437"/>
      <c r="C4" s="2437"/>
      <c r="D4" s="2437"/>
      <c r="E4" s="2437"/>
      <c r="F4" s="2437"/>
      <c r="G4" s="2437"/>
      <c r="H4" s="2437"/>
      <c r="I4" s="105"/>
    </row>
    <row r="5" spans="1:11" s="10" customFormat="1" ht="13">
      <c r="A5" s="2675" t="s">
        <v>1134</v>
      </c>
      <c r="B5" s="2677" t="s">
        <v>1135</v>
      </c>
      <c r="C5" s="2678"/>
      <c r="D5" s="2677" t="s">
        <v>43</v>
      </c>
      <c r="E5" s="2839" t="s">
        <v>1136</v>
      </c>
      <c r="F5" s="2678" t="s">
        <v>1137</v>
      </c>
      <c r="G5" s="2840" t="s">
        <v>1138</v>
      </c>
      <c r="H5" s="2678" t="s">
        <v>1139</v>
      </c>
    </row>
    <row r="6" spans="1:11" s="10" customFormat="1" ht="18" customHeight="1" thickBot="1">
      <c r="A6" s="2837"/>
      <c r="B6" s="1718" t="s">
        <v>41</v>
      </c>
      <c r="C6" s="1464" t="s">
        <v>42</v>
      </c>
      <c r="D6" s="2838"/>
      <c r="E6" s="2565"/>
      <c r="F6" s="2568"/>
      <c r="G6" s="2841"/>
      <c r="H6" s="2568"/>
    </row>
    <row r="7" spans="1:11" s="10" customFormat="1" ht="13">
      <c r="A7" s="32" t="s">
        <v>1459</v>
      </c>
      <c r="B7" s="163">
        <v>307762.08000000106</v>
      </c>
      <c r="C7" s="164"/>
      <c r="D7" s="1390">
        <f>B7+C7</f>
        <v>307762.08000000106</v>
      </c>
      <c r="E7" s="33">
        <v>800244</v>
      </c>
      <c r="F7" s="34">
        <f>IFERROR(D7/E7,0)</f>
        <v>0.38458530148304898</v>
      </c>
      <c r="G7" s="2271">
        <v>-91236.159999999596</v>
      </c>
      <c r="H7" s="35" t="s">
        <v>1460</v>
      </c>
      <c r="I7" s="36"/>
    </row>
    <row r="8" spans="1:11" s="10" customFormat="1" ht="13">
      <c r="A8" s="32" t="s">
        <v>1142</v>
      </c>
      <c r="B8" s="37">
        <v>107041.0400000056</v>
      </c>
      <c r="C8" s="38"/>
      <c r="D8" s="1390">
        <f t="shared" ref="D8:D15" si="0">B8+C8</f>
        <v>107041.0400000056</v>
      </c>
      <c r="E8" s="33">
        <v>403858</v>
      </c>
      <c r="F8" s="34">
        <f t="shared" ref="F8:F22" si="1">IFERROR(D8/E8,0)</f>
        <v>0.26504622912015013</v>
      </c>
      <c r="G8" s="2271"/>
      <c r="H8" s="39"/>
      <c r="I8" s="36"/>
    </row>
    <row r="9" spans="1:11" s="10" customFormat="1" ht="13">
      <c r="A9" s="1391" t="s">
        <v>1144</v>
      </c>
      <c r="B9" s="1390">
        <v>11212.789999999894</v>
      </c>
      <c r="C9" s="1392"/>
      <c r="D9" s="1390">
        <f t="shared" si="0"/>
        <v>11212.789999999894</v>
      </c>
      <c r="E9" s="932">
        <v>127534</v>
      </c>
      <c r="F9" s="34">
        <f t="shared" si="1"/>
        <v>8.792000564555251E-2</v>
      </c>
      <c r="G9" s="2271"/>
      <c r="H9" s="1393"/>
      <c r="I9" s="36"/>
    </row>
    <row r="10" spans="1:11" s="10" customFormat="1" ht="13">
      <c r="A10" s="1391" t="s">
        <v>1145</v>
      </c>
      <c r="B10" s="1390">
        <v>120503.65000000004</v>
      </c>
      <c r="C10" s="1392"/>
      <c r="D10" s="1390">
        <f t="shared" si="0"/>
        <v>120503.65000000004</v>
      </c>
      <c r="E10" s="932">
        <v>30000</v>
      </c>
      <c r="F10" s="34">
        <f t="shared" si="1"/>
        <v>4.0167883333333343</v>
      </c>
      <c r="G10" s="2271">
        <v>90503.65</v>
      </c>
      <c r="H10" s="1394" t="s">
        <v>1143</v>
      </c>
      <c r="I10" s="36"/>
    </row>
    <row r="11" spans="1:11" s="10" customFormat="1" ht="13">
      <c r="A11" s="1395" t="s">
        <v>217</v>
      </c>
      <c r="B11" s="1390">
        <v>0</v>
      </c>
      <c r="C11" s="1392"/>
      <c r="D11" s="1390">
        <f t="shared" si="0"/>
        <v>0</v>
      </c>
      <c r="E11" s="932">
        <v>0</v>
      </c>
      <c r="F11" s="34">
        <f t="shared" si="1"/>
        <v>0</v>
      </c>
      <c r="G11" s="2271"/>
      <c r="H11" s="1394"/>
      <c r="I11" s="36"/>
    </row>
    <row r="12" spans="1:11" s="10" customFormat="1" ht="13">
      <c r="A12" s="1391" t="s">
        <v>1147</v>
      </c>
      <c r="B12" s="1390">
        <v>0</v>
      </c>
      <c r="C12" s="1392"/>
      <c r="D12" s="1390">
        <f t="shared" si="0"/>
        <v>0</v>
      </c>
      <c r="E12" s="932">
        <v>24000</v>
      </c>
      <c r="F12" s="34">
        <f t="shared" si="1"/>
        <v>0</v>
      </c>
      <c r="G12" s="2271"/>
      <c r="H12" s="1394"/>
      <c r="I12" s="36"/>
    </row>
    <row r="13" spans="1:11" s="10" customFormat="1" ht="13">
      <c r="A13" s="1395" t="s">
        <v>90</v>
      </c>
      <c r="B13" s="1390">
        <v>0</v>
      </c>
      <c r="C13" s="1392"/>
      <c r="D13" s="1390">
        <f t="shared" si="0"/>
        <v>0</v>
      </c>
      <c r="E13" s="932">
        <v>15905</v>
      </c>
      <c r="F13" s="34">
        <f t="shared" si="1"/>
        <v>0</v>
      </c>
      <c r="G13" s="2271"/>
      <c r="H13" s="1394"/>
      <c r="I13" s="36"/>
    </row>
    <row r="14" spans="1:11" s="10" customFormat="1" ht="13">
      <c r="A14" s="1395" t="s">
        <v>671</v>
      </c>
      <c r="B14" s="1390">
        <v>46456.509999999595</v>
      </c>
      <c r="C14" s="1392"/>
      <c r="D14" s="1390">
        <f t="shared" si="0"/>
        <v>46456.509999999595</v>
      </c>
      <c r="E14" s="932">
        <v>45724</v>
      </c>
      <c r="F14" s="34">
        <f t="shared" si="1"/>
        <v>1.0160202519464525</v>
      </c>
      <c r="G14" s="2271">
        <v>732.50999999959504</v>
      </c>
      <c r="H14" s="1394" t="s">
        <v>1143</v>
      </c>
      <c r="I14" s="40"/>
    </row>
    <row r="15" spans="1:11" s="10" customFormat="1" ht="13">
      <c r="A15" s="1391" t="s">
        <v>92</v>
      </c>
      <c r="B15" s="933">
        <v>0</v>
      </c>
      <c r="C15" s="934"/>
      <c r="D15" s="1390">
        <f t="shared" si="0"/>
        <v>0</v>
      </c>
      <c r="E15" s="998">
        <v>4375</v>
      </c>
      <c r="F15" s="34">
        <f t="shared" si="1"/>
        <v>0</v>
      </c>
      <c r="G15" s="2272"/>
      <c r="H15" s="1394"/>
      <c r="I15" s="36"/>
      <c r="K15" s="45"/>
    </row>
    <row r="16" spans="1:11" s="10" customFormat="1" ht="13.5" thickBot="1">
      <c r="A16" s="97"/>
      <c r="B16" s="1396"/>
      <c r="C16" s="1397"/>
      <c r="D16" s="1396"/>
      <c r="E16" s="1398"/>
      <c r="F16" s="1399"/>
      <c r="G16" s="2273"/>
      <c r="H16" s="1399"/>
    </row>
    <row r="17" spans="1:9" s="10" customFormat="1" ht="15">
      <c r="A17" s="89" t="s">
        <v>1148</v>
      </c>
      <c r="B17" s="90">
        <f>SUM(B7:B10)+SUM(B11:B15)</f>
        <v>592976.07000000612</v>
      </c>
      <c r="C17" s="98">
        <f>SUM(C7:C10)+SUM(C11:C15)</f>
        <v>0</v>
      </c>
      <c r="D17" s="90">
        <f>SUM(D7:D10)+SUM(D11:D15)</f>
        <v>592976.07000000612</v>
      </c>
      <c r="E17" s="99">
        <f>SUM(E7:E10)+SUM(E11:E15)</f>
        <v>1451640</v>
      </c>
      <c r="F17" s="100">
        <f t="shared" si="1"/>
        <v>0.40848700090932055</v>
      </c>
      <c r="G17" s="1760">
        <f>SUM(G7:G15)</f>
        <v>-6.8212102632969618E-12</v>
      </c>
      <c r="H17" s="100"/>
      <c r="I17" s="86"/>
    </row>
    <row r="18" spans="1:9" s="10" customFormat="1" ht="13.5" thickBot="1">
      <c r="A18" s="97"/>
      <c r="B18" s="1396"/>
      <c r="C18" s="1397"/>
      <c r="D18" s="1396"/>
      <c r="E18" s="1398"/>
      <c r="F18" s="1399"/>
      <c r="G18" s="2273"/>
      <c r="H18" s="1399"/>
    </row>
    <row r="19" spans="1:9" s="10" customFormat="1" ht="13">
      <c r="A19" s="2245" t="s">
        <v>1461</v>
      </c>
      <c r="B19" s="2246">
        <v>14963226.630000001</v>
      </c>
      <c r="C19" s="2247"/>
      <c r="D19" s="2351">
        <f>B19+C19</f>
        <v>14963226.630000001</v>
      </c>
      <c r="E19" s="2248">
        <v>46164249</v>
      </c>
      <c r="F19" s="2249">
        <f t="shared" si="1"/>
        <v>0.32413018632665291</v>
      </c>
      <c r="G19" s="2262">
        <v>0</v>
      </c>
      <c r="H19" s="2249"/>
    </row>
    <row r="20" spans="1:9" s="10" customFormat="1" ht="13">
      <c r="A20" s="1297" t="s">
        <v>1150</v>
      </c>
      <c r="B20" s="1390">
        <v>0</v>
      </c>
      <c r="C20" s="1392">
        <v>0</v>
      </c>
      <c r="D20" s="1400">
        <f t="shared" ref="D20" si="2">B20+C20</f>
        <v>0</v>
      </c>
      <c r="E20" s="932">
        <v>0</v>
      </c>
      <c r="F20" s="1401">
        <f t="shared" si="1"/>
        <v>0</v>
      </c>
      <c r="G20" s="2254">
        <v>0</v>
      </c>
      <c r="H20" s="1401"/>
    </row>
    <row r="21" spans="1:9" s="10" customFormat="1" ht="13">
      <c r="A21" s="2255"/>
      <c r="B21" s="2258"/>
      <c r="C21" s="2259"/>
      <c r="D21" s="2258"/>
      <c r="E21" s="2253"/>
      <c r="F21" s="2354"/>
      <c r="G21" s="2269"/>
      <c r="H21" s="2354"/>
    </row>
    <row r="22" spans="1:9" s="10" customFormat="1" ht="26.5" thickBot="1">
      <c r="A22" s="2256" t="s">
        <v>1151</v>
      </c>
      <c r="B22" s="2260">
        <f>B17+B19+B20</f>
        <v>15556202.700000007</v>
      </c>
      <c r="C22" s="2261">
        <f t="shared" ref="C22:E22" si="3">C17+C19+C20</f>
        <v>0</v>
      </c>
      <c r="D22" s="2260">
        <f t="shared" si="3"/>
        <v>15556202.700000007</v>
      </c>
      <c r="E22" s="2355">
        <f t="shared" si="3"/>
        <v>47615889</v>
      </c>
      <c r="F22" s="2356">
        <f t="shared" si="1"/>
        <v>0.32670192716553098</v>
      </c>
      <c r="G22" s="2357">
        <f>SUM(G7:G15)</f>
        <v>-6.8212102632969618E-12</v>
      </c>
      <c r="H22" s="2356"/>
      <c r="I22" s="86"/>
    </row>
    <row r="23" spans="1:9">
      <c r="B23" s="2014"/>
      <c r="C23" s="2014"/>
      <c r="D23" s="2014"/>
      <c r="E23" s="2014"/>
      <c r="G23" s="2014"/>
    </row>
    <row r="24" spans="1:9">
      <c r="A24" s="2836" t="s">
        <v>1462</v>
      </c>
      <c r="B24" s="2836"/>
      <c r="C24" s="2836"/>
      <c r="D24" s="2836"/>
      <c r="E24" s="2836"/>
      <c r="F24" s="2836"/>
      <c r="G24" s="2836"/>
      <c r="H24" s="2836"/>
    </row>
    <row r="25" spans="1:9">
      <c r="A25" s="2836" t="s">
        <v>1463</v>
      </c>
      <c r="B25" s="2836"/>
      <c r="C25" s="2836"/>
      <c r="D25" s="2836"/>
      <c r="E25" s="2836"/>
      <c r="F25" s="2836"/>
      <c r="G25" s="2836"/>
      <c r="H25" s="2836"/>
    </row>
    <row r="26" spans="1:9">
      <c r="A26" s="1723"/>
      <c r="B26" s="2015"/>
      <c r="C26" s="2015"/>
      <c r="D26" s="2015"/>
      <c r="E26" s="2015"/>
      <c r="F26" s="2015"/>
      <c r="G26" s="2015"/>
      <c r="H26" s="2015"/>
    </row>
    <row r="27" spans="1:9" ht="15">
      <c r="A27" s="159"/>
      <c r="B27" s="159"/>
      <c r="C27" s="159"/>
    </row>
    <row r="28" spans="1:9" ht="15">
      <c r="A28" s="160"/>
      <c r="B28" s="159"/>
      <c r="C28" s="159"/>
    </row>
    <row r="29" spans="1:9">
      <c r="A29" s="2352"/>
      <c r="B29" s="46"/>
      <c r="C29" s="2353"/>
    </row>
  </sheetData>
  <mergeCells count="13">
    <mergeCell ref="A1:H1"/>
    <mergeCell ref="A2:H2"/>
    <mergeCell ref="A3:H3"/>
    <mergeCell ref="A24:H24"/>
    <mergeCell ref="A25:H25"/>
    <mergeCell ref="A4:H4"/>
    <mergeCell ref="A5:A6"/>
    <mergeCell ref="B5:C5"/>
    <mergeCell ref="D5:D6"/>
    <mergeCell ref="E5:E6"/>
    <mergeCell ref="F5:F6"/>
    <mergeCell ref="G5:G6"/>
    <mergeCell ref="H5:H6"/>
  </mergeCells>
  <printOptions horizontalCentered="1"/>
  <pageMargins left="0.25" right="0.25" top="0.5" bottom="0.5" header="0.3" footer="0.3"/>
  <pageSetup scale="66" orientation="portrait" r:id="rId1"/>
  <headerFooter scaleWithDoc="0"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A285-2788-434B-98A5-F0029D3FE674}">
  <sheetPr>
    <pageSetUpPr fitToPage="1"/>
  </sheetPr>
  <dimension ref="A1:AD29"/>
  <sheetViews>
    <sheetView view="pageBreakPreview" zoomScale="90" zoomScaleNormal="100" zoomScaleSheetLayoutView="90" workbookViewId="0">
      <selection activeCell="E32" sqref="E32"/>
    </sheetView>
  </sheetViews>
  <sheetFormatPr defaultColWidth="9.453125" defaultRowHeight="14"/>
  <cols>
    <col min="1" max="1" width="13.7265625" style="7" customWidth="1"/>
    <col min="2" max="2" width="11" style="8" customWidth="1"/>
    <col min="3" max="3" width="12.453125" style="8" customWidth="1"/>
    <col min="4" max="4" width="12.26953125" style="8" customWidth="1"/>
    <col min="5" max="5" width="10.26953125" style="8" bestFit="1" customWidth="1"/>
    <col min="6" max="6" width="10.54296875" style="8" customWidth="1"/>
    <col min="7" max="7" width="11.54296875" style="8" customWidth="1"/>
    <col min="8" max="8" width="11.453125" style="8" customWidth="1"/>
    <col min="9" max="9" width="10.26953125" style="8" bestFit="1" customWidth="1"/>
    <col min="10" max="10" width="12.453125" style="8" customWidth="1"/>
    <col min="11" max="11" width="13.453125" style="8" customWidth="1"/>
    <col min="12" max="12" width="11.54296875" style="8" customWidth="1"/>
    <col min="13" max="13" width="13.453125" style="8" customWidth="1"/>
    <col min="14" max="14" width="9.7265625" style="8" customWidth="1"/>
    <col min="15" max="15" width="14.7265625" style="8" customWidth="1"/>
    <col min="16" max="16" width="12.453125" style="8" customWidth="1"/>
    <col min="17" max="17" width="10.54296875" style="8" customWidth="1"/>
    <col min="18" max="18" width="14.453125" style="8" customWidth="1"/>
    <col min="19" max="19" width="9.453125" style="8"/>
    <col min="20" max="20" width="11.453125" style="8" customWidth="1"/>
    <col min="21" max="21" width="10.54296875" style="8" customWidth="1"/>
    <col min="22" max="25" width="9.453125" style="8"/>
    <col min="26" max="26" width="12.453125" style="8" customWidth="1"/>
    <col min="27" max="27" width="12" style="8" customWidth="1"/>
    <col min="28" max="28" width="11.453125" style="8" customWidth="1"/>
    <col min="29" max="16384" width="9.453125" style="8"/>
  </cols>
  <sheetData>
    <row r="1" spans="1:30" ht="15">
      <c r="A1" s="2439" t="s">
        <v>1464</v>
      </c>
      <c r="B1" s="2439"/>
      <c r="C1" s="2439"/>
      <c r="D1" s="2439"/>
      <c r="E1" s="2439"/>
      <c r="F1" s="2439"/>
      <c r="G1" s="2439"/>
      <c r="H1" s="2439"/>
      <c r="I1" s="2439"/>
      <c r="J1" s="2439"/>
      <c r="K1" s="2439"/>
      <c r="L1" s="2439"/>
      <c r="M1" s="2439"/>
      <c r="N1" s="2439"/>
      <c r="O1" s="2439"/>
      <c r="P1" s="2439"/>
      <c r="Q1" s="2439"/>
      <c r="R1" s="2439"/>
      <c r="S1" s="2439"/>
      <c r="T1" s="2439"/>
      <c r="U1" s="2439"/>
      <c r="V1" s="2439"/>
      <c r="W1" s="2439"/>
      <c r="X1" s="2439"/>
      <c r="Y1" s="2439"/>
      <c r="Z1" s="2439"/>
      <c r="AA1" s="2439"/>
      <c r="AB1" s="2439"/>
    </row>
    <row r="2" spans="1:30" s="7" customFormat="1" ht="15">
      <c r="A2" s="2436" t="str" cm="1">
        <f t="array" ref="A2">'ESA Summary Table 1'!A2:A2</f>
        <v>Southern California Edison</v>
      </c>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c r="AB2" s="2436"/>
    </row>
    <row r="3" spans="1:30" s="7" customFormat="1" ht="15">
      <c r="A3" s="2436" t="str" cm="1">
        <f t="array" ref="A3">'ESA Summary Table 1'!A3:A3</f>
        <v>Program Year 2024 Annual Report</v>
      </c>
      <c r="B3" s="2436"/>
      <c r="C3" s="2436"/>
      <c r="D3" s="2436"/>
      <c r="E3" s="2436"/>
      <c r="F3" s="2436"/>
      <c r="G3" s="2436"/>
      <c r="H3" s="2436"/>
      <c r="I3" s="2436"/>
      <c r="J3" s="2436"/>
      <c r="K3" s="2436"/>
      <c r="L3" s="2436"/>
      <c r="M3" s="2436"/>
      <c r="N3" s="2436"/>
      <c r="O3" s="2436"/>
      <c r="P3" s="2436"/>
      <c r="Q3" s="2436"/>
      <c r="R3" s="2436"/>
      <c r="S3" s="2436"/>
      <c r="T3" s="2436"/>
      <c r="U3" s="2436"/>
      <c r="V3" s="2436"/>
      <c r="W3" s="2436"/>
      <c r="X3" s="2436"/>
      <c r="Y3" s="2436"/>
      <c r="Z3" s="2436"/>
      <c r="AA3" s="2436"/>
      <c r="AB3" s="2436"/>
    </row>
    <row r="4" spans="1:30" s="7" customFormat="1" ht="15.5" thickBot="1">
      <c r="A4" s="153"/>
      <c r="B4" s="1411"/>
      <c r="C4" s="1411"/>
      <c r="D4" s="1411"/>
      <c r="E4" s="1411"/>
      <c r="F4" s="1411"/>
      <c r="G4" s="1411"/>
      <c r="H4" s="1411"/>
      <c r="I4" s="1411"/>
      <c r="J4" s="1411"/>
      <c r="K4" s="1411"/>
      <c r="L4" s="1411"/>
      <c r="M4" s="1411"/>
      <c r="N4" s="1411"/>
      <c r="O4" s="1411"/>
      <c r="P4" s="1411"/>
      <c r="Q4" s="1411"/>
      <c r="R4" s="1411"/>
      <c r="S4" s="1411"/>
      <c r="T4" s="1411"/>
      <c r="U4" s="1411"/>
      <c r="V4" s="1411"/>
      <c r="W4" s="153"/>
      <c r="X4" s="153"/>
      <c r="Y4" s="153"/>
      <c r="Z4" s="1411"/>
      <c r="AA4" s="1411"/>
      <c r="AB4" s="1411"/>
    </row>
    <row r="5" spans="1:30" ht="18.649999999999999" customHeight="1" thickBot="1">
      <c r="A5" s="2705"/>
      <c r="B5" s="2692" t="s">
        <v>1153</v>
      </c>
      <c r="C5" s="2692"/>
      <c r="D5" s="2692"/>
      <c r="E5" s="2692"/>
      <c r="F5" s="2692"/>
      <c r="G5" s="2692"/>
      <c r="H5" s="2692"/>
      <c r="I5" s="2692"/>
      <c r="J5" s="2692"/>
      <c r="K5" s="2842"/>
      <c r="L5" s="2718" t="s">
        <v>1154</v>
      </c>
      <c r="M5" s="2720"/>
      <c r="N5" s="2720"/>
      <c r="O5" s="2684"/>
      <c r="P5" s="2688" t="s">
        <v>1155</v>
      </c>
      <c r="Q5" s="2689"/>
      <c r="R5" s="2689"/>
      <c r="S5" s="2689"/>
      <c r="T5" s="2689"/>
      <c r="U5" s="2843" t="s">
        <v>1156</v>
      </c>
      <c r="V5" s="2844"/>
      <c r="W5" s="2695" t="s">
        <v>1465</v>
      </c>
      <c r="X5" s="2696"/>
      <c r="Y5" s="2697"/>
      <c r="Z5" s="2845" t="s">
        <v>1466</v>
      </c>
      <c r="AA5" s="2719" t="s">
        <v>1467</v>
      </c>
      <c r="AB5" s="2683" t="s">
        <v>1160</v>
      </c>
      <c r="AC5" s="10"/>
    </row>
    <row r="6" spans="1:30" ht="29.9" customHeight="1" thickBot="1">
      <c r="A6" s="2706"/>
      <c r="B6" s="2847" t="s">
        <v>1161</v>
      </c>
      <c r="C6" s="2701"/>
      <c r="D6" s="2701"/>
      <c r="E6" s="2721"/>
      <c r="F6" s="2848" t="s">
        <v>1162</v>
      </c>
      <c r="G6" s="2691"/>
      <c r="H6" s="2691"/>
      <c r="I6" s="2691"/>
      <c r="J6" s="2849"/>
      <c r="K6" s="2691" t="s">
        <v>1163</v>
      </c>
      <c r="L6" s="2693" t="s">
        <v>1164</v>
      </c>
      <c r="M6" s="2701" t="s">
        <v>1165</v>
      </c>
      <c r="N6" s="2701" t="s">
        <v>1166</v>
      </c>
      <c r="O6" s="2682" t="s">
        <v>1167</v>
      </c>
      <c r="P6" s="2693" t="s">
        <v>1468</v>
      </c>
      <c r="Q6" s="2701" t="s">
        <v>1169</v>
      </c>
      <c r="R6" s="2701" t="s">
        <v>1170</v>
      </c>
      <c r="S6" s="2703" t="s">
        <v>1469</v>
      </c>
      <c r="T6" s="2721" t="s">
        <v>1172</v>
      </c>
      <c r="U6" s="2693" t="s">
        <v>1173</v>
      </c>
      <c r="V6" s="2723" t="s">
        <v>1174</v>
      </c>
      <c r="W6" s="2698"/>
      <c r="X6" s="2699"/>
      <c r="Y6" s="2700"/>
      <c r="Z6" s="2845"/>
      <c r="AA6" s="2719"/>
      <c r="AB6" s="2683"/>
      <c r="AC6" s="10"/>
    </row>
    <row r="7" spans="1:30" ht="31" thickBot="1">
      <c r="A7" s="2707"/>
      <c r="B7" s="2361" t="s">
        <v>1470</v>
      </c>
      <c r="C7" s="1403" t="s">
        <v>1471</v>
      </c>
      <c r="D7" s="1403" t="s">
        <v>1472</v>
      </c>
      <c r="E7" s="1404" t="s">
        <v>1178</v>
      </c>
      <c r="F7" s="1402" t="s">
        <v>1179</v>
      </c>
      <c r="G7" s="1403" t="s">
        <v>1180</v>
      </c>
      <c r="H7" s="1403" t="s">
        <v>1181</v>
      </c>
      <c r="I7" s="165" t="s">
        <v>1182</v>
      </c>
      <c r="J7" s="1404" t="s">
        <v>1183</v>
      </c>
      <c r="K7" s="2692"/>
      <c r="L7" s="2694"/>
      <c r="M7" s="2702"/>
      <c r="N7" s="2702"/>
      <c r="O7" s="2684"/>
      <c r="P7" s="2694"/>
      <c r="Q7" s="2702"/>
      <c r="R7" s="2702"/>
      <c r="S7" s="2704"/>
      <c r="T7" s="2722"/>
      <c r="U7" s="2694"/>
      <c r="V7" s="2724"/>
      <c r="W7" s="109" t="s">
        <v>1184</v>
      </c>
      <c r="X7" s="109" t="s">
        <v>1185</v>
      </c>
      <c r="Y7" s="109" t="s">
        <v>1186</v>
      </c>
      <c r="Z7" s="2846"/>
      <c r="AA7" s="2720"/>
      <c r="AB7" s="2684"/>
      <c r="AC7" s="10"/>
    </row>
    <row r="8" spans="1:30">
      <c r="A8" s="486" t="s">
        <v>1187</v>
      </c>
      <c r="B8" s="2362">
        <v>2</v>
      </c>
      <c r="C8" s="49">
        <v>0</v>
      </c>
      <c r="D8" s="49">
        <v>0</v>
      </c>
      <c r="E8" s="50">
        <f t="shared" ref="E8" si="0">SUM(B8:D8)</f>
        <v>2</v>
      </c>
      <c r="F8" s="48">
        <v>531</v>
      </c>
      <c r="G8" s="49">
        <v>36</v>
      </c>
      <c r="H8" s="49">
        <v>122</v>
      </c>
      <c r="I8" s="51">
        <v>1</v>
      </c>
      <c r="J8" s="166">
        <f>SUM(F8:I8)</f>
        <v>690</v>
      </c>
      <c r="K8" s="52">
        <f>E8+J8</f>
        <v>692</v>
      </c>
      <c r="L8" s="48">
        <v>29</v>
      </c>
      <c r="M8" s="49">
        <v>6</v>
      </c>
      <c r="N8" s="53">
        <v>0</v>
      </c>
      <c r="O8" s="54">
        <f>SUM(L8:N8)</f>
        <v>35</v>
      </c>
      <c r="P8" s="55">
        <v>927</v>
      </c>
      <c r="Q8" s="53">
        <v>0</v>
      </c>
      <c r="R8" s="53">
        <v>10</v>
      </c>
      <c r="S8" s="56">
        <f>(K8-SUM(P8:R8))-(Z8-30397)</f>
        <v>-669</v>
      </c>
      <c r="T8" s="56">
        <f t="shared" ref="T8:T19" si="1">SUM(P8:S8)</f>
        <v>268</v>
      </c>
      <c r="U8" s="167">
        <f>K8+O8</f>
        <v>727</v>
      </c>
      <c r="V8" s="168">
        <f>K8-T8</f>
        <v>424</v>
      </c>
      <c r="W8" s="487"/>
      <c r="X8" s="488"/>
      <c r="Y8" s="488"/>
      <c r="Z8" s="104">
        <v>30821</v>
      </c>
      <c r="AA8" s="49">
        <v>211755.71841700003</v>
      </c>
      <c r="AB8" s="57">
        <f>Z8/AA8</f>
        <v>0.14554978836182234</v>
      </c>
      <c r="AC8" s="10"/>
    </row>
    <row r="9" spans="1:30">
      <c r="A9" s="1465" t="s">
        <v>1188</v>
      </c>
      <c r="B9" s="2362">
        <v>1</v>
      </c>
      <c r="C9" s="49">
        <v>0</v>
      </c>
      <c r="D9" s="49">
        <v>0</v>
      </c>
      <c r="E9" s="50">
        <f>SUM(B9:D9)</f>
        <v>1</v>
      </c>
      <c r="F9" s="48">
        <v>487</v>
      </c>
      <c r="G9" s="49">
        <v>19</v>
      </c>
      <c r="H9" s="49">
        <v>100</v>
      </c>
      <c r="I9" s="51">
        <v>0</v>
      </c>
      <c r="J9" s="1466">
        <f t="shared" ref="J9:J19" si="2">F9+G9+H9+I9</f>
        <v>606</v>
      </c>
      <c r="K9" s="52">
        <f t="shared" ref="K9:K19" si="3">E9+J9</f>
        <v>607</v>
      </c>
      <c r="L9" s="1467">
        <v>22</v>
      </c>
      <c r="M9" s="489">
        <v>6</v>
      </c>
      <c r="N9" s="490">
        <v>67</v>
      </c>
      <c r="O9" s="54">
        <f t="shared" ref="O9:O19" si="4">SUM(L9:N9)</f>
        <v>95</v>
      </c>
      <c r="P9" s="1468">
        <v>778</v>
      </c>
      <c r="Q9" s="490">
        <v>4</v>
      </c>
      <c r="R9" s="490">
        <v>4</v>
      </c>
      <c r="S9" s="56">
        <f>(K9-SUM(P9:R9))-(Z9-Z8)</f>
        <v>-414</v>
      </c>
      <c r="T9" s="56">
        <f t="shared" si="1"/>
        <v>372</v>
      </c>
      <c r="U9" s="55">
        <f t="shared" ref="U9:U19" si="5">K9+O9</f>
        <v>702</v>
      </c>
      <c r="V9" s="56">
        <f t="shared" ref="V9:V19" si="6">K9-T9</f>
        <v>235</v>
      </c>
      <c r="W9" s="491"/>
      <c r="X9" s="492"/>
      <c r="Y9" s="492"/>
      <c r="Z9" s="104">
        <v>31056</v>
      </c>
      <c r="AA9" s="49">
        <v>211755.71841700003</v>
      </c>
      <c r="AB9" s="57">
        <f t="shared" ref="AB9:AB19" si="7">Z9/AA9</f>
        <v>0.14665955768355196</v>
      </c>
      <c r="AC9" s="11"/>
      <c r="AD9" s="12"/>
    </row>
    <row r="10" spans="1:30">
      <c r="A10" s="1465" t="s">
        <v>1189</v>
      </c>
      <c r="B10" s="2362">
        <v>0</v>
      </c>
      <c r="C10" s="49">
        <v>0</v>
      </c>
      <c r="D10" s="49">
        <v>0</v>
      </c>
      <c r="E10" s="50">
        <f>SUM(B10:D10)</f>
        <v>0</v>
      </c>
      <c r="F10" s="48">
        <v>479</v>
      </c>
      <c r="G10" s="49">
        <v>65</v>
      </c>
      <c r="H10" s="49">
        <v>90</v>
      </c>
      <c r="I10" s="51">
        <v>1</v>
      </c>
      <c r="J10" s="1466">
        <f t="shared" si="2"/>
        <v>635</v>
      </c>
      <c r="K10" s="52">
        <f t="shared" si="3"/>
        <v>635</v>
      </c>
      <c r="L10" s="1467">
        <v>22</v>
      </c>
      <c r="M10" s="489">
        <v>11</v>
      </c>
      <c r="N10" s="490">
        <v>190</v>
      </c>
      <c r="O10" s="54">
        <f t="shared" si="4"/>
        <v>223</v>
      </c>
      <c r="P10" s="1468">
        <v>566</v>
      </c>
      <c r="Q10" s="490">
        <v>0</v>
      </c>
      <c r="R10" s="490">
        <v>3</v>
      </c>
      <c r="S10" s="56">
        <f t="shared" ref="S10:S19" si="8">(K10-SUM(P10:R10))-(Z10-Z9)</f>
        <v>-122</v>
      </c>
      <c r="T10" s="56">
        <f t="shared" si="1"/>
        <v>447</v>
      </c>
      <c r="U10" s="55">
        <f t="shared" si="5"/>
        <v>858</v>
      </c>
      <c r="V10" s="56">
        <f t="shared" si="6"/>
        <v>188</v>
      </c>
      <c r="W10" s="491"/>
      <c r="X10" s="492"/>
      <c r="Y10" s="492"/>
      <c r="Z10" s="104">
        <v>31244</v>
      </c>
      <c r="AA10" s="49">
        <v>211755.71841700003</v>
      </c>
      <c r="AB10" s="57">
        <f>Z10/AA10</f>
        <v>0.14754737314093563</v>
      </c>
      <c r="AC10" s="11"/>
      <c r="AD10" s="12"/>
    </row>
    <row r="11" spans="1:30">
      <c r="A11" s="1465" t="s">
        <v>1190</v>
      </c>
      <c r="B11" s="2362">
        <v>1</v>
      </c>
      <c r="C11" s="49">
        <v>0</v>
      </c>
      <c r="D11" s="49">
        <v>0</v>
      </c>
      <c r="E11" s="50">
        <f>SUM(B11:D11)</f>
        <v>1</v>
      </c>
      <c r="F11" s="48">
        <v>436</v>
      </c>
      <c r="G11" s="49">
        <v>45</v>
      </c>
      <c r="H11" s="49">
        <v>115</v>
      </c>
      <c r="I11" s="51">
        <v>1</v>
      </c>
      <c r="J11" s="1466">
        <f t="shared" si="2"/>
        <v>597</v>
      </c>
      <c r="K11" s="52">
        <f t="shared" si="3"/>
        <v>598</v>
      </c>
      <c r="L11" s="1467">
        <v>21</v>
      </c>
      <c r="M11" s="489">
        <v>25</v>
      </c>
      <c r="N11" s="490">
        <v>680</v>
      </c>
      <c r="O11" s="54">
        <f t="shared" si="4"/>
        <v>726</v>
      </c>
      <c r="P11" s="1468">
        <v>294</v>
      </c>
      <c r="Q11" s="490">
        <v>1</v>
      </c>
      <c r="R11" s="490">
        <v>8</v>
      </c>
      <c r="S11" s="56">
        <f t="shared" si="8"/>
        <v>251</v>
      </c>
      <c r="T11" s="56">
        <f t="shared" si="1"/>
        <v>554</v>
      </c>
      <c r="U11" s="55">
        <f t="shared" si="5"/>
        <v>1324</v>
      </c>
      <c r="V11" s="56">
        <f t="shared" si="6"/>
        <v>44</v>
      </c>
      <c r="W11" s="491"/>
      <c r="X11" s="492"/>
      <c r="Y11" s="492"/>
      <c r="Z11" s="104">
        <v>31288</v>
      </c>
      <c r="AA11" s="49">
        <v>211755.71841700003</v>
      </c>
      <c r="AB11" s="57">
        <f t="shared" si="7"/>
        <v>0.1477551597373446</v>
      </c>
      <c r="AC11" s="11"/>
      <c r="AD11" s="12"/>
    </row>
    <row r="12" spans="1:30">
      <c r="A12" s="1465" t="s">
        <v>1121</v>
      </c>
      <c r="B12" s="2362">
        <v>0</v>
      </c>
      <c r="C12" s="49">
        <v>0</v>
      </c>
      <c r="D12" s="49">
        <v>0</v>
      </c>
      <c r="E12" s="50">
        <f>SUM(B12:D12)</f>
        <v>0</v>
      </c>
      <c r="F12" s="48">
        <v>419</v>
      </c>
      <c r="G12" s="49">
        <v>68</v>
      </c>
      <c r="H12" s="49">
        <v>84</v>
      </c>
      <c r="I12" s="51">
        <v>0</v>
      </c>
      <c r="J12" s="1466">
        <f t="shared" si="2"/>
        <v>571</v>
      </c>
      <c r="K12" s="52">
        <f t="shared" si="3"/>
        <v>571</v>
      </c>
      <c r="L12" s="1467">
        <v>92</v>
      </c>
      <c r="M12" s="489">
        <v>14</v>
      </c>
      <c r="N12" s="490">
        <v>513</v>
      </c>
      <c r="O12" s="54">
        <f t="shared" si="4"/>
        <v>619</v>
      </c>
      <c r="P12" s="1468">
        <v>279</v>
      </c>
      <c r="Q12" s="490">
        <v>2</v>
      </c>
      <c r="R12" s="490">
        <v>9</v>
      </c>
      <c r="S12" s="56">
        <f t="shared" si="8"/>
        <v>-9</v>
      </c>
      <c r="T12" s="56">
        <f t="shared" si="1"/>
        <v>281</v>
      </c>
      <c r="U12" s="55">
        <f t="shared" si="5"/>
        <v>1190</v>
      </c>
      <c r="V12" s="56">
        <f t="shared" si="6"/>
        <v>290</v>
      </c>
      <c r="W12" s="491"/>
      <c r="X12" s="492"/>
      <c r="Y12" s="492"/>
      <c r="Z12" s="104">
        <v>31578</v>
      </c>
      <c r="AA12" s="49">
        <v>211755.71841700003</v>
      </c>
      <c r="AB12" s="57">
        <f t="shared" si="7"/>
        <v>0.14912466230458538</v>
      </c>
      <c r="AC12" s="11"/>
      <c r="AD12" s="12"/>
    </row>
    <row r="13" spans="1:30">
      <c r="A13" s="1465" t="s">
        <v>1122</v>
      </c>
      <c r="B13" s="2362">
        <v>0</v>
      </c>
      <c r="C13" s="49">
        <v>0</v>
      </c>
      <c r="D13" s="49">
        <v>0</v>
      </c>
      <c r="E13" s="50">
        <f>SUM(B13:D13)</f>
        <v>0</v>
      </c>
      <c r="F13" s="48">
        <v>446</v>
      </c>
      <c r="G13" s="49">
        <v>49</v>
      </c>
      <c r="H13" s="49">
        <v>75</v>
      </c>
      <c r="I13" s="51">
        <v>0</v>
      </c>
      <c r="J13" s="1466">
        <f t="shared" si="2"/>
        <v>570</v>
      </c>
      <c r="K13" s="52">
        <f t="shared" si="3"/>
        <v>570</v>
      </c>
      <c r="L13" s="1467">
        <v>8</v>
      </c>
      <c r="M13" s="489">
        <v>59</v>
      </c>
      <c r="N13" s="490">
        <v>308</v>
      </c>
      <c r="O13" s="54">
        <f t="shared" si="4"/>
        <v>375</v>
      </c>
      <c r="P13" s="1468">
        <v>60</v>
      </c>
      <c r="Q13" s="490">
        <v>0</v>
      </c>
      <c r="R13" s="490">
        <v>2</v>
      </c>
      <c r="S13" s="56">
        <f t="shared" si="8"/>
        <v>710</v>
      </c>
      <c r="T13" s="56">
        <f t="shared" si="1"/>
        <v>772</v>
      </c>
      <c r="U13" s="55">
        <f t="shared" si="5"/>
        <v>945</v>
      </c>
      <c r="V13" s="56">
        <f t="shared" si="6"/>
        <v>-202</v>
      </c>
      <c r="W13" s="491"/>
      <c r="X13" s="492"/>
      <c r="Y13" s="492"/>
      <c r="Z13" s="104">
        <v>31376</v>
      </c>
      <c r="AA13" s="49">
        <v>211755.71841700003</v>
      </c>
      <c r="AB13" s="57">
        <f t="shared" si="7"/>
        <v>0.14817073293016247</v>
      </c>
      <c r="AC13" s="11"/>
      <c r="AD13" s="12"/>
    </row>
    <row r="14" spans="1:30">
      <c r="A14" s="1465" t="s">
        <v>1123</v>
      </c>
      <c r="B14" s="2362">
        <v>0</v>
      </c>
      <c r="C14" s="49">
        <v>2</v>
      </c>
      <c r="D14" s="49">
        <v>0</v>
      </c>
      <c r="E14" s="50">
        <f t="shared" ref="E14" si="9">SUM(B14:D14)</f>
        <v>2</v>
      </c>
      <c r="F14" s="48">
        <v>750</v>
      </c>
      <c r="G14" s="49">
        <v>53</v>
      </c>
      <c r="H14" s="49">
        <v>91</v>
      </c>
      <c r="I14" s="51">
        <v>0</v>
      </c>
      <c r="J14" s="1466">
        <f t="shared" si="2"/>
        <v>894</v>
      </c>
      <c r="K14" s="52">
        <f t="shared" si="3"/>
        <v>896</v>
      </c>
      <c r="L14" s="1467">
        <v>18</v>
      </c>
      <c r="M14" s="489">
        <v>36</v>
      </c>
      <c r="N14" s="490">
        <v>309</v>
      </c>
      <c r="O14" s="54">
        <f t="shared" si="4"/>
        <v>363</v>
      </c>
      <c r="P14" s="1468">
        <v>52</v>
      </c>
      <c r="Q14" s="490">
        <v>0</v>
      </c>
      <c r="R14" s="490">
        <v>3</v>
      </c>
      <c r="S14" s="56">
        <f t="shared" si="8"/>
        <v>381</v>
      </c>
      <c r="T14" s="56">
        <f t="shared" si="1"/>
        <v>436</v>
      </c>
      <c r="U14" s="55">
        <f t="shared" si="5"/>
        <v>1259</v>
      </c>
      <c r="V14" s="56">
        <f t="shared" si="6"/>
        <v>460</v>
      </c>
      <c r="W14" s="491"/>
      <c r="X14" s="492"/>
      <c r="Y14" s="492"/>
      <c r="Z14" s="104">
        <v>31836</v>
      </c>
      <c r="AA14" s="49">
        <v>211755.71841700003</v>
      </c>
      <c r="AB14" s="57">
        <f t="shared" si="7"/>
        <v>0.15034304734716511</v>
      </c>
      <c r="AC14" s="11"/>
      <c r="AD14" s="12"/>
    </row>
    <row r="15" spans="1:30">
      <c r="A15" s="1465" t="s">
        <v>1124</v>
      </c>
      <c r="B15" s="2362">
        <v>0</v>
      </c>
      <c r="C15" s="49">
        <v>1</v>
      </c>
      <c r="D15" s="49">
        <v>0</v>
      </c>
      <c r="E15" s="50">
        <f>SUM(B15:D15)</f>
        <v>1</v>
      </c>
      <c r="F15" s="48">
        <v>1059</v>
      </c>
      <c r="G15" s="49">
        <v>144</v>
      </c>
      <c r="H15" s="49">
        <v>163</v>
      </c>
      <c r="I15" s="51">
        <v>0</v>
      </c>
      <c r="J15" s="1466">
        <f t="shared" si="2"/>
        <v>1366</v>
      </c>
      <c r="K15" s="52">
        <f t="shared" si="3"/>
        <v>1367</v>
      </c>
      <c r="L15" s="1467">
        <v>8</v>
      </c>
      <c r="M15" s="489">
        <v>48</v>
      </c>
      <c r="N15" s="490">
        <v>11</v>
      </c>
      <c r="O15" s="54">
        <f t="shared" si="4"/>
        <v>67</v>
      </c>
      <c r="P15" s="1468">
        <v>200</v>
      </c>
      <c r="Q15" s="490">
        <v>0</v>
      </c>
      <c r="R15" s="490">
        <v>2</v>
      </c>
      <c r="S15" s="56">
        <f t="shared" si="8"/>
        <v>823</v>
      </c>
      <c r="T15" s="56">
        <f t="shared" si="1"/>
        <v>1025</v>
      </c>
      <c r="U15" s="55">
        <f t="shared" si="5"/>
        <v>1434</v>
      </c>
      <c r="V15" s="56">
        <f t="shared" si="6"/>
        <v>342</v>
      </c>
      <c r="W15" s="491"/>
      <c r="X15" s="492"/>
      <c r="Y15" s="492"/>
      <c r="Z15" s="104">
        <v>32178</v>
      </c>
      <c r="AA15" s="49">
        <v>211755.71841700003</v>
      </c>
      <c r="AB15" s="57">
        <f t="shared" si="7"/>
        <v>0.15195811589198013</v>
      </c>
      <c r="AC15" s="11"/>
      <c r="AD15" s="12"/>
    </row>
    <row r="16" spans="1:30">
      <c r="A16" s="1465" t="s">
        <v>1125</v>
      </c>
      <c r="B16" s="2362">
        <v>0</v>
      </c>
      <c r="C16" s="49">
        <v>0</v>
      </c>
      <c r="D16" s="49">
        <v>0</v>
      </c>
      <c r="E16" s="50">
        <f>SUM(B16:D16)</f>
        <v>0</v>
      </c>
      <c r="F16" s="48">
        <v>718</v>
      </c>
      <c r="G16" s="49">
        <v>30</v>
      </c>
      <c r="H16" s="49">
        <v>88</v>
      </c>
      <c r="I16" s="51">
        <v>0</v>
      </c>
      <c r="J16" s="1466">
        <f t="shared" si="2"/>
        <v>836</v>
      </c>
      <c r="K16" s="52">
        <f t="shared" si="3"/>
        <v>836</v>
      </c>
      <c r="L16" s="1467">
        <v>17</v>
      </c>
      <c r="M16" s="489">
        <v>122</v>
      </c>
      <c r="N16" s="490">
        <v>35</v>
      </c>
      <c r="O16" s="54">
        <f t="shared" si="4"/>
        <v>174</v>
      </c>
      <c r="P16" s="1468">
        <v>184</v>
      </c>
      <c r="Q16" s="490">
        <v>0</v>
      </c>
      <c r="R16" s="490">
        <v>13</v>
      </c>
      <c r="S16" s="56">
        <f t="shared" si="8"/>
        <v>872</v>
      </c>
      <c r="T16" s="56">
        <f t="shared" si="1"/>
        <v>1069</v>
      </c>
      <c r="U16" s="55">
        <f t="shared" si="5"/>
        <v>1010</v>
      </c>
      <c r="V16" s="56">
        <f t="shared" si="6"/>
        <v>-233</v>
      </c>
      <c r="W16" s="491"/>
      <c r="X16" s="492"/>
      <c r="Y16" s="492"/>
      <c r="Z16" s="104">
        <v>31945</v>
      </c>
      <c r="AA16" s="49">
        <v>211755.71841700003</v>
      </c>
      <c r="AB16" s="57">
        <f t="shared" si="7"/>
        <v>0.15085779141554184</v>
      </c>
      <c r="AC16" s="11"/>
      <c r="AD16" s="12"/>
    </row>
    <row r="17" spans="1:30">
      <c r="A17" s="1465" t="s">
        <v>1126</v>
      </c>
      <c r="B17" s="2362">
        <v>2</v>
      </c>
      <c r="C17" s="49">
        <v>27</v>
      </c>
      <c r="D17" s="49">
        <v>0</v>
      </c>
      <c r="E17" s="50">
        <f>SUM(B17:D17)</f>
        <v>29</v>
      </c>
      <c r="F17" s="48">
        <v>727</v>
      </c>
      <c r="G17" s="49">
        <v>39</v>
      </c>
      <c r="H17" s="49">
        <v>153</v>
      </c>
      <c r="I17" s="51">
        <v>0</v>
      </c>
      <c r="J17" s="1466">
        <f t="shared" si="2"/>
        <v>919</v>
      </c>
      <c r="K17" s="52">
        <f t="shared" si="3"/>
        <v>948</v>
      </c>
      <c r="L17" s="1467">
        <v>7</v>
      </c>
      <c r="M17" s="489">
        <v>33</v>
      </c>
      <c r="N17" s="490">
        <v>37</v>
      </c>
      <c r="O17" s="54">
        <f t="shared" si="4"/>
        <v>77</v>
      </c>
      <c r="P17" s="1468">
        <v>70</v>
      </c>
      <c r="Q17" s="490">
        <v>0</v>
      </c>
      <c r="R17" s="490">
        <v>0</v>
      </c>
      <c r="S17" s="56">
        <f t="shared" si="8"/>
        <v>514</v>
      </c>
      <c r="T17" s="56">
        <f t="shared" si="1"/>
        <v>584</v>
      </c>
      <c r="U17" s="55">
        <f t="shared" si="5"/>
        <v>1025</v>
      </c>
      <c r="V17" s="56">
        <f t="shared" si="6"/>
        <v>364</v>
      </c>
      <c r="W17" s="491"/>
      <c r="X17" s="492"/>
      <c r="Y17" s="492"/>
      <c r="Z17" s="104">
        <v>32309</v>
      </c>
      <c r="AA17" s="49">
        <v>211755.71841700003</v>
      </c>
      <c r="AB17" s="57">
        <f t="shared" si="7"/>
        <v>0.15257675325856132</v>
      </c>
      <c r="AC17" s="11"/>
      <c r="AD17" s="12"/>
    </row>
    <row r="18" spans="1:30">
      <c r="A18" s="1465" t="s">
        <v>1127</v>
      </c>
      <c r="B18" s="2362">
        <v>0</v>
      </c>
      <c r="C18" s="49">
        <v>0</v>
      </c>
      <c r="D18" s="49">
        <v>0</v>
      </c>
      <c r="E18" s="50">
        <f>SUM(B18:D18)</f>
        <v>0</v>
      </c>
      <c r="F18" s="48">
        <v>587</v>
      </c>
      <c r="G18" s="49">
        <v>21</v>
      </c>
      <c r="H18" s="49">
        <v>97</v>
      </c>
      <c r="I18" s="51">
        <v>0</v>
      </c>
      <c r="J18" s="1466">
        <f t="shared" si="2"/>
        <v>705</v>
      </c>
      <c r="K18" s="52">
        <f t="shared" si="3"/>
        <v>705</v>
      </c>
      <c r="L18" s="1467">
        <v>7</v>
      </c>
      <c r="M18" s="489">
        <v>21</v>
      </c>
      <c r="N18" s="490">
        <v>22</v>
      </c>
      <c r="O18" s="54">
        <f t="shared" si="4"/>
        <v>50</v>
      </c>
      <c r="P18" s="1468">
        <v>60</v>
      </c>
      <c r="Q18" s="490">
        <v>0</v>
      </c>
      <c r="R18" s="490">
        <v>1</v>
      </c>
      <c r="S18" s="56">
        <f t="shared" si="8"/>
        <v>458</v>
      </c>
      <c r="T18" s="56">
        <f t="shared" si="1"/>
        <v>519</v>
      </c>
      <c r="U18" s="55">
        <f t="shared" si="5"/>
        <v>755</v>
      </c>
      <c r="V18" s="56">
        <f t="shared" si="6"/>
        <v>186</v>
      </c>
      <c r="W18" s="491"/>
      <c r="X18" s="492"/>
      <c r="Y18" s="492"/>
      <c r="Z18" s="104">
        <v>32495</v>
      </c>
      <c r="AA18" s="49">
        <v>211755.71841700003</v>
      </c>
      <c r="AB18" s="57">
        <f t="shared" si="7"/>
        <v>0.15345512387065369</v>
      </c>
      <c r="AC18" s="11"/>
      <c r="AD18" s="12"/>
    </row>
    <row r="19" spans="1:30" ht="14.5" thickBot="1">
      <c r="A19" s="2359" t="s">
        <v>1128</v>
      </c>
      <c r="B19" s="2363">
        <v>0</v>
      </c>
      <c r="C19" s="1012">
        <v>12</v>
      </c>
      <c r="D19" s="1012">
        <v>0</v>
      </c>
      <c r="E19" s="2364">
        <f>SUM(B19:D19)</f>
        <v>12</v>
      </c>
      <c r="F19" s="48">
        <v>501</v>
      </c>
      <c r="G19" s="49">
        <v>41</v>
      </c>
      <c r="H19" s="49">
        <v>85</v>
      </c>
      <c r="I19" s="51">
        <v>0</v>
      </c>
      <c r="J19" s="1469">
        <f t="shared" si="2"/>
        <v>627</v>
      </c>
      <c r="K19" s="52">
        <f t="shared" si="3"/>
        <v>639</v>
      </c>
      <c r="L19" s="493">
        <v>5</v>
      </c>
      <c r="M19" s="1012">
        <v>58</v>
      </c>
      <c r="N19" s="1013">
        <v>89</v>
      </c>
      <c r="O19" s="54">
        <f t="shared" si="4"/>
        <v>152</v>
      </c>
      <c r="P19" s="494">
        <v>86</v>
      </c>
      <c r="Q19" s="1013">
        <v>0</v>
      </c>
      <c r="R19" s="1013">
        <v>2</v>
      </c>
      <c r="S19" s="56">
        <f t="shared" si="8"/>
        <v>553</v>
      </c>
      <c r="T19" s="56">
        <f t="shared" si="1"/>
        <v>641</v>
      </c>
      <c r="U19" s="55">
        <f t="shared" si="5"/>
        <v>791</v>
      </c>
      <c r="V19" s="56">
        <f t="shared" si="6"/>
        <v>-2</v>
      </c>
      <c r="W19" s="957"/>
      <c r="X19" s="1014"/>
      <c r="Y19" s="1014"/>
      <c r="Z19" s="104">
        <v>32493</v>
      </c>
      <c r="AA19" s="49">
        <v>211755.71841700003</v>
      </c>
      <c r="AB19" s="57">
        <f t="shared" si="7"/>
        <v>0.15344567902536235</v>
      </c>
      <c r="AC19" s="11"/>
      <c r="AD19" s="12"/>
    </row>
    <row r="20" spans="1:30" ht="14.5" thickBot="1">
      <c r="A20" s="2365" t="s">
        <v>1191</v>
      </c>
      <c r="B20" s="2358">
        <f>SUM(B8:B19)</f>
        <v>6</v>
      </c>
      <c r="C20" s="2366">
        <f t="shared" ref="C20:V20" si="10">SUM(C8:C19)</f>
        <v>42</v>
      </c>
      <c r="D20" s="2366">
        <f t="shared" si="10"/>
        <v>0</v>
      </c>
      <c r="E20" s="2367">
        <f t="shared" si="10"/>
        <v>48</v>
      </c>
      <c r="F20" s="110">
        <f t="shared" si="10"/>
        <v>7140</v>
      </c>
      <c r="G20" s="110">
        <f t="shared" si="10"/>
        <v>610</v>
      </c>
      <c r="H20" s="110">
        <f t="shared" si="10"/>
        <v>1263</v>
      </c>
      <c r="I20" s="110">
        <f t="shared" si="10"/>
        <v>3</v>
      </c>
      <c r="J20" s="110">
        <f t="shared" si="10"/>
        <v>9016</v>
      </c>
      <c r="K20" s="110">
        <f t="shared" si="10"/>
        <v>9064</v>
      </c>
      <c r="L20" s="110">
        <f t="shared" si="10"/>
        <v>256</v>
      </c>
      <c r="M20" s="110">
        <f t="shared" si="10"/>
        <v>439</v>
      </c>
      <c r="N20" s="110">
        <f t="shared" si="10"/>
        <v>2261</v>
      </c>
      <c r="O20" s="110">
        <f>SUM(O8:O19)</f>
        <v>2956</v>
      </c>
      <c r="P20" s="110">
        <f t="shared" si="10"/>
        <v>3556</v>
      </c>
      <c r="Q20" s="110">
        <f t="shared" si="10"/>
        <v>7</v>
      </c>
      <c r="R20" s="111">
        <f t="shared" si="10"/>
        <v>57</v>
      </c>
      <c r="S20" s="110">
        <f t="shared" si="10"/>
        <v>3348</v>
      </c>
      <c r="T20" s="110">
        <f t="shared" si="10"/>
        <v>6968</v>
      </c>
      <c r="U20" s="110">
        <f t="shared" si="10"/>
        <v>12020</v>
      </c>
      <c r="V20" s="111">
        <f t="shared" si="10"/>
        <v>2096</v>
      </c>
      <c r="W20" s="111">
        <v>22475</v>
      </c>
      <c r="X20" s="111">
        <v>7455</v>
      </c>
      <c r="Y20" s="109"/>
      <c r="Z20" s="110">
        <f>Z19</f>
        <v>32493</v>
      </c>
      <c r="AA20" s="111">
        <f>AA19</f>
        <v>211755.71841700003</v>
      </c>
      <c r="AB20" s="112">
        <f>Z20/AA20</f>
        <v>0.15344567902536235</v>
      </c>
      <c r="AC20" s="10"/>
    </row>
    <row r="21" spans="1:30">
      <c r="A21" s="2296"/>
      <c r="B21" s="27"/>
      <c r="C21" s="27"/>
      <c r="D21" s="27"/>
      <c r="E21" s="27"/>
      <c r="F21" s="27"/>
      <c r="G21" s="27"/>
      <c r="H21" s="27"/>
      <c r="I21" s="27"/>
      <c r="J21" s="27"/>
      <c r="K21" s="27"/>
      <c r="L21" s="27"/>
      <c r="M21" s="27"/>
      <c r="N21" s="27"/>
      <c r="O21" s="27"/>
      <c r="P21" s="28"/>
      <c r="Q21" s="28"/>
      <c r="R21" s="28"/>
      <c r="S21" s="28"/>
      <c r="T21" s="28"/>
      <c r="U21" s="28"/>
      <c r="V21" s="10"/>
      <c r="W21" s="10"/>
      <c r="X21" s="10"/>
      <c r="Y21" s="10"/>
      <c r="Z21" s="28"/>
      <c r="AA21" s="10"/>
      <c r="AB21" s="10"/>
      <c r="AC21" s="10"/>
    </row>
    <row r="22" spans="1:30">
      <c r="A22" s="105"/>
      <c r="B22" s="10"/>
      <c r="C22" s="10"/>
      <c r="D22" s="10"/>
      <c r="E22" s="10"/>
      <c r="F22" s="10"/>
      <c r="G22" s="10"/>
      <c r="H22" s="10"/>
      <c r="I22" s="29"/>
      <c r="J22" s="10"/>
      <c r="K22" s="10"/>
      <c r="L22" s="10"/>
      <c r="M22" s="10"/>
      <c r="N22" s="10"/>
      <c r="O22" s="10"/>
      <c r="P22" s="10"/>
      <c r="Q22" s="10"/>
      <c r="R22" s="10"/>
      <c r="S22" s="10"/>
      <c r="T22" s="10"/>
      <c r="U22" s="10"/>
      <c r="V22" s="10"/>
      <c r="W22" s="10"/>
      <c r="X22" s="10"/>
      <c r="Y22" s="10"/>
      <c r="Z22" s="10"/>
      <c r="AA22" s="10"/>
      <c r="AB22" s="10"/>
      <c r="AC22" s="10"/>
    </row>
    <row r="23" spans="1:30" ht="16">
      <c r="A23" s="2360" t="s">
        <v>1473</v>
      </c>
      <c r="B23" s="31"/>
      <c r="C23" s="31"/>
      <c r="D23" s="31"/>
      <c r="E23" s="31"/>
      <c r="F23" s="31"/>
      <c r="G23" s="31"/>
      <c r="H23" s="31"/>
      <c r="I23" s="31"/>
      <c r="J23" s="31"/>
      <c r="K23" s="31"/>
      <c r="L23" s="31"/>
      <c r="M23" s="31"/>
      <c r="N23" s="31"/>
      <c r="O23" s="10"/>
      <c r="P23" s="10"/>
      <c r="Q23" s="10"/>
      <c r="R23" s="10"/>
      <c r="S23" s="31"/>
      <c r="T23" s="31"/>
      <c r="U23" s="31"/>
      <c r="V23" s="10"/>
      <c r="W23" s="10"/>
      <c r="X23" s="10"/>
      <c r="Y23" s="10"/>
      <c r="Z23" s="10"/>
      <c r="AA23" s="10"/>
      <c r="AB23" s="10"/>
      <c r="AC23" s="10"/>
    </row>
    <row r="24" spans="1:30" ht="16">
      <c r="A24" s="2360" t="s">
        <v>1474</v>
      </c>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row>
    <row r="25" spans="1:30" ht="16">
      <c r="A25" s="2360" t="s">
        <v>1475</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row>
    <row r="26" spans="1:30" ht="16">
      <c r="A26" s="2360" t="s">
        <v>1476</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row>
    <row r="27" spans="1:30" ht="16">
      <c r="A27" s="2360" t="s">
        <v>1477</v>
      </c>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row>
    <row r="28" spans="1:30" ht="16">
      <c r="A28" s="2360" t="s">
        <v>1478</v>
      </c>
    </row>
    <row r="29" spans="1:30" ht="16">
      <c r="A29" s="2360" t="s">
        <v>1479</v>
      </c>
    </row>
  </sheetData>
  <mergeCells count="26">
    <mergeCell ref="Q6:Q7"/>
    <mergeCell ref="R6:R7"/>
    <mergeCell ref="S6:S7"/>
    <mergeCell ref="T6:T7"/>
    <mergeCell ref="U6:U7"/>
    <mergeCell ref="L6:L7"/>
    <mergeCell ref="M6:M7"/>
    <mergeCell ref="N6:N7"/>
    <mergeCell ref="O6:O7"/>
    <mergeCell ref="P6:P7"/>
    <mergeCell ref="A1:AB1"/>
    <mergeCell ref="A2:AB2"/>
    <mergeCell ref="A3:AB3"/>
    <mergeCell ref="A5:A7"/>
    <mergeCell ref="B5:K5"/>
    <mergeCell ref="L5:O5"/>
    <mergeCell ref="P5:T5"/>
    <mergeCell ref="U5:V5"/>
    <mergeCell ref="W5:Y6"/>
    <mergeCell ref="Z5:Z7"/>
    <mergeCell ref="V6:V7"/>
    <mergeCell ref="AA5:AA7"/>
    <mergeCell ref="AB5:AB7"/>
    <mergeCell ref="B6:E6"/>
    <mergeCell ref="F6:J6"/>
    <mergeCell ref="K6:K7"/>
  </mergeCells>
  <printOptions horizontalCentered="1"/>
  <pageMargins left="0.25" right="0.25" top="0.5" bottom="0.5" header="0.3" footer="0.3"/>
  <pageSetup scale="32" orientation="portrait" r:id="rId1"/>
  <headerFooter scaleWithDoc="0"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ECC7C-DC0E-4647-B045-8BBFD6DCE960}">
  <sheetPr>
    <pageSetUpPr fitToPage="1"/>
  </sheetPr>
  <dimension ref="A1:AD91"/>
  <sheetViews>
    <sheetView view="pageBreakPreview" zoomScale="90" zoomScaleNormal="100" zoomScaleSheetLayoutView="90" workbookViewId="0">
      <selection activeCell="E32" sqref="E32"/>
    </sheetView>
  </sheetViews>
  <sheetFormatPr defaultColWidth="9.453125" defaultRowHeight="13"/>
  <cols>
    <col min="1" max="2" width="16.54296875" style="10" customWidth="1"/>
    <col min="3" max="3" width="14.453125" style="10" customWidth="1"/>
    <col min="4" max="10" width="16.54296875" style="10" customWidth="1"/>
    <col min="11" max="11" width="16.453125" style="10" customWidth="1"/>
    <col min="12" max="12" width="25.54296875" style="10" bestFit="1" customWidth="1"/>
    <col min="13" max="15" width="9.453125" style="10"/>
    <col min="16" max="16" width="26.7265625" style="10" customWidth="1"/>
    <col min="17" max="16384" width="9.453125" style="10"/>
  </cols>
  <sheetData>
    <row r="1" spans="1:30" s="8" customFormat="1" ht="21" customHeight="1">
      <c r="A1" s="2439" t="s">
        <v>1480</v>
      </c>
      <c r="B1" s="2439"/>
      <c r="C1" s="2439"/>
      <c r="D1" s="2439"/>
      <c r="E1" s="2439"/>
      <c r="F1" s="2439"/>
      <c r="G1" s="2439"/>
      <c r="H1" s="2439"/>
      <c r="I1" s="2439"/>
      <c r="J1" s="2439"/>
      <c r="K1" s="2439"/>
      <c r="L1" s="154"/>
      <c r="M1" s="154"/>
      <c r="N1" s="154"/>
      <c r="O1" s="154"/>
      <c r="P1" s="154"/>
      <c r="Q1" s="154"/>
      <c r="R1" s="154"/>
      <c r="S1" s="154"/>
      <c r="T1" s="154"/>
      <c r="U1" s="154"/>
      <c r="V1" s="154"/>
      <c r="W1" s="154"/>
      <c r="X1" s="154"/>
      <c r="Y1" s="154"/>
      <c r="Z1" s="154"/>
      <c r="AA1" s="154"/>
      <c r="AB1" s="154"/>
      <c r="AC1" s="154"/>
      <c r="AD1" s="154"/>
    </row>
    <row r="2" spans="1:30" s="7" customFormat="1" ht="15">
      <c r="A2" s="2436" t="str" cm="1">
        <f t="array" ref="A2">'ESA Summary Table 1'!A2:A2</f>
        <v>Southern California Edison</v>
      </c>
      <c r="B2" s="2436"/>
      <c r="C2" s="2436"/>
      <c r="D2" s="2436"/>
      <c r="E2" s="2436"/>
      <c r="F2" s="2436"/>
      <c r="G2" s="2436"/>
      <c r="H2" s="2436"/>
      <c r="I2" s="2436"/>
      <c r="J2" s="2436"/>
      <c r="K2" s="2436"/>
      <c r="L2" s="63"/>
      <c r="M2" s="63"/>
      <c r="N2" s="63"/>
      <c r="O2" s="63"/>
      <c r="P2" s="63"/>
      <c r="Q2" s="63"/>
      <c r="R2" s="63"/>
      <c r="S2" s="63"/>
      <c r="T2" s="63"/>
      <c r="U2" s="63"/>
      <c r="V2" s="63"/>
      <c r="W2" s="63"/>
      <c r="X2" s="63"/>
      <c r="Y2" s="63"/>
      <c r="Z2" s="63"/>
      <c r="AA2" s="63"/>
      <c r="AB2" s="63"/>
      <c r="AC2" s="63"/>
      <c r="AD2" s="63"/>
    </row>
    <row r="3" spans="1:30" s="7" customFormat="1" ht="15">
      <c r="A3" s="2436" t="str" cm="1">
        <f t="array" ref="A3">'ESA Summary Table 1'!A3:A3</f>
        <v>Program Year 2024 Annual Report</v>
      </c>
      <c r="B3" s="2436"/>
      <c r="C3" s="2436"/>
      <c r="D3" s="2436"/>
      <c r="E3" s="2436"/>
      <c r="F3" s="2436"/>
      <c r="G3" s="2436"/>
      <c r="H3" s="2436"/>
      <c r="I3" s="2436"/>
      <c r="J3" s="2436"/>
      <c r="K3" s="2436"/>
      <c r="L3" s="155"/>
      <c r="M3" s="155"/>
      <c r="N3" s="155"/>
      <c r="O3" s="155"/>
      <c r="P3" s="155"/>
      <c r="Q3" s="155"/>
      <c r="R3" s="155"/>
      <c r="S3" s="155"/>
      <c r="T3" s="155"/>
      <c r="U3" s="155"/>
      <c r="V3" s="155"/>
      <c r="W3" s="155"/>
      <c r="X3" s="155"/>
      <c r="Y3" s="155"/>
      <c r="Z3" s="155"/>
      <c r="AA3" s="155"/>
      <c r="AB3" s="155"/>
      <c r="AC3" s="155"/>
      <c r="AD3" s="155"/>
    </row>
    <row r="4" spans="1:30" ht="13.5" thickBot="1"/>
    <row r="5" spans="1:30" ht="15.5" thickBot="1">
      <c r="A5" s="2727" t="s">
        <v>1481</v>
      </c>
      <c r="B5" s="2728"/>
      <c r="C5" s="2728"/>
      <c r="D5" s="2728"/>
      <c r="E5" s="2728"/>
      <c r="F5" s="2728"/>
      <c r="G5" s="2728"/>
      <c r="H5" s="2728"/>
      <c r="I5" s="2728"/>
      <c r="J5" s="2728"/>
      <c r="K5" s="2729"/>
    </row>
    <row r="6" spans="1:30" ht="78.5" thickBot="1">
      <c r="A6" s="113" t="s">
        <v>1114</v>
      </c>
      <c r="B6" s="133" t="s">
        <v>1482</v>
      </c>
      <c r="C6" s="133" t="s">
        <v>1202</v>
      </c>
      <c r="D6" s="134" t="s">
        <v>1483</v>
      </c>
      <c r="E6" s="134" t="s">
        <v>1204</v>
      </c>
      <c r="F6" s="134" t="s">
        <v>1205</v>
      </c>
      <c r="G6" s="133" t="s">
        <v>1484</v>
      </c>
      <c r="H6" s="133" t="s">
        <v>1485</v>
      </c>
      <c r="I6" s="133" t="s">
        <v>1208</v>
      </c>
      <c r="J6" s="134" t="s">
        <v>1209</v>
      </c>
      <c r="K6" s="135" t="s">
        <v>1486</v>
      </c>
    </row>
    <row r="7" spans="1:30" ht="15.5">
      <c r="A7" s="81" t="s">
        <v>1187</v>
      </c>
      <c r="B7" s="82">
        <f>'FERA-Table 2'!Z8</f>
        <v>30821</v>
      </c>
      <c r="C7" s="82">
        <v>81</v>
      </c>
      <c r="D7" s="1016">
        <f t="shared" ref="D7:D18" si="0">C7/B7</f>
        <v>2.6280782583303591E-3</v>
      </c>
      <c r="E7" s="1016">
        <f t="shared" ref="E7:E19" si="1">G7/C7</f>
        <v>0.37037037037037035</v>
      </c>
      <c r="F7" s="1016">
        <f t="shared" ref="F7:F19" si="2">H7/C7</f>
        <v>0</v>
      </c>
      <c r="G7" s="82">
        <v>30</v>
      </c>
      <c r="H7" s="82">
        <v>0</v>
      </c>
      <c r="I7" s="82">
        <f t="shared" ref="I7:I18" si="3">SUM(G7:H7)</f>
        <v>30</v>
      </c>
      <c r="J7" s="1016">
        <f>IF(C7=0,0,I7/C7)</f>
        <v>0.37037037037037035</v>
      </c>
      <c r="K7" s="85">
        <f t="shared" ref="K7:K19" si="4">I7/B7</f>
        <v>9.7336231790013305E-4</v>
      </c>
      <c r="N7" s="159"/>
      <c r="O7" s="159"/>
      <c r="P7" s="159"/>
    </row>
    <row r="8" spans="1:30" ht="15.5">
      <c r="A8" s="1412" t="s">
        <v>1188</v>
      </c>
      <c r="B8" s="82">
        <f>'FERA-Table 2'!Z9</f>
        <v>31056</v>
      </c>
      <c r="C8" s="936">
        <v>50</v>
      </c>
      <c r="D8" s="1016">
        <f t="shared" si="0"/>
        <v>1.6099948480164863E-3</v>
      </c>
      <c r="E8" s="1016">
        <f t="shared" si="1"/>
        <v>0</v>
      </c>
      <c r="F8" s="1016">
        <f t="shared" si="2"/>
        <v>0</v>
      </c>
      <c r="G8" s="936">
        <v>0</v>
      </c>
      <c r="H8" s="936">
        <v>0</v>
      </c>
      <c r="I8" s="82">
        <f t="shared" si="3"/>
        <v>0</v>
      </c>
      <c r="J8" s="1016">
        <f t="shared" ref="J8:J18" si="5">IF(C8=0,0,I8/C8)</f>
        <v>0</v>
      </c>
      <c r="K8" s="85">
        <f t="shared" si="4"/>
        <v>0</v>
      </c>
      <c r="N8" s="160"/>
      <c r="O8" s="159"/>
      <c r="P8" s="159"/>
    </row>
    <row r="9" spans="1:30" ht="15.5">
      <c r="A9" s="1412" t="s">
        <v>1189</v>
      </c>
      <c r="B9" s="82">
        <f>'FERA-Table 2'!Z10</f>
        <v>31244</v>
      </c>
      <c r="C9" s="936">
        <v>88</v>
      </c>
      <c r="D9" s="1016">
        <f t="shared" si="0"/>
        <v>2.816540775828959E-3</v>
      </c>
      <c r="E9" s="1016">
        <f t="shared" si="1"/>
        <v>0.43181818181818182</v>
      </c>
      <c r="F9" s="1016">
        <f t="shared" si="2"/>
        <v>2.2727272727272728E-2</v>
      </c>
      <c r="G9" s="936">
        <v>38</v>
      </c>
      <c r="H9" s="936">
        <v>2</v>
      </c>
      <c r="I9" s="82">
        <f t="shared" si="3"/>
        <v>40</v>
      </c>
      <c r="J9" s="1016">
        <f t="shared" si="5"/>
        <v>0.45454545454545453</v>
      </c>
      <c r="K9" s="85">
        <f t="shared" si="4"/>
        <v>1.2802458071949814E-3</v>
      </c>
    </row>
    <row r="10" spans="1:30" ht="15.5">
      <c r="A10" s="1412" t="s">
        <v>1190</v>
      </c>
      <c r="B10" s="82">
        <f>'FERA-Table 2'!Z11</f>
        <v>31288</v>
      </c>
      <c r="C10" s="936">
        <v>13</v>
      </c>
      <c r="D10" s="1016">
        <f t="shared" si="0"/>
        <v>4.1549475837381744E-4</v>
      </c>
      <c r="E10" s="1016">
        <f t="shared" si="1"/>
        <v>7.6923076923076927E-2</v>
      </c>
      <c r="F10" s="1016">
        <f t="shared" si="2"/>
        <v>0</v>
      </c>
      <c r="G10" s="936">
        <v>1</v>
      </c>
      <c r="H10" s="936">
        <v>0</v>
      </c>
      <c r="I10" s="82">
        <f t="shared" si="3"/>
        <v>1</v>
      </c>
      <c r="J10" s="1016">
        <f t="shared" si="5"/>
        <v>7.6923076923076927E-2</v>
      </c>
      <c r="K10" s="85">
        <f t="shared" si="4"/>
        <v>3.1961135259524421E-5</v>
      </c>
    </row>
    <row r="11" spans="1:30" ht="15.5">
      <c r="A11" s="1412" t="s">
        <v>1121</v>
      </c>
      <c r="B11" s="82">
        <f>'FERA-Table 2'!Z12</f>
        <v>31578</v>
      </c>
      <c r="C11" s="936">
        <v>10</v>
      </c>
      <c r="D11" s="1016">
        <f t="shared" si="0"/>
        <v>3.166761669516752E-4</v>
      </c>
      <c r="E11" s="1016">
        <f t="shared" si="1"/>
        <v>0</v>
      </c>
      <c r="F11" s="1016">
        <f t="shared" si="2"/>
        <v>0</v>
      </c>
      <c r="G11" s="936">
        <v>0</v>
      </c>
      <c r="H11" s="936">
        <v>0</v>
      </c>
      <c r="I11" s="82">
        <f t="shared" si="3"/>
        <v>0</v>
      </c>
      <c r="J11" s="1016">
        <f t="shared" si="5"/>
        <v>0</v>
      </c>
      <c r="K11" s="85">
        <f t="shared" si="4"/>
        <v>0</v>
      </c>
    </row>
    <row r="12" spans="1:30" ht="15.5">
      <c r="A12" s="1412" t="s">
        <v>1122</v>
      </c>
      <c r="B12" s="82">
        <f>'FERA-Table 2'!Z13</f>
        <v>31376</v>
      </c>
      <c r="C12" s="936">
        <v>124</v>
      </c>
      <c r="D12" s="1016">
        <f t="shared" si="0"/>
        <v>3.95206527281999E-3</v>
      </c>
      <c r="E12" s="1016">
        <f t="shared" si="1"/>
        <v>0.60483870967741937</v>
      </c>
      <c r="F12" s="1016">
        <f t="shared" si="2"/>
        <v>1.6129032258064516E-2</v>
      </c>
      <c r="G12" s="936">
        <v>75</v>
      </c>
      <c r="H12" s="936">
        <v>2</v>
      </c>
      <c r="I12" s="82">
        <f t="shared" si="3"/>
        <v>77</v>
      </c>
      <c r="J12" s="1016">
        <f t="shared" si="5"/>
        <v>0.62096774193548387</v>
      </c>
      <c r="K12" s="85">
        <f t="shared" si="4"/>
        <v>2.4541050484446713E-3</v>
      </c>
    </row>
    <row r="13" spans="1:30" ht="15.5">
      <c r="A13" s="1412" t="s">
        <v>1123</v>
      </c>
      <c r="B13" s="82">
        <f>'FERA-Table 2'!Z14</f>
        <v>31836</v>
      </c>
      <c r="C13" s="936">
        <v>14</v>
      </c>
      <c r="D13" s="1016">
        <f t="shared" si="0"/>
        <v>4.3975373790677223E-4</v>
      </c>
      <c r="E13" s="1016">
        <f t="shared" si="1"/>
        <v>0</v>
      </c>
      <c r="F13" s="1016">
        <f t="shared" si="2"/>
        <v>0</v>
      </c>
      <c r="G13" s="936">
        <v>0</v>
      </c>
      <c r="H13" s="936">
        <v>0</v>
      </c>
      <c r="I13" s="82">
        <f t="shared" si="3"/>
        <v>0</v>
      </c>
      <c r="J13" s="1016">
        <f t="shared" si="5"/>
        <v>0</v>
      </c>
      <c r="K13" s="85">
        <f t="shared" si="4"/>
        <v>0</v>
      </c>
    </row>
    <row r="14" spans="1:30" ht="15.5">
      <c r="A14" s="1412" t="s">
        <v>1124</v>
      </c>
      <c r="B14" s="82">
        <f>'FERA-Table 2'!Z15</f>
        <v>32178</v>
      </c>
      <c r="C14" s="936">
        <v>1</v>
      </c>
      <c r="D14" s="1016">
        <f t="shared" si="0"/>
        <v>3.1077133445211011E-5</v>
      </c>
      <c r="E14" s="1016">
        <f t="shared" si="1"/>
        <v>0</v>
      </c>
      <c r="F14" s="1016">
        <f t="shared" si="2"/>
        <v>0</v>
      </c>
      <c r="G14" s="936">
        <v>0</v>
      </c>
      <c r="H14" s="936">
        <v>0</v>
      </c>
      <c r="I14" s="82">
        <f t="shared" si="3"/>
        <v>0</v>
      </c>
      <c r="J14" s="1016">
        <f t="shared" si="5"/>
        <v>0</v>
      </c>
      <c r="K14" s="85">
        <f t="shared" si="4"/>
        <v>0</v>
      </c>
    </row>
    <row r="15" spans="1:30" ht="15.5">
      <c r="A15" s="1412" t="s">
        <v>1125</v>
      </c>
      <c r="B15" s="82">
        <f>'FERA-Table 2'!Z16</f>
        <v>31945</v>
      </c>
      <c r="C15" s="936">
        <v>3</v>
      </c>
      <c r="D15" s="1016">
        <f t="shared" si="0"/>
        <v>9.3911410236343718E-5</v>
      </c>
      <c r="E15" s="1016">
        <f t="shared" si="1"/>
        <v>0</v>
      </c>
      <c r="F15" s="1016">
        <f t="shared" si="2"/>
        <v>0</v>
      </c>
      <c r="G15" s="936">
        <v>0</v>
      </c>
      <c r="H15" s="936">
        <v>0</v>
      </c>
      <c r="I15" s="82">
        <f t="shared" si="3"/>
        <v>0</v>
      </c>
      <c r="J15" s="1016">
        <f t="shared" si="5"/>
        <v>0</v>
      </c>
      <c r="K15" s="85">
        <f t="shared" si="4"/>
        <v>0</v>
      </c>
    </row>
    <row r="16" spans="1:30" ht="15.5">
      <c r="A16" s="1412" t="s">
        <v>1126</v>
      </c>
      <c r="B16" s="82">
        <f>'FERA-Table 2'!Z17</f>
        <v>32309</v>
      </c>
      <c r="C16" s="936">
        <v>192</v>
      </c>
      <c r="D16" s="1016">
        <f t="shared" si="0"/>
        <v>5.9426166083753756E-3</v>
      </c>
      <c r="E16" s="1016">
        <f t="shared" si="1"/>
        <v>0.84895833333333337</v>
      </c>
      <c r="F16" s="1016">
        <f t="shared" si="2"/>
        <v>0</v>
      </c>
      <c r="G16" s="936">
        <v>163</v>
      </c>
      <c r="H16" s="936">
        <v>0</v>
      </c>
      <c r="I16" s="82">
        <f t="shared" si="3"/>
        <v>163</v>
      </c>
      <c r="J16" s="1016">
        <f t="shared" si="5"/>
        <v>0.84895833333333337</v>
      </c>
      <c r="K16" s="85">
        <f t="shared" si="4"/>
        <v>5.0450338914853447E-3</v>
      </c>
    </row>
    <row r="17" spans="1:11" ht="15.5">
      <c r="A17" s="1412" t="s">
        <v>1127</v>
      </c>
      <c r="B17" s="82">
        <f>'FERA-Table 2'!Z18</f>
        <v>32495</v>
      </c>
      <c r="C17" s="936">
        <v>48</v>
      </c>
      <c r="D17" s="1016">
        <f t="shared" si="0"/>
        <v>1.4771503308201263E-3</v>
      </c>
      <c r="E17" s="1016">
        <f t="shared" si="1"/>
        <v>0</v>
      </c>
      <c r="F17" s="1016">
        <f t="shared" si="2"/>
        <v>0</v>
      </c>
      <c r="G17" s="936">
        <v>0</v>
      </c>
      <c r="H17" s="936">
        <v>0</v>
      </c>
      <c r="I17" s="82">
        <f t="shared" si="3"/>
        <v>0</v>
      </c>
      <c r="J17" s="1016">
        <f t="shared" si="5"/>
        <v>0</v>
      </c>
      <c r="K17" s="85">
        <f t="shared" si="4"/>
        <v>0</v>
      </c>
    </row>
    <row r="18" spans="1:11" ht="16" thickBot="1">
      <c r="A18" s="937" t="s">
        <v>1128</v>
      </c>
      <c r="B18" s="82">
        <f>'FERA-Table 2'!Z19</f>
        <v>32493</v>
      </c>
      <c r="C18" s="1003">
        <v>38</v>
      </c>
      <c r="D18" s="1016">
        <f t="shared" si="0"/>
        <v>1.1694826578032191E-3</v>
      </c>
      <c r="E18" s="1016">
        <f t="shared" si="1"/>
        <v>0</v>
      </c>
      <c r="F18" s="1016">
        <f t="shared" si="2"/>
        <v>0</v>
      </c>
      <c r="G18" s="1003">
        <v>0</v>
      </c>
      <c r="H18" s="1003">
        <v>0</v>
      </c>
      <c r="I18" s="101">
        <f t="shared" si="3"/>
        <v>0</v>
      </c>
      <c r="J18" s="1016">
        <f t="shared" si="5"/>
        <v>0</v>
      </c>
      <c r="K18" s="85">
        <f t="shared" si="4"/>
        <v>0</v>
      </c>
    </row>
    <row r="19" spans="1:11" ht="15.5" thickBot="1">
      <c r="A19" s="114" t="s">
        <v>1191</v>
      </c>
      <c r="B19" s="115">
        <f>B18</f>
        <v>32493</v>
      </c>
      <c r="C19" s="115">
        <f>SUM(C7:C18)</f>
        <v>662</v>
      </c>
      <c r="D19" s="1017">
        <f>C19/B19</f>
        <v>2.0373618933308711E-2</v>
      </c>
      <c r="E19" s="1017">
        <f t="shared" si="1"/>
        <v>0.46374622356495471</v>
      </c>
      <c r="F19" s="1017">
        <f t="shared" si="2"/>
        <v>6.0422960725075529E-3</v>
      </c>
      <c r="G19" s="115">
        <f>SUM(G7:G18)</f>
        <v>307</v>
      </c>
      <c r="H19" s="115">
        <f>SUM(H7:H18)</f>
        <v>4</v>
      </c>
      <c r="I19" s="115">
        <f>SUM(I7:I18)</f>
        <v>311</v>
      </c>
      <c r="J19" s="1017">
        <f t="shared" ref="J19" si="6">I19/C19</f>
        <v>0.46978851963746221</v>
      </c>
      <c r="K19" s="116">
        <f t="shared" si="4"/>
        <v>9.571292278336873E-3</v>
      </c>
    </row>
    <row r="20" spans="1:11" ht="15">
      <c r="A20" s="2297"/>
      <c r="B20" s="2298"/>
      <c r="C20" s="2298"/>
      <c r="D20" s="2299"/>
      <c r="E20" s="2299"/>
      <c r="F20" s="2299"/>
      <c r="G20" s="2298"/>
      <c r="H20" s="2298"/>
      <c r="I20" s="2298"/>
      <c r="J20" s="2299"/>
      <c r="K20" s="2299"/>
    </row>
    <row r="21" spans="1:11" ht="15.5">
      <c r="A21" s="2730" t="s">
        <v>1551</v>
      </c>
      <c r="B21" s="2731"/>
      <c r="C21" s="2731"/>
      <c r="D21" s="2731"/>
      <c r="E21" s="2731"/>
      <c r="F21" s="2731"/>
      <c r="G21" s="2731"/>
      <c r="H21" s="2731"/>
      <c r="I21" s="2731"/>
      <c r="J21" s="2731"/>
      <c r="K21" s="2549"/>
    </row>
    <row r="22" spans="1:11" ht="15.5">
      <c r="A22" s="2732" t="s">
        <v>1552</v>
      </c>
      <c r="B22" s="2733"/>
      <c r="C22" s="2733"/>
      <c r="D22" s="2733"/>
      <c r="E22" s="2733"/>
      <c r="F22" s="2733"/>
      <c r="G22" s="2733"/>
      <c r="H22" s="2733"/>
      <c r="I22" s="2733"/>
      <c r="J22" s="2733"/>
      <c r="K22" s="2733"/>
    </row>
    <row r="23" spans="1:11" ht="32.65" customHeight="1">
      <c r="A23" s="2731" t="s">
        <v>1553</v>
      </c>
      <c r="B23" s="2731"/>
      <c r="C23" s="2731"/>
      <c r="D23" s="2731"/>
      <c r="E23" s="2731"/>
      <c r="F23" s="2731"/>
      <c r="G23" s="2731"/>
      <c r="H23" s="2731"/>
      <c r="I23" s="2731"/>
      <c r="J23" s="2731"/>
      <c r="K23" s="2731"/>
    </row>
    <row r="24" spans="1:11" ht="15.5">
      <c r="A24" s="2734" t="s">
        <v>1554</v>
      </c>
      <c r="B24" s="2549"/>
      <c r="C24" s="2549"/>
      <c r="D24" s="2549"/>
      <c r="E24" s="2549"/>
      <c r="F24" s="2549"/>
      <c r="G24" s="2549"/>
      <c r="H24" s="2549"/>
      <c r="I24" s="2549"/>
      <c r="J24" s="2549"/>
      <c r="K24" s="102"/>
    </row>
    <row r="25" spans="1:11" ht="17.149999999999999" customHeight="1" thickBot="1">
      <c r="A25" s="2735"/>
      <c r="B25" s="2735"/>
      <c r="C25" s="2735"/>
      <c r="D25" s="2735"/>
      <c r="E25" s="2735"/>
      <c r="F25" s="2735"/>
      <c r="G25" s="2735"/>
      <c r="H25" s="2735"/>
      <c r="I25" s="2735"/>
      <c r="J25" s="1725"/>
      <c r="K25" s="1725"/>
    </row>
    <row r="26" spans="1:11" ht="15.65" customHeight="1">
      <c r="A26" s="2736" t="s">
        <v>1487</v>
      </c>
      <c r="B26" s="2737"/>
      <c r="C26" s="2737"/>
      <c r="D26" s="2737"/>
      <c r="E26" s="2737"/>
      <c r="F26" s="2737"/>
      <c r="G26" s="2737"/>
      <c r="H26" s="2737"/>
      <c r="I26" s="2737"/>
      <c r="J26" s="2737"/>
      <c r="K26" s="2738"/>
    </row>
    <row r="27" spans="1:11" ht="13.5" thickBot="1">
      <c r="A27" s="2850"/>
      <c r="B27" s="2851"/>
      <c r="C27" s="2851"/>
      <c r="D27" s="2851"/>
      <c r="E27" s="2851"/>
      <c r="F27" s="2851"/>
      <c r="G27" s="2851"/>
      <c r="H27" s="2851"/>
      <c r="I27" s="2851"/>
      <c r="J27" s="2851"/>
      <c r="K27" s="2852"/>
    </row>
    <row r="28" spans="1:11" ht="78">
      <c r="A28" s="2369" t="s">
        <v>1114</v>
      </c>
      <c r="B28" s="2370" t="s">
        <v>1482</v>
      </c>
      <c r="C28" s="2370" t="s">
        <v>1202</v>
      </c>
      <c r="D28" s="2371" t="s">
        <v>1483</v>
      </c>
      <c r="E28" s="2371" t="s">
        <v>1204</v>
      </c>
      <c r="F28" s="2371" t="s">
        <v>1205</v>
      </c>
      <c r="G28" s="2370" t="s">
        <v>1484</v>
      </c>
      <c r="H28" s="2370" t="s">
        <v>1485</v>
      </c>
      <c r="I28" s="2370" t="s">
        <v>1208</v>
      </c>
      <c r="J28" s="2371" t="s">
        <v>1488</v>
      </c>
      <c r="K28" s="2372" t="s">
        <v>1486</v>
      </c>
    </row>
    <row r="29" spans="1:11" ht="15.5">
      <c r="A29" s="1412" t="s">
        <v>1187</v>
      </c>
      <c r="B29" s="936">
        <f>'FERA-Table 2'!Z8</f>
        <v>30821</v>
      </c>
      <c r="C29" s="936">
        <v>3</v>
      </c>
      <c r="D29" s="2368">
        <f t="shared" ref="D29:D41" si="7">C29/B29</f>
        <v>9.7336231790013308E-5</v>
      </c>
      <c r="E29" s="2368">
        <f t="shared" ref="E29:E41" si="8">IF(C29=0,0,G29/C29)</f>
        <v>0.66666666666666663</v>
      </c>
      <c r="F29" s="2368">
        <f t="shared" ref="F29:F41" si="9">IF(C29=0,0,H29/C29)</f>
        <v>0</v>
      </c>
      <c r="G29" s="936">
        <v>2</v>
      </c>
      <c r="H29" s="936">
        <v>0</v>
      </c>
      <c r="I29" s="936">
        <f>SUM(G29:H29)</f>
        <v>2</v>
      </c>
      <c r="J29" s="2368">
        <f>IF(C29=0,0,I29/C29)</f>
        <v>0.66666666666666663</v>
      </c>
      <c r="K29" s="2373">
        <f t="shared" ref="K29:K41" si="10">I29/B29</f>
        <v>6.4890821193342205E-5</v>
      </c>
    </row>
    <row r="30" spans="1:11" ht="15.5">
      <c r="A30" s="81" t="s">
        <v>1188</v>
      </c>
      <c r="B30" s="79">
        <f>'FERA-Table 2'!Z9</f>
        <v>31056</v>
      </c>
      <c r="C30" s="79">
        <v>1</v>
      </c>
      <c r="D30" s="1016">
        <f t="shared" si="7"/>
        <v>3.2199896960329729E-5</v>
      </c>
      <c r="E30" s="1016">
        <f t="shared" si="8"/>
        <v>1</v>
      </c>
      <c r="F30" s="1016">
        <f t="shared" si="9"/>
        <v>0</v>
      </c>
      <c r="G30" s="79">
        <v>1</v>
      </c>
      <c r="H30" s="79">
        <v>0</v>
      </c>
      <c r="I30" s="82">
        <f t="shared" ref="I30:I40" si="11">SUM(G30:H30)</f>
        <v>1</v>
      </c>
      <c r="J30" s="1016">
        <f t="shared" ref="J30:J40" si="12">IF(C30=0,0,I30/C30)</f>
        <v>1</v>
      </c>
      <c r="K30" s="1018">
        <f t="shared" si="10"/>
        <v>3.2199896960329729E-5</v>
      </c>
    </row>
    <row r="31" spans="1:11" ht="15.5">
      <c r="A31" s="1412" t="s">
        <v>1189</v>
      </c>
      <c r="B31" s="79">
        <f>'FERA-Table 2'!Z10</f>
        <v>31244</v>
      </c>
      <c r="C31" s="79">
        <v>5</v>
      </c>
      <c r="D31" s="1016">
        <f t="shared" si="7"/>
        <v>1.6003072589937267E-4</v>
      </c>
      <c r="E31" s="1016">
        <f t="shared" si="8"/>
        <v>0.6</v>
      </c>
      <c r="F31" s="1016">
        <f t="shared" si="9"/>
        <v>0</v>
      </c>
      <c r="G31" s="79">
        <v>3</v>
      </c>
      <c r="H31" s="79">
        <v>0</v>
      </c>
      <c r="I31" s="82">
        <f t="shared" si="11"/>
        <v>3</v>
      </c>
      <c r="J31" s="1016">
        <f t="shared" si="12"/>
        <v>0.6</v>
      </c>
      <c r="K31" s="1018">
        <f t="shared" si="10"/>
        <v>9.6018435539623614E-5</v>
      </c>
    </row>
    <row r="32" spans="1:11" ht="15.5">
      <c r="A32" s="1412" t="s">
        <v>1190</v>
      </c>
      <c r="B32" s="79">
        <f>'FERA-Table 2'!Z11</f>
        <v>31288</v>
      </c>
      <c r="C32" s="79">
        <v>3</v>
      </c>
      <c r="D32" s="1016">
        <f t="shared" si="7"/>
        <v>9.5883405778573249E-5</v>
      </c>
      <c r="E32" s="1016">
        <f t="shared" si="8"/>
        <v>0.66666666666666663</v>
      </c>
      <c r="F32" s="1016">
        <f t="shared" si="9"/>
        <v>0</v>
      </c>
      <c r="G32" s="79">
        <v>2</v>
      </c>
      <c r="H32" s="79">
        <v>0</v>
      </c>
      <c r="I32" s="82">
        <f t="shared" si="11"/>
        <v>2</v>
      </c>
      <c r="J32" s="1016">
        <f t="shared" si="12"/>
        <v>0.66666666666666663</v>
      </c>
      <c r="K32" s="1018">
        <f t="shared" si="10"/>
        <v>6.3922270519048841E-5</v>
      </c>
    </row>
    <row r="33" spans="1:11" ht="15.5">
      <c r="A33" s="1412" t="s">
        <v>1121</v>
      </c>
      <c r="B33" s="79">
        <f>'FERA-Table 2'!Z12</f>
        <v>31578</v>
      </c>
      <c r="C33" s="79">
        <v>0</v>
      </c>
      <c r="D33" s="1016">
        <f t="shared" si="7"/>
        <v>0</v>
      </c>
      <c r="E33" s="1016">
        <f t="shared" si="8"/>
        <v>0</v>
      </c>
      <c r="F33" s="1016">
        <f t="shared" si="9"/>
        <v>0</v>
      </c>
      <c r="G33" s="79">
        <v>0</v>
      </c>
      <c r="H33" s="79">
        <v>0</v>
      </c>
      <c r="I33" s="82">
        <f t="shared" si="11"/>
        <v>0</v>
      </c>
      <c r="J33" s="1016">
        <f t="shared" si="12"/>
        <v>0</v>
      </c>
      <c r="K33" s="1018">
        <f t="shared" si="10"/>
        <v>0</v>
      </c>
    </row>
    <row r="34" spans="1:11" ht="15.5">
      <c r="A34" s="1412" t="s">
        <v>1122</v>
      </c>
      <c r="B34" s="79">
        <f>'FERA-Table 2'!Z13</f>
        <v>31376</v>
      </c>
      <c r="C34" s="79">
        <v>1</v>
      </c>
      <c r="D34" s="1016">
        <f t="shared" si="7"/>
        <v>3.1871494135645081E-5</v>
      </c>
      <c r="E34" s="1016">
        <f t="shared" si="8"/>
        <v>1</v>
      </c>
      <c r="F34" s="1016">
        <f t="shared" si="9"/>
        <v>0</v>
      </c>
      <c r="G34" s="79">
        <v>1</v>
      </c>
      <c r="H34" s="79">
        <v>0</v>
      </c>
      <c r="I34" s="82">
        <f t="shared" si="11"/>
        <v>1</v>
      </c>
      <c r="J34" s="1016">
        <f t="shared" si="12"/>
        <v>1</v>
      </c>
      <c r="K34" s="1018">
        <f t="shared" si="10"/>
        <v>3.1871494135645081E-5</v>
      </c>
    </row>
    <row r="35" spans="1:11" ht="15.5">
      <c r="A35" s="1412" t="s">
        <v>1123</v>
      </c>
      <c r="B35" s="79">
        <f>'FERA-Table 2'!Z14</f>
        <v>31836</v>
      </c>
      <c r="C35" s="936">
        <v>1</v>
      </c>
      <c r="D35" s="1016">
        <f t="shared" si="7"/>
        <v>3.1410981279055156E-5</v>
      </c>
      <c r="E35" s="1016">
        <f t="shared" si="8"/>
        <v>0</v>
      </c>
      <c r="F35" s="1016">
        <f t="shared" si="9"/>
        <v>0</v>
      </c>
      <c r="G35" s="936">
        <v>0</v>
      </c>
      <c r="H35" s="936">
        <v>0</v>
      </c>
      <c r="I35" s="82">
        <f t="shared" si="11"/>
        <v>0</v>
      </c>
      <c r="J35" s="1016">
        <f t="shared" si="12"/>
        <v>0</v>
      </c>
      <c r="K35" s="1018">
        <f t="shared" si="10"/>
        <v>0</v>
      </c>
    </row>
    <row r="36" spans="1:11" ht="15.5">
      <c r="A36" s="1412" t="s">
        <v>1124</v>
      </c>
      <c r="B36" s="79">
        <f>'FERA-Table 2'!Z15</f>
        <v>32178</v>
      </c>
      <c r="C36" s="936">
        <v>0</v>
      </c>
      <c r="D36" s="1016">
        <f t="shared" si="7"/>
        <v>0</v>
      </c>
      <c r="E36" s="1016">
        <f t="shared" si="8"/>
        <v>0</v>
      </c>
      <c r="F36" s="1016">
        <f t="shared" si="9"/>
        <v>0</v>
      </c>
      <c r="G36" s="936">
        <v>0</v>
      </c>
      <c r="H36" s="936">
        <v>0</v>
      </c>
      <c r="I36" s="82">
        <f t="shared" si="11"/>
        <v>0</v>
      </c>
      <c r="J36" s="1016">
        <f t="shared" si="12"/>
        <v>0</v>
      </c>
      <c r="K36" s="1018">
        <f t="shared" si="10"/>
        <v>0</v>
      </c>
    </row>
    <row r="37" spans="1:11" ht="15.5">
      <c r="A37" s="1412" t="s">
        <v>1125</v>
      </c>
      <c r="B37" s="79">
        <f>'FERA-Table 2'!Z16</f>
        <v>31945</v>
      </c>
      <c r="C37" s="936">
        <v>0</v>
      </c>
      <c r="D37" s="1016">
        <f t="shared" si="7"/>
        <v>0</v>
      </c>
      <c r="E37" s="1016">
        <f t="shared" si="8"/>
        <v>0</v>
      </c>
      <c r="F37" s="1016">
        <f t="shared" si="9"/>
        <v>0</v>
      </c>
      <c r="G37" s="936">
        <v>0</v>
      </c>
      <c r="H37" s="936">
        <v>0</v>
      </c>
      <c r="I37" s="82">
        <f t="shared" si="11"/>
        <v>0</v>
      </c>
      <c r="J37" s="1016">
        <f t="shared" si="12"/>
        <v>0</v>
      </c>
      <c r="K37" s="1018">
        <f t="shared" si="10"/>
        <v>0</v>
      </c>
    </row>
    <row r="38" spans="1:11" ht="15.5">
      <c r="A38" s="1412" t="s">
        <v>1126</v>
      </c>
      <c r="B38" s="79">
        <f>'FERA-Table 2'!Z17</f>
        <v>32309</v>
      </c>
      <c r="C38" s="936">
        <v>28</v>
      </c>
      <c r="D38" s="1016">
        <f t="shared" si="7"/>
        <v>8.6663158872140895E-4</v>
      </c>
      <c r="E38" s="1016">
        <f t="shared" si="8"/>
        <v>0.9285714285714286</v>
      </c>
      <c r="F38" s="1016">
        <f t="shared" si="9"/>
        <v>3.5714285714285712E-2</v>
      </c>
      <c r="G38" s="936">
        <v>26</v>
      </c>
      <c r="H38" s="936">
        <v>1</v>
      </c>
      <c r="I38" s="82">
        <f t="shared" si="11"/>
        <v>27</v>
      </c>
      <c r="J38" s="1016">
        <f t="shared" si="12"/>
        <v>0.9642857142857143</v>
      </c>
      <c r="K38" s="1018">
        <f t="shared" si="10"/>
        <v>8.356804605527872E-4</v>
      </c>
    </row>
    <row r="39" spans="1:11" ht="15.5">
      <c r="A39" s="1412" t="s">
        <v>1127</v>
      </c>
      <c r="B39" s="79">
        <f>'FERA-Table 2'!Z18</f>
        <v>32495</v>
      </c>
      <c r="C39" s="936">
        <v>3</v>
      </c>
      <c r="D39" s="1016">
        <f t="shared" si="7"/>
        <v>9.2321895676257892E-5</v>
      </c>
      <c r="E39" s="1016">
        <f t="shared" si="8"/>
        <v>1</v>
      </c>
      <c r="F39" s="1016">
        <f t="shared" si="9"/>
        <v>0</v>
      </c>
      <c r="G39" s="936">
        <v>3</v>
      </c>
      <c r="H39" s="936">
        <v>0</v>
      </c>
      <c r="I39" s="82">
        <f t="shared" si="11"/>
        <v>3</v>
      </c>
      <c r="J39" s="1016">
        <f t="shared" si="12"/>
        <v>1</v>
      </c>
      <c r="K39" s="1018">
        <f t="shared" si="10"/>
        <v>9.2321895676257892E-5</v>
      </c>
    </row>
    <row r="40" spans="1:11" ht="16" thickBot="1">
      <c r="A40" s="2374" t="s">
        <v>1128</v>
      </c>
      <c r="B40" s="2011">
        <f>'FERA-Table 2'!Z19</f>
        <v>32493</v>
      </c>
      <c r="C40" s="2375">
        <v>4</v>
      </c>
      <c r="D40" s="2376">
        <f t="shared" si="7"/>
        <v>1.2310343766349676E-4</v>
      </c>
      <c r="E40" s="2376">
        <f t="shared" si="8"/>
        <v>0</v>
      </c>
      <c r="F40" s="2376">
        <f t="shared" si="9"/>
        <v>0</v>
      </c>
      <c r="G40" s="2375">
        <v>0</v>
      </c>
      <c r="H40" s="2375">
        <v>0</v>
      </c>
      <c r="I40" s="2377">
        <f t="shared" si="11"/>
        <v>0</v>
      </c>
      <c r="J40" s="2376">
        <f t="shared" si="12"/>
        <v>0</v>
      </c>
      <c r="K40" s="2012">
        <f t="shared" si="10"/>
        <v>0</v>
      </c>
    </row>
    <row r="41" spans="1:11" ht="15.5" thickBot="1">
      <c r="A41" s="114" t="s">
        <v>1191</v>
      </c>
      <c r="B41" s="115">
        <f>B40</f>
        <v>32493</v>
      </c>
      <c r="C41" s="115">
        <f>SUM(C29:C40)</f>
        <v>49</v>
      </c>
      <c r="D41" s="1017">
        <f t="shared" si="7"/>
        <v>1.5080171113778353E-3</v>
      </c>
      <c r="E41" s="1017">
        <f t="shared" si="8"/>
        <v>0.77551020408163263</v>
      </c>
      <c r="F41" s="1017">
        <f t="shared" si="9"/>
        <v>2.0408163265306121E-2</v>
      </c>
      <c r="G41" s="115">
        <f>SUM(G29:G40)</f>
        <v>38</v>
      </c>
      <c r="H41" s="115">
        <f>SUM(H29:H40)</f>
        <v>1</v>
      </c>
      <c r="I41" s="115">
        <f>SUM(I29:I40)</f>
        <v>39</v>
      </c>
      <c r="J41" s="1017">
        <f t="shared" ref="J41" si="13">I41/C41</f>
        <v>0.79591836734693877</v>
      </c>
      <c r="K41" s="1017">
        <f t="shared" si="10"/>
        <v>1.2002585172190933E-3</v>
      </c>
    </row>
    <row r="42" spans="1:11" ht="15.5">
      <c r="A42" s="65"/>
      <c r="B42" s="65"/>
      <c r="C42" s="65"/>
      <c r="D42" s="65"/>
      <c r="E42" s="65"/>
      <c r="F42" s="65"/>
      <c r="G42" s="65"/>
      <c r="H42" s="65"/>
      <c r="I42" s="65"/>
      <c r="J42" s="65"/>
      <c r="K42" s="65"/>
    </row>
    <row r="43" spans="1:11" ht="15.5">
      <c r="A43" s="2853" t="s">
        <v>1555</v>
      </c>
      <c r="B43" s="2731"/>
      <c r="C43" s="2731"/>
      <c r="D43" s="2731"/>
      <c r="E43" s="2731"/>
      <c r="F43" s="2731"/>
      <c r="G43" s="2731"/>
      <c r="H43" s="2731"/>
      <c r="I43" s="2731"/>
      <c r="J43" s="2731"/>
      <c r="K43" s="2726"/>
    </row>
    <row r="44" spans="1:11" ht="17.25" customHeight="1">
      <c r="A44" s="2732" t="s">
        <v>1556</v>
      </c>
      <c r="B44" s="2733"/>
      <c r="C44" s="2733"/>
      <c r="D44" s="2733"/>
      <c r="E44" s="2733"/>
      <c r="F44" s="2733"/>
      <c r="G44" s="2733"/>
      <c r="H44" s="2733"/>
      <c r="I44" s="2733"/>
      <c r="J44" s="2733"/>
      <c r="K44" s="2733"/>
    </row>
    <row r="45" spans="1:11" s="25" customFormat="1" ht="37.5" customHeight="1">
      <c r="A45" s="2725" t="s">
        <v>1557</v>
      </c>
      <c r="B45" s="2726"/>
      <c r="C45" s="2726"/>
      <c r="D45" s="2726"/>
      <c r="E45" s="2726"/>
      <c r="F45" s="2726"/>
      <c r="G45" s="2726"/>
      <c r="H45" s="2726"/>
      <c r="I45" s="2726"/>
      <c r="J45" s="2726"/>
      <c r="K45" s="2726"/>
    </row>
    <row r="46" spans="1:11" ht="13.5" thickBot="1"/>
    <row r="47" spans="1:11">
      <c r="A47" s="2604" t="s">
        <v>1489</v>
      </c>
      <c r="B47" s="2605"/>
      <c r="C47" s="2605"/>
      <c r="D47" s="2605"/>
      <c r="E47" s="2605"/>
      <c r="F47" s="2742"/>
    </row>
    <row r="48" spans="1:11" ht="13.5" thickBot="1">
      <c r="A48" s="2743"/>
      <c r="B48" s="2744"/>
      <c r="C48" s="2744"/>
      <c r="D48" s="2744"/>
      <c r="E48" s="2744"/>
      <c r="F48" s="2745"/>
    </row>
    <row r="49" spans="1:6" ht="13" customHeight="1">
      <c r="A49" s="2746" t="s">
        <v>1228</v>
      </c>
      <c r="B49" s="2748" t="s">
        <v>1229</v>
      </c>
      <c r="C49" s="2748" t="s">
        <v>1230</v>
      </c>
      <c r="D49" s="2748" t="s">
        <v>1231</v>
      </c>
      <c r="E49" s="2748" t="s">
        <v>1232</v>
      </c>
      <c r="F49" s="2750" t="s">
        <v>1233</v>
      </c>
    </row>
    <row r="50" spans="1:6" ht="13" customHeight="1">
      <c r="A50" s="2746"/>
      <c r="B50" s="2748"/>
      <c r="C50" s="2748"/>
      <c r="D50" s="2748"/>
      <c r="E50" s="2748"/>
      <c r="F50" s="2750"/>
    </row>
    <row r="51" spans="1:6" ht="13" customHeight="1">
      <c r="A51" s="2746"/>
      <c r="B51" s="2748"/>
      <c r="C51" s="2748"/>
      <c r="D51" s="2748"/>
      <c r="E51" s="2748"/>
      <c r="F51" s="2750"/>
    </row>
    <row r="52" spans="1:6" ht="13.5" customHeight="1" thickBot="1">
      <c r="A52" s="2747"/>
      <c r="B52" s="2749"/>
      <c r="C52" s="2749"/>
      <c r="D52" s="2749"/>
      <c r="E52" s="2749"/>
      <c r="F52" s="2751"/>
    </row>
    <row r="53" spans="1:6" ht="15.5">
      <c r="A53" s="1534" t="s">
        <v>1234</v>
      </c>
      <c r="B53" s="1536">
        <v>1368</v>
      </c>
      <c r="C53" s="1537">
        <v>29</v>
      </c>
      <c r="D53" s="1538">
        <f t="shared" ref="D53:D65" si="14">IF(B53=0,0,C53/B53)</f>
        <v>2.1198830409356724E-2</v>
      </c>
      <c r="E53" s="1537">
        <v>83</v>
      </c>
      <c r="F53" s="1539">
        <f t="shared" ref="F53:F65" si="15">IF(B53=0,0,E53/B53)</f>
        <v>6.0672514619883038E-2</v>
      </c>
    </row>
    <row r="54" spans="1:6" ht="15.5">
      <c r="A54" s="1534" t="s">
        <v>1235</v>
      </c>
      <c r="B54" s="1536">
        <v>1535</v>
      </c>
      <c r="C54" s="1537">
        <v>40</v>
      </c>
      <c r="D54" s="1538">
        <f t="shared" si="14"/>
        <v>2.6058631921824105E-2</v>
      </c>
      <c r="E54" s="1537">
        <v>115</v>
      </c>
      <c r="F54" s="1539">
        <f t="shared" si="15"/>
        <v>7.4918566775244305E-2</v>
      </c>
    </row>
    <row r="55" spans="1:6" ht="15.5">
      <c r="A55" s="1534" t="s">
        <v>1236</v>
      </c>
      <c r="B55" s="1537">
        <v>270</v>
      </c>
      <c r="C55" s="1537">
        <v>18</v>
      </c>
      <c r="D55" s="1538">
        <f t="shared" si="14"/>
        <v>6.6666666666666666E-2</v>
      </c>
      <c r="E55" s="1537">
        <v>39</v>
      </c>
      <c r="F55" s="1539">
        <f t="shared" si="15"/>
        <v>0.14444444444444443</v>
      </c>
    </row>
    <row r="56" spans="1:6" ht="15.5">
      <c r="A56" s="1534" t="s">
        <v>1237</v>
      </c>
      <c r="B56" s="1537">
        <v>16</v>
      </c>
      <c r="C56" s="1537">
        <v>0</v>
      </c>
      <c r="D56" s="1538">
        <f t="shared" si="14"/>
        <v>0</v>
      </c>
      <c r="E56" s="1537">
        <v>0</v>
      </c>
      <c r="F56" s="1539">
        <f t="shared" si="15"/>
        <v>0</v>
      </c>
    </row>
    <row r="57" spans="1:6" ht="15.5">
      <c r="A57" s="1534" t="s">
        <v>1238</v>
      </c>
      <c r="B57" s="1537">
        <v>42</v>
      </c>
      <c r="C57" s="1537">
        <v>1</v>
      </c>
      <c r="D57" s="1538">
        <f t="shared" si="14"/>
        <v>2.3809523809523808E-2</v>
      </c>
      <c r="E57" s="1537">
        <v>2</v>
      </c>
      <c r="F57" s="1539">
        <f t="shared" si="15"/>
        <v>4.7619047619047616E-2</v>
      </c>
    </row>
    <row r="58" spans="1:6" ht="15.5">
      <c r="A58" s="1534" t="s">
        <v>1239</v>
      </c>
      <c r="B58" s="1537">
        <v>59</v>
      </c>
      <c r="C58" s="1537">
        <v>1</v>
      </c>
      <c r="D58" s="1538">
        <f t="shared" si="14"/>
        <v>1.6949152542372881E-2</v>
      </c>
      <c r="E58" s="1537">
        <v>2</v>
      </c>
      <c r="F58" s="1539">
        <f t="shared" si="15"/>
        <v>3.3898305084745763E-2</v>
      </c>
    </row>
    <row r="59" spans="1:6" ht="15.5">
      <c r="A59" s="1534" t="s">
        <v>1240</v>
      </c>
      <c r="B59" s="1537">
        <v>42</v>
      </c>
      <c r="C59" s="1537">
        <v>11</v>
      </c>
      <c r="D59" s="1538">
        <f t="shared" si="14"/>
        <v>0.26190476190476192</v>
      </c>
      <c r="E59" s="1537">
        <v>19</v>
      </c>
      <c r="F59" s="1539">
        <f t="shared" si="15"/>
        <v>0.45238095238095238</v>
      </c>
    </row>
    <row r="60" spans="1:6" ht="15.5">
      <c r="A60" s="1534" t="s">
        <v>1241</v>
      </c>
      <c r="B60" s="1537">
        <v>50</v>
      </c>
      <c r="C60" s="1537">
        <v>0</v>
      </c>
      <c r="D60" s="1538">
        <f t="shared" si="14"/>
        <v>0</v>
      </c>
      <c r="E60" s="1537">
        <v>3</v>
      </c>
      <c r="F60" s="1539">
        <f t="shared" si="15"/>
        <v>0.06</v>
      </c>
    </row>
    <row r="61" spans="1:6" ht="15.5">
      <c r="A61" s="1534" t="s">
        <v>1242</v>
      </c>
      <c r="B61" s="1537">
        <v>143</v>
      </c>
      <c r="C61" s="1537">
        <v>10</v>
      </c>
      <c r="D61" s="1538">
        <f t="shared" si="14"/>
        <v>6.9930069930069935E-2</v>
      </c>
      <c r="E61" s="1537">
        <v>23</v>
      </c>
      <c r="F61" s="1539">
        <f t="shared" si="15"/>
        <v>0.16083916083916083</v>
      </c>
    </row>
    <row r="62" spans="1:6" ht="15.5">
      <c r="A62" s="1534" t="s">
        <v>1243</v>
      </c>
      <c r="B62" s="1537">
        <v>54</v>
      </c>
      <c r="C62" s="1537">
        <v>4</v>
      </c>
      <c r="D62" s="1538">
        <f t="shared" si="14"/>
        <v>7.407407407407407E-2</v>
      </c>
      <c r="E62" s="1537">
        <v>7</v>
      </c>
      <c r="F62" s="1539">
        <f t="shared" si="15"/>
        <v>0.12962962962962962</v>
      </c>
    </row>
    <row r="63" spans="1:6" ht="15.5">
      <c r="A63" s="1534" t="s">
        <v>1244</v>
      </c>
      <c r="B63" s="1537">
        <v>41</v>
      </c>
      <c r="C63" s="1537">
        <v>3</v>
      </c>
      <c r="D63" s="1538">
        <f t="shared" si="14"/>
        <v>7.3170731707317069E-2</v>
      </c>
      <c r="E63" s="1537">
        <v>9</v>
      </c>
      <c r="F63" s="1539">
        <f t="shared" si="15"/>
        <v>0.21951219512195122</v>
      </c>
    </row>
    <row r="64" spans="1:6" ht="16" thickBot="1">
      <c r="A64" s="1535" t="s">
        <v>1245</v>
      </c>
      <c r="B64" s="1537">
        <v>46</v>
      </c>
      <c r="C64" s="1540">
        <v>3</v>
      </c>
      <c r="D64" s="1538">
        <f t="shared" si="14"/>
        <v>6.5217391304347824E-2</v>
      </c>
      <c r="E64" s="1537">
        <v>9</v>
      </c>
      <c r="F64" s="1539">
        <f t="shared" si="15"/>
        <v>0.19565217391304349</v>
      </c>
    </row>
    <row r="65" spans="1:6" ht="15.5" thickBot="1">
      <c r="A65" s="1532" t="s">
        <v>1191</v>
      </c>
      <c r="B65" s="1541">
        <v>3666</v>
      </c>
      <c r="C65" s="1541">
        <v>120</v>
      </c>
      <c r="D65" s="1542">
        <f t="shared" si="14"/>
        <v>3.2733224222585927E-2</v>
      </c>
      <c r="E65" s="1541">
        <v>311</v>
      </c>
      <c r="F65" s="1542">
        <f t="shared" si="15"/>
        <v>8.4833606110201853E-2</v>
      </c>
    </row>
    <row r="67" spans="1:6" ht="15.75" customHeight="1">
      <c r="A67" s="2735" t="s">
        <v>1537</v>
      </c>
      <c r="B67" s="2735"/>
      <c r="C67" s="2735"/>
      <c r="D67" s="2735"/>
      <c r="E67" s="2735"/>
      <c r="F67" s="2735"/>
    </row>
    <row r="68" spans="1:6" ht="30" customHeight="1">
      <c r="A68" s="2735" t="s">
        <v>1538</v>
      </c>
      <c r="B68" s="2735"/>
      <c r="C68" s="2735"/>
      <c r="D68" s="2735"/>
      <c r="E68" s="2735"/>
      <c r="F68" s="2735"/>
    </row>
    <row r="69" spans="1:6" ht="13.5" thickBot="1"/>
    <row r="70" spans="1:6">
      <c r="A70" s="2604" t="s">
        <v>1490</v>
      </c>
      <c r="B70" s="2605"/>
      <c r="C70" s="2605"/>
      <c r="D70" s="2605"/>
      <c r="E70" s="2605"/>
      <c r="F70" s="2742"/>
    </row>
    <row r="71" spans="1:6" ht="13.5" thickBot="1">
      <c r="A71" s="2743"/>
      <c r="B71" s="2744"/>
      <c r="C71" s="2744"/>
      <c r="D71" s="2744"/>
      <c r="E71" s="2744"/>
      <c r="F71" s="2745"/>
    </row>
    <row r="72" spans="1:6" ht="13" customHeight="1">
      <c r="A72" s="2746" t="s">
        <v>1228</v>
      </c>
      <c r="B72" s="2748" t="s">
        <v>1229</v>
      </c>
      <c r="C72" s="2748" t="s">
        <v>1230</v>
      </c>
      <c r="D72" s="2748" t="s">
        <v>1231</v>
      </c>
      <c r="E72" s="2748" t="s">
        <v>1232</v>
      </c>
      <c r="F72" s="2750" t="s">
        <v>1233</v>
      </c>
    </row>
    <row r="73" spans="1:6" ht="13" customHeight="1">
      <c r="A73" s="2746"/>
      <c r="B73" s="2748"/>
      <c r="C73" s="2748"/>
      <c r="D73" s="2748"/>
      <c r="E73" s="2748"/>
      <c r="F73" s="2750"/>
    </row>
    <row r="74" spans="1:6" ht="13" customHeight="1">
      <c r="A74" s="2746"/>
      <c r="B74" s="2748"/>
      <c r="C74" s="2748"/>
      <c r="D74" s="2748"/>
      <c r="E74" s="2748"/>
      <c r="F74" s="2750"/>
    </row>
    <row r="75" spans="1:6" ht="13.5" customHeight="1" thickBot="1">
      <c r="A75" s="2747"/>
      <c r="B75" s="2749"/>
      <c r="C75" s="2749"/>
      <c r="D75" s="2749"/>
      <c r="E75" s="2749"/>
      <c r="F75" s="2751"/>
    </row>
    <row r="76" spans="1:6" ht="15.5">
      <c r="A76" s="1534" t="s">
        <v>1234</v>
      </c>
      <c r="B76" s="1536">
        <v>12</v>
      </c>
      <c r="C76" s="1537">
        <v>0</v>
      </c>
      <c r="D76" s="1538">
        <f t="shared" ref="D76:D88" si="16">IF(B76=0,0,C76/B76)</f>
        <v>0</v>
      </c>
      <c r="E76" s="1537">
        <v>1</v>
      </c>
      <c r="F76" s="1539">
        <f t="shared" ref="F76:F88" si="17">IF(B76=0,0,E76/B76)</f>
        <v>8.3333333333333329E-2</v>
      </c>
    </row>
    <row r="77" spans="1:6" ht="15.5">
      <c r="A77" s="1534" t="s">
        <v>1235</v>
      </c>
      <c r="B77" s="1536">
        <v>7</v>
      </c>
      <c r="C77" s="1537">
        <v>0</v>
      </c>
      <c r="D77" s="1538">
        <f t="shared" si="16"/>
        <v>0</v>
      </c>
      <c r="E77" s="1537">
        <v>1</v>
      </c>
      <c r="F77" s="1539">
        <f t="shared" si="17"/>
        <v>0.14285714285714285</v>
      </c>
    </row>
    <row r="78" spans="1:6" ht="15.5">
      <c r="A78" s="1534" t="s">
        <v>1236</v>
      </c>
      <c r="B78" s="1537">
        <v>1</v>
      </c>
      <c r="C78" s="1537">
        <v>0</v>
      </c>
      <c r="D78" s="1538">
        <f t="shared" si="16"/>
        <v>0</v>
      </c>
      <c r="E78" s="1537">
        <v>1</v>
      </c>
      <c r="F78" s="1539">
        <f t="shared" si="17"/>
        <v>1</v>
      </c>
    </row>
    <row r="79" spans="1:6" ht="15.5">
      <c r="A79" s="1534" t="s">
        <v>1237</v>
      </c>
      <c r="B79" s="1537">
        <v>0</v>
      </c>
      <c r="C79" s="1537">
        <v>0</v>
      </c>
      <c r="D79" s="1538">
        <f t="shared" si="16"/>
        <v>0</v>
      </c>
      <c r="E79" s="1537">
        <v>0</v>
      </c>
      <c r="F79" s="1539">
        <f t="shared" si="17"/>
        <v>0</v>
      </c>
    </row>
    <row r="80" spans="1:6" ht="15.5">
      <c r="A80" s="1534" t="s">
        <v>1238</v>
      </c>
      <c r="B80" s="1537">
        <v>2</v>
      </c>
      <c r="C80" s="1537">
        <v>0</v>
      </c>
      <c r="D80" s="1538">
        <f t="shared" si="16"/>
        <v>0</v>
      </c>
      <c r="E80" s="1537">
        <v>0</v>
      </c>
      <c r="F80" s="1539">
        <f t="shared" si="17"/>
        <v>0</v>
      </c>
    </row>
    <row r="81" spans="1:6" ht="15.5">
      <c r="A81" s="1534" t="s">
        <v>1239</v>
      </c>
      <c r="B81" s="1537">
        <v>0</v>
      </c>
      <c r="C81" s="1537">
        <v>0</v>
      </c>
      <c r="D81" s="1538">
        <f t="shared" si="16"/>
        <v>0</v>
      </c>
      <c r="E81" s="1537">
        <v>0</v>
      </c>
      <c r="F81" s="1539">
        <f t="shared" si="17"/>
        <v>0</v>
      </c>
    </row>
    <row r="82" spans="1:6" ht="15.5">
      <c r="A82" s="1534" t="s">
        <v>1240</v>
      </c>
      <c r="B82" s="1537">
        <v>0</v>
      </c>
      <c r="C82" s="1537">
        <v>0</v>
      </c>
      <c r="D82" s="1538">
        <f t="shared" si="16"/>
        <v>0</v>
      </c>
      <c r="E82" s="1537">
        <v>0</v>
      </c>
      <c r="F82" s="1539">
        <f t="shared" si="17"/>
        <v>0</v>
      </c>
    </row>
    <row r="83" spans="1:6" ht="15.5">
      <c r="A83" s="1534" t="s">
        <v>1241</v>
      </c>
      <c r="B83" s="1537">
        <v>0</v>
      </c>
      <c r="C83" s="1537">
        <v>0</v>
      </c>
      <c r="D83" s="1538">
        <f t="shared" si="16"/>
        <v>0</v>
      </c>
      <c r="E83" s="1537">
        <v>0</v>
      </c>
      <c r="F83" s="1539">
        <f t="shared" si="17"/>
        <v>0</v>
      </c>
    </row>
    <row r="84" spans="1:6" ht="15.5">
      <c r="A84" s="1534" t="s">
        <v>1242</v>
      </c>
      <c r="B84" s="1537">
        <v>2</v>
      </c>
      <c r="C84" s="1537">
        <v>0</v>
      </c>
      <c r="D84" s="1538">
        <f t="shared" si="16"/>
        <v>0</v>
      </c>
      <c r="E84" s="1537">
        <v>0</v>
      </c>
      <c r="F84" s="1539">
        <f t="shared" si="17"/>
        <v>0</v>
      </c>
    </row>
    <row r="85" spans="1:6" ht="15.5">
      <c r="A85" s="1534" t="s">
        <v>1243</v>
      </c>
      <c r="B85" s="1537">
        <v>3</v>
      </c>
      <c r="C85" s="1537">
        <v>0</v>
      </c>
      <c r="D85" s="1538">
        <f t="shared" si="16"/>
        <v>0</v>
      </c>
      <c r="E85" s="1537">
        <v>0</v>
      </c>
      <c r="F85" s="1539">
        <f t="shared" si="17"/>
        <v>0</v>
      </c>
    </row>
    <row r="86" spans="1:6" ht="15.5">
      <c r="A86" s="1534" t="s">
        <v>1244</v>
      </c>
      <c r="B86" s="1537">
        <v>1</v>
      </c>
      <c r="C86" s="1537">
        <v>0</v>
      </c>
      <c r="D86" s="1538">
        <f t="shared" si="16"/>
        <v>0</v>
      </c>
      <c r="E86" s="1537">
        <v>0</v>
      </c>
      <c r="F86" s="1539">
        <f t="shared" si="17"/>
        <v>0</v>
      </c>
    </row>
    <row r="87" spans="1:6" ht="16" thickBot="1">
      <c r="A87" s="1535" t="s">
        <v>1245</v>
      </c>
      <c r="B87" s="1537">
        <v>0</v>
      </c>
      <c r="C87" s="1540">
        <v>0</v>
      </c>
      <c r="D87" s="1538">
        <f t="shared" si="16"/>
        <v>0</v>
      </c>
      <c r="E87" s="1537">
        <v>0</v>
      </c>
      <c r="F87" s="1539">
        <f t="shared" si="17"/>
        <v>0</v>
      </c>
    </row>
    <row r="88" spans="1:6" ht="15.5" thickBot="1">
      <c r="A88" s="1532" t="s">
        <v>1191</v>
      </c>
      <c r="B88" s="1541">
        <v>28</v>
      </c>
      <c r="C88" s="1541">
        <v>0</v>
      </c>
      <c r="D88" s="1542">
        <f t="shared" si="16"/>
        <v>0</v>
      </c>
      <c r="E88" s="1541">
        <v>3</v>
      </c>
      <c r="F88" s="1542">
        <f t="shared" si="17"/>
        <v>0.10714285714285714</v>
      </c>
    </row>
    <row r="90" spans="1:6" ht="13" customHeight="1">
      <c r="A90" s="2735" t="s">
        <v>1246</v>
      </c>
      <c r="B90" s="2735"/>
      <c r="C90" s="2735"/>
      <c r="D90" s="2735"/>
      <c r="E90" s="2735"/>
      <c r="F90" s="2735"/>
    </row>
    <row r="91" spans="1:6" ht="30" customHeight="1">
      <c r="A91" s="2735" t="s">
        <v>1247</v>
      </c>
      <c r="B91" s="2735"/>
      <c r="C91" s="2735"/>
      <c r="D91" s="2735"/>
      <c r="E91" s="2735"/>
      <c r="F91" s="2735"/>
    </row>
  </sheetData>
  <mergeCells count="31">
    <mergeCell ref="A67:F67"/>
    <mergeCell ref="A68:F68"/>
    <mergeCell ref="A90:F90"/>
    <mergeCell ref="A91:F91"/>
    <mergeCell ref="A70:F71"/>
    <mergeCell ref="A72:A75"/>
    <mergeCell ref="B72:B75"/>
    <mergeCell ref="C72:C75"/>
    <mergeCell ref="D72:D75"/>
    <mergeCell ref="E72:E75"/>
    <mergeCell ref="F72:F75"/>
    <mergeCell ref="A47:F48"/>
    <mergeCell ref="A49:A52"/>
    <mergeCell ref="B49:B52"/>
    <mergeCell ref="C49:C52"/>
    <mergeCell ref="D49:D52"/>
    <mergeCell ref="E49:E52"/>
    <mergeCell ref="F49:F52"/>
    <mergeCell ref="A1:K1"/>
    <mergeCell ref="A2:K2"/>
    <mergeCell ref="A3:K3"/>
    <mergeCell ref="A45:K45"/>
    <mergeCell ref="A5:K5"/>
    <mergeCell ref="A21:K21"/>
    <mergeCell ref="A22:K22"/>
    <mergeCell ref="A23:K23"/>
    <mergeCell ref="A24:J24"/>
    <mergeCell ref="A25:I25"/>
    <mergeCell ref="A26:K27"/>
    <mergeCell ref="A43:K43"/>
    <mergeCell ref="A44:K44"/>
  </mergeCells>
  <printOptions horizontalCentered="1"/>
  <pageMargins left="0.25" right="0.25" top="0.5" bottom="0.5" header="0.3" footer="0.3"/>
  <pageSetup scale="46" orientation="portrait" r:id="rId1"/>
  <headerFooter scaleWithDoc="0" alignWithMargins="0"/>
  <rowBreaks count="1" manualBreakCount="1">
    <brk id="45" max="1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16767-3395-4863-94CD-1F3339BBA34D}">
  <sheetPr>
    <pageSetUpPr fitToPage="1"/>
  </sheetPr>
  <dimension ref="A1:AB20"/>
  <sheetViews>
    <sheetView view="pageBreakPreview" zoomScale="90" zoomScaleNormal="100" zoomScaleSheetLayoutView="90" workbookViewId="0">
      <selection activeCell="E32" sqref="E32"/>
    </sheetView>
  </sheetViews>
  <sheetFormatPr defaultColWidth="9.453125" defaultRowHeight="13"/>
  <cols>
    <col min="1" max="1" width="30.54296875" style="10" customWidth="1"/>
    <col min="2" max="7" width="15.54296875" style="10" customWidth="1"/>
    <col min="8" max="8" width="25.54296875" style="10" bestFit="1" customWidth="1"/>
    <col min="9" max="10" width="9.453125" style="10"/>
    <col min="11" max="11" width="38.26953125" style="10" customWidth="1"/>
    <col min="12" max="16384" width="9.453125" style="10"/>
  </cols>
  <sheetData>
    <row r="1" spans="1:28" s="8" customFormat="1" ht="21" customHeight="1">
      <c r="A1" s="2439" t="s">
        <v>1491</v>
      </c>
      <c r="B1" s="2439"/>
      <c r="C1" s="2439"/>
      <c r="D1" s="2439"/>
      <c r="E1" s="2439"/>
      <c r="F1" s="2439"/>
      <c r="G1" s="2439"/>
      <c r="H1" s="154"/>
      <c r="I1" s="154"/>
      <c r="J1" s="154"/>
      <c r="K1" s="154"/>
      <c r="L1" s="154"/>
      <c r="M1" s="154"/>
      <c r="N1" s="154"/>
      <c r="O1" s="154"/>
      <c r="P1" s="154"/>
      <c r="Q1" s="154"/>
      <c r="R1" s="154"/>
      <c r="S1" s="154"/>
      <c r="T1" s="154"/>
      <c r="U1" s="154"/>
      <c r="V1" s="154"/>
      <c r="W1" s="154"/>
      <c r="X1" s="154"/>
      <c r="Y1" s="154"/>
      <c r="Z1" s="154"/>
      <c r="AA1" s="154"/>
      <c r="AB1" s="154"/>
    </row>
    <row r="2" spans="1:28" s="7" customFormat="1" ht="15">
      <c r="A2" s="2436" t="str" cm="1">
        <f t="array" ref="A2">'ESA Summary Table 1'!A2:A2</f>
        <v>Southern California Edison</v>
      </c>
      <c r="B2" s="2436"/>
      <c r="C2" s="2436"/>
      <c r="D2" s="2436"/>
      <c r="E2" s="2436"/>
      <c r="F2" s="2436"/>
      <c r="G2" s="2436"/>
      <c r="H2" s="63"/>
      <c r="I2" s="63"/>
      <c r="J2" s="63"/>
      <c r="K2" s="63"/>
      <c r="L2" s="63"/>
      <c r="M2" s="63"/>
      <c r="N2" s="63"/>
      <c r="O2" s="63"/>
      <c r="P2" s="63"/>
      <c r="Q2" s="63"/>
      <c r="R2" s="63"/>
      <c r="S2" s="63"/>
      <c r="T2" s="63"/>
      <c r="U2" s="63"/>
      <c r="V2" s="63"/>
      <c r="W2" s="63"/>
      <c r="X2" s="63"/>
      <c r="Y2" s="63"/>
      <c r="Z2" s="63"/>
      <c r="AA2" s="63"/>
      <c r="AB2" s="63"/>
    </row>
    <row r="3" spans="1:28" s="7" customFormat="1" ht="15">
      <c r="A3" s="2436" t="str" cm="1">
        <f t="array" ref="A3">'ESA Summary Table 1'!A3:A3</f>
        <v>Program Year 2024 Annual Report</v>
      </c>
      <c r="B3" s="2436"/>
      <c r="C3" s="2436"/>
      <c r="D3" s="2436"/>
      <c r="E3" s="2436"/>
      <c r="F3" s="2436"/>
      <c r="G3" s="2436"/>
      <c r="H3" s="155"/>
      <c r="I3" s="155"/>
      <c r="J3" s="155"/>
      <c r="K3" s="155"/>
      <c r="L3" s="155"/>
      <c r="M3" s="155"/>
      <c r="N3" s="155"/>
      <c r="O3" s="155"/>
      <c r="P3" s="155"/>
      <c r="Q3" s="155"/>
      <c r="R3" s="155"/>
      <c r="S3" s="155"/>
      <c r="T3" s="155"/>
      <c r="U3" s="155"/>
      <c r="V3" s="155"/>
      <c r="W3" s="155"/>
      <c r="X3" s="155"/>
      <c r="Y3" s="155"/>
      <c r="Z3" s="155"/>
      <c r="AA3" s="155"/>
      <c r="AB3" s="155"/>
    </row>
    <row r="4" spans="1:28" s="7" customFormat="1" ht="15.5" thickBot="1">
      <c r="A4" s="1411"/>
      <c r="B4" s="1411"/>
      <c r="C4" s="1411"/>
      <c r="D4" s="1411"/>
      <c r="E4" s="1411"/>
      <c r="F4" s="1411"/>
      <c r="G4" s="1411"/>
      <c r="H4" s="155"/>
      <c r="I4" s="155"/>
      <c r="J4" s="155"/>
      <c r="K4" s="155"/>
      <c r="L4" s="155"/>
      <c r="M4" s="155"/>
      <c r="N4" s="155"/>
      <c r="O4" s="155"/>
      <c r="P4" s="155"/>
      <c r="Q4" s="155"/>
      <c r="R4" s="155"/>
      <c r="S4" s="155"/>
      <c r="T4" s="155"/>
      <c r="U4" s="155"/>
      <c r="V4" s="155"/>
      <c r="W4" s="155"/>
      <c r="X4" s="155"/>
      <c r="Y4" s="155"/>
      <c r="Z4" s="155"/>
      <c r="AA4" s="155"/>
      <c r="AB4" s="155"/>
    </row>
    <row r="5" spans="1:28" ht="15">
      <c r="A5" s="2775" t="s">
        <v>1492</v>
      </c>
      <c r="B5" s="2857"/>
      <c r="C5" s="2857"/>
      <c r="D5" s="2857"/>
      <c r="E5" s="2857"/>
      <c r="F5" s="2857"/>
      <c r="G5" s="2858"/>
      <c r="H5" s="7"/>
      <c r="I5" s="7"/>
      <c r="J5" s="7"/>
      <c r="K5" s="7"/>
      <c r="L5" s="7"/>
      <c r="M5" s="7"/>
      <c r="N5" s="7"/>
      <c r="O5" s="7"/>
      <c r="P5" s="7"/>
      <c r="Q5" s="7"/>
    </row>
    <row r="6" spans="1:28" ht="17.25" customHeight="1" thickBot="1">
      <c r="A6" s="2854" t="s">
        <v>1493</v>
      </c>
      <c r="B6" s="2855"/>
      <c r="C6" s="2855"/>
      <c r="D6" s="2855"/>
      <c r="E6" s="2855"/>
      <c r="F6" s="2855"/>
      <c r="G6" s="2856"/>
      <c r="H6" s="24"/>
      <c r="I6" s="24"/>
      <c r="J6" s="7"/>
      <c r="K6" s="7"/>
      <c r="L6" s="7"/>
      <c r="M6" s="7"/>
      <c r="N6" s="7"/>
      <c r="O6" s="7"/>
      <c r="P6" s="7"/>
      <c r="Q6" s="7"/>
    </row>
    <row r="7" spans="1:28" ht="30">
      <c r="A7" s="1756"/>
      <c r="B7" s="1757" t="s">
        <v>1250</v>
      </c>
      <c r="C7" s="1757" t="s">
        <v>1251</v>
      </c>
      <c r="D7" s="1757" t="s">
        <v>1252</v>
      </c>
      <c r="E7" s="1757" t="s">
        <v>1253</v>
      </c>
      <c r="F7" s="1757" t="s">
        <v>1254</v>
      </c>
      <c r="G7" s="627" t="s">
        <v>1255</v>
      </c>
      <c r="H7" s="8"/>
      <c r="I7" s="159"/>
      <c r="J7" s="159"/>
      <c r="K7" s="159"/>
      <c r="L7" s="8"/>
      <c r="M7" s="8"/>
      <c r="N7" s="8"/>
      <c r="O7" s="8"/>
      <c r="P7" s="8"/>
      <c r="Q7" s="8"/>
    </row>
    <row r="8" spans="1:28" ht="14.15" customHeight="1">
      <c r="A8" s="1921" t="s">
        <v>43</v>
      </c>
      <c r="B8" s="1217">
        <v>12800</v>
      </c>
      <c r="C8" s="1218">
        <v>12927</v>
      </c>
      <c r="D8" s="1218">
        <v>10210</v>
      </c>
      <c r="E8" s="1218">
        <v>2030</v>
      </c>
      <c r="F8" s="1216">
        <v>560</v>
      </c>
      <c r="G8" s="1922">
        <v>127</v>
      </c>
      <c r="H8" s="8"/>
      <c r="I8" s="160"/>
      <c r="J8" s="159"/>
      <c r="K8" s="159"/>
    </row>
    <row r="9" spans="1:28" ht="16" thickBot="1">
      <c r="A9" s="1923" t="s">
        <v>1257</v>
      </c>
      <c r="B9" s="1924"/>
      <c r="C9" s="1925">
        <v>1</v>
      </c>
      <c r="D9" s="1925">
        <f>D8/C8</f>
        <v>0.78981975709754781</v>
      </c>
      <c r="E9" s="1925">
        <f>E8/C8</f>
        <v>0.15703566179314613</v>
      </c>
      <c r="F9" s="1925">
        <f>F8/C8</f>
        <v>4.3320182563626519E-2</v>
      </c>
      <c r="G9" s="1234">
        <f>G8/C8</f>
        <v>9.8243985456795847E-3</v>
      </c>
    </row>
    <row r="10" spans="1:28" ht="15.5">
      <c r="A10" s="65"/>
      <c r="B10" s="65"/>
      <c r="C10" s="65"/>
      <c r="D10" s="65"/>
      <c r="E10" s="65"/>
      <c r="F10" s="65"/>
      <c r="G10" s="65"/>
    </row>
    <row r="11" spans="1:28" ht="15.5">
      <c r="A11" s="68"/>
      <c r="B11" s="65"/>
      <c r="C11" s="65"/>
      <c r="D11" s="65"/>
      <c r="E11" s="65"/>
      <c r="F11" s="65"/>
      <c r="G11" s="65"/>
    </row>
    <row r="12" spans="1:28" ht="13.5" thickBot="1"/>
    <row r="13" spans="1:28" ht="15">
      <c r="A13" s="2775" t="s">
        <v>1494</v>
      </c>
      <c r="B13" s="2857"/>
      <c r="C13" s="2857"/>
      <c r="D13" s="2857"/>
      <c r="E13" s="2857"/>
      <c r="F13" s="2857"/>
      <c r="G13" s="2858"/>
    </row>
    <row r="14" spans="1:28" ht="15.5" thickBot="1">
      <c r="A14" s="2854" t="s">
        <v>1495</v>
      </c>
      <c r="B14" s="2855"/>
      <c r="C14" s="2855"/>
      <c r="D14" s="2855"/>
      <c r="E14" s="2855"/>
      <c r="F14" s="2855"/>
      <c r="G14" s="2856"/>
    </row>
    <row r="15" spans="1:28" ht="60">
      <c r="A15" s="1756"/>
      <c r="B15" s="1757" t="s">
        <v>1496</v>
      </c>
      <c r="C15" s="1757" t="s">
        <v>1251</v>
      </c>
      <c r="D15" s="1757" t="s">
        <v>1252</v>
      </c>
      <c r="E15" s="1757" t="s">
        <v>1396</v>
      </c>
      <c r="F15" s="1757" t="s">
        <v>1254</v>
      </c>
      <c r="G15" s="627" t="s">
        <v>1497</v>
      </c>
    </row>
    <row r="16" spans="1:28" ht="15.5">
      <c r="A16" s="1921" t="s">
        <v>660</v>
      </c>
      <c r="B16" s="939">
        <v>711</v>
      </c>
      <c r="C16" s="940">
        <v>415</v>
      </c>
      <c r="D16" s="940">
        <v>156</v>
      </c>
      <c r="E16" s="940">
        <v>6</v>
      </c>
      <c r="F16" s="941">
        <v>253</v>
      </c>
      <c r="G16" s="1933">
        <v>368</v>
      </c>
    </row>
    <row r="17" spans="1:7" ht="16" thickBot="1">
      <c r="A17" s="1934"/>
      <c r="B17" s="1924"/>
      <c r="C17" s="1924"/>
      <c r="D17" s="1924"/>
      <c r="E17" s="1924"/>
      <c r="F17" s="1924"/>
      <c r="G17" s="1935"/>
    </row>
    <row r="18" spans="1:7" ht="15.5">
      <c r="A18" s="65"/>
      <c r="B18" s="65"/>
      <c r="C18" s="65"/>
      <c r="D18" s="65"/>
      <c r="E18" s="65"/>
      <c r="F18" s="65"/>
      <c r="G18" s="65"/>
    </row>
    <row r="19" spans="1:7" ht="15.5">
      <c r="A19" s="68"/>
      <c r="B19" s="65"/>
      <c r="C19" s="65"/>
      <c r="D19" s="65"/>
      <c r="E19" s="65"/>
      <c r="F19" s="65"/>
      <c r="G19" s="65"/>
    </row>
    <row r="20" spans="1:7">
      <c r="A20" s="2654"/>
      <c r="B20" s="2654"/>
      <c r="C20" s="2654"/>
      <c r="D20" s="2654"/>
      <c r="E20" s="2654"/>
      <c r="F20" s="2654"/>
      <c r="G20" s="2654"/>
    </row>
  </sheetData>
  <mergeCells count="8">
    <mergeCell ref="A1:G1"/>
    <mergeCell ref="A2:G2"/>
    <mergeCell ref="A3:G3"/>
    <mergeCell ref="A14:G14"/>
    <mergeCell ref="A20:G20"/>
    <mergeCell ref="A5:G5"/>
    <mergeCell ref="A6:G6"/>
    <mergeCell ref="A13:G13"/>
  </mergeCells>
  <printOptions horizontalCentered="1"/>
  <pageMargins left="0.25" right="0.25" top="0.5" bottom="0.5" header="0.3" footer="0.3"/>
  <pageSetup scale="84" orientation="portrait" r:id="rId1"/>
  <headerFooter scaleWithDoc="0" alignWithMargins="0"/>
  <colBreaks count="1" manualBreakCount="1">
    <brk id="7"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51CD-9571-4CDA-A4C6-1C79F0A7FA41}">
  <sheetPr>
    <pageSetUpPr fitToPage="1"/>
  </sheetPr>
  <dimension ref="A1:AB27"/>
  <sheetViews>
    <sheetView view="pageBreakPreview" zoomScale="90" zoomScaleNormal="100" zoomScaleSheetLayoutView="90" workbookViewId="0">
      <selection activeCell="E32" sqref="E32"/>
    </sheetView>
  </sheetViews>
  <sheetFormatPr defaultColWidth="9.453125" defaultRowHeight="13"/>
  <cols>
    <col min="1" max="1" width="27.54296875" style="10" customWidth="1"/>
    <col min="2" max="10" width="10.54296875" style="10" customWidth="1"/>
    <col min="11" max="11" width="6.7265625" style="10" customWidth="1"/>
    <col min="12" max="16384" width="9.453125" style="10"/>
  </cols>
  <sheetData>
    <row r="1" spans="1:28" s="8" customFormat="1" ht="15">
      <c r="A1" s="2439" t="s">
        <v>1498</v>
      </c>
      <c r="B1" s="2439"/>
      <c r="C1" s="2439"/>
      <c r="D1" s="2439"/>
      <c r="E1" s="2439"/>
      <c r="F1" s="2439"/>
      <c r="G1" s="2439"/>
      <c r="H1" s="2439"/>
      <c r="I1" s="2439"/>
      <c r="J1" s="2439"/>
      <c r="K1" s="154"/>
      <c r="L1" s="154"/>
      <c r="M1" s="154"/>
      <c r="N1" s="154"/>
      <c r="O1" s="154"/>
      <c r="P1" s="154"/>
      <c r="Q1" s="154"/>
      <c r="R1" s="154"/>
      <c r="S1" s="154"/>
      <c r="T1" s="154"/>
      <c r="U1" s="154"/>
      <c r="V1" s="154"/>
      <c r="W1" s="154"/>
      <c r="X1" s="154"/>
      <c r="Y1" s="154"/>
      <c r="Z1" s="154"/>
      <c r="AA1" s="154"/>
      <c r="AB1" s="154"/>
    </row>
    <row r="2" spans="1:28" s="7" customFormat="1" ht="15.5">
      <c r="A2" s="2436" t="str" cm="1">
        <f t="array" ref="A2">'ESA Summary Table 1'!A2:A2</f>
        <v>Southern California Edison</v>
      </c>
      <c r="B2" s="2436"/>
      <c r="C2" s="2436"/>
      <c r="D2" s="2436"/>
      <c r="E2" s="2436"/>
      <c r="F2" s="2436"/>
      <c r="G2" s="2436"/>
      <c r="H2" s="2436"/>
      <c r="I2" s="2436"/>
      <c r="J2" s="2436"/>
      <c r="K2" s="63"/>
      <c r="L2" s="65"/>
      <c r="M2" s="63"/>
      <c r="N2" s="63"/>
      <c r="O2" s="63"/>
      <c r="P2" s="63"/>
      <c r="Q2" s="63"/>
      <c r="R2" s="63"/>
      <c r="S2" s="63"/>
      <c r="T2" s="63"/>
      <c r="U2" s="63"/>
      <c r="V2" s="63"/>
      <c r="W2" s="63"/>
      <c r="X2" s="63"/>
      <c r="Y2" s="63"/>
      <c r="Z2" s="63"/>
      <c r="AA2" s="63"/>
      <c r="AB2" s="63"/>
    </row>
    <row r="3" spans="1:28" s="7" customFormat="1" ht="15">
      <c r="A3" s="2436" t="str" cm="1">
        <f t="array" ref="A3">'ESA Summary Table 1'!A3:A3</f>
        <v>Program Year 2024 Annual Report</v>
      </c>
      <c r="B3" s="2436"/>
      <c r="C3" s="2436"/>
      <c r="D3" s="2436"/>
      <c r="E3" s="2436"/>
      <c r="F3" s="2436"/>
      <c r="G3" s="2436"/>
      <c r="H3" s="2436"/>
      <c r="I3" s="2436"/>
      <c r="J3" s="2436"/>
      <c r="K3" s="155"/>
      <c r="L3" s="155"/>
      <c r="M3" s="155"/>
      <c r="N3" s="155"/>
      <c r="O3" s="155"/>
      <c r="P3" s="155"/>
      <c r="Q3" s="155"/>
      <c r="R3" s="155"/>
      <c r="S3" s="155"/>
      <c r="T3" s="155"/>
      <c r="U3" s="155"/>
      <c r="V3" s="155"/>
      <c r="W3" s="155"/>
      <c r="X3" s="155"/>
      <c r="Y3" s="155"/>
      <c r="Z3" s="155"/>
      <c r="AA3" s="155"/>
      <c r="AB3" s="155"/>
    </row>
    <row r="4" spans="1:28" s="7" customFormat="1" ht="15.5" thickBot="1">
      <c r="A4" s="153"/>
      <c r="B4" s="1411"/>
      <c r="C4" s="1411"/>
      <c r="D4" s="1411"/>
      <c r="E4" s="1411"/>
      <c r="F4" s="1411"/>
      <c r="G4" s="1411"/>
      <c r="H4" s="1411"/>
      <c r="I4" s="1411"/>
      <c r="J4" s="1411"/>
      <c r="K4" s="155"/>
      <c r="L4" s="155"/>
      <c r="M4" s="155"/>
      <c r="N4" s="155"/>
      <c r="O4" s="155"/>
      <c r="P4" s="155"/>
      <c r="Q4" s="155"/>
      <c r="R4" s="155"/>
      <c r="S4" s="155"/>
      <c r="T4" s="155"/>
      <c r="U4" s="155"/>
      <c r="V4" s="155"/>
      <c r="W4" s="155"/>
      <c r="X4" s="155"/>
      <c r="Y4" s="155"/>
      <c r="Z4" s="155"/>
      <c r="AA4" s="155"/>
      <c r="AB4" s="155"/>
    </row>
    <row r="5" spans="1:28" s="65" customFormat="1" ht="15.65" customHeight="1" thickBot="1">
      <c r="A5" s="169" t="s">
        <v>599</v>
      </c>
      <c r="B5" s="2432" t="s">
        <v>1499</v>
      </c>
      <c r="C5" s="2433"/>
      <c r="D5" s="2434"/>
      <c r="E5" s="2433" t="s">
        <v>1260</v>
      </c>
      <c r="F5" s="2433"/>
      <c r="G5" s="2434"/>
      <c r="H5" s="2432" t="s">
        <v>30</v>
      </c>
      <c r="I5" s="2433"/>
      <c r="J5" s="2434"/>
    </row>
    <row r="6" spans="1:28" s="65" customFormat="1" ht="16" thickBot="1">
      <c r="A6" s="2379"/>
      <c r="B6" s="471" t="s">
        <v>1261</v>
      </c>
      <c r="C6" s="471" t="s">
        <v>1262</v>
      </c>
      <c r="D6" s="471" t="s">
        <v>43</v>
      </c>
      <c r="E6" s="471" t="s">
        <v>1261</v>
      </c>
      <c r="F6" s="471" t="s">
        <v>980</v>
      </c>
      <c r="G6" s="471" t="s">
        <v>43</v>
      </c>
      <c r="H6" s="471" t="s">
        <v>1261</v>
      </c>
      <c r="I6" s="471" t="s">
        <v>980</v>
      </c>
      <c r="J6" s="1761" t="s">
        <v>43</v>
      </c>
      <c r="K6" s="159"/>
      <c r="L6" s="159"/>
      <c r="M6" s="159"/>
    </row>
    <row r="7" spans="1:28" s="475" customFormat="1" ht="15.5">
      <c r="A7" s="2380" t="s">
        <v>1263</v>
      </c>
      <c r="B7" s="2382">
        <v>95.403885000000002</v>
      </c>
      <c r="C7" s="472">
        <v>0</v>
      </c>
      <c r="D7" s="472">
        <f t="shared" ref="D7:D22" si="0">SUM(B7:C7)</f>
        <v>95.403885000000002</v>
      </c>
      <c r="E7" s="472">
        <v>2</v>
      </c>
      <c r="F7" s="472">
        <v>0</v>
      </c>
      <c r="G7" s="472">
        <f t="shared" ref="G7:G22" si="1">SUM(E7:F7)</f>
        <v>2</v>
      </c>
      <c r="H7" s="473">
        <f t="shared" ref="H7:J22" si="2">IFERROR(E7/B7,0)</f>
        <v>2.0963506884441863E-2</v>
      </c>
      <c r="I7" s="473">
        <f t="shared" si="2"/>
        <v>0</v>
      </c>
      <c r="J7" s="1927">
        <f t="shared" si="2"/>
        <v>2.0963506884441863E-2</v>
      </c>
    </row>
    <row r="8" spans="1:28" s="475" customFormat="1" ht="15.5">
      <c r="A8" s="2380" t="s">
        <v>683</v>
      </c>
      <c r="B8" s="2383">
        <v>0.42157199999999939</v>
      </c>
      <c r="C8" s="2305">
        <v>8</v>
      </c>
      <c r="D8" s="2305">
        <f t="shared" si="0"/>
        <v>8.4215719999999994</v>
      </c>
      <c r="E8" s="2305">
        <v>0</v>
      </c>
      <c r="F8" s="2305">
        <v>0</v>
      </c>
      <c r="G8" s="2305">
        <f t="shared" si="1"/>
        <v>0</v>
      </c>
      <c r="H8" s="474">
        <f t="shared" si="2"/>
        <v>0</v>
      </c>
      <c r="I8" s="474">
        <f t="shared" si="2"/>
        <v>0</v>
      </c>
      <c r="J8" s="1471">
        <f t="shared" si="2"/>
        <v>0</v>
      </c>
    </row>
    <row r="9" spans="1:28" s="475" customFormat="1" ht="15.5">
      <c r="A9" s="2380" t="s">
        <v>684</v>
      </c>
      <c r="B9" s="2383">
        <v>0.77158600000001343</v>
      </c>
      <c r="C9" s="2305">
        <v>188</v>
      </c>
      <c r="D9" s="2305">
        <f t="shared" si="0"/>
        <v>188.77158600000001</v>
      </c>
      <c r="E9" s="2305">
        <v>0</v>
      </c>
      <c r="F9" s="2305">
        <v>25</v>
      </c>
      <c r="G9" s="2305">
        <f t="shared" si="1"/>
        <v>25</v>
      </c>
      <c r="H9" s="474">
        <f t="shared" si="2"/>
        <v>0</v>
      </c>
      <c r="I9" s="474">
        <f t="shared" si="2"/>
        <v>0.13297872340425532</v>
      </c>
      <c r="J9" s="1471">
        <f t="shared" si="2"/>
        <v>0.13243518545211566</v>
      </c>
    </row>
    <row r="10" spans="1:28" s="475" customFormat="1" ht="12.65" customHeight="1">
      <c r="A10" s="2380" t="s">
        <v>685</v>
      </c>
      <c r="B10" s="2383">
        <v>1651.5893550000001</v>
      </c>
      <c r="C10" s="2305">
        <v>2137</v>
      </c>
      <c r="D10" s="2305">
        <f t="shared" si="0"/>
        <v>3788.5893550000001</v>
      </c>
      <c r="E10" s="2305">
        <v>281</v>
      </c>
      <c r="F10" s="2305">
        <v>257</v>
      </c>
      <c r="G10" s="2305">
        <f t="shared" si="1"/>
        <v>538</v>
      </c>
      <c r="H10" s="474">
        <f t="shared" si="2"/>
        <v>0.17013914454540668</v>
      </c>
      <c r="I10" s="474">
        <f t="shared" si="2"/>
        <v>0.12026204960224614</v>
      </c>
      <c r="J10" s="1471">
        <f t="shared" si="2"/>
        <v>0.14200536125404387</v>
      </c>
    </row>
    <row r="11" spans="1:28" s="475" customFormat="1" ht="15.5">
      <c r="A11" s="2380" t="s">
        <v>686</v>
      </c>
      <c r="B11" s="2383">
        <v>0.41972799999985</v>
      </c>
      <c r="C11" s="2305">
        <v>1581</v>
      </c>
      <c r="D11" s="2305">
        <f t="shared" si="0"/>
        <v>1581.4197279999998</v>
      </c>
      <c r="E11" s="2305">
        <v>1</v>
      </c>
      <c r="F11" s="2305">
        <v>244</v>
      </c>
      <c r="G11" s="2305">
        <f t="shared" si="1"/>
        <v>245</v>
      </c>
      <c r="H11" s="474">
        <f t="shared" si="2"/>
        <v>2.3824953303100038</v>
      </c>
      <c r="I11" s="474">
        <f>IFERROR(F11/C11,0)</f>
        <v>0.15433270082226438</v>
      </c>
      <c r="J11" s="1471">
        <f t="shared" si="2"/>
        <v>0.15492408224213075</v>
      </c>
    </row>
    <row r="12" spans="1:28" s="475" customFormat="1" ht="15.5">
      <c r="A12" s="2380" t="s">
        <v>687</v>
      </c>
      <c r="B12" s="2383">
        <v>84267.400542000003</v>
      </c>
      <c r="C12" s="2305">
        <v>469</v>
      </c>
      <c r="D12" s="2305">
        <f t="shared" si="0"/>
        <v>84736.400542000003</v>
      </c>
      <c r="E12" s="2305">
        <v>11699</v>
      </c>
      <c r="F12" s="2305">
        <v>114</v>
      </c>
      <c r="G12" s="2305">
        <f t="shared" si="1"/>
        <v>11813</v>
      </c>
      <c r="H12" s="474">
        <f t="shared" si="2"/>
        <v>0.13883186053863214</v>
      </c>
      <c r="I12" s="474">
        <f t="shared" si="2"/>
        <v>0.24307036247334754</v>
      </c>
      <c r="J12" s="1471">
        <f t="shared" si="2"/>
        <v>0.13940880099273076</v>
      </c>
    </row>
    <row r="13" spans="1:28" s="475" customFormat="1" ht="15.5">
      <c r="A13" s="2380" t="s">
        <v>688</v>
      </c>
      <c r="B13" s="2383">
        <v>0.25364999999999999</v>
      </c>
      <c r="C13" s="2305">
        <v>0</v>
      </c>
      <c r="D13" s="2305">
        <f t="shared" si="0"/>
        <v>0.25364999999999999</v>
      </c>
      <c r="E13" s="2305">
        <v>0</v>
      </c>
      <c r="F13" s="2305">
        <v>0</v>
      </c>
      <c r="G13" s="2305">
        <f t="shared" si="1"/>
        <v>0</v>
      </c>
      <c r="H13" s="474">
        <f t="shared" si="2"/>
        <v>0</v>
      </c>
      <c r="I13" s="474">
        <f t="shared" si="2"/>
        <v>0</v>
      </c>
      <c r="J13" s="1471">
        <f t="shared" si="2"/>
        <v>0</v>
      </c>
    </row>
    <row r="14" spans="1:28" s="475" customFormat="1" ht="15.5">
      <c r="A14" s="2380" t="s">
        <v>1264</v>
      </c>
      <c r="B14" s="2383">
        <v>8.1556000000000003E-2</v>
      </c>
      <c r="C14" s="2305">
        <v>0</v>
      </c>
      <c r="D14" s="2305">
        <f>SUM(B14:C14)</f>
        <v>8.1556000000000003E-2</v>
      </c>
      <c r="E14" s="2305">
        <v>0</v>
      </c>
      <c r="F14" s="2305">
        <v>0</v>
      </c>
      <c r="G14" s="2305">
        <f>SUM(E14:F14)</f>
        <v>0</v>
      </c>
      <c r="H14" s="474">
        <f t="shared" si="2"/>
        <v>0</v>
      </c>
      <c r="I14" s="474">
        <f t="shared" si="2"/>
        <v>0</v>
      </c>
      <c r="J14" s="1471">
        <f t="shared" si="2"/>
        <v>0</v>
      </c>
    </row>
    <row r="15" spans="1:28" s="475" customFormat="1" ht="15.5">
      <c r="A15" s="2380" t="s">
        <v>689</v>
      </c>
      <c r="B15" s="2383">
        <v>0.11444800000003852</v>
      </c>
      <c r="C15" s="2305">
        <v>548</v>
      </c>
      <c r="D15" s="2305">
        <f t="shared" si="0"/>
        <v>548.11444800000004</v>
      </c>
      <c r="E15" s="2305">
        <v>0</v>
      </c>
      <c r="F15" s="2305">
        <v>33</v>
      </c>
      <c r="G15" s="2305">
        <f t="shared" si="1"/>
        <v>33</v>
      </c>
      <c r="H15" s="474">
        <f t="shared" si="2"/>
        <v>0</v>
      </c>
      <c r="I15" s="474">
        <f t="shared" si="2"/>
        <v>6.0218978102189784E-2</v>
      </c>
      <c r="J15" s="1471">
        <f t="shared" si="2"/>
        <v>6.020640419243245E-2</v>
      </c>
    </row>
    <row r="16" spans="1:28" s="475" customFormat="1" ht="15.5">
      <c r="A16" s="2380" t="s">
        <v>690</v>
      </c>
      <c r="B16" s="2383">
        <v>30616.225717000001</v>
      </c>
      <c r="C16" s="2305">
        <v>0</v>
      </c>
      <c r="D16" s="2305">
        <f t="shared" si="0"/>
        <v>30616.225717000001</v>
      </c>
      <c r="E16" s="2305">
        <v>4855</v>
      </c>
      <c r="F16" s="2305">
        <v>0</v>
      </c>
      <c r="G16" s="2305">
        <f t="shared" si="1"/>
        <v>4855</v>
      </c>
      <c r="H16" s="474">
        <f t="shared" si="2"/>
        <v>0.15857604542365936</v>
      </c>
      <c r="I16" s="474">
        <f t="shared" si="2"/>
        <v>0</v>
      </c>
      <c r="J16" s="1471">
        <f t="shared" si="2"/>
        <v>0.15857604542365936</v>
      </c>
    </row>
    <row r="17" spans="1:13" s="475" customFormat="1" ht="15.5">
      <c r="A17" s="2380" t="s">
        <v>691</v>
      </c>
      <c r="B17" s="2383">
        <v>15528.758095000001</v>
      </c>
      <c r="C17" s="2305">
        <v>15194</v>
      </c>
      <c r="D17" s="2305">
        <f t="shared" si="0"/>
        <v>30722.758095000001</v>
      </c>
      <c r="E17" s="2305">
        <v>2596</v>
      </c>
      <c r="F17" s="2305">
        <v>3280</v>
      </c>
      <c r="G17" s="2305">
        <f t="shared" si="1"/>
        <v>5876</v>
      </c>
      <c r="H17" s="474">
        <f t="shared" si="2"/>
        <v>0.16717370340361398</v>
      </c>
      <c r="I17" s="474">
        <f t="shared" si="2"/>
        <v>0.21587468737659601</v>
      </c>
      <c r="J17" s="1471">
        <f t="shared" si="2"/>
        <v>0.19125887011284623</v>
      </c>
    </row>
    <row r="18" spans="1:13" s="475" customFormat="1" ht="15.5">
      <c r="A18" s="2380" t="s">
        <v>692</v>
      </c>
      <c r="B18" s="2383">
        <v>32274.666124000003</v>
      </c>
      <c r="C18" s="2305">
        <v>6871</v>
      </c>
      <c r="D18" s="2305">
        <f t="shared" si="0"/>
        <v>39145.666124000003</v>
      </c>
      <c r="E18" s="2305">
        <v>5250</v>
      </c>
      <c r="F18" s="2305">
        <v>928</v>
      </c>
      <c r="G18" s="2305">
        <f t="shared" si="1"/>
        <v>6178</v>
      </c>
      <c r="H18" s="474">
        <f t="shared" si="2"/>
        <v>0.16266628382240672</v>
      </c>
      <c r="I18" s="474">
        <f t="shared" si="2"/>
        <v>0.13506039877747053</v>
      </c>
      <c r="J18" s="1471">
        <f t="shared" si="2"/>
        <v>0.15782079120662351</v>
      </c>
    </row>
    <row r="19" spans="1:13" s="475" customFormat="1" ht="15.5">
      <c r="A19" s="2380" t="s">
        <v>693</v>
      </c>
      <c r="B19" s="2383">
        <v>5.0923999999999997E-2</v>
      </c>
      <c r="C19" s="2305">
        <v>0</v>
      </c>
      <c r="D19" s="2305">
        <f t="shared" si="0"/>
        <v>5.0923999999999997E-2</v>
      </c>
      <c r="E19" s="2305">
        <v>0</v>
      </c>
      <c r="F19" s="2305">
        <v>0</v>
      </c>
      <c r="G19" s="2305">
        <f t="shared" si="1"/>
        <v>0</v>
      </c>
      <c r="H19" s="474">
        <f t="shared" si="2"/>
        <v>0</v>
      </c>
      <c r="I19" s="474">
        <f t="shared" si="2"/>
        <v>0</v>
      </c>
      <c r="J19" s="1471">
        <f t="shared" si="2"/>
        <v>0</v>
      </c>
    </row>
    <row r="20" spans="1:13" s="475" customFormat="1" ht="15.5">
      <c r="A20" s="2380" t="s">
        <v>694</v>
      </c>
      <c r="B20" s="2383">
        <v>2206.4949919999999</v>
      </c>
      <c r="C20" s="2305">
        <v>0</v>
      </c>
      <c r="D20" s="2305">
        <f t="shared" si="0"/>
        <v>2206.4949919999999</v>
      </c>
      <c r="E20" s="2305">
        <v>216</v>
      </c>
      <c r="F20" s="2305">
        <v>0</v>
      </c>
      <c r="G20" s="2305">
        <f t="shared" si="1"/>
        <v>216</v>
      </c>
      <c r="H20" s="474">
        <f t="shared" si="2"/>
        <v>9.7892812257966824E-2</v>
      </c>
      <c r="I20" s="474">
        <f t="shared" si="2"/>
        <v>0</v>
      </c>
      <c r="J20" s="1471">
        <f t="shared" si="2"/>
        <v>9.7892812257966824E-2</v>
      </c>
    </row>
    <row r="21" spans="1:13" s="475" customFormat="1" ht="15.5">
      <c r="A21" s="2380" t="s">
        <v>695</v>
      </c>
      <c r="B21" s="2383">
        <v>1929.2903420000002</v>
      </c>
      <c r="C21" s="2305">
        <v>5818</v>
      </c>
      <c r="D21" s="2305">
        <f t="shared" si="0"/>
        <v>7747.2903420000002</v>
      </c>
      <c r="E21" s="2305">
        <v>248</v>
      </c>
      <c r="F21" s="2305">
        <v>868</v>
      </c>
      <c r="G21" s="2305">
        <f t="shared" si="1"/>
        <v>1116</v>
      </c>
      <c r="H21" s="474">
        <f t="shared" si="2"/>
        <v>0.1285446750036133</v>
      </c>
      <c r="I21" s="474">
        <f t="shared" si="2"/>
        <v>0.14919216225507048</v>
      </c>
      <c r="J21" s="1471">
        <f t="shared" si="2"/>
        <v>0.14405036480301825</v>
      </c>
    </row>
    <row r="22" spans="1:13" s="475" customFormat="1" ht="15.5">
      <c r="A22" s="2380" t="s">
        <v>697</v>
      </c>
      <c r="B22" s="2383">
        <v>10018.775901000001</v>
      </c>
      <c r="C22" s="2305">
        <v>351</v>
      </c>
      <c r="D22" s="2305">
        <f t="shared" si="0"/>
        <v>10369.775901000001</v>
      </c>
      <c r="E22" s="2305">
        <v>1538</v>
      </c>
      <c r="F22" s="2305">
        <v>58</v>
      </c>
      <c r="G22" s="2305">
        <f t="shared" si="1"/>
        <v>1596</v>
      </c>
      <c r="H22" s="474">
        <f t="shared" si="2"/>
        <v>0.15351176782449921</v>
      </c>
      <c r="I22" s="474">
        <f t="shared" si="2"/>
        <v>0.16524216524216523</v>
      </c>
      <c r="J22" s="1471">
        <f t="shared" si="2"/>
        <v>0.15390882264351452</v>
      </c>
    </row>
    <row r="23" spans="1:13" s="63" customFormat="1" ht="15.5" thickBot="1">
      <c r="A23" s="2381" t="s">
        <v>43</v>
      </c>
      <c r="B23" s="2384">
        <f>SUM(B7:B22)</f>
        <v>178590.71841700003</v>
      </c>
      <c r="C23" s="1762">
        <f t="shared" ref="C23:G23" si="3">SUM(C7:C22)</f>
        <v>33165</v>
      </c>
      <c r="D23" s="1762">
        <f t="shared" si="3"/>
        <v>211755.71841700003</v>
      </c>
      <c r="E23" s="1762">
        <f t="shared" si="3"/>
        <v>26686</v>
      </c>
      <c r="F23" s="1762">
        <f t="shared" si="3"/>
        <v>5807</v>
      </c>
      <c r="G23" s="1762">
        <f t="shared" si="3"/>
        <v>32493</v>
      </c>
      <c r="H23" s="1763">
        <f t="shared" ref="H23:J23" si="4">IFERROR(E23/B23,0)</f>
        <v>0.14942545859348402</v>
      </c>
      <c r="I23" s="1763">
        <f t="shared" si="4"/>
        <v>0.1750942258404945</v>
      </c>
      <c r="J23" s="1764">
        <f t="shared" si="4"/>
        <v>0.15344567902536235</v>
      </c>
      <c r="K23" s="476"/>
      <c r="L23" s="476"/>
      <c r="M23" s="477"/>
    </row>
    <row r="24" spans="1:13" ht="15.5">
      <c r="A24" s="65"/>
      <c r="B24" s="65"/>
      <c r="C24" s="65"/>
      <c r="D24" s="65"/>
      <c r="E24" s="65"/>
      <c r="F24" s="65"/>
      <c r="G24" s="65"/>
      <c r="H24" s="65"/>
      <c r="I24" s="65"/>
      <c r="J24" s="65"/>
    </row>
    <row r="25" spans="1:13" ht="15.5">
      <c r="A25" s="2860" t="s">
        <v>1500</v>
      </c>
      <c r="B25" s="2860"/>
      <c r="C25" s="2860"/>
      <c r="D25" s="2860"/>
      <c r="E25" s="2860"/>
      <c r="F25" s="2860"/>
      <c r="G25" s="2860"/>
      <c r="H25" s="2860"/>
      <c r="I25" s="2860"/>
      <c r="J25" s="2860"/>
    </row>
    <row r="26" spans="1:13" ht="15.5">
      <c r="A26" s="2859" t="s">
        <v>1266</v>
      </c>
      <c r="B26" s="2859"/>
      <c r="C26" s="2859"/>
      <c r="D26" s="2859"/>
      <c r="E26" s="2859"/>
      <c r="F26" s="2859"/>
      <c r="G26" s="2859"/>
      <c r="H26" s="2859"/>
      <c r="I26" s="2859"/>
      <c r="J26" s="2859"/>
    </row>
    <row r="27" spans="1:13" ht="12.65" customHeight="1"/>
  </sheetData>
  <mergeCells count="8">
    <mergeCell ref="A26:J26"/>
    <mergeCell ref="A1:J1"/>
    <mergeCell ref="A2:J2"/>
    <mergeCell ref="A3:J3"/>
    <mergeCell ref="A25:J25"/>
    <mergeCell ref="B5:D5"/>
    <mergeCell ref="E5:G5"/>
    <mergeCell ref="H5:J5"/>
  </mergeCells>
  <printOptions horizontalCentered="1"/>
  <pageMargins left="0.25" right="0.25" top="0.5" bottom="0.5" header="0.3" footer="0.3"/>
  <pageSetup scale="85" orientation="portrait" r:id="rId1"/>
  <headerFooter scaleWithDoc="0" alignWithMargins="0"/>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89492-5FE9-4793-8387-BE94ED1156B6}">
  <sheetPr>
    <pageSetUpPr fitToPage="1"/>
  </sheetPr>
  <dimension ref="A1:AB27"/>
  <sheetViews>
    <sheetView view="pageBreakPreview" zoomScale="90" zoomScaleNormal="100" zoomScaleSheetLayoutView="90" workbookViewId="0">
      <selection activeCell="E32" sqref="E32"/>
    </sheetView>
  </sheetViews>
  <sheetFormatPr defaultColWidth="9.453125" defaultRowHeight="14"/>
  <cols>
    <col min="1" max="1" width="19.453125" style="1" customWidth="1"/>
    <col min="2" max="3" width="14.54296875" style="2" customWidth="1"/>
    <col min="4" max="4" width="14.54296875" style="3" customWidth="1"/>
    <col min="5" max="6" width="14.54296875" style="2" customWidth="1"/>
    <col min="7" max="8" width="14.54296875" style="3" customWidth="1"/>
    <col min="9" max="9" width="25.54296875" style="3" bestFit="1" customWidth="1"/>
    <col min="10" max="16384" width="9.453125" style="3"/>
  </cols>
  <sheetData>
    <row r="1" spans="1:28" s="8" customFormat="1" ht="15">
      <c r="A1" s="2439" t="s">
        <v>1501</v>
      </c>
      <c r="B1" s="2439"/>
      <c r="C1" s="2439"/>
      <c r="D1" s="2439"/>
      <c r="E1" s="2439"/>
      <c r="F1" s="2439"/>
      <c r="G1" s="2439"/>
      <c r="H1" s="2439"/>
      <c r="I1" s="154"/>
      <c r="J1" s="154"/>
      <c r="K1" s="154"/>
      <c r="L1" s="154"/>
      <c r="M1" s="154"/>
      <c r="N1" s="154"/>
      <c r="O1" s="154"/>
      <c r="P1" s="154"/>
      <c r="Q1" s="154"/>
      <c r="R1" s="154"/>
      <c r="S1" s="154"/>
      <c r="T1" s="154"/>
      <c r="U1" s="154"/>
      <c r="V1" s="154"/>
      <c r="W1" s="154"/>
      <c r="X1" s="154"/>
      <c r="Y1" s="154"/>
      <c r="Z1" s="154"/>
      <c r="AA1" s="154"/>
      <c r="AB1" s="154"/>
    </row>
    <row r="2" spans="1:28" s="7" customFormat="1" ht="15">
      <c r="A2" s="2436" t="str" cm="1">
        <f t="array" ref="A2">'ESA Summary Table 1'!A2:A2</f>
        <v>Southern California Edison</v>
      </c>
      <c r="B2" s="2436"/>
      <c r="C2" s="2436"/>
      <c r="D2" s="2436"/>
      <c r="E2" s="2436"/>
      <c r="F2" s="2436"/>
      <c r="G2" s="2436"/>
      <c r="H2" s="2436"/>
      <c r="I2" s="63"/>
      <c r="J2" s="63"/>
      <c r="K2" s="63"/>
      <c r="L2" s="63"/>
      <c r="M2" s="63"/>
      <c r="N2" s="63"/>
      <c r="O2" s="63"/>
      <c r="P2" s="63"/>
      <c r="Q2" s="63"/>
      <c r="R2" s="63"/>
      <c r="S2" s="63"/>
      <c r="T2" s="63"/>
      <c r="U2" s="63"/>
      <c r="V2" s="63"/>
      <c r="W2" s="63"/>
      <c r="X2" s="63"/>
      <c r="Y2" s="63"/>
      <c r="Z2" s="63"/>
      <c r="AA2" s="63"/>
      <c r="AB2" s="63"/>
    </row>
    <row r="3" spans="1:28" s="7" customFormat="1" ht="15">
      <c r="A3" s="2436" t="str" cm="1">
        <f t="array" ref="A3">'ESA Summary Table 1'!A3:A3</f>
        <v>Program Year 2024 Annual Report</v>
      </c>
      <c r="B3" s="2436"/>
      <c r="C3" s="2436"/>
      <c r="D3" s="2436"/>
      <c r="E3" s="2436"/>
      <c r="F3" s="2436"/>
      <c r="G3" s="2436"/>
      <c r="H3" s="2436"/>
      <c r="I3" s="155"/>
      <c r="J3" s="155"/>
      <c r="K3" s="155"/>
      <c r="L3" s="155"/>
      <c r="M3" s="155"/>
      <c r="N3" s="155"/>
      <c r="O3" s="155"/>
      <c r="P3" s="155"/>
      <c r="Q3" s="155"/>
      <c r="R3" s="155"/>
      <c r="S3" s="155"/>
      <c r="T3" s="155"/>
      <c r="U3" s="155"/>
      <c r="V3" s="155"/>
      <c r="W3" s="155"/>
      <c r="X3" s="155"/>
      <c r="Y3" s="155"/>
      <c r="Z3" s="155"/>
      <c r="AA3" s="155"/>
      <c r="AB3" s="155"/>
    </row>
    <row r="4" spans="1:28" ht="14.5" thickBot="1"/>
    <row r="5" spans="1:28" ht="60">
      <c r="A5" s="1756">
        <v>2024</v>
      </c>
      <c r="B5" s="1757" t="s">
        <v>1502</v>
      </c>
      <c r="C5" s="1757" t="s">
        <v>1269</v>
      </c>
      <c r="D5" s="1757" t="s">
        <v>1270</v>
      </c>
      <c r="E5" s="1757" t="s">
        <v>1271</v>
      </c>
      <c r="F5" s="1757" t="s">
        <v>1272</v>
      </c>
      <c r="G5" s="1758" t="s">
        <v>1273</v>
      </c>
      <c r="H5" s="627" t="s">
        <v>1274</v>
      </c>
      <c r="I5" s="159"/>
      <c r="J5" s="159"/>
      <c r="K5" s="159"/>
    </row>
    <row r="6" spans="1:28" ht="15.5">
      <c r="A6" s="1413" t="s">
        <v>1187</v>
      </c>
      <c r="B6" s="79">
        <f>'FERA-Table 2'!Z8</f>
        <v>30821</v>
      </c>
      <c r="C6" s="194">
        <v>75</v>
      </c>
      <c r="D6" s="943">
        <f t="shared" ref="D6:D17" si="0">C6/B6</f>
        <v>2.4334057947503324E-3</v>
      </c>
      <c r="E6" s="944">
        <v>31</v>
      </c>
      <c r="F6" s="944">
        <v>37</v>
      </c>
      <c r="G6" s="943">
        <f>IF(C6=0,0,E6/C6)</f>
        <v>0.41333333333333333</v>
      </c>
      <c r="H6" s="1414">
        <f t="shared" ref="H6:H17" si="1">F6/B6</f>
        <v>1.2004801920768306E-3</v>
      </c>
      <c r="I6" s="160"/>
      <c r="J6" s="159"/>
      <c r="K6" s="159"/>
    </row>
    <row r="7" spans="1:28" ht="15.5">
      <c r="A7" s="1413" t="s">
        <v>1188</v>
      </c>
      <c r="B7" s="79">
        <f>'FERA-Table 2'!Z9</f>
        <v>31056</v>
      </c>
      <c r="C7" s="194">
        <v>52</v>
      </c>
      <c r="D7" s="943">
        <f t="shared" si="0"/>
        <v>1.6743946419371459E-3</v>
      </c>
      <c r="E7" s="944">
        <v>5</v>
      </c>
      <c r="F7" s="944">
        <v>30</v>
      </c>
      <c r="G7" s="943">
        <f t="shared" ref="G7:G17" si="2">IF(C7=0,0,E7/C7)</f>
        <v>9.6153846153846159E-2</v>
      </c>
      <c r="H7" s="1414">
        <f t="shared" si="1"/>
        <v>9.6599690880989182E-4</v>
      </c>
    </row>
    <row r="8" spans="1:28" ht="15.5">
      <c r="A8" s="1413" t="s">
        <v>1189</v>
      </c>
      <c r="B8" s="79">
        <f>'FERA-Table 2'!Z10</f>
        <v>31244</v>
      </c>
      <c r="C8" s="194">
        <v>148</v>
      </c>
      <c r="D8" s="943">
        <f t="shared" si="0"/>
        <v>4.7369094866214316E-3</v>
      </c>
      <c r="E8" s="944">
        <v>10</v>
      </c>
      <c r="F8" s="944">
        <v>132</v>
      </c>
      <c r="G8" s="943">
        <f t="shared" si="2"/>
        <v>6.7567567567567571E-2</v>
      </c>
      <c r="H8" s="1414">
        <f t="shared" si="1"/>
        <v>4.2248111637434391E-3</v>
      </c>
    </row>
    <row r="9" spans="1:28" ht="15.5">
      <c r="A9" s="1413" t="s">
        <v>1190</v>
      </c>
      <c r="B9" s="79">
        <f>'FERA-Table 2'!Z11</f>
        <v>31288</v>
      </c>
      <c r="C9" s="194">
        <v>330</v>
      </c>
      <c r="D9" s="943">
        <f t="shared" si="0"/>
        <v>1.0547174635643058E-2</v>
      </c>
      <c r="E9" s="944">
        <v>25</v>
      </c>
      <c r="F9" s="944">
        <v>251</v>
      </c>
      <c r="G9" s="943">
        <f t="shared" si="2"/>
        <v>7.575757575757576E-2</v>
      </c>
      <c r="H9" s="1414">
        <f t="shared" si="1"/>
        <v>8.0222449501406289E-3</v>
      </c>
    </row>
    <row r="10" spans="1:28" ht="15.5">
      <c r="A10" s="1413" t="s">
        <v>1121</v>
      </c>
      <c r="B10" s="79">
        <f>'FERA-Table 2'!Z12</f>
        <v>31578</v>
      </c>
      <c r="C10" s="945">
        <v>628</v>
      </c>
      <c r="D10" s="943">
        <f t="shared" si="0"/>
        <v>1.9887263284565204E-2</v>
      </c>
      <c r="E10" s="944">
        <v>67</v>
      </c>
      <c r="F10" s="944">
        <v>488</v>
      </c>
      <c r="G10" s="943">
        <f t="shared" si="2"/>
        <v>0.10668789808917198</v>
      </c>
      <c r="H10" s="1414">
        <f t="shared" si="1"/>
        <v>1.5453796947241751E-2</v>
      </c>
    </row>
    <row r="11" spans="1:28" ht="15.5">
      <c r="A11" s="1413" t="s">
        <v>1122</v>
      </c>
      <c r="B11" s="79">
        <f>'FERA-Table 2'!Z13</f>
        <v>31376</v>
      </c>
      <c r="C11" s="194">
        <v>1096</v>
      </c>
      <c r="D11" s="943">
        <f t="shared" si="0"/>
        <v>3.4931157572667008E-2</v>
      </c>
      <c r="E11" s="194">
        <v>103</v>
      </c>
      <c r="F11" s="194">
        <v>671</v>
      </c>
      <c r="G11" s="943">
        <f t="shared" si="2"/>
        <v>9.3978102189781018E-2</v>
      </c>
      <c r="H11" s="1414">
        <f t="shared" si="1"/>
        <v>2.1385772565017849E-2</v>
      </c>
    </row>
    <row r="12" spans="1:28" ht="15.5">
      <c r="A12" s="1413" t="s">
        <v>1123</v>
      </c>
      <c r="B12" s="79">
        <f>'FERA-Table 2'!Z14</f>
        <v>31836</v>
      </c>
      <c r="C12" s="194">
        <v>1361</v>
      </c>
      <c r="D12" s="943">
        <f t="shared" si="0"/>
        <v>4.275034552079407E-2</v>
      </c>
      <c r="E12" s="194">
        <v>141</v>
      </c>
      <c r="F12" s="194">
        <v>746</v>
      </c>
      <c r="G12" s="943">
        <f t="shared" si="2"/>
        <v>0.10360029390154299</v>
      </c>
      <c r="H12" s="1414">
        <f t="shared" si="1"/>
        <v>2.3432592034175147E-2</v>
      </c>
    </row>
    <row r="13" spans="1:28" ht="15.5">
      <c r="A13" s="1413" t="s">
        <v>1124</v>
      </c>
      <c r="B13" s="79">
        <f>'FERA-Table 2'!Z15</f>
        <v>32178</v>
      </c>
      <c r="C13" s="194">
        <v>762</v>
      </c>
      <c r="D13" s="943">
        <f t="shared" si="0"/>
        <v>2.3680775685250791E-2</v>
      </c>
      <c r="E13" s="194">
        <v>104</v>
      </c>
      <c r="F13" s="194">
        <v>539</v>
      </c>
      <c r="G13" s="943">
        <f t="shared" si="2"/>
        <v>0.13648293963254593</v>
      </c>
      <c r="H13" s="1414">
        <f t="shared" si="1"/>
        <v>1.6750574926968735E-2</v>
      </c>
    </row>
    <row r="14" spans="1:28" ht="15.5">
      <c r="A14" s="1413" t="s">
        <v>1125</v>
      </c>
      <c r="B14" s="79">
        <f>'FERA-Table 2'!Z16</f>
        <v>31945</v>
      </c>
      <c r="C14" s="194">
        <v>801</v>
      </c>
      <c r="D14" s="943">
        <f t="shared" si="0"/>
        <v>2.5074346533103774E-2</v>
      </c>
      <c r="E14" s="194">
        <v>76</v>
      </c>
      <c r="F14" s="194">
        <v>594</v>
      </c>
      <c r="G14" s="943">
        <f t="shared" si="2"/>
        <v>9.4881398252184765E-2</v>
      </c>
      <c r="H14" s="1414">
        <f t="shared" si="1"/>
        <v>1.8594459226796055E-2</v>
      </c>
    </row>
    <row r="15" spans="1:28" ht="15.5">
      <c r="A15" s="1413" t="s">
        <v>1126</v>
      </c>
      <c r="B15" s="79">
        <f>'FERA-Table 2'!Z17</f>
        <v>32309</v>
      </c>
      <c r="C15" s="194">
        <v>1042</v>
      </c>
      <c r="D15" s="943">
        <f t="shared" si="0"/>
        <v>3.225107555170386E-2</v>
      </c>
      <c r="E15" s="194">
        <v>80</v>
      </c>
      <c r="F15" s="194">
        <v>775</v>
      </c>
      <c r="G15" s="943">
        <f t="shared" si="2"/>
        <v>7.6775431861804216E-2</v>
      </c>
      <c r="H15" s="1414">
        <f t="shared" si="1"/>
        <v>2.3987124330681852E-2</v>
      </c>
    </row>
    <row r="16" spans="1:28" ht="15.5">
      <c r="A16" s="1413" t="s">
        <v>1127</v>
      </c>
      <c r="B16" s="79">
        <f>'FERA-Table 2'!Z18</f>
        <v>32495</v>
      </c>
      <c r="C16" s="194">
        <v>1385</v>
      </c>
      <c r="D16" s="943">
        <f t="shared" si="0"/>
        <v>4.2621941837205725E-2</v>
      </c>
      <c r="E16" s="194">
        <v>84</v>
      </c>
      <c r="F16" s="194">
        <v>77</v>
      </c>
      <c r="G16" s="943">
        <f t="shared" si="2"/>
        <v>6.0649819494584839E-2</v>
      </c>
      <c r="H16" s="1414">
        <f t="shared" si="1"/>
        <v>2.3695953223572858E-3</v>
      </c>
    </row>
    <row r="17" spans="1:10" ht="16" thickBot="1">
      <c r="A17" s="946" t="s">
        <v>1128</v>
      </c>
      <c r="B17" s="79">
        <f>'FERA-Table 2'!Z19</f>
        <v>32493</v>
      </c>
      <c r="C17" s="1005">
        <v>1674</v>
      </c>
      <c r="D17" s="1006">
        <f t="shared" si="0"/>
        <v>5.1518788662173388E-2</v>
      </c>
      <c r="E17" s="1005">
        <v>74</v>
      </c>
      <c r="F17" s="1005">
        <v>13</v>
      </c>
      <c r="G17" s="943">
        <f t="shared" si="2"/>
        <v>4.4205495818399047E-2</v>
      </c>
      <c r="H17" s="947">
        <f t="shared" si="1"/>
        <v>4.0008617240636443E-4</v>
      </c>
    </row>
    <row r="18" spans="1:10" ht="15.5" thickBot="1">
      <c r="A18" s="119" t="s">
        <v>1275</v>
      </c>
      <c r="B18" s="120">
        <f>B17</f>
        <v>32493</v>
      </c>
      <c r="C18" s="120">
        <f>SUM(C6:C17)</f>
        <v>9354</v>
      </c>
      <c r="D18" s="121">
        <f>C18/B18</f>
        <v>0.28787738897608717</v>
      </c>
      <c r="E18" s="120">
        <f>SUM(E6:E17)</f>
        <v>800</v>
      </c>
      <c r="F18" s="120">
        <f>SUM(F6:F17)</f>
        <v>4353</v>
      </c>
      <c r="G18" s="1015">
        <f>E18/C18</f>
        <v>8.5524909129784055E-2</v>
      </c>
      <c r="H18" s="121">
        <f>F18/B18</f>
        <v>0.13396731603730033</v>
      </c>
      <c r="I18" s="8"/>
      <c r="J18" s="2"/>
    </row>
    <row r="19" spans="1:10" ht="15.5">
      <c r="A19" s="65"/>
      <c r="B19" s="65"/>
      <c r="C19" s="65"/>
      <c r="D19" s="65"/>
      <c r="E19" s="65"/>
      <c r="F19" s="65"/>
      <c r="G19" s="80"/>
      <c r="H19" s="65"/>
    </row>
    <row r="20" spans="1:10" ht="15.5">
      <c r="A20" s="2757" t="s">
        <v>1539</v>
      </c>
      <c r="B20" s="2726"/>
      <c r="C20" s="2726"/>
      <c r="D20" s="2726"/>
      <c r="E20" s="2726"/>
      <c r="F20" s="2726"/>
      <c r="G20" s="2726"/>
      <c r="H20" s="2726"/>
      <c r="I20" s="2"/>
    </row>
    <row r="21" spans="1:10" ht="33" customHeight="1">
      <c r="A21" s="2757" t="s">
        <v>1540</v>
      </c>
      <c r="B21" s="2726"/>
      <c r="C21" s="2726"/>
      <c r="D21" s="2726"/>
      <c r="E21" s="2726"/>
      <c r="F21" s="2726"/>
      <c r="G21" s="2726"/>
      <c r="H21" s="2726"/>
    </row>
    <row r="22" spans="1:10" ht="18.5">
      <c r="A22" s="2758" t="s">
        <v>1541</v>
      </c>
      <c r="B22" s="2756"/>
      <c r="C22" s="2756"/>
      <c r="D22" s="2756"/>
      <c r="E22" s="2756"/>
      <c r="F22" s="2756"/>
      <c r="G22" s="2756"/>
      <c r="H22" s="2756"/>
    </row>
    <row r="23" spans="1:10" ht="18.5">
      <c r="A23" s="2756" t="s">
        <v>1542</v>
      </c>
      <c r="B23" s="2756"/>
      <c r="C23" s="2756"/>
      <c r="D23" s="2756"/>
      <c r="E23" s="2756"/>
      <c r="F23" s="2756"/>
      <c r="G23" s="2756"/>
      <c r="H23" s="2756"/>
    </row>
    <row r="24" spans="1:10" ht="38.15" customHeight="1">
      <c r="A24" s="2549"/>
      <c r="B24" s="2549"/>
      <c r="C24" s="2549"/>
      <c r="D24" s="2549"/>
      <c r="E24" s="2549"/>
      <c r="F24" s="2549"/>
      <c r="G24" s="2549"/>
      <c r="H24" s="2549"/>
    </row>
    <row r="25" spans="1:10">
      <c r="A25" s="2385"/>
      <c r="B25" s="2010"/>
      <c r="C25" s="2010"/>
      <c r="D25" s="2010"/>
      <c r="E25" s="2010"/>
      <c r="F25" s="2010"/>
      <c r="G25" s="2386"/>
      <c r="H25" s="2010"/>
    </row>
    <row r="26" spans="1:10">
      <c r="A26" s="96"/>
      <c r="B26" s="96"/>
      <c r="C26" s="96"/>
      <c r="D26" s="96"/>
      <c r="E26" s="96"/>
      <c r="F26" s="96"/>
      <c r="G26" s="2387"/>
      <c r="H26" s="96"/>
    </row>
    <row r="27" spans="1:10">
      <c r="A27" s="96"/>
      <c r="B27" s="96"/>
      <c r="C27" s="96"/>
      <c r="D27" s="96"/>
      <c r="E27" s="2388"/>
      <c r="F27" s="96"/>
      <c r="G27" s="2387"/>
      <c r="H27" s="96"/>
    </row>
  </sheetData>
  <mergeCells count="8">
    <mergeCell ref="A1:H1"/>
    <mergeCell ref="A2:H2"/>
    <mergeCell ref="A3:H3"/>
    <mergeCell ref="A23:H23"/>
    <mergeCell ref="A24:H24"/>
    <mergeCell ref="A20:H20"/>
    <mergeCell ref="A21:H21"/>
    <mergeCell ref="A22:H22"/>
  </mergeCells>
  <printOptions horizontalCentered="1"/>
  <pageMargins left="0.25" right="0.25" top="0.5" bottom="0.5" header="0.3" footer="0.3"/>
  <pageSetup scale="85" orientation="portrait" r:id="rId1"/>
  <headerFooter scaleWithDoc="0" alignWithMargins="0"/>
  <colBreaks count="1" manualBreakCount="1">
    <brk id="8"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15D0A-BE26-4C21-A63C-FD828F3053A6}">
  <sheetPr>
    <pageSetUpPr fitToPage="1"/>
  </sheetPr>
  <dimension ref="A1:AB78"/>
  <sheetViews>
    <sheetView view="pageBreakPreview" zoomScale="90" zoomScaleNormal="100" zoomScaleSheetLayoutView="90" workbookViewId="0">
      <selection activeCell="E32" sqref="E32"/>
    </sheetView>
  </sheetViews>
  <sheetFormatPr defaultColWidth="40.54296875" defaultRowHeight="13"/>
  <cols>
    <col min="1" max="1" width="49.453125" style="16" customWidth="1"/>
    <col min="2" max="2" width="8.54296875" style="16" customWidth="1"/>
    <col min="3" max="3" width="6.54296875" style="16" customWidth="1"/>
    <col min="4" max="4" width="10.54296875" style="16" customWidth="1"/>
    <col min="5" max="5" width="8.453125" style="16" customWidth="1"/>
    <col min="6" max="7" width="6.54296875" style="19" customWidth="1"/>
    <col min="8" max="8" width="6" style="19" customWidth="1"/>
    <col min="9" max="9" width="11.7265625" style="16" customWidth="1"/>
    <col min="10" max="10" width="16.54296875" style="93" customWidth="1"/>
    <col min="11" max="11" width="5.453125" style="16" bestFit="1" customWidth="1"/>
    <col min="12" max="16384" width="40.54296875" style="16"/>
  </cols>
  <sheetData>
    <row r="1" spans="1:28" s="8" customFormat="1" ht="15">
      <c r="A1" s="2439" t="s">
        <v>1503</v>
      </c>
      <c r="B1" s="2439"/>
      <c r="C1" s="2439"/>
      <c r="D1" s="2439"/>
      <c r="E1" s="2439"/>
      <c r="F1" s="2439"/>
      <c r="G1" s="2439"/>
      <c r="H1" s="2439"/>
      <c r="I1" s="2439"/>
      <c r="J1" s="154"/>
      <c r="K1" s="154"/>
      <c r="L1" s="154"/>
      <c r="M1" s="154"/>
      <c r="N1" s="154"/>
      <c r="O1" s="154"/>
      <c r="P1" s="154"/>
      <c r="Q1" s="154"/>
      <c r="R1" s="154"/>
      <c r="S1" s="154"/>
      <c r="T1" s="154"/>
      <c r="U1" s="154"/>
      <c r="V1" s="154"/>
      <c r="W1" s="154"/>
      <c r="X1" s="154"/>
      <c r="Y1" s="154"/>
      <c r="Z1" s="154"/>
      <c r="AA1" s="154"/>
      <c r="AB1" s="154"/>
    </row>
    <row r="2" spans="1:28" s="7" customFormat="1" ht="15">
      <c r="A2" s="2436" t="str" cm="1">
        <f t="array" ref="A2">'ESA Summary Table 1'!A2:A2</f>
        <v>Southern California Edison</v>
      </c>
      <c r="B2" s="2436"/>
      <c r="C2" s="2436"/>
      <c r="D2" s="2436"/>
      <c r="E2" s="2436"/>
      <c r="F2" s="2436"/>
      <c r="G2" s="2436"/>
      <c r="H2" s="2436"/>
      <c r="I2" s="2436"/>
      <c r="J2" s="63"/>
      <c r="K2" s="63"/>
      <c r="L2" s="63"/>
      <c r="M2" s="63"/>
      <c r="N2" s="63"/>
      <c r="O2" s="63"/>
      <c r="P2" s="63"/>
      <c r="Q2" s="63"/>
      <c r="R2" s="63"/>
      <c r="S2" s="63"/>
      <c r="T2" s="63"/>
      <c r="U2" s="63"/>
      <c r="V2" s="63"/>
      <c r="W2" s="63"/>
      <c r="X2" s="63"/>
      <c r="Y2" s="63"/>
      <c r="Z2" s="63"/>
      <c r="AA2" s="63"/>
      <c r="AB2" s="63"/>
    </row>
    <row r="3" spans="1:28" s="7" customFormat="1" ht="15">
      <c r="A3" s="2436" t="str" cm="1">
        <f t="array" ref="A3">'ESA Summary Table 1'!A3:A3</f>
        <v>Program Year 2024 Annual Report</v>
      </c>
      <c r="B3" s="2436"/>
      <c r="C3" s="2436"/>
      <c r="D3" s="2436"/>
      <c r="E3" s="2436"/>
      <c r="F3" s="2436"/>
      <c r="G3" s="2436"/>
      <c r="H3" s="2436"/>
      <c r="I3" s="2436"/>
      <c r="J3" s="155"/>
      <c r="K3" s="155"/>
      <c r="L3" s="155"/>
      <c r="M3" s="155"/>
      <c r="N3" s="155"/>
      <c r="O3" s="155"/>
      <c r="P3" s="155"/>
      <c r="Q3" s="155"/>
      <c r="R3" s="155"/>
      <c r="S3" s="155"/>
      <c r="T3" s="155"/>
      <c r="U3" s="155"/>
      <c r="V3" s="155"/>
      <c r="W3" s="155"/>
      <c r="X3" s="155"/>
      <c r="Y3" s="155"/>
      <c r="Z3" s="155"/>
      <c r="AA3" s="155"/>
      <c r="AB3" s="155"/>
    </row>
    <row r="4" spans="1:28" ht="18" customHeight="1" thickBot="1">
      <c r="A4" s="2863"/>
      <c r="B4" s="2863"/>
      <c r="C4" s="2863"/>
      <c r="D4" s="2863"/>
      <c r="E4" s="2863"/>
      <c r="F4" s="2863"/>
      <c r="G4" s="2863"/>
      <c r="H4" s="2863"/>
      <c r="I4" s="2863"/>
    </row>
    <row r="5" spans="1:28" ht="27" customHeight="1" thickBot="1">
      <c r="A5" s="2761" t="s">
        <v>1277</v>
      </c>
      <c r="B5" s="2762" t="s">
        <v>1278</v>
      </c>
      <c r="C5" s="2763"/>
      <c r="D5" s="2763"/>
      <c r="E5" s="2764"/>
      <c r="F5" s="2765" t="s">
        <v>1504</v>
      </c>
      <c r="G5" s="2766"/>
      <c r="H5" s="2767"/>
      <c r="I5" s="170" t="s">
        <v>743</v>
      </c>
      <c r="J5" s="107"/>
    </row>
    <row r="6" spans="1:28" ht="15" customHeight="1" thickBot="1">
      <c r="A6" s="2864"/>
      <c r="B6" s="2321" t="s">
        <v>602</v>
      </c>
      <c r="C6" s="1415" t="s">
        <v>603</v>
      </c>
      <c r="D6" s="1415" t="s">
        <v>604</v>
      </c>
      <c r="E6" s="2322" t="s">
        <v>605</v>
      </c>
      <c r="F6" s="2331" t="s">
        <v>980</v>
      </c>
      <c r="G6" s="1416" t="s">
        <v>1261</v>
      </c>
      <c r="H6" s="2312" t="s">
        <v>43</v>
      </c>
      <c r="I6" s="2400"/>
    </row>
    <row r="7" spans="1:28" ht="12.75" customHeight="1">
      <c r="A7" s="2395" t="s">
        <v>1280</v>
      </c>
      <c r="B7" s="958"/>
      <c r="C7" s="958" t="s">
        <v>140</v>
      </c>
      <c r="D7" s="187"/>
      <c r="E7" s="188"/>
      <c r="F7" s="171">
        <v>0</v>
      </c>
      <c r="G7" s="17">
        <v>0</v>
      </c>
      <c r="H7" s="18">
        <f>SUM(F7:G7)</f>
        <v>0</v>
      </c>
      <c r="I7" s="2399">
        <f>H7*30</f>
        <v>0</v>
      </c>
      <c r="L7" s="159"/>
      <c r="M7" s="159"/>
      <c r="N7" s="159"/>
    </row>
    <row r="8" spans="1:28" ht="12.75" customHeight="1">
      <c r="A8" s="1765" t="s">
        <v>1281</v>
      </c>
      <c r="B8" s="958"/>
      <c r="C8" s="958" t="s">
        <v>140</v>
      </c>
      <c r="D8" s="187"/>
      <c r="E8" s="188"/>
      <c r="F8" s="47">
        <v>0</v>
      </c>
      <c r="G8" s="17">
        <v>0</v>
      </c>
      <c r="H8" s="18">
        <f t="shared" ref="H8:H71" si="0">SUM(F8:G8)</f>
        <v>0</v>
      </c>
      <c r="I8" s="1417">
        <f t="shared" ref="I8:I71" si="1">H8*30</f>
        <v>0</v>
      </c>
      <c r="K8" s="95"/>
      <c r="L8" s="160"/>
      <c r="M8" s="159"/>
      <c r="N8" s="159"/>
    </row>
    <row r="9" spans="1:28" ht="12.75" customHeight="1">
      <c r="A9" s="1765" t="s">
        <v>1283</v>
      </c>
      <c r="B9" s="958" t="s">
        <v>140</v>
      </c>
      <c r="C9" s="959"/>
      <c r="D9" s="188"/>
      <c r="E9" s="188"/>
      <c r="F9" s="1472">
        <v>0</v>
      </c>
      <c r="G9" s="17">
        <v>0</v>
      </c>
      <c r="H9" s="18">
        <f t="shared" si="0"/>
        <v>0</v>
      </c>
      <c r="I9" s="1417">
        <f t="shared" si="1"/>
        <v>0</v>
      </c>
      <c r="K9" s="95"/>
    </row>
    <row r="10" spans="1:28" ht="12.75" customHeight="1">
      <c r="A10" s="1765" t="s">
        <v>1284</v>
      </c>
      <c r="B10" s="958" t="s">
        <v>140</v>
      </c>
      <c r="C10" s="959"/>
      <c r="D10" s="188"/>
      <c r="E10" s="188"/>
      <c r="F10" s="1473">
        <v>0</v>
      </c>
      <c r="G10" s="91">
        <v>0</v>
      </c>
      <c r="H10" s="18">
        <f t="shared" si="0"/>
        <v>0</v>
      </c>
      <c r="I10" s="1417">
        <f t="shared" si="1"/>
        <v>0</v>
      </c>
      <c r="K10" s="95"/>
    </row>
    <row r="11" spans="1:28" ht="12.75" customHeight="1">
      <c r="A11" s="1765" t="s">
        <v>1285</v>
      </c>
      <c r="B11" s="958" t="s">
        <v>140</v>
      </c>
      <c r="C11" s="959"/>
      <c r="D11" s="188"/>
      <c r="E11" s="188"/>
      <c r="F11" s="1472">
        <v>0</v>
      </c>
      <c r="G11" s="17">
        <v>0</v>
      </c>
      <c r="H11" s="18">
        <f t="shared" si="0"/>
        <v>0</v>
      </c>
      <c r="I11" s="1417">
        <f t="shared" si="1"/>
        <v>0</v>
      </c>
      <c r="K11" s="95"/>
    </row>
    <row r="12" spans="1:28" ht="12.75" customHeight="1">
      <c r="A12" s="1765" t="s">
        <v>1286</v>
      </c>
      <c r="B12" s="958" t="s">
        <v>140</v>
      </c>
      <c r="C12" s="959"/>
      <c r="D12" s="188" t="s">
        <v>140</v>
      </c>
      <c r="E12" s="188"/>
      <c r="F12" s="1472">
        <v>0</v>
      </c>
      <c r="G12" s="17">
        <v>2</v>
      </c>
      <c r="H12" s="18">
        <f t="shared" si="0"/>
        <v>2</v>
      </c>
      <c r="I12" s="1417">
        <f t="shared" si="1"/>
        <v>60</v>
      </c>
      <c r="K12" s="95"/>
    </row>
    <row r="13" spans="1:28" ht="12.75" customHeight="1">
      <c r="A13" s="1766" t="s">
        <v>1287</v>
      </c>
      <c r="B13" s="958" t="s">
        <v>140</v>
      </c>
      <c r="C13" s="959"/>
      <c r="D13" s="188"/>
      <c r="E13" s="188"/>
      <c r="F13" s="1472">
        <v>0</v>
      </c>
      <c r="G13" s="17">
        <v>0</v>
      </c>
      <c r="H13" s="18">
        <f t="shared" si="0"/>
        <v>0</v>
      </c>
      <c r="I13" s="1417">
        <f t="shared" si="1"/>
        <v>0</v>
      </c>
      <c r="K13" s="95"/>
    </row>
    <row r="14" spans="1:28" ht="12.75" customHeight="1">
      <c r="A14" s="1766" t="s">
        <v>1288</v>
      </c>
      <c r="B14" s="958" t="s">
        <v>140</v>
      </c>
      <c r="C14" s="959"/>
      <c r="D14" s="188"/>
      <c r="E14" s="188"/>
      <c r="F14" s="1472">
        <v>0</v>
      </c>
      <c r="G14" s="17">
        <v>0</v>
      </c>
      <c r="H14" s="18">
        <f t="shared" si="0"/>
        <v>0</v>
      </c>
      <c r="I14" s="1417">
        <f t="shared" si="1"/>
        <v>0</v>
      </c>
      <c r="K14" s="95"/>
    </row>
    <row r="15" spans="1:28" ht="12.75" customHeight="1">
      <c r="A15" s="1766" t="s">
        <v>1289</v>
      </c>
      <c r="B15" s="958" t="s">
        <v>140</v>
      </c>
      <c r="C15" s="959"/>
      <c r="D15" s="188"/>
      <c r="E15" s="188"/>
      <c r="F15" s="1472">
        <v>0</v>
      </c>
      <c r="G15" s="17">
        <v>0</v>
      </c>
      <c r="H15" s="18">
        <f t="shared" si="0"/>
        <v>0</v>
      </c>
      <c r="I15" s="1417">
        <f t="shared" si="1"/>
        <v>0</v>
      </c>
      <c r="K15" s="95"/>
    </row>
    <row r="16" spans="1:28" ht="12.75" customHeight="1">
      <c r="A16" s="1766" t="s">
        <v>1290</v>
      </c>
      <c r="B16" s="958" t="s">
        <v>140</v>
      </c>
      <c r="C16" s="959"/>
      <c r="D16" s="188"/>
      <c r="E16" s="188"/>
      <c r="F16" s="1472">
        <v>0</v>
      </c>
      <c r="G16" s="17">
        <v>0</v>
      </c>
      <c r="H16" s="18">
        <f t="shared" si="0"/>
        <v>0</v>
      </c>
      <c r="I16" s="1417">
        <f t="shared" si="1"/>
        <v>0</v>
      </c>
      <c r="K16" s="95"/>
    </row>
    <row r="17" spans="1:14" ht="12.75" customHeight="1">
      <c r="A17" s="1767" t="s">
        <v>1291</v>
      </c>
      <c r="B17" s="958" t="s">
        <v>140</v>
      </c>
      <c r="C17" s="348"/>
      <c r="D17" s="188"/>
      <c r="E17" s="188"/>
      <c r="F17" s="1472">
        <v>0</v>
      </c>
      <c r="G17" s="17">
        <v>0</v>
      </c>
      <c r="H17" s="18">
        <f t="shared" si="0"/>
        <v>0</v>
      </c>
      <c r="I17" s="1417">
        <f t="shared" si="1"/>
        <v>0</v>
      </c>
      <c r="K17" s="95"/>
    </row>
    <row r="18" spans="1:14" ht="12.75" customHeight="1">
      <c r="A18" s="1767" t="s">
        <v>1292</v>
      </c>
      <c r="B18" s="958"/>
      <c r="C18" s="348" t="s">
        <v>140</v>
      </c>
      <c r="D18" s="188"/>
      <c r="E18" s="188"/>
      <c r="F18" s="1472">
        <v>0</v>
      </c>
      <c r="G18" s="17">
        <v>0</v>
      </c>
      <c r="H18" s="18">
        <f t="shared" si="0"/>
        <v>0</v>
      </c>
      <c r="I18" s="1417">
        <f t="shared" si="1"/>
        <v>0</v>
      </c>
      <c r="K18" s="95"/>
    </row>
    <row r="19" spans="1:14" ht="12.75" customHeight="1">
      <c r="A19" s="2391" t="s">
        <v>1293</v>
      </c>
      <c r="B19" s="2392" t="s">
        <v>140</v>
      </c>
      <c r="C19" s="2393"/>
      <c r="D19" s="2394"/>
      <c r="E19" s="188"/>
      <c r="F19" s="1472">
        <v>0</v>
      </c>
      <c r="G19" s="17">
        <v>0</v>
      </c>
      <c r="H19" s="18">
        <f t="shared" si="0"/>
        <v>0</v>
      </c>
      <c r="I19" s="1417">
        <f t="shared" si="1"/>
        <v>0</v>
      </c>
      <c r="K19" s="95"/>
    </row>
    <row r="20" spans="1:14" ht="12.75" customHeight="1">
      <c r="A20" s="1768" t="s">
        <v>1294</v>
      </c>
      <c r="B20" s="958"/>
      <c r="C20" s="959" t="s">
        <v>140</v>
      </c>
      <c r="D20" s="959"/>
      <c r="E20" s="2389"/>
      <c r="F20" s="1472">
        <v>0</v>
      </c>
      <c r="G20" s="17">
        <v>0</v>
      </c>
      <c r="H20" s="18">
        <f t="shared" si="0"/>
        <v>0</v>
      </c>
      <c r="I20" s="1417">
        <f t="shared" si="1"/>
        <v>0</v>
      </c>
      <c r="K20" s="95"/>
    </row>
    <row r="21" spans="1:14" ht="12.75" customHeight="1">
      <c r="A21" s="1766" t="s">
        <v>1295</v>
      </c>
      <c r="B21" s="958"/>
      <c r="C21" s="959" t="s">
        <v>140</v>
      </c>
      <c r="D21" s="959"/>
      <c r="E21" s="2389"/>
      <c r="F21" s="1472">
        <v>0</v>
      </c>
      <c r="G21" s="17">
        <v>0</v>
      </c>
      <c r="H21" s="18">
        <f t="shared" si="0"/>
        <v>0</v>
      </c>
      <c r="I21" s="1417">
        <f t="shared" si="1"/>
        <v>0</v>
      </c>
      <c r="K21" s="95"/>
    </row>
    <row r="22" spans="1:14" ht="12.75" customHeight="1">
      <c r="A22" s="1766" t="s">
        <v>1296</v>
      </c>
      <c r="B22" s="958" t="s">
        <v>140</v>
      </c>
      <c r="C22" s="959"/>
      <c r="D22" s="959"/>
      <c r="E22" s="2390"/>
      <c r="F22" s="1472">
        <v>0</v>
      </c>
      <c r="G22" s="17">
        <v>0</v>
      </c>
      <c r="H22" s="18">
        <f t="shared" si="0"/>
        <v>0</v>
      </c>
      <c r="I22" s="1417">
        <f t="shared" si="1"/>
        <v>0</v>
      </c>
      <c r="K22" s="95"/>
    </row>
    <row r="23" spans="1:14" ht="12.75" customHeight="1">
      <c r="A23" s="1766" t="s">
        <v>1297</v>
      </c>
      <c r="B23" s="958"/>
      <c r="C23" s="959" t="s">
        <v>140</v>
      </c>
      <c r="D23" s="959" t="s">
        <v>140</v>
      </c>
      <c r="E23" s="2389"/>
      <c r="F23" s="1472">
        <v>0</v>
      </c>
      <c r="G23" s="17">
        <v>0</v>
      </c>
      <c r="H23" s="18">
        <f t="shared" si="0"/>
        <v>0</v>
      </c>
      <c r="I23" s="1417">
        <f t="shared" si="1"/>
        <v>0</v>
      </c>
      <c r="K23" s="95"/>
    </row>
    <row r="24" spans="1:14" ht="12.65" customHeight="1">
      <c r="A24" s="1766" t="s">
        <v>1298</v>
      </c>
      <c r="B24" s="958"/>
      <c r="C24" s="959" t="s">
        <v>140</v>
      </c>
      <c r="D24" s="959"/>
      <c r="E24" s="2389"/>
      <c r="F24" s="1472">
        <v>0</v>
      </c>
      <c r="G24" s="17">
        <v>0</v>
      </c>
      <c r="H24" s="18">
        <f t="shared" si="0"/>
        <v>0</v>
      </c>
      <c r="I24" s="1417">
        <f t="shared" si="1"/>
        <v>0</v>
      </c>
      <c r="K24" s="95"/>
    </row>
    <row r="25" spans="1:14" ht="12.65" customHeight="1">
      <c r="A25" s="1768" t="s">
        <v>1299</v>
      </c>
      <c r="B25" s="958" t="s">
        <v>140</v>
      </c>
      <c r="C25" s="959"/>
      <c r="D25" s="959"/>
      <c r="E25" s="2389"/>
      <c r="F25" s="1472">
        <v>0</v>
      </c>
      <c r="G25" s="17">
        <v>0</v>
      </c>
      <c r="H25" s="18">
        <f t="shared" si="0"/>
        <v>0</v>
      </c>
      <c r="I25" s="1417">
        <f t="shared" si="1"/>
        <v>0</v>
      </c>
      <c r="K25" s="95"/>
    </row>
    <row r="26" spans="1:14" ht="12.75" customHeight="1">
      <c r="A26" s="1765" t="s">
        <v>1300</v>
      </c>
      <c r="B26" s="958"/>
      <c r="C26" s="958" t="s">
        <v>140</v>
      </c>
      <c r="D26" s="958"/>
      <c r="E26" s="2389"/>
      <c r="F26" s="1472">
        <v>0</v>
      </c>
      <c r="G26" s="17">
        <v>0</v>
      </c>
      <c r="H26" s="18">
        <f t="shared" si="0"/>
        <v>0</v>
      </c>
      <c r="I26" s="1417">
        <f t="shared" si="1"/>
        <v>0</v>
      </c>
      <c r="L26" s="159"/>
      <c r="M26" s="159"/>
      <c r="N26" s="159"/>
    </row>
    <row r="27" spans="1:14" ht="12.75" customHeight="1">
      <c r="A27" s="1765" t="s">
        <v>1301</v>
      </c>
      <c r="B27" s="958" t="s">
        <v>140</v>
      </c>
      <c r="C27" s="958"/>
      <c r="D27" s="958"/>
      <c r="E27" s="2389"/>
      <c r="F27" s="1472">
        <v>0</v>
      </c>
      <c r="G27" s="17">
        <v>0</v>
      </c>
      <c r="H27" s="18">
        <f t="shared" si="0"/>
        <v>0</v>
      </c>
      <c r="I27" s="1417">
        <f t="shared" si="1"/>
        <v>0</v>
      </c>
      <c r="K27" s="95"/>
      <c r="L27" s="160"/>
      <c r="M27" s="159"/>
      <c r="N27" s="159"/>
    </row>
    <row r="28" spans="1:14" ht="12.75" customHeight="1">
      <c r="A28" s="1765" t="s">
        <v>1302</v>
      </c>
      <c r="B28" s="958"/>
      <c r="C28" s="959" t="s">
        <v>140</v>
      </c>
      <c r="D28" s="959" t="s">
        <v>140</v>
      </c>
      <c r="E28" s="2389"/>
      <c r="F28" s="1472">
        <v>0</v>
      </c>
      <c r="G28" s="17">
        <v>0</v>
      </c>
      <c r="H28" s="18">
        <f t="shared" si="0"/>
        <v>0</v>
      </c>
      <c r="I28" s="1417">
        <f t="shared" si="1"/>
        <v>0</v>
      </c>
      <c r="K28" s="95"/>
    </row>
    <row r="29" spans="1:14" ht="12.75" customHeight="1">
      <c r="A29" s="1765" t="s">
        <v>1303</v>
      </c>
      <c r="B29" s="958" t="s">
        <v>140</v>
      </c>
      <c r="C29" s="959"/>
      <c r="D29" s="959" t="s">
        <v>140</v>
      </c>
      <c r="E29" s="2389"/>
      <c r="F29" s="1472">
        <v>0</v>
      </c>
      <c r="G29" s="91">
        <v>0</v>
      </c>
      <c r="H29" s="18">
        <f t="shared" si="0"/>
        <v>0</v>
      </c>
      <c r="I29" s="1417">
        <f t="shared" si="1"/>
        <v>0</v>
      </c>
      <c r="K29" s="95"/>
    </row>
    <row r="30" spans="1:14" ht="12.75" customHeight="1">
      <c r="A30" s="2395" t="s">
        <v>1304</v>
      </c>
      <c r="B30" s="2396" t="s">
        <v>140</v>
      </c>
      <c r="C30" s="2397"/>
      <c r="D30" s="2398"/>
      <c r="E30" s="188"/>
      <c r="F30" s="1472">
        <v>0</v>
      </c>
      <c r="G30" s="17">
        <v>0</v>
      </c>
      <c r="H30" s="18">
        <f t="shared" si="0"/>
        <v>0</v>
      </c>
      <c r="I30" s="1417">
        <f t="shared" si="1"/>
        <v>0</v>
      </c>
      <c r="K30" s="95"/>
    </row>
    <row r="31" spans="1:14" ht="12.75" customHeight="1">
      <c r="A31" s="1765" t="s">
        <v>1305</v>
      </c>
      <c r="B31" s="958" t="s">
        <v>140</v>
      </c>
      <c r="C31" s="959"/>
      <c r="D31" s="188"/>
      <c r="E31" s="188"/>
      <c r="F31" s="1472">
        <v>0</v>
      </c>
      <c r="G31" s="17">
        <v>0</v>
      </c>
      <c r="H31" s="18">
        <f t="shared" si="0"/>
        <v>0</v>
      </c>
      <c r="I31" s="1417">
        <f t="shared" si="1"/>
        <v>0</v>
      </c>
      <c r="K31" s="95"/>
    </row>
    <row r="32" spans="1:14" ht="12.75" customHeight="1">
      <c r="A32" s="1766" t="s">
        <v>1306</v>
      </c>
      <c r="B32" s="958"/>
      <c r="C32" s="959" t="s">
        <v>140</v>
      </c>
      <c r="D32" s="188"/>
      <c r="E32" s="188"/>
      <c r="F32" s="1472">
        <v>0</v>
      </c>
      <c r="G32" s="17">
        <v>0</v>
      </c>
      <c r="H32" s="18">
        <f t="shared" si="0"/>
        <v>0</v>
      </c>
      <c r="I32" s="1417">
        <f t="shared" si="1"/>
        <v>0</v>
      </c>
      <c r="K32" s="95"/>
    </row>
    <row r="33" spans="1:14" ht="12.75" customHeight="1">
      <c r="A33" s="1766" t="s">
        <v>1307</v>
      </c>
      <c r="B33" s="958"/>
      <c r="C33" s="959"/>
      <c r="D33" s="188" t="s">
        <v>140</v>
      </c>
      <c r="E33" s="188"/>
      <c r="F33" s="1472">
        <v>0</v>
      </c>
      <c r="G33" s="17">
        <v>0</v>
      </c>
      <c r="H33" s="18">
        <f t="shared" si="0"/>
        <v>0</v>
      </c>
      <c r="I33" s="1417">
        <f t="shared" si="1"/>
        <v>0</v>
      </c>
      <c r="K33" s="95"/>
    </row>
    <row r="34" spans="1:14" ht="12.75" customHeight="1">
      <c r="A34" s="1766" t="s">
        <v>1308</v>
      </c>
      <c r="B34" s="958" t="s">
        <v>140</v>
      </c>
      <c r="C34" s="959"/>
      <c r="D34" s="188"/>
      <c r="E34" s="188"/>
      <c r="F34" s="1472">
        <v>0</v>
      </c>
      <c r="G34" s="17">
        <v>0</v>
      </c>
      <c r="H34" s="18">
        <f t="shared" si="0"/>
        <v>0</v>
      </c>
      <c r="I34" s="1417">
        <f t="shared" si="1"/>
        <v>0</v>
      </c>
      <c r="K34" s="95"/>
    </row>
    <row r="35" spans="1:14" ht="12.75" customHeight="1">
      <c r="A35" s="1766" t="s">
        <v>1309</v>
      </c>
      <c r="B35" s="958" t="s">
        <v>140</v>
      </c>
      <c r="C35" s="959"/>
      <c r="D35" s="188" t="s">
        <v>140</v>
      </c>
      <c r="E35" s="188"/>
      <c r="F35" s="1472">
        <v>0</v>
      </c>
      <c r="G35" s="17">
        <v>0</v>
      </c>
      <c r="H35" s="18">
        <f t="shared" si="0"/>
        <v>0</v>
      </c>
      <c r="I35" s="1417">
        <f t="shared" si="1"/>
        <v>0</v>
      </c>
      <c r="K35" s="95"/>
    </row>
    <row r="36" spans="1:14" ht="12.75" customHeight="1">
      <c r="A36" s="1767" t="s">
        <v>1310</v>
      </c>
      <c r="B36" s="958" t="s">
        <v>140</v>
      </c>
      <c r="C36" s="348" t="s">
        <v>140</v>
      </c>
      <c r="D36" s="188"/>
      <c r="E36" s="188"/>
      <c r="F36" s="1472">
        <v>0</v>
      </c>
      <c r="G36" s="17">
        <v>0</v>
      </c>
      <c r="H36" s="18">
        <f t="shared" si="0"/>
        <v>0</v>
      </c>
      <c r="I36" s="1417">
        <f t="shared" si="1"/>
        <v>0</v>
      </c>
      <c r="K36" s="95"/>
    </row>
    <row r="37" spans="1:14" ht="12.75" customHeight="1">
      <c r="A37" s="1767" t="s">
        <v>1311</v>
      </c>
      <c r="B37" s="958" t="s">
        <v>140</v>
      </c>
      <c r="C37" s="348"/>
      <c r="D37" s="188"/>
      <c r="E37" s="188"/>
      <c r="F37" s="1472">
        <v>0</v>
      </c>
      <c r="G37" s="17">
        <v>0</v>
      </c>
      <c r="H37" s="18">
        <f t="shared" si="0"/>
        <v>0</v>
      </c>
      <c r="I37" s="1417">
        <f t="shared" si="1"/>
        <v>0</v>
      </c>
      <c r="K37" s="95"/>
    </row>
    <row r="38" spans="1:14" ht="12.75" customHeight="1">
      <c r="A38" s="1766" t="s">
        <v>1312</v>
      </c>
      <c r="B38" s="958" t="s">
        <v>140</v>
      </c>
      <c r="C38" s="959"/>
      <c r="D38" s="188"/>
      <c r="E38" s="188"/>
      <c r="F38" s="1472">
        <v>0</v>
      </c>
      <c r="G38" s="17">
        <v>0</v>
      </c>
      <c r="H38" s="18">
        <f t="shared" si="0"/>
        <v>0</v>
      </c>
      <c r="I38" s="1417">
        <f t="shared" si="1"/>
        <v>0</v>
      </c>
      <c r="K38" s="95"/>
    </row>
    <row r="39" spans="1:14" ht="12.75" customHeight="1">
      <c r="A39" s="1768" t="s">
        <v>1313</v>
      </c>
      <c r="B39" s="958" t="s">
        <v>140</v>
      </c>
      <c r="C39" s="959"/>
      <c r="D39" s="188"/>
      <c r="E39" s="188"/>
      <c r="F39" s="1472">
        <v>0</v>
      </c>
      <c r="G39" s="17">
        <v>0</v>
      </c>
      <c r="H39" s="18">
        <f t="shared" si="0"/>
        <v>0</v>
      </c>
      <c r="I39" s="1417">
        <f t="shared" si="1"/>
        <v>0</v>
      </c>
      <c r="K39" s="95"/>
    </row>
    <row r="40" spans="1:14" ht="12.75" customHeight="1">
      <c r="A40" s="1766" t="s">
        <v>1314</v>
      </c>
      <c r="B40" s="958"/>
      <c r="C40" s="959" t="s">
        <v>140</v>
      </c>
      <c r="D40" s="188"/>
      <c r="E40" s="188"/>
      <c r="F40" s="1472">
        <v>0</v>
      </c>
      <c r="G40" s="17">
        <v>0</v>
      </c>
      <c r="H40" s="18">
        <f t="shared" si="0"/>
        <v>0</v>
      </c>
      <c r="I40" s="1417">
        <f t="shared" si="1"/>
        <v>0</v>
      </c>
      <c r="K40" s="95"/>
    </row>
    <row r="41" spans="1:14" ht="12.75" customHeight="1">
      <c r="A41" s="1766" t="s">
        <v>1315</v>
      </c>
      <c r="B41" s="958" t="s">
        <v>140</v>
      </c>
      <c r="C41" s="959"/>
      <c r="D41" s="188"/>
      <c r="E41" s="189"/>
      <c r="F41" s="1472">
        <v>0</v>
      </c>
      <c r="G41" s="17">
        <v>0</v>
      </c>
      <c r="H41" s="18">
        <f t="shared" si="0"/>
        <v>0</v>
      </c>
      <c r="I41" s="1417">
        <f t="shared" si="1"/>
        <v>0</v>
      </c>
      <c r="K41" s="95"/>
    </row>
    <row r="42" spans="1:14" ht="12.75" customHeight="1">
      <c r="A42" s="1765" t="s">
        <v>1316</v>
      </c>
      <c r="B42" s="958" t="s">
        <v>140</v>
      </c>
      <c r="C42" s="958"/>
      <c r="D42" s="187"/>
      <c r="E42" s="188"/>
      <c r="F42" s="1472">
        <v>0</v>
      </c>
      <c r="G42" s="17">
        <v>0</v>
      </c>
      <c r="H42" s="18">
        <f t="shared" si="0"/>
        <v>0</v>
      </c>
      <c r="I42" s="1417">
        <f t="shared" si="1"/>
        <v>0</v>
      </c>
      <c r="L42" s="159"/>
      <c r="M42" s="159"/>
      <c r="N42" s="159"/>
    </row>
    <row r="43" spans="1:14" ht="12.75" customHeight="1">
      <c r="A43" s="1765" t="s">
        <v>1317</v>
      </c>
      <c r="B43" s="958" t="s">
        <v>140</v>
      </c>
      <c r="C43" s="958"/>
      <c r="D43" s="187"/>
      <c r="E43" s="188"/>
      <c r="F43" s="1472">
        <v>0</v>
      </c>
      <c r="G43" s="17">
        <v>0</v>
      </c>
      <c r="H43" s="18">
        <f t="shared" si="0"/>
        <v>0</v>
      </c>
      <c r="I43" s="1417">
        <f t="shared" si="1"/>
        <v>0</v>
      </c>
      <c r="K43" s="95"/>
      <c r="L43" s="160"/>
      <c r="M43" s="159"/>
      <c r="N43" s="159"/>
    </row>
    <row r="44" spans="1:14" ht="12.75" customHeight="1">
      <c r="A44" s="1765" t="s">
        <v>1318</v>
      </c>
      <c r="B44" s="958"/>
      <c r="C44" s="959" t="s">
        <v>140</v>
      </c>
      <c r="D44" s="188"/>
      <c r="E44" s="188"/>
      <c r="F44" s="1472">
        <v>0</v>
      </c>
      <c r="G44" s="17">
        <v>0</v>
      </c>
      <c r="H44" s="18">
        <f t="shared" si="0"/>
        <v>0</v>
      </c>
      <c r="I44" s="1417">
        <f t="shared" si="1"/>
        <v>0</v>
      </c>
      <c r="K44" s="95"/>
    </row>
    <row r="45" spans="1:14" ht="12.75" customHeight="1">
      <c r="A45" s="1765" t="s">
        <v>1319</v>
      </c>
      <c r="B45" s="958"/>
      <c r="C45" s="959" t="s">
        <v>140</v>
      </c>
      <c r="D45" s="188" t="s">
        <v>140</v>
      </c>
      <c r="E45" s="188"/>
      <c r="F45" s="1472">
        <v>0</v>
      </c>
      <c r="G45" s="91">
        <v>0</v>
      </c>
      <c r="H45" s="18">
        <f t="shared" si="0"/>
        <v>0</v>
      </c>
      <c r="I45" s="1417">
        <f t="shared" si="1"/>
        <v>0</v>
      </c>
      <c r="K45" s="95"/>
    </row>
    <row r="46" spans="1:14" ht="12.75" customHeight="1">
      <c r="A46" s="1765" t="s">
        <v>1320</v>
      </c>
      <c r="B46" s="958" t="s">
        <v>140</v>
      </c>
      <c r="C46" s="959"/>
      <c r="D46" s="188"/>
      <c r="E46" s="188"/>
      <c r="F46" s="1472">
        <v>0</v>
      </c>
      <c r="G46" s="17">
        <v>0</v>
      </c>
      <c r="H46" s="18">
        <f t="shared" si="0"/>
        <v>0</v>
      </c>
      <c r="I46" s="1417">
        <f t="shared" si="1"/>
        <v>0</v>
      </c>
      <c r="K46" s="95"/>
    </row>
    <row r="47" spans="1:14" ht="12.75" customHeight="1">
      <c r="A47" s="1765" t="s">
        <v>1321</v>
      </c>
      <c r="B47" s="958" t="s">
        <v>140</v>
      </c>
      <c r="C47" s="959"/>
      <c r="D47" s="188"/>
      <c r="E47" s="188"/>
      <c r="F47" s="1472">
        <v>0</v>
      </c>
      <c r="G47" s="17">
        <v>0</v>
      </c>
      <c r="H47" s="18">
        <f t="shared" si="0"/>
        <v>0</v>
      </c>
      <c r="I47" s="1417">
        <f t="shared" si="1"/>
        <v>0</v>
      </c>
      <c r="K47" s="95"/>
    </row>
    <row r="48" spans="1:14" ht="12.75" customHeight="1">
      <c r="A48" s="1766" t="s">
        <v>1322</v>
      </c>
      <c r="B48" s="958" t="s">
        <v>140</v>
      </c>
      <c r="C48" s="959"/>
      <c r="D48" s="188"/>
      <c r="E48" s="188"/>
      <c r="F48" s="1472">
        <v>0</v>
      </c>
      <c r="G48" s="17">
        <v>0</v>
      </c>
      <c r="H48" s="18">
        <f t="shared" si="0"/>
        <v>0</v>
      </c>
      <c r="I48" s="1417">
        <f t="shared" si="1"/>
        <v>0</v>
      </c>
      <c r="K48" s="95"/>
    </row>
    <row r="49" spans="1:14" ht="12.75" customHeight="1">
      <c r="A49" s="1766" t="s">
        <v>1323</v>
      </c>
      <c r="B49" s="958"/>
      <c r="C49" s="959" t="s">
        <v>140</v>
      </c>
      <c r="D49" s="188"/>
      <c r="E49" s="188"/>
      <c r="F49" s="1472">
        <v>0</v>
      </c>
      <c r="G49" s="17">
        <v>0</v>
      </c>
      <c r="H49" s="18">
        <f t="shared" si="0"/>
        <v>0</v>
      </c>
      <c r="I49" s="1417">
        <f t="shared" si="1"/>
        <v>0</v>
      </c>
      <c r="K49" s="95"/>
    </row>
    <row r="50" spans="1:14" ht="12.75" customHeight="1">
      <c r="A50" s="1766" t="s">
        <v>1324</v>
      </c>
      <c r="B50" s="958" t="s">
        <v>140</v>
      </c>
      <c r="C50" s="959"/>
      <c r="D50" s="188"/>
      <c r="E50" s="188"/>
      <c r="F50" s="1472">
        <v>0</v>
      </c>
      <c r="G50" s="17">
        <v>0</v>
      </c>
      <c r="H50" s="18">
        <f t="shared" si="0"/>
        <v>0</v>
      </c>
      <c r="I50" s="1417">
        <f t="shared" si="1"/>
        <v>0</v>
      </c>
      <c r="K50" s="95"/>
    </row>
    <row r="51" spans="1:14" ht="12.75" customHeight="1">
      <c r="A51" s="1766" t="s">
        <v>1325</v>
      </c>
      <c r="B51" s="958" t="s">
        <v>140</v>
      </c>
      <c r="C51" s="959"/>
      <c r="D51" s="188"/>
      <c r="E51" s="188"/>
      <c r="F51" s="1472">
        <v>0</v>
      </c>
      <c r="G51" s="17">
        <v>0</v>
      </c>
      <c r="H51" s="18">
        <f t="shared" si="0"/>
        <v>0</v>
      </c>
      <c r="I51" s="1417">
        <f t="shared" si="1"/>
        <v>0</v>
      </c>
      <c r="K51" s="95"/>
    </row>
    <row r="52" spans="1:14" ht="12.75" customHeight="1">
      <c r="A52" s="1767" t="s">
        <v>1326</v>
      </c>
      <c r="B52" s="958" t="s">
        <v>140</v>
      </c>
      <c r="C52" s="348"/>
      <c r="D52" s="188"/>
      <c r="E52" s="188"/>
      <c r="F52" s="1472">
        <v>0</v>
      </c>
      <c r="G52" s="17">
        <v>0</v>
      </c>
      <c r="H52" s="18">
        <f t="shared" si="0"/>
        <v>0</v>
      </c>
      <c r="I52" s="1417">
        <f t="shared" si="1"/>
        <v>0</v>
      </c>
      <c r="K52" s="95"/>
    </row>
    <row r="53" spans="1:14" ht="12.75" customHeight="1">
      <c r="A53" s="1767" t="s">
        <v>1327</v>
      </c>
      <c r="B53" s="958" t="s">
        <v>140</v>
      </c>
      <c r="C53" s="348"/>
      <c r="D53" s="188"/>
      <c r="E53" s="188"/>
      <c r="F53" s="1472">
        <v>0</v>
      </c>
      <c r="G53" s="17">
        <v>0</v>
      </c>
      <c r="H53" s="18">
        <f t="shared" si="0"/>
        <v>0</v>
      </c>
      <c r="I53" s="1417">
        <f t="shared" si="1"/>
        <v>0</v>
      </c>
      <c r="K53" s="95"/>
    </row>
    <row r="54" spans="1:14" ht="12.75" customHeight="1">
      <c r="A54" s="1766" t="s">
        <v>1328</v>
      </c>
      <c r="B54" s="958" t="s">
        <v>140</v>
      </c>
      <c r="C54" s="959"/>
      <c r="D54" s="188"/>
      <c r="E54" s="188"/>
      <c r="F54" s="1472">
        <v>0</v>
      </c>
      <c r="G54" s="17">
        <v>0</v>
      </c>
      <c r="H54" s="18">
        <f t="shared" si="0"/>
        <v>0</v>
      </c>
      <c r="I54" s="1417">
        <f t="shared" si="1"/>
        <v>0</v>
      </c>
      <c r="K54" s="95"/>
    </row>
    <row r="55" spans="1:14" ht="12.75" customHeight="1">
      <c r="A55" s="1768" t="s">
        <v>1329</v>
      </c>
      <c r="B55" s="958" t="s">
        <v>140</v>
      </c>
      <c r="C55" s="959" t="s">
        <v>140</v>
      </c>
      <c r="D55" s="188" t="s">
        <v>140</v>
      </c>
      <c r="E55" s="188"/>
      <c r="F55" s="1472">
        <v>0</v>
      </c>
      <c r="G55" s="17">
        <v>1</v>
      </c>
      <c r="H55" s="18">
        <f t="shared" si="0"/>
        <v>1</v>
      </c>
      <c r="I55" s="1417">
        <f t="shared" si="1"/>
        <v>30</v>
      </c>
      <c r="K55" s="95"/>
    </row>
    <row r="56" spans="1:14" ht="12.75" customHeight="1">
      <c r="A56" s="1766" t="s">
        <v>1330</v>
      </c>
      <c r="B56" s="958"/>
      <c r="C56" s="959" t="s">
        <v>140</v>
      </c>
      <c r="D56" s="188" t="s">
        <v>140</v>
      </c>
      <c r="E56" s="188" t="s">
        <v>140</v>
      </c>
      <c r="F56" s="1472">
        <v>0</v>
      </c>
      <c r="G56" s="17">
        <v>0</v>
      </c>
      <c r="H56" s="18">
        <f t="shared" si="0"/>
        <v>0</v>
      </c>
      <c r="I56" s="1417">
        <f t="shared" si="1"/>
        <v>0</v>
      </c>
      <c r="K56" s="95"/>
    </row>
    <row r="57" spans="1:14" ht="12.75" customHeight="1">
      <c r="A57" s="1766" t="s">
        <v>1331</v>
      </c>
      <c r="B57" s="958" t="s">
        <v>140</v>
      </c>
      <c r="C57" s="959"/>
      <c r="D57" s="188"/>
      <c r="E57" s="189"/>
      <c r="F57" s="1472">
        <v>0</v>
      </c>
      <c r="G57" s="17">
        <v>0</v>
      </c>
      <c r="H57" s="18">
        <f t="shared" si="0"/>
        <v>0</v>
      </c>
      <c r="I57" s="1417">
        <f t="shared" si="1"/>
        <v>0</v>
      </c>
      <c r="K57" s="95"/>
    </row>
    <row r="58" spans="1:14" ht="12.75" customHeight="1">
      <c r="A58" s="1766" t="s">
        <v>1332</v>
      </c>
      <c r="B58" s="958" t="s">
        <v>140</v>
      </c>
      <c r="C58" s="959"/>
      <c r="D58" s="188"/>
      <c r="E58" s="188"/>
      <c r="F58" s="1472">
        <v>0</v>
      </c>
      <c r="G58" s="17">
        <v>0</v>
      </c>
      <c r="H58" s="18">
        <f t="shared" si="0"/>
        <v>0</v>
      </c>
      <c r="I58" s="1417">
        <f t="shared" si="1"/>
        <v>0</v>
      </c>
      <c r="K58" s="95"/>
    </row>
    <row r="59" spans="1:14" ht="12.65" customHeight="1">
      <c r="A59" s="1766" t="s">
        <v>1333</v>
      </c>
      <c r="B59" s="958" t="s">
        <v>140</v>
      </c>
      <c r="C59" s="959"/>
      <c r="D59" s="188"/>
      <c r="E59" s="188"/>
      <c r="F59" s="1472">
        <v>0</v>
      </c>
      <c r="G59" s="17">
        <v>0</v>
      </c>
      <c r="H59" s="18">
        <f t="shared" si="0"/>
        <v>0</v>
      </c>
      <c r="I59" s="1417">
        <f t="shared" si="1"/>
        <v>0</v>
      </c>
      <c r="K59" s="95"/>
    </row>
    <row r="60" spans="1:14" ht="12.65" customHeight="1">
      <c r="A60" s="1768" t="s">
        <v>1334</v>
      </c>
      <c r="B60" s="958" t="s">
        <v>140</v>
      </c>
      <c r="C60" s="959"/>
      <c r="D60" s="188"/>
      <c r="E60" s="188"/>
      <c r="F60" s="1472">
        <v>0</v>
      </c>
      <c r="G60" s="17">
        <v>0</v>
      </c>
      <c r="H60" s="18">
        <f t="shared" si="0"/>
        <v>0</v>
      </c>
      <c r="I60" s="1417">
        <f t="shared" si="1"/>
        <v>0</v>
      </c>
      <c r="K60" s="95"/>
    </row>
    <row r="61" spans="1:14" ht="12.75" customHeight="1">
      <c r="A61" s="1765" t="s">
        <v>1335</v>
      </c>
      <c r="B61" s="958" t="s">
        <v>140</v>
      </c>
      <c r="C61" s="958"/>
      <c r="D61" s="187"/>
      <c r="E61" s="188"/>
      <c r="F61" s="1472">
        <v>0</v>
      </c>
      <c r="G61" s="17">
        <v>0</v>
      </c>
      <c r="H61" s="18">
        <f t="shared" si="0"/>
        <v>0</v>
      </c>
      <c r="I61" s="1417">
        <f t="shared" si="1"/>
        <v>0</v>
      </c>
      <c r="L61" s="159"/>
      <c r="M61" s="159"/>
      <c r="N61" s="159"/>
    </row>
    <row r="62" spans="1:14" ht="12.75" customHeight="1">
      <c r="A62" s="1765" t="s">
        <v>1336</v>
      </c>
      <c r="B62" s="958" t="s">
        <v>140</v>
      </c>
      <c r="C62" s="958" t="s">
        <v>140</v>
      </c>
      <c r="D62" s="187"/>
      <c r="E62" s="188"/>
      <c r="F62" s="1472">
        <v>0</v>
      </c>
      <c r="G62" s="17">
        <v>0</v>
      </c>
      <c r="H62" s="18">
        <f t="shared" si="0"/>
        <v>0</v>
      </c>
      <c r="I62" s="1417">
        <f t="shared" si="1"/>
        <v>0</v>
      </c>
      <c r="K62" s="95"/>
      <c r="L62" s="160"/>
      <c r="M62" s="159"/>
      <c r="N62" s="159"/>
    </row>
    <row r="63" spans="1:14" ht="12.75" customHeight="1">
      <c r="A63" s="1765" t="s">
        <v>1337</v>
      </c>
      <c r="B63" s="958" t="s">
        <v>140</v>
      </c>
      <c r="C63" s="959"/>
      <c r="D63" s="188"/>
      <c r="E63" s="188"/>
      <c r="F63" s="1472">
        <v>0</v>
      </c>
      <c r="G63" s="17">
        <v>0</v>
      </c>
      <c r="H63" s="18">
        <f t="shared" si="0"/>
        <v>0</v>
      </c>
      <c r="I63" s="1417">
        <f t="shared" si="1"/>
        <v>0</v>
      </c>
      <c r="K63" s="95"/>
    </row>
    <row r="64" spans="1:14" ht="12.75" customHeight="1">
      <c r="A64" s="1765" t="s">
        <v>1338</v>
      </c>
      <c r="B64" s="958"/>
      <c r="C64" s="959" t="s">
        <v>140</v>
      </c>
      <c r="D64" s="188"/>
      <c r="E64" s="188"/>
      <c r="F64" s="1472">
        <v>0</v>
      </c>
      <c r="G64" s="91">
        <v>0</v>
      </c>
      <c r="H64" s="18">
        <f t="shared" si="0"/>
        <v>0</v>
      </c>
      <c r="I64" s="1417">
        <f t="shared" si="1"/>
        <v>0</v>
      </c>
      <c r="K64" s="95"/>
    </row>
    <row r="65" spans="1:11" ht="12.75" customHeight="1">
      <c r="A65" s="1765" t="s">
        <v>1339</v>
      </c>
      <c r="B65" s="958" t="s">
        <v>140</v>
      </c>
      <c r="C65" s="959"/>
      <c r="D65" s="188"/>
      <c r="E65" s="188"/>
      <c r="F65" s="1472">
        <v>0</v>
      </c>
      <c r="G65" s="17">
        <v>0</v>
      </c>
      <c r="H65" s="18">
        <f t="shared" si="0"/>
        <v>0</v>
      </c>
      <c r="I65" s="1417">
        <f t="shared" si="1"/>
        <v>0</v>
      </c>
      <c r="K65" s="95"/>
    </row>
    <row r="66" spans="1:11" ht="12.75" customHeight="1">
      <c r="A66" s="1765" t="s">
        <v>1340</v>
      </c>
      <c r="B66" s="958"/>
      <c r="C66" s="959" t="s">
        <v>140</v>
      </c>
      <c r="D66" s="188"/>
      <c r="E66" s="188"/>
      <c r="F66" s="1472">
        <v>0</v>
      </c>
      <c r="G66" s="17">
        <v>0</v>
      </c>
      <c r="H66" s="18">
        <f t="shared" si="0"/>
        <v>0</v>
      </c>
      <c r="I66" s="1417">
        <f t="shared" si="1"/>
        <v>0</v>
      </c>
      <c r="K66" s="95"/>
    </row>
    <row r="67" spans="1:11" ht="12.75" customHeight="1">
      <c r="A67" s="1766" t="s">
        <v>1341</v>
      </c>
      <c r="B67" s="958" t="s">
        <v>140</v>
      </c>
      <c r="C67" s="959"/>
      <c r="D67" s="188"/>
      <c r="E67" s="188"/>
      <c r="F67" s="1472">
        <v>0</v>
      </c>
      <c r="G67" s="17">
        <v>0</v>
      </c>
      <c r="H67" s="18">
        <f t="shared" si="0"/>
        <v>0</v>
      </c>
      <c r="I67" s="1417">
        <f t="shared" si="1"/>
        <v>0</v>
      </c>
      <c r="K67" s="95"/>
    </row>
    <row r="68" spans="1:11" ht="12.75" customHeight="1">
      <c r="A68" s="1766" t="s">
        <v>1342</v>
      </c>
      <c r="B68" s="958"/>
      <c r="C68" s="959" t="s">
        <v>140</v>
      </c>
      <c r="D68" s="188"/>
      <c r="E68" s="188"/>
      <c r="F68" s="1472">
        <v>0</v>
      </c>
      <c r="G68" s="17">
        <v>0</v>
      </c>
      <c r="H68" s="18">
        <f t="shared" si="0"/>
        <v>0</v>
      </c>
      <c r="I68" s="1417">
        <f t="shared" si="1"/>
        <v>0</v>
      </c>
      <c r="K68" s="95"/>
    </row>
    <row r="69" spans="1:11" ht="12.75" customHeight="1">
      <c r="A69" s="1766" t="s">
        <v>1343</v>
      </c>
      <c r="B69" s="958" t="s">
        <v>140</v>
      </c>
      <c r="C69" s="959"/>
      <c r="D69" s="188"/>
      <c r="E69" s="188"/>
      <c r="F69" s="1472">
        <v>0</v>
      </c>
      <c r="G69" s="17">
        <v>0</v>
      </c>
      <c r="H69" s="18">
        <f t="shared" si="0"/>
        <v>0</v>
      </c>
      <c r="I69" s="1417">
        <f t="shared" si="1"/>
        <v>0</v>
      </c>
      <c r="K69" s="95"/>
    </row>
    <row r="70" spans="1:11" ht="12.75" customHeight="1">
      <c r="A70" s="1766" t="s">
        <v>1344</v>
      </c>
      <c r="B70" s="958" t="s">
        <v>140</v>
      </c>
      <c r="C70" s="959"/>
      <c r="D70" s="188"/>
      <c r="E70" s="188"/>
      <c r="F70" s="1472">
        <v>0</v>
      </c>
      <c r="G70" s="17">
        <v>0</v>
      </c>
      <c r="H70" s="18">
        <f t="shared" si="0"/>
        <v>0</v>
      </c>
      <c r="I70" s="1417">
        <f t="shared" si="1"/>
        <v>0</v>
      </c>
      <c r="K70" s="95"/>
    </row>
    <row r="71" spans="1:11" ht="12.75" customHeight="1">
      <c r="A71" s="1767" t="s">
        <v>1345</v>
      </c>
      <c r="B71" s="958" t="s">
        <v>140</v>
      </c>
      <c r="C71" s="348"/>
      <c r="D71" s="188" t="s">
        <v>140</v>
      </c>
      <c r="E71" s="188"/>
      <c r="F71" s="1472">
        <v>0</v>
      </c>
      <c r="G71" s="17">
        <v>0</v>
      </c>
      <c r="H71" s="18">
        <f t="shared" si="0"/>
        <v>0</v>
      </c>
      <c r="I71" s="1417">
        <f t="shared" si="1"/>
        <v>0</v>
      </c>
      <c r="K71" s="95"/>
    </row>
    <row r="72" spans="1:11" ht="12.75" customHeight="1" thickBot="1">
      <c r="A72" s="2401" t="s">
        <v>1346</v>
      </c>
      <c r="B72" s="2009"/>
      <c r="C72" s="2402" t="s">
        <v>140</v>
      </c>
      <c r="D72" s="2403"/>
      <c r="E72" s="2403"/>
      <c r="F72" s="2404">
        <v>0</v>
      </c>
      <c r="G72" s="2405">
        <v>0</v>
      </c>
      <c r="H72" s="2406">
        <f t="shared" ref="H72" si="2">SUM(F72:G72)</f>
        <v>0</v>
      </c>
      <c r="I72" s="2407">
        <f t="shared" ref="I72" si="3">H72*30</f>
        <v>0</v>
      </c>
      <c r="K72" s="95"/>
    </row>
    <row r="73" spans="1:11" ht="13.5" thickBot="1">
      <c r="A73" s="139" t="s">
        <v>1505</v>
      </c>
      <c r="B73" s="123"/>
      <c r="C73" s="123"/>
      <c r="D73" s="123"/>
      <c r="E73" s="123"/>
      <c r="F73" s="140">
        <f>SUM(F7:F72)</f>
        <v>0</v>
      </c>
      <c r="G73" s="140">
        <f t="shared" ref="G73:I73" si="4">SUM(G7:G72)</f>
        <v>3</v>
      </c>
      <c r="H73" s="140">
        <f t="shared" si="4"/>
        <v>3</v>
      </c>
      <c r="I73" s="1769">
        <f t="shared" si="4"/>
        <v>90</v>
      </c>
    </row>
    <row r="74" spans="1:11" ht="12.75" customHeight="1"/>
    <row r="75" spans="1:11" ht="35.15" customHeight="1">
      <c r="A75" s="2861" t="s">
        <v>1558</v>
      </c>
      <c r="B75" s="2861"/>
      <c r="C75" s="2861"/>
      <c r="D75" s="2861"/>
      <c r="E75" s="2861"/>
      <c r="F75" s="2861"/>
      <c r="G75" s="2861"/>
      <c r="H75" s="2861"/>
      <c r="I75" s="2861"/>
    </row>
    <row r="76" spans="1:11" ht="16">
      <c r="A76" s="2862" t="s">
        <v>1559</v>
      </c>
      <c r="B76" s="2862"/>
      <c r="C76" s="2862"/>
      <c r="D76" s="2862"/>
      <c r="E76" s="2862"/>
      <c r="F76" s="2862"/>
      <c r="G76" s="2862"/>
      <c r="H76" s="2862"/>
      <c r="I76" s="2862"/>
    </row>
    <row r="77" spans="1:11">
      <c r="A77" s="20"/>
    </row>
    <row r="78" spans="1:11" ht="14.25" customHeight="1"/>
  </sheetData>
  <mergeCells count="9">
    <mergeCell ref="A1:I1"/>
    <mergeCell ref="A2:I2"/>
    <mergeCell ref="A3:I3"/>
    <mergeCell ref="A75:I75"/>
    <mergeCell ref="A76:I76"/>
    <mergeCell ref="A4:I4"/>
    <mergeCell ref="A5:A6"/>
    <mergeCell ref="B5:E5"/>
    <mergeCell ref="F5:H5"/>
  </mergeCells>
  <printOptions horizontalCentered="1"/>
  <pageMargins left="0.25" right="0.25" top="0.5" bottom="0.5" header="0.3" footer="0.3"/>
  <pageSetup scale="70" orientation="portrait" r:id="rId1"/>
  <headerFooter scaleWithDoc="0" alignWithMargins="0"/>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1C833-F5B3-48F6-B748-D5F28454978A}">
  <sheetPr>
    <pageSetUpPr fitToPage="1"/>
  </sheetPr>
  <dimension ref="A1:P130"/>
  <sheetViews>
    <sheetView view="pageBreakPreview" zoomScale="90" zoomScaleNormal="100" zoomScaleSheetLayoutView="90" workbookViewId="0">
      <selection activeCell="E32" sqref="E32"/>
    </sheetView>
  </sheetViews>
  <sheetFormatPr defaultColWidth="9.453125" defaultRowHeight="12.5"/>
  <cols>
    <col min="1" max="1" width="53.1796875" customWidth="1"/>
    <col min="2" max="2" width="12.7265625" customWidth="1"/>
    <col min="3" max="3" width="8.7265625" customWidth="1"/>
    <col min="4" max="4" width="14.26953125" customWidth="1"/>
    <col min="5" max="5" width="8.7265625" customWidth="1"/>
    <col min="6" max="6" width="11.54296875" customWidth="1"/>
    <col min="7" max="7" width="9.54296875" customWidth="1"/>
    <col min="8" max="8" width="10.26953125" bestFit="1" customWidth="1"/>
    <col min="9" max="9" width="15.26953125" bestFit="1" customWidth="1"/>
    <col min="10" max="10" width="13" customWidth="1"/>
    <col min="11" max="11" width="12.7265625" customWidth="1"/>
    <col min="12" max="12" width="18.1796875" bestFit="1" customWidth="1"/>
    <col min="13" max="13" width="9.7265625" bestFit="1" customWidth="1"/>
    <col min="16" max="16" width="10.26953125" bestFit="1" customWidth="1"/>
  </cols>
  <sheetData>
    <row r="1" spans="1:14" ht="15">
      <c r="A1" s="2436" t="s">
        <v>120</v>
      </c>
      <c r="B1" s="2436"/>
      <c r="C1" s="2436"/>
      <c r="D1" s="2436"/>
      <c r="E1" s="2436"/>
      <c r="F1" s="2436"/>
      <c r="G1" s="2436"/>
      <c r="H1" s="2436"/>
      <c r="I1" s="2436"/>
      <c r="J1" s="2436"/>
    </row>
    <row r="2" spans="1:14" ht="15">
      <c r="A2" s="2436" t="str" cm="1">
        <f t="array" ref="A2">'ESA Summary Table 1'!A2:A2</f>
        <v>Southern California Edison</v>
      </c>
      <c r="B2" s="2436"/>
      <c r="C2" s="2436"/>
      <c r="D2" s="2436"/>
      <c r="E2" s="2436"/>
      <c r="F2" s="2436"/>
      <c r="G2" s="2436"/>
      <c r="H2" s="2436"/>
      <c r="I2" s="2436"/>
      <c r="J2" s="2436"/>
    </row>
    <row r="3" spans="1:14" ht="15.65" customHeight="1">
      <c r="A3" s="2436" t="str" cm="1">
        <f t="array" ref="A3">'ESA Summary Table 1'!A3:A3</f>
        <v>Program Year 2024 Annual Report</v>
      </c>
      <c r="B3" s="2436"/>
      <c r="C3" s="2436"/>
      <c r="D3" s="2436"/>
      <c r="E3" s="2436"/>
      <c r="F3" s="2436"/>
      <c r="G3" s="2436"/>
      <c r="H3" s="2436"/>
      <c r="I3" s="2436"/>
      <c r="J3" s="2436"/>
      <c r="L3" s="960"/>
    </row>
    <row r="4" spans="1:14" ht="23" thickBot="1">
      <c r="A4" s="2483"/>
      <c r="B4" s="2483"/>
      <c r="C4" s="2483"/>
      <c r="D4" s="2483"/>
      <c r="E4" s="2483"/>
      <c r="F4" s="2483"/>
      <c r="G4" s="2483"/>
      <c r="H4" s="2483"/>
      <c r="I4" s="2483"/>
      <c r="J4" s="2483"/>
      <c r="L4" s="1574"/>
    </row>
    <row r="5" spans="1:14" ht="15">
      <c r="A5" s="2484" t="s">
        <v>121</v>
      </c>
      <c r="B5" s="2485"/>
      <c r="C5" s="2485"/>
      <c r="D5" s="2485"/>
      <c r="E5" s="2485"/>
      <c r="F5" s="2485"/>
      <c r="G5" s="2485"/>
      <c r="H5" s="2485"/>
      <c r="I5" s="2485"/>
      <c r="J5" s="2485"/>
      <c r="K5" s="2485"/>
      <c r="L5" s="2486"/>
    </row>
    <row r="6" spans="1:14" ht="13.5" thickBot="1">
      <c r="A6" s="2480" t="s">
        <v>122</v>
      </c>
      <c r="B6" s="2481"/>
      <c r="C6" s="2481"/>
      <c r="D6" s="2481"/>
      <c r="E6" s="2481"/>
      <c r="F6" s="2481"/>
      <c r="G6" s="2481"/>
      <c r="H6" s="2481"/>
      <c r="I6" s="2481"/>
      <c r="J6" s="2481"/>
      <c r="K6" s="2481"/>
      <c r="L6" s="2482"/>
    </row>
    <row r="7" spans="1:14" ht="39">
      <c r="A7" s="1077" t="s">
        <v>123</v>
      </c>
      <c r="B7" s="1078" t="s">
        <v>124</v>
      </c>
      <c r="C7" s="1078" t="s">
        <v>125</v>
      </c>
      <c r="D7" s="1078" t="s">
        <v>126</v>
      </c>
      <c r="E7" s="1079" t="s">
        <v>127</v>
      </c>
      <c r="F7" s="1080" t="s">
        <v>128</v>
      </c>
      <c r="G7" s="1081" t="s">
        <v>129</v>
      </c>
      <c r="H7" s="1080" t="s">
        <v>130</v>
      </c>
      <c r="I7" s="1082" t="s">
        <v>131</v>
      </c>
      <c r="J7" s="1083" t="s">
        <v>132</v>
      </c>
      <c r="K7" s="1084" t="s">
        <v>133</v>
      </c>
      <c r="L7" s="1085" t="s">
        <v>134</v>
      </c>
    </row>
    <row r="8" spans="1:14" ht="13">
      <c r="A8" s="469" t="s">
        <v>135</v>
      </c>
      <c r="B8" s="469"/>
      <c r="C8" s="469"/>
      <c r="D8" s="917"/>
      <c r="E8" s="1086"/>
      <c r="F8" s="1087"/>
      <c r="G8" s="1088"/>
      <c r="H8" s="1087"/>
      <c r="I8" s="1089"/>
      <c r="J8" s="1090"/>
      <c r="K8" s="1091"/>
      <c r="L8" s="1092"/>
    </row>
    <row r="9" spans="1:14" s="96" customFormat="1" ht="13">
      <c r="A9" s="1250" t="s">
        <v>136</v>
      </c>
      <c r="B9" s="1251" t="s">
        <v>137</v>
      </c>
      <c r="C9" s="1251" t="s">
        <v>137</v>
      </c>
      <c r="D9" s="1250" t="s">
        <v>138</v>
      </c>
      <c r="E9" s="1253"/>
      <c r="F9" s="1253"/>
      <c r="G9" s="1253"/>
      <c r="H9" s="1253"/>
      <c r="I9" s="1575"/>
      <c r="J9" s="1254">
        <f>IFERROR(I9/$I$95,0)</f>
        <v>0</v>
      </c>
      <c r="K9" s="1095"/>
      <c r="L9" s="1596"/>
    </row>
    <row r="10" spans="1:14" s="251" customFormat="1" ht="14.5">
      <c r="A10" s="1250" t="s">
        <v>139</v>
      </c>
      <c r="B10" s="1255" t="s">
        <v>140</v>
      </c>
      <c r="C10" s="1251"/>
      <c r="D10" s="1250" t="s">
        <v>138</v>
      </c>
      <c r="E10" s="1253">
        <v>24</v>
      </c>
      <c r="F10" s="1253">
        <v>1341.6</v>
      </c>
      <c r="G10" s="1619">
        <v>-0.1</v>
      </c>
      <c r="H10" s="1253"/>
      <c r="I10" s="1575">
        <v>20704.5</v>
      </c>
      <c r="J10" s="1254">
        <f t="shared" ref="J10:J74" si="0">IFERROR(I10/$I$95,0)</f>
        <v>5.0704611654041765E-4</v>
      </c>
      <c r="K10" s="1095">
        <v>11</v>
      </c>
      <c r="L10" s="1596">
        <v>14758</v>
      </c>
      <c r="N10" s="1602"/>
    </row>
    <row r="11" spans="1:14" ht="14.5">
      <c r="A11" s="1250" t="s">
        <v>141</v>
      </c>
      <c r="B11" s="1255" t="s">
        <v>140</v>
      </c>
      <c r="C11" s="1251"/>
      <c r="D11" s="1250" t="s">
        <v>138</v>
      </c>
      <c r="E11" s="1253">
        <v>853</v>
      </c>
      <c r="F11" s="1253">
        <v>718764.8</v>
      </c>
      <c r="G11" s="1253">
        <v>86.5</v>
      </c>
      <c r="H11" s="1253"/>
      <c r="I11" s="1575">
        <v>1038773.9</v>
      </c>
      <c r="J11" s="1254">
        <f t="shared" si="0"/>
        <v>2.5439217173008004E-2</v>
      </c>
      <c r="K11" s="1095">
        <v>11</v>
      </c>
      <c r="L11" s="1596">
        <v>7906413</v>
      </c>
      <c r="N11" s="1602"/>
    </row>
    <row r="12" spans="1:14" ht="14.5">
      <c r="A12" s="1250" t="s">
        <v>142</v>
      </c>
      <c r="B12" s="1255" t="s">
        <v>140</v>
      </c>
      <c r="C12" s="1251"/>
      <c r="D12" s="1250" t="s">
        <v>143</v>
      </c>
      <c r="E12" s="1253">
        <v>14</v>
      </c>
      <c r="F12" s="1253">
        <v>1320.2</v>
      </c>
      <c r="G12" s="1253">
        <v>0.2</v>
      </c>
      <c r="H12" s="1253"/>
      <c r="I12" s="1575">
        <v>18522</v>
      </c>
      <c r="J12" s="1254">
        <f>IFERROR(I12/$I$95,0)</f>
        <v>4.5359743874817633E-4</v>
      </c>
      <c r="K12" s="1095">
        <v>11</v>
      </c>
      <c r="L12" s="1596">
        <v>14522</v>
      </c>
      <c r="N12" s="1602"/>
    </row>
    <row r="13" spans="1:14" ht="14.5">
      <c r="A13" s="1250" t="s">
        <v>144</v>
      </c>
      <c r="B13" s="1256" t="s">
        <v>137</v>
      </c>
      <c r="C13" s="1256" t="s">
        <v>137</v>
      </c>
      <c r="D13" s="1250" t="s">
        <v>138</v>
      </c>
      <c r="E13" s="1253"/>
      <c r="F13" s="1253"/>
      <c r="G13" s="1093"/>
      <c r="H13" s="1253"/>
      <c r="I13" s="1094"/>
      <c r="J13" s="1254">
        <f t="shared" si="0"/>
        <v>0</v>
      </c>
      <c r="K13" s="1095"/>
      <c r="L13" s="1596"/>
      <c r="N13" s="1602"/>
    </row>
    <row r="14" spans="1:14" ht="14.5">
      <c r="A14" s="1250" t="s">
        <v>145</v>
      </c>
      <c r="B14" s="1257" t="s">
        <v>137</v>
      </c>
      <c r="C14" s="1257" t="s">
        <v>137</v>
      </c>
      <c r="D14" s="1250" t="s">
        <v>138</v>
      </c>
      <c r="E14" s="1252"/>
      <c r="F14" s="1253"/>
      <c r="G14" s="1093"/>
      <c r="H14" s="1253"/>
      <c r="I14" s="1094"/>
      <c r="J14" s="1254">
        <f t="shared" si="0"/>
        <v>0</v>
      </c>
      <c r="K14" s="1095"/>
      <c r="L14" s="1596"/>
      <c r="N14" s="1602"/>
    </row>
    <row r="15" spans="1:14" ht="14.5">
      <c r="A15" s="1250" t="s">
        <v>146</v>
      </c>
      <c r="B15" s="1255" t="s">
        <v>140</v>
      </c>
      <c r="C15" s="1251"/>
      <c r="D15" s="1250" t="s">
        <v>143</v>
      </c>
      <c r="E15" s="1253">
        <v>8784</v>
      </c>
      <c r="F15" s="1253">
        <v>5075847</v>
      </c>
      <c r="G15" s="1253">
        <v>609.1</v>
      </c>
      <c r="H15" s="1253">
        <v>0</v>
      </c>
      <c r="I15" s="1575">
        <v>11989707.6</v>
      </c>
      <c r="J15" s="1254">
        <f t="shared" si="0"/>
        <v>0.29362383428892908</v>
      </c>
      <c r="K15" s="1095">
        <v>14</v>
      </c>
      <c r="L15" s="1596">
        <v>71061858</v>
      </c>
      <c r="N15" s="1602"/>
    </row>
    <row r="16" spans="1:14" ht="13">
      <c r="A16" s="1258" t="s">
        <v>147</v>
      </c>
      <c r="B16" s="1259"/>
      <c r="C16" s="1259"/>
      <c r="D16" s="1260"/>
      <c r="E16" s="1261"/>
      <c r="F16" s="1260"/>
      <c r="G16" s="1096"/>
      <c r="H16" s="1260"/>
      <c r="I16" s="1097"/>
      <c r="J16" s="1262"/>
      <c r="K16" s="1092"/>
      <c r="L16" s="1597"/>
    </row>
    <row r="17" spans="1:16" ht="13">
      <c r="A17" s="1250" t="s">
        <v>148</v>
      </c>
      <c r="B17" s="1255" t="s">
        <v>140</v>
      </c>
      <c r="C17" s="1263"/>
      <c r="D17" s="1250" t="s">
        <v>138</v>
      </c>
      <c r="E17" s="1576"/>
      <c r="F17" s="1253"/>
      <c r="G17" s="1093"/>
      <c r="H17" s="1576"/>
      <c r="I17" s="1575"/>
      <c r="J17" s="1254">
        <f t="shared" si="0"/>
        <v>0</v>
      </c>
      <c r="K17" s="1095"/>
      <c r="L17" s="1596"/>
    </row>
    <row r="18" spans="1:16" ht="13">
      <c r="A18" s="1250" t="s">
        <v>149</v>
      </c>
      <c r="B18" s="1255" t="s">
        <v>137</v>
      </c>
      <c r="C18" s="1263" t="s">
        <v>137</v>
      </c>
      <c r="D18" s="1250" t="s">
        <v>143</v>
      </c>
      <c r="E18" s="1252"/>
      <c r="F18" s="1253"/>
      <c r="G18" s="1093"/>
      <c r="H18" s="1253"/>
      <c r="I18" s="1094"/>
      <c r="J18" s="1254">
        <f t="shared" si="0"/>
        <v>0</v>
      </c>
      <c r="K18" s="1095"/>
      <c r="L18" s="1596"/>
    </row>
    <row r="19" spans="1:16" ht="13">
      <c r="A19" s="2051" t="s">
        <v>150</v>
      </c>
      <c r="B19" s="2052" t="s">
        <v>137</v>
      </c>
      <c r="C19" s="2053" t="s">
        <v>137</v>
      </c>
      <c r="D19" s="2051" t="s">
        <v>138</v>
      </c>
      <c r="E19" s="1252"/>
      <c r="F19" s="1253"/>
      <c r="G19" s="1093"/>
      <c r="H19" s="1253"/>
      <c r="I19" s="1094"/>
      <c r="J19" s="1254">
        <f t="shared" si="0"/>
        <v>0</v>
      </c>
      <c r="K19" s="1095"/>
      <c r="L19" s="1596"/>
    </row>
    <row r="20" spans="1:16" ht="14.5">
      <c r="A20" s="922" t="s">
        <v>151</v>
      </c>
      <c r="B20" s="2057" t="s">
        <v>140</v>
      </c>
      <c r="C20" s="2057"/>
      <c r="D20" s="922" t="s">
        <v>138</v>
      </c>
      <c r="E20" s="2049">
        <v>97</v>
      </c>
      <c r="F20" s="1576">
        <v>-26526.5</v>
      </c>
      <c r="G20" s="1576">
        <v>1.2</v>
      </c>
      <c r="H20" s="1576"/>
      <c r="I20" s="1575">
        <v>1661800.6</v>
      </c>
      <c r="J20" s="1254">
        <f t="shared" si="0"/>
        <v>4.069692775457201E-2</v>
      </c>
      <c r="K20" s="1095">
        <v>10</v>
      </c>
      <c r="L20" s="1596">
        <v>-265265</v>
      </c>
      <c r="N20" s="1602"/>
    </row>
    <row r="21" spans="1:16" ht="14.5">
      <c r="A21" s="922" t="s">
        <v>152</v>
      </c>
      <c r="B21" s="2057" t="s">
        <v>140</v>
      </c>
      <c r="C21" s="2057"/>
      <c r="D21" s="922" t="s">
        <v>138</v>
      </c>
      <c r="E21" s="1093">
        <v>563</v>
      </c>
      <c r="F21" s="1253">
        <v>-853483</v>
      </c>
      <c r="G21" s="1093">
        <v>-51.7</v>
      </c>
      <c r="H21" s="1253">
        <v>103485.6</v>
      </c>
      <c r="I21" s="1094">
        <v>1564346.9</v>
      </c>
      <c r="J21" s="1254">
        <f t="shared" si="0"/>
        <v>3.831032000613592E-2</v>
      </c>
      <c r="K21" s="1095">
        <v>10</v>
      </c>
      <c r="L21" s="1596">
        <v>-7499974</v>
      </c>
      <c r="N21" s="1602"/>
    </row>
    <row r="22" spans="1:16" ht="14.5">
      <c r="A22" s="922" t="s">
        <v>153</v>
      </c>
      <c r="B22" s="2057" t="s">
        <v>140</v>
      </c>
      <c r="C22" s="2057"/>
      <c r="D22" s="922" t="s">
        <v>138</v>
      </c>
      <c r="E22" s="1093">
        <v>6</v>
      </c>
      <c r="F22" s="1253">
        <v>-9678.1</v>
      </c>
      <c r="G22" s="1620">
        <v>-0.5</v>
      </c>
      <c r="H22" s="1253"/>
      <c r="I22" s="1094">
        <v>14051.8</v>
      </c>
      <c r="J22" s="1254">
        <f t="shared" si="0"/>
        <v>3.4412377118030581E-4</v>
      </c>
      <c r="K22" s="1095">
        <v>10</v>
      </c>
      <c r="L22" s="1596">
        <v>-96781</v>
      </c>
      <c r="N22" s="1602"/>
    </row>
    <row r="23" spans="1:16" ht="13">
      <c r="A23" s="922" t="s">
        <v>154</v>
      </c>
      <c r="B23" s="2057" t="s">
        <v>137</v>
      </c>
      <c r="C23" s="2057" t="s">
        <v>137</v>
      </c>
      <c r="D23" s="922" t="s">
        <v>143</v>
      </c>
      <c r="E23" s="1093"/>
      <c r="F23" s="1253"/>
      <c r="G23" s="1093"/>
      <c r="H23" s="1253"/>
      <c r="I23" s="1094"/>
      <c r="J23" s="1254">
        <f t="shared" si="0"/>
        <v>0</v>
      </c>
      <c r="K23" s="1095"/>
      <c r="L23" s="1596"/>
    </row>
    <row r="24" spans="1:16" ht="13">
      <c r="A24" s="922" t="s">
        <v>155</v>
      </c>
      <c r="B24" s="2057" t="s">
        <v>137</v>
      </c>
      <c r="C24" s="2057" t="s">
        <v>137</v>
      </c>
      <c r="D24" s="922" t="s">
        <v>143</v>
      </c>
      <c r="E24" s="1093"/>
      <c r="F24" s="1253"/>
      <c r="G24" s="1093"/>
      <c r="H24" s="1253"/>
      <c r="I24" s="1094"/>
      <c r="J24" s="1254">
        <f t="shared" si="0"/>
        <v>0</v>
      </c>
      <c r="K24" s="1098"/>
      <c r="L24" s="1596"/>
    </row>
    <row r="25" spans="1:16" ht="14.5">
      <c r="A25" s="922" t="s">
        <v>156</v>
      </c>
      <c r="B25" s="2057" t="s">
        <v>140</v>
      </c>
      <c r="C25" s="2057"/>
      <c r="D25" s="922" t="s">
        <v>143</v>
      </c>
      <c r="E25" s="2050">
        <v>46</v>
      </c>
      <c r="F25" s="1253">
        <v>0</v>
      </c>
      <c r="G25" s="1253">
        <v>0</v>
      </c>
      <c r="H25" s="1253">
        <v>0</v>
      </c>
      <c r="I25" s="1575">
        <v>1208.4000000000001</v>
      </c>
      <c r="J25" s="1254">
        <f t="shared" si="0"/>
        <v>2.9593302288267808E-5</v>
      </c>
      <c r="K25" s="1098">
        <v>10</v>
      </c>
      <c r="L25" s="1596"/>
      <c r="P25" s="1603"/>
    </row>
    <row r="26" spans="1:16" ht="13">
      <c r="A26" s="236" t="s">
        <v>157</v>
      </c>
      <c r="B26" s="2058" t="s">
        <v>137</v>
      </c>
      <c r="C26" s="2058" t="s">
        <v>137</v>
      </c>
      <c r="D26" s="922" t="s">
        <v>138</v>
      </c>
      <c r="E26" s="1093"/>
      <c r="F26" s="1253"/>
      <c r="G26" s="1093"/>
      <c r="H26" s="1253"/>
      <c r="I26" s="1094"/>
      <c r="J26" s="1254">
        <f t="shared" si="0"/>
        <v>0</v>
      </c>
      <c r="K26" s="1098"/>
      <c r="L26" s="1596"/>
    </row>
    <row r="27" spans="1:16" ht="14.5">
      <c r="A27" s="922" t="s">
        <v>158</v>
      </c>
      <c r="B27" s="2057" t="s">
        <v>140</v>
      </c>
      <c r="C27" s="2057"/>
      <c r="D27" s="922" t="s">
        <v>138</v>
      </c>
      <c r="E27" s="1093"/>
      <c r="F27" s="1253"/>
      <c r="G27" s="1093"/>
      <c r="H27" s="1253"/>
      <c r="I27" s="1094"/>
      <c r="J27" s="1254">
        <f t="shared" si="0"/>
        <v>0</v>
      </c>
      <c r="K27" s="1098"/>
      <c r="L27" s="1596"/>
      <c r="P27" s="1603"/>
    </row>
    <row r="28" spans="1:16" ht="14.5">
      <c r="A28" s="922" t="s">
        <v>159</v>
      </c>
      <c r="B28" s="2057" t="s">
        <v>137</v>
      </c>
      <c r="C28" s="2057" t="s">
        <v>137</v>
      </c>
      <c r="D28" s="922" t="s">
        <v>138</v>
      </c>
      <c r="E28" s="2049">
        <v>30</v>
      </c>
      <c r="F28" s="1253">
        <v>537.5</v>
      </c>
      <c r="G28" s="1093">
        <v>0</v>
      </c>
      <c r="H28" s="1576">
        <v>0</v>
      </c>
      <c r="I28" s="1575">
        <v>1336.7</v>
      </c>
      <c r="J28" s="1254">
        <f t="shared" si="0"/>
        <v>3.2735325363064857E-5</v>
      </c>
      <c r="K28" s="1098">
        <v>10</v>
      </c>
      <c r="L28" s="1596">
        <v>5375</v>
      </c>
      <c r="P28" s="1603"/>
    </row>
    <row r="29" spans="1:16" ht="14.5">
      <c r="A29" s="922" t="s">
        <v>160</v>
      </c>
      <c r="B29" s="2057" t="s">
        <v>137</v>
      </c>
      <c r="C29" s="2057" t="s">
        <v>137</v>
      </c>
      <c r="D29" s="922" t="s">
        <v>138</v>
      </c>
      <c r="E29" s="1093"/>
      <c r="F29" s="1253"/>
      <c r="G29" s="1093"/>
      <c r="H29" s="1253"/>
      <c r="I29" s="1094"/>
      <c r="J29" s="1254">
        <f t="shared" si="0"/>
        <v>0</v>
      </c>
      <c r="K29" s="1098"/>
      <c r="L29" s="1596"/>
      <c r="P29" s="1601"/>
    </row>
    <row r="30" spans="1:16" ht="13">
      <c r="A30" s="920" t="s">
        <v>161</v>
      </c>
      <c r="B30" s="2054" t="s">
        <v>137</v>
      </c>
      <c r="C30" s="2055" t="s">
        <v>137</v>
      </c>
      <c r="D30" s="2056" t="s">
        <v>138</v>
      </c>
      <c r="E30" s="1252"/>
      <c r="F30" s="1253"/>
      <c r="G30" s="1093"/>
      <c r="H30" s="1253"/>
      <c r="I30" s="1094"/>
      <c r="J30" s="1254">
        <f t="shared" si="0"/>
        <v>0</v>
      </c>
      <c r="K30" s="1098"/>
      <c r="L30" s="1596"/>
    </row>
    <row r="31" spans="1:16" ht="14.5">
      <c r="A31" s="1250" t="s">
        <v>162</v>
      </c>
      <c r="B31" s="1255" t="s">
        <v>140</v>
      </c>
      <c r="C31" s="1251"/>
      <c r="D31" s="1250" t="s">
        <v>143</v>
      </c>
      <c r="E31" s="1253">
        <v>5</v>
      </c>
      <c r="F31" s="1253">
        <v>141</v>
      </c>
      <c r="G31" s="1253">
        <v>0</v>
      </c>
      <c r="H31" s="1253">
        <v>0</v>
      </c>
      <c r="I31" s="1575">
        <v>178.4</v>
      </c>
      <c r="J31" s="1254">
        <f t="shared" si="0"/>
        <v>4.3689549223990209E-6</v>
      </c>
      <c r="K31" s="1098">
        <v>7</v>
      </c>
      <c r="L31" s="1596">
        <v>987</v>
      </c>
      <c r="N31" s="1602"/>
    </row>
    <row r="32" spans="1:16" ht="13">
      <c r="A32" s="1258" t="s">
        <v>73</v>
      </c>
      <c r="B32" s="1259"/>
      <c r="C32" s="1259"/>
      <c r="D32" s="1259"/>
      <c r="E32" s="1261"/>
      <c r="F32" s="1260"/>
      <c r="G32" s="1096"/>
      <c r="H32" s="1260"/>
      <c r="I32" s="1097"/>
      <c r="J32" s="1262"/>
      <c r="K32" s="1092"/>
      <c r="L32" s="1597"/>
    </row>
    <row r="33" spans="1:16" s="262" customFormat="1" ht="14.5">
      <c r="A33" s="1250" t="s">
        <v>163</v>
      </c>
      <c r="B33" s="1257" t="s">
        <v>140</v>
      </c>
      <c r="C33" s="1257"/>
      <c r="D33" s="1250" t="s">
        <v>143</v>
      </c>
      <c r="E33" s="1252">
        <v>50</v>
      </c>
      <c r="F33" s="1253">
        <v>2352</v>
      </c>
      <c r="G33" s="1093">
        <v>0</v>
      </c>
      <c r="H33" s="1253">
        <v>0</v>
      </c>
      <c r="I33" s="1094">
        <v>5225.3999999999996</v>
      </c>
      <c r="J33" s="1254">
        <f t="shared" si="0"/>
        <v>1.2796825701515604E-4</v>
      </c>
      <c r="K33" s="1099">
        <v>11</v>
      </c>
      <c r="L33" s="1596">
        <v>25872</v>
      </c>
      <c r="N33"/>
      <c r="O33"/>
      <c r="P33" s="1603"/>
    </row>
    <row r="34" spans="1:16" ht="14.5">
      <c r="A34" s="1250" t="s">
        <v>164</v>
      </c>
      <c r="B34" s="1257" t="s">
        <v>140</v>
      </c>
      <c r="C34" s="1257"/>
      <c r="D34" s="1250" t="s">
        <v>143</v>
      </c>
      <c r="E34" s="1252">
        <v>1</v>
      </c>
      <c r="F34" s="1253">
        <v>215</v>
      </c>
      <c r="G34" s="1093">
        <v>0</v>
      </c>
      <c r="H34" s="1253">
        <v>0</v>
      </c>
      <c r="I34" s="1094">
        <v>2508</v>
      </c>
      <c r="J34" s="1254">
        <f t="shared" si="0"/>
        <v>6.1420061353008657E-5</v>
      </c>
      <c r="K34" s="1095">
        <v>20</v>
      </c>
      <c r="L34" s="1596">
        <v>4300</v>
      </c>
      <c r="N34" s="1602"/>
    </row>
    <row r="35" spans="1:16" ht="13">
      <c r="A35" s="1250" t="s">
        <v>165</v>
      </c>
      <c r="B35" s="1257" t="s">
        <v>140</v>
      </c>
      <c r="C35" s="1257"/>
      <c r="D35" s="1267" t="s">
        <v>143</v>
      </c>
      <c r="E35" s="1252"/>
      <c r="F35" s="1253"/>
      <c r="G35" s="1093"/>
      <c r="H35" s="1253"/>
      <c r="I35" s="1094"/>
      <c r="J35" s="1254">
        <f t="shared" si="0"/>
        <v>0</v>
      </c>
      <c r="K35" s="1095"/>
      <c r="L35" s="1596"/>
    </row>
    <row r="36" spans="1:16" ht="14.5">
      <c r="A36" s="1250" t="s">
        <v>166</v>
      </c>
      <c r="B36" s="1256" t="s">
        <v>140</v>
      </c>
      <c r="C36" s="1256"/>
      <c r="D36" s="1267" t="s">
        <v>143</v>
      </c>
      <c r="E36" s="1252">
        <v>1</v>
      </c>
      <c r="F36" s="1253">
        <v>0</v>
      </c>
      <c r="G36" s="1093">
        <v>0</v>
      </c>
      <c r="H36" s="1253">
        <v>0</v>
      </c>
      <c r="I36" s="1094">
        <v>64.8</v>
      </c>
      <c r="J36" s="1254">
        <f t="shared" si="0"/>
        <v>1.5869298148624243E-6</v>
      </c>
      <c r="K36" s="1095">
        <v>1</v>
      </c>
      <c r="L36" s="1596"/>
      <c r="N36" s="1602"/>
    </row>
    <row r="37" spans="1:16" ht="13">
      <c r="A37" s="1250" t="s">
        <v>167</v>
      </c>
      <c r="B37" s="1257" t="s">
        <v>137</v>
      </c>
      <c r="C37" s="1257" t="s">
        <v>137</v>
      </c>
      <c r="D37" s="1267" t="s">
        <v>143</v>
      </c>
      <c r="E37" s="1252"/>
      <c r="F37" s="1253"/>
      <c r="G37" s="1093"/>
      <c r="H37" s="1253"/>
      <c r="I37" s="1094"/>
      <c r="J37" s="1254">
        <f t="shared" si="0"/>
        <v>0</v>
      </c>
      <c r="K37" s="1095"/>
      <c r="L37" s="1596"/>
    </row>
    <row r="38" spans="1:16" ht="13">
      <c r="A38" s="1250" t="s">
        <v>168</v>
      </c>
      <c r="B38" s="1255" t="s">
        <v>137</v>
      </c>
      <c r="C38" s="1263" t="s">
        <v>137</v>
      </c>
      <c r="D38" s="1267" t="s">
        <v>143</v>
      </c>
      <c r="E38" s="1252"/>
      <c r="F38" s="1253"/>
      <c r="G38" s="1093"/>
      <c r="H38" s="1253"/>
      <c r="I38" s="1094"/>
      <c r="J38" s="1254">
        <f t="shared" si="0"/>
        <v>0</v>
      </c>
      <c r="K38" s="1095"/>
      <c r="L38" s="1596"/>
    </row>
    <row r="39" spans="1:16" ht="13">
      <c r="A39" s="10" t="s">
        <v>169</v>
      </c>
      <c r="B39" s="1265" t="s">
        <v>137</v>
      </c>
      <c r="C39" s="1266" t="s">
        <v>137</v>
      </c>
      <c r="D39" s="1267" t="s">
        <v>143</v>
      </c>
      <c r="E39" s="1252"/>
      <c r="F39" s="1253"/>
      <c r="G39" s="1093"/>
      <c r="H39" s="1253"/>
      <c r="I39" s="1094"/>
      <c r="J39" s="1254">
        <f t="shared" si="0"/>
        <v>0</v>
      </c>
      <c r="K39" s="1095"/>
      <c r="L39" s="1596"/>
    </row>
    <row r="40" spans="1:16" ht="13">
      <c r="A40" s="1258" t="s">
        <v>74</v>
      </c>
      <c r="B40" s="1259"/>
      <c r="C40" s="1259"/>
      <c r="D40" s="1260"/>
      <c r="E40" s="1261"/>
      <c r="F40" s="1260"/>
      <c r="G40" s="1096"/>
      <c r="H40" s="1260"/>
      <c r="I40" s="1097"/>
      <c r="J40" s="1262"/>
      <c r="K40" s="1092"/>
      <c r="L40" s="1597"/>
    </row>
    <row r="41" spans="1:16" ht="14.5">
      <c r="A41" s="1250" t="s">
        <v>170</v>
      </c>
      <c r="B41" s="1255"/>
      <c r="C41" s="1263" t="s">
        <v>140</v>
      </c>
      <c r="D41" s="1250" t="s">
        <v>143</v>
      </c>
      <c r="E41" s="1252">
        <v>505</v>
      </c>
      <c r="F41" s="1253">
        <v>163828.9</v>
      </c>
      <c r="G41" s="1093">
        <v>24.6</v>
      </c>
      <c r="H41" s="1253">
        <v>0</v>
      </c>
      <c r="I41" s="1094">
        <v>3409892.7</v>
      </c>
      <c r="J41" s="1254">
        <f t="shared" si="0"/>
        <v>8.3507104801106985E-2</v>
      </c>
      <c r="K41" s="1095">
        <v>15</v>
      </c>
      <c r="L41" s="1596">
        <v>2457433</v>
      </c>
      <c r="P41" s="1603"/>
    </row>
    <row r="42" spans="1:16" ht="13">
      <c r="A42" s="1250" t="s">
        <v>171</v>
      </c>
      <c r="B42" s="1255" t="s">
        <v>137</v>
      </c>
      <c r="C42" s="1263" t="s">
        <v>137</v>
      </c>
      <c r="D42" s="1250" t="s">
        <v>138</v>
      </c>
      <c r="E42" s="1252"/>
      <c r="F42" s="1253"/>
      <c r="G42" s="1093"/>
      <c r="H42" s="1253"/>
      <c r="I42" s="1094"/>
      <c r="J42" s="1254">
        <f t="shared" si="0"/>
        <v>0</v>
      </c>
      <c r="K42" s="1095">
        <v>15</v>
      </c>
      <c r="L42" s="1596"/>
    </row>
    <row r="43" spans="1:16" ht="14.5">
      <c r="A43" s="1250" t="s">
        <v>172</v>
      </c>
      <c r="B43" s="1265" t="s">
        <v>140</v>
      </c>
      <c r="C43" s="1266"/>
      <c r="D43" s="1250" t="s">
        <v>143</v>
      </c>
      <c r="E43" s="1252">
        <v>876</v>
      </c>
      <c r="F43" s="1253">
        <v>0</v>
      </c>
      <c r="G43" s="1093">
        <v>0</v>
      </c>
      <c r="H43" s="1253">
        <v>0</v>
      </c>
      <c r="I43" s="1094">
        <v>323713.09999999998</v>
      </c>
      <c r="J43" s="1254">
        <f t="shared" si="0"/>
        <v>7.9276229915361332E-3</v>
      </c>
      <c r="K43" s="1095">
        <v>18</v>
      </c>
      <c r="L43" s="1596"/>
      <c r="N43" s="1602"/>
    </row>
    <row r="44" spans="1:16" ht="14.5">
      <c r="A44" s="1250" t="s">
        <v>173</v>
      </c>
      <c r="B44" s="1255"/>
      <c r="C44" s="1263" t="s">
        <v>140</v>
      </c>
      <c r="D44" s="1250" t="s">
        <v>143</v>
      </c>
      <c r="E44" s="1252">
        <v>17</v>
      </c>
      <c r="F44" s="1253">
        <v>2571</v>
      </c>
      <c r="G44" s="1093">
        <v>1.1000000000000001</v>
      </c>
      <c r="H44" s="1253">
        <v>0</v>
      </c>
      <c r="I44" s="1094">
        <v>11048.3</v>
      </c>
      <c r="J44" s="1254">
        <f t="shared" si="0"/>
        <v>2.7056908446827967E-4</v>
      </c>
      <c r="K44" s="1095">
        <v>5</v>
      </c>
      <c r="L44" s="1596">
        <v>12855</v>
      </c>
      <c r="N44" s="1602"/>
    </row>
    <row r="45" spans="1:16" ht="14.5">
      <c r="A45" s="1250" t="s">
        <v>174</v>
      </c>
      <c r="B45" s="1255"/>
      <c r="C45" s="1263" t="s">
        <v>140</v>
      </c>
      <c r="D45" s="1250" t="s">
        <v>143</v>
      </c>
      <c r="E45" s="1252">
        <v>1750</v>
      </c>
      <c r="F45" s="1253">
        <v>942173.4</v>
      </c>
      <c r="G45" s="1093">
        <v>141.30000000000001</v>
      </c>
      <c r="H45" s="1253">
        <v>0</v>
      </c>
      <c r="I45" s="1094">
        <v>2245100.1</v>
      </c>
      <c r="J45" s="1254">
        <f t="shared" si="0"/>
        <v>5.4981732809268685E-2</v>
      </c>
      <c r="K45" s="1095">
        <v>15</v>
      </c>
      <c r="L45" s="1596">
        <v>14132601</v>
      </c>
      <c r="P45" s="1603"/>
    </row>
    <row r="46" spans="1:16" ht="13">
      <c r="A46" s="1250" t="s">
        <v>175</v>
      </c>
      <c r="B46" s="1255"/>
      <c r="C46" s="1263" t="s">
        <v>140</v>
      </c>
      <c r="D46" s="1250" t="s">
        <v>143</v>
      </c>
      <c r="E46" s="1252"/>
      <c r="F46" s="1253"/>
      <c r="G46" s="1093"/>
      <c r="H46" s="1253"/>
      <c r="I46" s="1094"/>
      <c r="J46" s="1254">
        <f t="shared" si="0"/>
        <v>0</v>
      </c>
      <c r="K46" s="1095">
        <v>15</v>
      </c>
      <c r="L46" s="1596"/>
    </row>
    <row r="47" spans="1:16" ht="13">
      <c r="A47" s="1250" t="s">
        <v>176</v>
      </c>
      <c r="B47" s="1255" t="s">
        <v>137</v>
      </c>
      <c r="C47" s="1263" t="s">
        <v>137</v>
      </c>
      <c r="D47" s="1250" t="s">
        <v>143</v>
      </c>
      <c r="E47" s="1252"/>
      <c r="F47" s="1253"/>
      <c r="G47" s="1093"/>
      <c r="H47" s="1253"/>
      <c r="I47" s="1094"/>
      <c r="J47" s="1254">
        <f t="shared" si="0"/>
        <v>0</v>
      </c>
      <c r="K47" s="1095"/>
      <c r="L47" s="1596"/>
    </row>
    <row r="48" spans="1:16" ht="14.5">
      <c r="A48" s="1250" t="s">
        <v>177</v>
      </c>
      <c r="B48" s="1255"/>
      <c r="C48" s="1263" t="s">
        <v>140</v>
      </c>
      <c r="D48" s="1250" t="s">
        <v>143</v>
      </c>
      <c r="E48" s="1252">
        <v>113</v>
      </c>
      <c r="F48" s="1253">
        <v>473194</v>
      </c>
      <c r="G48" s="1093">
        <v>213</v>
      </c>
      <c r="H48" s="1253">
        <v>0</v>
      </c>
      <c r="I48" s="1094">
        <v>2485138.1</v>
      </c>
      <c r="J48" s="1254">
        <f t="shared" si="0"/>
        <v>6.0860181249082677E-2</v>
      </c>
      <c r="K48" s="1095">
        <v>15</v>
      </c>
      <c r="L48" s="1596">
        <v>7097910</v>
      </c>
      <c r="N48" s="1602"/>
    </row>
    <row r="49" spans="1:16" ht="13">
      <c r="A49" s="1250" t="s">
        <v>178</v>
      </c>
      <c r="B49" s="1257"/>
      <c r="C49" s="1268" t="s">
        <v>140</v>
      </c>
      <c r="D49" s="1250" t="s">
        <v>138</v>
      </c>
      <c r="E49" s="1252">
        <v>150</v>
      </c>
      <c r="F49" s="1253">
        <v>-94059.7</v>
      </c>
      <c r="G49" s="1093">
        <v>127.6</v>
      </c>
      <c r="H49" s="1253">
        <v>12506</v>
      </c>
      <c r="I49" s="1094">
        <v>523767.8</v>
      </c>
      <c r="J49" s="1254">
        <f t="shared" si="0"/>
        <v>1.2826894103162028E-2</v>
      </c>
      <c r="K49" s="1095">
        <v>15</v>
      </c>
      <c r="L49" s="1596">
        <v>-1223306</v>
      </c>
    </row>
    <row r="50" spans="1:16" ht="14.5">
      <c r="A50" s="1250" t="s">
        <v>179</v>
      </c>
      <c r="B50" s="1255"/>
      <c r="C50" s="1263" t="s">
        <v>140</v>
      </c>
      <c r="D50" s="1250" t="s">
        <v>138</v>
      </c>
      <c r="E50" s="1252">
        <v>1</v>
      </c>
      <c r="F50" s="1253">
        <v>-758.6</v>
      </c>
      <c r="G50" s="1093">
        <v>0.9</v>
      </c>
      <c r="H50" s="1253">
        <v>0</v>
      </c>
      <c r="I50" s="1094">
        <v>3615</v>
      </c>
      <c r="J50" s="1254">
        <f t="shared" si="0"/>
        <v>8.8530112356908399E-5</v>
      </c>
      <c r="K50" s="1095">
        <v>15</v>
      </c>
      <c r="L50" s="1596">
        <v>-11379</v>
      </c>
      <c r="N50" s="1602"/>
    </row>
    <row r="51" spans="1:16" ht="14.5">
      <c r="A51" s="1250" t="s">
        <v>180</v>
      </c>
      <c r="B51" s="1255" t="s">
        <v>137</v>
      </c>
      <c r="C51" s="1263" t="s">
        <v>137</v>
      </c>
      <c r="D51" s="1250" t="s">
        <v>143</v>
      </c>
      <c r="E51" s="1252"/>
      <c r="F51" s="1253"/>
      <c r="G51" s="1093"/>
      <c r="H51" s="1253"/>
      <c r="I51" s="1094"/>
      <c r="J51" s="1254">
        <f t="shared" si="0"/>
        <v>0</v>
      </c>
      <c r="K51" s="1095"/>
      <c r="L51" s="1596"/>
      <c r="M51" s="226"/>
    </row>
    <row r="52" spans="1:16" ht="14.5">
      <c r="A52" s="1250" t="s">
        <v>181</v>
      </c>
      <c r="B52" s="1255" t="s">
        <v>137</v>
      </c>
      <c r="C52" s="1263" t="s">
        <v>137</v>
      </c>
      <c r="D52" s="1250" t="s">
        <v>143</v>
      </c>
      <c r="E52" s="1252"/>
      <c r="F52" s="1253"/>
      <c r="G52" s="1093"/>
      <c r="H52" s="1253"/>
      <c r="I52" s="1094"/>
      <c r="J52" s="1254">
        <f t="shared" si="0"/>
        <v>0</v>
      </c>
      <c r="K52" s="1095"/>
      <c r="L52" s="1596"/>
      <c r="M52" s="226"/>
    </row>
    <row r="53" spans="1:16" ht="14.5">
      <c r="A53" s="1250" t="s">
        <v>182</v>
      </c>
      <c r="B53" s="1255" t="s">
        <v>137</v>
      </c>
      <c r="C53" s="1263" t="s">
        <v>137</v>
      </c>
      <c r="D53" s="1250" t="s">
        <v>143</v>
      </c>
      <c r="E53" s="1252"/>
      <c r="F53" s="1253"/>
      <c r="G53" s="1093"/>
      <c r="H53" s="1253"/>
      <c r="I53" s="1094"/>
      <c r="J53" s="1254">
        <f t="shared" si="0"/>
        <v>0</v>
      </c>
      <c r="K53" s="1095"/>
      <c r="L53" s="1596"/>
      <c r="M53" s="226"/>
    </row>
    <row r="54" spans="1:16" ht="14.5">
      <c r="A54" s="1250" t="s">
        <v>183</v>
      </c>
      <c r="B54" s="1255"/>
      <c r="C54" s="1263" t="s">
        <v>140</v>
      </c>
      <c r="D54" s="1250" t="s">
        <v>138</v>
      </c>
      <c r="E54" s="1252">
        <v>24</v>
      </c>
      <c r="F54" s="1253">
        <v>-9025</v>
      </c>
      <c r="G54" s="1093">
        <v>-11.1</v>
      </c>
      <c r="H54" s="1253">
        <v>0</v>
      </c>
      <c r="I54" s="1094">
        <v>18984.7</v>
      </c>
      <c r="J54" s="1254">
        <f t="shared" si="0"/>
        <v>4.649288033367079E-4</v>
      </c>
      <c r="K54" s="1095">
        <v>9</v>
      </c>
      <c r="L54" s="1596">
        <v>-81225</v>
      </c>
      <c r="N54" s="1602"/>
    </row>
    <row r="55" spans="1:16" ht="13">
      <c r="A55" s="1250" t="s">
        <v>184</v>
      </c>
      <c r="B55" s="1255" t="s">
        <v>137</v>
      </c>
      <c r="C55" s="1263" t="s">
        <v>137</v>
      </c>
      <c r="D55" s="1250" t="s">
        <v>143</v>
      </c>
      <c r="E55" s="1252"/>
      <c r="F55" s="1253"/>
      <c r="G55" s="1093"/>
      <c r="H55" s="1253"/>
      <c r="I55" s="1094"/>
      <c r="J55" s="1254">
        <f t="shared" si="0"/>
        <v>0</v>
      </c>
      <c r="K55" s="1095"/>
      <c r="L55" s="1596"/>
    </row>
    <row r="56" spans="1:16" ht="13">
      <c r="A56" s="1250" t="s">
        <v>185</v>
      </c>
      <c r="B56" s="1255" t="s">
        <v>137</v>
      </c>
      <c r="C56" s="1263" t="s">
        <v>137</v>
      </c>
      <c r="D56" s="1250" t="s">
        <v>143</v>
      </c>
      <c r="E56" s="1252"/>
      <c r="F56" s="1253"/>
      <c r="G56" s="1093"/>
      <c r="H56" s="1253"/>
      <c r="I56" s="1094"/>
      <c r="J56" s="1254">
        <f t="shared" si="0"/>
        <v>0</v>
      </c>
      <c r="K56" s="1095"/>
      <c r="L56" s="1596"/>
    </row>
    <row r="57" spans="1:16" ht="13">
      <c r="A57" s="1250" t="s">
        <v>186</v>
      </c>
      <c r="B57" s="1100" t="s">
        <v>137</v>
      </c>
      <c r="C57" s="1101" t="s">
        <v>137</v>
      </c>
      <c r="D57" s="1250" t="s">
        <v>138</v>
      </c>
      <c r="E57" s="1252"/>
      <c r="F57" s="1253"/>
      <c r="G57" s="1093"/>
      <c r="H57" s="1253"/>
      <c r="I57" s="1094"/>
      <c r="J57" s="1254">
        <f t="shared" si="0"/>
        <v>0</v>
      </c>
      <c r="K57" s="1095"/>
      <c r="L57" s="1596"/>
    </row>
    <row r="58" spans="1:16" ht="14.5">
      <c r="A58" s="1250" t="s">
        <v>187</v>
      </c>
      <c r="B58" s="1255"/>
      <c r="C58" s="1263" t="s">
        <v>140</v>
      </c>
      <c r="D58" s="1250" t="s">
        <v>143</v>
      </c>
      <c r="E58" s="1252">
        <v>57</v>
      </c>
      <c r="F58" s="1253">
        <v>-9690</v>
      </c>
      <c r="G58" s="1093">
        <v>-1.5</v>
      </c>
      <c r="H58" s="1253">
        <v>0</v>
      </c>
      <c r="I58" s="1094">
        <v>56324.5</v>
      </c>
      <c r="J58" s="1254">
        <f t="shared" si="0"/>
        <v>1.3793677215620159E-3</v>
      </c>
      <c r="K58" s="1095">
        <v>9</v>
      </c>
      <c r="L58" s="1596">
        <v>-87210</v>
      </c>
      <c r="N58" s="1602"/>
    </row>
    <row r="59" spans="1:16" ht="14.5">
      <c r="A59" s="1250" t="s">
        <v>188</v>
      </c>
      <c r="B59" s="1255" t="s">
        <v>140</v>
      </c>
      <c r="C59" s="1263"/>
      <c r="D59" s="1250" t="s">
        <v>143</v>
      </c>
      <c r="E59" s="1252">
        <v>1218</v>
      </c>
      <c r="F59" s="1253">
        <v>330819.8</v>
      </c>
      <c r="G59" s="1093">
        <v>0</v>
      </c>
      <c r="H59" s="1253">
        <v>0</v>
      </c>
      <c r="I59" s="1094">
        <v>406742.6</v>
      </c>
      <c r="J59" s="1254">
        <f t="shared" si="0"/>
        <v>9.9609870202879806E-3</v>
      </c>
      <c r="K59" s="1098">
        <v>9.1</v>
      </c>
      <c r="L59" s="1596">
        <v>3010460</v>
      </c>
      <c r="N59" s="1602"/>
    </row>
    <row r="60" spans="1:16" ht="13">
      <c r="A60" s="1250" t="s">
        <v>189</v>
      </c>
      <c r="B60" s="1255" t="s">
        <v>137</v>
      </c>
      <c r="C60" s="1263" t="s">
        <v>137</v>
      </c>
      <c r="D60" s="1250" t="s">
        <v>138</v>
      </c>
      <c r="E60" s="1252"/>
      <c r="F60" s="1253"/>
      <c r="G60" s="1093"/>
      <c r="H60" s="1253"/>
      <c r="I60" s="1094"/>
      <c r="J60" s="1254">
        <f t="shared" si="0"/>
        <v>0</v>
      </c>
      <c r="K60" s="1098"/>
      <c r="L60" s="1596"/>
    </row>
    <row r="61" spans="1:16" ht="13">
      <c r="A61" s="1258" t="s">
        <v>75</v>
      </c>
      <c r="B61" s="1261"/>
      <c r="C61" s="1261"/>
      <c r="D61" s="1261"/>
      <c r="E61" s="1261"/>
      <c r="F61" s="1260"/>
      <c r="G61" s="1096"/>
      <c r="H61" s="1260"/>
      <c r="I61" s="1097"/>
      <c r="J61" s="1262"/>
      <c r="K61" s="1092"/>
      <c r="L61" s="1597"/>
    </row>
    <row r="62" spans="1:16" ht="13">
      <c r="A62" s="1250" t="s">
        <v>190</v>
      </c>
      <c r="B62" s="1255"/>
      <c r="C62" s="1263" t="s">
        <v>140</v>
      </c>
      <c r="D62" s="1250" t="s">
        <v>143</v>
      </c>
      <c r="E62" s="1252">
        <v>918</v>
      </c>
      <c r="F62" s="1253">
        <v>66108.3</v>
      </c>
      <c r="G62" s="1093">
        <v>62.8</v>
      </c>
      <c r="H62" s="1253">
        <v>-17.399999999999999</v>
      </c>
      <c r="I62" s="1094">
        <v>112386.2</v>
      </c>
      <c r="J62" s="1254">
        <f t="shared" si="0"/>
        <v>2.7522995610970895E-3</v>
      </c>
      <c r="K62" s="1095">
        <v>3</v>
      </c>
      <c r="L62" s="1596">
        <v>198273</v>
      </c>
      <c r="M62" s="963"/>
      <c r="P62" s="963"/>
    </row>
    <row r="63" spans="1:16" ht="13">
      <c r="A63" s="1250" t="s">
        <v>191</v>
      </c>
      <c r="B63" s="1255" t="s">
        <v>137</v>
      </c>
      <c r="C63" s="1263" t="s">
        <v>137</v>
      </c>
      <c r="D63" s="1250" t="s">
        <v>143</v>
      </c>
      <c r="E63" s="1252"/>
      <c r="F63" s="1253"/>
      <c r="G63" s="1093"/>
      <c r="H63" s="1253"/>
      <c r="I63" s="1094"/>
      <c r="J63" s="1254">
        <f t="shared" si="0"/>
        <v>0</v>
      </c>
      <c r="K63" s="1095"/>
      <c r="L63" s="1596"/>
    </row>
    <row r="64" spans="1:16" ht="14.5">
      <c r="A64" s="1250" t="s">
        <v>192</v>
      </c>
      <c r="B64" s="1255"/>
      <c r="C64" s="1263" t="s">
        <v>140</v>
      </c>
      <c r="D64" s="1250" t="s">
        <v>138</v>
      </c>
      <c r="E64" s="1252">
        <v>707</v>
      </c>
      <c r="F64" s="1253">
        <v>6007.2</v>
      </c>
      <c r="G64" s="1093">
        <v>5.2</v>
      </c>
      <c r="H64" s="1253">
        <v>0</v>
      </c>
      <c r="I64" s="1094">
        <v>42255.9</v>
      </c>
      <c r="J64" s="1254">
        <f t="shared" si="0"/>
        <v>1.0348325241334123E-3</v>
      </c>
      <c r="K64" s="1095">
        <v>1</v>
      </c>
      <c r="L64" s="1596">
        <v>6007</v>
      </c>
      <c r="M64" s="1602"/>
      <c r="N64" s="1602"/>
    </row>
    <row r="65" spans="1:14" ht="13">
      <c r="A65" s="1250" t="s">
        <v>193</v>
      </c>
      <c r="B65" s="1257"/>
      <c r="C65" s="1268" t="s">
        <v>140</v>
      </c>
      <c r="D65" s="1250" t="s">
        <v>138</v>
      </c>
      <c r="E65" s="1252"/>
      <c r="F65" s="1253"/>
      <c r="G65" s="1093"/>
      <c r="H65" s="1253"/>
      <c r="I65" s="1094"/>
      <c r="J65" s="1254">
        <f t="shared" si="0"/>
        <v>0</v>
      </c>
      <c r="K65" s="1095">
        <v>1</v>
      </c>
      <c r="L65" s="1596"/>
    </row>
    <row r="66" spans="1:14" ht="13">
      <c r="A66" s="1250" t="s">
        <v>194</v>
      </c>
      <c r="B66" s="1257"/>
      <c r="C66" s="1268" t="s">
        <v>140</v>
      </c>
      <c r="D66" s="1250" t="s">
        <v>138</v>
      </c>
      <c r="E66" s="1252">
        <v>761</v>
      </c>
      <c r="F66" s="1253">
        <v>140776.1</v>
      </c>
      <c r="G66" s="1093">
        <v>186.5</v>
      </c>
      <c r="H66" s="1253">
        <v>-9268.1</v>
      </c>
      <c r="I66" s="1094">
        <v>123453.3</v>
      </c>
      <c r="J66" s="1254">
        <f t="shared" si="0"/>
        <v>3.0233290511289404E-3</v>
      </c>
      <c r="K66" s="1095">
        <v>3</v>
      </c>
      <c r="L66" s="1596">
        <v>394524</v>
      </c>
    </row>
    <row r="67" spans="1:14" ht="13">
      <c r="A67" s="1250" t="s">
        <v>195</v>
      </c>
      <c r="B67" s="1257"/>
      <c r="C67" s="1268" t="s">
        <v>140</v>
      </c>
      <c r="D67" s="1250" t="s">
        <v>138</v>
      </c>
      <c r="E67" s="1252">
        <v>648</v>
      </c>
      <c r="F67" s="1253">
        <v>155687.20000000001</v>
      </c>
      <c r="G67" s="1093">
        <v>169.5</v>
      </c>
      <c r="H67" s="1253">
        <v>-12038.8</v>
      </c>
      <c r="I67" s="1094">
        <v>113898.6</v>
      </c>
      <c r="J67" s="1254">
        <f t="shared" si="0"/>
        <v>2.7893377193069346E-3</v>
      </c>
      <c r="K67" s="1095">
        <v>3</v>
      </c>
      <c r="L67" s="1596">
        <v>430945</v>
      </c>
    </row>
    <row r="68" spans="1:14" ht="13">
      <c r="A68" s="1250" t="s">
        <v>196</v>
      </c>
      <c r="B68" s="1257"/>
      <c r="C68" s="1268" t="s">
        <v>140</v>
      </c>
      <c r="D68" s="1250" t="s">
        <v>143</v>
      </c>
      <c r="E68" s="1252"/>
      <c r="F68" s="1253"/>
      <c r="G68" s="1093"/>
      <c r="H68" s="1253"/>
      <c r="I68" s="1094"/>
      <c r="J68" s="1254">
        <f t="shared" si="0"/>
        <v>0</v>
      </c>
      <c r="K68" s="1095"/>
      <c r="L68" s="1596"/>
    </row>
    <row r="69" spans="1:14" ht="13">
      <c r="A69" s="1250" t="s">
        <v>197</v>
      </c>
      <c r="B69" s="1257"/>
      <c r="C69" s="1268" t="s">
        <v>140</v>
      </c>
      <c r="D69" s="1250" t="s">
        <v>138</v>
      </c>
      <c r="E69" s="1252"/>
      <c r="F69" s="1253"/>
      <c r="G69" s="1093"/>
      <c r="H69" s="1253"/>
      <c r="I69" s="1094"/>
      <c r="J69" s="1254">
        <f t="shared" si="0"/>
        <v>0</v>
      </c>
      <c r="K69" s="1095">
        <v>1</v>
      </c>
      <c r="L69" s="1596"/>
    </row>
    <row r="70" spans="1:14" ht="13">
      <c r="A70" s="1250" t="s">
        <v>198</v>
      </c>
      <c r="B70" s="1257"/>
      <c r="C70" s="1268" t="s">
        <v>140</v>
      </c>
      <c r="D70" s="1250" t="s">
        <v>138</v>
      </c>
      <c r="E70" s="1252"/>
      <c r="F70" s="1253"/>
      <c r="G70" s="1093"/>
      <c r="H70" s="1253"/>
      <c r="I70" s="1094"/>
      <c r="J70" s="1254">
        <f t="shared" si="0"/>
        <v>0</v>
      </c>
      <c r="K70" s="1095">
        <v>3.3</v>
      </c>
      <c r="L70" s="1596"/>
    </row>
    <row r="71" spans="1:14" ht="13">
      <c r="A71" s="1250" t="s">
        <v>199</v>
      </c>
      <c r="B71" s="1265" t="s">
        <v>137</v>
      </c>
      <c r="C71" s="1266" t="s">
        <v>137</v>
      </c>
      <c r="D71" s="1250" t="s">
        <v>143</v>
      </c>
      <c r="E71" s="1252"/>
      <c r="F71" s="1253"/>
      <c r="G71" s="1093"/>
      <c r="H71" s="1253"/>
      <c r="I71" s="1094"/>
      <c r="J71" s="1254">
        <f t="shared" si="0"/>
        <v>0</v>
      </c>
      <c r="K71" s="1095"/>
      <c r="L71" s="1596"/>
    </row>
    <row r="72" spans="1:14" ht="13">
      <c r="A72" s="1250" t="s">
        <v>200</v>
      </c>
      <c r="B72" s="1257"/>
      <c r="C72" s="1268" t="s">
        <v>140</v>
      </c>
      <c r="D72" s="1250" t="s">
        <v>138</v>
      </c>
      <c r="E72" s="1252"/>
      <c r="F72" s="1253"/>
      <c r="G72" s="1093"/>
      <c r="H72" s="1253"/>
      <c r="I72" s="1094"/>
      <c r="J72" s="1254">
        <f t="shared" si="0"/>
        <v>0</v>
      </c>
      <c r="K72" s="1095">
        <v>3.3</v>
      </c>
      <c r="L72" s="1596"/>
    </row>
    <row r="73" spans="1:14" ht="13">
      <c r="A73" s="1269" t="s">
        <v>201</v>
      </c>
      <c r="B73" s="1270"/>
      <c r="C73" s="1270"/>
      <c r="D73" s="1260"/>
      <c r="E73" s="1261"/>
      <c r="F73" s="1260"/>
      <c r="G73" s="1096"/>
      <c r="H73" s="1260"/>
      <c r="I73" s="1097"/>
      <c r="J73" s="1262"/>
      <c r="K73" s="1092"/>
      <c r="L73" s="1597"/>
    </row>
    <row r="74" spans="1:14" ht="14.5">
      <c r="A74" s="1250" t="s">
        <v>202</v>
      </c>
      <c r="B74" s="1255" t="s">
        <v>140</v>
      </c>
      <c r="C74" s="1263"/>
      <c r="D74" s="1250" t="s">
        <v>138</v>
      </c>
      <c r="E74" s="1252">
        <v>1497</v>
      </c>
      <c r="F74" s="1253">
        <v>21775.599999999999</v>
      </c>
      <c r="G74" s="1093">
        <v>0</v>
      </c>
      <c r="H74" s="1253">
        <v>0</v>
      </c>
      <c r="I74" s="1094">
        <v>136690.29999999999</v>
      </c>
      <c r="J74" s="1254">
        <f t="shared" si="0"/>
        <v>3.3474986492668091E-3</v>
      </c>
      <c r="K74" s="1095">
        <v>16</v>
      </c>
      <c r="L74" s="1596">
        <v>348410</v>
      </c>
      <c r="N74" s="1602"/>
    </row>
    <row r="75" spans="1:14" ht="13">
      <c r="A75" s="1250" t="s">
        <v>203</v>
      </c>
      <c r="B75" s="1255" t="s">
        <v>140</v>
      </c>
      <c r="C75" s="1263"/>
      <c r="D75" s="1250" t="s">
        <v>138</v>
      </c>
      <c r="E75" s="1252">
        <v>139274</v>
      </c>
      <c r="F75" s="1253">
        <v>4521278.8</v>
      </c>
      <c r="G75" s="1093">
        <v>547.79999999999995</v>
      </c>
      <c r="H75" s="1253">
        <v>-47851.4</v>
      </c>
      <c r="I75" s="1094">
        <v>1214841.1000000001</v>
      </c>
      <c r="J75" s="1254">
        <f t="shared" ref="J75:J88" si="1">IFERROR(I75/$I$95,0)</f>
        <v>2.9751042622071979E-2</v>
      </c>
      <c r="K75" s="1095">
        <v>16</v>
      </c>
      <c r="L75" s="1596">
        <v>71574840</v>
      </c>
    </row>
    <row r="76" spans="1:14" ht="14.5">
      <c r="A76" s="1250" t="s">
        <v>204</v>
      </c>
      <c r="B76" s="1255" t="s">
        <v>140</v>
      </c>
      <c r="C76" s="1263"/>
      <c r="D76" s="1250" t="s">
        <v>138</v>
      </c>
      <c r="E76" s="1252">
        <v>1309</v>
      </c>
      <c r="F76" s="1253">
        <v>23841</v>
      </c>
      <c r="G76" s="1093">
        <v>3</v>
      </c>
      <c r="H76" s="1253">
        <v>-360.8</v>
      </c>
      <c r="I76" s="1094">
        <v>12393.3</v>
      </c>
      <c r="J76" s="1254">
        <f t="shared" si="1"/>
        <v>3.035076739897297E-4</v>
      </c>
      <c r="K76" s="1095">
        <v>16</v>
      </c>
      <c r="L76" s="1596">
        <v>375684</v>
      </c>
      <c r="N76" s="1602"/>
    </row>
    <row r="77" spans="1:14" ht="13">
      <c r="A77" s="1250" t="s">
        <v>205</v>
      </c>
      <c r="B77" s="1257" t="s">
        <v>137</v>
      </c>
      <c r="C77" s="1268" t="s">
        <v>137</v>
      </c>
      <c r="D77" s="1250" t="s">
        <v>138</v>
      </c>
      <c r="E77" s="1252"/>
      <c r="F77" s="1253"/>
      <c r="G77" s="1093"/>
      <c r="H77" s="1253"/>
      <c r="I77" s="1094"/>
      <c r="J77" s="1254">
        <f t="shared" si="1"/>
        <v>0</v>
      </c>
      <c r="K77" s="1095"/>
      <c r="L77" s="1596"/>
    </row>
    <row r="78" spans="1:14" ht="13">
      <c r="A78" s="1250" t="s">
        <v>206</v>
      </c>
      <c r="B78" s="1257" t="s">
        <v>137</v>
      </c>
      <c r="C78" s="1268" t="s">
        <v>137</v>
      </c>
      <c r="D78" s="1250" t="s">
        <v>138</v>
      </c>
      <c r="E78" s="1252"/>
      <c r="F78" s="1253"/>
      <c r="G78" s="1093"/>
      <c r="H78" s="1253"/>
      <c r="I78" s="1094"/>
      <c r="J78" s="1254">
        <f t="shared" si="1"/>
        <v>0</v>
      </c>
      <c r="K78" s="1095"/>
      <c r="L78" s="1596"/>
    </row>
    <row r="79" spans="1:14" ht="13">
      <c r="A79" s="1250" t="s">
        <v>207</v>
      </c>
      <c r="B79" s="1257" t="s">
        <v>137</v>
      </c>
      <c r="C79" s="1268" t="s">
        <v>137</v>
      </c>
      <c r="D79" s="1250" t="s">
        <v>138</v>
      </c>
      <c r="E79" s="1252"/>
      <c r="F79" s="1253"/>
      <c r="G79" s="1093"/>
      <c r="H79" s="1253"/>
      <c r="I79" s="1094"/>
      <c r="J79" s="1254">
        <f t="shared" si="1"/>
        <v>0</v>
      </c>
      <c r="K79" s="1095"/>
      <c r="L79" s="1596"/>
    </row>
    <row r="80" spans="1:14" ht="13">
      <c r="A80" s="1250" t="s">
        <v>208</v>
      </c>
      <c r="B80" s="1257" t="s">
        <v>137</v>
      </c>
      <c r="C80" s="1268" t="s">
        <v>137</v>
      </c>
      <c r="D80" s="1250" t="s">
        <v>138</v>
      </c>
      <c r="E80" s="1252"/>
      <c r="F80" s="1253"/>
      <c r="G80" s="1093"/>
      <c r="H80" s="1253"/>
      <c r="I80" s="1094"/>
      <c r="J80" s="1254">
        <f t="shared" si="1"/>
        <v>0</v>
      </c>
      <c r="K80" s="1095"/>
      <c r="L80" s="1596"/>
    </row>
    <row r="81" spans="1:14" ht="13">
      <c r="A81" s="1269" t="s">
        <v>209</v>
      </c>
      <c r="B81" s="1270"/>
      <c r="C81" s="1270"/>
      <c r="D81" s="1260"/>
      <c r="E81" s="1261"/>
      <c r="F81" s="1260"/>
      <c r="G81" s="1096"/>
      <c r="H81" s="1260"/>
      <c r="I81" s="1097"/>
      <c r="J81" s="1262"/>
      <c r="K81" s="1092"/>
      <c r="L81" s="1597"/>
    </row>
    <row r="82" spans="1:14" ht="13">
      <c r="A82" s="1250" t="s">
        <v>210</v>
      </c>
      <c r="B82" s="1257" t="s">
        <v>137</v>
      </c>
      <c r="C82" s="1257" t="s">
        <v>137</v>
      </c>
      <c r="D82" s="1250" t="s">
        <v>143</v>
      </c>
      <c r="E82" s="1252"/>
      <c r="F82" s="1253"/>
      <c r="G82" s="1093"/>
      <c r="H82" s="1253"/>
      <c r="I82" s="1094"/>
      <c r="J82" s="1254">
        <f t="shared" si="1"/>
        <v>0</v>
      </c>
      <c r="K82" s="1095"/>
      <c r="L82" s="1596"/>
    </row>
    <row r="83" spans="1:14" ht="13">
      <c r="A83" s="1250" t="s">
        <v>211</v>
      </c>
      <c r="B83" s="1257" t="s">
        <v>137</v>
      </c>
      <c r="C83" s="1257" t="s">
        <v>137</v>
      </c>
      <c r="D83" s="1250" t="s">
        <v>138</v>
      </c>
      <c r="E83" s="1252"/>
      <c r="F83" s="1253"/>
      <c r="G83" s="1093"/>
      <c r="H83" s="1253"/>
      <c r="I83" s="1094"/>
      <c r="J83" s="1254">
        <f t="shared" si="1"/>
        <v>0</v>
      </c>
      <c r="K83" s="1095"/>
      <c r="L83" s="1596"/>
    </row>
    <row r="84" spans="1:14" ht="13">
      <c r="A84" s="1250" t="s">
        <v>212</v>
      </c>
      <c r="B84" s="1257" t="s">
        <v>137</v>
      </c>
      <c r="C84" s="1257" t="s">
        <v>137</v>
      </c>
      <c r="D84" s="1250" t="s">
        <v>138</v>
      </c>
      <c r="E84" s="1252"/>
      <c r="F84" s="1253"/>
      <c r="G84" s="1093"/>
      <c r="H84" s="1253"/>
      <c r="I84" s="1094"/>
      <c r="J84" s="1254">
        <f t="shared" si="1"/>
        <v>0</v>
      </c>
      <c r="K84" s="1095"/>
      <c r="L84" s="1596"/>
    </row>
    <row r="85" spans="1:14" ht="13">
      <c r="A85" s="1250" t="s">
        <v>213</v>
      </c>
      <c r="B85" s="1257" t="s">
        <v>137</v>
      </c>
      <c r="C85" s="1257" t="s">
        <v>137</v>
      </c>
      <c r="D85" s="1250" t="s">
        <v>143</v>
      </c>
      <c r="E85" s="1252"/>
      <c r="F85" s="1253"/>
      <c r="G85" s="1093"/>
      <c r="H85" s="1253"/>
      <c r="I85" s="1094"/>
      <c r="J85" s="1254">
        <f t="shared" si="1"/>
        <v>0</v>
      </c>
      <c r="K85" s="1095"/>
      <c r="L85" s="1596"/>
    </row>
    <row r="86" spans="1:14" ht="13">
      <c r="A86" s="1250" t="s">
        <v>214</v>
      </c>
      <c r="B86" s="1257" t="s">
        <v>140</v>
      </c>
      <c r="C86" s="1257"/>
      <c r="D86" s="1250" t="s">
        <v>143</v>
      </c>
      <c r="E86" s="1252">
        <v>360</v>
      </c>
      <c r="F86" s="1253">
        <v>360360</v>
      </c>
      <c r="G86" s="1093">
        <v>111.7</v>
      </c>
      <c r="H86" s="1253">
        <v>0</v>
      </c>
      <c r="I86" s="1094">
        <v>647779.6</v>
      </c>
      <c r="J86" s="1254">
        <f t="shared" si="1"/>
        <v>1.5863900628081101E-2</v>
      </c>
      <c r="K86" s="1095">
        <v>10</v>
      </c>
      <c r="L86" s="1596">
        <v>3603600</v>
      </c>
    </row>
    <row r="87" spans="1:14" ht="13">
      <c r="A87" s="1250" t="s">
        <v>215</v>
      </c>
      <c r="B87" s="1257" t="s">
        <v>137</v>
      </c>
      <c r="C87" s="1257" t="s">
        <v>137</v>
      </c>
      <c r="D87" s="1250" t="s">
        <v>143</v>
      </c>
      <c r="E87" s="1252"/>
      <c r="F87" s="1253"/>
      <c r="G87" s="1093"/>
      <c r="H87" s="1253"/>
      <c r="I87" s="1094"/>
      <c r="J87" s="1254">
        <f t="shared" si="1"/>
        <v>0</v>
      </c>
      <c r="K87" s="1095"/>
      <c r="L87" s="1596"/>
    </row>
    <row r="88" spans="1:14" ht="14.5">
      <c r="A88" s="1250" t="s">
        <v>216</v>
      </c>
      <c r="B88" s="1257" t="s">
        <v>140</v>
      </c>
      <c r="C88" s="1257"/>
      <c r="D88" s="1250" t="s">
        <v>138</v>
      </c>
      <c r="E88" s="1252">
        <v>45316</v>
      </c>
      <c r="F88" s="1253">
        <v>6328089.2999999998</v>
      </c>
      <c r="G88" s="1093">
        <v>1261.5999999999999</v>
      </c>
      <c r="H88" s="1253">
        <v>-101988</v>
      </c>
      <c r="I88" s="1094">
        <v>2813747.3</v>
      </c>
      <c r="J88" s="1254">
        <f t="shared" si="1"/>
        <v>6.8907708053374178E-2</v>
      </c>
      <c r="K88" s="1095">
        <v>5</v>
      </c>
      <c r="L88" s="1596">
        <v>31130507</v>
      </c>
      <c r="N88" s="1602"/>
    </row>
    <row r="89" spans="1:14" ht="13">
      <c r="A89" s="1269" t="s">
        <v>217</v>
      </c>
      <c r="B89" s="1269"/>
      <c r="C89" s="1269"/>
      <c r="D89" s="1260"/>
      <c r="E89" s="1261"/>
      <c r="F89" s="1260"/>
      <c r="G89" s="1096"/>
      <c r="H89" s="1260"/>
      <c r="I89" s="1097"/>
      <c r="J89" s="1262"/>
      <c r="K89" s="1092"/>
      <c r="L89" s="1597"/>
    </row>
    <row r="90" spans="1:14" ht="13">
      <c r="A90" s="1250"/>
      <c r="B90" s="1250"/>
      <c r="C90" s="1250"/>
      <c r="D90" s="1250"/>
      <c r="E90" s="1252"/>
      <c r="F90" s="1253"/>
      <c r="G90" s="1093"/>
      <c r="H90" s="1253"/>
      <c r="I90" s="1094"/>
      <c r="J90" s="1254">
        <f>IFERROR(I90/$I$95,0)</f>
        <v>0</v>
      </c>
      <c r="K90" s="1095"/>
      <c r="L90" s="1596"/>
    </row>
    <row r="91" spans="1:14" ht="13">
      <c r="A91" s="1258" t="s">
        <v>218</v>
      </c>
      <c r="B91" s="1258"/>
      <c r="C91" s="1258"/>
      <c r="D91" s="1260"/>
      <c r="E91" s="1261"/>
      <c r="F91" s="1260"/>
      <c r="G91" s="1096"/>
      <c r="H91" s="1260"/>
      <c r="I91" s="1097"/>
      <c r="J91" s="1262"/>
      <c r="K91" s="1092"/>
      <c r="L91" s="1597"/>
    </row>
    <row r="92" spans="1:14" ht="13">
      <c r="A92" s="1250" t="s">
        <v>219</v>
      </c>
      <c r="B92" s="1250"/>
      <c r="C92" s="1250"/>
      <c r="D92" s="1250" t="s">
        <v>143</v>
      </c>
      <c r="E92" s="1252">
        <v>51779</v>
      </c>
      <c r="F92" s="1253">
        <v>0</v>
      </c>
      <c r="G92" s="1093">
        <v>0</v>
      </c>
      <c r="H92" s="1253">
        <v>0</v>
      </c>
      <c r="I92" s="1094">
        <v>8509973.3000000007</v>
      </c>
      <c r="J92" s="1254">
        <f>IFERROR(I92/$I$95,0)</f>
        <v>0.20840633261501815</v>
      </c>
      <c r="K92" s="1095"/>
      <c r="L92" s="1596"/>
    </row>
    <row r="93" spans="1:14" ht="13">
      <c r="A93" s="1250" t="s">
        <v>220</v>
      </c>
      <c r="B93" s="1250"/>
      <c r="C93" s="1250"/>
      <c r="D93" s="1250" t="s">
        <v>143</v>
      </c>
      <c r="E93" s="1252">
        <v>41351</v>
      </c>
      <c r="F93" s="1253">
        <v>0</v>
      </c>
      <c r="G93" s="1093">
        <v>0</v>
      </c>
      <c r="H93" s="1253">
        <v>0</v>
      </c>
      <c r="I93" s="1094">
        <v>1303389.1000000001</v>
      </c>
      <c r="J93" s="1254">
        <f>IFERROR(I93/$I$95,0)</f>
        <v>3.1919552826492316E-2</v>
      </c>
      <c r="K93" s="1095"/>
      <c r="L93" s="1596"/>
    </row>
    <row r="94" spans="1:14" ht="13">
      <c r="A94" s="1260"/>
      <c r="B94" s="1260"/>
      <c r="C94" s="1260"/>
      <c r="D94" s="1260"/>
      <c r="E94" s="1261"/>
      <c r="F94" s="1260"/>
      <c r="G94" s="1102"/>
      <c r="H94" s="1260"/>
      <c r="I94" s="1097"/>
      <c r="J94" s="1260"/>
      <c r="K94" s="1092"/>
      <c r="L94" s="1597"/>
    </row>
    <row r="95" spans="1:14" ht="13">
      <c r="A95" s="1271" t="s">
        <v>221</v>
      </c>
      <c r="B95" s="1271"/>
      <c r="C95" s="1271"/>
      <c r="D95" s="1250"/>
      <c r="E95" s="1196"/>
      <c r="F95" s="1272">
        <f>SUM(F9:F93)</f>
        <v>18333808.800000001</v>
      </c>
      <c r="G95" s="1103">
        <f>SUM(G9:G93)</f>
        <v>3488.7</v>
      </c>
      <c r="H95" s="1272">
        <f>SUM(H9:H93)</f>
        <v>-55532.9</v>
      </c>
      <c r="I95" s="1094">
        <f>SUM(I9:I93)</f>
        <v>40833563.900000013</v>
      </c>
      <c r="J95" s="1254">
        <f>I95/$I$95</f>
        <v>1</v>
      </c>
      <c r="K95" s="1095"/>
      <c r="L95" s="1596">
        <f>SUM(L9:L93)</f>
        <v>204542994</v>
      </c>
    </row>
    <row r="96" spans="1:14" ht="13">
      <c r="A96" s="917"/>
      <c r="B96" s="917"/>
      <c r="C96" s="917"/>
      <c r="D96" s="917"/>
      <c r="E96" s="1104"/>
      <c r="F96" s="917"/>
      <c r="G96" s="1105"/>
      <c r="H96" s="917"/>
      <c r="I96" s="1105"/>
      <c r="J96" s="917"/>
      <c r="K96" s="1092"/>
      <c r="L96" s="1092"/>
    </row>
    <row r="97" spans="1:12" ht="13.5" thickBot="1">
      <c r="A97" s="1106" t="s">
        <v>222</v>
      </c>
      <c r="B97" s="1106"/>
      <c r="C97" s="1106"/>
      <c r="D97" s="1106"/>
      <c r="E97" s="1107">
        <v>56</v>
      </c>
      <c r="F97" s="1108"/>
      <c r="G97" s="1109"/>
      <c r="H97" s="1108"/>
      <c r="I97" s="1109"/>
      <c r="J97" s="1108"/>
      <c r="K97" s="1110"/>
      <c r="L97" s="1110"/>
    </row>
    <row r="98" spans="1:12" ht="12.65" customHeight="1" thickBot="1">
      <c r="A98" s="254"/>
      <c r="B98" s="254"/>
      <c r="C98" s="254"/>
      <c r="D98" s="254"/>
      <c r="E98" s="254"/>
      <c r="F98" s="1617"/>
      <c r="G98" s="1617"/>
      <c r="H98" s="1617"/>
      <c r="I98" s="254"/>
      <c r="J98" s="254"/>
    </row>
    <row r="99" spans="1:12" ht="13">
      <c r="A99" s="1111" t="s">
        <v>223</v>
      </c>
      <c r="B99" s="1112"/>
      <c r="C99" s="1112"/>
      <c r="D99" s="1113" t="s">
        <v>43</v>
      </c>
      <c r="E99" s="1114"/>
      <c r="F99" s="920"/>
      <c r="G99" s="920"/>
      <c r="H99" s="920"/>
      <c r="I99" s="920"/>
      <c r="J99" s="920"/>
      <c r="K99" s="46"/>
      <c r="L99" s="46"/>
    </row>
    <row r="100" spans="1:12" ht="13">
      <c r="A100" s="1273" t="s">
        <v>224</v>
      </c>
      <c r="B100" s="1115"/>
      <c r="C100" s="1115"/>
      <c r="D100" s="922" t="s">
        <v>143</v>
      </c>
      <c r="E100" s="1194">
        <v>41048</v>
      </c>
      <c r="F100" s="920"/>
      <c r="G100" s="920"/>
      <c r="H100" s="920"/>
      <c r="I100" s="920"/>
      <c r="J100" s="920"/>
    </row>
    <row r="101" spans="1:12" ht="13">
      <c r="A101" s="1273" t="s">
        <v>225</v>
      </c>
      <c r="B101" s="1115"/>
      <c r="C101" s="1115"/>
      <c r="D101" s="922" t="s">
        <v>143</v>
      </c>
      <c r="E101" s="1194"/>
      <c r="F101" s="920"/>
      <c r="G101" s="920"/>
      <c r="H101" s="920"/>
      <c r="I101" s="920"/>
      <c r="J101" s="920"/>
    </row>
    <row r="102" spans="1:12" ht="13">
      <c r="A102" s="1273" t="s">
        <v>226</v>
      </c>
      <c r="B102" s="1115"/>
      <c r="C102" s="1115"/>
      <c r="D102" s="922" t="s">
        <v>143</v>
      </c>
      <c r="E102" s="1194">
        <v>6539</v>
      </c>
      <c r="F102" s="920"/>
      <c r="G102" s="920"/>
      <c r="H102" s="921"/>
      <c r="I102" s="920"/>
      <c r="J102" s="920"/>
    </row>
    <row r="103" spans="1:12" ht="13">
      <c r="A103" s="1274" t="s">
        <v>227</v>
      </c>
      <c r="B103" s="1116"/>
      <c r="C103" s="1116"/>
      <c r="D103" s="922" t="s">
        <v>143</v>
      </c>
      <c r="E103" s="1194">
        <f>SUM(E100:E102)</f>
        <v>47587</v>
      </c>
      <c r="F103" s="921"/>
      <c r="G103" s="920"/>
      <c r="H103" s="920"/>
      <c r="I103" s="920"/>
      <c r="J103" s="920"/>
    </row>
    <row r="104" spans="1:12" ht="13">
      <c r="A104" s="1274" t="s">
        <v>228</v>
      </c>
      <c r="B104" s="1116"/>
      <c r="C104" s="1116"/>
      <c r="D104" s="922" t="s">
        <v>143</v>
      </c>
      <c r="E104" s="1275">
        <v>64922</v>
      </c>
      <c r="F104" s="920"/>
      <c r="G104" s="1117"/>
      <c r="H104" s="920"/>
      <c r="I104" s="920"/>
      <c r="J104" s="1117"/>
    </row>
    <row r="105" spans="1:12" ht="15">
      <c r="A105" s="1274" t="s">
        <v>229</v>
      </c>
      <c r="B105" s="1116"/>
      <c r="C105" s="1116"/>
      <c r="D105" s="922" t="s">
        <v>8</v>
      </c>
      <c r="E105" s="1276">
        <f>E103/E104</f>
        <v>0.73298727704014044</v>
      </c>
      <c r="F105" s="920"/>
      <c r="G105" s="1117"/>
      <c r="H105" s="86"/>
      <c r="I105" s="920"/>
      <c r="J105" s="1117"/>
    </row>
    <row r="106" spans="1:12" ht="13.5" thickBot="1">
      <c r="A106" s="1277" t="s">
        <v>230</v>
      </c>
      <c r="B106" s="1118"/>
      <c r="C106" s="1118"/>
      <c r="D106" s="1278" t="s">
        <v>143</v>
      </c>
      <c r="E106" s="1630">
        <v>954</v>
      </c>
      <c r="F106" s="920"/>
      <c r="G106" s="920"/>
      <c r="H106" s="920"/>
      <c r="I106" s="920"/>
      <c r="J106" s="1117"/>
    </row>
    <row r="107" spans="1:12" ht="12.65" customHeight="1">
      <c r="A107" s="2475"/>
      <c r="B107" s="2475"/>
      <c r="C107" s="2475"/>
      <c r="D107" s="2475"/>
      <c r="E107" s="2475"/>
      <c r="F107" s="2475"/>
      <c r="G107" s="2475"/>
      <c r="H107" s="2475"/>
      <c r="I107" s="2475"/>
      <c r="J107" s="2475"/>
    </row>
    <row r="108" spans="1:12" ht="12.65" customHeight="1" thickBot="1">
      <c r="A108" s="254"/>
      <c r="B108" s="254"/>
      <c r="C108" s="254"/>
      <c r="D108" s="254"/>
      <c r="E108" s="254"/>
      <c r="F108" s="254"/>
      <c r="G108" s="254"/>
      <c r="H108" s="254"/>
      <c r="I108" s="254"/>
      <c r="J108" s="254"/>
    </row>
    <row r="109" spans="1:12" ht="15" customHeight="1">
      <c r="A109" s="465"/>
      <c r="B109" s="2477" t="s">
        <v>38</v>
      </c>
      <c r="C109" s="2478"/>
      <c r="D109" s="2479"/>
      <c r="I109" s="261"/>
      <c r="J109" s="962"/>
    </row>
    <row r="110" spans="1:12" ht="13.5" thickBot="1">
      <c r="A110" s="467" t="s">
        <v>231</v>
      </c>
      <c r="B110" s="1279" t="s">
        <v>41</v>
      </c>
      <c r="C110" s="1280" t="s">
        <v>42</v>
      </c>
      <c r="D110" s="1281" t="s">
        <v>43</v>
      </c>
      <c r="J110" s="962"/>
    </row>
    <row r="111" spans="1:12" ht="13">
      <c r="A111" s="546" t="s">
        <v>232</v>
      </c>
      <c r="B111" s="547">
        <v>0</v>
      </c>
      <c r="C111" s="548"/>
      <c r="D111" s="549">
        <f>B111+C111</f>
        <v>0</v>
      </c>
      <c r="H111" s="962"/>
      <c r="I111" s="962"/>
      <c r="J111" s="962"/>
    </row>
    <row r="112" spans="1:12" ht="13">
      <c r="A112" s="1282" t="s">
        <v>233</v>
      </c>
      <c r="B112" s="1283">
        <v>0</v>
      </c>
      <c r="C112" s="266"/>
      <c r="D112" s="1076">
        <f>B112+C112</f>
        <v>0</v>
      </c>
      <c r="H112" s="962"/>
      <c r="I112" s="962"/>
      <c r="J112" s="962"/>
    </row>
    <row r="113" spans="1:10" ht="13.5" thickBot="1">
      <c r="A113" s="550" t="s">
        <v>234</v>
      </c>
      <c r="B113" s="1283">
        <f>I95</f>
        <v>40833563.900000013</v>
      </c>
      <c r="C113" s="266"/>
      <c r="D113" s="1019">
        <f>B113+C113</f>
        <v>40833563.900000013</v>
      </c>
      <c r="E113" s="258" t="s">
        <v>235</v>
      </c>
      <c r="H113" s="962"/>
      <c r="I113" s="962"/>
      <c r="J113" s="963"/>
    </row>
    <row r="114" spans="1:10" ht="13.5" thickBot="1">
      <c r="A114" s="1119"/>
      <c r="B114" s="1119"/>
      <c r="C114" s="1621"/>
      <c r="D114" s="1622"/>
      <c r="H114" s="962"/>
      <c r="I114" s="962"/>
      <c r="J114" s="962"/>
    </row>
    <row r="115" spans="1:10" ht="13.5" thickBot="1">
      <c r="A115" s="1123" t="s">
        <v>236</v>
      </c>
      <c r="B115" s="1623">
        <f>SUM(B111:B113)</f>
        <v>40833563.900000013</v>
      </c>
      <c r="C115" s="1623">
        <f>SUM(C111:C113)</f>
        <v>0</v>
      </c>
      <c r="D115" s="1624">
        <f>SUM(D111:D113)</f>
        <v>40833563.900000013</v>
      </c>
      <c r="J115" s="962"/>
    </row>
    <row r="116" spans="1:10" ht="14.5">
      <c r="A116" s="257"/>
      <c r="B116" s="257"/>
      <c r="C116" s="257"/>
      <c r="D116" s="256"/>
      <c r="E116" s="255"/>
      <c r="F116" s="255"/>
      <c r="J116" s="962"/>
    </row>
    <row r="117" spans="1:10" ht="33.65" customHeight="1">
      <c r="A117" s="2476" t="s">
        <v>1514</v>
      </c>
      <c r="B117" s="2476"/>
      <c r="C117" s="2476"/>
      <c r="D117" s="2476"/>
      <c r="E117" s="2476"/>
      <c r="F117" s="2476"/>
      <c r="G117" s="2476"/>
      <c r="H117" s="2476"/>
      <c r="I117" s="2476"/>
      <c r="J117" s="254"/>
    </row>
    <row r="118" spans="1:10" ht="16">
      <c r="A118" s="2475" t="s">
        <v>1515</v>
      </c>
      <c r="B118" s="2475"/>
      <c r="C118" s="2475"/>
      <c r="D118" s="2475"/>
      <c r="E118" s="2475"/>
      <c r="F118" s="2475"/>
      <c r="G118" s="2475"/>
      <c r="H118" s="2475"/>
      <c r="I118" s="2475"/>
      <c r="J118" s="2475"/>
    </row>
    <row r="119" spans="1:10" ht="16">
      <c r="A119" s="2475" t="s">
        <v>1516</v>
      </c>
      <c r="B119" s="2475"/>
      <c r="C119" s="2475"/>
      <c r="D119" s="2475"/>
      <c r="E119" s="2475"/>
      <c r="F119" s="2475"/>
      <c r="G119" s="2475"/>
      <c r="H119" s="2475"/>
      <c r="I119" s="2475"/>
      <c r="J119" s="2475"/>
    </row>
    <row r="120" spans="1:10" ht="16">
      <c r="A120" s="254" t="s">
        <v>1517</v>
      </c>
      <c r="B120" s="254"/>
      <c r="C120" s="254"/>
      <c r="D120" s="254"/>
      <c r="E120" s="254"/>
      <c r="F120" s="254"/>
      <c r="G120" s="254"/>
      <c r="H120" s="254"/>
      <c r="I120" s="254"/>
      <c r="J120" s="254"/>
    </row>
    <row r="121" spans="1:10" ht="16">
      <c r="A121" s="253" t="s">
        <v>1518</v>
      </c>
      <c r="B121" s="253"/>
      <c r="C121" s="253"/>
      <c r="D121" s="925"/>
      <c r="E121" s="925"/>
      <c r="F121" s="925"/>
      <c r="G121" s="925"/>
      <c r="H121" s="925"/>
      <c r="I121" s="925"/>
      <c r="J121" s="8"/>
    </row>
    <row r="122" spans="1:10" ht="14.15" customHeight="1">
      <c r="A122" s="8" t="s">
        <v>1519</v>
      </c>
      <c r="B122" s="8"/>
      <c r="C122" s="8"/>
      <c r="D122" s="10"/>
      <c r="E122" s="10"/>
      <c r="F122" s="10"/>
      <c r="G122" s="10"/>
      <c r="H122" s="10"/>
      <c r="I122" s="10"/>
      <c r="J122" s="10"/>
    </row>
    <row r="123" spans="1:10" ht="14">
      <c r="A123" s="8"/>
      <c r="B123" s="8"/>
      <c r="C123" s="8"/>
      <c r="D123" s="10"/>
      <c r="E123" s="10"/>
      <c r="F123" s="10"/>
      <c r="G123" s="10"/>
      <c r="H123" s="10"/>
      <c r="I123" s="10"/>
      <c r="J123" s="10"/>
    </row>
    <row r="124" spans="1:10" ht="14">
      <c r="A124" s="230"/>
      <c r="B124" s="230"/>
      <c r="C124" s="230"/>
      <c r="D124" s="252"/>
      <c r="E124" s="252"/>
      <c r="F124" s="252"/>
      <c r="G124" s="10"/>
      <c r="H124" s="10"/>
      <c r="I124" s="10"/>
      <c r="J124" s="10"/>
    </row>
    <row r="125" spans="1:10" ht="13">
      <c r="A125" s="2474"/>
      <c r="B125" s="2474"/>
      <c r="C125" s="2474"/>
      <c r="D125" s="2474"/>
      <c r="E125" s="2474"/>
      <c r="F125" s="2474"/>
      <c r="G125" s="2474"/>
      <c r="H125" s="2474"/>
      <c r="I125" s="2474"/>
      <c r="J125" s="2474"/>
    </row>
    <row r="126" spans="1:10">
      <c r="A126" s="964"/>
      <c r="B126" s="964"/>
      <c r="C126" s="964"/>
    </row>
    <row r="127" spans="1:10">
      <c r="A127" s="964"/>
      <c r="B127" s="964"/>
      <c r="C127" s="964"/>
    </row>
    <row r="128" spans="1:10">
      <c r="A128" s="964"/>
      <c r="B128" s="964"/>
      <c r="C128" s="964"/>
    </row>
    <row r="130" spans="9:9">
      <c r="I130" s="963"/>
    </row>
  </sheetData>
  <mergeCells count="12">
    <mergeCell ref="A6:L6"/>
    <mergeCell ref="A1:J1"/>
    <mergeCell ref="A2:J2"/>
    <mergeCell ref="A3:J3"/>
    <mergeCell ref="A4:J4"/>
    <mergeCell ref="A5:L5"/>
    <mergeCell ref="A125:J125"/>
    <mergeCell ref="A107:J107"/>
    <mergeCell ref="A117:I117"/>
    <mergeCell ref="A118:J118"/>
    <mergeCell ref="A119:J119"/>
    <mergeCell ref="B109:D109"/>
  </mergeCells>
  <printOptions horizontalCentered="1"/>
  <pageMargins left="0.25" right="0.25" top="0.5" bottom="0.5" header="0.3" footer="0.3"/>
  <pageSetup scale="41" orientation="portrait" r:id="rId1"/>
  <headerFooter scaleWithDoc="0"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1E624-0975-405C-85C0-7BFC101D74E9}">
  <sheetPr>
    <pageSetUpPr fitToPage="1"/>
  </sheetPr>
  <dimension ref="A1:J22"/>
  <sheetViews>
    <sheetView view="pageBreakPreview" zoomScale="90" zoomScaleNormal="100" zoomScaleSheetLayoutView="90" workbookViewId="0">
      <selection activeCell="E32" sqref="E32"/>
    </sheetView>
  </sheetViews>
  <sheetFormatPr defaultColWidth="9.453125" defaultRowHeight="14"/>
  <cols>
    <col min="1" max="1" width="16.54296875" style="7" customWidth="1"/>
    <col min="2" max="3" width="16.54296875" style="12" customWidth="1"/>
    <col min="4" max="4" width="16.54296875" style="8" customWidth="1"/>
    <col min="5" max="9" width="9.453125" style="8"/>
    <col min="10" max="10" width="26.453125" style="8" customWidth="1"/>
    <col min="11" max="16384" width="9.453125" style="8"/>
  </cols>
  <sheetData>
    <row r="1" spans="1:10" ht="15.75" customHeight="1">
      <c r="A1" s="2439" t="s">
        <v>1506</v>
      </c>
      <c r="B1" s="2439"/>
      <c r="C1" s="2439"/>
      <c r="D1" s="2439"/>
      <c r="E1" s="154"/>
      <c r="F1" s="154"/>
      <c r="G1" s="154"/>
      <c r="H1" s="154"/>
      <c r="I1" s="154"/>
    </row>
    <row r="2" spans="1:10" s="7" customFormat="1" ht="15">
      <c r="A2" s="2436" t="str" cm="1">
        <f t="array" ref="A2">'ESA Summary Table 1'!A2:A2</f>
        <v>Southern California Edison</v>
      </c>
      <c r="B2" s="2436"/>
      <c r="C2" s="2436"/>
      <c r="D2" s="2436"/>
      <c r="E2" s="63"/>
      <c r="F2" s="63"/>
      <c r="G2" s="63"/>
      <c r="H2" s="63"/>
      <c r="I2" s="63"/>
    </row>
    <row r="3" spans="1:10" s="7" customFormat="1" ht="15">
      <c r="A3" s="2436" t="str" cm="1">
        <f t="array" ref="A3">'ESA Summary Table 1'!A3:A3</f>
        <v>Program Year 2024 Annual Report</v>
      </c>
      <c r="B3" s="2436"/>
      <c r="C3" s="2436"/>
      <c r="D3" s="2436"/>
      <c r="E3" s="155"/>
      <c r="F3" s="155"/>
      <c r="G3" s="155"/>
      <c r="H3" s="155"/>
      <c r="I3" s="155"/>
      <c r="J3" s="159"/>
    </row>
    <row r="4" spans="1:10" ht="16" thickBot="1">
      <c r="A4" s="106"/>
      <c r="B4" s="103"/>
      <c r="C4" s="103"/>
      <c r="D4" s="103"/>
      <c r="E4" s="7"/>
      <c r="F4" s="7"/>
      <c r="G4" s="7"/>
      <c r="H4" s="160"/>
      <c r="I4" s="159"/>
    </row>
    <row r="5" spans="1:10" ht="15">
      <c r="A5" s="2775" t="s">
        <v>1507</v>
      </c>
      <c r="B5" s="2776"/>
      <c r="C5" s="2776"/>
      <c r="D5" s="2777"/>
    </row>
    <row r="6" spans="1:10" ht="15.5" thickBot="1">
      <c r="A6" s="2781" t="s">
        <v>1508</v>
      </c>
      <c r="B6" s="2782"/>
      <c r="C6" s="2782"/>
      <c r="D6" s="2783"/>
    </row>
    <row r="7" spans="1:10" ht="15">
      <c r="A7" s="2865" t="s">
        <v>571</v>
      </c>
      <c r="B7" s="179" t="s">
        <v>1362</v>
      </c>
      <c r="C7" s="174" t="s">
        <v>1362</v>
      </c>
      <c r="D7" s="2865" t="s">
        <v>43</v>
      </c>
    </row>
    <row r="8" spans="1:10" ht="15.5" thickBot="1">
      <c r="A8" s="2866"/>
      <c r="B8" s="180" t="s">
        <v>1359</v>
      </c>
      <c r="C8" s="484" t="s">
        <v>1363</v>
      </c>
      <c r="D8" s="2866" t="s">
        <v>43</v>
      </c>
    </row>
    <row r="9" spans="1:10" ht="15.5">
      <c r="A9" s="58" t="s">
        <v>1509</v>
      </c>
      <c r="B9" s="61">
        <v>326.5262840952737</v>
      </c>
      <c r="C9" s="61">
        <v>156.522870588346</v>
      </c>
      <c r="D9" s="62">
        <f>SUM(B9:C9)</f>
        <v>483.04915468361969</v>
      </c>
    </row>
    <row r="10" spans="1:10" ht="18.649999999999999" customHeight="1" thickBot="1">
      <c r="A10" s="1426" t="s">
        <v>995</v>
      </c>
      <c r="B10" s="1427">
        <v>350.42808324659603</v>
      </c>
      <c r="C10" s="1427">
        <v>241.84512607005544</v>
      </c>
      <c r="D10" s="1428">
        <f>SUM(B10:C10)</f>
        <v>592.27320931665145</v>
      </c>
    </row>
    <row r="11" spans="1:10" ht="20.9" customHeight="1">
      <c r="A11" s="63"/>
      <c r="B11" s="64"/>
      <c r="C11" s="64"/>
      <c r="D11" s="65"/>
    </row>
    <row r="12" spans="1:10" ht="16" thickBot="1">
      <c r="A12" s="63"/>
      <c r="B12" s="64"/>
      <c r="C12" s="64"/>
      <c r="D12" s="65"/>
    </row>
    <row r="13" spans="1:10" ht="15.5">
      <c r="A13" s="2775" t="s">
        <v>1510</v>
      </c>
      <c r="B13" s="2776"/>
      <c r="C13" s="2777"/>
      <c r="D13" s="65"/>
    </row>
    <row r="14" spans="1:10" ht="15.5">
      <c r="A14" s="2867" t="s">
        <v>1511</v>
      </c>
      <c r="B14" s="2868"/>
      <c r="C14" s="2869"/>
      <c r="D14" s="65"/>
    </row>
    <row r="15" spans="1:10" ht="16" thickBot="1">
      <c r="A15" s="2781" t="s">
        <v>1366</v>
      </c>
      <c r="B15" s="2782"/>
      <c r="C15" s="2783"/>
      <c r="D15" s="65"/>
    </row>
    <row r="16" spans="1:10" ht="15.5">
      <c r="A16" s="173" t="s">
        <v>571</v>
      </c>
      <c r="B16" s="175" t="s">
        <v>41</v>
      </c>
      <c r="C16" s="624"/>
      <c r="D16" s="65"/>
    </row>
    <row r="17" spans="1:6" ht="15" customHeight="1">
      <c r="A17" s="58" t="s">
        <v>1509</v>
      </c>
      <c r="B17" s="1474">
        <v>127.40040203370383</v>
      </c>
      <c r="C17" s="625"/>
      <c r="D17" s="65"/>
    </row>
    <row r="18" spans="1:6" ht="16" thickBot="1">
      <c r="A18" s="1426" t="s">
        <v>995</v>
      </c>
      <c r="B18" s="1475">
        <v>143.9644736548633</v>
      </c>
      <c r="C18" s="626"/>
      <c r="D18" s="65"/>
      <c r="F18" s="87"/>
    </row>
    <row r="19" spans="1:6">
      <c r="B19" s="15"/>
      <c r="C19" s="15"/>
    </row>
    <row r="20" spans="1:6">
      <c r="A20" s="10"/>
    </row>
    <row r="21" spans="1:6" ht="16">
      <c r="A21" s="2336" t="s">
        <v>1367</v>
      </c>
      <c r="E21" s="10"/>
    </row>
    <row r="22" spans="1:6">
      <c r="A22" s="2769"/>
      <c r="B22" s="2769"/>
      <c r="C22" s="2769"/>
      <c r="D22" s="2769"/>
      <c r="E22" s="10"/>
    </row>
  </sheetData>
  <mergeCells count="11">
    <mergeCell ref="A1:D1"/>
    <mergeCell ref="A2:D2"/>
    <mergeCell ref="A3:D3"/>
    <mergeCell ref="A13:C13"/>
    <mergeCell ref="A14:C14"/>
    <mergeCell ref="A15:C15"/>
    <mergeCell ref="A22:D22"/>
    <mergeCell ref="A5:D5"/>
    <mergeCell ref="A6:D6"/>
    <mergeCell ref="A7:A8"/>
    <mergeCell ref="D7:D8"/>
  </mergeCells>
  <printOptions horizontalCentered="1"/>
  <pageMargins left="0.25" right="0.25" top="0.5" bottom="0.5" header="0.3" footer="0.3"/>
  <pageSetup orientation="portrait" r:id="rId1"/>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F198-54A5-451E-B497-040827740EDF}">
  <sheetPr>
    <pageSetUpPr fitToPage="1"/>
  </sheetPr>
  <dimension ref="A1:Y131"/>
  <sheetViews>
    <sheetView view="pageBreakPreview" zoomScale="70" zoomScaleNormal="100" zoomScaleSheetLayoutView="70" workbookViewId="0">
      <selection activeCell="E32" sqref="E32"/>
    </sheetView>
  </sheetViews>
  <sheetFormatPr defaultColWidth="8.7265625" defaultRowHeight="13"/>
  <cols>
    <col min="1" max="1" width="45.7265625" style="10" customWidth="1"/>
    <col min="2" max="2" width="13.7265625" style="10" bestFit="1" customWidth="1"/>
    <col min="3" max="3" width="13.26953125" style="10" customWidth="1"/>
    <col min="4" max="4" width="11" style="10" bestFit="1" customWidth="1"/>
    <col min="5" max="6" width="8.7265625" style="10"/>
    <col min="7" max="7" width="9.81640625" style="10" customWidth="1"/>
    <col min="8" max="8" width="8.7265625" style="10"/>
    <col min="9" max="9" width="8" style="10" customWidth="1"/>
    <col min="10" max="10" width="10.7265625" style="10" customWidth="1"/>
    <col min="11" max="12" width="8.7265625" style="10"/>
    <col min="13" max="13" width="4.54296875" style="10" customWidth="1"/>
    <col min="14" max="14" width="34.453125" style="10" customWidth="1"/>
    <col min="15" max="15" width="12.1796875" style="10" customWidth="1"/>
    <col min="16" max="16" width="13" style="10" customWidth="1"/>
    <col min="17" max="17" width="12.26953125" style="10" customWidth="1"/>
    <col min="18" max="18" width="8.7265625" style="10" customWidth="1"/>
    <col min="19" max="22" width="9.81640625" style="10" customWidth="1"/>
    <col min="23" max="23" width="10.26953125" style="10" bestFit="1" customWidth="1"/>
    <col min="24" max="24" width="8" style="10" customWidth="1"/>
    <col min="25" max="25" width="12.81640625" style="10" customWidth="1"/>
    <col min="26" max="16384" width="8.7265625" style="10"/>
  </cols>
  <sheetData>
    <row r="1" spans="1:25" ht="15" customHeight="1">
      <c r="A1" s="2436" t="s">
        <v>237</v>
      </c>
      <c r="B1" s="2436"/>
      <c r="C1" s="2436"/>
      <c r="D1" s="2436"/>
      <c r="E1" s="2436"/>
      <c r="F1" s="2436"/>
      <c r="G1" s="2436"/>
      <c r="H1" s="2436"/>
      <c r="I1" s="2436"/>
      <c r="J1" s="2436"/>
      <c r="K1" s="2436"/>
      <c r="L1" s="2436"/>
      <c r="M1" s="2436"/>
      <c r="N1" s="2436"/>
      <c r="O1" s="2436"/>
      <c r="P1" s="2436"/>
      <c r="Q1" s="2436"/>
      <c r="R1" s="2436"/>
      <c r="S1" s="2436"/>
      <c r="T1" s="2436"/>
      <c r="U1" s="2436"/>
      <c r="V1" s="2436"/>
      <c r="W1" s="2436"/>
      <c r="X1" s="2436"/>
      <c r="Y1" s="2436"/>
    </row>
    <row r="2" spans="1:25" ht="15" customHeight="1">
      <c r="A2" s="2441" t="str" cm="1">
        <f t="array" ref="A2">'ESA Summary Table 1'!A2:A2</f>
        <v>Southern California Edison</v>
      </c>
      <c r="B2" s="2441"/>
      <c r="C2" s="2441"/>
      <c r="D2" s="2441"/>
      <c r="E2" s="2441"/>
      <c r="F2" s="2441"/>
      <c r="G2" s="2441"/>
      <c r="H2" s="2441"/>
      <c r="I2" s="2441"/>
      <c r="J2" s="2441"/>
      <c r="K2" s="2441"/>
      <c r="L2" s="2441"/>
      <c r="M2" s="2441"/>
      <c r="N2" s="2441"/>
      <c r="O2" s="2441"/>
      <c r="P2" s="2441"/>
      <c r="Q2" s="2441"/>
      <c r="R2" s="2441"/>
      <c r="S2" s="2441"/>
      <c r="T2" s="2441"/>
      <c r="U2" s="2441"/>
      <c r="V2" s="2441"/>
      <c r="W2" s="2441"/>
      <c r="X2" s="2441"/>
      <c r="Y2" s="2441"/>
    </row>
    <row r="3" spans="1:25" ht="15">
      <c r="A3" s="2441" t="str" cm="1">
        <f t="array" ref="A3">'ESA Summary Table 1'!A3:A3</f>
        <v>Program Year 2024 Annual Report</v>
      </c>
      <c r="B3" s="2441"/>
      <c r="C3" s="2441"/>
      <c r="D3" s="2441"/>
      <c r="E3" s="2441"/>
      <c r="F3" s="2441"/>
      <c r="G3" s="2441"/>
      <c r="H3" s="2441"/>
      <c r="I3" s="2441"/>
      <c r="J3" s="2441"/>
      <c r="K3" s="2441"/>
      <c r="L3" s="2441"/>
      <c r="M3" s="2441"/>
      <c r="N3" s="2441"/>
      <c r="O3" s="2441"/>
      <c r="P3" s="2441"/>
      <c r="Q3" s="2441"/>
      <c r="R3" s="2441"/>
      <c r="S3" s="2441"/>
      <c r="T3" s="2441"/>
      <c r="U3" s="2441"/>
      <c r="V3" s="2441"/>
      <c r="W3" s="2441"/>
      <c r="X3" s="2441"/>
      <c r="Y3" s="2441"/>
    </row>
    <row r="4" spans="1:25" ht="15.5" thickBot="1">
      <c r="A4" s="220"/>
      <c r="B4" s="495"/>
      <c r="C4" s="495"/>
      <c r="D4" s="495"/>
      <c r="E4" s="495"/>
      <c r="F4" s="495"/>
      <c r="G4" s="495"/>
    </row>
    <row r="5" spans="1:25" ht="15.75" customHeight="1" thickBot="1">
      <c r="A5" s="2487" t="s">
        <v>238</v>
      </c>
      <c r="B5" s="2488"/>
      <c r="C5" s="2488"/>
      <c r="D5" s="2488"/>
      <c r="E5" s="2488"/>
      <c r="F5" s="2488"/>
      <c r="G5" s="2488"/>
      <c r="H5" s="2488"/>
      <c r="I5" s="2488"/>
      <c r="J5" s="2488"/>
      <c r="K5" s="2488"/>
      <c r="L5" s="2489"/>
      <c r="N5" s="2487" t="s">
        <v>239</v>
      </c>
      <c r="O5" s="2488"/>
      <c r="P5" s="2488"/>
      <c r="Q5" s="2488"/>
      <c r="R5" s="2488"/>
      <c r="S5" s="2488"/>
      <c r="T5" s="2488"/>
      <c r="U5" s="2488"/>
      <c r="V5" s="2488"/>
      <c r="W5" s="2488"/>
      <c r="X5" s="2488"/>
      <c r="Y5" s="2489"/>
    </row>
    <row r="6" spans="1:25">
      <c r="A6" s="2494" t="s">
        <v>122</v>
      </c>
      <c r="B6" s="2495"/>
      <c r="C6" s="2495"/>
      <c r="D6" s="2495"/>
      <c r="E6" s="2495"/>
      <c r="F6" s="2495"/>
      <c r="G6" s="2495"/>
      <c r="H6" s="2495"/>
      <c r="I6" s="2495"/>
      <c r="J6" s="2495"/>
      <c r="K6" s="2495"/>
      <c r="L6" s="2496"/>
      <c r="N6" s="2490" t="s">
        <v>122</v>
      </c>
      <c r="O6" s="2491"/>
      <c r="P6" s="2491"/>
      <c r="Q6" s="2491"/>
      <c r="R6" s="2491"/>
      <c r="S6" s="2491"/>
      <c r="T6" s="2491"/>
      <c r="U6" s="2491"/>
      <c r="V6" s="2491"/>
      <c r="W6" s="2491"/>
      <c r="X6" s="2491"/>
      <c r="Y6" s="2492"/>
    </row>
    <row r="7" spans="1:25" ht="78">
      <c r="A7" s="1284" t="s">
        <v>240</v>
      </c>
      <c r="B7" s="557" t="s">
        <v>241</v>
      </c>
      <c r="C7" s="557" t="s">
        <v>242</v>
      </c>
      <c r="D7" s="557" t="s">
        <v>127</v>
      </c>
      <c r="E7" s="557" t="s">
        <v>243</v>
      </c>
      <c r="F7" s="557" t="s">
        <v>244</v>
      </c>
      <c r="G7" s="557" t="s">
        <v>245</v>
      </c>
      <c r="H7" s="558" t="s">
        <v>246</v>
      </c>
      <c r="I7" s="557" t="s">
        <v>131</v>
      </c>
      <c r="J7" s="577" t="s">
        <v>247</v>
      </c>
      <c r="K7" s="578" t="s">
        <v>133</v>
      </c>
      <c r="L7" s="1727" t="s">
        <v>134</v>
      </c>
      <c r="N7" s="1284" t="s">
        <v>240</v>
      </c>
      <c r="O7" s="557" t="s">
        <v>241</v>
      </c>
      <c r="P7" s="557" t="s">
        <v>242</v>
      </c>
      <c r="Q7" s="557" t="s">
        <v>127</v>
      </c>
      <c r="R7" s="557" t="s">
        <v>243</v>
      </c>
      <c r="S7" s="557" t="s">
        <v>244</v>
      </c>
      <c r="T7" s="557" t="s">
        <v>245</v>
      </c>
      <c r="U7" s="558" t="s">
        <v>246</v>
      </c>
      <c r="V7" s="557" t="s">
        <v>131</v>
      </c>
      <c r="W7" s="1047" t="s">
        <v>247</v>
      </c>
      <c r="X7" s="1052" t="s">
        <v>133</v>
      </c>
      <c r="Y7" s="1727" t="s">
        <v>134</v>
      </c>
    </row>
    <row r="8" spans="1:25">
      <c r="A8" s="1042" t="s">
        <v>71</v>
      </c>
      <c r="B8" s="559"/>
      <c r="C8" s="559"/>
      <c r="D8" s="560"/>
      <c r="E8" s="560"/>
      <c r="F8" s="560"/>
      <c r="G8" s="560"/>
      <c r="H8" s="561"/>
      <c r="I8" s="560"/>
      <c r="J8" s="989"/>
      <c r="K8" s="673"/>
      <c r="L8" s="1365"/>
      <c r="N8" s="1042" t="s">
        <v>71</v>
      </c>
      <c r="O8" s="559"/>
      <c r="P8" s="559"/>
      <c r="Q8" s="560"/>
      <c r="R8" s="560"/>
      <c r="S8" s="560"/>
      <c r="T8" s="560"/>
      <c r="U8" s="561"/>
      <c r="V8" s="560"/>
      <c r="W8" s="1048"/>
      <c r="X8" s="1053"/>
      <c r="Y8" s="1365"/>
    </row>
    <row r="9" spans="1:25">
      <c r="A9" s="1285" t="s">
        <v>142</v>
      </c>
      <c r="B9" s="562" t="s">
        <v>138</v>
      </c>
      <c r="C9" s="562" t="s">
        <v>248</v>
      </c>
      <c r="D9" s="285">
        <v>0</v>
      </c>
      <c r="E9" s="285"/>
      <c r="F9" s="285">
        <v>0</v>
      </c>
      <c r="G9" s="285">
        <v>0</v>
      </c>
      <c r="H9" s="563">
        <v>0</v>
      </c>
      <c r="I9" s="285">
        <v>0</v>
      </c>
      <c r="J9" s="990">
        <f>IFERROR(I9/$I$99,0)</f>
        <v>0</v>
      </c>
      <c r="K9" s="986">
        <v>0</v>
      </c>
      <c r="L9" s="1194">
        <v>0</v>
      </c>
      <c r="N9" s="1285" t="s">
        <v>142</v>
      </c>
      <c r="O9" s="562" t="s">
        <v>138</v>
      </c>
      <c r="P9" s="562" t="s">
        <v>248</v>
      </c>
      <c r="Q9" s="285">
        <v>0</v>
      </c>
      <c r="R9" s="285"/>
      <c r="S9" s="285">
        <v>0</v>
      </c>
      <c r="T9" s="285">
        <v>0</v>
      </c>
      <c r="U9" s="563">
        <v>0</v>
      </c>
      <c r="V9" s="285">
        <v>0</v>
      </c>
      <c r="W9" s="990">
        <f>IFERROR(V9/$I$99,0)</f>
        <v>0</v>
      </c>
      <c r="X9" s="1054">
        <v>0</v>
      </c>
      <c r="Y9" s="1194">
        <v>0</v>
      </c>
    </row>
    <row r="10" spans="1:25">
      <c r="A10" s="1285" t="s">
        <v>249</v>
      </c>
      <c r="B10" s="562" t="s">
        <v>138</v>
      </c>
      <c r="C10" s="562" t="s">
        <v>248</v>
      </c>
      <c r="D10" s="285">
        <v>0</v>
      </c>
      <c r="E10" s="285"/>
      <c r="F10" s="285">
        <v>0</v>
      </c>
      <c r="G10" s="285">
        <v>0</v>
      </c>
      <c r="H10" s="563">
        <v>0</v>
      </c>
      <c r="I10" s="285">
        <v>0</v>
      </c>
      <c r="J10" s="990">
        <f t="shared" ref="J10:J27" si="0">IFERROR(I10/$I$99,0)</f>
        <v>0</v>
      </c>
      <c r="K10" s="986">
        <v>0</v>
      </c>
      <c r="L10" s="1194">
        <v>0</v>
      </c>
      <c r="N10" s="1285" t="s">
        <v>249</v>
      </c>
      <c r="O10" s="562" t="s">
        <v>138</v>
      </c>
      <c r="P10" s="562" t="s">
        <v>248</v>
      </c>
      <c r="Q10" s="285">
        <v>0</v>
      </c>
      <c r="R10" s="285"/>
      <c r="S10" s="285">
        <v>0</v>
      </c>
      <c r="T10" s="285">
        <v>0</v>
      </c>
      <c r="U10" s="563">
        <v>0</v>
      </c>
      <c r="V10" s="285">
        <v>0</v>
      </c>
      <c r="W10" s="990">
        <f>IFERROR(V10/$I$99,0)</f>
        <v>0</v>
      </c>
      <c r="X10" s="1054">
        <v>0</v>
      </c>
      <c r="Y10" s="1194">
        <v>0</v>
      </c>
    </row>
    <row r="11" spans="1:25">
      <c r="A11" s="1285"/>
      <c r="B11" s="562" t="s">
        <v>250</v>
      </c>
      <c r="C11" s="562"/>
      <c r="D11" s="285"/>
      <c r="E11" s="285"/>
      <c r="F11" s="285"/>
      <c r="G11" s="285"/>
      <c r="H11" s="563"/>
      <c r="I11" s="285"/>
      <c r="J11" s="990">
        <f t="shared" si="0"/>
        <v>0</v>
      </c>
      <c r="K11" s="986"/>
      <c r="L11" s="1194"/>
      <c r="N11" s="1285"/>
      <c r="O11" s="562" t="s">
        <v>250</v>
      </c>
      <c r="P11" s="562"/>
      <c r="Q11" s="285"/>
      <c r="R11" s="285"/>
      <c r="S11" s="285"/>
      <c r="T11" s="285"/>
      <c r="U11" s="563"/>
      <c r="V11" s="285"/>
      <c r="W11" s="1049"/>
      <c r="X11" s="285"/>
      <c r="Y11" s="1194"/>
    </row>
    <row r="12" spans="1:25">
      <c r="A12" s="1042" t="s">
        <v>147</v>
      </c>
      <c r="B12" s="559"/>
      <c r="C12" s="559"/>
      <c r="D12" s="532"/>
      <c r="E12" s="532"/>
      <c r="F12" s="564"/>
      <c r="G12" s="564"/>
      <c r="H12" s="564"/>
      <c r="I12" s="532"/>
      <c r="J12" s="989"/>
      <c r="K12" s="987"/>
      <c r="L12" s="1728"/>
      <c r="N12" s="1042" t="s">
        <v>147</v>
      </c>
      <c r="O12" s="559"/>
      <c r="P12" s="559"/>
      <c r="Q12" s="532"/>
      <c r="R12" s="532"/>
      <c r="S12" s="564"/>
      <c r="T12" s="564"/>
      <c r="U12" s="564"/>
      <c r="V12" s="532"/>
      <c r="W12" s="1048"/>
      <c r="X12" s="564"/>
      <c r="Y12" s="1728"/>
    </row>
    <row r="13" spans="1:25">
      <c r="A13" s="1286" t="s">
        <v>251</v>
      </c>
      <c r="B13" s="565" t="s">
        <v>252</v>
      </c>
      <c r="C13" s="562" t="s">
        <v>253</v>
      </c>
      <c r="D13" s="285">
        <v>0</v>
      </c>
      <c r="E13" s="285"/>
      <c r="F13" s="285">
        <v>0</v>
      </c>
      <c r="G13" s="285">
        <v>0</v>
      </c>
      <c r="H13" s="563">
        <v>0</v>
      </c>
      <c r="I13" s="285">
        <v>0</v>
      </c>
      <c r="J13" s="990">
        <f t="shared" si="0"/>
        <v>0</v>
      </c>
      <c r="K13" s="986">
        <v>0</v>
      </c>
      <c r="L13" s="1194">
        <v>0</v>
      </c>
      <c r="N13" s="1286" t="s">
        <v>251</v>
      </c>
      <c r="O13" s="565" t="s">
        <v>252</v>
      </c>
      <c r="P13" s="562" t="s">
        <v>253</v>
      </c>
      <c r="Q13" s="285">
        <v>0</v>
      </c>
      <c r="R13" s="285"/>
      <c r="S13" s="285">
        <v>0</v>
      </c>
      <c r="T13" s="285">
        <v>0</v>
      </c>
      <c r="U13" s="563">
        <v>0</v>
      </c>
      <c r="V13" s="285">
        <v>0</v>
      </c>
      <c r="W13" s="990">
        <f t="shared" ref="W13:W27" si="1">IFERROR(V13/$I$99,0)</f>
        <v>0</v>
      </c>
      <c r="X13" s="285">
        <v>0</v>
      </c>
      <c r="Y13" s="1194">
        <v>0</v>
      </c>
    </row>
    <row r="14" spans="1:25">
      <c r="A14" s="566" t="s">
        <v>254</v>
      </c>
      <c r="B14" s="567" t="s">
        <v>252</v>
      </c>
      <c r="C14" s="562" t="s">
        <v>253</v>
      </c>
      <c r="D14" s="285">
        <v>0</v>
      </c>
      <c r="E14" s="285"/>
      <c r="F14" s="285">
        <v>0</v>
      </c>
      <c r="G14" s="285">
        <v>0</v>
      </c>
      <c r="H14" s="563">
        <v>0</v>
      </c>
      <c r="I14" s="285">
        <v>0</v>
      </c>
      <c r="J14" s="990">
        <f t="shared" si="0"/>
        <v>0</v>
      </c>
      <c r="K14" s="986">
        <v>0</v>
      </c>
      <c r="L14" s="1194">
        <v>0</v>
      </c>
      <c r="N14" s="566" t="s">
        <v>254</v>
      </c>
      <c r="O14" s="567" t="s">
        <v>252</v>
      </c>
      <c r="P14" s="562" t="s">
        <v>253</v>
      </c>
      <c r="Q14" s="285">
        <v>0</v>
      </c>
      <c r="R14" s="285"/>
      <c r="S14" s="285">
        <v>0</v>
      </c>
      <c r="T14" s="285">
        <v>0</v>
      </c>
      <c r="U14" s="563">
        <v>0</v>
      </c>
      <c r="V14" s="285">
        <v>0</v>
      </c>
      <c r="W14" s="990">
        <f t="shared" si="1"/>
        <v>0</v>
      </c>
      <c r="X14" s="285">
        <v>0</v>
      </c>
      <c r="Y14" s="1194">
        <v>0</v>
      </c>
    </row>
    <row r="15" spans="1:25">
      <c r="A15" s="1287" t="s">
        <v>255</v>
      </c>
      <c r="B15" s="562" t="s">
        <v>252</v>
      </c>
      <c r="C15" s="562" t="s">
        <v>253</v>
      </c>
      <c r="D15" s="285">
        <v>0</v>
      </c>
      <c r="E15" s="285"/>
      <c r="F15" s="285">
        <v>0</v>
      </c>
      <c r="G15" s="285">
        <v>0</v>
      </c>
      <c r="H15" s="563">
        <v>0</v>
      </c>
      <c r="I15" s="285">
        <v>0</v>
      </c>
      <c r="J15" s="990">
        <f t="shared" si="0"/>
        <v>0</v>
      </c>
      <c r="K15" s="986">
        <v>0</v>
      </c>
      <c r="L15" s="1194">
        <v>0</v>
      </c>
      <c r="N15" s="1287" t="s">
        <v>255</v>
      </c>
      <c r="O15" s="562" t="s">
        <v>252</v>
      </c>
      <c r="P15" s="562" t="s">
        <v>253</v>
      </c>
      <c r="Q15" s="285">
        <v>0</v>
      </c>
      <c r="R15" s="285"/>
      <c r="S15" s="285">
        <v>0</v>
      </c>
      <c r="T15" s="285">
        <v>0</v>
      </c>
      <c r="U15" s="563">
        <v>0</v>
      </c>
      <c r="V15" s="285">
        <v>0</v>
      </c>
      <c r="W15" s="990">
        <f t="shared" si="1"/>
        <v>0</v>
      </c>
      <c r="X15" s="285">
        <v>0</v>
      </c>
      <c r="Y15" s="1194">
        <v>0</v>
      </c>
    </row>
    <row r="16" spans="1:25">
      <c r="A16" s="1287" t="s">
        <v>157</v>
      </c>
      <c r="B16" s="562" t="s">
        <v>252</v>
      </c>
      <c r="C16" s="562" t="s">
        <v>253</v>
      </c>
      <c r="D16" s="285">
        <v>0</v>
      </c>
      <c r="E16" s="285"/>
      <c r="F16" s="285">
        <v>0</v>
      </c>
      <c r="G16" s="285">
        <v>0</v>
      </c>
      <c r="H16" s="563">
        <v>0</v>
      </c>
      <c r="I16" s="285">
        <v>0</v>
      </c>
      <c r="J16" s="990">
        <f t="shared" si="0"/>
        <v>0</v>
      </c>
      <c r="K16" s="986">
        <v>0</v>
      </c>
      <c r="L16" s="1194">
        <v>0</v>
      </c>
      <c r="M16" s="220"/>
      <c r="N16" s="1287" t="s">
        <v>157</v>
      </c>
      <c r="O16" s="562" t="s">
        <v>252</v>
      </c>
      <c r="P16" s="562" t="s">
        <v>253</v>
      </c>
      <c r="Q16" s="285">
        <v>0</v>
      </c>
      <c r="R16" s="285"/>
      <c r="S16" s="285">
        <v>0</v>
      </c>
      <c r="T16" s="285">
        <v>0</v>
      </c>
      <c r="U16" s="563">
        <v>0</v>
      </c>
      <c r="V16" s="285">
        <v>0</v>
      </c>
      <c r="W16" s="990">
        <f t="shared" si="1"/>
        <v>0</v>
      </c>
      <c r="X16" s="285">
        <v>0</v>
      </c>
      <c r="Y16" s="1194">
        <v>0</v>
      </c>
    </row>
    <row r="17" spans="1:25">
      <c r="A17" s="1285" t="s">
        <v>150</v>
      </c>
      <c r="B17" s="236" t="s">
        <v>59</v>
      </c>
      <c r="C17" s="562" t="s">
        <v>253</v>
      </c>
      <c r="D17" s="285">
        <v>0</v>
      </c>
      <c r="E17" s="285"/>
      <c r="F17" s="285">
        <v>0</v>
      </c>
      <c r="G17" s="285">
        <v>0</v>
      </c>
      <c r="H17" s="563">
        <v>0</v>
      </c>
      <c r="I17" s="285">
        <v>0</v>
      </c>
      <c r="J17" s="990">
        <f t="shared" si="0"/>
        <v>0</v>
      </c>
      <c r="K17" s="986">
        <v>0</v>
      </c>
      <c r="L17" s="1194">
        <v>0</v>
      </c>
      <c r="M17" s="30"/>
      <c r="N17" s="1285" t="s">
        <v>150</v>
      </c>
      <c r="O17" s="236" t="s">
        <v>59</v>
      </c>
      <c r="P17" s="562" t="s">
        <v>253</v>
      </c>
      <c r="Q17" s="285">
        <v>0</v>
      </c>
      <c r="R17" s="285"/>
      <c r="S17" s="285">
        <v>0</v>
      </c>
      <c r="T17" s="285">
        <v>0</v>
      </c>
      <c r="U17" s="563">
        <v>0</v>
      </c>
      <c r="V17" s="285">
        <v>0</v>
      </c>
      <c r="W17" s="990">
        <f t="shared" si="1"/>
        <v>0</v>
      </c>
      <c r="X17" s="285">
        <v>0</v>
      </c>
      <c r="Y17" s="1194">
        <v>0</v>
      </c>
    </row>
    <row r="18" spans="1:25">
      <c r="A18" s="1285" t="s">
        <v>256</v>
      </c>
      <c r="B18" s="562" t="s">
        <v>138</v>
      </c>
      <c r="C18" s="562" t="s">
        <v>253</v>
      </c>
      <c r="D18" s="285">
        <v>0</v>
      </c>
      <c r="E18" s="285"/>
      <c r="F18" s="285">
        <v>0</v>
      </c>
      <c r="G18" s="285">
        <v>0</v>
      </c>
      <c r="H18" s="563">
        <v>0</v>
      </c>
      <c r="I18" s="285">
        <v>0</v>
      </c>
      <c r="J18" s="990">
        <f t="shared" si="0"/>
        <v>0</v>
      </c>
      <c r="K18" s="986">
        <v>0</v>
      </c>
      <c r="L18" s="1194">
        <v>0</v>
      </c>
      <c r="M18" s="30"/>
      <c r="N18" s="1285" t="s">
        <v>256</v>
      </c>
      <c r="O18" s="562" t="s">
        <v>138</v>
      </c>
      <c r="P18" s="562" t="s">
        <v>253</v>
      </c>
      <c r="Q18" s="285">
        <v>0</v>
      </c>
      <c r="R18" s="285"/>
      <c r="S18" s="285">
        <v>0</v>
      </c>
      <c r="T18" s="285">
        <v>0</v>
      </c>
      <c r="U18" s="563">
        <v>0</v>
      </c>
      <c r="V18" s="285">
        <v>0</v>
      </c>
      <c r="W18" s="990">
        <f t="shared" si="1"/>
        <v>0</v>
      </c>
      <c r="X18" s="285">
        <v>0</v>
      </c>
      <c r="Y18" s="1194">
        <v>0</v>
      </c>
    </row>
    <row r="19" spans="1:25">
      <c r="A19" s="2060" t="s">
        <v>257</v>
      </c>
      <c r="B19" s="2061" t="s">
        <v>138</v>
      </c>
      <c r="C19" s="2061" t="s">
        <v>253</v>
      </c>
      <c r="D19" s="2062">
        <v>0</v>
      </c>
      <c r="E19" s="285"/>
      <c r="F19" s="285">
        <v>0</v>
      </c>
      <c r="G19" s="285">
        <v>0</v>
      </c>
      <c r="H19" s="563">
        <v>0</v>
      </c>
      <c r="I19" s="285">
        <v>0</v>
      </c>
      <c r="J19" s="990">
        <f t="shared" si="0"/>
        <v>0</v>
      </c>
      <c r="K19" s="986">
        <v>0</v>
      </c>
      <c r="L19" s="1194">
        <v>0</v>
      </c>
      <c r="N19" s="1285" t="s">
        <v>257</v>
      </c>
      <c r="O19" s="562" t="s">
        <v>138</v>
      </c>
      <c r="P19" s="562" t="s">
        <v>253</v>
      </c>
      <c r="Q19" s="285">
        <v>0</v>
      </c>
      <c r="R19" s="285"/>
      <c r="S19" s="285">
        <v>0</v>
      </c>
      <c r="T19" s="285">
        <v>0</v>
      </c>
      <c r="U19" s="563">
        <v>0</v>
      </c>
      <c r="V19" s="285">
        <v>0</v>
      </c>
      <c r="W19" s="990">
        <f t="shared" si="1"/>
        <v>0</v>
      </c>
      <c r="X19" s="285">
        <v>0</v>
      </c>
      <c r="Y19" s="1194">
        <v>0</v>
      </c>
    </row>
    <row r="20" spans="1:25">
      <c r="A20" s="1285" t="s">
        <v>258</v>
      </c>
      <c r="B20" s="562" t="s">
        <v>138</v>
      </c>
      <c r="C20" s="562" t="s">
        <v>253</v>
      </c>
      <c r="D20" s="285">
        <v>0</v>
      </c>
      <c r="E20" s="986"/>
      <c r="F20" s="285">
        <v>0</v>
      </c>
      <c r="G20" s="285">
        <v>0</v>
      </c>
      <c r="H20" s="563">
        <v>0</v>
      </c>
      <c r="I20" s="285">
        <v>0</v>
      </c>
      <c r="J20" s="990">
        <f t="shared" si="0"/>
        <v>0</v>
      </c>
      <c r="K20" s="986">
        <v>0</v>
      </c>
      <c r="L20" s="1194">
        <v>0</v>
      </c>
      <c r="N20" s="1285" t="s">
        <v>258</v>
      </c>
      <c r="O20" s="562" t="s">
        <v>138</v>
      </c>
      <c r="P20" s="562" t="s">
        <v>253</v>
      </c>
      <c r="Q20" s="285">
        <v>0</v>
      </c>
      <c r="R20" s="285"/>
      <c r="S20" s="285">
        <v>0</v>
      </c>
      <c r="T20" s="285">
        <v>0</v>
      </c>
      <c r="U20" s="563">
        <v>0</v>
      </c>
      <c r="V20" s="285">
        <v>0</v>
      </c>
      <c r="W20" s="990">
        <f t="shared" si="1"/>
        <v>0</v>
      </c>
      <c r="X20" s="285">
        <v>0</v>
      </c>
      <c r="Y20" s="1194">
        <v>0</v>
      </c>
    </row>
    <row r="21" spans="1:25" ht="14">
      <c r="A21" s="2065" t="s">
        <v>259</v>
      </c>
      <c r="B21" s="562" t="s">
        <v>260</v>
      </c>
      <c r="C21" s="562" t="s">
        <v>248</v>
      </c>
      <c r="D21" s="285">
        <v>0</v>
      </c>
      <c r="E21" s="986"/>
      <c r="F21" s="285">
        <v>0</v>
      </c>
      <c r="G21" s="285">
        <v>0</v>
      </c>
      <c r="H21" s="563">
        <v>0</v>
      </c>
      <c r="I21" s="285">
        <v>0</v>
      </c>
      <c r="J21" s="990">
        <f t="shared" si="0"/>
        <v>0</v>
      </c>
      <c r="K21" s="986">
        <v>0</v>
      </c>
      <c r="L21" s="1194">
        <v>0</v>
      </c>
      <c r="N21" s="1729" t="s">
        <v>259</v>
      </c>
      <c r="O21" s="562" t="s">
        <v>260</v>
      </c>
      <c r="P21" s="562" t="s">
        <v>248</v>
      </c>
      <c r="Q21" s="285">
        <v>0</v>
      </c>
      <c r="R21" s="285"/>
      <c r="S21" s="285">
        <v>0</v>
      </c>
      <c r="T21" s="285">
        <v>0</v>
      </c>
      <c r="U21" s="563">
        <v>0</v>
      </c>
      <c r="V21" s="285">
        <v>0</v>
      </c>
      <c r="W21" s="990">
        <f t="shared" si="1"/>
        <v>0</v>
      </c>
      <c r="X21" s="285">
        <v>0</v>
      </c>
      <c r="Y21" s="1194">
        <v>0</v>
      </c>
    </row>
    <row r="22" spans="1:25">
      <c r="A22" s="1287" t="s">
        <v>160</v>
      </c>
      <c r="B22" s="562" t="s">
        <v>138</v>
      </c>
      <c r="C22" s="562" t="s">
        <v>248</v>
      </c>
      <c r="D22" s="285">
        <v>0</v>
      </c>
      <c r="E22" s="986"/>
      <c r="F22" s="285">
        <v>0</v>
      </c>
      <c r="G22" s="285">
        <v>0</v>
      </c>
      <c r="H22" s="563">
        <v>0</v>
      </c>
      <c r="I22" s="285">
        <v>0</v>
      </c>
      <c r="J22" s="990">
        <f t="shared" si="0"/>
        <v>0</v>
      </c>
      <c r="K22" s="986">
        <v>0</v>
      </c>
      <c r="L22" s="1194">
        <v>0</v>
      </c>
      <c r="N22" s="1288" t="s">
        <v>160</v>
      </c>
      <c r="O22" s="562" t="s">
        <v>138</v>
      </c>
      <c r="P22" s="562" t="s">
        <v>248</v>
      </c>
      <c r="Q22" s="285">
        <v>0</v>
      </c>
      <c r="R22" s="285"/>
      <c r="S22" s="285">
        <v>0</v>
      </c>
      <c r="T22" s="285">
        <v>0</v>
      </c>
      <c r="U22" s="563">
        <v>0</v>
      </c>
      <c r="V22" s="285">
        <v>0</v>
      </c>
      <c r="W22" s="990">
        <f t="shared" si="1"/>
        <v>0</v>
      </c>
      <c r="X22" s="285">
        <v>0</v>
      </c>
      <c r="Y22" s="1194">
        <v>0</v>
      </c>
    </row>
    <row r="23" spans="1:25">
      <c r="A23" s="1273" t="s">
        <v>162</v>
      </c>
      <c r="B23" s="562" t="s">
        <v>260</v>
      </c>
      <c r="C23" s="562" t="s">
        <v>248</v>
      </c>
      <c r="D23" s="285">
        <v>0</v>
      </c>
      <c r="E23" s="986"/>
      <c r="F23" s="285">
        <v>0</v>
      </c>
      <c r="G23" s="285">
        <v>0</v>
      </c>
      <c r="H23" s="563">
        <v>0</v>
      </c>
      <c r="I23" s="285">
        <v>0</v>
      </c>
      <c r="J23" s="990">
        <f t="shared" si="0"/>
        <v>0</v>
      </c>
      <c r="K23" s="986">
        <v>0</v>
      </c>
      <c r="L23" s="1194">
        <v>0</v>
      </c>
      <c r="N23" s="1250" t="s">
        <v>162</v>
      </c>
      <c r="O23" s="562" t="s">
        <v>260</v>
      </c>
      <c r="P23" s="562" t="s">
        <v>248</v>
      </c>
      <c r="Q23" s="285">
        <v>0</v>
      </c>
      <c r="R23" s="285"/>
      <c r="S23" s="285">
        <v>0</v>
      </c>
      <c r="T23" s="285">
        <v>0</v>
      </c>
      <c r="U23" s="563">
        <v>0</v>
      </c>
      <c r="V23" s="285">
        <v>0</v>
      </c>
      <c r="W23" s="990">
        <f t="shared" si="1"/>
        <v>0</v>
      </c>
      <c r="X23" s="285">
        <v>0</v>
      </c>
      <c r="Y23" s="1194">
        <v>0</v>
      </c>
    </row>
    <row r="24" spans="1:25">
      <c r="A24" s="1273" t="s">
        <v>161</v>
      </c>
      <c r="B24" s="562" t="s">
        <v>260</v>
      </c>
      <c r="C24" s="562" t="s">
        <v>248</v>
      </c>
      <c r="D24" s="285">
        <v>0</v>
      </c>
      <c r="E24" s="986"/>
      <c r="F24" s="285">
        <v>0</v>
      </c>
      <c r="G24" s="285">
        <v>0</v>
      </c>
      <c r="H24" s="563">
        <v>0</v>
      </c>
      <c r="I24" s="285">
        <v>0</v>
      </c>
      <c r="J24" s="990">
        <f t="shared" si="0"/>
        <v>0</v>
      </c>
      <c r="K24" s="986">
        <v>0</v>
      </c>
      <c r="L24" s="1194">
        <v>0</v>
      </c>
      <c r="N24" s="1250" t="s">
        <v>161</v>
      </c>
      <c r="O24" s="562" t="s">
        <v>260</v>
      </c>
      <c r="P24" s="562" t="s">
        <v>248</v>
      </c>
      <c r="Q24" s="285">
        <v>0</v>
      </c>
      <c r="R24" s="285"/>
      <c r="S24" s="285">
        <v>0</v>
      </c>
      <c r="T24" s="285">
        <v>0</v>
      </c>
      <c r="U24" s="563">
        <v>0</v>
      </c>
      <c r="V24" s="285">
        <v>0</v>
      </c>
      <c r="W24" s="990">
        <f t="shared" si="1"/>
        <v>0</v>
      </c>
      <c r="X24" s="285">
        <v>0</v>
      </c>
      <c r="Y24" s="1194">
        <v>0</v>
      </c>
    </row>
    <row r="25" spans="1:25">
      <c r="A25" s="1273" t="s">
        <v>150</v>
      </c>
      <c r="B25" s="562" t="s">
        <v>138</v>
      </c>
      <c r="C25" s="562" t="s">
        <v>248</v>
      </c>
      <c r="D25" s="285">
        <v>0</v>
      </c>
      <c r="E25" s="986"/>
      <c r="F25" s="285">
        <v>0</v>
      </c>
      <c r="G25" s="285">
        <v>0</v>
      </c>
      <c r="H25" s="563">
        <v>0</v>
      </c>
      <c r="I25" s="285">
        <v>0</v>
      </c>
      <c r="J25" s="990">
        <f t="shared" si="0"/>
        <v>0</v>
      </c>
      <c r="K25" s="986">
        <v>0</v>
      </c>
      <c r="L25" s="1194">
        <v>0</v>
      </c>
      <c r="N25" s="1196" t="s">
        <v>150</v>
      </c>
      <c r="O25" s="562" t="s">
        <v>138</v>
      </c>
      <c r="P25" s="562" t="s">
        <v>248</v>
      </c>
      <c r="Q25" s="285">
        <v>0</v>
      </c>
      <c r="R25" s="285"/>
      <c r="S25" s="285">
        <v>0</v>
      </c>
      <c r="T25" s="285">
        <v>0</v>
      </c>
      <c r="U25" s="563">
        <v>0</v>
      </c>
      <c r="V25" s="285">
        <v>0</v>
      </c>
      <c r="W25" s="990">
        <f t="shared" si="1"/>
        <v>0</v>
      </c>
      <c r="X25" s="285">
        <v>0</v>
      </c>
      <c r="Y25" s="1194">
        <v>0</v>
      </c>
    </row>
    <row r="26" spans="1:25">
      <c r="A26" s="1273" t="s">
        <v>261</v>
      </c>
      <c r="B26" s="562" t="s">
        <v>138</v>
      </c>
      <c r="C26" s="562" t="s">
        <v>253</v>
      </c>
      <c r="D26" s="285">
        <v>0</v>
      </c>
      <c r="E26" s="986"/>
      <c r="F26" s="285">
        <v>0</v>
      </c>
      <c r="G26" s="285">
        <v>0</v>
      </c>
      <c r="H26" s="563">
        <v>0</v>
      </c>
      <c r="I26" s="285">
        <v>0</v>
      </c>
      <c r="J26" s="990">
        <f t="shared" si="0"/>
        <v>0</v>
      </c>
      <c r="K26" s="986">
        <v>0</v>
      </c>
      <c r="L26" s="1194">
        <v>0</v>
      </c>
      <c r="N26" s="1196" t="s">
        <v>261</v>
      </c>
      <c r="O26" s="562" t="s">
        <v>138</v>
      </c>
      <c r="P26" s="562" t="s">
        <v>253</v>
      </c>
      <c r="Q26" s="285">
        <v>0</v>
      </c>
      <c r="R26" s="285"/>
      <c r="S26" s="285">
        <v>0</v>
      </c>
      <c r="T26" s="285">
        <v>0</v>
      </c>
      <c r="U26" s="563">
        <v>0</v>
      </c>
      <c r="V26" s="285">
        <v>0</v>
      </c>
      <c r="W26" s="990">
        <f t="shared" si="1"/>
        <v>0</v>
      </c>
      <c r="X26" s="285">
        <v>0</v>
      </c>
      <c r="Y26" s="1194">
        <v>0</v>
      </c>
    </row>
    <row r="27" spans="1:25">
      <c r="A27" s="1273" t="s">
        <v>262</v>
      </c>
      <c r="B27" s="562" t="s">
        <v>138</v>
      </c>
      <c r="C27" s="562" t="s">
        <v>253</v>
      </c>
      <c r="D27" s="285">
        <v>0</v>
      </c>
      <c r="E27" s="986"/>
      <c r="F27" s="285">
        <v>0</v>
      </c>
      <c r="G27" s="285">
        <v>0</v>
      </c>
      <c r="H27" s="563">
        <v>0</v>
      </c>
      <c r="I27" s="285">
        <v>0</v>
      </c>
      <c r="J27" s="990">
        <f t="shared" si="0"/>
        <v>0</v>
      </c>
      <c r="K27" s="986">
        <v>0</v>
      </c>
      <c r="L27" s="1194">
        <v>0</v>
      </c>
      <c r="N27" s="1196" t="s">
        <v>262</v>
      </c>
      <c r="O27" s="562" t="s">
        <v>138</v>
      </c>
      <c r="P27" s="562" t="s">
        <v>253</v>
      </c>
      <c r="Q27" s="285">
        <v>0</v>
      </c>
      <c r="R27" s="285"/>
      <c r="S27" s="285">
        <v>0</v>
      </c>
      <c r="T27" s="285">
        <v>0</v>
      </c>
      <c r="U27" s="563">
        <v>0</v>
      </c>
      <c r="V27" s="285">
        <v>0</v>
      </c>
      <c r="W27" s="990">
        <f t="shared" si="1"/>
        <v>0</v>
      </c>
      <c r="X27" s="285">
        <v>0</v>
      </c>
      <c r="Y27" s="1194">
        <v>0</v>
      </c>
    </row>
    <row r="28" spans="1:25">
      <c r="A28" s="1273"/>
      <c r="B28" s="562"/>
      <c r="C28" s="562"/>
      <c r="D28" s="285">
        <v>0</v>
      </c>
      <c r="E28" s="986"/>
      <c r="F28" s="285">
        <v>0</v>
      </c>
      <c r="G28" s="285">
        <v>0</v>
      </c>
      <c r="H28" s="563">
        <v>0</v>
      </c>
      <c r="I28" s="285">
        <v>0</v>
      </c>
      <c r="J28" s="990"/>
      <c r="K28" s="986">
        <v>0</v>
      </c>
      <c r="L28" s="1194">
        <v>0</v>
      </c>
      <c r="N28" s="1196"/>
      <c r="O28" s="562"/>
      <c r="P28" s="562"/>
      <c r="Q28" s="285"/>
      <c r="R28" s="285"/>
      <c r="S28" s="285"/>
      <c r="T28" s="285"/>
      <c r="U28" s="563"/>
      <c r="V28" s="285"/>
      <c r="W28" s="1049"/>
      <c r="X28" s="285"/>
      <c r="Y28" s="1194"/>
    </row>
    <row r="29" spans="1:25">
      <c r="A29" s="1042" t="s">
        <v>263</v>
      </c>
      <c r="B29" s="559"/>
      <c r="C29" s="559"/>
      <c r="D29" s="532"/>
      <c r="E29" s="2059"/>
      <c r="F29" s="564"/>
      <c r="G29" s="564"/>
      <c r="H29" s="564"/>
      <c r="I29" s="532"/>
      <c r="J29" s="989"/>
      <c r="K29" s="987"/>
      <c r="L29" s="1728"/>
      <c r="N29" s="1042" t="s">
        <v>263</v>
      </c>
      <c r="O29" s="559"/>
      <c r="P29" s="559"/>
      <c r="Q29" s="532"/>
      <c r="R29" s="532"/>
      <c r="S29" s="564"/>
      <c r="T29" s="564"/>
      <c r="U29" s="564"/>
      <c r="V29" s="532"/>
      <c r="W29" s="1048"/>
      <c r="X29" s="564"/>
      <c r="Y29" s="1728"/>
    </row>
    <row r="30" spans="1:25">
      <c r="A30" s="2063" t="s">
        <v>264</v>
      </c>
      <c r="B30" s="2064" t="s">
        <v>265</v>
      </c>
      <c r="C30" s="2064" t="s">
        <v>253</v>
      </c>
      <c r="D30" s="1041">
        <v>0</v>
      </c>
      <c r="E30" s="285"/>
      <c r="F30" s="285">
        <v>0</v>
      </c>
      <c r="G30" s="285">
        <v>0</v>
      </c>
      <c r="H30" s="563">
        <v>0</v>
      </c>
      <c r="I30" s="285">
        <v>0</v>
      </c>
      <c r="J30" s="990">
        <f t="shared" ref="J30:J54" si="2">IFERROR(I30/$I$99,0)</f>
        <v>0</v>
      </c>
      <c r="K30" s="986">
        <v>0</v>
      </c>
      <c r="L30" s="1194">
        <v>0</v>
      </c>
      <c r="N30" s="1285" t="s">
        <v>264</v>
      </c>
      <c r="O30" s="562" t="s">
        <v>265</v>
      </c>
      <c r="P30" s="562" t="s">
        <v>253</v>
      </c>
      <c r="Q30" s="285">
        <v>0</v>
      </c>
      <c r="R30" s="285"/>
      <c r="S30" s="285">
        <v>0</v>
      </c>
      <c r="T30" s="285">
        <v>0</v>
      </c>
      <c r="U30" s="563">
        <v>0</v>
      </c>
      <c r="V30" s="285">
        <v>0</v>
      </c>
      <c r="W30" s="990">
        <f t="shared" ref="W30:W35" si="3">IFERROR(V30/$I$99,0)</f>
        <v>0</v>
      </c>
      <c r="X30" s="285">
        <v>0</v>
      </c>
      <c r="Y30" s="1194">
        <v>0</v>
      </c>
    </row>
    <row r="31" spans="1:25">
      <c r="A31" s="1285" t="s">
        <v>266</v>
      </c>
      <c r="B31" s="562" t="s">
        <v>265</v>
      </c>
      <c r="C31" s="562" t="s">
        <v>253</v>
      </c>
      <c r="D31" s="285">
        <v>0</v>
      </c>
      <c r="E31" s="285"/>
      <c r="F31" s="285">
        <v>0</v>
      </c>
      <c r="G31" s="285">
        <v>0</v>
      </c>
      <c r="H31" s="563">
        <v>0</v>
      </c>
      <c r="I31" s="285">
        <v>0</v>
      </c>
      <c r="J31" s="990">
        <f t="shared" si="2"/>
        <v>0</v>
      </c>
      <c r="K31" s="986">
        <v>0</v>
      </c>
      <c r="L31" s="1194">
        <v>0</v>
      </c>
      <c r="N31" s="1285" t="s">
        <v>266</v>
      </c>
      <c r="O31" s="562" t="s">
        <v>265</v>
      </c>
      <c r="P31" s="562" t="s">
        <v>253</v>
      </c>
      <c r="Q31" s="285">
        <v>0</v>
      </c>
      <c r="R31" s="285"/>
      <c r="S31" s="285">
        <v>0</v>
      </c>
      <c r="T31" s="285">
        <v>0</v>
      </c>
      <c r="U31" s="563">
        <v>0</v>
      </c>
      <c r="V31" s="285">
        <v>0</v>
      </c>
      <c r="W31" s="990">
        <f t="shared" si="3"/>
        <v>0</v>
      </c>
      <c r="X31" s="285">
        <v>0</v>
      </c>
      <c r="Y31" s="1194">
        <v>0</v>
      </c>
    </row>
    <row r="32" spans="1:25">
      <c r="A32" s="1285" t="s">
        <v>267</v>
      </c>
      <c r="B32" s="562" t="s">
        <v>265</v>
      </c>
      <c r="C32" s="562" t="s">
        <v>253</v>
      </c>
      <c r="D32" s="285">
        <v>0</v>
      </c>
      <c r="E32" s="285"/>
      <c r="F32" s="285">
        <v>0</v>
      </c>
      <c r="G32" s="285">
        <v>0</v>
      </c>
      <c r="H32" s="563">
        <v>0</v>
      </c>
      <c r="I32" s="285">
        <v>0</v>
      </c>
      <c r="J32" s="990">
        <f t="shared" si="2"/>
        <v>0</v>
      </c>
      <c r="K32" s="986">
        <v>0</v>
      </c>
      <c r="L32" s="1194">
        <v>0</v>
      </c>
      <c r="N32" s="1285" t="s">
        <v>267</v>
      </c>
      <c r="O32" s="562" t="s">
        <v>265</v>
      </c>
      <c r="P32" s="562" t="s">
        <v>253</v>
      </c>
      <c r="Q32" s="285">
        <v>0</v>
      </c>
      <c r="R32" s="285"/>
      <c r="S32" s="285">
        <v>0</v>
      </c>
      <c r="T32" s="285">
        <v>0</v>
      </c>
      <c r="U32" s="563">
        <v>0</v>
      </c>
      <c r="V32" s="285">
        <v>0</v>
      </c>
      <c r="W32" s="990">
        <f t="shared" si="3"/>
        <v>0</v>
      </c>
      <c r="X32" s="285">
        <v>0</v>
      </c>
      <c r="Y32" s="1194">
        <v>0</v>
      </c>
    </row>
    <row r="33" spans="1:25">
      <c r="A33" s="1285" t="s">
        <v>268</v>
      </c>
      <c r="B33" s="562" t="s">
        <v>265</v>
      </c>
      <c r="C33" s="562" t="s">
        <v>253</v>
      </c>
      <c r="D33" s="285">
        <v>0</v>
      </c>
      <c r="E33" s="285"/>
      <c r="F33" s="285">
        <v>0</v>
      </c>
      <c r="G33" s="285">
        <v>0</v>
      </c>
      <c r="H33" s="563">
        <v>0</v>
      </c>
      <c r="I33" s="285">
        <v>0</v>
      </c>
      <c r="J33" s="990">
        <f t="shared" si="2"/>
        <v>0</v>
      </c>
      <c r="K33" s="986">
        <v>0</v>
      </c>
      <c r="L33" s="1194">
        <v>0</v>
      </c>
      <c r="N33" s="1285" t="s">
        <v>268</v>
      </c>
      <c r="O33" s="562" t="s">
        <v>265</v>
      </c>
      <c r="P33" s="562" t="s">
        <v>253</v>
      </c>
      <c r="Q33" s="285">
        <v>0</v>
      </c>
      <c r="R33" s="285"/>
      <c r="S33" s="285">
        <v>0</v>
      </c>
      <c r="T33" s="285">
        <v>0</v>
      </c>
      <c r="U33" s="563">
        <v>0</v>
      </c>
      <c r="V33" s="285">
        <v>0</v>
      </c>
      <c r="W33" s="990">
        <f t="shared" si="3"/>
        <v>0</v>
      </c>
      <c r="X33" s="285">
        <v>0</v>
      </c>
      <c r="Y33" s="1194">
        <v>0</v>
      </c>
    </row>
    <row r="34" spans="1:25">
      <c r="A34" s="1289" t="s">
        <v>269</v>
      </c>
      <c r="B34" s="562" t="s">
        <v>260</v>
      </c>
      <c r="C34" s="562" t="s">
        <v>248</v>
      </c>
      <c r="D34" s="285">
        <v>0</v>
      </c>
      <c r="E34" s="285"/>
      <c r="F34" s="285">
        <v>0</v>
      </c>
      <c r="G34" s="285">
        <v>0</v>
      </c>
      <c r="H34" s="563">
        <v>0</v>
      </c>
      <c r="I34" s="285">
        <v>0</v>
      </c>
      <c r="J34" s="990">
        <f t="shared" si="2"/>
        <v>0</v>
      </c>
      <c r="K34" s="986">
        <v>0</v>
      </c>
      <c r="L34" s="1194">
        <v>0</v>
      </c>
      <c r="N34" s="1289" t="s">
        <v>269</v>
      </c>
      <c r="O34" s="562" t="s">
        <v>260</v>
      </c>
      <c r="P34" s="562" t="s">
        <v>248</v>
      </c>
      <c r="Q34" s="285">
        <v>0</v>
      </c>
      <c r="R34" s="285"/>
      <c r="S34" s="285">
        <v>0</v>
      </c>
      <c r="T34" s="285">
        <v>0</v>
      </c>
      <c r="U34" s="563">
        <v>0</v>
      </c>
      <c r="V34" s="285">
        <v>0</v>
      </c>
      <c r="W34" s="990">
        <f t="shared" si="3"/>
        <v>0</v>
      </c>
      <c r="X34" s="285">
        <v>0</v>
      </c>
      <c r="Y34" s="1194">
        <v>0</v>
      </c>
    </row>
    <row r="35" spans="1:25">
      <c r="A35" s="1289" t="s">
        <v>164</v>
      </c>
      <c r="B35" s="562" t="s">
        <v>260</v>
      </c>
      <c r="C35" s="562" t="s">
        <v>248</v>
      </c>
      <c r="D35" s="285">
        <v>0</v>
      </c>
      <c r="E35" s="285"/>
      <c r="F35" s="285">
        <v>0</v>
      </c>
      <c r="G35" s="285">
        <v>0</v>
      </c>
      <c r="H35" s="563">
        <v>0</v>
      </c>
      <c r="I35" s="285">
        <v>0</v>
      </c>
      <c r="J35" s="990">
        <f t="shared" si="2"/>
        <v>0</v>
      </c>
      <c r="K35" s="986">
        <v>0</v>
      </c>
      <c r="L35" s="1194">
        <v>0</v>
      </c>
      <c r="N35" s="1289" t="s">
        <v>164</v>
      </c>
      <c r="O35" s="562" t="s">
        <v>260</v>
      </c>
      <c r="P35" s="562" t="s">
        <v>248</v>
      </c>
      <c r="Q35" s="285">
        <v>0</v>
      </c>
      <c r="R35" s="285"/>
      <c r="S35" s="285">
        <v>0</v>
      </c>
      <c r="T35" s="285">
        <v>0</v>
      </c>
      <c r="U35" s="563">
        <v>0</v>
      </c>
      <c r="V35" s="285">
        <v>0</v>
      </c>
      <c r="W35" s="990">
        <f t="shared" si="3"/>
        <v>0</v>
      </c>
      <c r="X35" s="285">
        <v>0</v>
      </c>
      <c r="Y35" s="1194">
        <v>0</v>
      </c>
    </row>
    <row r="36" spans="1:25">
      <c r="A36" s="1289"/>
      <c r="B36" s="562"/>
      <c r="C36" s="562"/>
      <c r="D36" s="285"/>
      <c r="E36" s="285"/>
      <c r="F36" s="563"/>
      <c r="G36" s="563"/>
      <c r="H36" s="563"/>
      <c r="I36" s="296"/>
      <c r="J36" s="990"/>
      <c r="K36" s="988"/>
      <c r="L36" s="1730"/>
      <c r="N36" s="1289"/>
      <c r="O36" s="562"/>
      <c r="P36" s="562"/>
      <c r="Q36" s="285"/>
      <c r="R36" s="285"/>
      <c r="S36" s="563"/>
      <c r="T36" s="563"/>
      <c r="U36" s="563"/>
      <c r="V36" s="296"/>
      <c r="W36" s="1049"/>
      <c r="X36" s="563"/>
      <c r="Y36" s="1730"/>
    </row>
    <row r="37" spans="1:25">
      <c r="A37" s="1042" t="s">
        <v>74</v>
      </c>
      <c r="B37" s="559"/>
      <c r="C37" s="559"/>
      <c r="D37" s="532"/>
      <c r="E37" s="532"/>
      <c r="F37" s="564"/>
      <c r="G37" s="564"/>
      <c r="H37" s="564"/>
      <c r="I37" s="532"/>
      <c r="J37" s="989"/>
      <c r="K37" s="987"/>
      <c r="L37" s="1728"/>
      <c r="N37" s="1741" t="s">
        <v>74</v>
      </c>
      <c r="O37" s="1043"/>
      <c r="P37" s="1043"/>
      <c r="Q37" s="1044"/>
      <c r="R37" s="1044"/>
      <c r="S37" s="1045"/>
      <c r="T37" s="1045"/>
      <c r="U37" s="1045"/>
      <c r="V37" s="1044"/>
      <c r="W37" s="1050"/>
      <c r="X37" s="1045"/>
      <c r="Y37" s="1742"/>
    </row>
    <row r="38" spans="1:25">
      <c r="A38" s="1288" t="s">
        <v>270</v>
      </c>
      <c r="B38" s="562" t="s">
        <v>271</v>
      </c>
      <c r="C38" s="562" t="s">
        <v>253</v>
      </c>
      <c r="D38" s="285">
        <v>0</v>
      </c>
      <c r="E38" s="285"/>
      <c r="F38" s="285">
        <v>0</v>
      </c>
      <c r="G38" s="285">
        <v>0</v>
      </c>
      <c r="H38" s="563">
        <v>0</v>
      </c>
      <c r="I38" s="285">
        <v>0</v>
      </c>
      <c r="J38" s="990">
        <f t="shared" si="2"/>
        <v>0</v>
      </c>
      <c r="K38" s="986">
        <v>0</v>
      </c>
      <c r="L38" s="1194">
        <v>0</v>
      </c>
      <c r="N38" s="1288" t="s">
        <v>270</v>
      </c>
      <c r="O38" s="562" t="s">
        <v>271</v>
      </c>
      <c r="P38" s="562" t="s">
        <v>253</v>
      </c>
      <c r="Q38" s="285">
        <v>0</v>
      </c>
      <c r="R38" s="285"/>
      <c r="S38" s="285">
        <v>0</v>
      </c>
      <c r="T38" s="285">
        <v>0</v>
      </c>
      <c r="U38" s="563">
        <v>0</v>
      </c>
      <c r="V38" s="285">
        <v>0</v>
      </c>
      <c r="W38" s="990">
        <f t="shared" ref="W38:W54" si="4">IFERROR(V38/$I$99,0)</f>
        <v>0</v>
      </c>
      <c r="X38" s="285">
        <v>0</v>
      </c>
      <c r="Y38" s="1194">
        <v>0</v>
      </c>
    </row>
    <row r="39" spans="1:25">
      <c r="A39" s="1288" t="s">
        <v>272</v>
      </c>
      <c r="B39" s="562" t="s">
        <v>271</v>
      </c>
      <c r="C39" s="562" t="s">
        <v>253</v>
      </c>
      <c r="D39" s="285">
        <v>0</v>
      </c>
      <c r="E39" s="285"/>
      <c r="F39" s="285">
        <v>0</v>
      </c>
      <c r="G39" s="285">
        <v>0</v>
      </c>
      <c r="H39" s="563">
        <v>0</v>
      </c>
      <c r="I39" s="285">
        <v>0</v>
      </c>
      <c r="J39" s="990">
        <f t="shared" si="2"/>
        <v>0</v>
      </c>
      <c r="K39" s="986">
        <v>0</v>
      </c>
      <c r="L39" s="1194">
        <v>0</v>
      </c>
      <c r="N39" s="1288" t="s">
        <v>272</v>
      </c>
      <c r="O39" s="562" t="s">
        <v>271</v>
      </c>
      <c r="P39" s="562" t="s">
        <v>253</v>
      </c>
      <c r="Q39" s="285">
        <v>0</v>
      </c>
      <c r="R39" s="285"/>
      <c r="S39" s="285">
        <v>0</v>
      </c>
      <c r="T39" s="285">
        <v>0</v>
      </c>
      <c r="U39" s="563">
        <v>0</v>
      </c>
      <c r="V39" s="285">
        <v>0</v>
      </c>
      <c r="W39" s="990">
        <f t="shared" si="4"/>
        <v>0</v>
      </c>
      <c r="X39" s="285">
        <v>0</v>
      </c>
      <c r="Y39" s="1194">
        <v>0</v>
      </c>
    </row>
    <row r="40" spans="1:25">
      <c r="A40" s="1286" t="s">
        <v>273</v>
      </c>
      <c r="B40" s="565" t="s">
        <v>271</v>
      </c>
      <c r="C40" s="562" t="s">
        <v>253</v>
      </c>
      <c r="D40" s="285">
        <v>0</v>
      </c>
      <c r="E40" s="285"/>
      <c r="F40" s="285">
        <v>0</v>
      </c>
      <c r="G40" s="285">
        <v>0</v>
      </c>
      <c r="H40" s="563">
        <v>0</v>
      </c>
      <c r="I40" s="285">
        <v>0</v>
      </c>
      <c r="J40" s="990">
        <f t="shared" si="2"/>
        <v>0</v>
      </c>
      <c r="K40" s="986">
        <v>0</v>
      </c>
      <c r="L40" s="1194">
        <v>0</v>
      </c>
      <c r="N40" s="1286" t="s">
        <v>273</v>
      </c>
      <c r="O40" s="565" t="s">
        <v>271</v>
      </c>
      <c r="P40" s="562" t="s">
        <v>253</v>
      </c>
      <c r="Q40" s="285">
        <v>0</v>
      </c>
      <c r="R40" s="285"/>
      <c r="S40" s="285">
        <v>0</v>
      </c>
      <c r="T40" s="285">
        <v>0</v>
      </c>
      <c r="U40" s="563">
        <v>0</v>
      </c>
      <c r="V40" s="285">
        <v>0</v>
      </c>
      <c r="W40" s="990">
        <f t="shared" si="4"/>
        <v>0</v>
      </c>
      <c r="X40" s="285">
        <v>0</v>
      </c>
      <c r="Y40" s="1194">
        <v>0</v>
      </c>
    </row>
    <row r="41" spans="1:25">
      <c r="A41" s="1288" t="s">
        <v>274</v>
      </c>
      <c r="B41" s="562" t="s">
        <v>271</v>
      </c>
      <c r="C41" s="562" t="s">
        <v>253</v>
      </c>
      <c r="D41" s="285">
        <v>0</v>
      </c>
      <c r="E41" s="285"/>
      <c r="F41" s="285">
        <v>0</v>
      </c>
      <c r="G41" s="285">
        <v>0</v>
      </c>
      <c r="H41" s="563">
        <v>0</v>
      </c>
      <c r="I41" s="285">
        <v>0</v>
      </c>
      <c r="J41" s="990">
        <f t="shared" si="2"/>
        <v>0</v>
      </c>
      <c r="K41" s="986">
        <v>0</v>
      </c>
      <c r="L41" s="1194">
        <v>0</v>
      </c>
      <c r="N41" s="1288" t="s">
        <v>274</v>
      </c>
      <c r="O41" s="562" t="s">
        <v>271</v>
      </c>
      <c r="P41" s="562" t="s">
        <v>253</v>
      </c>
      <c r="Q41" s="285">
        <v>0</v>
      </c>
      <c r="R41" s="285"/>
      <c r="S41" s="285">
        <v>0</v>
      </c>
      <c r="T41" s="285">
        <v>0</v>
      </c>
      <c r="U41" s="563">
        <v>0</v>
      </c>
      <c r="V41" s="285">
        <v>0</v>
      </c>
      <c r="W41" s="990">
        <f t="shared" si="4"/>
        <v>0</v>
      </c>
      <c r="X41" s="285">
        <v>0</v>
      </c>
      <c r="Y41" s="1194">
        <v>0</v>
      </c>
    </row>
    <row r="42" spans="1:25">
      <c r="A42" s="1288" t="s">
        <v>275</v>
      </c>
      <c r="B42" s="562" t="s">
        <v>271</v>
      </c>
      <c r="C42" s="562" t="s">
        <v>253</v>
      </c>
      <c r="D42" s="285">
        <v>0</v>
      </c>
      <c r="E42" s="285"/>
      <c r="F42" s="285">
        <v>0</v>
      </c>
      <c r="G42" s="285">
        <v>0</v>
      </c>
      <c r="H42" s="563">
        <v>0</v>
      </c>
      <c r="I42" s="285">
        <v>0</v>
      </c>
      <c r="J42" s="990">
        <f t="shared" si="2"/>
        <v>0</v>
      </c>
      <c r="K42" s="986">
        <v>0</v>
      </c>
      <c r="L42" s="1194">
        <v>0</v>
      </c>
      <c r="N42" s="1288" t="s">
        <v>275</v>
      </c>
      <c r="O42" s="562" t="s">
        <v>271</v>
      </c>
      <c r="P42" s="562" t="s">
        <v>253</v>
      </c>
      <c r="Q42" s="285">
        <v>0</v>
      </c>
      <c r="R42" s="285"/>
      <c r="S42" s="285">
        <v>0</v>
      </c>
      <c r="T42" s="285">
        <v>0</v>
      </c>
      <c r="U42" s="563">
        <v>0</v>
      </c>
      <c r="V42" s="285">
        <v>0</v>
      </c>
      <c r="W42" s="990">
        <f t="shared" si="4"/>
        <v>0</v>
      </c>
      <c r="X42" s="285">
        <v>0</v>
      </c>
      <c r="Y42" s="1194">
        <v>0</v>
      </c>
    </row>
    <row r="43" spans="1:25">
      <c r="A43" s="1288" t="s">
        <v>276</v>
      </c>
      <c r="B43" s="562" t="s">
        <v>252</v>
      </c>
      <c r="C43" s="562" t="s">
        <v>253</v>
      </c>
      <c r="D43" s="285">
        <v>0</v>
      </c>
      <c r="E43" s="285"/>
      <c r="F43" s="285">
        <v>0</v>
      </c>
      <c r="G43" s="285">
        <v>0</v>
      </c>
      <c r="H43" s="563">
        <v>0</v>
      </c>
      <c r="I43" s="285">
        <v>0</v>
      </c>
      <c r="J43" s="990">
        <f t="shared" si="2"/>
        <v>0</v>
      </c>
      <c r="K43" s="986">
        <v>0</v>
      </c>
      <c r="L43" s="1194">
        <v>0</v>
      </c>
      <c r="N43" s="1288" t="s">
        <v>276</v>
      </c>
      <c r="O43" s="562" t="s">
        <v>252</v>
      </c>
      <c r="P43" s="562" t="s">
        <v>253</v>
      </c>
      <c r="Q43" s="285">
        <v>0</v>
      </c>
      <c r="R43" s="285"/>
      <c r="S43" s="285">
        <v>0</v>
      </c>
      <c r="T43" s="285">
        <v>0</v>
      </c>
      <c r="U43" s="563">
        <v>0</v>
      </c>
      <c r="V43" s="285">
        <v>0</v>
      </c>
      <c r="W43" s="990">
        <f t="shared" si="4"/>
        <v>0</v>
      </c>
      <c r="X43" s="285">
        <v>0</v>
      </c>
      <c r="Y43" s="1194">
        <v>0</v>
      </c>
    </row>
    <row r="44" spans="1:25">
      <c r="A44" s="1287" t="s">
        <v>277</v>
      </c>
      <c r="B44" s="562" t="s">
        <v>252</v>
      </c>
      <c r="C44" s="562" t="s">
        <v>253</v>
      </c>
      <c r="D44" s="285">
        <v>0</v>
      </c>
      <c r="E44" s="285"/>
      <c r="F44" s="285">
        <v>0</v>
      </c>
      <c r="G44" s="285">
        <v>0</v>
      </c>
      <c r="H44" s="563">
        <v>0</v>
      </c>
      <c r="I44" s="285">
        <v>0</v>
      </c>
      <c r="J44" s="990">
        <f t="shared" si="2"/>
        <v>0</v>
      </c>
      <c r="K44" s="986">
        <v>0</v>
      </c>
      <c r="L44" s="1194">
        <v>0</v>
      </c>
      <c r="N44" s="1287" t="s">
        <v>277</v>
      </c>
      <c r="O44" s="562" t="s">
        <v>252</v>
      </c>
      <c r="P44" s="562" t="s">
        <v>253</v>
      </c>
      <c r="Q44" s="285">
        <v>0</v>
      </c>
      <c r="R44" s="285"/>
      <c r="S44" s="285">
        <v>0</v>
      </c>
      <c r="T44" s="285">
        <v>0</v>
      </c>
      <c r="U44" s="563">
        <v>0</v>
      </c>
      <c r="V44" s="285">
        <v>0</v>
      </c>
      <c r="W44" s="990">
        <f t="shared" si="4"/>
        <v>0</v>
      </c>
      <c r="X44" s="285">
        <v>0</v>
      </c>
      <c r="Y44" s="1194">
        <v>0</v>
      </c>
    </row>
    <row r="45" spans="1:25">
      <c r="A45" s="1288" t="s">
        <v>278</v>
      </c>
      <c r="B45" s="562" t="s">
        <v>138</v>
      </c>
      <c r="C45" s="562" t="s">
        <v>248</v>
      </c>
      <c r="D45" s="285">
        <v>0</v>
      </c>
      <c r="E45" s="285"/>
      <c r="F45" s="285">
        <v>0</v>
      </c>
      <c r="G45" s="285">
        <v>0</v>
      </c>
      <c r="H45" s="563">
        <v>0</v>
      </c>
      <c r="I45" s="285">
        <v>0</v>
      </c>
      <c r="J45" s="990">
        <f t="shared" si="2"/>
        <v>0</v>
      </c>
      <c r="K45" s="986">
        <v>0</v>
      </c>
      <c r="L45" s="1194">
        <v>0</v>
      </c>
      <c r="N45" s="1288" t="s">
        <v>278</v>
      </c>
      <c r="O45" s="562" t="s">
        <v>138</v>
      </c>
      <c r="P45" s="562" t="s">
        <v>248</v>
      </c>
      <c r="Q45" s="285">
        <v>0</v>
      </c>
      <c r="R45" s="285"/>
      <c r="S45" s="285">
        <v>0</v>
      </c>
      <c r="T45" s="285">
        <v>0</v>
      </c>
      <c r="U45" s="563">
        <v>0</v>
      </c>
      <c r="V45" s="285">
        <v>0</v>
      </c>
      <c r="W45" s="990">
        <f t="shared" si="4"/>
        <v>0</v>
      </c>
      <c r="X45" s="285">
        <v>0</v>
      </c>
      <c r="Y45" s="1194">
        <v>0</v>
      </c>
    </row>
    <row r="46" spans="1:25">
      <c r="A46" s="1288" t="s">
        <v>176</v>
      </c>
      <c r="B46" s="562" t="s">
        <v>138</v>
      </c>
      <c r="C46" s="562" t="s">
        <v>248</v>
      </c>
      <c r="D46" s="285">
        <v>0</v>
      </c>
      <c r="E46" s="285"/>
      <c r="F46" s="285">
        <v>0</v>
      </c>
      <c r="G46" s="285">
        <v>0</v>
      </c>
      <c r="H46" s="563">
        <v>0</v>
      </c>
      <c r="I46" s="285">
        <v>0</v>
      </c>
      <c r="J46" s="990">
        <f t="shared" si="2"/>
        <v>0</v>
      </c>
      <c r="K46" s="986">
        <v>0</v>
      </c>
      <c r="L46" s="1194">
        <v>0</v>
      </c>
      <c r="N46" s="1288" t="s">
        <v>176</v>
      </c>
      <c r="O46" s="562" t="s">
        <v>138</v>
      </c>
      <c r="P46" s="562" t="s">
        <v>248</v>
      </c>
      <c r="Q46" s="285">
        <v>0</v>
      </c>
      <c r="R46" s="285"/>
      <c r="S46" s="285">
        <v>0</v>
      </c>
      <c r="T46" s="285">
        <v>0</v>
      </c>
      <c r="U46" s="563">
        <v>0</v>
      </c>
      <c r="V46" s="285">
        <v>0</v>
      </c>
      <c r="W46" s="990">
        <f t="shared" si="4"/>
        <v>0</v>
      </c>
      <c r="X46" s="285">
        <v>0</v>
      </c>
      <c r="Y46" s="1194">
        <v>0</v>
      </c>
    </row>
    <row r="47" spans="1:25">
      <c r="A47" s="1288" t="s">
        <v>279</v>
      </c>
      <c r="B47" s="562" t="s">
        <v>138</v>
      </c>
      <c r="C47" s="562" t="s">
        <v>248</v>
      </c>
      <c r="D47" s="285">
        <v>0</v>
      </c>
      <c r="E47" s="285"/>
      <c r="F47" s="285">
        <v>0</v>
      </c>
      <c r="G47" s="285">
        <v>0</v>
      </c>
      <c r="H47" s="563">
        <v>0</v>
      </c>
      <c r="I47" s="285">
        <v>0</v>
      </c>
      <c r="J47" s="990">
        <f t="shared" si="2"/>
        <v>0</v>
      </c>
      <c r="K47" s="986">
        <v>0</v>
      </c>
      <c r="L47" s="1194">
        <v>0</v>
      </c>
      <c r="N47" s="1288" t="s">
        <v>279</v>
      </c>
      <c r="O47" s="562" t="s">
        <v>138</v>
      </c>
      <c r="P47" s="562" t="s">
        <v>248</v>
      </c>
      <c r="Q47" s="285">
        <v>0</v>
      </c>
      <c r="R47" s="285"/>
      <c r="S47" s="285">
        <v>0</v>
      </c>
      <c r="T47" s="285">
        <v>0</v>
      </c>
      <c r="U47" s="563">
        <v>0</v>
      </c>
      <c r="V47" s="285">
        <v>0</v>
      </c>
      <c r="W47" s="990">
        <f t="shared" si="4"/>
        <v>0</v>
      </c>
      <c r="X47" s="285">
        <v>0</v>
      </c>
      <c r="Y47" s="1194">
        <v>0</v>
      </c>
    </row>
    <row r="48" spans="1:25">
      <c r="A48" s="1288" t="s">
        <v>180</v>
      </c>
      <c r="B48" s="562" t="s">
        <v>138</v>
      </c>
      <c r="C48" s="562" t="s">
        <v>248</v>
      </c>
      <c r="D48" s="285">
        <v>0</v>
      </c>
      <c r="E48" s="285"/>
      <c r="F48" s="285">
        <v>0</v>
      </c>
      <c r="G48" s="285">
        <v>0</v>
      </c>
      <c r="H48" s="563">
        <v>0</v>
      </c>
      <c r="I48" s="285">
        <v>0</v>
      </c>
      <c r="J48" s="990">
        <f t="shared" si="2"/>
        <v>0</v>
      </c>
      <c r="K48" s="986">
        <v>0</v>
      </c>
      <c r="L48" s="1194">
        <v>0</v>
      </c>
      <c r="N48" s="1288" t="s">
        <v>180</v>
      </c>
      <c r="O48" s="562" t="s">
        <v>138</v>
      </c>
      <c r="P48" s="562" t="s">
        <v>248</v>
      </c>
      <c r="Q48" s="285">
        <v>0</v>
      </c>
      <c r="R48" s="285"/>
      <c r="S48" s="285">
        <v>0</v>
      </c>
      <c r="T48" s="285">
        <v>0</v>
      </c>
      <c r="U48" s="563">
        <v>0</v>
      </c>
      <c r="V48" s="285">
        <v>0</v>
      </c>
      <c r="W48" s="990">
        <f t="shared" si="4"/>
        <v>0</v>
      </c>
      <c r="X48" s="285">
        <v>0</v>
      </c>
      <c r="Y48" s="1194">
        <v>0</v>
      </c>
    </row>
    <row r="49" spans="1:25">
      <c r="A49" s="1288" t="s">
        <v>183</v>
      </c>
      <c r="B49" s="562" t="s">
        <v>138</v>
      </c>
      <c r="C49" s="562" t="s">
        <v>248</v>
      </c>
      <c r="D49" s="285">
        <v>0</v>
      </c>
      <c r="E49" s="285"/>
      <c r="F49" s="285">
        <v>0</v>
      </c>
      <c r="G49" s="285">
        <v>0</v>
      </c>
      <c r="H49" s="563">
        <v>0</v>
      </c>
      <c r="I49" s="285">
        <v>0</v>
      </c>
      <c r="J49" s="990">
        <f t="shared" si="2"/>
        <v>0</v>
      </c>
      <c r="K49" s="986">
        <v>0</v>
      </c>
      <c r="L49" s="1194">
        <v>0</v>
      </c>
      <c r="N49" s="1288" t="s">
        <v>183</v>
      </c>
      <c r="O49" s="562" t="s">
        <v>138</v>
      </c>
      <c r="P49" s="562" t="s">
        <v>248</v>
      </c>
      <c r="Q49" s="285">
        <v>0</v>
      </c>
      <c r="R49" s="285"/>
      <c r="S49" s="285">
        <v>0</v>
      </c>
      <c r="T49" s="285">
        <v>0</v>
      </c>
      <c r="U49" s="563">
        <v>0</v>
      </c>
      <c r="V49" s="285">
        <v>0</v>
      </c>
      <c r="W49" s="990">
        <f t="shared" si="4"/>
        <v>0</v>
      </c>
      <c r="X49" s="285">
        <v>0</v>
      </c>
      <c r="Y49" s="1194">
        <v>0</v>
      </c>
    </row>
    <row r="50" spans="1:25">
      <c r="A50" s="1250" t="s">
        <v>190</v>
      </c>
      <c r="B50" s="562" t="s">
        <v>138</v>
      </c>
      <c r="C50" s="562" t="s">
        <v>248</v>
      </c>
      <c r="D50" s="285">
        <v>0</v>
      </c>
      <c r="E50" s="285"/>
      <c r="F50" s="285">
        <v>0</v>
      </c>
      <c r="G50" s="285">
        <v>0</v>
      </c>
      <c r="H50" s="563">
        <v>0</v>
      </c>
      <c r="I50" s="285">
        <v>0</v>
      </c>
      <c r="J50" s="990">
        <f t="shared" si="2"/>
        <v>0</v>
      </c>
      <c r="K50" s="986">
        <v>0</v>
      </c>
      <c r="L50" s="1194">
        <v>0</v>
      </c>
      <c r="N50" s="1250" t="s">
        <v>190</v>
      </c>
      <c r="O50" s="562" t="s">
        <v>138</v>
      </c>
      <c r="P50" s="562" t="s">
        <v>248</v>
      </c>
      <c r="Q50" s="285">
        <v>0</v>
      </c>
      <c r="R50" s="285"/>
      <c r="S50" s="285">
        <v>0</v>
      </c>
      <c r="T50" s="285">
        <v>0</v>
      </c>
      <c r="U50" s="563">
        <v>0</v>
      </c>
      <c r="V50" s="285">
        <v>0</v>
      </c>
      <c r="W50" s="990">
        <f t="shared" si="4"/>
        <v>0</v>
      </c>
      <c r="X50" s="285">
        <v>0</v>
      </c>
      <c r="Y50" s="1194">
        <v>0</v>
      </c>
    </row>
    <row r="51" spans="1:25">
      <c r="A51" s="1250" t="s">
        <v>184</v>
      </c>
      <c r="B51" s="562" t="s">
        <v>138</v>
      </c>
      <c r="C51" s="562" t="s">
        <v>248</v>
      </c>
      <c r="D51" s="285">
        <v>0</v>
      </c>
      <c r="E51" s="285"/>
      <c r="F51" s="285">
        <v>0</v>
      </c>
      <c r="G51" s="285">
        <v>0</v>
      </c>
      <c r="H51" s="563">
        <v>0</v>
      </c>
      <c r="I51" s="285">
        <v>0</v>
      </c>
      <c r="J51" s="990">
        <f t="shared" si="2"/>
        <v>0</v>
      </c>
      <c r="K51" s="986">
        <v>0</v>
      </c>
      <c r="L51" s="1194">
        <v>0</v>
      </c>
      <c r="N51" s="1250" t="s">
        <v>184</v>
      </c>
      <c r="O51" s="562" t="s">
        <v>138</v>
      </c>
      <c r="P51" s="562" t="s">
        <v>248</v>
      </c>
      <c r="Q51" s="285">
        <v>0</v>
      </c>
      <c r="R51" s="285"/>
      <c r="S51" s="285">
        <v>0</v>
      </c>
      <c r="T51" s="285">
        <v>0</v>
      </c>
      <c r="U51" s="563">
        <v>0</v>
      </c>
      <c r="V51" s="285">
        <v>0</v>
      </c>
      <c r="W51" s="990">
        <f t="shared" si="4"/>
        <v>0</v>
      </c>
      <c r="X51" s="285">
        <v>0</v>
      </c>
      <c r="Y51" s="1194">
        <v>0</v>
      </c>
    </row>
    <row r="52" spans="1:25">
      <c r="A52" s="1250" t="s">
        <v>280</v>
      </c>
      <c r="B52" s="562" t="s">
        <v>138</v>
      </c>
      <c r="C52" s="562" t="s">
        <v>253</v>
      </c>
      <c r="D52" s="285">
        <v>0</v>
      </c>
      <c r="E52" s="285"/>
      <c r="F52" s="285">
        <v>0</v>
      </c>
      <c r="G52" s="285">
        <v>0</v>
      </c>
      <c r="H52" s="563">
        <v>0</v>
      </c>
      <c r="I52" s="285">
        <v>0</v>
      </c>
      <c r="J52" s="990">
        <f t="shared" si="2"/>
        <v>0</v>
      </c>
      <c r="K52" s="986">
        <v>0</v>
      </c>
      <c r="L52" s="1194">
        <v>0</v>
      </c>
      <c r="N52" s="1250" t="s">
        <v>280</v>
      </c>
      <c r="O52" s="562" t="s">
        <v>138</v>
      </c>
      <c r="P52" s="562" t="s">
        <v>253</v>
      </c>
      <c r="Q52" s="285">
        <v>0</v>
      </c>
      <c r="R52" s="285"/>
      <c r="S52" s="285">
        <v>0</v>
      </c>
      <c r="T52" s="285">
        <v>0</v>
      </c>
      <c r="U52" s="563">
        <v>0</v>
      </c>
      <c r="V52" s="285">
        <v>0</v>
      </c>
      <c r="W52" s="990">
        <f t="shared" si="4"/>
        <v>0</v>
      </c>
      <c r="X52" s="285">
        <v>0</v>
      </c>
      <c r="Y52" s="1194">
        <v>0</v>
      </c>
    </row>
    <row r="53" spans="1:25">
      <c r="A53" s="1250" t="s">
        <v>281</v>
      </c>
      <c r="B53" s="562" t="s">
        <v>138</v>
      </c>
      <c r="C53" s="562" t="s">
        <v>253</v>
      </c>
      <c r="D53" s="285">
        <v>0</v>
      </c>
      <c r="E53" s="285"/>
      <c r="F53" s="285">
        <v>0</v>
      </c>
      <c r="G53" s="285">
        <v>0</v>
      </c>
      <c r="H53" s="563">
        <v>0</v>
      </c>
      <c r="I53" s="285">
        <v>0</v>
      </c>
      <c r="J53" s="990">
        <f t="shared" si="2"/>
        <v>0</v>
      </c>
      <c r="K53" s="986">
        <v>0</v>
      </c>
      <c r="L53" s="1194">
        <v>0</v>
      </c>
      <c r="N53" s="1250" t="s">
        <v>281</v>
      </c>
      <c r="O53" s="562" t="s">
        <v>138</v>
      </c>
      <c r="P53" s="562" t="s">
        <v>253</v>
      </c>
      <c r="Q53" s="285">
        <v>0</v>
      </c>
      <c r="R53" s="285"/>
      <c r="S53" s="285">
        <v>0</v>
      </c>
      <c r="T53" s="285">
        <v>0</v>
      </c>
      <c r="U53" s="563">
        <v>0</v>
      </c>
      <c r="V53" s="285">
        <v>0</v>
      </c>
      <c r="W53" s="990">
        <f t="shared" si="4"/>
        <v>0</v>
      </c>
      <c r="X53" s="285">
        <v>0</v>
      </c>
      <c r="Y53" s="1194">
        <v>0</v>
      </c>
    </row>
    <row r="54" spans="1:25">
      <c r="A54" s="1250" t="s">
        <v>282</v>
      </c>
      <c r="B54" s="562" t="s">
        <v>138</v>
      </c>
      <c r="C54" s="562" t="s">
        <v>253</v>
      </c>
      <c r="D54" s="285">
        <v>0</v>
      </c>
      <c r="E54" s="285"/>
      <c r="F54" s="285">
        <v>0</v>
      </c>
      <c r="G54" s="285">
        <v>0</v>
      </c>
      <c r="H54" s="563">
        <v>0</v>
      </c>
      <c r="I54" s="285">
        <v>0</v>
      </c>
      <c r="J54" s="990">
        <f t="shared" si="2"/>
        <v>0</v>
      </c>
      <c r="K54" s="986">
        <v>0</v>
      </c>
      <c r="L54" s="1194">
        <v>0</v>
      </c>
      <c r="N54" s="1250" t="s">
        <v>282</v>
      </c>
      <c r="O54" s="562" t="s">
        <v>138</v>
      </c>
      <c r="P54" s="562" t="s">
        <v>253</v>
      </c>
      <c r="Q54" s="285">
        <v>0</v>
      </c>
      <c r="R54" s="285"/>
      <c r="S54" s="285">
        <v>0</v>
      </c>
      <c r="T54" s="285">
        <v>0</v>
      </c>
      <c r="U54" s="563">
        <v>0</v>
      </c>
      <c r="V54" s="285">
        <v>0</v>
      </c>
      <c r="W54" s="990">
        <f t="shared" si="4"/>
        <v>0</v>
      </c>
      <c r="X54" s="285">
        <v>0</v>
      </c>
      <c r="Y54" s="1194">
        <v>0</v>
      </c>
    </row>
    <row r="55" spans="1:25">
      <c r="A55" s="1250"/>
      <c r="B55" s="562"/>
      <c r="C55" s="562"/>
      <c r="D55" s="285"/>
      <c r="E55" s="285"/>
      <c r="F55" s="563"/>
      <c r="G55" s="563"/>
      <c r="H55" s="563"/>
      <c r="I55" s="296"/>
      <c r="J55" s="990"/>
      <c r="K55" s="988"/>
      <c r="L55" s="1730"/>
      <c r="N55" s="1250"/>
      <c r="O55" s="562"/>
      <c r="P55" s="562"/>
      <c r="Q55" s="285"/>
      <c r="R55" s="285"/>
      <c r="S55" s="563"/>
      <c r="T55" s="563"/>
      <c r="U55" s="563"/>
      <c r="V55" s="296"/>
      <c r="W55" s="1049"/>
      <c r="X55" s="563"/>
      <c r="Y55" s="1730"/>
    </row>
    <row r="56" spans="1:25">
      <c r="A56" s="1042" t="s">
        <v>201</v>
      </c>
      <c r="B56" s="559"/>
      <c r="C56" s="559"/>
      <c r="D56" s="532"/>
      <c r="E56" s="532"/>
      <c r="F56" s="564"/>
      <c r="G56" s="564"/>
      <c r="H56" s="564"/>
      <c r="I56" s="532"/>
      <c r="J56" s="989"/>
      <c r="K56" s="987"/>
      <c r="L56" s="1728"/>
      <c r="N56" s="1042" t="s">
        <v>201</v>
      </c>
      <c r="O56" s="559"/>
      <c r="P56" s="559"/>
      <c r="Q56" s="532"/>
      <c r="R56" s="532"/>
      <c r="S56" s="564"/>
      <c r="T56" s="564"/>
      <c r="U56" s="564"/>
      <c r="V56" s="532"/>
      <c r="W56" s="1048"/>
      <c r="X56" s="564"/>
      <c r="Y56" s="1728"/>
    </row>
    <row r="57" spans="1:25">
      <c r="A57" s="1285" t="s">
        <v>283</v>
      </c>
      <c r="B57" s="562" t="s">
        <v>138</v>
      </c>
      <c r="C57" s="562" t="s">
        <v>253</v>
      </c>
      <c r="D57" s="285">
        <v>0</v>
      </c>
      <c r="E57" s="285"/>
      <c r="F57" s="285">
        <v>0</v>
      </c>
      <c r="G57" s="285">
        <v>0</v>
      </c>
      <c r="H57" s="563">
        <v>0</v>
      </c>
      <c r="I57" s="285">
        <v>0</v>
      </c>
      <c r="J57" s="990">
        <f t="shared" ref="J57:J72" si="5">IFERROR(I57/$I$99,0)</f>
        <v>0</v>
      </c>
      <c r="K57" s="986">
        <v>0</v>
      </c>
      <c r="L57" s="1194">
        <v>0</v>
      </c>
      <c r="N57" s="1285" t="s">
        <v>283</v>
      </c>
      <c r="O57" s="562" t="s">
        <v>138</v>
      </c>
      <c r="P57" s="562" t="s">
        <v>253</v>
      </c>
      <c r="Q57" s="285">
        <v>0</v>
      </c>
      <c r="R57" s="285"/>
      <c r="S57" s="285">
        <v>0</v>
      </c>
      <c r="T57" s="285">
        <v>0</v>
      </c>
      <c r="U57" s="563">
        <v>0</v>
      </c>
      <c r="V57" s="285">
        <v>0</v>
      </c>
      <c r="W57" s="990">
        <f t="shared" ref="W57:W72" si="6">IFERROR(V57/$I$99,0)</f>
        <v>0</v>
      </c>
      <c r="X57" s="285">
        <v>0</v>
      </c>
      <c r="Y57" s="1194">
        <v>0</v>
      </c>
    </row>
    <row r="58" spans="1:25">
      <c r="A58" s="1287" t="s">
        <v>284</v>
      </c>
      <c r="B58" s="562" t="s">
        <v>138</v>
      </c>
      <c r="C58" s="562" t="s">
        <v>253</v>
      </c>
      <c r="D58" s="285">
        <v>0</v>
      </c>
      <c r="E58" s="285"/>
      <c r="F58" s="285">
        <v>0</v>
      </c>
      <c r="G58" s="285">
        <v>0</v>
      </c>
      <c r="H58" s="563">
        <v>0</v>
      </c>
      <c r="I58" s="285">
        <v>0</v>
      </c>
      <c r="J58" s="990">
        <f t="shared" si="5"/>
        <v>0</v>
      </c>
      <c r="K58" s="986">
        <v>0</v>
      </c>
      <c r="L58" s="1194">
        <v>0</v>
      </c>
      <c r="N58" s="1287" t="s">
        <v>284</v>
      </c>
      <c r="O58" s="562" t="s">
        <v>138</v>
      </c>
      <c r="P58" s="562" t="s">
        <v>253</v>
      </c>
      <c r="Q58" s="285">
        <v>0</v>
      </c>
      <c r="R58" s="285"/>
      <c r="S58" s="285">
        <v>0</v>
      </c>
      <c r="T58" s="285">
        <v>0</v>
      </c>
      <c r="U58" s="563">
        <v>0</v>
      </c>
      <c r="V58" s="285">
        <v>0</v>
      </c>
      <c r="W58" s="990">
        <f t="shared" si="6"/>
        <v>0</v>
      </c>
      <c r="X58" s="285">
        <v>0</v>
      </c>
      <c r="Y58" s="1194">
        <v>0</v>
      </c>
    </row>
    <row r="59" spans="1:25">
      <c r="A59" s="1287" t="s">
        <v>285</v>
      </c>
      <c r="B59" s="562" t="s">
        <v>138</v>
      </c>
      <c r="C59" s="562" t="s">
        <v>253</v>
      </c>
      <c r="D59" s="285">
        <v>0</v>
      </c>
      <c r="E59" s="285"/>
      <c r="F59" s="285">
        <v>0</v>
      </c>
      <c r="G59" s="285">
        <v>0</v>
      </c>
      <c r="H59" s="563">
        <v>0</v>
      </c>
      <c r="I59" s="285">
        <v>0</v>
      </c>
      <c r="J59" s="990">
        <f t="shared" si="5"/>
        <v>0</v>
      </c>
      <c r="K59" s="986">
        <v>0</v>
      </c>
      <c r="L59" s="1194">
        <v>0</v>
      </c>
      <c r="N59" s="1287" t="s">
        <v>285</v>
      </c>
      <c r="O59" s="562" t="s">
        <v>138</v>
      </c>
      <c r="P59" s="562" t="s">
        <v>253</v>
      </c>
      <c r="Q59" s="285">
        <v>0</v>
      </c>
      <c r="R59" s="285"/>
      <c r="S59" s="285">
        <v>0</v>
      </c>
      <c r="T59" s="285">
        <v>0</v>
      </c>
      <c r="U59" s="563">
        <v>0</v>
      </c>
      <c r="V59" s="285">
        <v>0</v>
      </c>
      <c r="W59" s="990">
        <f t="shared" si="6"/>
        <v>0</v>
      </c>
      <c r="X59" s="285">
        <v>0</v>
      </c>
      <c r="Y59" s="1194">
        <v>0</v>
      </c>
    </row>
    <row r="60" spans="1:25">
      <c r="A60" s="1286" t="s">
        <v>286</v>
      </c>
      <c r="B60" s="565" t="s">
        <v>138</v>
      </c>
      <c r="C60" s="562" t="s">
        <v>253</v>
      </c>
      <c r="D60" s="285">
        <v>0</v>
      </c>
      <c r="E60" s="285"/>
      <c r="F60" s="285">
        <v>0</v>
      </c>
      <c r="G60" s="285">
        <v>0</v>
      </c>
      <c r="H60" s="563">
        <v>0</v>
      </c>
      <c r="I60" s="285">
        <v>0</v>
      </c>
      <c r="J60" s="990">
        <f t="shared" si="5"/>
        <v>0</v>
      </c>
      <c r="K60" s="986">
        <v>0</v>
      </c>
      <c r="L60" s="1194">
        <v>0</v>
      </c>
      <c r="N60" s="1286" t="s">
        <v>286</v>
      </c>
      <c r="O60" s="565" t="s">
        <v>138</v>
      </c>
      <c r="P60" s="562" t="s">
        <v>253</v>
      </c>
      <c r="Q60" s="285">
        <v>0</v>
      </c>
      <c r="R60" s="285"/>
      <c r="S60" s="285">
        <v>0</v>
      </c>
      <c r="T60" s="285">
        <v>0</v>
      </c>
      <c r="U60" s="563">
        <v>0</v>
      </c>
      <c r="V60" s="285">
        <v>0</v>
      </c>
      <c r="W60" s="990">
        <f t="shared" si="6"/>
        <v>0</v>
      </c>
      <c r="X60" s="285">
        <v>0</v>
      </c>
      <c r="Y60" s="1194">
        <v>0</v>
      </c>
    </row>
    <row r="61" spans="1:25">
      <c r="A61" s="566" t="s">
        <v>287</v>
      </c>
      <c r="B61" s="567" t="s">
        <v>138</v>
      </c>
      <c r="C61" s="562" t="s">
        <v>253</v>
      </c>
      <c r="D61" s="285">
        <v>0</v>
      </c>
      <c r="E61" s="285"/>
      <c r="F61" s="285">
        <v>0</v>
      </c>
      <c r="G61" s="285">
        <v>0</v>
      </c>
      <c r="H61" s="563">
        <v>0</v>
      </c>
      <c r="I61" s="285">
        <v>0</v>
      </c>
      <c r="J61" s="990">
        <f t="shared" si="5"/>
        <v>0</v>
      </c>
      <c r="K61" s="986">
        <v>0</v>
      </c>
      <c r="L61" s="1194">
        <v>0</v>
      </c>
      <c r="N61" s="566" t="s">
        <v>287</v>
      </c>
      <c r="O61" s="567" t="s">
        <v>138</v>
      </c>
      <c r="P61" s="562" t="s">
        <v>253</v>
      </c>
      <c r="Q61" s="285">
        <v>0</v>
      </c>
      <c r="R61" s="285"/>
      <c r="S61" s="285">
        <v>0</v>
      </c>
      <c r="T61" s="285">
        <v>0</v>
      </c>
      <c r="U61" s="563">
        <v>0</v>
      </c>
      <c r="V61" s="285">
        <v>0</v>
      </c>
      <c r="W61" s="990">
        <f t="shared" si="6"/>
        <v>0</v>
      </c>
      <c r="X61" s="285">
        <v>0</v>
      </c>
      <c r="Y61" s="1194">
        <v>0</v>
      </c>
    </row>
    <row r="62" spans="1:25">
      <c r="A62" s="1287" t="s">
        <v>288</v>
      </c>
      <c r="B62" s="562" t="s">
        <v>138</v>
      </c>
      <c r="C62" s="562" t="s">
        <v>253</v>
      </c>
      <c r="D62" s="285">
        <v>0</v>
      </c>
      <c r="E62" s="285"/>
      <c r="F62" s="285">
        <v>0</v>
      </c>
      <c r="G62" s="285">
        <v>0</v>
      </c>
      <c r="H62" s="563">
        <v>0</v>
      </c>
      <c r="I62" s="285">
        <v>0</v>
      </c>
      <c r="J62" s="990">
        <f t="shared" si="5"/>
        <v>0</v>
      </c>
      <c r="K62" s="986">
        <v>0</v>
      </c>
      <c r="L62" s="1194">
        <v>0</v>
      </c>
      <c r="N62" s="1287" t="s">
        <v>288</v>
      </c>
      <c r="O62" s="562" t="s">
        <v>138</v>
      </c>
      <c r="P62" s="562" t="s">
        <v>253</v>
      </c>
      <c r="Q62" s="285">
        <v>0</v>
      </c>
      <c r="R62" s="285"/>
      <c r="S62" s="285">
        <v>0</v>
      </c>
      <c r="T62" s="285">
        <v>0</v>
      </c>
      <c r="U62" s="563">
        <v>0</v>
      </c>
      <c r="V62" s="285">
        <v>0</v>
      </c>
      <c r="W62" s="990">
        <f t="shared" si="6"/>
        <v>0</v>
      </c>
      <c r="X62" s="285">
        <v>0</v>
      </c>
      <c r="Y62" s="1194">
        <v>0</v>
      </c>
    </row>
    <row r="63" spans="1:25">
      <c r="A63" s="1287" t="s">
        <v>289</v>
      </c>
      <c r="B63" s="562" t="s">
        <v>138</v>
      </c>
      <c r="C63" s="562" t="s">
        <v>253</v>
      </c>
      <c r="D63" s="285">
        <v>0</v>
      </c>
      <c r="E63" s="285"/>
      <c r="F63" s="285">
        <v>0</v>
      </c>
      <c r="G63" s="285">
        <v>0</v>
      </c>
      <c r="H63" s="563">
        <v>0</v>
      </c>
      <c r="I63" s="285">
        <v>0</v>
      </c>
      <c r="J63" s="990">
        <f t="shared" si="5"/>
        <v>0</v>
      </c>
      <c r="K63" s="986">
        <v>0</v>
      </c>
      <c r="L63" s="1194">
        <v>0</v>
      </c>
      <c r="N63" s="1287" t="s">
        <v>289</v>
      </c>
      <c r="O63" s="562" t="s">
        <v>138</v>
      </c>
      <c r="P63" s="562" t="s">
        <v>253</v>
      </c>
      <c r="Q63" s="285">
        <v>0</v>
      </c>
      <c r="R63" s="285"/>
      <c r="S63" s="285">
        <v>0</v>
      </c>
      <c r="T63" s="285">
        <v>0</v>
      </c>
      <c r="U63" s="563">
        <v>0</v>
      </c>
      <c r="V63" s="285">
        <v>0</v>
      </c>
      <c r="W63" s="990">
        <f t="shared" si="6"/>
        <v>0</v>
      </c>
      <c r="X63" s="285">
        <v>0</v>
      </c>
      <c r="Y63" s="1194">
        <v>0</v>
      </c>
    </row>
    <row r="64" spans="1:25">
      <c r="A64" s="1287" t="s">
        <v>290</v>
      </c>
      <c r="B64" s="562" t="s">
        <v>138</v>
      </c>
      <c r="C64" s="562" t="s">
        <v>253</v>
      </c>
      <c r="D64" s="285">
        <v>0</v>
      </c>
      <c r="E64" s="285"/>
      <c r="F64" s="285">
        <v>0</v>
      </c>
      <c r="G64" s="285">
        <v>0</v>
      </c>
      <c r="H64" s="563">
        <v>0</v>
      </c>
      <c r="I64" s="285">
        <v>0</v>
      </c>
      <c r="J64" s="990">
        <f t="shared" si="5"/>
        <v>0</v>
      </c>
      <c r="K64" s="986">
        <v>0</v>
      </c>
      <c r="L64" s="1194">
        <v>0</v>
      </c>
      <c r="N64" s="1287" t="s">
        <v>290</v>
      </c>
      <c r="O64" s="562" t="s">
        <v>138</v>
      </c>
      <c r="P64" s="562" t="s">
        <v>253</v>
      </c>
      <c r="Q64" s="285">
        <v>0</v>
      </c>
      <c r="R64" s="285"/>
      <c r="S64" s="285">
        <v>0</v>
      </c>
      <c r="T64" s="285">
        <v>0</v>
      </c>
      <c r="U64" s="563">
        <v>0</v>
      </c>
      <c r="V64" s="285">
        <v>0</v>
      </c>
      <c r="W64" s="990">
        <f t="shared" si="6"/>
        <v>0</v>
      </c>
      <c r="X64" s="285">
        <v>0</v>
      </c>
      <c r="Y64" s="1194">
        <v>0</v>
      </c>
    </row>
    <row r="65" spans="1:25">
      <c r="A65" s="1287" t="s">
        <v>291</v>
      </c>
      <c r="B65" s="562" t="s">
        <v>138</v>
      </c>
      <c r="C65" s="562" t="s">
        <v>253</v>
      </c>
      <c r="D65" s="285">
        <v>0</v>
      </c>
      <c r="E65" s="285"/>
      <c r="F65" s="285">
        <v>0</v>
      </c>
      <c r="G65" s="285">
        <v>0</v>
      </c>
      <c r="H65" s="563">
        <v>0</v>
      </c>
      <c r="I65" s="285">
        <v>0</v>
      </c>
      <c r="J65" s="990">
        <f t="shared" si="5"/>
        <v>0</v>
      </c>
      <c r="K65" s="986">
        <v>0</v>
      </c>
      <c r="L65" s="1194">
        <v>0</v>
      </c>
      <c r="N65" s="1287" t="s">
        <v>291</v>
      </c>
      <c r="O65" s="562" t="s">
        <v>138</v>
      </c>
      <c r="P65" s="562" t="s">
        <v>253</v>
      </c>
      <c r="Q65" s="285">
        <v>0</v>
      </c>
      <c r="R65" s="285"/>
      <c r="S65" s="285">
        <v>0</v>
      </c>
      <c r="T65" s="285">
        <v>0</v>
      </c>
      <c r="U65" s="563">
        <v>0</v>
      </c>
      <c r="V65" s="285">
        <v>0</v>
      </c>
      <c r="W65" s="990">
        <f t="shared" si="6"/>
        <v>0</v>
      </c>
      <c r="X65" s="285">
        <v>0</v>
      </c>
      <c r="Y65" s="1194">
        <v>0</v>
      </c>
    </row>
    <row r="66" spans="1:25">
      <c r="A66" s="1286" t="s">
        <v>292</v>
      </c>
      <c r="B66" s="565" t="s">
        <v>138</v>
      </c>
      <c r="C66" s="562" t="s">
        <v>253</v>
      </c>
      <c r="D66" s="285">
        <v>0</v>
      </c>
      <c r="E66" s="285"/>
      <c r="F66" s="285">
        <v>0</v>
      </c>
      <c r="G66" s="285">
        <v>0</v>
      </c>
      <c r="H66" s="563">
        <v>0</v>
      </c>
      <c r="I66" s="285">
        <v>0</v>
      </c>
      <c r="J66" s="990">
        <f t="shared" si="5"/>
        <v>0</v>
      </c>
      <c r="K66" s="986">
        <v>0</v>
      </c>
      <c r="L66" s="1194">
        <v>0</v>
      </c>
      <c r="N66" s="1286" t="s">
        <v>292</v>
      </c>
      <c r="O66" s="565" t="s">
        <v>138</v>
      </c>
      <c r="P66" s="562" t="s">
        <v>253</v>
      </c>
      <c r="Q66" s="285">
        <v>0</v>
      </c>
      <c r="R66" s="285"/>
      <c r="S66" s="285">
        <v>0</v>
      </c>
      <c r="T66" s="285">
        <v>0</v>
      </c>
      <c r="U66" s="563">
        <v>0</v>
      </c>
      <c r="V66" s="285">
        <v>0</v>
      </c>
      <c r="W66" s="990">
        <f t="shared" si="6"/>
        <v>0</v>
      </c>
      <c r="X66" s="285">
        <v>0</v>
      </c>
      <c r="Y66" s="1194">
        <v>0</v>
      </c>
    </row>
    <row r="67" spans="1:25">
      <c r="A67" s="1287" t="s">
        <v>293</v>
      </c>
      <c r="B67" s="562" t="s">
        <v>138</v>
      </c>
      <c r="C67" s="562" t="s">
        <v>253</v>
      </c>
      <c r="D67" s="285">
        <v>0</v>
      </c>
      <c r="E67" s="285"/>
      <c r="F67" s="285">
        <v>0</v>
      </c>
      <c r="G67" s="285">
        <v>0</v>
      </c>
      <c r="H67" s="563">
        <v>0</v>
      </c>
      <c r="I67" s="285">
        <v>0</v>
      </c>
      <c r="J67" s="990">
        <f t="shared" si="5"/>
        <v>0</v>
      </c>
      <c r="K67" s="986">
        <v>0</v>
      </c>
      <c r="L67" s="1194">
        <v>0</v>
      </c>
      <c r="N67" s="1287" t="s">
        <v>293</v>
      </c>
      <c r="O67" s="562" t="s">
        <v>138</v>
      </c>
      <c r="P67" s="562" t="s">
        <v>253</v>
      </c>
      <c r="Q67" s="285">
        <v>0</v>
      </c>
      <c r="R67" s="285"/>
      <c r="S67" s="285">
        <v>0</v>
      </c>
      <c r="T67" s="285">
        <v>0</v>
      </c>
      <c r="U67" s="563">
        <v>0</v>
      </c>
      <c r="V67" s="285">
        <v>0</v>
      </c>
      <c r="W67" s="990">
        <f t="shared" si="6"/>
        <v>0</v>
      </c>
      <c r="X67" s="285">
        <v>0</v>
      </c>
      <c r="Y67" s="1194">
        <v>0</v>
      </c>
    </row>
    <row r="68" spans="1:25">
      <c r="A68" s="1285" t="s">
        <v>294</v>
      </c>
      <c r="B68" s="562" t="s">
        <v>138</v>
      </c>
      <c r="C68" s="562" t="s">
        <v>253</v>
      </c>
      <c r="D68" s="285">
        <v>0</v>
      </c>
      <c r="E68" s="285"/>
      <c r="F68" s="285">
        <v>0</v>
      </c>
      <c r="G68" s="285">
        <v>0</v>
      </c>
      <c r="H68" s="563">
        <v>0</v>
      </c>
      <c r="I68" s="285">
        <v>0</v>
      </c>
      <c r="J68" s="990">
        <f t="shared" si="5"/>
        <v>0</v>
      </c>
      <c r="K68" s="986">
        <v>0</v>
      </c>
      <c r="L68" s="1194">
        <v>0</v>
      </c>
      <c r="N68" s="1285" t="s">
        <v>294</v>
      </c>
      <c r="O68" s="562" t="s">
        <v>138</v>
      </c>
      <c r="P68" s="562" t="s">
        <v>253</v>
      </c>
      <c r="Q68" s="285">
        <v>0</v>
      </c>
      <c r="R68" s="285"/>
      <c r="S68" s="285">
        <v>0</v>
      </c>
      <c r="T68" s="285">
        <v>0</v>
      </c>
      <c r="U68" s="563">
        <v>0</v>
      </c>
      <c r="V68" s="285">
        <v>0</v>
      </c>
      <c r="W68" s="990">
        <f t="shared" si="6"/>
        <v>0</v>
      </c>
      <c r="X68" s="285">
        <v>0</v>
      </c>
      <c r="Y68" s="1194">
        <v>0</v>
      </c>
    </row>
    <row r="69" spans="1:25">
      <c r="A69" s="1285" t="s">
        <v>295</v>
      </c>
      <c r="B69" s="562" t="s">
        <v>138</v>
      </c>
      <c r="C69" s="562" t="s">
        <v>253</v>
      </c>
      <c r="D69" s="285">
        <v>0</v>
      </c>
      <c r="E69" s="285"/>
      <c r="F69" s="285">
        <v>0</v>
      </c>
      <c r="G69" s="285">
        <v>0</v>
      </c>
      <c r="H69" s="563">
        <v>0</v>
      </c>
      <c r="I69" s="285">
        <v>0</v>
      </c>
      <c r="J69" s="990">
        <f t="shared" si="5"/>
        <v>0</v>
      </c>
      <c r="K69" s="986">
        <v>0</v>
      </c>
      <c r="L69" s="1194">
        <v>0</v>
      </c>
      <c r="N69" s="1285" t="s">
        <v>295</v>
      </c>
      <c r="O69" s="562" t="s">
        <v>138</v>
      </c>
      <c r="P69" s="562" t="s">
        <v>253</v>
      </c>
      <c r="Q69" s="285">
        <v>0</v>
      </c>
      <c r="R69" s="285"/>
      <c r="S69" s="285">
        <v>0</v>
      </c>
      <c r="T69" s="285">
        <v>0</v>
      </c>
      <c r="U69" s="563">
        <v>0</v>
      </c>
      <c r="V69" s="285">
        <v>0</v>
      </c>
      <c r="W69" s="990">
        <f t="shared" si="6"/>
        <v>0</v>
      </c>
      <c r="X69" s="285">
        <v>0</v>
      </c>
      <c r="Y69" s="1194">
        <v>0</v>
      </c>
    </row>
    <row r="70" spans="1:25">
      <c r="A70" s="1285" t="s">
        <v>296</v>
      </c>
      <c r="B70" s="562" t="s">
        <v>138</v>
      </c>
      <c r="C70" s="562" t="s">
        <v>253</v>
      </c>
      <c r="D70" s="285">
        <v>0</v>
      </c>
      <c r="E70" s="285"/>
      <c r="F70" s="285">
        <v>0</v>
      </c>
      <c r="G70" s="285">
        <v>0</v>
      </c>
      <c r="H70" s="563">
        <v>0</v>
      </c>
      <c r="I70" s="285">
        <v>0</v>
      </c>
      <c r="J70" s="990">
        <f t="shared" si="5"/>
        <v>0</v>
      </c>
      <c r="K70" s="986">
        <v>0</v>
      </c>
      <c r="L70" s="1194">
        <v>0</v>
      </c>
      <c r="N70" s="1285" t="s">
        <v>296</v>
      </c>
      <c r="O70" s="562" t="s">
        <v>138</v>
      </c>
      <c r="P70" s="562" t="s">
        <v>253</v>
      </c>
      <c r="Q70" s="285">
        <v>0</v>
      </c>
      <c r="R70" s="285"/>
      <c r="S70" s="285">
        <v>0</v>
      </c>
      <c r="T70" s="285">
        <v>0</v>
      </c>
      <c r="U70" s="563">
        <v>0</v>
      </c>
      <c r="V70" s="285">
        <v>0</v>
      </c>
      <c r="W70" s="990">
        <f t="shared" si="6"/>
        <v>0</v>
      </c>
      <c r="X70" s="285">
        <v>0</v>
      </c>
      <c r="Y70" s="1194">
        <v>0</v>
      </c>
    </row>
    <row r="71" spans="1:25">
      <c r="A71" s="1289" t="s">
        <v>297</v>
      </c>
      <c r="B71" s="562" t="s">
        <v>138</v>
      </c>
      <c r="C71" s="562" t="s">
        <v>248</v>
      </c>
      <c r="D71" s="285">
        <v>0</v>
      </c>
      <c r="E71" s="285"/>
      <c r="F71" s="285">
        <v>0</v>
      </c>
      <c r="G71" s="285">
        <v>0</v>
      </c>
      <c r="H71" s="563">
        <v>0</v>
      </c>
      <c r="I71" s="285">
        <v>0</v>
      </c>
      <c r="J71" s="990">
        <f t="shared" si="5"/>
        <v>0</v>
      </c>
      <c r="K71" s="986">
        <v>0</v>
      </c>
      <c r="L71" s="1194">
        <v>0</v>
      </c>
      <c r="N71" s="1289" t="s">
        <v>297</v>
      </c>
      <c r="O71" s="562" t="s">
        <v>138</v>
      </c>
      <c r="P71" s="562" t="s">
        <v>248</v>
      </c>
      <c r="Q71" s="285">
        <v>0</v>
      </c>
      <c r="R71" s="285"/>
      <c r="S71" s="285">
        <v>0</v>
      </c>
      <c r="T71" s="285">
        <v>0</v>
      </c>
      <c r="U71" s="563">
        <v>0</v>
      </c>
      <c r="V71" s="285">
        <v>0</v>
      </c>
      <c r="W71" s="990">
        <f t="shared" si="6"/>
        <v>0</v>
      </c>
      <c r="X71" s="285">
        <v>0</v>
      </c>
      <c r="Y71" s="1194">
        <v>0</v>
      </c>
    </row>
    <row r="72" spans="1:25">
      <c r="A72" s="1288" t="s">
        <v>298</v>
      </c>
      <c r="B72" s="562" t="s">
        <v>138</v>
      </c>
      <c r="C72" s="562" t="s">
        <v>248</v>
      </c>
      <c r="D72" s="285">
        <v>0</v>
      </c>
      <c r="E72" s="285"/>
      <c r="F72" s="285">
        <v>0</v>
      </c>
      <c r="G72" s="285">
        <v>0</v>
      </c>
      <c r="H72" s="563">
        <v>0</v>
      </c>
      <c r="I72" s="285">
        <v>0</v>
      </c>
      <c r="J72" s="990">
        <f t="shared" si="5"/>
        <v>0</v>
      </c>
      <c r="K72" s="986">
        <v>0</v>
      </c>
      <c r="L72" s="1194">
        <v>0</v>
      </c>
      <c r="N72" s="1288" t="s">
        <v>298</v>
      </c>
      <c r="O72" s="562" t="s">
        <v>138</v>
      </c>
      <c r="P72" s="562" t="s">
        <v>248</v>
      </c>
      <c r="Q72" s="285">
        <v>0</v>
      </c>
      <c r="R72" s="285"/>
      <c r="S72" s="285">
        <v>0</v>
      </c>
      <c r="T72" s="285">
        <v>0</v>
      </c>
      <c r="U72" s="563">
        <v>0</v>
      </c>
      <c r="V72" s="285">
        <v>0</v>
      </c>
      <c r="W72" s="990">
        <f t="shared" si="6"/>
        <v>0</v>
      </c>
      <c r="X72" s="285">
        <v>0</v>
      </c>
      <c r="Y72" s="1194">
        <v>0</v>
      </c>
    </row>
    <row r="73" spans="1:25">
      <c r="A73" s="1288"/>
      <c r="B73" s="562"/>
      <c r="C73" s="562"/>
      <c r="D73" s="285"/>
      <c r="E73" s="285"/>
      <c r="F73" s="285"/>
      <c r="G73" s="285"/>
      <c r="H73" s="563"/>
      <c r="I73" s="285"/>
      <c r="J73" s="990"/>
      <c r="K73" s="986"/>
      <c r="L73" s="1194"/>
      <c r="N73" s="1288"/>
      <c r="O73" s="562"/>
      <c r="P73" s="562"/>
      <c r="Q73" s="285"/>
      <c r="R73" s="285"/>
      <c r="S73" s="285"/>
      <c r="T73" s="285"/>
      <c r="U73" s="563"/>
      <c r="V73" s="285"/>
      <c r="W73" s="1049"/>
      <c r="X73" s="285"/>
      <c r="Y73" s="1194"/>
    </row>
    <row r="74" spans="1:25">
      <c r="A74" s="1042" t="s">
        <v>209</v>
      </c>
      <c r="B74" s="559"/>
      <c r="C74" s="559"/>
      <c r="D74" s="532"/>
      <c r="E74" s="532"/>
      <c r="F74" s="564"/>
      <c r="G74" s="564"/>
      <c r="H74" s="564"/>
      <c r="I74" s="532"/>
      <c r="J74" s="989"/>
      <c r="K74" s="987"/>
      <c r="L74" s="1728"/>
      <c r="N74" s="1042" t="s">
        <v>209</v>
      </c>
      <c r="O74" s="559"/>
      <c r="P74" s="559"/>
      <c r="Q74" s="532"/>
      <c r="R74" s="532"/>
      <c r="S74" s="564"/>
      <c r="T74" s="564"/>
      <c r="U74" s="564"/>
      <c r="V74" s="532"/>
      <c r="W74" s="1048"/>
      <c r="X74" s="564"/>
      <c r="Y74" s="1728"/>
    </row>
    <row r="75" spans="1:25">
      <c r="A75" s="1288" t="s">
        <v>299</v>
      </c>
      <c r="B75" s="562" t="s">
        <v>138</v>
      </c>
      <c r="C75" s="562" t="s">
        <v>248</v>
      </c>
      <c r="D75" s="285">
        <v>0</v>
      </c>
      <c r="E75" s="285"/>
      <c r="F75" s="285">
        <v>0</v>
      </c>
      <c r="G75" s="285">
        <v>0</v>
      </c>
      <c r="H75" s="563">
        <v>0</v>
      </c>
      <c r="I75" s="285">
        <v>0</v>
      </c>
      <c r="J75" s="990">
        <f t="shared" ref="J75:J81" si="7">IFERROR(I75/$I$99,0)</f>
        <v>0</v>
      </c>
      <c r="K75" s="986">
        <v>0</v>
      </c>
      <c r="L75" s="1194">
        <v>0</v>
      </c>
      <c r="N75" s="1288" t="s">
        <v>299</v>
      </c>
      <c r="O75" s="562" t="s">
        <v>138</v>
      </c>
      <c r="P75" s="562" t="s">
        <v>248</v>
      </c>
      <c r="Q75" s="285">
        <v>0</v>
      </c>
      <c r="R75" s="285"/>
      <c r="S75" s="285">
        <v>0</v>
      </c>
      <c r="T75" s="285">
        <v>0</v>
      </c>
      <c r="U75" s="563">
        <v>0</v>
      </c>
      <c r="V75" s="285">
        <v>0</v>
      </c>
      <c r="W75" s="990">
        <f t="shared" ref="W75:W82" si="8">IFERROR(V75/$I$99,0)</f>
        <v>0</v>
      </c>
      <c r="X75" s="285">
        <v>0</v>
      </c>
      <c r="Y75" s="1194">
        <v>0</v>
      </c>
    </row>
    <row r="76" spans="1:25">
      <c r="A76" s="1288" t="s">
        <v>300</v>
      </c>
      <c r="B76" s="562" t="s">
        <v>138</v>
      </c>
      <c r="C76" s="562" t="s">
        <v>253</v>
      </c>
      <c r="D76" s="285">
        <v>0</v>
      </c>
      <c r="E76" s="285"/>
      <c r="F76" s="285">
        <v>0</v>
      </c>
      <c r="G76" s="285">
        <v>0</v>
      </c>
      <c r="H76" s="563">
        <v>0</v>
      </c>
      <c r="I76" s="285">
        <v>0</v>
      </c>
      <c r="J76" s="990">
        <f t="shared" si="7"/>
        <v>0</v>
      </c>
      <c r="K76" s="986">
        <v>0</v>
      </c>
      <c r="L76" s="1194">
        <v>0</v>
      </c>
      <c r="N76" s="1288" t="s">
        <v>300</v>
      </c>
      <c r="O76" s="562" t="s">
        <v>138</v>
      </c>
      <c r="P76" s="562" t="s">
        <v>253</v>
      </c>
      <c r="Q76" s="285">
        <v>0</v>
      </c>
      <c r="R76" s="285"/>
      <c r="S76" s="285">
        <v>0</v>
      </c>
      <c r="T76" s="285">
        <v>0</v>
      </c>
      <c r="U76" s="563">
        <v>0</v>
      </c>
      <c r="V76" s="285">
        <v>0</v>
      </c>
      <c r="W76" s="990">
        <f t="shared" si="8"/>
        <v>0</v>
      </c>
      <c r="X76" s="285">
        <v>0</v>
      </c>
      <c r="Y76" s="1194">
        <v>0</v>
      </c>
    </row>
    <row r="77" spans="1:25">
      <c r="A77" s="1250" t="s">
        <v>301</v>
      </c>
      <c r="B77" s="562" t="s">
        <v>138</v>
      </c>
      <c r="C77" s="562" t="s">
        <v>253</v>
      </c>
      <c r="D77" s="285">
        <v>0</v>
      </c>
      <c r="E77" s="285"/>
      <c r="F77" s="285">
        <v>0</v>
      </c>
      <c r="G77" s="285">
        <v>0</v>
      </c>
      <c r="H77" s="563">
        <v>0</v>
      </c>
      <c r="I77" s="285">
        <v>0</v>
      </c>
      <c r="J77" s="990">
        <f t="shared" si="7"/>
        <v>0</v>
      </c>
      <c r="K77" s="986">
        <v>0</v>
      </c>
      <c r="L77" s="1194">
        <v>0</v>
      </c>
      <c r="N77" s="1250" t="s">
        <v>301</v>
      </c>
      <c r="O77" s="562" t="s">
        <v>138</v>
      </c>
      <c r="P77" s="562" t="s">
        <v>253</v>
      </c>
      <c r="Q77" s="285">
        <v>0</v>
      </c>
      <c r="R77" s="285"/>
      <c r="S77" s="285">
        <v>0</v>
      </c>
      <c r="T77" s="285">
        <v>0</v>
      </c>
      <c r="U77" s="563">
        <v>0</v>
      </c>
      <c r="V77" s="285">
        <v>0</v>
      </c>
      <c r="W77" s="990">
        <f t="shared" si="8"/>
        <v>0</v>
      </c>
      <c r="X77" s="285">
        <v>0</v>
      </c>
      <c r="Y77" s="1194">
        <v>0</v>
      </c>
    </row>
    <row r="78" spans="1:25">
      <c r="A78" s="1250" t="s">
        <v>212</v>
      </c>
      <c r="B78" s="562" t="s">
        <v>138</v>
      </c>
      <c r="C78" s="562" t="s">
        <v>248</v>
      </c>
      <c r="D78" s="285">
        <v>0</v>
      </c>
      <c r="E78" s="285"/>
      <c r="F78" s="285">
        <v>0</v>
      </c>
      <c r="G78" s="285">
        <v>0</v>
      </c>
      <c r="H78" s="563">
        <v>0</v>
      </c>
      <c r="I78" s="285">
        <v>0</v>
      </c>
      <c r="J78" s="990">
        <f t="shared" si="7"/>
        <v>0</v>
      </c>
      <c r="K78" s="986">
        <v>0</v>
      </c>
      <c r="L78" s="1194">
        <v>0</v>
      </c>
      <c r="N78" s="1250" t="s">
        <v>212</v>
      </c>
      <c r="O78" s="562" t="s">
        <v>138</v>
      </c>
      <c r="P78" s="562" t="s">
        <v>248</v>
      </c>
      <c r="Q78" s="285">
        <v>0</v>
      </c>
      <c r="R78" s="285"/>
      <c r="S78" s="285">
        <v>0</v>
      </c>
      <c r="T78" s="285">
        <v>0</v>
      </c>
      <c r="U78" s="563">
        <v>0</v>
      </c>
      <c r="V78" s="285">
        <v>0</v>
      </c>
      <c r="W78" s="990">
        <f t="shared" si="8"/>
        <v>0</v>
      </c>
      <c r="X78" s="285">
        <v>0</v>
      </c>
      <c r="Y78" s="1194">
        <v>0</v>
      </c>
    </row>
    <row r="79" spans="1:25">
      <c r="A79" s="1250" t="s">
        <v>210</v>
      </c>
      <c r="B79" s="562" t="s">
        <v>143</v>
      </c>
      <c r="C79" s="562" t="s">
        <v>248</v>
      </c>
      <c r="D79" s="285">
        <v>0</v>
      </c>
      <c r="E79" s="285"/>
      <c r="F79" s="285">
        <v>0</v>
      </c>
      <c r="G79" s="285">
        <v>0</v>
      </c>
      <c r="H79" s="563">
        <v>0</v>
      </c>
      <c r="I79" s="285">
        <v>0</v>
      </c>
      <c r="J79" s="990">
        <f t="shared" si="7"/>
        <v>0</v>
      </c>
      <c r="K79" s="986">
        <v>0</v>
      </c>
      <c r="L79" s="1194">
        <v>0</v>
      </c>
      <c r="N79" s="1250" t="s">
        <v>210</v>
      </c>
      <c r="O79" s="562" t="s">
        <v>143</v>
      </c>
      <c r="P79" s="562" t="s">
        <v>248</v>
      </c>
      <c r="Q79" s="285">
        <v>0</v>
      </c>
      <c r="R79" s="285"/>
      <c r="S79" s="285">
        <v>0</v>
      </c>
      <c r="T79" s="285">
        <v>0</v>
      </c>
      <c r="U79" s="563">
        <v>0</v>
      </c>
      <c r="V79" s="285">
        <v>0</v>
      </c>
      <c r="W79" s="990">
        <f t="shared" si="8"/>
        <v>0</v>
      </c>
      <c r="X79" s="285">
        <v>0</v>
      </c>
      <c r="Y79" s="1194">
        <v>0</v>
      </c>
    </row>
    <row r="80" spans="1:25">
      <c r="A80" s="1250" t="s">
        <v>211</v>
      </c>
      <c r="B80" s="562" t="s">
        <v>138</v>
      </c>
      <c r="C80" s="562" t="s">
        <v>248</v>
      </c>
      <c r="D80" s="285">
        <v>0</v>
      </c>
      <c r="E80" s="285"/>
      <c r="F80" s="285">
        <v>0</v>
      </c>
      <c r="G80" s="285">
        <v>0</v>
      </c>
      <c r="H80" s="563">
        <v>0</v>
      </c>
      <c r="I80" s="285">
        <v>0</v>
      </c>
      <c r="J80" s="990">
        <f t="shared" si="7"/>
        <v>0</v>
      </c>
      <c r="K80" s="986">
        <v>0</v>
      </c>
      <c r="L80" s="1194">
        <v>0</v>
      </c>
      <c r="N80" s="1250" t="s">
        <v>211</v>
      </c>
      <c r="O80" s="562" t="s">
        <v>138</v>
      </c>
      <c r="P80" s="562" t="s">
        <v>248</v>
      </c>
      <c r="Q80" s="285">
        <v>0</v>
      </c>
      <c r="R80" s="285"/>
      <c r="S80" s="285">
        <v>0</v>
      </c>
      <c r="T80" s="285">
        <v>0</v>
      </c>
      <c r="U80" s="563">
        <v>0</v>
      </c>
      <c r="V80" s="285">
        <v>0</v>
      </c>
      <c r="W80" s="990">
        <f t="shared" si="8"/>
        <v>0</v>
      </c>
      <c r="X80" s="285">
        <v>0</v>
      </c>
      <c r="Y80" s="1194">
        <v>0</v>
      </c>
    </row>
    <row r="81" spans="1:25">
      <c r="A81" s="1250" t="s">
        <v>211</v>
      </c>
      <c r="B81" s="562" t="s">
        <v>138</v>
      </c>
      <c r="C81" s="562" t="s">
        <v>253</v>
      </c>
      <c r="D81" s="285">
        <v>0</v>
      </c>
      <c r="E81" s="285"/>
      <c r="F81" s="285">
        <v>0</v>
      </c>
      <c r="G81" s="285">
        <v>0</v>
      </c>
      <c r="H81" s="563">
        <v>0</v>
      </c>
      <c r="I81" s="285">
        <v>0</v>
      </c>
      <c r="J81" s="990">
        <f t="shared" si="7"/>
        <v>0</v>
      </c>
      <c r="K81" s="986">
        <v>0</v>
      </c>
      <c r="L81" s="1194">
        <v>0</v>
      </c>
      <c r="N81" s="1250" t="s">
        <v>211</v>
      </c>
      <c r="O81" s="562" t="s">
        <v>138</v>
      </c>
      <c r="P81" s="562" t="s">
        <v>253</v>
      </c>
      <c r="Q81" s="285">
        <v>0</v>
      </c>
      <c r="R81" s="285"/>
      <c r="S81" s="285">
        <v>0</v>
      </c>
      <c r="T81" s="285">
        <v>0</v>
      </c>
      <c r="U81" s="563">
        <v>0</v>
      </c>
      <c r="V81" s="285">
        <v>0</v>
      </c>
      <c r="W81" s="990">
        <f t="shared" si="8"/>
        <v>0</v>
      </c>
      <c r="X81" s="285">
        <v>0</v>
      </c>
      <c r="Y81" s="1194">
        <v>0</v>
      </c>
    </row>
    <row r="82" spans="1:25">
      <c r="A82" s="1196" t="s">
        <v>302</v>
      </c>
      <c r="B82" s="562" t="s">
        <v>138</v>
      </c>
      <c r="C82" s="562" t="s">
        <v>253</v>
      </c>
      <c r="D82" s="285">
        <v>0</v>
      </c>
      <c r="E82" s="285"/>
      <c r="F82" s="285">
        <v>0</v>
      </c>
      <c r="G82" s="285">
        <v>0</v>
      </c>
      <c r="H82" s="563">
        <v>0</v>
      </c>
      <c r="I82" s="285">
        <v>0</v>
      </c>
      <c r="J82" s="990">
        <f>IFERROR(I82/$I$99,0)</f>
        <v>0</v>
      </c>
      <c r="K82" s="986">
        <v>0</v>
      </c>
      <c r="L82" s="1194">
        <v>0</v>
      </c>
      <c r="N82" s="1196" t="s">
        <v>302</v>
      </c>
      <c r="O82" s="562" t="s">
        <v>138</v>
      </c>
      <c r="P82" s="562" t="s">
        <v>253</v>
      </c>
      <c r="Q82" s="285">
        <v>0</v>
      </c>
      <c r="R82" s="285"/>
      <c r="S82" s="285">
        <v>0</v>
      </c>
      <c r="T82" s="285">
        <v>0</v>
      </c>
      <c r="U82" s="563">
        <v>0</v>
      </c>
      <c r="V82" s="285">
        <v>0</v>
      </c>
      <c r="W82" s="990">
        <f t="shared" si="8"/>
        <v>0</v>
      </c>
      <c r="X82" s="285">
        <v>0</v>
      </c>
      <c r="Y82" s="1194">
        <v>0</v>
      </c>
    </row>
    <row r="83" spans="1:25">
      <c r="A83" s="1196"/>
      <c r="B83" s="562"/>
      <c r="C83" s="562"/>
      <c r="D83" s="285"/>
      <c r="E83" s="285"/>
      <c r="F83" s="563"/>
      <c r="G83" s="563"/>
      <c r="H83" s="563"/>
      <c r="I83" s="296"/>
      <c r="J83" s="990"/>
      <c r="K83" s="988"/>
      <c r="L83" s="1730"/>
      <c r="N83" s="1196"/>
      <c r="O83" s="562"/>
      <c r="P83" s="562"/>
      <c r="Q83" s="285"/>
      <c r="R83" s="285"/>
      <c r="S83" s="563"/>
      <c r="T83" s="563"/>
      <c r="U83" s="563"/>
      <c r="V83" s="296"/>
      <c r="W83" s="1049"/>
      <c r="X83" s="563"/>
      <c r="Y83" s="1730"/>
    </row>
    <row r="84" spans="1:25">
      <c r="A84" s="1042" t="s">
        <v>303</v>
      </c>
      <c r="B84" s="559"/>
      <c r="C84" s="559"/>
      <c r="D84" s="532"/>
      <c r="E84" s="532"/>
      <c r="F84" s="564"/>
      <c r="G84" s="564"/>
      <c r="H84" s="564"/>
      <c r="I84" s="532"/>
      <c r="J84" s="989"/>
      <c r="K84" s="987"/>
      <c r="L84" s="1728"/>
      <c r="N84" s="1042" t="s">
        <v>303</v>
      </c>
      <c r="O84" s="559"/>
      <c r="P84" s="559"/>
      <c r="Q84" s="532"/>
      <c r="R84" s="532"/>
      <c r="S84" s="564"/>
      <c r="T84" s="564"/>
      <c r="U84" s="564"/>
      <c r="V84" s="532"/>
      <c r="W84" s="1048"/>
      <c r="X84" s="564"/>
      <c r="Y84" s="1728"/>
    </row>
    <row r="85" spans="1:25">
      <c r="A85" s="1250" t="s">
        <v>304</v>
      </c>
      <c r="B85" s="562" t="s">
        <v>138</v>
      </c>
      <c r="C85" s="562" t="s">
        <v>248</v>
      </c>
      <c r="D85" s="285">
        <v>0</v>
      </c>
      <c r="E85" s="285"/>
      <c r="F85" s="285">
        <v>0</v>
      </c>
      <c r="G85" s="285">
        <v>0</v>
      </c>
      <c r="H85" s="563">
        <v>0</v>
      </c>
      <c r="I85" s="285">
        <v>0</v>
      </c>
      <c r="J85" s="990">
        <f t="shared" ref="J85:J92" si="9">IFERROR(I85/$I$99,0)</f>
        <v>0</v>
      </c>
      <c r="K85" s="986">
        <v>0</v>
      </c>
      <c r="L85" s="1194">
        <v>0</v>
      </c>
      <c r="N85" s="1250" t="s">
        <v>304</v>
      </c>
      <c r="O85" s="562" t="s">
        <v>138</v>
      </c>
      <c r="P85" s="562" t="s">
        <v>248</v>
      </c>
      <c r="Q85" s="285">
        <v>0</v>
      </c>
      <c r="R85" s="285"/>
      <c r="S85" s="285">
        <v>0</v>
      </c>
      <c r="T85" s="285">
        <v>0</v>
      </c>
      <c r="U85" s="563">
        <v>0</v>
      </c>
      <c r="V85" s="285">
        <v>0</v>
      </c>
      <c r="W85" s="990">
        <f t="shared" ref="W85:W97" si="10">IFERROR(V85/$I$99,0)</f>
        <v>0</v>
      </c>
      <c r="X85" s="285">
        <v>0</v>
      </c>
      <c r="Y85" s="1194">
        <v>0</v>
      </c>
    </row>
    <row r="86" spans="1:25">
      <c r="A86" s="1250" t="s">
        <v>305</v>
      </c>
      <c r="B86" s="562" t="s">
        <v>138</v>
      </c>
      <c r="C86" s="562" t="s">
        <v>248</v>
      </c>
      <c r="D86" s="285">
        <v>0</v>
      </c>
      <c r="E86" s="285"/>
      <c r="F86" s="285">
        <v>0</v>
      </c>
      <c r="G86" s="285">
        <v>0</v>
      </c>
      <c r="H86" s="563">
        <v>0</v>
      </c>
      <c r="I86" s="285">
        <v>0</v>
      </c>
      <c r="J86" s="990">
        <f t="shared" si="9"/>
        <v>0</v>
      </c>
      <c r="K86" s="986">
        <v>0</v>
      </c>
      <c r="L86" s="1194">
        <v>0</v>
      </c>
      <c r="N86" s="1250" t="s">
        <v>305</v>
      </c>
      <c r="O86" s="562" t="s">
        <v>138</v>
      </c>
      <c r="P86" s="562" t="s">
        <v>248</v>
      </c>
      <c r="Q86" s="285">
        <v>0</v>
      </c>
      <c r="R86" s="285"/>
      <c r="S86" s="285">
        <v>0</v>
      </c>
      <c r="T86" s="285">
        <v>0</v>
      </c>
      <c r="U86" s="563">
        <v>0</v>
      </c>
      <c r="V86" s="285">
        <v>0</v>
      </c>
      <c r="W86" s="990">
        <f t="shared" si="10"/>
        <v>0</v>
      </c>
      <c r="X86" s="285">
        <v>0</v>
      </c>
      <c r="Y86" s="1194">
        <v>0</v>
      </c>
    </row>
    <row r="87" spans="1:25">
      <c r="A87" s="1731" t="s">
        <v>306</v>
      </c>
      <c r="B87" s="562" t="s">
        <v>138</v>
      </c>
      <c r="C87" s="562" t="s">
        <v>248</v>
      </c>
      <c r="D87" s="285">
        <v>0</v>
      </c>
      <c r="E87" s="285"/>
      <c r="F87" s="285">
        <v>0</v>
      </c>
      <c r="G87" s="285">
        <v>0</v>
      </c>
      <c r="H87" s="563">
        <v>0</v>
      </c>
      <c r="I87" s="285">
        <v>0</v>
      </c>
      <c r="J87" s="990">
        <f t="shared" si="9"/>
        <v>0</v>
      </c>
      <c r="K87" s="986">
        <v>0</v>
      </c>
      <c r="L87" s="1194">
        <v>0</v>
      </c>
      <c r="N87" s="1731" t="s">
        <v>306</v>
      </c>
      <c r="O87" s="562" t="s">
        <v>138</v>
      </c>
      <c r="P87" s="562" t="s">
        <v>248</v>
      </c>
      <c r="Q87" s="285">
        <v>0</v>
      </c>
      <c r="R87" s="285"/>
      <c r="S87" s="285">
        <v>0</v>
      </c>
      <c r="T87" s="285">
        <v>0</v>
      </c>
      <c r="U87" s="563">
        <v>0</v>
      </c>
      <c r="V87" s="285">
        <v>0</v>
      </c>
      <c r="W87" s="990">
        <f t="shared" si="10"/>
        <v>0</v>
      </c>
      <c r="X87" s="285">
        <v>0</v>
      </c>
      <c r="Y87" s="1194">
        <v>0</v>
      </c>
    </row>
    <row r="88" spans="1:25">
      <c r="A88" s="1250" t="s">
        <v>307</v>
      </c>
      <c r="B88" s="562" t="s">
        <v>138</v>
      </c>
      <c r="C88" s="562" t="s">
        <v>248</v>
      </c>
      <c r="D88" s="285">
        <v>0</v>
      </c>
      <c r="E88" s="285"/>
      <c r="F88" s="285">
        <v>0</v>
      </c>
      <c r="G88" s="285">
        <v>0</v>
      </c>
      <c r="H88" s="563">
        <v>0</v>
      </c>
      <c r="I88" s="285">
        <v>0</v>
      </c>
      <c r="J88" s="990">
        <f t="shared" si="9"/>
        <v>0</v>
      </c>
      <c r="K88" s="986">
        <v>0</v>
      </c>
      <c r="L88" s="1194">
        <v>0</v>
      </c>
      <c r="N88" s="1250" t="s">
        <v>307</v>
      </c>
      <c r="O88" s="562" t="s">
        <v>138</v>
      </c>
      <c r="P88" s="562" t="s">
        <v>248</v>
      </c>
      <c r="Q88" s="285">
        <v>0</v>
      </c>
      <c r="R88" s="285"/>
      <c r="S88" s="285">
        <v>0</v>
      </c>
      <c r="T88" s="285">
        <v>0</v>
      </c>
      <c r="U88" s="563">
        <v>0</v>
      </c>
      <c r="V88" s="285">
        <v>0</v>
      </c>
      <c r="W88" s="990">
        <f t="shared" si="10"/>
        <v>0</v>
      </c>
      <c r="X88" s="285">
        <v>0</v>
      </c>
      <c r="Y88" s="1194">
        <v>0</v>
      </c>
    </row>
    <row r="89" spans="1:25">
      <c r="A89" s="1250" t="s">
        <v>308</v>
      </c>
      <c r="B89" s="562" t="s">
        <v>138</v>
      </c>
      <c r="C89" s="562" t="s">
        <v>248</v>
      </c>
      <c r="D89" s="285">
        <v>0</v>
      </c>
      <c r="E89" s="285"/>
      <c r="F89" s="285">
        <v>0</v>
      </c>
      <c r="G89" s="285">
        <v>0</v>
      </c>
      <c r="H89" s="563">
        <v>0</v>
      </c>
      <c r="I89" s="285">
        <v>0</v>
      </c>
      <c r="J89" s="990">
        <f t="shared" si="9"/>
        <v>0</v>
      </c>
      <c r="K89" s="986">
        <v>0</v>
      </c>
      <c r="L89" s="1194">
        <v>0</v>
      </c>
      <c r="N89" s="1250" t="s">
        <v>308</v>
      </c>
      <c r="O89" s="562" t="s">
        <v>138</v>
      </c>
      <c r="P89" s="562" t="s">
        <v>248</v>
      </c>
      <c r="Q89" s="285">
        <v>0</v>
      </c>
      <c r="R89" s="285"/>
      <c r="S89" s="285">
        <v>0</v>
      </c>
      <c r="T89" s="285">
        <v>0</v>
      </c>
      <c r="U89" s="563">
        <v>0</v>
      </c>
      <c r="V89" s="285">
        <v>0</v>
      </c>
      <c r="W89" s="990">
        <f t="shared" si="10"/>
        <v>0</v>
      </c>
      <c r="X89" s="285">
        <v>0</v>
      </c>
      <c r="Y89" s="1194">
        <v>0</v>
      </c>
    </row>
    <row r="90" spans="1:25">
      <c r="A90" s="1250" t="s">
        <v>309</v>
      </c>
      <c r="B90" s="562" t="s">
        <v>138</v>
      </c>
      <c r="C90" s="562" t="s">
        <v>253</v>
      </c>
      <c r="D90" s="285">
        <v>0</v>
      </c>
      <c r="E90" s="285"/>
      <c r="F90" s="285">
        <v>0</v>
      </c>
      <c r="G90" s="285">
        <v>0</v>
      </c>
      <c r="H90" s="563">
        <v>0</v>
      </c>
      <c r="I90" s="285">
        <v>0</v>
      </c>
      <c r="J90" s="990">
        <f t="shared" si="9"/>
        <v>0</v>
      </c>
      <c r="K90" s="986">
        <v>0</v>
      </c>
      <c r="L90" s="1194">
        <v>0</v>
      </c>
      <c r="N90" s="1250" t="s">
        <v>309</v>
      </c>
      <c r="O90" s="562" t="s">
        <v>138</v>
      </c>
      <c r="P90" s="562" t="s">
        <v>253</v>
      </c>
      <c r="Q90" s="285">
        <v>0</v>
      </c>
      <c r="R90" s="285"/>
      <c r="S90" s="285">
        <v>0</v>
      </c>
      <c r="T90" s="285">
        <v>0</v>
      </c>
      <c r="U90" s="563">
        <v>0</v>
      </c>
      <c r="V90" s="285">
        <v>0</v>
      </c>
      <c r="W90" s="990">
        <f t="shared" si="10"/>
        <v>0</v>
      </c>
      <c r="X90" s="1054">
        <v>0</v>
      </c>
      <c r="Y90" s="1194">
        <v>0</v>
      </c>
    </row>
    <row r="91" spans="1:25">
      <c r="A91" s="1250" t="s">
        <v>310</v>
      </c>
      <c r="B91" s="562" t="s">
        <v>138</v>
      </c>
      <c r="C91" s="562" t="s">
        <v>253</v>
      </c>
      <c r="D91" s="285">
        <v>0</v>
      </c>
      <c r="E91" s="285"/>
      <c r="F91" s="285">
        <v>0</v>
      </c>
      <c r="G91" s="285">
        <v>0</v>
      </c>
      <c r="H91" s="563">
        <v>0</v>
      </c>
      <c r="I91" s="285">
        <v>0</v>
      </c>
      <c r="J91" s="990">
        <f t="shared" si="9"/>
        <v>0</v>
      </c>
      <c r="K91" s="986">
        <v>0</v>
      </c>
      <c r="L91" s="1194">
        <v>0</v>
      </c>
      <c r="N91" s="1250" t="s">
        <v>310</v>
      </c>
      <c r="O91" s="562" t="s">
        <v>138</v>
      </c>
      <c r="P91" s="562" t="s">
        <v>253</v>
      </c>
      <c r="Q91" s="285">
        <v>0</v>
      </c>
      <c r="R91" s="285"/>
      <c r="S91" s="285">
        <v>0</v>
      </c>
      <c r="T91" s="285">
        <v>0</v>
      </c>
      <c r="U91" s="563">
        <v>0</v>
      </c>
      <c r="V91" s="285">
        <v>0</v>
      </c>
      <c r="W91" s="990">
        <f t="shared" si="10"/>
        <v>0</v>
      </c>
      <c r="X91" s="1054">
        <v>0</v>
      </c>
      <c r="Y91" s="1194">
        <v>0</v>
      </c>
    </row>
    <row r="92" spans="1:25">
      <c r="A92" s="1250" t="s">
        <v>308</v>
      </c>
      <c r="B92" s="562" t="s">
        <v>138</v>
      </c>
      <c r="C92" s="562" t="s">
        <v>253</v>
      </c>
      <c r="D92" s="285">
        <v>0</v>
      </c>
      <c r="E92" s="285"/>
      <c r="F92" s="285">
        <v>0</v>
      </c>
      <c r="G92" s="285">
        <v>0</v>
      </c>
      <c r="H92" s="563">
        <v>0</v>
      </c>
      <c r="I92" s="285">
        <v>0</v>
      </c>
      <c r="J92" s="990">
        <f t="shared" si="9"/>
        <v>0</v>
      </c>
      <c r="K92" s="986">
        <v>0</v>
      </c>
      <c r="L92" s="1194">
        <v>0</v>
      </c>
      <c r="N92" s="1250" t="s">
        <v>308</v>
      </c>
      <c r="O92" s="562" t="s">
        <v>138</v>
      </c>
      <c r="P92" s="562" t="s">
        <v>253</v>
      </c>
      <c r="Q92" s="285">
        <v>0</v>
      </c>
      <c r="R92" s="285"/>
      <c r="S92" s="285">
        <v>0</v>
      </c>
      <c r="T92" s="285">
        <v>0</v>
      </c>
      <c r="U92" s="563">
        <v>0</v>
      </c>
      <c r="V92" s="285">
        <v>0</v>
      </c>
      <c r="W92" s="990">
        <f t="shared" si="10"/>
        <v>0</v>
      </c>
      <c r="X92" s="1054">
        <v>0</v>
      </c>
      <c r="Y92" s="1194">
        <v>0</v>
      </c>
    </row>
    <row r="93" spans="1:25">
      <c r="A93" s="1290" t="s">
        <v>311</v>
      </c>
      <c r="B93" s="559"/>
      <c r="C93" s="559"/>
      <c r="D93" s="532"/>
      <c r="E93" s="532"/>
      <c r="F93" s="564"/>
      <c r="G93" s="564"/>
      <c r="H93" s="564"/>
      <c r="I93" s="532"/>
      <c r="J93" s="989"/>
      <c r="K93" s="1046"/>
      <c r="L93" s="1291"/>
      <c r="N93" s="1290" t="s">
        <v>311</v>
      </c>
      <c r="O93" s="559"/>
      <c r="P93" s="559"/>
      <c r="Q93" s="532"/>
      <c r="R93" s="532"/>
      <c r="S93" s="564"/>
      <c r="T93" s="564"/>
      <c r="U93" s="564"/>
      <c r="V93" s="532"/>
      <c r="W93" s="1048"/>
      <c r="X93" s="1048"/>
      <c r="Y93" s="1291"/>
    </row>
    <row r="94" spans="1:25">
      <c r="A94" s="1250" t="s">
        <v>219</v>
      </c>
      <c r="B94" s="562" t="s">
        <v>260</v>
      </c>
      <c r="C94" s="562" t="s">
        <v>248</v>
      </c>
      <c r="D94" s="285">
        <v>0</v>
      </c>
      <c r="E94" s="532"/>
      <c r="F94" s="564"/>
      <c r="G94" s="564"/>
      <c r="H94" s="564"/>
      <c r="I94" s="563">
        <v>0</v>
      </c>
      <c r="J94" s="990">
        <f t="shared" ref="J94:J95" si="11">IFERROR(I94/$I$99,0)</f>
        <v>0</v>
      </c>
      <c r="K94" s="986">
        <v>0</v>
      </c>
      <c r="L94" s="1194">
        <v>0</v>
      </c>
      <c r="N94" s="1250" t="s">
        <v>219</v>
      </c>
      <c r="O94" s="562" t="s">
        <v>260</v>
      </c>
      <c r="P94" s="562" t="s">
        <v>248</v>
      </c>
      <c r="Q94" s="285">
        <v>0</v>
      </c>
      <c r="R94" s="532"/>
      <c r="S94" s="564"/>
      <c r="T94" s="564"/>
      <c r="U94" s="564"/>
      <c r="V94" s="563">
        <v>0</v>
      </c>
      <c r="W94" s="990">
        <f t="shared" si="10"/>
        <v>0</v>
      </c>
      <c r="X94" s="1054">
        <v>0</v>
      </c>
      <c r="Y94" s="1194">
        <v>0</v>
      </c>
    </row>
    <row r="95" spans="1:25">
      <c r="A95" s="1250" t="s">
        <v>220</v>
      </c>
      <c r="B95" s="562" t="s">
        <v>260</v>
      </c>
      <c r="C95" s="562" t="s">
        <v>248</v>
      </c>
      <c r="D95" s="285">
        <v>0</v>
      </c>
      <c r="E95" s="532"/>
      <c r="F95" s="564"/>
      <c r="G95" s="564"/>
      <c r="H95" s="564"/>
      <c r="I95" s="563">
        <v>0</v>
      </c>
      <c r="J95" s="990">
        <f t="shared" si="11"/>
        <v>0</v>
      </c>
      <c r="K95" s="986">
        <v>0</v>
      </c>
      <c r="L95" s="1194">
        <v>0</v>
      </c>
      <c r="N95" s="1250" t="s">
        <v>220</v>
      </c>
      <c r="O95" s="562" t="s">
        <v>260</v>
      </c>
      <c r="P95" s="562" t="s">
        <v>248</v>
      </c>
      <c r="Q95" s="285">
        <v>0</v>
      </c>
      <c r="R95" s="532"/>
      <c r="S95" s="564"/>
      <c r="T95" s="564"/>
      <c r="U95" s="564"/>
      <c r="V95" s="563">
        <v>0</v>
      </c>
      <c r="W95" s="990">
        <f t="shared" si="10"/>
        <v>0</v>
      </c>
      <c r="X95" s="1054">
        <v>0</v>
      </c>
      <c r="Y95" s="1194">
        <v>0</v>
      </c>
    </row>
    <row r="96" spans="1:25">
      <c r="A96" s="1042" t="s">
        <v>312</v>
      </c>
      <c r="B96" s="559"/>
      <c r="C96" s="559"/>
      <c r="D96" s="532"/>
      <c r="E96" s="532"/>
      <c r="F96" s="564"/>
      <c r="G96" s="564"/>
      <c r="H96" s="564"/>
      <c r="I96" s="532"/>
      <c r="J96" s="991"/>
      <c r="K96" s="1046"/>
      <c r="L96" s="1291"/>
      <c r="N96" s="1042" t="s">
        <v>312</v>
      </c>
      <c r="O96" s="559"/>
      <c r="P96" s="559"/>
      <c r="Q96" s="532"/>
      <c r="R96" s="532"/>
      <c r="S96" s="564"/>
      <c r="T96" s="564"/>
      <c r="U96" s="564"/>
      <c r="V96" s="532"/>
      <c r="W96" s="1051"/>
      <c r="X96" s="1048"/>
      <c r="Y96" s="1291"/>
    </row>
    <row r="97" spans="1:25" ht="15.5">
      <c r="A97" s="1287" t="s">
        <v>313</v>
      </c>
      <c r="B97" s="562"/>
      <c r="C97" s="562"/>
      <c r="D97" s="285"/>
      <c r="E97" s="285"/>
      <c r="F97" s="563"/>
      <c r="G97" s="563"/>
      <c r="H97" s="563"/>
      <c r="I97" s="563">
        <v>0</v>
      </c>
      <c r="J97" s="990">
        <f t="shared" ref="J97" si="12">IFERROR(I97/$I$99,0)</f>
        <v>0</v>
      </c>
      <c r="K97" s="986">
        <v>0</v>
      </c>
      <c r="L97" s="1194">
        <v>0</v>
      </c>
      <c r="N97" s="1287" t="s">
        <v>313</v>
      </c>
      <c r="O97" s="562"/>
      <c r="P97" s="562"/>
      <c r="Q97" s="285"/>
      <c r="R97" s="285"/>
      <c r="S97" s="563"/>
      <c r="T97" s="563"/>
      <c r="U97" s="563"/>
      <c r="V97" s="563">
        <v>0</v>
      </c>
      <c r="W97" s="990">
        <f t="shared" si="10"/>
        <v>0</v>
      </c>
      <c r="X97" s="1054">
        <v>0</v>
      </c>
      <c r="Y97" s="1194">
        <v>0</v>
      </c>
    </row>
    <row r="98" spans="1:25">
      <c r="A98" s="1042"/>
      <c r="B98" s="559"/>
      <c r="C98" s="559"/>
      <c r="D98" s="560"/>
      <c r="E98" s="560"/>
      <c r="F98" s="1055"/>
      <c r="G98" s="1056"/>
      <c r="H98" s="1057"/>
      <c r="I98" s="532"/>
      <c r="J98" s="989"/>
      <c r="K98" s="1048"/>
      <c r="L98" s="1291"/>
      <c r="N98" s="1042"/>
      <c r="O98" s="559"/>
      <c r="P98" s="559"/>
      <c r="Q98" s="560"/>
      <c r="R98" s="560"/>
      <c r="S98" s="1055"/>
      <c r="T98" s="1056"/>
      <c r="U98" s="1057"/>
      <c r="V98" s="532"/>
      <c r="W98" s="1048"/>
      <c r="X98" s="1048"/>
      <c r="Y98" s="1291"/>
    </row>
    <row r="99" spans="1:25" ht="13.5" thickBot="1">
      <c r="A99" s="1732" t="s">
        <v>43</v>
      </c>
      <c r="B99" s="1733" t="s">
        <v>250</v>
      </c>
      <c r="C99" s="1734"/>
      <c r="D99" s="1735">
        <f t="shared" ref="D99:H99" si="13">SUM(D9:D95)</f>
        <v>0</v>
      </c>
      <c r="E99" s="1735">
        <f t="shared" si="13"/>
        <v>0</v>
      </c>
      <c r="F99" s="1735">
        <f t="shared" si="13"/>
        <v>0</v>
      </c>
      <c r="G99" s="1736">
        <f t="shared" si="13"/>
        <v>0</v>
      </c>
      <c r="H99" s="1735">
        <f t="shared" si="13"/>
        <v>0</v>
      </c>
      <c r="I99" s="1737">
        <f>SUM(I9:I97)</f>
        <v>0</v>
      </c>
      <c r="J99" s="1738">
        <f>SUM(J9:J97)</f>
        <v>0</v>
      </c>
      <c r="K99" s="1739">
        <v>0</v>
      </c>
      <c r="L99" s="1740">
        <v>0</v>
      </c>
      <c r="N99" s="1743" t="s">
        <v>43</v>
      </c>
      <c r="O99" s="1744" t="s">
        <v>250</v>
      </c>
      <c r="P99" s="1745"/>
      <c r="Q99" s="1746">
        <f t="shared" ref="Q99:V99" si="14">SUM(Q9:Q95)</f>
        <v>0</v>
      </c>
      <c r="R99" s="1746">
        <f t="shared" si="14"/>
        <v>0</v>
      </c>
      <c r="S99" s="1746">
        <f t="shared" si="14"/>
        <v>0</v>
      </c>
      <c r="T99" s="1747">
        <f t="shared" si="14"/>
        <v>0</v>
      </c>
      <c r="U99" s="1746">
        <f t="shared" si="14"/>
        <v>0</v>
      </c>
      <c r="V99" s="1748">
        <f t="shared" si="14"/>
        <v>0</v>
      </c>
      <c r="W99" s="1738">
        <f>SUM(W9:W97)</f>
        <v>0</v>
      </c>
      <c r="X99" s="1749">
        <v>0</v>
      </c>
      <c r="Y99" s="1750">
        <v>0</v>
      </c>
    </row>
    <row r="100" spans="1:25">
      <c r="A100" s="10" t="s">
        <v>314</v>
      </c>
      <c r="N100" s="10" t="s">
        <v>314</v>
      </c>
    </row>
    <row r="101" spans="1:25" ht="13.5" thickBot="1"/>
    <row r="102" spans="1:25" ht="13.5" thickBot="1">
      <c r="A102" s="568" t="s">
        <v>315</v>
      </c>
      <c r="B102" s="1058" t="s">
        <v>316</v>
      </c>
      <c r="N102" s="568" t="s">
        <v>315</v>
      </c>
      <c r="O102" s="1058" t="s">
        <v>316</v>
      </c>
    </row>
    <row r="103" spans="1:25" ht="28">
      <c r="A103" s="569" t="s">
        <v>317</v>
      </c>
      <c r="B103" s="971">
        <v>0</v>
      </c>
      <c r="N103" s="569" t="s">
        <v>317</v>
      </c>
      <c r="O103" s="971">
        <v>0</v>
      </c>
    </row>
    <row r="104" spans="1:25" ht="26">
      <c r="A104" s="570" t="s">
        <v>318</v>
      </c>
      <c r="B104" s="971">
        <v>0</v>
      </c>
      <c r="N104" s="570" t="s">
        <v>318</v>
      </c>
      <c r="O104" s="971">
        <v>0</v>
      </c>
    </row>
    <row r="105" spans="1:25" ht="28">
      <c r="A105" s="571" t="s">
        <v>319</v>
      </c>
      <c r="B105" s="972">
        <v>0</v>
      </c>
      <c r="N105" s="571" t="s">
        <v>319</v>
      </c>
      <c r="O105" s="972">
        <v>0</v>
      </c>
    </row>
    <row r="106" spans="1:25" ht="26">
      <c r="A106" s="571" t="s">
        <v>320</v>
      </c>
      <c r="B106" s="972">
        <v>0</v>
      </c>
      <c r="N106" s="571" t="s">
        <v>320</v>
      </c>
      <c r="O106" s="972">
        <v>0</v>
      </c>
    </row>
    <row r="107" spans="1:25" ht="13.5" thickBot="1"/>
    <row r="108" spans="1:25" ht="13.5" thickBot="1">
      <c r="A108" s="568" t="s">
        <v>321</v>
      </c>
      <c r="B108" s="1058" t="s">
        <v>316</v>
      </c>
      <c r="N108" s="568" t="s">
        <v>321</v>
      </c>
      <c r="O108" s="1058" t="s">
        <v>316</v>
      </c>
    </row>
    <row r="109" spans="1:25" ht="26">
      <c r="A109" s="1059" t="s">
        <v>322</v>
      </c>
      <c r="B109" s="572">
        <v>0</v>
      </c>
      <c r="N109" s="569" t="s">
        <v>322</v>
      </c>
      <c r="O109" s="572">
        <v>0</v>
      </c>
    </row>
    <row r="110" spans="1:25" ht="13.5" thickBot="1"/>
    <row r="111" spans="1:25">
      <c r="A111" s="465"/>
      <c r="B111" s="2477" t="s">
        <v>38</v>
      </c>
      <c r="C111" s="2478"/>
      <c r="D111" s="2479"/>
      <c r="N111" s="465"/>
      <c r="O111" s="2477" t="s">
        <v>323</v>
      </c>
      <c r="P111" s="2478"/>
      <c r="Q111" s="2479"/>
    </row>
    <row r="112" spans="1:25" ht="13.5" thickBot="1">
      <c r="A112" s="467" t="s">
        <v>324</v>
      </c>
      <c r="B112" s="1279" t="s">
        <v>41</v>
      </c>
      <c r="C112" s="1280" t="s">
        <v>42</v>
      </c>
      <c r="D112" s="1281" t="s">
        <v>43</v>
      </c>
      <c r="N112" s="467" t="s">
        <v>324</v>
      </c>
      <c r="O112" s="1279" t="s">
        <v>41</v>
      </c>
      <c r="P112" s="1280" t="s">
        <v>42</v>
      </c>
      <c r="Q112" s="1281" t="s">
        <v>43</v>
      </c>
    </row>
    <row r="113" spans="1:19">
      <c r="A113" s="546" t="s">
        <v>232</v>
      </c>
      <c r="B113" s="547"/>
      <c r="C113" s="548"/>
      <c r="D113" s="1019"/>
      <c r="F113" s="573"/>
      <c r="N113" s="546" t="s">
        <v>232</v>
      </c>
      <c r="O113" s="547">
        <v>-50403.379999998957</v>
      </c>
      <c r="P113" s="548">
        <v>0</v>
      </c>
      <c r="Q113" s="1019">
        <f>O113+P113</f>
        <v>-50403.379999998957</v>
      </c>
      <c r="S113" s="573"/>
    </row>
    <row r="114" spans="1:19">
      <c r="A114" s="1282" t="s">
        <v>233</v>
      </c>
      <c r="B114" s="1283"/>
      <c r="C114" s="266"/>
      <c r="D114" s="1076"/>
      <c r="F114" s="573"/>
      <c r="N114" s="1282" t="s">
        <v>233</v>
      </c>
      <c r="O114" s="1283">
        <v>942506.38000000012</v>
      </c>
      <c r="P114" s="266">
        <v>0</v>
      </c>
      <c r="Q114" s="1076">
        <f>O114+P114</f>
        <v>942506.38000000012</v>
      </c>
      <c r="S114" s="573"/>
    </row>
    <row r="115" spans="1:19">
      <c r="A115" s="1282" t="s">
        <v>234</v>
      </c>
      <c r="B115" s="1283"/>
      <c r="C115" s="266"/>
      <c r="D115" s="1076"/>
      <c r="E115" s="10" t="s">
        <v>235</v>
      </c>
      <c r="F115" s="573"/>
      <c r="N115" s="1282" t="s">
        <v>234</v>
      </c>
      <c r="O115" s="1283">
        <v>764265.62999999989</v>
      </c>
      <c r="P115" s="266">
        <v>0</v>
      </c>
      <c r="Q115" s="1076">
        <f>O115+P115</f>
        <v>764265.62999999989</v>
      </c>
      <c r="R115" s="10" t="s">
        <v>235</v>
      </c>
      <c r="S115" s="573"/>
    </row>
    <row r="116" spans="1:19" ht="13.5" thickBot="1">
      <c r="A116" s="1282" t="s">
        <v>325</v>
      </c>
      <c r="B116" s="1283"/>
      <c r="C116" s="266"/>
      <c r="D116" s="1076"/>
      <c r="F116" s="573"/>
      <c r="N116" s="1282" t="s">
        <v>325</v>
      </c>
      <c r="O116" s="1283">
        <v>125908.14999999937</v>
      </c>
      <c r="P116" s="266">
        <v>0</v>
      </c>
      <c r="Q116" s="1076">
        <f>O116+P116</f>
        <v>125908.14999999937</v>
      </c>
      <c r="S116" s="573"/>
    </row>
    <row r="117" spans="1:19" ht="14.5" thickBot="1">
      <c r="A117" s="1119"/>
      <c r="B117" s="1120"/>
      <c r="C117" s="1121"/>
      <c r="D117" s="1122"/>
      <c r="F117" s="573"/>
      <c r="N117" s="1119"/>
      <c r="O117" s="1120"/>
      <c r="P117" s="1121"/>
      <c r="Q117" s="1122"/>
      <c r="S117" s="573"/>
    </row>
    <row r="118" spans="1:19" ht="14.5" thickBot="1">
      <c r="A118" s="690" t="s">
        <v>326</v>
      </c>
      <c r="B118" s="1227"/>
      <c r="C118" s="1228"/>
      <c r="D118" s="1229"/>
      <c r="N118" s="690" t="s">
        <v>326</v>
      </c>
      <c r="O118" s="1227">
        <f>SUM(O113:O115)</f>
        <v>1656368.6300000011</v>
      </c>
      <c r="P118" s="1228">
        <f>SUM(P113:P116)</f>
        <v>0</v>
      </c>
      <c r="Q118" s="1229">
        <f>SUM(Q113:Q115)</f>
        <v>1656368.6300000011</v>
      </c>
    </row>
    <row r="119" spans="1:19" ht="14">
      <c r="A119" s="574"/>
      <c r="B119" s="575"/>
      <c r="C119" s="576"/>
      <c r="D119" s="576"/>
      <c r="N119" s="10" t="s">
        <v>327</v>
      </c>
    </row>
    <row r="120" spans="1:19">
      <c r="A120" s="2493" t="s">
        <v>328</v>
      </c>
      <c r="B120" s="2493"/>
      <c r="C120" s="2493"/>
      <c r="D120" s="2493"/>
      <c r="E120" s="2493"/>
      <c r="F120" s="2493"/>
      <c r="G120" s="2493"/>
      <c r="H120" s="2493"/>
      <c r="I120" s="1595"/>
      <c r="K120"/>
      <c r="L120"/>
      <c r="M120"/>
    </row>
    <row r="121" spans="1:19" ht="31.5" customHeight="1">
      <c r="A121" s="2493" t="s">
        <v>329</v>
      </c>
      <c r="B121" s="2493"/>
      <c r="C121" s="2493"/>
      <c r="D121" s="2493"/>
      <c r="E121" s="2493"/>
      <c r="F121" s="2493"/>
      <c r="G121" s="2493"/>
      <c r="H121" s="2493"/>
      <c r="I121" s="573"/>
      <c r="K121"/>
      <c r="L121"/>
      <c r="M121"/>
    </row>
    <row r="122" spans="1:19" ht="15.5">
      <c r="A122" s="10" t="s">
        <v>330</v>
      </c>
      <c r="H122" s="608"/>
      <c r="I122" s="573"/>
      <c r="K122"/>
      <c r="L122"/>
      <c r="M122"/>
    </row>
    <row r="123" spans="1:19">
      <c r="A123" s="2440"/>
      <c r="B123" s="2448"/>
      <c r="C123" s="2448"/>
      <c r="D123" s="2448"/>
      <c r="E123" s="2448"/>
      <c r="F123" s="2448"/>
      <c r="G123" s="2448"/>
      <c r="H123" s="2448"/>
      <c r="I123" s="2448"/>
      <c r="J123" s="2448"/>
      <c r="K123" s="2448"/>
      <c r="L123" s="2448"/>
      <c r="M123" s="2448"/>
    </row>
    <row r="126" spans="1:19" ht="14">
      <c r="A126" s="8"/>
    </row>
    <row r="127" spans="1:19">
      <c r="A127" s="2442"/>
      <c r="B127" s="2442"/>
      <c r="C127" s="2442"/>
      <c r="D127" s="2442"/>
      <c r="E127" s="2442"/>
      <c r="F127" s="2442"/>
      <c r="G127" s="2442"/>
      <c r="H127" s="2442"/>
    </row>
    <row r="128" spans="1:19">
      <c r="A128" s="2442"/>
      <c r="B128" s="2442"/>
      <c r="C128" s="2442"/>
      <c r="D128" s="2442"/>
      <c r="E128" s="2442"/>
      <c r="F128" s="2442"/>
      <c r="G128" s="2442"/>
      <c r="H128" s="2442"/>
    </row>
    <row r="129" spans="1:8">
      <c r="A129" s="2442"/>
      <c r="B129" s="2442"/>
      <c r="C129" s="2442"/>
      <c r="D129" s="2442"/>
      <c r="E129" s="2442"/>
      <c r="F129" s="2442"/>
      <c r="G129" s="2442"/>
      <c r="H129" s="2442"/>
    </row>
    <row r="131" spans="1:8">
      <c r="A131" s="2442"/>
      <c r="B131" s="2442"/>
      <c r="C131" s="2442"/>
      <c r="D131" s="2442"/>
      <c r="E131" s="2442"/>
      <c r="F131" s="2442"/>
      <c r="G131" s="2442"/>
      <c r="H131" s="2442"/>
    </row>
  </sheetData>
  <mergeCells count="16">
    <mergeCell ref="O111:Q111"/>
    <mergeCell ref="A131:H131"/>
    <mergeCell ref="A127:H127"/>
    <mergeCell ref="A128:H128"/>
    <mergeCell ref="A129:H129"/>
    <mergeCell ref="A120:H120"/>
    <mergeCell ref="A121:H121"/>
    <mergeCell ref="A123:M123"/>
    <mergeCell ref="B111:D111"/>
    <mergeCell ref="A1:Y1"/>
    <mergeCell ref="A2:Y2"/>
    <mergeCell ref="A3:Y3"/>
    <mergeCell ref="N5:Y5"/>
    <mergeCell ref="N6:Y6"/>
    <mergeCell ref="A5:L5"/>
    <mergeCell ref="A6:L6"/>
  </mergeCells>
  <dataValidations disablePrompts="1" count="1">
    <dataValidation type="list" allowBlank="1" showInputMessage="1" showErrorMessage="1" sqref="C9:C11 C94:C95 C13:C22 C57:C73 C30:C35 C38:C55 C75:C83 C85:C92 P9:P11 P94:P95 P13:P22 P57:P73 P30:P35 P38:P55 P75:P83 P85:P92" xr:uid="{5093FA68-DE8F-41B0-93DE-072C791BB73B}">
      <formula1>"In-Unit, CAM/WB"</formula1>
    </dataValidation>
  </dataValidations>
  <printOptions horizontalCentered="1"/>
  <pageMargins left="0.25" right="0.25" top="0.5" bottom="0.5" header="0.3" footer="0.3"/>
  <pageSetup scale="33" orientation="portrait" r:id="rId1"/>
  <headerFooter scaleWithDoc="0" alignWithMargins="0"/>
  <rowBreaks count="1" manualBreakCount="1">
    <brk id="83" max="24" man="1"/>
  </rowBreaks>
  <colBreaks count="1" manualBreakCount="1">
    <brk id="13"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95C5B-62A4-42FF-8D05-304F180D2006}">
  <sheetPr>
    <pageSetUpPr fitToPage="1"/>
  </sheetPr>
  <dimension ref="A1:X163"/>
  <sheetViews>
    <sheetView view="pageBreakPreview" zoomScale="90" zoomScaleNormal="100" zoomScaleSheetLayoutView="90" workbookViewId="0">
      <selection activeCell="E32" sqref="E32"/>
    </sheetView>
  </sheetViews>
  <sheetFormatPr defaultColWidth="8.7265625" defaultRowHeight="13"/>
  <cols>
    <col min="1" max="1" width="55.453125" style="10" customWidth="1"/>
    <col min="2" max="2" width="12.7265625" style="10" customWidth="1"/>
    <col min="3" max="3" width="10.54296875" style="10" customWidth="1"/>
    <col min="4" max="4" width="13.26953125" style="10" customWidth="1"/>
    <col min="5" max="5" width="9.26953125" style="10" customWidth="1"/>
    <col min="6" max="6" width="13.453125" style="10" customWidth="1"/>
    <col min="7" max="7" width="14.54296875" style="10" customWidth="1"/>
    <col min="8" max="8" width="14.26953125" style="10" customWidth="1"/>
    <col min="9" max="9" width="13.7265625" style="10" bestFit="1" customWidth="1"/>
    <col min="10" max="10" width="14.453125" style="10" customWidth="1"/>
    <col min="11" max="11" width="4.1796875" style="913" customWidth="1"/>
    <col min="12" max="12" width="9" style="10" bestFit="1" customWidth="1"/>
    <col min="13" max="13" width="10.7265625" style="10" customWidth="1"/>
    <col min="14" max="14" width="12.453125" style="10" customWidth="1"/>
    <col min="15" max="15" width="9.7265625" style="10" customWidth="1"/>
    <col min="16" max="16" width="13.54296875" style="10" customWidth="1"/>
    <col min="17" max="17" width="14.54296875" style="10" customWidth="1"/>
    <col min="18" max="18" width="13.453125" style="10" customWidth="1"/>
    <col min="19" max="19" width="10.453125" style="10" bestFit="1" customWidth="1"/>
    <col min="20" max="20" width="12.54296875" style="10" customWidth="1"/>
    <col min="21" max="21" width="8.7265625" style="10"/>
    <col min="22" max="22" width="43.26953125" style="10" customWidth="1"/>
    <col min="23" max="16384" width="8.7265625" style="10"/>
  </cols>
  <sheetData>
    <row r="1" spans="1:24" ht="15.75" customHeight="1">
      <c r="A1" s="2439" t="s">
        <v>331</v>
      </c>
      <c r="B1" s="2439"/>
      <c r="C1" s="2439"/>
      <c r="D1" s="2439"/>
      <c r="E1" s="2439"/>
      <c r="F1" s="2439"/>
      <c r="G1" s="2439"/>
      <c r="H1" s="2439"/>
      <c r="I1" s="2439"/>
      <c r="J1" s="2439"/>
      <c r="K1" s="2439"/>
      <c r="L1" s="2439"/>
      <c r="M1" s="2439"/>
      <c r="N1" s="2439"/>
      <c r="O1" s="2439"/>
      <c r="P1" s="2439"/>
      <c r="Q1" s="2439"/>
      <c r="R1" s="2439"/>
      <c r="S1" s="2439"/>
      <c r="T1" s="2439"/>
    </row>
    <row r="2" spans="1:24" ht="15">
      <c r="A2" s="2436" t="str" cm="1">
        <f t="array" ref="A2">'ESA Summary Table 1'!A2:A2</f>
        <v>Southern California Edison</v>
      </c>
      <c r="B2" s="2436"/>
      <c r="C2" s="2436"/>
      <c r="D2" s="2436"/>
      <c r="E2" s="2436"/>
      <c r="F2" s="2436"/>
      <c r="G2" s="2436"/>
      <c r="H2" s="2436"/>
      <c r="I2" s="2436"/>
      <c r="J2" s="2436"/>
      <c r="K2" s="2436"/>
      <c r="L2" s="2436"/>
      <c r="M2" s="2436"/>
      <c r="N2" s="2436"/>
      <c r="O2" s="2436"/>
      <c r="P2" s="2436"/>
      <c r="Q2" s="2436"/>
      <c r="R2" s="2436"/>
      <c r="S2" s="2436"/>
      <c r="T2" s="2436"/>
    </row>
    <row r="3" spans="1:24" ht="15">
      <c r="A3" s="2436" t="str" cm="1">
        <f t="array" ref="A3">'ESA Summary Table 1'!A3:A3</f>
        <v>Program Year 2024 Annual Report</v>
      </c>
      <c r="B3" s="2436"/>
      <c r="C3" s="2436"/>
      <c r="D3" s="2436"/>
      <c r="E3" s="2436"/>
      <c r="F3" s="2436"/>
      <c r="G3" s="2436"/>
      <c r="H3" s="2436"/>
      <c r="I3" s="2436"/>
      <c r="J3" s="2436"/>
      <c r="K3" s="2436"/>
      <c r="L3" s="2436"/>
      <c r="M3" s="2436"/>
      <c r="N3" s="2436"/>
      <c r="O3" s="2436"/>
      <c r="P3" s="2436"/>
      <c r="Q3" s="2436"/>
      <c r="R3" s="2436"/>
      <c r="S3" s="2436"/>
      <c r="T3" s="2436"/>
    </row>
    <row r="4" spans="1:24" ht="13.5" thickBot="1">
      <c r="A4" s="220"/>
    </row>
    <row r="5" spans="1:24" ht="15.5" thickBot="1">
      <c r="A5" s="2503" t="s">
        <v>123</v>
      </c>
      <c r="B5" s="2506" t="s">
        <v>126</v>
      </c>
      <c r="C5" s="2509" t="s">
        <v>332</v>
      </c>
      <c r="D5" s="2509"/>
      <c r="E5" s="2509"/>
      <c r="F5" s="2509"/>
      <c r="G5" s="2509"/>
      <c r="H5" s="2509"/>
      <c r="I5" s="2509"/>
      <c r="J5" s="2510"/>
      <c r="L5" s="2499" t="s">
        <v>333</v>
      </c>
      <c r="M5" s="2500"/>
      <c r="N5" s="2500"/>
      <c r="O5" s="2500"/>
      <c r="P5" s="2500"/>
      <c r="Q5" s="2500"/>
      <c r="R5" s="2500"/>
      <c r="S5" s="2500"/>
      <c r="T5" s="2501"/>
    </row>
    <row r="6" spans="1:24" ht="13.5" thickBot="1">
      <c r="A6" s="2504"/>
      <c r="B6" s="2507"/>
      <c r="C6" s="2497" t="s">
        <v>122</v>
      </c>
      <c r="D6" s="2497"/>
      <c r="E6" s="2497"/>
      <c r="F6" s="2497"/>
      <c r="G6" s="2497"/>
      <c r="H6" s="2497"/>
      <c r="I6" s="2497"/>
      <c r="J6" s="2498"/>
      <c r="L6" s="914"/>
      <c r="M6" s="2502" t="s">
        <v>122</v>
      </c>
      <c r="N6" s="2497"/>
      <c r="O6" s="2497"/>
      <c r="P6" s="2497"/>
      <c r="Q6" s="2497"/>
      <c r="R6" s="2497"/>
      <c r="S6" s="2497"/>
      <c r="T6" s="2498"/>
    </row>
    <row r="7" spans="1:24" ht="52.5" thickBot="1">
      <c r="A7" s="2505" t="s">
        <v>123</v>
      </c>
      <c r="B7" s="2508" t="s">
        <v>126</v>
      </c>
      <c r="C7" s="2074" t="s">
        <v>127</v>
      </c>
      <c r="D7" s="1293" t="s">
        <v>244</v>
      </c>
      <c r="E7" s="1293" t="s">
        <v>245</v>
      </c>
      <c r="F7" s="1293" t="s">
        <v>246</v>
      </c>
      <c r="G7" s="1293" t="s">
        <v>131</v>
      </c>
      <c r="H7" s="868" t="s">
        <v>247</v>
      </c>
      <c r="I7" s="902" t="s">
        <v>133</v>
      </c>
      <c r="J7" s="915" t="s">
        <v>134</v>
      </c>
      <c r="L7" s="916" t="s">
        <v>334</v>
      </c>
      <c r="M7" s="1292" t="s">
        <v>127</v>
      </c>
      <c r="N7" s="1293" t="s">
        <v>244</v>
      </c>
      <c r="O7" s="1293" t="s">
        <v>245</v>
      </c>
      <c r="P7" s="1293" t="s">
        <v>246</v>
      </c>
      <c r="Q7" s="1293" t="s">
        <v>131</v>
      </c>
      <c r="R7" s="868" t="s">
        <v>247</v>
      </c>
      <c r="S7" s="902" t="s">
        <v>133</v>
      </c>
      <c r="T7" s="915" t="s">
        <v>134</v>
      </c>
    </row>
    <row r="8" spans="1:24">
      <c r="A8" s="869" t="s">
        <v>71</v>
      </c>
      <c r="B8" s="870"/>
      <c r="C8" s="2075"/>
      <c r="D8" s="872"/>
      <c r="E8" s="872"/>
      <c r="F8" s="872"/>
      <c r="G8" s="873"/>
      <c r="H8" s="873"/>
      <c r="I8" s="1184"/>
      <c r="J8" s="900"/>
      <c r="L8" s="917"/>
      <c r="M8" s="871"/>
      <c r="N8" s="872"/>
      <c r="O8" s="872"/>
      <c r="P8" s="872"/>
      <c r="Q8" s="873"/>
      <c r="R8" s="873"/>
      <c r="S8" s="1184"/>
      <c r="T8" s="900"/>
    </row>
    <row r="9" spans="1:24">
      <c r="A9" s="1298" t="s">
        <v>335</v>
      </c>
      <c r="B9" s="1264" t="s">
        <v>138</v>
      </c>
      <c r="C9" s="567" t="s">
        <v>336</v>
      </c>
      <c r="D9" s="874" t="s">
        <v>336</v>
      </c>
      <c r="E9" s="875" t="s">
        <v>336</v>
      </c>
      <c r="F9" s="876" t="s">
        <v>336</v>
      </c>
      <c r="G9" s="237"/>
      <c r="H9" s="1181">
        <f t="shared" ref="H9:H20" si="0">IFERROR(G9/$G$146,0)</f>
        <v>0</v>
      </c>
      <c r="I9" s="1185"/>
      <c r="J9" s="901"/>
      <c r="L9" s="1264" t="s">
        <v>138</v>
      </c>
      <c r="M9" s="566"/>
      <c r="N9" s="903"/>
      <c r="O9" s="875"/>
      <c r="P9" s="904"/>
      <c r="Q9" s="531"/>
      <c r="R9" s="1181">
        <f>IFERROR(Q9/$Q$146,0)</f>
        <v>0</v>
      </c>
      <c r="S9" s="1185"/>
      <c r="T9" s="1193"/>
    </row>
    <row r="10" spans="1:24">
      <c r="A10" s="1298" t="s">
        <v>337</v>
      </c>
      <c r="B10" s="1264" t="s">
        <v>138</v>
      </c>
      <c r="C10" s="567">
        <v>1</v>
      </c>
      <c r="D10" s="874">
        <v>158.13200000000001</v>
      </c>
      <c r="E10" s="875">
        <v>7.5500000000000003E-3</v>
      </c>
      <c r="F10" s="876">
        <v>-0.68</v>
      </c>
      <c r="G10" s="237">
        <v>1390</v>
      </c>
      <c r="H10" s="1181">
        <f t="shared" si="0"/>
        <v>1.0178886609216982E-2</v>
      </c>
      <c r="I10" s="1185">
        <v>11</v>
      </c>
      <c r="J10" s="901">
        <v>351.23</v>
      </c>
      <c r="L10" s="1264" t="s">
        <v>138</v>
      </c>
      <c r="M10" s="566"/>
      <c r="N10" s="903"/>
      <c r="O10" s="875"/>
      <c r="P10" s="904"/>
      <c r="Q10" s="531"/>
      <c r="R10" s="1181">
        <f t="shared" ref="R10:R20" si="1">IFERROR(Q10/$Q$146,0)</f>
        <v>0</v>
      </c>
      <c r="S10" s="1185"/>
      <c r="T10" s="901"/>
      <c r="U10" s="23"/>
      <c r="V10" s="23"/>
    </row>
    <row r="11" spans="1:24">
      <c r="A11" s="1298" t="s">
        <v>338</v>
      </c>
      <c r="B11" s="1264" t="s">
        <v>138</v>
      </c>
      <c r="C11" s="567" t="s">
        <v>336</v>
      </c>
      <c r="D11" s="874" t="s">
        <v>336</v>
      </c>
      <c r="E11" s="875" t="s">
        <v>336</v>
      </c>
      <c r="F11" s="876" t="s">
        <v>336</v>
      </c>
      <c r="G11" s="237"/>
      <c r="H11" s="1181">
        <f t="shared" si="0"/>
        <v>0</v>
      </c>
      <c r="I11" s="1185" t="s">
        <v>336</v>
      </c>
      <c r="J11" s="901" t="s">
        <v>336</v>
      </c>
      <c r="L11" s="1264" t="s">
        <v>138</v>
      </c>
      <c r="M11" s="566"/>
      <c r="N11" s="903"/>
      <c r="O11" s="875"/>
      <c r="P11" s="904"/>
      <c r="Q11" s="531"/>
      <c r="R11" s="1181">
        <f t="shared" si="1"/>
        <v>0</v>
      </c>
      <c r="S11" s="1185"/>
      <c r="T11" s="901"/>
      <c r="U11" s="23"/>
      <c r="V11" s="23"/>
    </row>
    <row r="12" spans="1:24">
      <c r="A12" s="1298" t="s">
        <v>339</v>
      </c>
      <c r="B12" s="1264" t="s">
        <v>138</v>
      </c>
      <c r="C12" s="567">
        <v>2</v>
      </c>
      <c r="D12" s="874">
        <v>84.2</v>
      </c>
      <c r="E12" s="875">
        <v>1.5440000000000001E-2</v>
      </c>
      <c r="F12" s="876">
        <v>20.8</v>
      </c>
      <c r="G12" s="877">
        <v>2180</v>
      </c>
      <c r="H12" s="1181">
        <f t="shared" si="0"/>
        <v>1.5964009214455413E-2</v>
      </c>
      <c r="I12" s="1185">
        <v>11</v>
      </c>
      <c r="J12" s="901">
        <v>643.06000000000006</v>
      </c>
      <c r="L12" s="1264" t="s">
        <v>138</v>
      </c>
      <c r="M12" s="566">
        <v>3</v>
      </c>
      <c r="N12" s="903">
        <v>-70.287917892037001</v>
      </c>
      <c r="O12" s="875">
        <v>1.072E-2</v>
      </c>
      <c r="P12" s="904">
        <v>30.704852906187391</v>
      </c>
      <c r="Q12" s="531">
        <v>3270</v>
      </c>
      <c r="R12" s="1181">
        <f t="shared" si="1"/>
        <v>1.4032638199922351E-2</v>
      </c>
      <c r="S12" s="1523">
        <v>11</v>
      </c>
      <c r="T12" s="1524">
        <v>442.31156933458874</v>
      </c>
    </row>
    <row r="13" spans="1:24">
      <c r="A13" s="1298" t="s">
        <v>340</v>
      </c>
      <c r="B13" s="1264" t="s">
        <v>138</v>
      </c>
      <c r="C13" s="567" t="s">
        <v>336</v>
      </c>
      <c r="D13" s="874" t="s">
        <v>336</v>
      </c>
      <c r="E13" s="875" t="s">
        <v>336</v>
      </c>
      <c r="F13" s="876" t="s">
        <v>336</v>
      </c>
      <c r="G13" s="237"/>
      <c r="H13" s="1181">
        <f t="shared" si="0"/>
        <v>0</v>
      </c>
      <c r="I13" s="1185" t="s">
        <v>336</v>
      </c>
      <c r="J13" s="901" t="s">
        <v>336</v>
      </c>
      <c r="L13" s="1264" t="s">
        <v>138</v>
      </c>
      <c r="M13" s="566"/>
      <c r="N13" s="903"/>
      <c r="O13" s="875"/>
      <c r="P13" s="904"/>
      <c r="Q13" s="531"/>
      <c r="R13" s="1181">
        <f t="shared" si="1"/>
        <v>0</v>
      </c>
      <c r="S13" s="1523" t="s">
        <v>336</v>
      </c>
      <c r="T13" s="1524" t="s">
        <v>336</v>
      </c>
      <c r="U13" s="608"/>
      <c r="V13" s="608"/>
      <c r="W13" s="608"/>
      <c r="X13" s="608"/>
    </row>
    <row r="14" spans="1:24">
      <c r="A14" s="1298" t="s">
        <v>341</v>
      </c>
      <c r="B14" s="1264" t="s">
        <v>138</v>
      </c>
      <c r="C14" s="567" t="s">
        <v>336</v>
      </c>
      <c r="D14" s="874" t="s">
        <v>336</v>
      </c>
      <c r="E14" s="875" t="s">
        <v>336</v>
      </c>
      <c r="F14" s="876" t="s">
        <v>336</v>
      </c>
      <c r="G14" s="237"/>
      <c r="H14" s="1181">
        <f t="shared" si="0"/>
        <v>0</v>
      </c>
      <c r="I14" s="1185" t="s">
        <v>336</v>
      </c>
      <c r="J14" s="901" t="s">
        <v>336</v>
      </c>
      <c r="L14" s="1264" t="s">
        <v>138</v>
      </c>
      <c r="M14" s="566">
        <v>2</v>
      </c>
      <c r="N14" s="903">
        <v>-12.905439789019699</v>
      </c>
      <c r="O14" s="875">
        <v>1.0030000000000001E-2</v>
      </c>
      <c r="P14" s="904">
        <v>5.2119816852056697</v>
      </c>
      <c r="Q14" s="531">
        <v>2070</v>
      </c>
      <c r="R14" s="1181">
        <f t="shared" si="1"/>
        <v>8.8830461999508462E-3</v>
      </c>
      <c r="S14" s="1523">
        <v>11</v>
      </c>
      <c r="T14" s="1524">
        <v>-17.488957811220171</v>
      </c>
      <c r="U14" s="608"/>
      <c r="V14" s="608"/>
      <c r="W14" s="608"/>
      <c r="X14" s="608"/>
    </row>
    <row r="15" spans="1:24">
      <c r="A15" s="1298" t="s">
        <v>342</v>
      </c>
      <c r="B15" s="1264" t="s">
        <v>138</v>
      </c>
      <c r="C15" s="567">
        <v>2</v>
      </c>
      <c r="D15" s="874">
        <v>95.8</v>
      </c>
      <c r="E15" s="875">
        <v>1.6190000000000001E-6</v>
      </c>
      <c r="F15" s="876">
        <v>-1.397</v>
      </c>
      <c r="G15" s="877">
        <v>2730</v>
      </c>
      <c r="H15" s="1181">
        <f t="shared" si="0"/>
        <v>1.999162621810242E-2</v>
      </c>
      <c r="I15" s="1185">
        <v>14</v>
      </c>
      <c r="J15" s="901">
        <v>0</v>
      </c>
      <c r="L15" s="1264" t="s">
        <v>138</v>
      </c>
      <c r="M15" s="566">
        <v>1</v>
      </c>
      <c r="N15" s="903">
        <v>0</v>
      </c>
      <c r="O15" s="875">
        <v>0</v>
      </c>
      <c r="P15" s="904">
        <v>0</v>
      </c>
      <c r="Q15" s="531">
        <v>1365</v>
      </c>
      <c r="R15" s="1181">
        <f t="shared" si="1"/>
        <v>5.8576608999675872E-3</v>
      </c>
      <c r="S15" s="1523">
        <v>14</v>
      </c>
      <c r="T15" s="1524">
        <v>1309.9445367294202</v>
      </c>
      <c r="U15" s="608"/>
      <c r="V15" s="608"/>
      <c r="W15" s="608"/>
      <c r="X15" s="608"/>
    </row>
    <row r="16" spans="1:24">
      <c r="A16" s="1298" t="s">
        <v>343</v>
      </c>
      <c r="B16" s="1264" t="s">
        <v>138</v>
      </c>
      <c r="C16" s="567" t="s">
        <v>336</v>
      </c>
      <c r="D16" s="874" t="s">
        <v>336</v>
      </c>
      <c r="E16" s="875" t="s">
        <v>336</v>
      </c>
      <c r="F16" s="876" t="s">
        <v>336</v>
      </c>
      <c r="G16" s="237"/>
      <c r="H16" s="1181">
        <f t="shared" si="0"/>
        <v>0</v>
      </c>
      <c r="I16" s="1185" t="s">
        <v>336</v>
      </c>
      <c r="J16" s="901" t="s">
        <v>336</v>
      </c>
      <c r="L16" s="1264" t="s">
        <v>138</v>
      </c>
      <c r="M16" s="566"/>
      <c r="N16" s="903"/>
      <c r="O16" s="875"/>
      <c r="P16" s="904"/>
      <c r="Q16" s="531"/>
      <c r="R16" s="1181">
        <f t="shared" si="1"/>
        <v>0</v>
      </c>
      <c r="S16" s="1523" t="s">
        <v>336</v>
      </c>
      <c r="T16" s="1524" t="s">
        <v>336</v>
      </c>
    </row>
    <row r="17" spans="1:20">
      <c r="A17" s="1298" t="s">
        <v>344</v>
      </c>
      <c r="B17" s="1264" t="s">
        <v>138</v>
      </c>
      <c r="C17" s="567" t="s">
        <v>336</v>
      </c>
      <c r="D17" s="874" t="s">
        <v>336</v>
      </c>
      <c r="E17" s="875" t="s">
        <v>336</v>
      </c>
      <c r="F17" s="876" t="s">
        <v>336</v>
      </c>
      <c r="G17" s="237"/>
      <c r="H17" s="1181">
        <f t="shared" si="0"/>
        <v>0</v>
      </c>
      <c r="I17" s="1185" t="s">
        <v>336</v>
      </c>
      <c r="J17" s="901" t="s">
        <v>336</v>
      </c>
      <c r="L17" s="1264" t="s">
        <v>138</v>
      </c>
      <c r="M17" s="566"/>
      <c r="N17" s="903"/>
      <c r="O17" s="875"/>
      <c r="P17" s="904"/>
      <c r="Q17" s="531"/>
      <c r="R17" s="1181">
        <f t="shared" si="1"/>
        <v>0</v>
      </c>
      <c r="S17" s="1523" t="s">
        <v>336</v>
      </c>
      <c r="T17" s="1524" t="s">
        <v>336</v>
      </c>
    </row>
    <row r="18" spans="1:20">
      <c r="A18" s="1298" t="s">
        <v>345</v>
      </c>
      <c r="B18" s="1264" t="s">
        <v>138</v>
      </c>
      <c r="C18" s="986" t="s">
        <v>336</v>
      </c>
      <c r="D18" s="878" t="s">
        <v>336</v>
      </c>
      <c r="E18" s="879" t="s">
        <v>336</v>
      </c>
      <c r="F18" s="876" t="s">
        <v>336</v>
      </c>
      <c r="G18" s="296"/>
      <c r="H18" s="1181">
        <f t="shared" si="0"/>
        <v>0</v>
      </c>
      <c r="I18" s="1185" t="s">
        <v>336</v>
      </c>
      <c r="J18" s="901" t="s">
        <v>336</v>
      </c>
      <c r="L18" s="1264" t="s">
        <v>138</v>
      </c>
      <c r="M18" s="1294"/>
      <c r="N18" s="905"/>
      <c r="O18" s="879"/>
      <c r="P18" s="904"/>
      <c r="Q18" s="531"/>
      <c r="R18" s="1181">
        <f t="shared" si="1"/>
        <v>0</v>
      </c>
      <c r="S18" s="1523" t="s">
        <v>336</v>
      </c>
      <c r="T18" s="1524" t="s">
        <v>336</v>
      </c>
    </row>
    <row r="19" spans="1:20">
      <c r="A19" s="2070" t="s">
        <v>346</v>
      </c>
      <c r="B19" s="2068" t="s">
        <v>138</v>
      </c>
      <c r="C19" s="2076" t="s">
        <v>336</v>
      </c>
      <c r="D19" s="2069" t="s">
        <v>336</v>
      </c>
      <c r="E19" s="879" t="s">
        <v>336</v>
      </c>
      <c r="F19" s="876" t="s">
        <v>336</v>
      </c>
      <c r="G19" s="296"/>
      <c r="H19" s="1181">
        <f t="shared" si="0"/>
        <v>0</v>
      </c>
      <c r="I19" s="1185" t="s">
        <v>336</v>
      </c>
      <c r="J19" s="901" t="s">
        <v>336</v>
      </c>
      <c r="L19" s="1264" t="s">
        <v>138</v>
      </c>
      <c r="M19" s="1294"/>
      <c r="N19" s="905"/>
      <c r="O19" s="879"/>
      <c r="P19" s="904"/>
      <c r="Q19" s="531"/>
      <c r="R19" s="1181">
        <f t="shared" si="1"/>
        <v>0</v>
      </c>
      <c r="S19" s="1523" t="s">
        <v>336</v>
      </c>
      <c r="T19" s="1524" t="s">
        <v>336</v>
      </c>
    </row>
    <row r="20" spans="1:20">
      <c r="A20" s="1298" t="s">
        <v>347</v>
      </c>
      <c r="B20" s="1264" t="s">
        <v>138</v>
      </c>
      <c r="C20" s="986" t="s">
        <v>336</v>
      </c>
      <c r="D20" s="878" t="s">
        <v>336</v>
      </c>
      <c r="E20" s="2066" t="s">
        <v>336</v>
      </c>
      <c r="F20" s="876" t="s">
        <v>336</v>
      </c>
      <c r="G20" s="296"/>
      <c r="H20" s="1181">
        <f t="shared" si="0"/>
        <v>0</v>
      </c>
      <c r="I20" s="1185" t="s">
        <v>336</v>
      </c>
      <c r="J20" s="901" t="s">
        <v>336</v>
      </c>
      <c r="L20" s="1264" t="s">
        <v>138</v>
      </c>
      <c r="M20" s="1294"/>
      <c r="N20" s="905"/>
      <c r="O20" s="879"/>
      <c r="P20" s="904"/>
      <c r="Q20" s="531"/>
      <c r="R20" s="1181">
        <f t="shared" si="1"/>
        <v>0</v>
      </c>
      <c r="S20" s="1523" t="s">
        <v>336</v>
      </c>
      <c r="T20" s="1524" t="s">
        <v>336</v>
      </c>
    </row>
    <row r="21" spans="1:20">
      <c r="A21" s="1290" t="s">
        <v>348</v>
      </c>
      <c r="B21" s="1295"/>
      <c r="C21" s="2059"/>
      <c r="D21" s="880"/>
      <c r="E21" s="2067"/>
      <c r="F21" s="532"/>
      <c r="G21" s="532"/>
      <c r="H21" s="1053"/>
      <c r="I21" s="1186" t="s">
        <v>336</v>
      </c>
      <c r="J21" s="1189" t="s">
        <v>336</v>
      </c>
      <c r="L21" s="1295"/>
      <c r="M21" s="1296"/>
      <c r="N21" s="906"/>
      <c r="O21" s="881"/>
      <c r="P21" s="907"/>
      <c r="Q21" s="532"/>
      <c r="R21" s="1053"/>
      <c r="S21" s="1525" t="s">
        <v>336</v>
      </c>
      <c r="T21" s="1526" t="s">
        <v>336</v>
      </c>
    </row>
    <row r="22" spans="1:20">
      <c r="A22" s="1298" t="s">
        <v>349</v>
      </c>
      <c r="B22" s="1264" t="s">
        <v>138</v>
      </c>
      <c r="C22" s="986"/>
      <c r="D22" s="878"/>
      <c r="E22" s="2066"/>
      <c r="F22" s="876"/>
      <c r="G22" s="296"/>
      <c r="H22" s="1181">
        <f>IFERROR(G22/$G$146,0)</f>
        <v>0</v>
      </c>
      <c r="I22" s="1185"/>
      <c r="J22" s="901" t="s">
        <v>336</v>
      </c>
      <c r="K22" s="918"/>
      <c r="L22" s="1264" t="s">
        <v>138</v>
      </c>
      <c r="M22" s="1294">
        <v>2</v>
      </c>
      <c r="N22" s="905">
        <v>-18.477452373999999</v>
      </c>
      <c r="O22" s="879">
        <v>1.3767127598152721E-2</v>
      </c>
      <c r="P22" s="904">
        <v>2.9704486958830802E-2</v>
      </c>
      <c r="Q22" s="531">
        <v>568</v>
      </c>
      <c r="R22" s="1181">
        <f t="shared" ref="R22:R30" si="2">IFERROR(Q22/$Q$146,0)</f>
        <v>2.4374735466531792E-3</v>
      </c>
      <c r="S22" s="1523">
        <v>0</v>
      </c>
      <c r="T22" s="1524">
        <v>0</v>
      </c>
    </row>
    <row r="23" spans="1:20">
      <c r="A23" s="1298" t="s">
        <v>350</v>
      </c>
      <c r="B23" s="1264" t="s">
        <v>138</v>
      </c>
      <c r="C23" s="986">
        <v>0</v>
      </c>
      <c r="D23" s="878">
        <v>0</v>
      </c>
      <c r="E23" s="2066">
        <v>0</v>
      </c>
      <c r="F23" s="876">
        <v>0</v>
      </c>
      <c r="G23" s="296">
        <v>0</v>
      </c>
      <c r="H23" s="1181">
        <f>IFERROR(G23/$G$146,0)</f>
        <v>0</v>
      </c>
      <c r="I23" s="1185">
        <v>20</v>
      </c>
      <c r="J23" s="901">
        <v>0</v>
      </c>
      <c r="K23" s="919"/>
      <c r="L23" s="1264" t="s">
        <v>138</v>
      </c>
      <c r="M23" s="1294">
        <v>4</v>
      </c>
      <c r="N23" s="905">
        <v>593</v>
      </c>
      <c r="O23" s="879">
        <v>0.11600000000000001</v>
      </c>
      <c r="P23" s="904">
        <v>-1.506</v>
      </c>
      <c r="Q23" s="531">
        <v>11200</v>
      </c>
      <c r="R23" s="1181">
        <f t="shared" si="2"/>
        <v>4.8062858666400719E-2</v>
      </c>
      <c r="S23" s="1523">
        <v>20</v>
      </c>
      <c r="T23" s="1524">
        <v>0</v>
      </c>
    </row>
    <row r="24" spans="1:20">
      <c r="A24" s="1298" t="s">
        <v>351</v>
      </c>
      <c r="B24" s="1264" t="s">
        <v>138</v>
      </c>
      <c r="C24" s="986"/>
      <c r="D24" s="878"/>
      <c r="E24" s="2066"/>
      <c r="F24" s="876"/>
      <c r="G24" s="296"/>
      <c r="H24" s="1181">
        <f>IFERROR(G24/$G$146,0)</f>
        <v>0</v>
      </c>
      <c r="I24" s="1185" t="s">
        <v>336</v>
      </c>
      <c r="J24" s="901" t="s">
        <v>336</v>
      </c>
      <c r="L24" s="1264" t="s">
        <v>138</v>
      </c>
      <c r="M24" s="1294"/>
      <c r="N24" s="905"/>
      <c r="O24" s="879"/>
      <c r="P24" s="904"/>
      <c r="Q24" s="531"/>
      <c r="R24" s="1181">
        <f t="shared" si="2"/>
        <v>0</v>
      </c>
      <c r="S24" s="1523" t="s">
        <v>336</v>
      </c>
      <c r="T24" s="1524" t="s">
        <v>336</v>
      </c>
    </row>
    <row r="25" spans="1:20">
      <c r="A25" s="1298" t="s">
        <v>352</v>
      </c>
      <c r="B25" s="1264" t="s">
        <v>138</v>
      </c>
      <c r="C25" s="986"/>
      <c r="D25" s="878"/>
      <c r="E25" s="2066"/>
      <c r="F25" s="876"/>
      <c r="G25" s="296"/>
      <c r="H25" s="1181">
        <f>IFERROR(G25/$G$146,0)</f>
        <v>0</v>
      </c>
      <c r="I25" s="1185" t="s">
        <v>336</v>
      </c>
      <c r="J25" s="901" t="s">
        <v>336</v>
      </c>
      <c r="L25" s="1264" t="s">
        <v>138</v>
      </c>
      <c r="M25" s="1294"/>
      <c r="N25" s="905"/>
      <c r="O25" s="879"/>
      <c r="P25" s="904"/>
      <c r="Q25" s="531"/>
      <c r="R25" s="1181">
        <f t="shared" si="2"/>
        <v>0</v>
      </c>
      <c r="S25" s="1523" t="s">
        <v>336</v>
      </c>
      <c r="T25" s="1524" t="s">
        <v>336</v>
      </c>
    </row>
    <row r="26" spans="1:20">
      <c r="A26" s="1298" t="s">
        <v>353</v>
      </c>
      <c r="B26" s="1264" t="s">
        <v>138</v>
      </c>
      <c r="C26" s="986"/>
      <c r="D26" s="878"/>
      <c r="E26" s="2066"/>
      <c r="F26" s="876"/>
      <c r="G26" s="296"/>
      <c r="H26" s="1181">
        <f>IFERROR(G26/$G$146,0)</f>
        <v>0</v>
      </c>
      <c r="I26" s="1185" t="s">
        <v>336</v>
      </c>
      <c r="J26" s="901" t="s">
        <v>336</v>
      </c>
      <c r="L26" s="1264" t="s">
        <v>138</v>
      </c>
      <c r="M26" s="1294"/>
      <c r="N26" s="905"/>
      <c r="O26" s="879"/>
      <c r="P26" s="904"/>
      <c r="Q26" s="531"/>
      <c r="R26" s="1181">
        <f t="shared" si="2"/>
        <v>0</v>
      </c>
      <c r="S26" s="1523" t="s">
        <v>336</v>
      </c>
      <c r="T26" s="1524" t="s">
        <v>336</v>
      </c>
    </row>
    <row r="27" spans="1:20">
      <c r="A27" s="1298" t="s">
        <v>354</v>
      </c>
      <c r="B27" s="1264" t="s">
        <v>138</v>
      </c>
      <c r="C27" s="986"/>
      <c r="D27" s="878"/>
      <c r="E27" s="2066"/>
      <c r="F27" s="876"/>
      <c r="G27" s="296"/>
      <c r="H27" s="1181">
        <f>IFERROR(#REF!/$G$146,0)</f>
        <v>0</v>
      </c>
      <c r="I27" s="1185" t="s">
        <v>336</v>
      </c>
      <c r="J27" s="901" t="s">
        <v>336</v>
      </c>
      <c r="L27" s="1264" t="s">
        <v>138</v>
      </c>
      <c r="M27" s="1294"/>
      <c r="N27" s="905"/>
      <c r="O27" s="879"/>
      <c r="P27" s="904"/>
      <c r="Q27" s="531"/>
      <c r="R27" s="1181">
        <f t="shared" si="2"/>
        <v>0</v>
      </c>
      <c r="S27" s="1523" t="s">
        <v>336</v>
      </c>
      <c r="T27" s="1524" t="s">
        <v>336</v>
      </c>
    </row>
    <row r="28" spans="1:20">
      <c r="A28" s="1298" t="s">
        <v>355</v>
      </c>
      <c r="B28" s="1264" t="s">
        <v>138</v>
      </c>
      <c r="C28" s="986"/>
      <c r="D28" s="878"/>
      <c r="E28" s="2066"/>
      <c r="F28" s="876"/>
      <c r="H28" s="1181">
        <f>IFERROR(G27/$G$146,0)</f>
        <v>0</v>
      </c>
      <c r="I28" s="1185" t="s">
        <v>336</v>
      </c>
      <c r="J28" s="901" t="s">
        <v>336</v>
      </c>
      <c r="L28" s="1264" t="s">
        <v>138</v>
      </c>
      <c r="M28" s="1294"/>
      <c r="N28" s="905"/>
      <c r="O28" s="879"/>
      <c r="P28" s="904"/>
      <c r="Q28" s="531"/>
      <c r="R28" s="1181">
        <f t="shared" si="2"/>
        <v>0</v>
      </c>
      <c r="S28" s="1523" t="s">
        <v>336</v>
      </c>
      <c r="T28" s="1524" t="s">
        <v>336</v>
      </c>
    </row>
    <row r="29" spans="1:20">
      <c r="A29" s="1298" t="s">
        <v>356</v>
      </c>
      <c r="B29" s="1264" t="s">
        <v>138</v>
      </c>
      <c r="C29" s="986"/>
      <c r="D29" s="878"/>
      <c r="E29" s="2066"/>
      <c r="F29" s="876"/>
      <c r="G29" s="296"/>
      <c r="H29" s="1181">
        <f>IFERROR(G29/$G$146,0)</f>
        <v>0</v>
      </c>
      <c r="I29" s="1185" t="s">
        <v>336</v>
      </c>
      <c r="J29" s="901" t="s">
        <v>336</v>
      </c>
      <c r="L29" s="1264" t="s">
        <v>138</v>
      </c>
      <c r="M29" s="1294"/>
      <c r="N29" s="905"/>
      <c r="O29" s="879"/>
      <c r="P29" s="904"/>
      <c r="Q29" s="531"/>
      <c r="R29" s="1181">
        <f t="shared" si="2"/>
        <v>0</v>
      </c>
      <c r="S29" s="1523" t="s">
        <v>336</v>
      </c>
      <c r="T29" s="1524" t="s">
        <v>336</v>
      </c>
    </row>
    <row r="30" spans="1:20">
      <c r="A30" s="2071" t="s">
        <v>357</v>
      </c>
      <c r="B30" s="744" t="s">
        <v>138</v>
      </c>
      <c r="C30" s="2077"/>
      <c r="D30" s="874"/>
      <c r="E30" s="879"/>
      <c r="F30" s="876"/>
      <c r="G30" s="296"/>
      <c r="H30" s="1181">
        <f>IFERROR(G30/$G$146,0)</f>
        <v>0</v>
      </c>
      <c r="I30" s="1185" t="s">
        <v>336</v>
      </c>
      <c r="J30" s="901" t="s">
        <v>336</v>
      </c>
      <c r="L30" s="1264" t="s">
        <v>138</v>
      </c>
      <c r="M30" s="1294"/>
      <c r="N30" s="905"/>
      <c r="O30" s="879"/>
      <c r="P30" s="904"/>
      <c r="Q30" s="531"/>
      <c r="R30" s="1181">
        <f t="shared" si="2"/>
        <v>0</v>
      </c>
      <c r="S30" s="1523" t="s">
        <v>336</v>
      </c>
      <c r="T30" s="1524" t="s">
        <v>336</v>
      </c>
    </row>
    <row r="31" spans="1:20">
      <c r="A31" s="2072" t="s">
        <v>147</v>
      </c>
      <c r="B31" s="1295"/>
      <c r="C31" s="2059"/>
      <c r="D31" s="880"/>
      <c r="E31" s="881"/>
      <c r="F31" s="532"/>
      <c r="G31" s="532"/>
      <c r="H31" s="1053"/>
      <c r="I31" s="1186" t="s">
        <v>336</v>
      </c>
      <c r="J31" s="1189" t="s">
        <v>336</v>
      </c>
      <c r="L31" s="1295"/>
      <c r="M31" s="1296"/>
      <c r="N31" s="906"/>
      <c r="O31" s="881"/>
      <c r="P31" s="907"/>
      <c r="Q31" s="532"/>
      <c r="R31" s="1192"/>
      <c r="S31" s="1525" t="s">
        <v>336</v>
      </c>
      <c r="T31" s="1526" t="s">
        <v>336</v>
      </c>
    </row>
    <row r="32" spans="1:20">
      <c r="A32" s="1297" t="s">
        <v>149</v>
      </c>
      <c r="B32" s="744" t="s">
        <v>138</v>
      </c>
      <c r="C32" s="986"/>
      <c r="D32" s="878"/>
      <c r="E32" s="879"/>
      <c r="F32" s="876"/>
      <c r="G32" s="296"/>
      <c r="H32" s="1181">
        <f t="shared" ref="H32:H47" si="3">IFERROR(G32/$G$146,0)</f>
        <v>0</v>
      </c>
      <c r="I32" s="1185" t="s">
        <v>336</v>
      </c>
      <c r="J32" s="901" t="s">
        <v>336</v>
      </c>
      <c r="L32" s="1264" t="s">
        <v>138</v>
      </c>
      <c r="M32" s="908">
        <v>6</v>
      </c>
      <c r="N32" s="905">
        <v>25.66</v>
      </c>
      <c r="O32" s="879">
        <v>0</v>
      </c>
      <c r="P32" s="904">
        <v>20.93</v>
      </c>
      <c r="Q32" s="531">
        <v>54</v>
      </c>
      <c r="R32" s="1181">
        <f t="shared" ref="R32:R47" si="4">IFERROR(Q32/$Q$146,0)</f>
        <v>2.3173163999871773E-4</v>
      </c>
      <c r="S32" s="1523">
        <v>6.67</v>
      </c>
      <c r="T32" s="1524">
        <v>0</v>
      </c>
    </row>
    <row r="33" spans="1:20">
      <c r="A33" s="1297" t="s">
        <v>358</v>
      </c>
      <c r="B33" s="1264" t="s">
        <v>138</v>
      </c>
      <c r="C33" s="567">
        <v>5</v>
      </c>
      <c r="D33" s="878">
        <v>516.9</v>
      </c>
      <c r="E33" s="879">
        <v>9.2399999999999996E-2</v>
      </c>
      <c r="F33" s="876">
        <v>29.76</v>
      </c>
      <c r="G33" s="296">
        <v>164</v>
      </c>
      <c r="H33" s="1181">
        <f t="shared" si="3"/>
        <v>1.2009621610874713E-3</v>
      </c>
      <c r="I33" s="1185">
        <v>10</v>
      </c>
      <c r="J33" s="901">
        <v>0</v>
      </c>
      <c r="L33" s="1264" t="s">
        <v>138</v>
      </c>
      <c r="M33" s="908">
        <v>5</v>
      </c>
      <c r="N33" s="905">
        <v>165</v>
      </c>
      <c r="O33" s="879">
        <v>2.6499999999999999E-2</v>
      </c>
      <c r="P33" s="904">
        <v>23.01</v>
      </c>
      <c r="Q33" s="531">
        <v>174</v>
      </c>
      <c r="R33" s="1181">
        <f t="shared" si="4"/>
        <v>7.4669083999586827E-4</v>
      </c>
      <c r="S33" s="1523">
        <v>10</v>
      </c>
      <c r="T33" s="1524">
        <v>0</v>
      </c>
    </row>
    <row r="34" spans="1:20">
      <c r="A34" s="1297" t="s">
        <v>359</v>
      </c>
      <c r="B34" s="1264" t="s">
        <v>138</v>
      </c>
      <c r="C34" s="567">
        <v>1</v>
      </c>
      <c r="D34" s="874">
        <v>12.3</v>
      </c>
      <c r="E34" s="875">
        <v>0</v>
      </c>
      <c r="F34" s="876">
        <v>9.9600000000000009</v>
      </c>
      <c r="G34" s="877">
        <v>24</v>
      </c>
      <c r="H34" s="1181">
        <f t="shared" si="3"/>
        <v>1.7575056015914215E-4</v>
      </c>
      <c r="I34" s="1185">
        <v>10</v>
      </c>
      <c r="J34" s="901">
        <v>0</v>
      </c>
      <c r="L34" s="1264" t="s">
        <v>138</v>
      </c>
      <c r="M34" s="908">
        <v>1</v>
      </c>
      <c r="N34" s="905">
        <v>7</v>
      </c>
      <c r="O34" s="875">
        <v>0</v>
      </c>
      <c r="P34" s="904">
        <v>5.7</v>
      </c>
      <c r="Q34" s="531">
        <v>24</v>
      </c>
      <c r="R34" s="1181">
        <f t="shared" si="4"/>
        <v>1.0299183999943011E-4</v>
      </c>
      <c r="S34" s="1523">
        <v>10</v>
      </c>
      <c r="T34" s="1524">
        <v>0</v>
      </c>
    </row>
    <row r="35" spans="1:20">
      <c r="A35" s="1297" t="s">
        <v>360</v>
      </c>
      <c r="B35" s="1264" t="s">
        <v>138</v>
      </c>
      <c r="C35" s="567">
        <v>2</v>
      </c>
      <c r="D35" s="874">
        <v>0</v>
      </c>
      <c r="E35" s="875">
        <v>0</v>
      </c>
      <c r="F35" s="876">
        <v>39.885153560015809</v>
      </c>
      <c r="G35" s="877">
        <v>5080</v>
      </c>
      <c r="H35" s="1181">
        <f t="shared" si="3"/>
        <v>3.7200535233685085E-2</v>
      </c>
      <c r="I35" s="1185">
        <v>11</v>
      </c>
      <c r="J35" s="901">
        <v>537.13</v>
      </c>
      <c r="L35" s="1264" t="s">
        <v>138</v>
      </c>
      <c r="M35" s="908">
        <v>1</v>
      </c>
      <c r="N35" s="905">
        <v>0</v>
      </c>
      <c r="O35" s="875">
        <v>0</v>
      </c>
      <c r="P35" s="904">
        <v>9.7896918483962203</v>
      </c>
      <c r="Q35" s="531">
        <v>2540</v>
      </c>
      <c r="R35" s="1181">
        <f t="shared" si="4"/>
        <v>1.0899969733273019E-2</v>
      </c>
      <c r="S35" s="1523">
        <v>11</v>
      </c>
      <c r="T35" s="1524">
        <v>148.5</v>
      </c>
    </row>
    <row r="36" spans="1:20">
      <c r="A36" s="1297" t="s">
        <v>361</v>
      </c>
      <c r="B36" s="1264" t="s">
        <v>138</v>
      </c>
      <c r="C36" s="986"/>
      <c r="D36" s="874"/>
      <c r="E36" s="875"/>
      <c r="F36" s="876"/>
      <c r="G36" s="877"/>
      <c r="H36" s="1181">
        <f t="shared" si="3"/>
        <v>0</v>
      </c>
      <c r="I36" s="1185" t="s">
        <v>336</v>
      </c>
      <c r="J36" s="901" t="s">
        <v>336</v>
      </c>
      <c r="L36" s="1264" t="s">
        <v>138</v>
      </c>
      <c r="M36" s="908">
        <v>1</v>
      </c>
      <c r="N36" s="905">
        <v>0</v>
      </c>
      <c r="O36" s="875">
        <v>0</v>
      </c>
      <c r="P36" s="904">
        <v>80.684317451689196</v>
      </c>
      <c r="Q36" s="531">
        <v>3095</v>
      </c>
      <c r="R36" s="1181">
        <f t="shared" si="4"/>
        <v>1.328165603325984E-2</v>
      </c>
      <c r="S36" s="1523">
        <v>11</v>
      </c>
      <c r="T36" s="1524">
        <v>0</v>
      </c>
    </row>
    <row r="37" spans="1:20">
      <c r="A37" s="1297" t="s">
        <v>362</v>
      </c>
      <c r="B37" s="1264" t="s">
        <v>138</v>
      </c>
      <c r="C37" s="986"/>
      <c r="D37" s="878"/>
      <c r="E37" s="879"/>
      <c r="F37" s="876"/>
      <c r="G37" s="296"/>
      <c r="H37" s="1181">
        <f t="shared" si="3"/>
        <v>0</v>
      </c>
      <c r="I37" s="1185" t="s">
        <v>336</v>
      </c>
      <c r="J37" s="901" t="s">
        <v>336</v>
      </c>
      <c r="L37" s="1264" t="s">
        <v>138</v>
      </c>
      <c r="M37" s="908"/>
      <c r="N37" s="905"/>
      <c r="O37" s="879"/>
      <c r="P37" s="904"/>
      <c r="Q37" s="531"/>
      <c r="R37" s="1181">
        <f t="shared" si="4"/>
        <v>0</v>
      </c>
      <c r="S37" s="1523" t="s">
        <v>336</v>
      </c>
      <c r="T37" s="1524" t="s">
        <v>336</v>
      </c>
    </row>
    <row r="38" spans="1:20">
      <c r="A38" s="1297" t="s">
        <v>363</v>
      </c>
      <c r="B38" s="1264" t="s">
        <v>138</v>
      </c>
      <c r="C38" s="986"/>
      <c r="D38" s="878"/>
      <c r="E38" s="879"/>
      <c r="F38" s="876"/>
      <c r="G38" s="296"/>
      <c r="H38" s="1181">
        <f t="shared" si="3"/>
        <v>0</v>
      </c>
      <c r="I38" s="1185" t="s">
        <v>336</v>
      </c>
      <c r="J38" s="901" t="s">
        <v>336</v>
      </c>
      <c r="L38" s="1264" t="s">
        <v>138</v>
      </c>
      <c r="M38" s="908"/>
      <c r="N38" s="905"/>
      <c r="O38" s="879"/>
      <c r="P38" s="904"/>
      <c r="Q38" s="531"/>
      <c r="R38" s="1181">
        <f t="shared" si="4"/>
        <v>0</v>
      </c>
      <c r="S38" s="1523" t="s">
        <v>336</v>
      </c>
      <c r="T38" s="1524" t="s">
        <v>336</v>
      </c>
    </row>
    <row r="39" spans="1:20">
      <c r="A39" s="1297" t="s">
        <v>364</v>
      </c>
      <c r="B39" s="1264" t="s">
        <v>138</v>
      </c>
      <c r="C39" s="986"/>
      <c r="D39" s="878"/>
      <c r="E39" s="879"/>
      <c r="F39" s="876"/>
      <c r="G39" s="296"/>
      <c r="H39" s="1181">
        <f t="shared" si="3"/>
        <v>0</v>
      </c>
      <c r="I39" s="1185" t="s">
        <v>336</v>
      </c>
      <c r="J39" s="901" t="s">
        <v>336</v>
      </c>
      <c r="L39" s="1264" t="s">
        <v>138</v>
      </c>
      <c r="M39" s="908"/>
      <c r="N39" s="905"/>
      <c r="O39" s="879"/>
      <c r="P39" s="904"/>
      <c r="Q39" s="531"/>
      <c r="R39" s="1181">
        <f t="shared" si="4"/>
        <v>0</v>
      </c>
      <c r="S39" s="1523" t="s">
        <v>336</v>
      </c>
      <c r="T39" s="1524" t="s">
        <v>336</v>
      </c>
    </row>
    <row r="40" spans="1:20">
      <c r="A40" s="1297" t="s">
        <v>365</v>
      </c>
      <c r="B40" s="1297" t="s">
        <v>138</v>
      </c>
      <c r="C40" s="986"/>
      <c r="D40" s="878"/>
      <c r="E40" s="879"/>
      <c r="F40" s="876"/>
      <c r="G40" s="296"/>
      <c r="H40" s="1181">
        <f t="shared" si="3"/>
        <v>0</v>
      </c>
      <c r="I40" s="1185" t="s">
        <v>336</v>
      </c>
      <c r="J40" s="901" t="s">
        <v>336</v>
      </c>
      <c r="L40" s="1297" t="s">
        <v>138</v>
      </c>
      <c r="M40" s="908"/>
      <c r="N40" s="905"/>
      <c r="O40" s="879"/>
      <c r="P40" s="904"/>
      <c r="Q40" s="531"/>
      <c r="R40" s="1181">
        <f t="shared" si="4"/>
        <v>0</v>
      </c>
      <c r="S40" s="1523" t="s">
        <v>336</v>
      </c>
      <c r="T40" s="1524" t="s">
        <v>336</v>
      </c>
    </row>
    <row r="41" spans="1:20">
      <c r="A41" s="1297" t="s">
        <v>366</v>
      </c>
      <c r="B41" s="1297" t="s">
        <v>138</v>
      </c>
      <c r="C41" s="986"/>
      <c r="D41" s="878"/>
      <c r="E41" s="879"/>
      <c r="F41" s="876"/>
      <c r="G41" s="296"/>
      <c r="H41" s="1181">
        <f t="shared" si="3"/>
        <v>0</v>
      </c>
      <c r="I41" s="1185" t="s">
        <v>336</v>
      </c>
      <c r="J41" s="901" t="s">
        <v>336</v>
      </c>
      <c r="L41" s="1297" t="s">
        <v>138</v>
      </c>
      <c r="M41" s="908"/>
      <c r="N41" s="905"/>
      <c r="O41" s="879"/>
      <c r="P41" s="904"/>
      <c r="Q41" s="531"/>
      <c r="R41" s="1181">
        <f t="shared" si="4"/>
        <v>0</v>
      </c>
      <c r="S41" s="1523" t="s">
        <v>336</v>
      </c>
      <c r="T41" s="1524" t="s">
        <v>336</v>
      </c>
    </row>
    <row r="42" spans="1:20">
      <c r="A42" s="1297" t="s">
        <v>367</v>
      </c>
      <c r="B42" s="1264" t="s">
        <v>138</v>
      </c>
      <c r="C42" s="567">
        <v>1</v>
      </c>
      <c r="D42" s="878">
        <v>0</v>
      </c>
      <c r="E42" s="879">
        <v>0</v>
      </c>
      <c r="F42" s="876">
        <v>53.987387400000003</v>
      </c>
      <c r="G42" s="296">
        <v>5155</v>
      </c>
      <c r="H42" s="1181">
        <f t="shared" si="3"/>
        <v>3.7749755734182405E-2</v>
      </c>
      <c r="I42" s="1185">
        <v>11</v>
      </c>
      <c r="J42" s="901">
        <v>2556.73</v>
      </c>
      <c r="L42" s="1264" t="s">
        <v>138</v>
      </c>
      <c r="M42" s="908">
        <v>2</v>
      </c>
      <c r="N42" s="905">
        <v>0</v>
      </c>
      <c r="O42" s="879">
        <v>0</v>
      </c>
      <c r="P42" s="904">
        <v>162.6237315368983</v>
      </c>
      <c r="Q42" s="531">
        <v>9820</v>
      </c>
      <c r="R42" s="1181">
        <f t="shared" si="4"/>
        <v>4.2140827866433486E-2</v>
      </c>
      <c r="S42" s="1523">
        <v>11</v>
      </c>
      <c r="T42" s="1524">
        <v>2367.1999999999998</v>
      </c>
    </row>
    <row r="43" spans="1:20">
      <c r="A43" s="1297" t="s">
        <v>158</v>
      </c>
      <c r="B43" s="1264" t="s">
        <v>138</v>
      </c>
      <c r="C43" s="567">
        <v>4</v>
      </c>
      <c r="D43" s="878">
        <v>576</v>
      </c>
      <c r="E43" s="879">
        <v>0.1056</v>
      </c>
      <c r="F43" s="876">
        <v>22.6</v>
      </c>
      <c r="G43" s="296">
        <v>204</v>
      </c>
      <c r="H43" s="1181">
        <f t="shared" si="3"/>
        <v>1.4938797613527083E-3</v>
      </c>
      <c r="I43" s="1185">
        <v>10</v>
      </c>
      <c r="J43" s="901">
        <v>0</v>
      </c>
      <c r="L43" s="1264" t="s">
        <v>138</v>
      </c>
      <c r="M43" s="908">
        <v>8</v>
      </c>
      <c r="N43" s="905">
        <v>720</v>
      </c>
      <c r="O43" s="879">
        <v>0.1321</v>
      </c>
      <c r="P43" s="904">
        <v>28.8</v>
      </c>
      <c r="Q43" s="531">
        <v>365</v>
      </c>
      <c r="R43" s="1181">
        <f t="shared" si="4"/>
        <v>1.5663342333246662E-3</v>
      </c>
      <c r="S43" s="1523">
        <v>10</v>
      </c>
      <c r="T43" s="1524">
        <v>0</v>
      </c>
    </row>
    <row r="44" spans="1:20">
      <c r="A44" s="1297" t="s">
        <v>160</v>
      </c>
      <c r="B44" s="1264" t="s">
        <v>138</v>
      </c>
      <c r="C44" s="986"/>
      <c r="D44" s="878"/>
      <c r="E44" s="879"/>
      <c r="F44" s="876"/>
      <c r="G44" s="296"/>
      <c r="H44" s="1181">
        <f t="shared" si="3"/>
        <v>0</v>
      </c>
      <c r="I44" s="1185" t="s">
        <v>336</v>
      </c>
      <c r="J44" s="901" t="s">
        <v>336</v>
      </c>
      <c r="L44" s="1264" t="s">
        <v>138</v>
      </c>
      <c r="M44" s="908"/>
      <c r="N44" s="905"/>
      <c r="O44" s="879"/>
      <c r="P44" s="904"/>
      <c r="Q44" s="531"/>
      <c r="R44" s="1181">
        <f t="shared" si="4"/>
        <v>0</v>
      </c>
      <c r="S44" s="1523" t="s">
        <v>336</v>
      </c>
      <c r="T44" s="1524" t="s">
        <v>336</v>
      </c>
    </row>
    <row r="45" spans="1:20">
      <c r="A45" s="1297" t="s">
        <v>368</v>
      </c>
      <c r="B45" s="1264" t="s">
        <v>369</v>
      </c>
      <c r="C45" s="986"/>
      <c r="D45" s="878"/>
      <c r="E45" s="879"/>
      <c r="F45" s="876"/>
      <c r="G45" s="296"/>
      <c r="H45" s="1181">
        <f t="shared" si="3"/>
        <v>0</v>
      </c>
      <c r="I45" s="1185" t="s">
        <v>336</v>
      </c>
      <c r="J45" s="901" t="s">
        <v>336</v>
      </c>
      <c r="L45" s="1264" t="s">
        <v>369</v>
      </c>
      <c r="M45" s="908"/>
      <c r="N45" s="905"/>
      <c r="O45" s="879"/>
      <c r="P45" s="904"/>
      <c r="Q45" s="531"/>
      <c r="R45" s="1181">
        <f t="shared" si="4"/>
        <v>0</v>
      </c>
      <c r="S45" s="1523" t="s">
        <v>336</v>
      </c>
      <c r="T45" s="1524" t="s">
        <v>336</v>
      </c>
    </row>
    <row r="46" spans="1:20">
      <c r="A46" s="1297" t="s">
        <v>370</v>
      </c>
      <c r="B46" s="1264" t="s">
        <v>138</v>
      </c>
      <c r="C46" s="986"/>
      <c r="D46" s="878"/>
      <c r="E46" s="879"/>
      <c r="F46" s="876"/>
      <c r="G46" s="296"/>
      <c r="H46" s="1181">
        <f t="shared" si="3"/>
        <v>0</v>
      </c>
      <c r="I46" s="1185" t="s">
        <v>336</v>
      </c>
      <c r="J46" s="901" t="s">
        <v>336</v>
      </c>
      <c r="L46" s="1264" t="s">
        <v>138</v>
      </c>
      <c r="M46" s="908"/>
      <c r="N46" s="905"/>
      <c r="O46" s="879"/>
      <c r="P46" s="904"/>
      <c r="Q46" s="531"/>
      <c r="R46" s="1181">
        <f t="shared" si="4"/>
        <v>0</v>
      </c>
      <c r="S46" s="1523" t="s">
        <v>336</v>
      </c>
      <c r="T46" s="1524" t="s">
        <v>336</v>
      </c>
    </row>
    <row r="47" spans="1:20">
      <c r="A47" s="1297" t="s">
        <v>371</v>
      </c>
      <c r="B47" s="1264" t="s">
        <v>138</v>
      </c>
      <c r="C47" s="567">
        <v>6</v>
      </c>
      <c r="D47" s="874">
        <v>0</v>
      </c>
      <c r="E47" s="875">
        <v>0</v>
      </c>
      <c r="F47" s="876">
        <v>45.963875000000002</v>
      </c>
      <c r="G47" s="1545">
        <v>150</v>
      </c>
      <c r="H47" s="1181">
        <f t="shared" si="3"/>
        <v>1.0984410009946383E-3</v>
      </c>
      <c r="I47" s="1185">
        <v>11</v>
      </c>
      <c r="J47" s="901">
        <v>0</v>
      </c>
      <c r="L47" s="1264" t="s">
        <v>138</v>
      </c>
      <c r="M47" s="908">
        <v>2</v>
      </c>
      <c r="N47" s="905">
        <v>0</v>
      </c>
      <c r="O47" s="875">
        <v>0</v>
      </c>
      <c r="P47" s="904">
        <v>0</v>
      </c>
      <c r="Q47" s="531">
        <v>50</v>
      </c>
      <c r="R47" s="1181">
        <f t="shared" si="4"/>
        <v>2.1456633333214606E-4</v>
      </c>
      <c r="S47" s="1523">
        <v>11</v>
      </c>
      <c r="T47" s="1524">
        <v>0</v>
      </c>
    </row>
    <row r="48" spans="1:20">
      <c r="A48" s="525" t="s">
        <v>73</v>
      </c>
      <c r="B48" s="1295"/>
      <c r="C48" s="2059"/>
      <c r="D48" s="880"/>
      <c r="E48" s="881"/>
      <c r="F48" s="532"/>
      <c r="G48" s="1546"/>
      <c r="H48" s="1053"/>
      <c r="I48" s="1186" t="s">
        <v>336</v>
      </c>
      <c r="J48" s="1189" t="s">
        <v>336</v>
      </c>
      <c r="L48" s="1295"/>
      <c r="M48" s="1296"/>
      <c r="N48" s="906"/>
      <c r="O48" s="881"/>
      <c r="P48" s="907"/>
      <c r="Q48" s="532"/>
      <c r="R48" s="1192"/>
      <c r="S48" s="1525" t="s">
        <v>336</v>
      </c>
      <c r="T48" s="1526" t="s">
        <v>336</v>
      </c>
    </row>
    <row r="49" spans="1:20">
      <c r="A49" s="1298" t="s">
        <v>372</v>
      </c>
      <c r="B49" s="882" t="s">
        <v>138</v>
      </c>
      <c r="C49" s="986"/>
      <c r="D49" s="878"/>
      <c r="E49" s="879"/>
      <c r="F49" s="876"/>
      <c r="G49" s="1547"/>
      <c r="H49" s="1181">
        <f t="shared" ref="H49:H72" si="5">IFERROR(G49/$G$146,0)</f>
        <v>0</v>
      </c>
      <c r="I49" s="1185" t="s">
        <v>336</v>
      </c>
      <c r="J49" s="901" t="s">
        <v>336</v>
      </c>
      <c r="L49" s="1297" t="s">
        <v>138</v>
      </c>
      <c r="M49" s="908">
        <v>0</v>
      </c>
      <c r="N49" s="905">
        <v>0</v>
      </c>
      <c r="O49" s="879">
        <v>0</v>
      </c>
      <c r="P49" s="904">
        <v>0</v>
      </c>
      <c r="Q49" s="531">
        <v>0</v>
      </c>
      <c r="R49" s="1181">
        <f t="shared" ref="R49:R72" si="6">IFERROR(Q49/$Q$146,0)</f>
        <v>0</v>
      </c>
      <c r="S49" s="1523" t="s">
        <v>336</v>
      </c>
      <c r="T49" s="1524" t="s">
        <v>336</v>
      </c>
    </row>
    <row r="50" spans="1:20" ht="12.75" customHeight="1">
      <c r="A50" s="1298" t="s">
        <v>373</v>
      </c>
      <c r="B50" s="1297" t="s">
        <v>374</v>
      </c>
      <c r="C50" s="986">
        <v>528</v>
      </c>
      <c r="D50" s="874">
        <v>31.68</v>
      </c>
      <c r="E50" s="875">
        <v>6.8639999999999993E-2</v>
      </c>
      <c r="F50" s="876">
        <v>9.3984000000000005</v>
      </c>
      <c r="G50" s="1545">
        <v>976.80000000000007</v>
      </c>
      <c r="H50" s="1181">
        <f t="shared" si="5"/>
        <v>7.1530477984770857E-3</v>
      </c>
      <c r="I50" s="1185">
        <v>20</v>
      </c>
      <c r="J50" s="901">
        <v>261.39999999999998</v>
      </c>
      <c r="L50" s="1297" t="s">
        <v>374</v>
      </c>
      <c r="M50" s="908"/>
      <c r="N50" s="905"/>
      <c r="O50" s="875"/>
      <c r="P50" s="904"/>
      <c r="Q50" s="531"/>
      <c r="R50" s="1181">
        <f t="shared" si="6"/>
        <v>0</v>
      </c>
      <c r="S50" s="1523" t="s">
        <v>336</v>
      </c>
      <c r="T50" s="1524" t="s">
        <v>336</v>
      </c>
    </row>
    <row r="51" spans="1:20" ht="12.75" customHeight="1">
      <c r="A51" s="1298" t="s">
        <v>375</v>
      </c>
      <c r="B51" s="1297" t="s">
        <v>374</v>
      </c>
      <c r="C51" s="567">
        <v>3120</v>
      </c>
      <c r="D51" s="878">
        <v>154.4</v>
      </c>
      <c r="E51" s="879">
        <v>0.29920000000000002</v>
      </c>
      <c r="F51" s="876">
        <v>69.56</v>
      </c>
      <c r="G51" s="1547">
        <v>5928</v>
      </c>
      <c r="H51" s="1181">
        <f t="shared" si="5"/>
        <v>4.3410388359308112E-2</v>
      </c>
      <c r="I51" s="1185">
        <v>20</v>
      </c>
      <c r="J51" s="901">
        <v>2340.3353116273402</v>
      </c>
      <c r="L51" s="1297" t="s">
        <v>374</v>
      </c>
      <c r="M51" s="908"/>
      <c r="N51" s="905"/>
      <c r="O51" s="879"/>
      <c r="P51" s="904"/>
      <c r="Q51" s="531"/>
      <c r="R51" s="1181">
        <f t="shared" si="6"/>
        <v>0</v>
      </c>
      <c r="S51" s="1523" t="s">
        <v>336</v>
      </c>
      <c r="T51" s="1524" t="s">
        <v>336</v>
      </c>
    </row>
    <row r="52" spans="1:20" ht="12.75" customHeight="1">
      <c r="A52" s="1298" t="s">
        <v>376</v>
      </c>
      <c r="B52" s="1297" t="s">
        <v>374</v>
      </c>
      <c r="C52" s="567">
        <v>2550</v>
      </c>
      <c r="D52" s="878">
        <v>408.81150823827102</v>
      </c>
      <c r="E52" s="879">
        <v>0.53550000000000009</v>
      </c>
      <c r="F52" s="876">
        <v>56.809091927016908</v>
      </c>
      <c r="G52" s="1547">
        <v>4972.5</v>
      </c>
      <c r="H52" s="1181">
        <f t="shared" si="5"/>
        <v>3.6413319182972262E-2</v>
      </c>
      <c r="I52" s="1185">
        <v>20</v>
      </c>
      <c r="J52" s="901">
        <v>4270.6000000000004</v>
      </c>
      <c r="L52" s="1297" t="s">
        <v>374</v>
      </c>
      <c r="M52" s="908">
        <v>3295</v>
      </c>
      <c r="N52" s="905">
        <v>328.77283006548589</v>
      </c>
      <c r="O52" s="879">
        <v>0.32571</v>
      </c>
      <c r="P52" s="904">
        <v>91.711861518878692</v>
      </c>
      <c r="Q52" s="531">
        <v>6425.25</v>
      </c>
      <c r="R52" s="1181">
        <f t="shared" si="6"/>
        <v>2.7572846664847429E-2</v>
      </c>
      <c r="S52" s="1523">
        <v>20</v>
      </c>
      <c r="T52" s="1524">
        <v>8785.5999999999985</v>
      </c>
    </row>
    <row r="53" spans="1:20" ht="12.75" customHeight="1">
      <c r="A53" s="1298" t="s">
        <v>377</v>
      </c>
      <c r="B53" s="1297" t="s">
        <v>374</v>
      </c>
      <c r="C53" s="567"/>
      <c r="D53" s="878"/>
      <c r="E53" s="879"/>
      <c r="F53" s="876"/>
      <c r="G53" s="1547"/>
      <c r="H53" s="1181">
        <f t="shared" si="5"/>
        <v>0</v>
      </c>
      <c r="I53" s="1185"/>
      <c r="J53" s="901"/>
      <c r="L53" s="1297" t="s">
        <v>374</v>
      </c>
      <c r="M53" s="908">
        <v>2611</v>
      </c>
      <c r="N53" s="905">
        <v>1573.5089196406711</v>
      </c>
      <c r="O53" s="879">
        <v>0.41354000000000002</v>
      </c>
      <c r="P53" s="904">
        <v>66.192475584733202</v>
      </c>
      <c r="Q53" s="531">
        <v>5222</v>
      </c>
      <c r="R53" s="1181">
        <f t="shared" si="6"/>
        <v>2.2409307853209333E-2</v>
      </c>
      <c r="S53" s="1523">
        <v>20</v>
      </c>
      <c r="T53" s="1524">
        <v>11751.258307234521</v>
      </c>
    </row>
    <row r="54" spans="1:20" ht="12.75" customHeight="1">
      <c r="A54" s="1298" t="s">
        <v>378</v>
      </c>
      <c r="B54" s="1297" t="s">
        <v>374</v>
      </c>
      <c r="C54" s="567"/>
      <c r="D54" s="878"/>
      <c r="E54" s="879"/>
      <c r="F54" s="876"/>
      <c r="G54" s="1547"/>
      <c r="H54" s="1181">
        <f t="shared" si="5"/>
        <v>0</v>
      </c>
      <c r="I54" s="1185"/>
      <c r="J54" s="901" t="s">
        <v>336</v>
      </c>
      <c r="L54" s="1297" t="s">
        <v>374</v>
      </c>
      <c r="M54" s="908">
        <v>2785</v>
      </c>
      <c r="N54" s="905">
        <v>1762.3954983615081</v>
      </c>
      <c r="O54" s="879">
        <v>0.21488999999999997</v>
      </c>
      <c r="P54" s="904">
        <v>254.13787762001209</v>
      </c>
      <c r="Q54" s="531">
        <v>5848.3</v>
      </c>
      <c r="R54" s="1181">
        <f t="shared" si="6"/>
        <v>2.5096965744527796E-2</v>
      </c>
      <c r="S54" s="1523">
        <v>20</v>
      </c>
      <c r="T54" s="1524">
        <v>15578.00242670558</v>
      </c>
    </row>
    <row r="55" spans="1:20" ht="12.75" customHeight="1">
      <c r="A55" s="1298" t="s">
        <v>166</v>
      </c>
      <c r="B55" s="1297" t="s">
        <v>379</v>
      </c>
      <c r="C55" s="2078">
        <v>9.5</v>
      </c>
      <c r="D55" s="874">
        <v>0</v>
      </c>
      <c r="E55" s="875">
        <v>0</v>
      </c>
      <c r="F55" s="876">
        <v>0</v>
      </c>
      <c r="G55" s="1547">
        <v>12.824999999999999</v>
      </c>
      <c r="H55" s="1181">
        <f t="shared" si="5"/>
        <v>9.3916705585041579E-5</v>
      </c>
      <c r="I55" s="1185">
        <v>10</v>
      </c>
      <c r="J55" s="901">
        <v>0</v>
      </c>
      <c r="L55" s="1297" t="s">
        <v>379</v>
      </c>
      <c r="M55" s="908">
        <v>45</v>
      </c>
      <c r="N55" s="905">
        <v>-10.952914207464897</v>
      </c>
      <c r="O55" s="875">
        <v>0</v>
      </c>
      <c r="P55" s="904">
        <v>12.424295168792504</v>
      </c>
      <c r="Q55" s="531">
        <v>168.75</v>
      </c>
      <c r="R55" s="1181">
        <f t="shared" si="6"/>
        <v>7.2416137499599288E-4</v>
      </c>
      <c r="S55" s="1523">
        <v>10</v>
      </c>
      <c r="T55" s="1524">
        <v>0</v>
      </c>
    </row>
    <row r="56" spans="1:20">
      <c r="A56" s="1298" t="s">
        <v>380</v>
      </c>
      <c r="B56" s="1297" t="s">
        <v>381</v>
      </c>
      <c r="C56" s="567">
        <v>10</v>
      </c>
      <c r="D56" s="874">
        <v>0</v>
      </c>
      <c r="E56" s="875">
        <v>0</v>
      </c>
      <c r="F56" s="876">
        <v>0</v>
      </c>
      <c r="G56" s="1547">
        <v>175</v>
      </c>
      <c r="H56" s="1181">
        <f t="shared" si="5"/>
        <v>1.2815145011604114E-3</v>
      </c>
      <c r="I56" s="1185" t="s">
        <v>250</v>
      </c>
      <c r="J56" s="901">
        <v>0</v>
      </c>
      <c r="L56" s="1297" t="s">
        <v>381</v>
      </c>
      <c r="M56" s="908">
        <v>6</v>
      </c>
      <c r="N56" s="905">
        <v>-3.5907810332390642</v>
      </c>
      <c r="O56" s="875">
        <v>0</v>
      </c>
      <c r="P56" s="904">
        <v>1.3727841046422715</v>
      </c>
      <c r="Q56" s="531">
        <v>208.5</v>
      </c>
      <c r="R56" s="1181">
        <f t="shared" si="6"/>
        <v>8.9474160999504905E-4</v>
      </c>
      <c r="S56" s="1523">
        <v>0</v>
      </c>
      <c r="T56" s="1524">
        <v>0</v>
      </c>
    </row>
    <row r="57" spans="1:20" ht="12.75" customHeight="1">
      <c r="A57" s="1298" t="s">
        <v>382</v>
      </c>
      <c r="B57" s="1297" t="s">
        <v>383</v>
      </c>
      <c r="C57" s="567">
        <v>3</v>
      </c>
      <c r="D57" s="874">
        <v>622.94200000000001</v>
      </c>
      <c r="E57" s="875">
        <v>0</v>
      </c>
      <c r="F57" s="876">
        <v>10.822900000000001</v>
      </c>
      <c r="G57" s="1545">
        <v>1110</v>
      </c>
      <c r="H57" s="1181">
        <f t="shared" si="5"/>
        <v>8.128463407360325E-3</v>
      </c>
      <c r="I57" s="1185" t="s">
        <v>250</v>
      </c>
      <c r="J57" s="901">
        <v>0</v>
      </c>
      <c r="L57" s="1297" t="s">
        <v>383</v>
      </c>
      <c r="M57" s="908">
        <v>6</v>
      </c>
      <c r="N57" s="905">
        <v>1276.6596988738199</v>
      </c>
      <c r="O57" s="875">
        <v>0</v>
      </c>
      <c r="P57" s="904">
        <v>76.805256150480105</v>
      </c>
      <c r="Q57" s="531">
        <v>2250</v>
      </c>
      <c r="R57" s="1181">
        <f t="shared" si="6"/>
        <v>9.6554849999465724E-3</v>
      </c>
      <c r="S57" s="1523">
        <v>0</v>
      </c>
      <c r="T57" s="1524">
        <v>0</v>
      </c>
    </row>
    <row r="58" spans="1:20" ht="12.75" customHeight="1">
      <c r="A58" s="1298" t="s">
        <v>384</v>
      </c>
      <c r="B58" s="1297" t="s">
        <v>383</v>
      </c>
      <c r="C58" s="567">
        <v>1</v>
      </c>
      <c r="D58" s="874">
        <v>0</v>
      </c>
      <c r="E58" s="875">
        <v>0</v>
      </c>
      <c r="F58" s="876">
        <v>0</v>
      </c>
      <c r="G58" s="1547">
        <v>260</v>
      </c>
      <c r="H58" s="1181">
        <f t="shared" si="5"/>
        <v>1.9039644017240398E-3</v>
      </c>
      <c r="I58" s="1185" t="s">
        <v>250</v>
      </c>
      <c r="J58" s="901">
        <v>0</v>
      </c>
      <c r="L58" s="1297" t="s">
        <v>383</v>
      </c>
      <c r="M58" s="908" t="s">
        <v>336</v>
      </c>
      <c r="N58" s="905" t="s">
        <v>336</v>
      </c>
      <c r="O58" s="875" t="s">
        <v>336</v>
      </c>
      <c r="P58" s="904" t="s">
        <v>336</v>
      </c>
      <c r="Q58" s="531"/>
      <c r="R58" s="1181">
        <f t="shared" si="6"/>
        <v>0</v>
      </c>
      <c r="S58" s="1523" t="s">
        <v>336</v>
      </c>
      <c r="T58" s="1524" t="s">
        <v>336</v>
      </c>
    </row>
    <row r="59" spans="1:20" ht="10.5" customHeight="1">
      <c r="A59" s="1298" t="s">
        <v>385</v>
      </c>
      <c r="B59" s="1297" t="s">
        <v>383</v>
      </c>
      <c r="C59" s="986"/>
      <c r="D59" s="878"/>
      <c r="E59" s="883"/>
      <c r="F59" s="876"/>
      <c r="G59" s="1547"/>
      <c r="H59" s="1181">
        <f t="shared" si="5"/>
        <v>0</v>
      </c>
      <c r="I59" s="1185" t="s">
        <v>336</v>
      </c>
      <c r="J59" s="901" t="s">
        <v>336</v>
      </c>
      <c r="L59" s="1297" t="s">
        <v>383</v>
      </c>
      <c r="M59" s="908" t="s">
        <v>336</v>
      </c>
      <c r="N59" s="905" t="s">
        <v>336</v>
      </c>
      <c r="O59" s="875" t="s">
        <v>336</v>
      </c>
      <c r="P59" s="904" t="s">
        <v>336</v>
      </c>
      <c r="Q59" s="531"/>
      <c r="R59" s="1181">
        <f t="shared" si="6"/>
        <v>0</v>
      </c>
      <c r="S59" s="1523" t="s">
        <v>336</v>
      </c>
      <c r="T59" s="1524" t="s">
        <v>336</v>
      </c>
    </row>
    <row r="60" spans="1:20" ht="12.75" customHeight="1">
      <c r="A60" s="1298" t="s">
        <v>386</v>
      </c>
      <c r="B60" s="1297" t="s">
        <v>374</v>
      </c>
      <c r="C60" s="986"/>
      <c r="D60" s="878"/>
      <c r="E60" s="883"/>
      <c r="F60" s="876"/>
      <c r="G60" s="1547"/>
      <c r="H60" s="1181">
        <f t="shared" si="5"/>
        <v>0</v>
      </c>
      <c r="I60" s="1185" t="s">
        <v>336</v>
      </c>
      <c r="J60" s="901" t="s">
        <v>336</v>
      </c>
      <c r="L60" s="1297" t="s">
        <v>374</v>
      </c>
      <c r="M60" s="908">
        <v>4094</v>
      </c>
      <c r="N60" s="905">
        <v>126.51712966457102</v>
      </c>
      <c r="O60" s="875">
        <v>0</v>
      </c>
      <c r="P60" s="904">
        <v>114.3889676615196</v>
      </c>
      <c r="Q60" s="531">
        <v>11872.599999999999</v>
      </c>
      <c r="R60" s="1181">
        <f t="shared" si="6"/>
        <v>5.0949204982384741E-2</v>
      </c>
      <c r="S60" s="1523">
        <v>15</v>
      </c>
      <c r="T60" s="1524">
        <v>2750.4680273253898</v>
      </c>
    </row>
    <row r="61" spans="1:20" ht="12.75" customHeight="1">
      <c r="A61" s="1298" t="s">
        <v>387</v>
      </c>
      <c r="B61" s="1297" t="s">
        <v>374</v>
      </c>
      <c r="C61" s="986"/>
      <c r="D61" s="878"/>
      <c r="E61" s="883"/>
      <c r="F61" s="876"/>
      <c r="G61" s="1547"/>
      <c r="H61" s="1181">
        <f t="shared" si="5"/>
        <v>0</v>
      </c>
      <c r="I61" s="1185" t="s">
        <v>336</v>
      </c>
      <c r="J61" s="901" t="s">
        <v>336</v>
      </c>
      <c r="L61" s="1297" t="s">
        <v>374</v>
      </c>
      <c r="M61" s="908" t="s">
        <v>336</v>
      </c>
      <c r="N61" s="905" t="s">
        <v>336</v>
      </c>
      <c r="O61" s="875" t="s">
        <v>336</v>
      </c>
      <c r="P61" s="904" t="s">
        <v>336</v>
      </c>
      <c r="Q61" s="531"/>
      <c r="R61" s="1181">
        <f t="shared" si="6"/>
        <v>0</v>
      </c>
      <c r="S61" s="1523" t="s">
        <v>336</v>
      </c>
      <c r="T61" s="1524" t="s">
        <v>336</v>
      </c>
    </row>
    <row r="62" spans="1:20" ht="12.75" customHeight="1">
      <c r="A62" s="1298" t="s">
        <v>388</v>
      </c>
      <c r="B62" s="1297" t="s">
        <v>374</v>
      </c>
      <c r="C62" s="986"/>
      <c r="D62" s="878"/>
      <c r="E62" s="883"/>
      <c r="F62" s="876"/>
      <c r="G62" s="1547"/>
      <c r="H62" s="1181">
        <f t="shared" si="5"/>
        <v>0</v>
      </c>
      <c r="I62" s="1185" t="s">
        <v>336</v>
      </c>
      <c r="J62" s="901" t="s">
        <v>336</v>
      </c>
      <c r="L62" s="1297" t="s">
        <v>374</v>
      </c>
      <c r="M62" s="908">
        <v>504.45</v>
      </c>
      <c r="N62" s="905">
        <v>1571.127034164339</v>
      </c>
      <c r="O62" s="875">
        <v>0</v>
      </c>
      <c r="P62" s="904">
        <v>94.396735372509497</v>
      </c>
      <c r="Q62" s="531">
        <v>37491.75</v>
      </c>
      <c r="R62" s="1181">
        <f t="shared" si="6"/>
        <v>0.16088934655410975</v>
      </c>
      <c r="S62" s="1523">
        <v>10</v>
      </c>
      <c r="T62" s="1524">
        <v>10064.076307256721</v>
      </c>
    </row>
    <row r="63" spans="1:20" ht="12.75" customHeight="1">
      <c r="A63" s="1298" t="s">
        <v>389</v>
      </c>
      <c r="B63" s="1297" t="s">
        <v>374</v>
      </c>
      <c r="C63" s="986"/>
      <c r="D63" s="878"/>
      <c r="E63" s="883"/>
      <c r="F63" s="876"/>
      <c r="G63" s="1547"/>
      <c r="H63" s="1181">
        <f t="shared" si="5"/>
        <v>0</v>
      </c>
      <c r="I63" s="1185" t="s">
        <v>336</v>
      </c>
      <c r="J63" s="901" t="s">
        <v>336</v>
      </c>
      <c r="L63" s="1297" t="s">
        <v>374</v>
      </c>
      <c r="M63" s="908" t="s">
        <v>336</v>
      </c>
      <c r="N63" s="905" t="s">
        <v>336</v>
      </c>
      <c r="O63" s="875" t="s">
        <v>336</v>
      </c>
      <c r="P63" s="904" t="s">
        <v>336</v>
      </c>
      <c r="Q63" s="531"/>
      <c r="R63" s="1181">
        <f t="shared" si="6"/>
        <v>0</v>
      </c>
      <c r="S63" s="1523" t="s">
        <v>336</v>
      </c>
      <c r="T63" s="1524" t="s">
        <v>336</v>
      </c>
    </row>
    <row r="64" spans="1:20" ht="12.75" customHeight="1">
      <c r="A64" s="1298" t="s">
        <v>390</v>
      </c>
      <c r="B64" s="1297" t="s">
        <v>391</v>
      </c>
      <c r="C64" s="567">
        <v>0</v>
      </c>
      <c r="D64" s="878">
        <v>0</v>
      </c>
      <c r="E64" s="875">
        <v>0</v>
      </c>
      <c r="F64" s="876">
        <v>0</v>
      </c>
      <c r="G64" s="1547">
        <v>0</v>
      </c>
      <c r="H64" s="1181">
        <f t="shared" si="5"/>
        <v>0</v>
      </c>
      <c r="I64" s="1185" t="s">
        <v>336</v>
      </c>
      <c r="J64" s="901" t="s">
        <v>336</v>
      </c>
      <c r="L64" s="1297" t="s">
        <v>391</v>
      </c>
      <c r="M64" s="908">
        <v>1</v>
      </c>
      <c r="N64" s="905">
        <v>-17.612447842432399</v>
      </c>
      <c r="O64" s="875">
        <v>0</v>
      </c>
      <c r="P64" s="904">
        <v>4.1020000000000003</v>
      </c>
      <c r="Q64" s="531">
        <v>610</v>
      </c>
      <c r="R64" s="1181">
        <f t="shared" si="6"/>
        <v>2.6177092666521819E-3</v>
      </c>
      <c r="S64" s="1523">
        <v>0</v>
      </c>
      <c r="T64" s="1524">
        <v>0</v>
      </c>
    </row>
    <row r="65" spans="1:20" ht="12.75" customHeight="1">
      <c r="A65" s="1298" t="s">
        <v>392</v>
      </c>
      <c r="B65" s="1297" t="s">
        <v>138</v>
      </c>
      <c r="C65" s="986"/>
      <c r="D65" s="878"/>
      <c r="E65" s="875"/>
      <c r="F65" s="876"/>
      <c r="G65" s="1547"/>
      <c r="H65" s="1181">
        <f t="shared" si="5"/>
        <v>0</v>
      </c>
      <c r="I65" s="1185" t="s">
        <v>336</v>
      </c>
      <c r="J65" s="901" t="s">
        <v>336</v>
      </c>
      <c r="L65" s="1297" t="s">
        <v>138</v>
      </c>
      <c r="M65" s="908">
        <v>4</v>
      </c>
      <c r="N65" s="905">
        <v>8.7304993905367903E-2</v>
      </c>
      <c r="O65" s="875">
        <v>0</v>
      </c>
      <c r="P65" s="904">
        <v>7.3413926836539301E-2</v>
      </c>
      <c r="Q65" s="531">
        <v>925</v>
      </c>
      <c r="R65" s="1181">
        <f t="shared" si="6"/>
        <v>3.9694771666447023E-3</v>
      </c>
      <c r="S65" s="1523">
        <v>0</v>
      </c>
      <c r="T65" s="1524">
        <v>0</v>
      </c>
    </row>
    <row r="66" spans="1:20" ht="12.75" customHeight="1">
      <c r="A66" s="1298" t="s">
        <v>393</v>
      </c>
      <c r="B66" s="1297" t="s">
        <v>394</v>
      </c>
      <c r="C66" s="567">
        <v>3</v>
      </c>
      <c r="D66" s="878">
        <v>0</v>
      </c>
      <c r="E66" s="875">
        <v>0</v>
      </c>
      <c r="F66" s="876">
        <v>0</v>
      </c>
      <c r="G66" s="1547">
        <v>1335</v>
      </c>
      <c r="H66" s="1181">
        <f t="shared" si="5"/>
        <v>9.7761249088522822E-3</v>
      </c>
      <c r="I66" s="1185" t="s">
        <v>250</v>
      </c>
      <c r="J66" s="901">
        <v>0</v>
      </c>
      <c r="L66" s="1297" t="s">
        <v>394</v>
      </c>
      <c r="M66" s="908">
        <v>2</v>
      </c>
      <c r="N66" s="905">
        <v>-2.0222918959078302</v>
      </c>
      <c r="O66" s="875">
        <v>0</v>
      </c>
      <c r="P66" s="904">
        <v>0.41037503932446401</v>
      </c>
      <c r="Q66" s="531">
        <v>935</v>
      </c>
      <c r="R66" s="1181">
        <f t="shared" si="6"/>
        <v>4.0123904333111311E-3</v>
      </c>
      <c r="S66" s="1523">
        <v>0</v>
      </c>
      <c r="T66" s="1524">
        <v>0</v>
      </c>
    </row>
    <row r="67" spans="1:20" ht="12.75" customHeight="1">
      <c r="A67" s="1298" t="s">
        <v>395</v>
      </c>
      <c r="B67" s="1297" t="s">
        <v>383</v>
      </c>
      <c r="C67" s="986"/>
      <c r="D67" s="878"/>
      <c r="E67" s="875"/>
      <c r="F67" s="876"/>
      <c r="G67" s="1547"/>
      <c r="H67" s="1181">
        <f t="shared" si="5"/>
        <v>0</v>
      </c>
      <c r="I67" s="1185" t="s">
        <v>336</v>
      </c>
      <c r="J67" s="901" t="s">
        <v>336</v>
      </c>
      <c r="L67" s="1297" t="s">
        <v>383</v>
      </c>
      <c r="M67" s="908">
        <v>1</v>
      </c>
      <c r="N67" s="905">
        <v>0</v>
      </c>
      <c r="O67" s="875">
        <v>0</v>
      </c>
      <c r="P67" s="904">
        <v>0</v>
      </c>
      <c r="Q67" s="531">
        <v>335</v>
      </c>
      <c r="R67" s="1181">
        <f t="shared" si="6"/>
        <v>1.4375944333253786E-3</v>
      </c>
      <c r="S67" s="1523">
        <v>0</v>
      </c>
      <c r="T67" s="1524">
        <v>0</v>
      </c>
    </row>
    <row r="68" spans="1:20" ht="12.75" customHeight="1">
      <c r="A68" s="1298" t="s">
        <v>396</v>
      </c>
      <c r="B68" s="1297" t="s">
        <v>374</v>
      </c>
      <c r="C68" s="986"/>
      <c r="D68" s="878"/>
      <c r="E68" s="875"/>
      <c r="F68" s="876"/>
      <c r="G68" s="1547"/>
      <c r="H68" s="1181">
        <f t="shared" si="5"/>
        <v>0</v>
      </c>
      <c r="I68" s="1185" t="s">
        <v>336</v>
      </c>
      <c r="J68" s="901" t="s">
        <v>336</v>
      </c>
      <c r="L68" s="1297" t="s">
        <v>374</v>
      </c>
      <c r="M68" s="908" t="s">
        <v>336</v>
      </c>
      <c r="N68" s="905" t="s">
        <v>336</v>
      </c>
      <c r="O68" s="875" t="s">
        <v>336</v>
      </c>
      <c r="P68" s="904" t="s">
        <v>336</v>
      </c>
      <c r="Q68" s="531"/>
      <c r="R68" s="1181">
        <f t="shared" si="6"/>
        <v>0</v>
      </c>
      <c r="S68" s="1523" t="s">
        <v>336</v>
      </c>
      <c r="T68" s="1524" t="s">
        <v>336</v>
      </c>
    </row>
    <row r="69" spans="1:20" ht="12.75" customHeight="1">
      <c r="A69" s="1298" t="s">
        <v>397</v>
      </c>
      <c r="B69" s="1297" t="s">
        <v>138</v>
      </c>
      <c r="C69" s="986"/>
      <c r="D69" s="878"/>
      <c r="E69" s="875"/>
      <c r="F69" s="876"/>
      <c r="G69" s="1547"/>
      <c r="H69" s="1181">
        <f t="shared" si="5"/>
        <v>0</v>
      </c>
      <c r="I69" s="1185" t="s">
        <v>336</v>
      </c>
      <c r="J69" s="901" t="s">
        <v>336</v>
      </c>
      <c r="L69" s="1297" t="s">
        <v>138</v>
      </c>
      <c r="M69" s="908" t="s">
        <v>336</v>
      </c>
      <c r="N69" s="905" t="s">
        <v>336</v>
      </c>
      <c r="O69" s="875" t="s">
        <v>336</v>
      </c>
      <c r="P69" s="904" t="s">
        <v>336</v>
      </c>
      <c r="Q69" s="531"/>
      <c r="R69" s="1181">
        <f t="shared" si="6"/>
        <v>0</v>
      </c>
      <c r="S69" s="1523" t="s">
        <v>336</v>
      </c>
      <c r="T69" s="1524" t="s">
        <v>336</v>
      </c>
    </row>
    <row r="70" spans="1:20" ht="12.75" customHeight="1">
      <c r="A70" s="1298" t="s">
        <v>398</v>
      </c>
      <c r="B70" s="1297" t="s">
        <v>374</v>
      </c>
      <c r="C70" s="986"/>
      <c r="D70" s="878"/>
      <c r="E70" s="875"/>
      <c r="F70" s="876"/>
      <c r="G70" s="1547"/>
      <c r="H70" s="1181">
        <f t="shared" si="5"/>
        <v>0</v>
      </c>
      <c r="I70" s="1185" t="s">
        <v>336</v>
      </c>
      <c r="J70" s="901" t="s">
        <v>336</v>
      </c>
      <c r="L70" s="1297" t="s">
        <v>374</v>
      </c>
      <c r="M70" s="908">
        <v>1893.1100000000001</v>
      </c>
      <c r="N70" s="905">
        <v>84.2390957222472</v>
      </c>
      <c r="O70" s="875">
        <v>0</v>
      </c>
      <c r="P70" s="904">
        <v>225.0349182893857</v>
      </c>
      <c r="Q70" s="531">
        <v>7610.2999999999993</v>
      </c>
      <c r="R70" s="1181">
        <f t="shared" si="6"/>
        <v>3.2658283331152622E-2</v>
      </c>
      <c r="S70" s="1523">
        <v>20</v>
      </c>
      <c r="T70" s="1524">
        <v>11554.227505530722</v>
      </c>
    </row>
    <row r="71" spans="1:20" ht="12.75" customHeight="1">
      <c r="A71" s="1298" t="s">
        <v>399</v>
      </c>
      <c r="B71" s="1297" t="s">
        <v>379</v>
      </c>
      <c r="C71" s="567">
        <v>233</v>
      </c>
      <c r="D71" s="878">
        <v>195.47913239853739</v>
      </c>
      <c r="E71" s="875">
        <v>0</v>
      </c>
      <c r="F71" s="876">
        <v>24.0406175418107</v>
      </c>
      <c r="G71" s="1547">
        <v>1269.3999999999999</v>
      </c>
      <c r="H71" s="1181">
        <f t="shared" si="5"/>
        <v>9.295740044417293E-3</v>
      </c>
      <c r="I71" s="1185">
        <v>15</v>
      </c>
      <c r="J71" s="901">
        <v>330.15345768201024</v>
      </c>
      <c r="L71" s="1297" t="s">
        <v>379</v>
      </c>
      <c r="M71" s="908">
        <v>425</v>
      </c>
      <c r="N71" s="905">
        <v>85.68254020369217</v>
      </c>
      <c r="O71" s="885">
        <v>0</v>
      </c>
      <c r="P71" s="904">
        <v>153.73271996824016</v>
      </c>
      <c r="Q71" s="531">
        <v>2219.8000000000002</v>
      </c>
      <c r="R71" s="1181">
        <f t="shared" si="6"/>
        <v>9.5258869346139564E-3</v>
      </c>
      <c r="S71" s="1523">
        <v>15</v>
      </c>
      <c r="T71" s="1524">
        <v>6080.1099133789194</v>
      </c>
    </row>
    <row r="72" spans="1:20" ht="12.75" customHeight="1">
      <c r="A72" s="1298" t="s">
        <v>400</v>
      </c>
      <c r="B72" s="1297" t="s">
        <v>374</v>
      </c>
      <c r="C72" s="986"/>
      <c r="D72" s="878"/>
      <c r="E72" s="875"/>
      <c r="F72" s="876"/>
      <c r="G72" s="1547"/>
      <c r="H72" s="1181">
        <f t="shared" si="5"/>
        <v>0</v>
      </c>
      <c r="I72" s="1185" t="s">
        <v>336</v>
      </c>
      <c r="J72" s="901" t="s">
        <v>336</v>
      </c>
      <c r="L72" s="1297" t="s">
        <v>374</v>
      </c>
      <c r="M72" s="908"/>
      <c r="N72" s="905"/>
      <c r="O72" s="883"/>
      <c r="P72" s="904"/>
      <c r="Q72" s="531"/>
      <c r="R72" s="1181">
        <f t="shared" si="6"/>
        <v>0</v>
      </c>
      <c r="S72" s="1523" t="s">
        <v>336</v>
      </c>
      <c r="T72" s="1524" t="s">
        <v>336</v>
      </c>
    </row>
    <row r="73" spans="1:20">
      <c r="A73" s="1290" t="s">
        <v>74</v>
      </c>
      <c r="B73" s="1295"/>
      <c r="C73" s="2059"/>
      <c r="D73" s="880"/>
      <c r="E73" s="881"/>
      <c r="F73" s="532"/>
      <c r="G73" s="532"/>
      <c r="H73" s="1053"/>
      <c r="I73" s="1186" t="s">
        <v>336</v>
      </c>
      <c r="J73" s="1189" t="s">
        <v>336</v>
      </c>
      <c r="L73" s="1295"/>
      <c r="M73" s="1296"/>
      <c r="N73" s="906"/>
      <c r="O73" s="881"/>
      <c r="P73" s="907"/>
      <c r="Q73" s="532"/>
      <c r="R73" s="1192"/>
      <c r="S73" s="1525" t="s">
        <v>336</v>
      </c>
      <c r="T73" s="1526" t="s">
        <v>336</v>
      </c>
    </row>
    <row r="74" spans="1:20" ht="12.75" customHeight="1">
      <c r="A74" s="1298" t="s">
        <v>401</v>
      </c>
      <c r="B74" s="1297" t="s">
        <v>379</v>
      </c>
      <c r="C74" s="986"/>
      <c r="D74" s="878"/>
      <c r="E74" s="879"/>
      <c r="F74" s="876"/>
      <c r="G74" s="296"/>
      <c r="H74" s="1181">
        <f>IFERROR(G74/$G$146,0)</f>
        <v>0</v>
      </c>
      <c r="I74" s="1185" t="s">
        <v>336</v>
      </c>
      <c r="J74" s="901" t="s">
        <v>336</v>
      </c>
      <c r="L74" s="1297" t="s">
        <v>379</v>
      </c>
      <c r="M74" s="908"/>
      <c r="N74" s="903"/>
      <c r="O74" s="879"/>
      <c r="P74" s="904"/>
      <c r="Q74" s="531"/>
      <c r="R74" s="1181">
        <f t="shared" ref="R74:R122" si="7">IFERROR(Q74/$Q$146,0)</f>
        <v>0</v>
      </c>
      <c r="S74" s="1523" t="s">
        <v>336</v>
      </c>
      <c r="T74" s="1524" t="s">
        <v>336</v>
      </c>
    </row>
    <row r="75" spans="1:20" ht="12.75" customHeight="1">
      <c r="A75" s="1298" t="s">
        <v>402</v>
      </c>
      <c r="B75" s="1297" t="s">
        <v>138</v>
      </c>
      <c r="C75" s="567">
        <v>1</v>
      </c>
      <c r="D75" s="878">
        <v>0</v>
      </c>
      <c r="E75" s="879">
        <v>0</v>
      </c>
      <c r="F75" s="876">
        <v>0</v>
      </c>
      <c r="G75" s="296">
        <v>360</v>
      </c>
      <c r="H75" s="1181">
        <f>IFERROR(G75/$G$146,0)</f>
        <v>2.6362584023871321E-3</v>
      </c>
      <c r="I75" s="1185" t="s">
        <v>250</v>
      </c>
      <c r="J75" s="901">
        <v>0</v>
      </c>
      <c r="L75" s="1297" t="s">
        <v>138</v>
      </c>
      <c r="M75" s="908">
        <v>35</v>
      </c>
      <c r="N75" s="903">
        <v>0</v>
      </c>
      <c r="O75" s="879">
        <v>0</v>
      </c>
      <c r="P75" s="904">
        <v>0</v>
      </c>
      <c r="Q75" s="531">
        <v>1050</v>
      </c>
      <c r="R75" s="1181">
        <f t="shared" si="7"/>
        <v>4.5058929999750672E-3</v>
      </c>
      <c r="S75" s="1523">
        <v>0</v>
      </c>
      <c r="T75" s="1524">
        <v>0</v>
      </c>
    </row>
    <row r="76" spans="1:20" ht="12.75" customHeight="1">
      <c r="A76" s="1298" t="s">
        <v>403</v>
      </c>
      <c r="B76" s="1297" t="s">
        <v>379</v>
      </c>
      <c r="C76" s="567"/>
      <c r="D76" s="878"/>
      <c r="E76" s="879"/>
      <c r="F76" s="876"/>
      <c r="G76" s="296"/>
      <c r="H76" s="1181">
        <f t="shared" ref="H76:H122" si="8">IFERROR(G76/$G$146,0)</f>
        <v>0</v>
      </c>
      <c r="I76" s="1185" t="s">
        <v>336</v>
      </c>
      <c r="J76" s="901" t="s">
        <v>336</v>
      </c>
      <c r="L76" s="1297" t="s">
        <v>379</v>
      </c>
      <c r="M76" s="908"/>
      <c r="N76" s="903"/>
      <c r="O76" s="879"/>
      <c r="P76" s="904"/>
      <c r="Q76" s="531"/>
      <c r="R76" s="1181">
        <f t="shared" si="7"/>
        <v>0</v>
      </c>
      <c r="S76" s="1523" t="s">
        <v>336</v>
      </c>
      <c r="T76" s="1524" t="s">
        <v>336</v>
      </c>
    </row>
    <row r="77" spans="1:20" ht="12.75" customHeight="1">
      <c r="A77" s="1298" t="s">
        <v>404</v>
      </c>
      <c r="B77" s="1297" t="s">
        <v>383</v>
      </c>
      <c r="C77" s="567">
        <v>9</v>
      </c>
      <c r="D77" s="884">
        <v>0</v>
      </c>
      <c r="E77" s="885">
        <v>0</v>
      </c>
      <c r="F77" s="876">
        <v>0</v>
      </c>
      <c r="G77" s="296">
        <v>1270</v>
      </c>
      <c r="H77" s="1181">
        <f t="shared" si="8"/>
        <v>9.3001338084212713E-3</v>
      </c>
      <c r="I77" s="1185" t="s">
        <v>250</v>
      </c>
      <c r="J77" s="901">
        <v>0</v>
      </c>
      <c r="L77" s="1297" t="s">
        <v>383</v>
      </c>
      <c r="M77" s="908">
        <v>13</v>
      </c>
      <c r="N77" s="903">
        <v>490.02979355449401</v>
      </c>
      <c r="O77" s="885">
        <v>0</v>
      </c>
      <c r="P77" s="904">
        <v>0</v>
      </c>
      <c r="Q77" s="531">
        <v>1860</v>
      </c>
      <c r="R77" s="1181">
        <f t="shared" si="7"/>
        <v>7.9818675999558334E-3</v>
      </c>
      <c r="S77" s="1523">
        <v>0</v>
      </c>
      <c r="T77" s="1524">
        <v>0</v>
      </c>
    </row>
    <row r="78" spans="1:20">
      <c r="A78" s="1298" t="s">
        <v>405</v>
      </c>
      <c r="B78" s="1297" t="s">
        <v>138</v>
      </c>
      <c r="C78" s="567"/>
      <c r="D78" s="878"/>
      <c r="E78" s="879"/>
      <c r="F78" s="876"/>
      <c r="G78" s="296"/>
      <c r="H78" s="1181">
        <f t="shared" si="8"/>
        <v>0</v>
      </c>
      <c r="I78" s="1185" t="s">
        <v>336</v>
      </c>
      <c r="J78" s="901" t="s">
        <v>336</v>
      </c>
      <c r="L78" s="1297" t="s">
        <v>138</v>
      </c>
      <c r="M78" s="908"/>
      <c r="N78" s="903"/>
      <c r="O78" s="879"/>
      <c r="P78" s="904"/>
      <c r="Q78" s="531"/>
      <c r="R78" s="1181">
        <f t="shared" si="7"/>
        <v>0</v>
      </c>
      <c r="S78" s="1523" t="s">
        <v>336</v>
      </c>
      <c r="T78" s="1524" t="s">
        <v>336</v>
      </c>
    </row>
    <row r="79" spans="1:20">
      <c r="A79" s="1298" t="s">
        <v>406</v>
      </c>
      <c r="B79" s="1297" t="s">
        <v>138</v>
      </c>
      <c r="C79" s="567">
        <v>1</v>
      </c>
      <c r="D79" s="874">
        <v>336</v>
      </c>
      <c r="E79" s="875">
        <v>0.378</v>
      </c>
      <c r="F79" s="876">
        <v>0</v>
      </c>
      <c r="G79" s="877">
        <v>260</v>
      </c>
      <c r="H79" s="1181">
        <f t="shared" si="8"/>
        <v>1.9039644017240398E-3</v>
      </c>
      <c r="I79" s="1185">
        <v>15</v>
      </c>
      <c r="J79" s="901">
        <v>0</v>
      </c>
      <c r="L79" s="1297" t="s">
        <v>138</v>
      </c>
      <c r="M79" s="908"/>
      <c r="N79" s="903"/>
      <c r="O79" s="875"/>
      <c r="P79" s="904"/>
      <c r="Q79" s="531"/>
      <c r="R79" s="1181">
        <f t="shared" si="7"/>
        <v>0</v>
      </c>
      <c r="S79" s="1523" t="s">
        <v>336</v>
      </c>
      <c r="T79" s="1524" t="s">
        <v>336</v>
      </c>
    </row>
    <row r="80" spans="1:20">
      <c r="A80" s="1298" t="s">
        <v>407</v>
      </c>
      <c r="B80" s="1297" t="s">
        <v>138</v>
      </c>
      <c r="C80" s="567"/>
      <c r="D80" s="878"/>
      <c r="E80" s="879"/>
      <c r="F80" s="876"/>
      <c r="G80" s="296"/>
      <c r="H80" s="1181">
        <f t="shared" si="8"/>
        <v>0</v>
      </c>
      <c r="I80" s="1185" t="s">
        <v>336</v>
      </c>
      <c r="J80" s="901" t="s">
        <v>336</v>
      </c>
      <c r="L80" s="1297" t="s">
        <v>138</v>
      </c>
      <c r="M80" s="908">
        <v>1</v>
      </c>
      <c r="N80" s="903">
        <v>0</v>
      </c>
      <c r="O80" s="879">
        <v>0</v>
      </c>
      <c r="P80" s="904">
        <v>28.990057822647699</v>
      </c>
      <c r="Q80" s="531">
        <v>4640</v>
      </c>
      <c r="R80" s="1181">
        <f t="shared" si="7"/>
        <v>1.9911755733223156E-2</v>
      </c>
      <c r="S80" s="1523" t="s">
        <v>336</v>
      </c>
      <c r="T80" s="1524" t="s">
        <v>336</v>
      </c>
    </row>
    <row r="81" spans="1:20">
      <c r="A81" s="1298" t="s">
        <v>408</v>
      </c>
      <c r="B81" s="1297" t="s">
        <v>138</v>
      </c>
      <c r="C81" s="567">
        <v>1</v>
      </c>
      <c r="D81" s="878">
        <v>8.1708191510406838</v>
      </c>
      <c r="E81" s="879">
        <v>3.5536888772602746E-3</v>
      </c>
      <c r="F81" s="876">
        <v>0</v>
      </c>
      <c r="G81" s="296">
        <v>62</v>
      </c>
      <c r="H81" s="1181">
        <f t="shared" si="8"/>
        <v>4.5402228041111723E-4</v>
      </c>
      <c r="I81" s="1185">
        <v>1</v>
      </c>
      <c r="J81" s="901">
        <v>0</v>
      </c>
      <c r="L81" s="1297" t="s">
        <v>138</v>
      </c>
      <c r="M81" s="908">
        <v>3</v>
      </c>
      <c r="N81" s="903">
        <v>24.51</v>
      </c>
      <c r="O81" s="879">
        <v>0</v>
      </c>
      <c r="P81" s="904">
        <v>1.0999999999999999E-2</v>
      </c>
      <c r="Q81" s="531">
        <v>186</v>
      </c>
      <c r="R81" s="1181">
        <f t="shared" si="7"/>
        <v>7.9818675999558328E-4</v>
      </c>
      <c r="S81" s="1523">
        <v>1</v>
      </c>
      <c r="T81" s="1524">
        <v>0</v>
      </c>
    </row>
    <row r="82" spans="1:20">
      <c r="A82" s="1298" t="s">
        <v>409</v>
      </c>
      <c r="B82" s="1297" t="s">
        <v>138</v>
      </c>
      <c r="C82" s="567">
        <v>2</v>
      </c>
      <c r="D82" s="878">
        <v>53.527979999999999</v>
      </c>
      <c r="E82" s="879">
        <v>2.4930839999999999E-2</v>
      </c>
      <c r="F82" s="876">
        <v>-3.7329600000000004E-2</v>
      </c>
      <c r="G82" s="296">
        <v>410</v>
      </c>
      <c r="H82" s="1181">
        <f t="shared" si="8"/>
        <v>3.0024054027186784E-3</v>
      </c>
      <c r="I82" s="1185">
        <v>3</v>
      </c>
      <c r="J82" s="901">
        <v>0</v>
      </c>
      <c r="L82" s="1297" t="s">
        <v>138</v>
      </c>
      <c r="M82" s="908">
        <v>5</v>
      </c>
      <c r="N82" s="903">
        <v>142.70797999999999</v>
      </c>
      <c r="O82" s="879">
        <v>6.8659999999999999E-2</v>
      </c>
      <c r="P82" s="904">
        <v>-6.8390660000000006E-2</v>
      </c>
      <c r="Q82" s="531">
        <v>1045</v>
      </c>
      <c r="R82" s="1181">
        <f t="shared" si="7"/>
        <v>4.4844363666418528E-3</v>
      </c>
      <c r="S82" s="1523">
        <v>3</v>
      </c>
      <c r="T82" s="1524">
        <v>0</v>
      </c>
    </row>
    <row r="83" spans="1:20">
      <c r="A83" s="1298" t="s">
        <v>410</v>
      </c>
      <c r="B83" s="1297" t="s">
        <v>138</v>
      </c>
      <c r="C83" s="986"/>
      <c r="D83" s="878"/>
      <c r="E83" s="879"/>
      <c r="F83" s="876"/>
      <c r="G83" s="296"/>
      <c r="H83" s="1181">
        <f t="shared" si="8"/>
        <v>0</v>
      </c>
      <c r="I83" s="1185" t="s">
        <v>336</v>
      </c>
      <c r="J83" s="901" t="s">
        <v>336</v>
      </c>
      <c r="L83" s="1297" t="s">
        <v>138</v>
      </c>
      <c r="M83" s="908"/>
      <c r="N83" s="903"/>
      <c r="O83" s="879"/>
      <c r="P83" s="904"/>
      <c r="Q83" s="531"/>
      <c r="R83" s="1181">
        <f t="shared" si="7"/>
        <v>0</v>
      </c>
      <c r="S83" s="1523" t="s">
        <v>336</v>
      </c>
      <c r="T83" s="1524" t="s">
        <v>336</v>
      </c>
    </row>
    <row r="84" spans="1:20">
      <c r="A84" s="1298" t="s">
        <v>411</v>
      </c>
      <c r="B84" s="1297" t="s">
        <v>138</v>
      </c>
      <c r="C84" s="986"/>
      <c r="D84" s="878"/>
      <c r="E84" s="879"/>
      <c r="F84" s="876"/>
      <c r="G84" s="296"/>
      <c r="H84" s="1181">
        <f t="shared" si="8"/>
        <v>0</v>
      </c>
      <c r="I84" s="1185" t="s">
        <v>336</v>
      </c>
      <c r="J84" s="901" t="s">
        <v>336</v>
      </c>
      <c r="L84" s="1297" t="s">
        <v>138</v>
      </c>
      <c r="M84" s="908"/>
      <c r="N84" s="903"/>
      <c r="O84" s="879"/>
      <c r="P84" s="904"/>
      <c r="Q84" s="531"/>
      <c r="R84" s="1181">
        <f t="shared" si="7"/>
        <v>0</v>
      </c>
      <c r="S84" s="1523" t="s">
        <v>336</v>
      </c>
      <c r="T84" s="1524" t="s">
        <v>336</v>
      </c>
    </row>
    <row r="85" spans="1:20">
      <c r="A85" s="1298" t="s">
        <v>412</v>
      </c>
      <c r="B85" s="1297" t="s">
        <v>138</v>
      </c>
      <c r="C85" s="986"/>
      <c r="D85" s="878"/>
      <c r="E85" s="879"/>
      <c r="F85" s="876"/>
      <c r="G85" s="296"/>
      <c r="H85" s="1181">
        <f t="shared" si="8"/>
        <v>0</v>
      </c>
      <c r="I85" s="1185" t="s">
        <v>336</v>
      </c>
      <c r="J85" s="901" t="s">
        <v>336</v>
      </c>
      <c r="L85" s="1297" t="s">
        <v>138</v>
      </c>
      <c r="M85" s="908"/>
      <c r="N85" s="903"/>
      <c r="O85" s="879"/>
      <c r="P85" s="904"/>
      <c r="Q85" s="531"/>
      <c r="R85" s="1181">
        <f t="shared" si="7"/>
        <v>0</v>
      </c>
      <c r="S85" s="1523" t="s">
        <v>336</v>
      </c>
      <c r="T85" s="1524" t="s">
        <v>336</v>
      </c>
    </row>
    <row r="86" spans="1:20">
      <c r="A86" s="1298" t="s">
        <v>413</v>
      </c>
      <c r="B86" s="1297" t="s">
        <v>138</v>
      </c>
      <c r="C86" s="986"/>
      <c r="D86" s="878"/>
      <c r="E86" s="879"/>
      <c r="F86" s="876"/>
      <c r="G86" s="296"/>
      <c r="H86" s="1181">
        <f t="shared" si="8"/>
        <v>0</v>
      </c>
      <c r="I86" s="1185" t="s">
        <v>336</v>
      </c>
      <c r="J86" s="901" t="s">
        <v>336</v>
      </c>
      <c r="L86" s="1297" t="s">
        <v>138</v>
      </c>
      <c r="M86" s="908"/>
      <c r="N86" s="903"/>
      <c r="O86" s="879"/>
      <c r="P86" s="904"/>
      <c r="Q86" s="531"/>
      <c r="R86" s="1181">
        <f t="shared" si="7"/>
        <v>0</v>
      </c>
      <c r="S86" s="1523" t="s">
        <v>336</v>
      </c>
      <c r="T86" s="1524" t="s">
        <v>336</v>
      </c>
    </row>
    <row r="87" spans="1:20">
      <c r="A87" s="1298" t="s">
        <v>414</v>
      </c>
      <c r="B87" s="1297" t="s">
        <v>138</v>
      </c>
      <c r="C87" s="986"/>
      <c r="D87" s="878"/>
      <c r="E87" s="879"/>
      <c r="F87" s="876"/>
      <c r="G87" s="296"/>
      <c r="H87" s="1181">
        <f t="shared" si="8"/>
        <v>0</v>
      </c>
      <c r="I87" s="1185" t="s">
        <v>336</v>
      </c>
      <c r="J87" s="901" t="s">
        <v>336</v>
      </c>
      <c r="L87" s="1297" t="s">
        <v>138</v>
      </c>
      <c r="M87" s="908"/>
      <c r="N87" s="903"/>
      <c r="O87" s="879"/>
      <c r="P87" s="904"/>
      <c r="Q87" s="531"/>
      <c r="R87" s="1181">
        <f t="shared" si="7"/>
        <v>0</v>
      </c>
      <c r="S87" s="1523" t="s">
        <v>336</v>
      </c>
      <c r="T87" s="1524" t="s">
        <v>336</v>
      </c>
    </row>
    <row r="88" spans="1:20">
      <c r="A88" s="1298" t="s">
        <v>415</v>
      </c>
      <c r="B88" s="1297" t="s">
        <v>138</v>
      </c>
      <c r="C88" s="986"/>
      <c r="D88" s="878"/>
      <c r="E88" s="879"/>
      <c r="F88" s="876"/>
      <c r="G88" s="296"/>
      <c r="H88" s="1181">
        <f t="shared" si="8"/>
        <v>0</v>
      </c>
      <c r="I88" s="1185" t="s">
        <v>336</v>
      </c>
      <c r="J88" s="901" t="s">
        <v>336</v>
      </c>
      <c r="L88" s="1297" t="s">
        <v>138</v>
      </c>
      <c r="M88" s="908"/>
      <c r="N88" s="903"/>
      <c r="O88" s="879"/>
      <c r="P88" s="904"/>
      <c r="Q88" s="531"/>
      <c r="R88" s="1181">
        <f t="shared" si="7"/>
        <v>0</v>
      </c>
      <c r="S88" s="1523" t="s">
        <v>336</v>
      </c>
      <c r="T88" s="1524" t="s">
        <v>336</v>
      </c>
    </row>
    <row r="89" spans="1:20">
      <c r="A89" s="1298" t="s">
        <v>416</v>
      </c>
      <c r="B89" s="1297" t="s">
        <v>138</v>
      </c>
      <c r="C89" s="986"/>
      <c r="D89" s="878"/>
      <c r="E89" s="879"/>
      <c r="F89" s="876"/>
      <c r="G89" s="296"/>
      <c r="H89" s="1181">
        <f t="shared" si="8"/>
        <v>0</v>
      </c>
      <c r="I89" s="1185" t="s">
        <v>336</v>
      </c>
      <c r="J89" s="901" t="s">
        <v>336</v>
      </c>
      <c r="L89" s="1297" t="s">
        <v>138</v>
      </c>
      <c r="M89" s="908"/>
      <c r="N89" s="903"/>
      <c r="O89" s="879"/>
      <c r="P89" s="904"/>
      <c r="Q89" s="531"/>
      <c r="R89" s="1181">
        <f t="shared" si="7"/>
        <v>0</v>
      </c>
      <c r="S89" s="1523" t="s">
        <v>336</v>
      </c>
      <c r="T89" s="1524" t="s">
        <v>336</v>
      </c>
    </row>
    <row r="90" spans="1:20">
      <c r="A90" s="1298" t="s">
        <v>417</v>
      </c>
      <c r="B90" s="1297" t="s">
        <v>138</v>
      </c>
      <c r="C90" s="986"/>
      <c r="D90" s="878"/>
      <c r="E90" s="879"/>
      <c r="F90" s="876"/>
      <c r="G90" s="296"/>
      <c r="H90" s="1181">
        <f t="shared" si="8"/>
        <v>0</v>
      </c>
      <c r="I90" s="1185" t="s">
        <v>336</v>
      </c>
      <c r="J90" s="901" t="s">
        <v>336</v>
      </c>
      <c r="L90" s="1297" t="s">
        <v>138</v>
      </c>
      <c r="M90" s="908"/>
      <c r="N90" s="903"/>
      <c r="O90" s="879"/>
      <c r="P90" s="904"/>
      <c r="Q90" s="531"/>
      <c r="R90" s="1181">
        <f t="shared" si="7"/>
        <v>0</v>
      </c>
      <c r="S90" s="1523" t="s">
        <v>336</v>
      </c>
      <c r="T90" s="1524" t="s">
        <v>336</v>
      </c>
    </row>
    <row r="91" spans="1:20">
      <c r="A91" s="1298" t="s">
        <v>418</v>
      </c>
      <c r="B91" s="1297" t="s">
        <v>138</v>
      </c>
      <c r="C91" s="986"/>
      <c r="D91" s="878"/>
      <c r="E91" s="879"/>
      <c r="F91" s="876"/>
      <c r="G91" s="296"/>
      <c r="H91" s="1181">
        <f t="shared" si="8"/>
        <v>0</v>
      </c>
      <c r="I91" s="1185" t="s">
        <v>336</v>
      </c>
      <c r="J91" s="901" t="s">
        <v>336</v>
      </c>
      <c r="L91" s="1297" t="s">
        <v>138</v>
      </c>
      <c r="M91" s="908"/>
      <c r="N91" s="903"/>
      <c r="O91" s="879"/>
      <c r="P91" s="904"/>
      <c r="Q91" s="531"/>
      <c r="R91" s="1181">
        <f t="shared" si="7"/>
        <v>0</v>
      </c>
      <c r="S91" s="1523" t="s">
        <v>336</v>
      </c>
      <c r="T91" s="1524" t="s">
        <v>336</v>
      </c>
    </row>
    <row r="92" spans="1:20">
      <c r="A92" s="1298" t="s">
        <v>419</v>
      </c>
      <c r="B92" s="1297" t="s">
        <v>138</v>
      </c>
      <c r="C92" s="986"/>
      <c r="D92" s="878"/>
      <c r="E92" s="879"/>
      <c r="F92" s="876"/>
      <c r="G92" s="296"/>
      <c r="H92" s="1181">
        <f t="shared" si="8"/>
        <v>0</v>
      </c>
      <c r="I92" s="1185" t="s">
        <v>336</v>
      </c>
      <c r="J92" s="901" t="s">
        <v>336</v>
      </c>
      <c r="L92" s="1297" t="s">
        <v>138</v>
      </c>
      <c r="M92" s="908"/>
      <c r="N92" s="903"/>
      <c r="O92" s="879"/>
      <c r="P92" s="904"/>
      <c r="Q92" s="531"/>
      <c r="R92" s="1181">
        <f t="shared" si="7"/>
        <v>0</v>
      </c>
      <c r="S92" s="1523" t="s">
        <v>336</v>
      </c>
      <c r="T92" s="1524" t="s">
        <v>336</v>
      </c>
    </row>
    <row r="93" spans="1:20">
      <c r="A93" s="1298" t="s">
        <v>420</v>
      </c>
      <c r="B93" s="1297" t="s">
        <v>138</v>
      </c>
      <c r="C93" s="986"/>
      <c r="D93" s="878"/>
      <c r="E93" s="879"/>
      <c r="F93" s="876"/>
      <c r="G93" s="296"/>
      <c r="H93" s="1181">
        <f t="shared" si="8"/>
        <v>0</v>
      </c>
      <c r="I93" s="1185" t="s">
        <v>336</v>
      </c>
      <c r="J93" s="901" t="s">
        <v>336</v>
      </c>
      <c r="L93" s="1297" t="s">
        <v>138</v>
      </c>
      <c r="M93" s="908"/>
      <c r="N93" s="903"/>
      <c r="O93" s="879"/>
      <c r="P93" s="904"/>
      <c r="Q93" s="531"/>
      <c r="R93" s="1181">
        <f t="shared" si="7"/>
        <v>0</v>
      </c>
      <c r="S93" s="1523" t="s">
        <v>336</v>
      </c>
      <c r="T93" s="1524" t="s">
        <v>336</v>
      </c>
    </row>
    <row r="94" spans="1:20">
      <c r="A94" s="1298" t="s">
        <v>421</v>
      </c>
      <c r="B94" s="1297" t="s">
        <v>138</v>
      </c>
      <c r="C94" s="986"/>
      <c r="D94" s="878"/>
      <c r="E94" s="879"/>
      <c r="F94" s="876"/>
      <c r="G94" s="296"/>
      <c r="H94" s="1181">
        <f t="shared" si="8"/>
        <v>0</v>
      </c>
      <c r="I94" s="1185" t="s">
        <v>336</v>
      </c>
      <c r="J94" s="901" t="s">
        <v>336</v>
      </c>
      <c r="L94" s="1297" t="s">
        <v>138</v>
      </c>
      <c r="M94" s="908"/>
      <c r="N94" s="903"/>
      <c r="O94" s="879"/>
      <c r="P94" s="904"/>
      <c r="Q94" s="531"/>
      <c r="R94" s="1181">
        <f t="shared" si="7"/>
        <v>0</v>
      </c>
      <c r="S94" s="1523" t="s">
        <v>336</v>
      </c>
      <c r="T94" s="1524" t="s">
        <v>336</v>
      </c>
    </row>
    <row r="95" spans="1:20">
      <c r="A95" s="1298" t="s">
        <v>422</v>
      </c>
      <c r="B95" s="1297" t="s">
        <v>138</v>
      </c>
      <c r="C95" s="986"/>
      <c r="D95" s="878"/>
      <c r="E95" s="879"/>
      <c r="F95" s="876"/>
      <c r="G95" s="296"/>
      <c r="H95" s="1181">
        <f t="shared" si="8"/>
        <v>0</v>
      </c>
      <c r="I95" s="1185" t="s">
        <v>336</v>
      </c>
      <c r="J95" s="901" t="s">
        <v>336</v>
      </c>
      <c r="L95" s="1297" t="s">
        <v>138</v>
      </c>
      <c r="M95" s="908"/>
      <c r="N95" s="903"/>
      <c r="O95" s="879"/>
      <c r="P95" s="904"/>
      <c r="Q95" s="531"/>
      <c r="R95" s="1181">
        <f t="shared" si="7"/>
        <v>0</v>
      </c>
      <c r="S95" s="1523" t="s">
        <v>336</v>
      </c>
      <c r="T95" s="1524" t="s">
        <v>336</v>
      </c>
    </row>
    <row r="96" spans="1:20">
      <c r="A96" s="1298" t="s">
        <v>423</v>
      </c>
      <c r="B96" s="1297" t="s">
        <v>138</v>
      </c>
      <c r="C96" s="986"/>
      <c r="D96" s="878"/>
      <c r="E96" s="879"/>
      <c r="F96" s="876"/>
      <c r="G96" s="296"/>
      <c r="H96" s="1181">
        <f t="shared" si="8"/>
        <v>0</v>
      </c>
      <c r="I96" s="1185" t="s">
        <v>336</v>
      </c>
      <c r="J96" s="901" t="s">
        <v>336</v>
      </c>
      <c r="L96" s="1297" t="s">
        <v>138</v>
      </c>
      <c r="M96" s="908">
        <v>1</v>
      </c>
      <c r="N96" s="903">
        <v>241.9</v>
      </c>
      <c r="O96" s="879">
        <v>0</v>
      </c>
      <c r="P96" s="904">
        <v>2.2799999999999998</v>
      </c>
      <c r="Q96" s="531">
        <v>10280</v>
      </c>
      <c r="R96" s="1181">
        <f t="shared" si="7"/>
        <v>4.4114838133089231E-2</v>
      </c>
      <c r="S96" s="1523">
        <v>15</v>
      </c>
      <c r="T96" s="1524">
        <v>836.22895111533001</v>
      </c>
    </row>
    <row r="97" spans="1:20">
      <c r="A97" s="1298" t="s">
        <v>424</v>
      </c>
      <c r="B97" s="1297" t="s">
        <v>138</v>
      </c>
      <c r="C97" s="986"/>
      <c r="D97" s="878"/>
      <c r="E97" s="879"/>
      <c r="F97" s="876"/>
      <c r="G97" s="296"/>
      <c r="H97" s="1181">
        <f t="shared" si="8"/>
        <v>0</v>
      </c>
      <c r="I97" s="1185" t="s">
        <v>336</v>
      </c>
      <c r="J97" s="901" t="s">
        <v>336</v>
      </c>
      <c r="L97" s="1297" t="s">
        <v>138</v>
      </c>
      <c r="M97" s="908"/>
      <c r="N97" s="903"/>
      <c r="O97" s="879"/>
      <c r="P97" s="904"/>
      <c r="Q97" s="531"/>
      <c r="R97" s="1181">
        <f t="shared" si="7"/>
        <v>0</v>
      </c>
      <c r="S97" s="1523" t="s">
        <v>336</v>
      </c>
      <c r="T97" s="1524" t="s">
        <v>336</v>
      </c>
    </row>
    <row r="98" spans="1:20">
      <c r="A98" s="1298" t="s">
        <v>425</v>
      </c>
      <c r="B98" s="1297" t="s">
        <v>138</v>
      </c>
      <c r="C98" s="986"/>
      <c r="D98" s="878"/>
      <c r="E98" s="879"/>
      <c r="F98" s="876"/>
      <c r="G98" s="296"/>
      <c r="H98" s="1181">
        <f t="shared" si="8"/>
        <v>0</v>
      </c>
      <c r="I98" s="1185" t="s">
        <v>336</v>
      </c>
      <c r="J98" s="901" t="s">
        <v>336</v>
      </c>
      <c r="L98" s="1297" t="s">
        <v>138</v>
      </c>
      <c r="M98" s="908"/>
      <c r="N98" s="903"/>
      <c r="O98" s="879"/>
      <c r="P98" s="904"/>
      <c r="Q98" s="531"/>
      <c r="R98" s="1181">
        <f t="shared" si="7"/>
        <v>0</v>
      </c>
      <c r="S98" s="1523" t="s">
        <v>336</v>
      </c>
      <c r="T98" s="1524" t="s">
        <v>336</v>
      </c>
    </row>
    <row r="99" spans="1:20">
      <c r="A99" s="1298" t="s">
        <v>426</v>
      </c>
      <c r="B99" s="1297" t="s">
        <v>138</v>
      </c>
      <c r="C99" s="986"/>
      <c r="D99" s="878"/>
      <c r="E99" s="879"/>
      <c r="F99" s="876"/>
      <c r="G99" s="296"/>
      <c r="H99" s="1181">
        <f t="shared" si="8"/>
        <v>0</v>
      </c>
      <c r="I99" s="1185" t="s">
        <v>336</v>
      </c>
      <c r="J99" s="901" t="s">
        <v>336</v>
      </c>
      <c r="L99" s="1297" t="s">
        <v>138</v>
      </c>
      <c r="M99" s="908"/>
      <c r="N99" s="903"/>
      <c r="O99" s="879"/>
      <c r="P99" s="904"/>
      <c r="Q99" s="531"/>
      <c r="R99" s="1181">
        <f t="shared" si="7"/>
        <v>0</v>
      </c>
      <c r="S99" s="1523" t="s">
        <v>336</v>
      </c>
      <c r="T99" s="1524" t="s">
        <v>336</v>
      </c>
    </row>
    <row r="100" spans="1:20">
      <c r="A100" s="1298" t="s">
        <v>427</v>
      </c>
      <c r="B100" s="1297" t="s">
        <v>138</v>
      </c>
      <c r="C100" s="986"/>
      <c r="D100" s="878"/>
      <c r="E100" s="879"/>
      <c r="F100" s="876"/>
      <c r="G100" s="296"/>
      <c r="H100" s="1181">
        <f t="shared" si="8"/>
        <v>0</v>
      </c>
      <c r="I100" s="1185" t="s">
        <v>336</v>
      </c>
      <c r="J100" s="901" t="s">
        <v>336</v>
      </c>
      <c r="L100" s="1297" t="s">
        <v>138</v>
      </c>
      <c r="M100" s="908"/>
      <c r="N100" s="903"/>
      <c r="O100" s="879"/>
      <c r="P100" s="904"/>
      <c r="Q100" s="531"/>
      <c r="R100" s="1181">
        <f t="shared" si="7"/>
        <v>0</v>
      </c>
      <c r="S100" s="1523" t="s">
        <v>336</v>
      </c>
      <c r="T100" s="1524" t="s">
        <v>336</v>
      </c>
    </row>
    <row r="101" spans="1:20">
      <c r="A101" s="1298" t="s">
        <v>428</v>
      </c>
      <c r="B101" s="1297" t="s">
        <v>138</v>
      </c>
      <c r="C101" s="986"/>
      <c r="D101" s="878"/>
      <c r="E101" s="879"/>
      <c r="F101" s="876"/>
      <c r="G101" s="296"/>
      <c r="H101" s="1181">
        <f t="shared" si="8"/>
        <v>0</v>
      </c>
      <c r="I101" s="1185" t="s">
        <v>336</v>
      </c>
      <c r="J101" s="901" t="s">
        <v>336</v>
      </c>
      <c r="L101" s="1297" t="s">
        <v>138</v>
      </c>
      <c r="M101" s="908"/>
      <c r="N101" s="903"/>
      <c r="O101" s="879"/>
      <c r="P101" s="904"/>
      <c r="Q101" s="531"/>
      <c r="R101" s="1181">
        <f t="shared" si="7"/>
        <v>0</v>
      </c>
      <c r="S101" s="1523" t="s">
        <v>336</v>
      </c>
      <c r="T101" s="1524" t="s">
        <v>336</v>
      </c>
    </row>
    <row r="102" spans="1:20">
      <c r="A102" s="1298" t="s">
        <v>429</v>
      </c>
      <c r="B102" s="1297" t="s">
        <v>138</v>
      </c>
      <c r="C102" s="986"/>
      <c r="D102" s="878"/>
      <c r="E102" s="879"/>
      <c r="F102" s="876"/>
      <c r="G102" s="296"/>
      <c r="H102" s="1181">
        <f t="shared" si="8"/>
        <v>0</v>
      </c>
      <c r="I102" s="1185" t="s">
        <v>336</v>
      </c>
      <c r="J102" s="901" t="s">
        <v>336</v>
      </c>
      <c r="L102" s="1297" t="s">
        <v>138</v>
      </c>
      <c r="M102" s="908"/>
      <c r="N102" s="903"/>
      <c r="O102" s="879"/>
      <c r="P102" s="904"/>
      <c r="Q102" s="531"/>
      <c r="R102" s="1181">
        <f t="shared" si="7"/>
        <v>0</v>
      </c>
      <c r="S102" s="1523" t="s">
        <v>336</v>
      </c>
      <c r="T102" s="1524" t="s">
        <v>336</v>
      </c>
    </row>
    <row r="103" spans="1:20">
      <c r="A103" s="1298" t="s">
        <v>430</v>
      </c>
      <c r="B103" s="1297" t="s">
        <v>138</v>
      </c>
      <c r="C103" s="986"/>
      <c r="D103" s="878"/>
      <c r="E103" s="879"/>
      <c r="F103" s="876"/>
      <c r="G103" s="296"/>
      <c r="H103" s="1181">
        <f t="shared" si="8"/>
        <v>0</v>
      </c>
      <c r="I103" s="1185" t="s">
        <v>336</v>
      </c>
      <c r="J103" s="901" t="s">
        <v>336</v>
      </c>
      <c r="L103" s="1297" t="s">
        <v>138</v>
      </c>
      <c r="M103" s="908"/>
      <c r="N103" s="903"/>
      <c r="O103" s="879"/>
      <c r="P103" s="904"/>
      <c r="Q103" s="531"/>
      <c r="R103" s="1181">
        <f t="shared" si="7"/>
        <v>0</v>
      </c>
      <c r="S103" s="1523" t="s">
        <v>336</v>
      </c>
      <c r="T103" s="1524" t="s">
        <v>336</v>
      </c>
    </row>
    <row r="104" spans="1:20">
      <c r="A104" s="1298" t="s">
        <v>431</v>
      </c>
      <c r="B104" s="1297" t="s">
        <v>138</v>
      </c>
      <c r="C104" s="986"/>
      <c r="D104" s="878"/>
      <c r="E104" s="879"/>
      <c r="F104" s="876"/>
      <c r="G104" s="296"/>
      <c r="H104" s="1181">
        <f t="shared" si="8"/>
        <v>0</v>
      </c>
      <c r="I104" s="1185" t="s">
        <v>336</v>
      </c>
      <c r="J104" s="901" t="s">
        <v>336</v>
      </c>
      <c r="L104" s="1297" t="s">
        <v>138</v>
      </c>
      <c r="M104" s="908"/>
      <c r="N104" s="903"/>
      <c r="O104" s="879"/>
      <c r="P104" s="904"/>
      <c r="Q104" s="531"/>
      <c r="R104" s="1181">
        <f t="shared" si="7"/>
        <v>0</v>
      </c>
      <c r="S104" s="1523" t="s">
        <v>336</v>
      </c>
      <c r="T104" s="1524" t="s">
        <v>336</v>
      </c>
    </row>
    <row r="105" spans="1:20">
      <c r="A105" s="1298" t="s">
        <v>432</v>
      </c>
      <c r="B105" s="1297" t="s">
        <v>138</v>
      </c>
      <c r="C105" s="986"/>
      <c r="D105" s="878"/>
      <c r="E105" s="879"/>
      <c r="F105" s="876"/>
      <c r="G105" s="296"/>
      <c r="H105" s="1181">
        <f t="shared" si="8"/>
        <v>0</v>
      </c>
      <c r="I105" s="1185" t="s">
        <v>336</v>
      </c>
      <c r="J105" s="901" t="s">
        <v>336</v>
      </c>
      <c r="L105" s="1297" t="s">
        <v>138</v>
      </c>
      <c r="M105" s="908"/>
      <c r="N105" s="903"/>
      <c r="O105" s="879"/>
      <c r="P105" s="904"/>
      <c r="Q105" s="531"/>
      <c r="R105" s="1181">
        <f t="shared" si="7"/>
        <v>0</v>
      </c>
      <c r="S105" s="1523" t="s">
        <v>336</v>
      </c>
      <c r="T105" s="1524" t="s">
        <v>336</v>
      </c>
    </row>
    <row r="106" spans="1:20">
      <c r="A106" s="1298" t="s">
        <v>433</v>
      </c>
      <c r="B106" s="1297" t="s">
        <v>138</v>
      </c>
      <c r="C106" s="986"/>
      <c r="D106" s="878"/>
      <c r="E106" s="879"/>
      <c r="F106" s="876"/>
      <c r="G106" s="296"/>
      <c r="H106" s="1181">
        <f t="shared" si="8"/>
        <v>0</v>
      </c>
      <c r="I106" s="1185" t="s">
        <v>336</v>
      </c>
      <c r="J106" s="901"/>
      <c r="L106" s="1297" t="s">
        <v>138</v>
      </c>
      <c r="M106" s="908"/>
      <c r="N106" s="903"/>
      <c r="O106" s="879"/>
      <c r="P106" s="904"/>
      <c r="Q106" s="531"/>
      <c r="R106" s="1181">
        <f t="shared" si="7"/>
        <v>0</v>
      </c>
      <c r="S106" s="1523" t="s">
        <v>336</v>
      </c>
      <c r="T106" s="1524" t="s">
        <v>336</v>
      </c>
    </row>
    <row r="107" spans="1:20">
      <c r="A107" s="1298" t="s">
        <v>434</v>
      </c>
      <c r="B107" s="1297" t="s">
        <v>138</v>
      </c>
      <c r="C107" s="986"/>
      <c r="D107" s="878"/>
      <c r="E107" s="879"/>
      <c r="F107" s="876"/>
      <c r="G107" s="296"/>
      <c r="H107" s="1181">
        <f t="shared" si="8"/>
        <v>0</v>
      </c>
      <c r="I107" s="1185" t="s">
        <v>336</v>
      </c>
      <c r="J107" s="901"/>
      <c r="L107" s="1297" t="s">
        <v>138</v>
      </c>
      <c r="M107" s="908"/>
      <c r="N107" s="903"/>
      <c r="O107" s="879"/>
      <c r="P107" s="904"/>
      <c r="Q107" s="531"/>
      <c r="R107" s="1181">
        <f t="shared" si="7"/>
        <v>0</v>
      </c>
      <c r="S107" s="1523" t="s">
        <v>336</v>
      </c>
      <c r="T107" s="1524" t="s">
        <v>336</v>
      </c>
    </row>
    <row r="108" spans="1:20">
      <c r="A108" s="1298" t="s">
        <v>435</v>
      </c>
      <c r="B108" s="1297" t="s">
        <v>138</v>
      </c>
      <c r="C108" s="567">
        <v>1</v>
      </c>
      <c r="D108" s="874">
        <v>460</v>
      </c>
      <c r="E108" s="875">
        <v>0.41599999999999998</v>
      </c>
      <c r="F108" s="876">
        <v>-2.04</v>
      </c>
      <c r="G108" s="877">
        <v>5905</v>
      </c>
      <c r="H108" s="1181">
        <f t="shared" si="8"/>
        <v>4.3241960739155601E-2</v>
      </c>
      <c r="I108" s="1185">
        <v>15</v>
      </c>
      <c r="J108" s="901">
        <v>5623.6500000000005</v>
      </c>
      <c r="L108" s="1297" t="s">
        <v>138</v>
      </c>
      <c r="M108" s="908"/>
      <c r="N108" s="903"/>
      <c r="O108" s="875"/>
      <c r="P108" s="904"/>
      <c r="Q108" s="531"/>
      <c r="R108" s="1181">
        <f t="shared" si="7"/>
        <v>0</v>
      </c>
      <c r="S108" s="1523" t="s">
        <v>336</v>
      </c>
      <c r="T108" s="1524" t="s">
        <v>336</v>
      </c>
    </row>
    <row r="109" spans="1:20">
      <c r="A109" s="1298" t="s">
        <v>436</v>
      </c>
      <c r="B109" s="1297" t="s">
        <v>138</v>
      </c>
      <c r="C109" s="986"/>
      <c r="D109" s="878"/>
      <c r="E109" s="879"/>
      <c r="F109" s="876"/>
      <c r="G109" s="296"/>
      <c r="H109" s="1181">
        <f t="shared" si="8"/>
        <v>0</v>
      </c>
      <c r="I109" s="1185" t="s">
        <v>336</v>
      </c>
      <c r="J109" s="901"/>
      <c r="L109" s="1297" t="s">
        <v>138</v>
      </c>
      <c r="M109" s="908">
        <v>1</v>
      </c>
      <c r="N109" s="903">
        <v>7425.83</v>
      </c>
      <c r="O109" s="879">
        <v>0.52</v>
      </c>
      <c r="P109" s="904">
        <v>0</v>
      </c>
      <c r="Q109" s="531">
        <v>6370</v>
      </c>
      <c r="R109" s="1181">
        <f t="shared" si="7"/>
        <v>2.7335750866515407E-2</v>
      </c>
      <c r="S109" s="1523">
        <v>15</v>
      </c>
      <c r="T109" s="1524">
        <v>27754.633752114452</v>
      </c>
    </row>
    <row r="110" spans="1:20">
      <c r="A110" s="1298" t="s">
        <v>437</v>
      </c>
      <c r="B110" s="1297" t="s">
        <v>138</v>
      </c>
      <c r="C110" s="986"/>
      <c r="D110" s="878"/>
      <c r="E110" s="879"/>
      <c r="F110" s="876"/>
      <c r="G110" s="296"/>
      <c r="H110" s="1181">
        <f t="shared" si="8"/>
        <v>0</v>
      </c>
      <c r="I110" s="1185" t="s">
        <v>336</v>
      </c>
      <c r="J110" s="901"/>
      <c r="L110" s="1297" t="s">
        <v>138</v>
      </c>
      <c r="M110" s="908"/>
      <c r="N110" s="903"/>
      <c r="O110" s="879"/>
      <c r="P110" s="904"/>
      <c r="Q110" s="531"/>
      <c r="R110" s="1181">
        <f t="shared" si="7"/>
        <v>0</v>
      </c>
      <c r="S110" s="1523" t="s">
        <v>336</v>
      </c>
      <c r="T110" s="1524" t="s">
        <v>336</v>
      </c>
    </row>
    <row r="111" spans="1:20">
      <c r="A111" s="1298" t="s">
        <v>438</v>
      </c>
      <c r="B111" s="1297" t="s">
        <v>138</v>
      </c>
      <c r="C111" s="986"/>
      <c r="D111" s="878"/>
      <c r="E111" s="879"/>
      <c r="F111" s="876"/>
      <c r="G111" s="296"/>
      <c r="H111" s="1181">
        <f t="shared" si="8"/>
        <v>0</v>
      </c>
      <c r="I111" s="1185" t="s">
        <v>336</v>
      </c>
      <c r="J111" s="901" t="s">
        <v>336</v>
      </c>
      <c r="L111" s="1297" t="s">
        <v>138</v>
      </c>
      <c r="M111" s="908"/>
      <c r="N111" s="903"/>
      <c r="O111" s="879"/>
      <c r="P111" s="904"/>
      <c r="Q111" s="531"/>
      <c r="R111" s="1181">
        <f t="shared" si="7"/>
        <v>0</v>
      </c>
      <c r="S111" s="1523" t="s">
        <v>336</v>
      </c>
      <c r="T111" s="1524" t="s">
        <v>336</v>
      </c>
    </row>
    <row r="112" spans="1:20">
      <c r="A112" s="1298" t="s">
        <v>439</v>
      </c>
      <c r="B112" s="1297" t="s">
        <v>138</v>
      </c>
      <c r="C112" s="986"/>
      <c r="D112" s="878"/>
      <c r="E112" s="879"/>
      <c r="F112" s="876"/>
      <c r="G112" s="296"/>
      <c r="H112" s="1181">
        <f t="shared" si="8"/>
        <v>0</v>
      </c>
      <c r="I112" s="1185" t="s">
        <v>336</v>
      </c>
      <c r="J112" s="901" t="s">
        <v>336</v>
      </c>
      <c r="L112" s="1297" t="s">
        <v>138</v>
      </c>
      <c r="M112" s="908">
        <v>1</v>
      </c>
      <c r="N112" s="903">
        <v>835.38783403867478</v>
      </c>
      <c r="O112" s="879">
        <v>0</v>
      </c>
      <c r="P112" s="904">
        <v>57.201774090088001</v>
      </c>
      <c r="Q112" s="531">
        <v>8895</v>
      </c>
      <c r="R112" s="1181">
        <f t="shared" si="7"/>
        <v>3.8171350699788782E-2</v>
      </c>
      <c r="S112" s="1523">
        <v>15</v>
      </c>
      <c r="T112" s="1524">
        <v>7085.636622</v>
      </c>
    </row>
    <row r="113" spans="1:20">
      <c r="A113" s="1298" t="s">
        <v>440</v>
      </c>
      <c r="B113" s="1297" t="s">
        <v>138</v>
      </c>
      <c r="C113" s="986"/>
      <c r="D113" s="878"/>
      <c r="E113" s="879"/>
      <c r="F113" s="876"/>
      <c r="G113" s="296"/>
      <c r="H113" s="1181">
        <f t="shared" si="8"/>
        <v>0</v>
      </c>
      <c r="I113" s="1185" t="s">
        <v>336</v>
      </c>
      <c r="J113" s="901" t="s">
        <v>336</v>
      </c>
      <c r="L113" s="1297" t="s">
        <v>138</v>
      </c>
      <c r="M113" s="908">
        <v>2</v>
      </c>
      <c r="N113" s="903">
        <v>873.70014445339189</v>
      </c>
      <c r="O113" s="879">
        <v>0</v>
      </c>
      <c r="P113" s="904">
        <v>374.83163289644801</v>
      </c>
      <c r="Q113" s="531">
        <v>16980</v>
      </c>
      <c r="R113" s="1181">
        <f t="shared" si="7"/>
        <v>7.2866726799596798E-2</v>
      </c>
      <c r="S113" s="1523">
        <v>15</v>
      </c>
      <c r="T113" s="1524">
        <v>18469.2</v>
      </c>
    </row>
    <row r="114" spans="1:20">
      <c r="A114" s="1298" t="s">
        <v>441</v>
      </c>
      <c r="B114" s="1297" t="s">
        <v>138</v>
      </c>
      <c r="C114" s="986"/>
      <c r="D114" s="878"/>
      <c r="E114" s="879"/>
      <c r="F114" s="876"/>
      <c r="G114" s="296"/>
      <c r="H114" s="1181">
        <f t="shared" si="8"/>
        <v>0</v>
      </c>
      <c r="I114" s="1185" t="s">
        <v>336</v>
      </c>
      <c r="J114" s="901" t="s">
        <v>336</v>
      </c>
      <c r="L114" s="1297" t="s">
        <v>138</v>
      </c>
      <c r="M114" s="908">
        <v>1</v>
      </c>
      <c r="N114" s="903">
        <v>0</v>
      </c>
      <c r="O114" s="879">
        <v>0</v>
      </c>
      <c r="P114" s="904">
        <v>0</v>
      </c>
      <c r="Q114" s="531">
        <v>0</v>
      </c>
      <c r="R114" s="1181">
        <f t="shared" si="7"/>
        <v>0</v>
      </c>
      <c r="S114" s="1523">
        <v>15</v>
      </c>
      <c r="T114" s="1524">
        <v>7098.4500000000007</v>
      </c>
    </row>
    <row r="115" spans="1:20">
      <c r="A115" s="1298" t="s">
        <v>442</v>
      </c>
      <c r="B115" s="1297" t="s">
        <v>138</v>
      </c>
      <c r="C115" s="986"/>
      <c r="D115" s="878"/>
      <c r="E115" s="879"/>
      <c r="F115" s="876"/>
      <c r="G115" s="296"/>
      <c r="H115" s="1181">
        <f t="shared" si="8"/>
        <v>0</v>
      </c>
      <c r="I115" s="1185" t="s">
        <v>336</v>
      </c>
      <c r="J115" s="901" t="s">
        <v>336</v>
      </c>
      <c r="L115" s="1297" t="s">
        <v>138</v>
      </c>
      <c r="M115" s="908"/>
      <c r="N115" s="903"/>
      <c r="O115" s="879"/>
      <c r="P115" s="904"/>
      <c r="Q115" s="531"/>
      <c r="R115" s="1181">
        <f t="shared" si="7"/>
        <v>0</v>
      </c>
      <c r="S115" s="1523" t="s">
        <v>336</v>
      </c>
      <c r="T115" s="1524" t="s">
        <v>336</v>
      </c>
    </row>
    <row r="116" spans="1:20">
      <c r="A116" s="1298" t="s">
        <v>443</v>
      </c>
      <c r="B116" s="1297" t="s">
        <v>138</v>
      </c>
      <c r="C116" s="986"/>
      <c r="D116" s="878"/>
      <c r="E116" s="879"/>
      <c r="F116" s="876"/>
      <c r="G116" s="296"/>
      <c r="H116" s="1181">
        <f t="shared" si="8"/>
        <v>0</v>
      </c>
      <c r="I116" s="1185" t="s">
        <v>336</v>
      </c>
      <c r="J116" s="901" t="s">
        <v>336</v>
      </c>
      <c r="L116" s="1297" t="s">
        <v>138</v>
      </c>
      <c r="M116" s="908">
        <v>1</v>
      </c>
      <c r="N116" s="903">
        <v>386.74255372577568</v>
      </c>
      <c r="O116" s="879">
        <v>0</v>
      </c>
      <c r="P116" s="904">
        <v>3.882289097604855</v>
      </c>
      <c r="Q116" s="531">
        <v>7660</v>
      </c>
      <c r="R116" s="1181">
        <f t="shared" si="7"/>
        <v>3.2871562266484779E-2</v>
      </c>
      <c r="S116" s="1523">
        <v>20</v>
      </c>
      <c r="T116" s="1524">
        <v>3398.6000000000004</v>
      </c>
    </row>
    <row r="117" spans="1:20">
      <c r="A117" s="1298" t="s">
        <v>444</v>
      </c>
      <c r="B117" s="1297" t="s">
        <v>138</v>
      </c>
      <c r="C117" s="986"/>
      <c r="D117" s="878"/>
      <c r="E117" s="879"/>
      <c r="F117" s="876"/>
      <c r="G117" s="296"/>
      <c r="H117" s="1181">
        <f t="shared" si="8"/>
        <v>0</v>
      </c>
      <c r="I117" s="1185" t="s">
        <v>336</v>
      </c>
      <c r="J117" s="901"/>
      <c r="L117" s="1297" t="s">
        <v>138</v>
      </c>
      <c r="M117" s="908"/>
      <c r="N117" s="903"/>
      <c r="O117" s="879"/>
      <c r="P117" s="904"/>
      <c r="Q117" s="531"/>
      <c r="R117" s="1181">
        <f t="shared" si="7"/>
        <v>0</v>
      </c>
      <c r="S117" s="1523" t="s">
        <v>336</v>
      </c>
      <c r="T117" s="1524" t="s">
        <v>336</v>
      </c>
    </row>
    <row r="118" spans="1:20" ht="15.5">
      <c r="A118" s="1298" t="s">
        <v>445</v>
      </c>
      <c r="B118" s="1297" t="s">
        <v>138</v>
      </c>
      <c r="C118" s="567">
        <v>4</v>
      </c>
      <c r="D118" s="874">
        <v>3060.35631760468</v>
      </c>
      <c r="E118" s="875">
        <v>1.976</v>
      </c>
      <c r="F118" s="876">
        <v>41.103178501550197</v>
      </c>
      <c r="G118" s="877">
        <v>35089.75</v>
      </c>
      <c r="H118" s="1181">
        <f t="shared" si="8"/>
        <v>0.25696013409767743</v>
      </c>
      <c r="I118" s="1185">
        <v>20</v>
      </c>
      <c r="J118" s="901">
        <v>6742.6</v>
      </c>
      <c r="L118" s="1297" t="s">
        <v>138</v>
      </c>
      <c r="M118" s="908">
        <v>3</v>
      </c>
      <c r="N118" s="903">
        <v>4230.09</v>
      </c>
      <c r="O118" s="875">
        <v>1.141</v>
      </c>
      <c r="P118" s="904">
        <v>23.41</v>
      </c>
      <c r="Q118" s="531">
        <v>26685</v>
      </c>
      <c r="R118" s="1181">
        <f t="shared" si="7"/>
        <v>0.11451405209936635</v>
      </c>
      <c r="S118" s="1523">
        <v>20</v>
      </c>
      <c r="T118" s="1524">
        <v>5345.8</v>
      </c>
    </row>
    <row r="119" spans="1:20" ht="15.5">
      <c r="A119" s="1298" t="s">
        <v>446</v>
      </c>
      <c r="B119" s="1297" t="s">
        <v>138</v>
      </c>
      <c r="C119" s="567">
        <v>4</v>
      </c>
      <c r="D119" s="874">
        <v>2202</v>
      </c>
      <c r="E119" s="875">
        <v>1.8360000000000001</v>
      </c>
      <c r="F119" s="876">
        <v>32.021999999999998</v>
      </c>
      <c r="G119" s="877">
        <v>33120</v>
      </c>
      <c r="H119" s="1181">
        <f t="shared" si="8"/>
        <v>0.24253577301961615</v>
      </c>
      <c r="I119" s="1185">
        <v>20</v>
      </c>
      <c r="J119" s="901">
        <v>18908.897956942303</v>
      </c>
      <c r="L119" s="1297" t="s">
        <v>138</v>
      </c>
      <c r="M119" s="908"/>
      <c r="N119" s="903"/>
      <c r="O119" s="875"/>
      <c r="P119" s="904"/>
      <c r="Q119" s="531"/>
      <c r="R119" s="1181">
        <f t="shared" si="7"/>
        <v>0</v>
      </c>
      <c r="S119" s="1523" t="s">
        <v>336</v>
      </c>
      <c r="T119" s="1524" t="s">
        <v>336</v>
      </c>
    </row>
    <row r="120" spans="1:20">
      <c r="A120" s="1298" t="s">
        <v>447</v>
      </c>
      <c r="B120" s="1297" t="s">
        <v>138</v>
      </c>
      <c r="C120" s="567">
        <v>2</v>
      </c>
      <c r="D120" s="874">
        <v>1248.1399999999999</v>
      </c>
      <c r="E120" s="875">
        <v>1.276</v>
      </c>
      <c r="F120" s="876">
        <v>19.576000000000001</v>
      </c>
      <c r="G120" s="877">
        <v>18380</v>
      </c>
      <c r="H120" s="1181">
        <f t="shared" si="8"/>
        <v>0.13459563732187635</v>
      </c>
      <c r="I120" s="1185">
        <v>20</v>
      </c>
      <c r="J120" s="901">
        <v>10464.39063325934</v>
      </c>
      <c r="L120" s="1297" t="s">
        <v>138</v>
      </c>
      <c r="M120" s="908">
        <v>1</v>
      </c>
      <c r="N120" s="903">
        <v>1421.04</v>
      </c>
      <c r="O120" s="875">
        <v>0</v>
      </c>
      <c r="P120" s="904">
        <v>0</v>
      </c>
      <c r="Q120" s="531">
        <v>9650</v>
      </c>
      <c r="R120" s="1181">
        <f t="shared" si="7"/>
        <v>4.1411302333104187E-2</v>
      </c>
      <c r="S120" s="1523">
        <v>20</v>
      </c>
      <c r="T120" s="1524">
        <v>1899.6000000000001</v>
      </c>
    </row>
    <row r="121" spans="1:20" ht="15.5">
      <c r="A121" s="1298" t="s">
        <v>448</v>
      </c>
      <c r="B121" s="1297" t="s">
        <v>138</v>
      </c>
      <c r="C121" s="567"/>
      <c r="D121" s="878"/>
      <c r="E121" s="879"/>
      <c r="F121" s="876"/>
      <c r="G121" s="296"/>
      <c r="H121" s="1181">
        <f t="shared" si="8"/>
        <v>0</v>
      </c>
      <c r="I121" s="1185" t="s">
        <v>336</v>
      </c>
      <c r="J121" s="901"/>
      <c r="L121" s="1297" t="s">
        <v>138</v>
      </c>
      <c r="M121" s="908">
        <v>1</v>
      </c>
      <c r="N121" s="903">
        <v>542.5</v>
      </c>
      <c r="O121" s="879">
        <v>0.72</v>
      </c>
      <c r="P121" s="904">
        <v>11.91</v>
      </c>
      <c r="Q121" s="531">
        <v>9380</v>
      </c>
      <c r="R121" s="1181">
        <f t="shared" si="7"/>
        <v>4.0252644133110603E-2</v>
      </c>
      <c r="S121" s="1523">
        <v>20</v>
      </c>
      <c r="T121" s="1524">
        <v>328.6</v>
      </c>
    </row>
    <row r="122" spans="1:20">
      <c r="A122" s="1298" t="s">
        <v>188</v>
      </c>
      <c r="B122" s="1297" t="s">
        <v>138</v>
      </c>
      <c r="C122" s="567">
        <v>2</v>
      </c>
      <c r="D122" s="874">
        <v>313.89600085975002</v>
      </c>
      <c r="E122" s="875">
        <v>0</v>
      </c>
      <c r="F122" s="876">
        <v>20</v>
      </c>
      <c r="G122" s="877">
        <v>440</v>
      </c>
      <c r="H122" s="1181">
        <f t="shared" si="8"/>
        <v>3.2220936029176061E-3</v>
      </c>
      <c r="I122" s="1185">
        <v>9.1</v>
      </c>
      <c r="J122" s="901">
        <v>0</v>
      </c>
      <c r="L122" s="1297" t="s">
        <v>138</v>
      </c>
      <c r="M122" s="908">
        <v>8</v>
      </c>
      <c r="N122" s="903">
        <v>1394.81</v>
      </c>
      <c r="O122" s="875">
        <v>0</v>
      </c>
      <c r="P122" s="904">
        <v>130.78</v>
      </c>
      <c r="Q122" s="531">
        <v>1540</v>
      </c>
      <c r="R122" s="1181">
        <f t="shared" si="7"/>
        <v>6.6086430666300981E-3</v>
      </c>
      <c r="S122" s="1523">
        <v>9.1</v>
      </c>
      <c r="T122" s="1524">
        <v>0</v>
      </c>
    </row>
    <row r="123" spans="1:20">
      <c r="A123" s="1290" t="s">
        <v>75</v>
      </c>
      <c r="B123" s="1295"/>
      <c r="C123" s="2059"/>
      <c r="D123" s="880"/>
      <c r="E123" s="881"/>
      <c r="F123" s="881"/>
      <c r="G123" s="886"/>
      <c r="H123" s="1053"/>
      <c r="I123" s="1186" t="s">
        <v>336</v>
      </c>
      <c r="J123" s="1189" t="s">
        <v>336</v>
      </c>
      <c r="L123" s="1295"/>
      <c r="M123" s="1296"/>
      <c r="N123" s="906"/>
      <c r="O123" s="881"/>
      <c r="P123" s="907"/>
      <c r="Q123" s="886"/>
      <c r="R123" s="1192"/>
      <c r="S123" s="1525" t="s">
        <v>336</v>
      </c>
      <c r="T123" s="1526" t="s">
        <v>336</v>
      </c>
    </row>
    <row r="124" spans="1:20">
      <c r="A124" s="1298" t="s">
        <v>449</v>
      </c>
      <c r="B124" s="1297" t="s">
        <v>138</v>
      </c>
      <c r="C124" s="567">
        <v>9</v>
      </c>
      <c r="D124" s="878">
        <v>0</v>
      </c>
      <c r="E124" s="875">
        <v>0</v>
      </c>
      <c r="F124" s="876">
        <v>0</v>
      </c>
      <c r="G124" s="296">
        <v>711</v>
      </c>
      <c r="H124" s="1181">
        <f t="shared" ref="H124:H128" si="9">IFERROR(G124/$G$146,0)</f>
        <v>5.2066103447145863E-3</v>
      </c>
      <c r="I124" s="1185" t="s">
        <v>250</v>
      </c>
      <c r="J124" s="901">
        <v>0</v>
      </c>
      <c r="L124" s="1297" t="s">
        <v>138</v>
      </c>
      <c r="M124" s="908">
        <v>11</v>
      </c>
      <c r="N124" s="903">
        <v>0</v>
      </c>
      <c r="O124" s="875">
        <v>0</v>
      </c>
      <c r="P124" s="904">
        <v>0</v>
      </c>
      <c r="Q124" s="531">
        <v>869</v>
      </c>
      <c r="R124" s="1181">
        <f t="shared" ref="R124:R128" si="10">IFERROR(Q124/$Q$146,0)</f>
        <v>3.7291628733126985E-3</v>
      </c>
      <c r="S124" s="1523" t="s">
        <v>250</v>
      </c>
      <c r="T124" s="1524" t="s">
        <v>336</v>
      </c>
    </row>
    <row r="125" spans="1:20">
      <c r="A125" s="1298" t="s">
        <v>213</v>
      </c>
      <c r="B125" s="1297" t="s">
        <v>381</v>
      </c>
      <c r="C125" s="567">
        <v>9</v>
      </c>
      <c r="D125" s="878">
        <v>0</v>
      </c>
      <c r="E125" s="875">
        <v>0</v>
      </c>
      <c r="F125" s="876">
        <v>0</v>
      </c>
      <c r="G125" s="296">
        <v>675</v>
      </c>
      <c r="H125" s="1181">
        <f t="shared" si="9"/>
        <v>4.9429845044758726E-3</v>
      </c>
      <c r="I125" s="1185" t="s">
        <v>250</v>
      </c>
      <c r="J125" s="901">
        <v>0</v>
      </c>
      <c r="L125" s="1297" t="s">
        <v>381</v>
      </c>
      <c r="M125" s="908">
        <v>8</v>
      </c>
      <c r="N125" s="903">
        <v>0</v>
      </c>
      <c r="O125" s="875">
        <v>0</v>
      </c>
      <c r="P125" s="904">
        <v>0</v>
      </c>
      <c r="Q125" s="531">
        <v>612</v>
      </c>
      <c r="R125" s="1181">
        <f t="shared" si="10"/>
        <v>2.6262919199854678E-3</v>
      </c>
      <c r="S125" s="1523" t="s">
        <v>250</v>
      </c>
      <c r="T125" s="1524" t="s">
        <v>336</v>
      </c>
    </row>
    <row r="126" spans="1:20">
      <c r="A126" s="1298" t="s">
        <v>191</v>
      </c>
      <c r="B126" s="1298" t="s">
        <v>138</v>
      </c>
      <c r="C126" s="567">
        <v>1</v>
      </c>
      <c r="D126" s="878">
        <v>0</v>
      </c>
      <c r="E126" s="879">
        <v>0</v>
      </c>
      <c r="F126" s="876">
        <v>0</v>
      </c>
      <c r="G126" s="296">
        <v>71.5</v>
      </c>
      <c r="H126" s="1181">
        <f t="shared" si="9"/>
        <v>5.2359021047411101E-4</v>
      </c>
      <c r="I126" s="1185" t="s">
        <v>250</v>
      </c>
      <c r="J126" s="901">
        <v>0</v>
      </c>
      <c r="L126" s="1298" t="s">
        <v>138</v>
      </c>
      <c r="M126" s="908">
        <v>4</v>
      </c>
      <c r="N126" s="903">
        <v>0</v>
      </c>
      <c r="O126" s="879">
        <v>0</v>
      </c>
      <c r="P126" s="904">
        <v>0</v>
      </c>
      <c r="Q126" s="531">
        <v>280</v>
      </c>
      <c r="R126" s="1181">
        <f t="shared" si="10"/>
        <v>1.2015714666600179E-3</v>
      </c>
      <c r="S126" s="1523" t="s">
        <v>250</v>
      </c>
      <c r="T126" s="1524" t="s">
        <v>336</v>
      </c>
    </row>
    <row r="127" spans="1:20">
      <c r="A127" s="1298" t="s">
        <v>199</v>
      </c>
      <c r="B127" s="1297" t="s">
        <v>138</v>
      </c>
      <c r="C127" s="567"/>
      <c r="D127" s="878"/>
      <c r="E127" s="879"/>
      <c r="F127" s="876"/>
      <c r="G127" s="296"/>
      <c r="H127" s="1181">
        <f t="shared" si="9"/>
        <v>0</v>
      </c>
      <c r="I127" s="1185" t="s">
        <v>336</v>
      </c>
      <c r="J127" s="901" t="s">
        <v>336</v>
      </c>
      <c r="L127" s="1297" t="s">
        <v>138</v>
      </c>
      <c r="M127" s="908">
        <v>3</v>
      </c>
      <c r="N127" s="903">
        <v>0</v>
      </c>
      <c r="O127" s="879">
        <v>0</v>
      </c>
      <c r="P127" s="904">
        <v>0</v>
      </c>
      <c r="Q127" s="531">
        <v>1140</v>
      </c>
      <c r="R127" s="1181">
        <f t="shared" si="10"/>
        <v>4.8921123999729303E-3</v>
      </c>
      <c r="S127" s="1523" t="s">
        <v>250</v>
      </c>
      <c r="T127" s="1524" t="s">
        <v>336</v>
      </c>
    </row>
    <row r="128" spans="1:20">
      <c r="A128" s="1298" t="s">
        <v>450</v>
      </c>
      <c r="B128" s="1297" t="s">
        <v>138</v>
      </c>
      <c r="C128" s="567">
        <v>22</v>
      </c>
      <c r="D128" s="878">
        <v>0</v>
      </c>
      <c r="E128" s="875">
        <v>0</v>
      </c>
      <c r="F128" s="876">
        <v>0</v>
      </c>
      <c r="G128" s="296">
        <v>1078</v>
      </c>
      <c r="H128" s="1181">
        <f t="shared" si="9"/>
        <v>7.8941293271481347E-3</v>
      </c>
      <c r="I128" s="1185" t="s">
        <v>250</v>
      </c>
      <c r="J128" s="901">
        <v>0</v>
      </c>
      <c r="L128" s="1297" t="s">
        <v>138</v>
      </c>
      <c r="M128" s="908">
        <v>18</v>
      </c>
      <c r="N128" s="903">
        <v>0</v>
      </c>
      <c r="O128" s="875">
        <v>0</v>
      </c>
      <c r="P128" s="904">
        <v>0</v>
      </c>
      <c r="Q128" s="531">
        <v>882</v>
      </c>
      <c r="R128" s="1181">
        <f t="shared" si="10"/>
        <v>3.7849501199790562E-3</v>
      </c>
      <c r="S128" s="1523" t="s">
        <v>250</v>
      </c>
      <c r="T128" s="1524" t="s">
        <v>336</v>
      </c>
    </row>
    <row r="129" spans="1:20">
      <c r="A129" s="1290" t="s">
        <v>201</v>
      </c>
      <c r="B129" s="1295"/>
      <c r="C129" s="2059"/>
      <c r="D129" s="880"/>
      <c r="E129" s="881"/>
      <c r="F129" s="881"/>
      <c r="G129" s="532"/>
      <c r="H129" s="1053"/>
      <c r="I129" s="1186" t="s">
        <v>336</v>
      </c>
      <c r="J129" s="1189" t="s">
        <v>336</v>
      </c>
      <c r="L129" s="1295"/>
      <c r="M129" s="1296"/>
      <c r="N129" s="906"/>
      <c r="O129" s="881"/>
      <c r="P129" s="907"/>
      <c r="Q129" s="532"/>
      <c r="R129" s="1192"/>
      <c r="S129" s="1525" t="s">
        <v>336</v>
      </c>
      <c r="T129" s="1526" t="s">
        <v>336</v>
      </c>
    </row>
    <row r="130" spans="1:20">
      <c r="A130" s="1297" t="s">
        <v>451</v>
      </c>
      <c r="B130" s="1297" t="s">
        <v>138</v>
      </c>
      <c r="C130" s="986"/>
      <c r="D130" s="878"/>
      <c r="E130" s="879"/>
      <c r="F130" s="876"/>
      <c r="G130" s="296"/>
      <c r="H130" s="1181">
        <f t="shared" ref="H130:H134" si="11">IFERROR(G130/$G$146,0)</f>
        <v>0</v>
      </c>
      <c r="I130" s="1185" t="s">
        <v>336</v>
      </c>
      <c r="J130" s="901" t="s">
        <v>336</v>
      </c>
      <c r="L130" s="1297" t="s">
        <v>138</v>
      </c>
      <c r="M130" s="908">
        <v>5</v>
      </c>
      <c r="N130" s="903">
        <v>121.81085615501974</v>
      </c>
      <c r="O130" s="879">
        <v>0</v>
      </c>
      <c r="P130" s="904">
        <v>-1.8024341467167677</v>
      </c>
      <c r="Q130" s="531">
        <v>290</v>
      </c>
      <c r="R130" s="1181">
        <f t="shared" ref="R130:R134" si="12">IFERROR(Q130/$Q$146,0)</f>
        <v>1.2444847333264472E-3</v>
      </c>
      <c r="S130" s="1523">
        <v>16</v>
      </c>
      <c r="T130" s="1524">
        <v>150.10603248237513</v>
      </c>
    </row>
    <row r="131" spans="1:20">
      <c r="A131" s="1297" t="s">
        <v>452</v>
      </c>
      <c r="B131" s="1297" t="s">
        <v>138</v>
      </c>
      <c r="C131" s="567">
        <v>4</v>
      </c>
      <c r="D131" s="874">
        <v>58.418799999999997</v>
      </c>
      <c r="E131" s="875">
        <v>1.917155E-3</v>
      </c>
      <c r="F131" s="876">
        <v>-0.28553439000000003</v>
      </c>
      <c r="G131" s="877">
        <v>424</v>
      </c>
      <c r="H131" s="1181">
        <f t="shared" si="11"/>
        <v>3.1049265628115114E-3</v>
      </c>
      <c r="I131" s="1185">
        <v>16</v>
      </c>
      <c r="J131" s="901">
        <v>564.2105263157888</v>
      </c>
      <c r="L131" s="1297" t="s">
        <v>138</v>
      </c>
      <c r="M131" s="908" t="s">
        <v>336</v>
      </c>
      <c r="N131" s="903" t="s">
        <v>336</v>
      </c>
      <c r="O131" s="875" t="s">
        <v>336</v>
      </c>
      <c r="P131" s="904" t="s">
        <v>336</v>
      </c>
      <c r="Q131" s="531"/>
      <c r="R131" s="1181">
        <f t="shared" si="12"/>
        <v>0</v>
      </c>
      <c r="S131" s="1523" t="s">
        <v>336</v>
      </c>
      <c r="T131" s="1524" t="s">
        <v>336</v>
      </c>
    </row>
    <row r="132" spans="1:20">
      <c r="A132" s="1297" t="s">
        <v>453</v>
      </c>
      <c r="B132" s="1297" t="s">
        <v>138</v>
      </c>
      <c r="C132" s="567">
        <v>2</v>
      </c>
      <c r="D132" s="874">
        <v>120.5252784</v>
      </c>
      <c r="E132" s="875">
        <v>1.6409574E-2</v>
      </c>
      <c r="F132" s="876">
        <v>-2.4439848120000001</v>
      </c>
      <c r="G132" s="877">
        <v>212</v>
      </c>
      <c r="H132" s="1181">
        <f t="shared" si="11"/>
        <v>1.5524632814057557E-3</v>
      </c>
      <c r="I132" s="1185">
        <v>16</v>
      </c>
      <c r="J132" s="901">
        <v>282.10526316800002</v>
      </c>
      <c r="L132" s="1297" t="s">
        <v>138</v>
      </c>
      <c r="M132" s="908" t="s">
        <v>336</v>
      </c>
      <c r="N132" s="903" t="s">
        <v>336</v>
      </c>
      <c r="O132" s="875" t="s">
        <v>336</v>
      </c>
      <c r="P132" s="904" t="s">
        <v>336</v>
      </c>
      <c r="Q132" s="531"/>
      <c r="R132" s="1181">
        <f t="shared" si="12"/>
        <v>0</v>
      </c>
      <c r="S132" s="1523" t="s">
        <v>336</v>
      </c>
      <c r="T132" s="1524" t="s">
        <v>336</v>
      </c>
    </row>
    <row r="133" spans="1:20">
      <c r="A133" s="1297" t="s">
        <v>454</v>
      </c>
      <c r="B133" s="1297" t="s">
        <v>138</v>
      </c>
      <c r="C133" s="567">
        <v>32</v>
      </c>
      <c r="D133" s="874">
        <v>642.80148480000003</v>
      </c>
      <c r="E133" s="875">
        <v>8.3130840389567973E-2</v>
      </c>
      <c r="F133" s="876">
        <v>-12.298042296</v>
      </c>
      <c r="G133" s="877">
        <v>384</v>
      </c>
      <c r="H133" s="1181">
        <f t="shared" si="11"/>
        <v>2.8120089625462744E-3</v>
      </c>
      <c r="I133" s="1185">
        <v>16</v>
      </c>
      <c r="J133" s="901">
        <v>4513.6842106880003</v>
      </c>
      <c r="L133" s="1297" t="s">
        <v>138</v>
      </c>
      <c r="M133" s="908">
        <v>35</v>
      </c>
      <c r="N133" s="903">
        <v>385.68934486569725</v>
      </c>
      <c r="O133" s="875">
        <v>2.300586E-2</v>
      </c>
      <c r="P133" s="904">
        <v>-5.9176528909584958</v>
      </c>
      <c r="Q133" s="531">
        <v>228</v>
      </c>
      <c r="R133" s="1181">
        <f t="shared" si="12"/>
        <v>9.7842247999458602E-4</v>
      </c>
      <c r="S133" s="1523">
        <v>16</v>
      </c>
      <c r="T133" s="1524">
        <v>1050.742227376626</v>
      </c>
    </row>
    <row r="134" spans="1:20">
      <c r="A134" s="1297" t="s">
        <v>455</v>
      </c>
      <c r="B134" s="1297" t="s">
        <v>138</v>
      </c>
      <c r="C134" s="986"/>
      <c r="D134" s="878"/>
      <c r="E134" s="879"/>
      <c r="F134" s="876"/>
      <c r="G134" s="296"/>
      <c r="H134" s="1181">
        <f t="shared" si="11"/>
        <v>0</v>
      </c>
      <c r="I134" s="1185" t="s">
        <v>336</v>
      </c>
      <c r="J134" s="901" t="s">
        <v>336</v>
      </c>
      <c r="L134" s="1297" t="s">
        <v>138</v>
      </c>
      <c r="M134" s="908">
        <v>45</v>
      </c>
      <c r="N134" s="903">
        <v>7.8881137891327029</v>
      </c>
      <c r="O134" s="879">
        <v>4.7485656666511195E-2</v>
      </c>
      <c r="P134" s="904">
        <v>-0.493937809650769</v>
      </c>
      <c r="Q134" s="531">
        <v>540</v>
      </c>
      <c r="R134" s="1181">
        <f t="shared" si="12"/>
        <v>2.3173163999871773E-3</v>
      </c>
      <c r="S134" s="1523">
        <v>16</v>
      </c>
      <c r="T134" s="1524">
        <v>1350.9542923413762</v>
      </c>
    </row>
    <row r="135" spans="1:20">
      <c r="A135" s="1290" t="s">
        <v>209</v>
      </c>
      <c r="B135" s="1295"/>
      <c r="C135" s="2059"/>
      <c r="D135" s="880"/>
      <c r="E135" s="881"/>
      <c r="F135" s="881"/>
      <c r="G135" s="532"/>
      <c r="H135" s="1053"/>
      <c r="I135" s="1186" t="s">
        <v>336</v>
      </c>
      <c r="J135" s="1189" t="s">
        <v>336</v>
      </c>
      <c r="L135" s="1295"/>
      <c r="M135" s="1296"/>
      <c r="N135" s="906"/>
      <c r="O135" s="881"/>
      <c r="P135" s="907"/>
      <c r="Q135" s="532"/>
      <c r="R135" s="1192"/>
      <c r="S135" s="1525" t="s">
        <v>336</v>
      </c>
      <c r="T135" s="1526" t="s">
        <v>336</v>
      </c>
    </row>
    <row r="136" spans="1:20">
      <c r="A136" s="1298" t="s">
        <v>456</v>
      </c>
      <c r="B136" s="1297" t="s">
        <v>138</v>
      </c>
      <c r="C136" s="567"/>
      <c r="D136" s="878"/>
      <c r="E136" s="879"/>
      <c r="F136" s="876"/>
      <c r="G136" s="296"/>
      <c r="H136" s="1181">
        <f t="shared" ref="H136:H144" si="13">IFERROR(G136/$G$146,0)</f>
        <v>0</v>
      </c>
      <c r="I136" s="1185" t="s">
        <v>336</v>
      </c>
      <c r="J136" s="901" t="s">
        <v>336</v>
      </c>
      <c r="L136" s="1297" t="s">
        <v>138</v>
      </c>
      <c r="M136" s="908"/>
      <c r="N136" s="903"/>
      <c r="O136" s="879"/>
      <c r="P136" s="904"/>
      <c r="Q136" s="531"/>
      <c r="R136" s="1181">
        <f t="shared" ref="R136:R139" si="14">IFERROR(Q136/$Q$146,0)</f>
        <v>0</v>
      </c>
      <c r="S136" s="1523" t="s">
        <v>336</v>
      </c>
      <c r="T136" s="1524" t="s">
        <v>336</v>
      </c>
    </row>
    <row r="137" spans="1:20">
      <c r="A137" s="1298" t="s">
        <v>457</v>
      </c>
      <c r="B137" s="1297" t="s">
        <v>138</v>
      </c>
      <c r="C137" s="567"/>
      <c r="D137" s="878"/>
      <c r="E137" s="879"/>
      <c r="F137" s="876"/>
      <c r="G137" s="296"/>
      <c r="H137" s="1181">
        <f t="shared" si="13"/>
        <v>0</v>
      </c>
      <c r="I137" s="1185" t="s">
        <v>336</v>
      </c>
      <c r="J137" s="901" t="s">
        <v>336</v>
      </c>
      <c r="L137" s="1297" t="s">
        <v>138</v>
      </c>
      <c r="M137" s="908"/>
      <c r="N137" s="903"/>
      <c r="O137" s="879"/>
      <c r="P137" s="904"/>
      <c r="Q137" s="531"/>
      <c r="R137" s="1181">
        <f t="shared" si="14"/>
        <v>0</v>
      </c>
      <c r="S137" s="1523" t="s">
        <v>336</v>
      </c>
      <c r="T137" s="1524" t="s">
        <v>336</v>
      </c>
    </row>
    <row r="138" spans="1:20">
      <c r="A138" s="1298" t="s">
        <v>458</v>
      </c>
      <c r="B138" s="1297" t="s">
        <v>138</v>
      </c>
      <c r="C138" s="567">
        <v>2</v>
      </c>
      <c r="D138" s="878">
        <v>280.8</v>
      </c>
      <c r="E138" s="879">
        <v>6.6600000000000006E-2</v>
      </c>
      <c r="F138" s="876">
        <v>-5.694</v>
      </c>
      <c r="G138" s="296">
        <v>190</v>
      </c>
      <c r="H138" s="1181">
        <f t="shared" si="13"/>
        <v>1.3913586012598753E-3</v>
      </c>
      <c r="I138" s="1185">
        <v>5</v>
      </c>
      <c r="J138" s="901">
        <v>0</v>
      </c>
      <c r="L138" s="1297" t="s">
        <v>138</v>
      </c>
      <c r="M138" s="908"/>
      <c r="N138" s="903"/>
      <c r="O138" s="879"/>
      <c r="P138" s="904"/>
      <c r="Q138" s="531"/>
      <c r="R138" s="1181">
        <f t="shared" si="14"/>
        <v>0</v>
      </c>
      <c r="S138" s="1523" t="s">
        <v>336</v>
      </c>
      <c r="T138" s="1524" t="s">
        <v>336</v>
      </c>
    </row>
    <row r="139" spans="1:20">
      <c r="A139" s="1298" t="s">
        <v>459</v>
      </c>
      <c r="B139" s="1297" t="s">
        <v>138</v>
      </c>
      <c r="C139" s="567"/>
      <c r="D139" s="878"/>
      <c r="E139" s="879"/>
      <c r="F139" s="876"/>
      <c r="G139" s="296"/>
      <c r="H139" s="1181">
        <f t="shared" si="13"/>
        <v>0</v>
      </c>
      <c r="I139" s="1185" t="s">
        <v>336</v>
      </c>
      <c r="J139" s="901" t="s">
        <v>336</v>
      </c>
      <c r="L139" s="1297" t="s">
        <v>138</v>
      </c>
      <c r="M139" s="908"/>
      <c r="N139" s="903"/>
      <c r="O139" s="879"/>
      <c r="P139" s="904"/>
      <c r="Q139" s="531"/>
      <c r="R139" s="1181">
        <f t="shared" si="14"/>
        <v>0</v>
      </c>
      <c r="S139" s="1523" t="s">
        <v>336</v>
      </c>
      <c r="T139" s="1524" t="s">
        <v>336</v>
      </c>
    </row>
    <row r="140" spans="1:20">
      <c r="A140" s="2073" t="s">
        <v>460</v>
      </c>
      <c r="B140" s="1299"/>
      <c r="C140" s="2079"/>
      <c r="D140" s="887"/>
      <c r="E140" s="888"/>
      <c r="F140" s="889"/>
      <c r="G140" s="890"/>
      <c r="H140" s="1182"/>
      <c r="I140" s="1187"/>
      <c r="J140" s="1190"/>
      <c r="L140" s="1299"/>
      <c r="M140" s="1300"/>
      <c r="N140" s="909"/>
      <c r="O140" s="888"/>
      <c r="P140" s="910"/>
      <c r="Q140" s="890"/>
      <c r="R140" s="1192"/>
      <c r="S140" s="1187"/>
      <c r="T140" s="1190"/>
    </row>
    <row r="141" spans="1:20">
      <c r="A141" s="1298" t="s">
        <v>461</v>
      </c>
      <c r="B141" s="1297" t="s">
        <v>138</v>
      </c>
      <c r="C141" s="567">
        <v>9</v>
      </c>
      <c r="D141" s="285" t="s">
        <v>336</v>
      </c>
      <c r="E141" s="879" t="s">
        <v>336</v>
      </c>
      <c r="F141" s="285" t="s">
        <v>336</v>
      </c>
      <c r="G141" s="296">
        <v>2658.3999999999996</v>
      </c>
      <c r="H141" s="1181">
        <f t="shared" si="13"/>
        <v>1.9467303713627641E-2</v>
      </c>
      <c r="I141" s="1185"/>
      <c r="J141" s="901"/>
      <c r="L141" s="1297" t="s">
        <v>138</v>
      </c>
      <c r="M141" s="908">
        <v>14</v>
      </c>
      <c r="N141" s="903">
        <v>0</v>
      </c>
      <c r="O141" s="879">
        <v>0</v>
      </c>
      <c r="P141" s="904">
        <v>0</v>
      </c>
      <c r="Q141" s="531">
        <v>3108.92</v>
      </c>
      <c r="R141" s="1181">
        <f>IFERROR(Q141/$Q$146,0)</f>
        <v>1.3341391300459511E-2</v>
      </c>
      <c r="S141" s="1185"/>
      <c r="T141" s="901"/>
    </row>
    <row r="142" spans="1:20">
      <c r="A142" s="1290" t="s">
        <v>78</v>
      </c>
      <c r="B142" s="1295"/>
      <c r="C142" s="2059"/>
      <c r="D142" s="532"/>
      <c r="E142" s="881"/>
      <c r="F142" s="532"/>
      <c r="G142" s="532"/>
      <c r="H142" s="1053"/>
      <c r="I142" s="1186"/>
      <c r="J142" s="1189"/>
      <c r="L142" s="1295"/>
      <c r="M142" s="1296"/>
      <c r="N142" s="906"/>
      <c r="O142" s="881"/>
      <c r="P142" s="907"/>
      <c r="Q142" s="532"/>
      <c r="R142" s="1192"/>
      <c r="S142" s="1186"/>
      <c r="T142" s="1189"/>
    </row>
    <row r="143" spans="1:20">
      <c r="A143" s="1250" t="s">
        <v>462</v>
      </c>
      <c r="B143" s="1264" t="s">
        <v>143</v>
      </c>
      <c r="C143" s="567">
        <v>12</v>
      </c>
      <c r="D143" s="532"/>
      <c r="E143" s="881"/>
      <c r="F143" s="532"/>
      <c r="G143" s="296">
        <v>1740</v>
      </c>
      <c r="H143" s="1181">
        <f t="shared" si="13"/>
        <v>1.2741915611537806E-2</v>
      </c>
      <c r="I143" s="1185"/>
      <c r="J143" s="901"/>
      <c r="L143" s="1264" t="s">
        <v>143</v>
      </c>
      <c r="M143" s="908">
        <v>14</v>
      </c>
      <c r="N143" s="906"/>
      <c r="O143" s="881"/>
      <c r="P143" s="907"/>
      <c r="Q143" s="531">
        <v>2140</v>
      </c>
      <c r="R143" s="1181">
        <f t="shared" ref="R143:R144" si="15">IFERROR(Q143/$Q$146,0)</f>
        <v>9.1834390666158516E-3</v>
      </c>
      <c r="S143" s="1185"/>
      <c r="T143" s="901"/>
    </row>
    <row r="144" spans="1:20">
      <c r="A144" s="1250" t="s">
        <v>463</v>
      </c>
      <c r="B144" s="1264" t="s">
        <v>143</v>
      </c>
      <c r="C144" s="986"/>
      <c r="D144" s="532"/>
      <c r="E144" s="881"/>
      <c r="F144" s="532"/>
      <c r="G144" s="296"/>
      <c r="H144" s="1181">
        <f t="shared" si="13"/>
        <v>0</v>
      </c>
      <c r="I144" s="1185"/>
      <c r="J144" s="901"/>
      <c r="L144" s="1264" t="s">
        <v>143</v>
      </c>
      <c r="M144" s="1294"/>
      <c r="N144" s="906"/>
      <c r="O144" s="881"/>
      <c r="P144" s="907"/>
      <c r="Q144" s="531"/>
      <c r="R144" s="1181">
        <f t="shared" si="15"/>
        <v>0</v>
      </c>
      <c r="S144" s="1185"/>
      <c r="T144" s="901"/>
    </row>
    <row r="145" spans="1:20">
      <c r="A145" s="1295"/>
      <c r="B145" s="1295"/>
      <c r="C145" s="673"/>
      <c r="D145" s="560"/>
      <c r="E145" s="881"/>
      <c r="F145" s="560"/>
      <c r="G145" s="560"/>
      <c r="H145" s="1053"/>
      <c r="I145" s="1186"/>
      <c r="J145" s="1189"/>
      <c r="L145" s="1295"/>
      <c r="M145" s="560"/>
      <c r="N145" s="911"/>
      <c r="O145" s="881"/>
      <c r="P145" s="912"/>
      <c r="Q145" s="560"/>
      <c r="R145" s="1053"/>
      <c r="S145" s="1186"/>
      <c r="T145" s="1189"/>
    </row>
    <row r="146" spans="1:20" ht="13.5" thickBot="1">
      <c r="A146" s="534" t="s">
        <v>464</v>
      </c>
      <c r="B146" s="891"/>
      <c r="C146" s="2080"/>
      <c r="D146" s="1303">
        <f>SUM(D9:D144)</f>
        <v>11641.281321452278</v>
      </c>
      <c r="E146" s="1304">
        <f>SUM(E9:E144)</f>
        <v>7.2028737172668285</v>
      </c>
      <c r="F146" s="1305">
        <f t="shared" ref="F146:G146" si="16">SUM(F9:F144)</f>
        <v>481.41271283239359</v>
      </c>
      <c r="G146" s="1191">
        <f t="shared" si="16"/>
        <v>136557.17499999999</v>
      </c>
      <c r="H146" s="1183">
        <f>SUM(H9:H144)</f>
        <v>0.99999999999999978</v>
      </c>
      <c r="I146" s="1188"/>
      <c r="J146" s="1191">
        <f>SUM(J9:J144)</f>
        <v>58390.177359682777</v>
      </c>
      <c r="L146" s="891"/>
      <c r="M146" s="1302"/>
      <c r="N146" s="1306">
        <f>SUM(N9:N144)</f>
        <v>26708.437427238325</v>
      </c>
      <c r="O146" s="1307">
        <f t="shared" ref="O146:Q146" si="17">SUM(O9:O144)</f>
        <v>3.7834086442646639</v>
      </c>
      <c r="P146" s="1306">
        <f t="shared" si="17"/>
        <v>2085.776298720154</v>
      </c>
      <c r="Q146" s="1308">
        <f t="shared" si="17"/>
        <v>233028.17</v>
      </c>
      <c r="R146" s="1183">
        <f>SUM(R9:R144)</f>
        <v>1</v>
      </c>
      <c r="S146" s="1188"/>
      <c r="T146" s="1191">
        <f>SUM(T9:T144)</f>
        <v>145582.76151311482</v>
      </c>
    </row>
    <row r="147" spans="1:20" ht="13.5" thickBot="1">
      <c r="A147" s="608"/>
      <c r="B147" s="608"/>
      <c r="C147" s="608"/>
      <c r="D147" s="892"/>
      <c r="E147" s="892"/>
      <c r="F147" s="892"/>
      <c r="G147" s="892"/>
      <c r="H147" s="608"/>
    </row>
    <row r="148" spans="1:20">
      <c r="A148" s="871" t="s">
        <v>223</v>
      </c>
      <c r="B148" s="893"/>
      <c r="C148" s="894" t="s">
        <v>43</v>
      </c>
      <c r="D148" s="895"/>
      <c r="E148" s="895"/>
      <c r="F148" s="895"/>
      <c r="G148" s="895"/>
      <c r="H148" s="281"/>
      <c r="I148" s="920"/>
      <c r="J148" s="920"/>
      <c r="L148" s="1195"/>
      <c r="M148" s="894" t="s">
        <v>43</v>
      </c>
      <c r="N148" s="920"/>
      <c r="O148" s="920"/>
      <c r="P148" s="920"/>
      <c r="Q148" s="920"/>
      <c r="R148" s="920"/>
    </row>
    <row r="149" spans="1:20">
      <c r="A149" s="1196" t="s">
        <v>224</v>
      </c>
      <c r="B149" s="1264" t="s">
        <v>143</v>
      </c>
      <c r="C149" s="744">
        <v>12</v>
      </c>
      <c r="E149" s="23"/>
      <c r="F149" s="23"/>
      <c r="G149" s="281"/>
      <c r="H149" s="281"/>
      <c r="I149" s="920"/>
      <c r="J149" s="920"/>
      <c r="L149" s="1196" t="s">
        <v>143</v>
      </c>
      <c r="M149" s="1253">
        <v>14</v>
      </c>
      <c r="N149" s="920"/>
      <c r="O149" s="920"/>
      <c r="P149" s="920"/>
      <c r="Q149" s="920"/>
      <c r="R149" s="920"/>
    </row>
    <row r="150" spans="1:20">
      <c r="A150" s="1196" t="s">
        <v>226</v>
      </c>
      <c r="B150" s="1264" t="s">
        <v>143</v>
      </c>
      <c r="C150" s="750">
        <v>0</v>
      </c>
      <c r="E150" s="896"/>
      <c r="F150" s="23"/>
      <c r="G150" s="281"/>
      <c r="H150" s="281"/>
      <c r="I150" s="920"/>
      <c r="J150" s="920"/>
      <c r="L150" s="1196" t="s">
        <v>143</v>
      </c>
      <c r="M150" s="1253">
        <v>0</v>
      </c>
      <c r="N150" s="920"/>
      <c r="O150" s="920"/>
      <c r="P150" s="920"/>
      <c r="Q150" s="920"/>
      <c r="R150" s="920"/>
    </row>
    <row r="151" spans="1:20" ht="13.5" thickBot="1">
      <c r="A151" s="897" t="s">
        <v>227</v>
      </c>
      <c r="B151" s="291" t="s">
        <v>143</v>
      </c>
      <c r="C151" s="898">
        <f>SUM(C149:C150)</f>
        <v>12</v>
      </c>
      <c r="E151" s="284"/>
      <c r="F151" s="281"/>
      <c r="G151" s="281"/>
      <c r="H151" s="281"/>
      <c r="I151" s="920"/>
      <c r="J151" s="920"/>
      <c r="L151" s="1197" t="s">
        <v>143</v>
      </c>
      <c r="M151" s="291">
        <f>SUM(M149:M150)</f>
        <v>14</v>
      </c>
      <c r="N151" s="920"/>
      <c r="O151" s="920"/>
      <c r="P151" s="921"/>
      <c r="Q151" s="920"/>
      <c r="R151" s="920"/>
    </row>
    <row r="152" spans="1:20" ht="14.5" thickBot="1">
      <c r="A152" s="2475"/>
      <c r="B152" s="2475"/>
      <c r="C152" s="2475"/>
      <c r="D152" s="2475"/>
      <c r="E152" s="2475"/>
      <c r="F152" s="2475"/>
      <c r="G152" s="2475"/>
      <c r="H152" s="2475"/>
      <c r="I152" s="254"/>
      <c r="J152" s="254"/>
    </row>
    <row r="153" spans="1:20" ht="18.75" customHeight="1">
      <c r="A153" s="465"/>
      <c r="B153" s="2477" t="s">
        <v>38</v>
      </c>
      <c r="C153" s="2478"/>
      <c r="D153" s="2479"/>
    </row>
    <row r="154" spans="1:20" ht="13.5" thickBot="1">
      <c r="A154" s="467" t="s">
        <v>465</v>
      </c>
      <c r="B154" s="1279" t="s">
        <v>41</v>
      </c>
      <c r="C154" s="1280" t="s">
        <v>42</v>
      </c>
      <c r="D154" s="1281" t="s">
        <v>43</v>
      </c>
    </row>
    <row r="155" spans="1:20" ht="15">
      <c r="A155" s="546" t="s">
        <v>466</v>
      </c>
      <c r="B155" s="547">
        <v>267473.32</v>
      </c>
      <c r="C155" s="548">
        <v>187540.32</v>
      </c>
      <c r="D155" s="549">
        <f>B155+C155</f>
        <v>455013.64</v>
      </c>
      <c r="F155" s="573"/>
    </row>
    <row r="156" spans="1:20" ht="15">
      <c r="A156" s="1282" t="s">
        <v>467</v>
      </c>
      <c r="B156" s="1283">
        <v>320501.5</v>
      </c>
      <c r="C156" s="266">
        <v>320501.5</v>
      </c>
      <c r="D156" s="1076">
        <f>B156+C156</f>
        <v>641003</v>
      </c>
      <c r="F156" s="573"/>
    </row>
    <row r="157" spans="1:20" ht="15.5" thickBot="1">
      <c r="A157" s="550" t="s">
        <v>468</v>
      </c>
      <c r="B157" s="1283">
        <v>265484.80000000005</v>
      </c>
      <c r="C157" s="266">
        <v>270050.37</v>
      </c>
      <c r="D157" s="1019">
        <f>B157+C157</f>
        <v>535535.17000000004</v>
      </c>
      <c r="E157" s="264" t="s">
        <v>235</v>
      </c>
      <c r="F157" s="573"/>
    </row>
    <row r="158" spans="1:20" ht="14.5" thickBot="1">
      <c r="A158" s="551"/>
      <c r="B158" s="552"/>
      <c r="C158" s="553"/>
      <c r="D158" s="554"/>
      <c r="F158" s="573"/>
    </row>
    <row r="159" spans="1:20" ht="14.5" thickBot="1">
      <c r="A159" s="555" t="s">
        <v>469</v>
      </c>
      <c r="B159" s="687">
        <f>SUM(B155:B157)</f>
        <v>853459.62000000011</v>
      </c>
      <c r="C159" s="688">
        <f>SUM(C155:C157)</f>
        <v>778092.19</v>
      </c>
      <c r="D159" s="689">
        <f>SUM(D155:D157)</f>
        <v>1631551.81</v>
      </c>
    </row>
    <row r="160" spans="1:20" ht="14">
      <c r="A160" s="254"/>
      <c r="B160" s="254"/>
      <c r="C160" s="254"/>
      <c r="D160" s="254"/>
      <c r="E160" s="254"/>
      <c r="F160" s="254"/>
      <c r="G160" s="254"/>
      <c r="H160" s="254"/>
      <c r="I160" s="254"/>
      <c r="J160" s="254"/>
    </row>
    <row r="161" spans="1:1" ht="15.5">
      <c r="A161" s="899" t="s">
        <v>470</v>
      </c>
    </row>
    <row r="162" spans="1:1" ht="15.5">
      <c r="A162" s="899" t="s">
        <v>471</v>
      </c>
    </row>
    <row r="163" spans="1:1" ht="15.5">
      <c r="A163" s="10" t="s">
        <v>472</v>
      </c>
    </row>
  </sheetData>
  <mergeCells count="11">
    <mergeCell ref="A1:T1"/>
    <mergeCell ref="A2:T2"/>
    <mergeCell ref="A3:T3"/>
    <mergeCell ref="B153:D153"/>
    <mergeCell ref="A152:H152"/>
    <mergeCell ref="C6:J6"/>
    <mergeCell ref="L5:T5"/>
    <mergeCell ref="M6:T6"/>
    <mergeCell ref="A5:A7"/>
    <mergeCell ref="B5:B7"/>
    <mergeCell ref="C5:J5"/>
  </mergeCells>
  <printOptions horizontalCentered="1"/>
  <pageMargins left="0.25" right="0.25" top="0.5" bottom="0.5" header="0.3" footer="0.3"/>
  <pageSetup scale="33" orientation="portrait" r:id="rId1"/>
  <headerFooter scaleWithDoc="0" alignWithMargins="0"/>
  <rowBreaks count="1" manualBreakCount="1">
    <brk id="95" max="19" man="1"/>
  </rowBreaks>
  <colBreaks count="2" manualBreakCount="2">
    <brk id="11" min="2" max="162" man="1"/>
    <brk id="2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19181-9FC5-404F-A8E1-78001A06F170}">
  <sheetPr>
    <pageSetUpPr fitToPage="1"/>
  </sheetPr>
  <dimension ref="A1:P53"/>
  <sheetViews>
    <sheetView view="pageBreakPreview" topLeftCell="A8" zoomScale="90" zoomScaleNormal="100" zoomScaleSheetLayoutView="90" workbookViewId="0">
      <selection activeCell="E32" sqref="E32"/>
    </sheetView>
  </sheetViews>
  <sheetFormatPr defaultColWidth="8.7265625" defaultRowHeight="13"/>
  <cols>
    <col min="1" max="1" width="44.54296875" style="10" customWidth="1"/>
    <col min="2" max="2" width="12.7265625" style="10" customWidth="1"/>
    <col min="3" max="3" width="10.26953125" style="10" customWidth="1"/>
    <col min="4" max="4" width="11.453125" style="10" customWidth="1"/>
    <col min="5" max="5" width="10.7265625" style="10" customWidth="1"/>
    <col min="6" max="6" width="12.26953125" style="10" customWidth="1"/>
    <col min="7" max="7" width="13.7265625" style="10" customWidth="1"/>
    <col min="8" max="8" width="11.54296875" style="10" customWidth="1"/>
    <col min="9" max="9" width="8.7265625" style="10"/>
    <col min="10" max="10" width="10.7265625" style="10" bestFit="1" customWidth="1"/>
    <col min="11" max="11" width="10.453125" style="10" bestFit="1" customWidth="1"/>
    <col min="12" max="12" width="53" style="10" customWidth="1"/>
    <col min="13" max="13" width="9" style="10" bestFit="1" customWidth="1"/>
    <col min="14" max="16384" width="8.7265625" style="10"/>
  </cols>
  <sheetData>
    <row r="1" spans="1:16" ht="15.75" customHeight="1">
      <c r="A1" s="2439" t="s">
        <v>473</v>
      </c>
      <c r="B1" s="2439"/>
      <c r="C1" s="2439"/>
      <c r="D1" s="2439"/>
      <c r="E1" s="2439"/>
      <c r="F1" s="2439"/>
      <c r="G1" s="2439"/>
      <c r="H1" s="2439"/>
      <c r="I1" s="2439"/>
      <c r="J1" s="2439"/>
      <c r="K1" s="154"/>
      <c r="L1" s="154"/>
      <c r="M1" s="154"/>
      <c r="N1" s="154"/>
      <c r="O1" s="154"/>
      <c r="P1" s="154"/>
    </row>
    <row r="2" spans="1:16" ht="15">
      <c r="A2" s="2436" t="str" cm="1">
        <f t="array" ref="A2">'ESA Summary Table 1'!A2:A2</f>
        <v>Southern California Edison</v>
      </c>
      <c r="B2" s="2436"/>
      <c r="C2" s="2436"/>
      <c r="D2" s="2436"/>
      <c r="E2" s="2436"/>
      <c r="F2" s="2436"/>
      <c r="G2" s="2436"/>
      <c r="H2" s="2436"/>
      <c r="I2" s="2436"/>
      <c r="J2" s="2436"/>
      <c r="K2" s="63"/>
      <c r="L2" s="63"/>
      <c r="M2" s="63"/>
      <c r="N2" s="63"/>
      <c r="O2" s="63"/>
      <c r="P2" s="63"/>
    </row>
    <row r="3" spans="1:16" ht="15">
      <c r="A3" s="2436" t="str" cm="1">
        <f t="array" ref="A3">'ESA Summary Table 1'!A3:A3</f>
        <v>Program Year 2024 Annual Report</v>
      </c>
      <c r="B3" s="2436"/>
      <c r="C3" s="2436"/>
      <c r="D3" s="2436"/>
      <c r="E3" s="2436"/>
      <c r="F3" s="2436"/>
      <c r="G3" s="2436"/>
      <c r="H3" s="2436"/>
      <c r="I3" s="2436"/>
      <c r="J3" s="2436"/>
      <c r="K3" s="155"/>
      <c r="L3" s="155"/>
      <c r="M3" s="155"/>
      <c r="N3" s="155"/>
      <c r="O3" s="155"/>
      <c r="P3" s="155"/>
    </row>
    <row r="4" spans="1:16" s="31" customFormat="1" ht="18" customHeight="1" thickBot="1">
      <c r="A4" s="1561"/>
      <c r="B4" s="536"/>
      <c r="C4" s="536"/>
      <c r="D4" s="536"/>
      <c r="E4" s="536"/>
      <c r="F4" s="536"/>
      <c r="G4" s="536"/>
      <c r="H4" s="536"/>
    </row>
    <row r="5" spans="1:16" s="31" customFormat="1" ht="19" thickBot="1">
      <c r="A5" s="2513" t="s">
        <v>123</v>
      </c>
      <c r="B5" s="2516" t="s">
        <v>126</v>
      </c>
      <c r="C5" s="2520" t="s">
        <v>474</v>
      </c>
      <c r="D5" s="2520"/>
      <c r="E5" s="2520"/>
      <c r="F5" s="2520"/>
      <c r="G5" s="2520"/>
      <c r="H5" s="2521"/>
      <c r="I5" s="995"/>
      <c r="J5" s="537"/>
    </row>
    <row r="6" spans="1:16" s="31" customFormat="1" ht="13.5" thickBot="1">
      <c r="A6" s="2514"/>
      <c r="B6" s="2517"/>
      <c r="C6" s="2522" t="s">
        <v>475</v>
      </c>
      <c r="D6" s="2522"/>
      <c r="E6" s="2522"/>
      <c r="F6" s="2522"/>
      <c r="G6" s="2522"/>
      <c r="H6" s="2523"/>
      <c r="I6" s="996"/>
      <c r="J6" s="538"/>
    </row>
    <row r="7" spans="1:16" s="31" customFormat="1" ht="52.5" thickBot="1">
      <c r="A7" s="2515" t="s">
        <v>123</v>
      </c>
      <c r="B7" s="2518" t="s">
        <v>126</v>
      </c>
      <c r="C7" s="2084" t="s">
        <v>127</v>
      </c>
      <c r="D7" s="1066" t="s">
        <v>476</v>
      </c>
      <c r="E7" s="1066" t="s">
        <v>245</v>
      </c>
      <c r="F7" s="1066" t="s">
        <v>246</v>
      </c>
      <c r="G7" s="1066" t="s">
        <v>131</v>
      </c>
      <c r="H7" s="1067" t="s">
        <v>247</v>
      </c>
      <c r="I7" s="1067" t="s">
        <v>133</v>
      </c>
      <c r="J7" s="1067" t="s">
        <v>134</v>
      </c>
      <c r="K7" s="23"/>
      <c r="L7" s="23"/>
    </row>
    <row r="8" spans="1:16" s="31" customFormat="1">
      <c r="A8" s="525" t="s">
        <v>71</v>
      </c>
      <c r="B8" s="526"/>
      <c r="C8" s="2085"/>
      <c r="D8" s="528"/>
      <c r="E8" s="528"/>
      <c r="F8" s="528"/>
      <c r="G8" s="528"/>
      <c r="H8" s="529"/>
      <c r="I8" s="527"/>
      <c r="J8" s="526"/>
      <c r="K8" s="23"/>
      <c r="L8" s="1034"/>
    </row>
    <row r="9" spans="1:16" s="31" customFormat="1">
      <c r="A9" s="1309" t="s">
        <v>477</v>
      </c>
      <c r="B9" s="1309" t="s">
        <v>138</v>
      </c>
      <c r="C9" s="2081">
        <v>55</v>
      </c>
      <c r="D9" s="530">
        <v>-16553</v>
      </c>
      <c r="E9" s="530">
        <v>0</v>
      </c>
      <c r="F9" s="530">
        <v>832</v>
      </c>
      <c r="G9" s="531">
        <v>71650</v>
      </c>
      <c r="H9" s="1068">
        <f>IF($G$31&lt;&gt;0,G9/$G$31,0)</f>
        <v>3.0598030281160239E-2</v>
      </c>
      <c r="I9" s="1310">
        <v>12</v>
      </c>
      <c r="J9" s="1311">
        <f>((D9+(F9*29.3))*I9)*0.206986428110112</f>
        <v>19435.032064684594</v>
      </c>
      <c r="K9" s="1035"/>
      <c r="M9" s="1035"/>
    </row>
    <row r="10" spans="1:16" s="31" customFormat="1">
      <c r="A10" s="1309" t="s">
        <v>478</v>
      </c>
      <c r="B10" s="1309" t="s">
        <v>138</v>
      </c>
      <c r="C10" s="2081">
        <v>3</v>
      </c>
      <c r="D10" s="530">
        <v>-765</v>
      </c>
      <c r="E10" s="530">
        <v>0</v>
      </c>
      <c r="F10" s="530">
        <v>43</v>
      </c>
      <c r="G10" s="531">
        <v>6360</v>
      </c>
      <c r="H10" s="1068">
        <f t="shared" ref="H10:H29" si="0">IF($G$31&lt;&gt;0,G10/$G$31,0)</f>
        <v>2.7160289265621652E-3</v>
      </c>
      <c r="I10" s="1310">
        <v>12</v>
      </c>
      <c r="J10" s="1312">
        <f t="shared" ref="J10:J12" si="1">((D10+(F10*29.3))*I10)*0.206986428110112</f>
        <v>1229.2509992603334</v>
      </c>
    </row>
    <row r="11" spans="1:16" s="31" customFormat="1">
      <c r="A11" s="1309" t="s">
        <v>479</v>
      </c>
      <c r="B11" s="1309" t="s">
        <v>138</v>
      </c>
      <c r="C11" s="2081">
        <v>5</v>
      </c>
      <c r="D11" s="530">
        <v>-450</v>
      </c>
      <c r="E11" s="530">
        <v>0</v>
      </c>
      <c r="F11" s="530">
        <v>29</v>
      </c>
      <c r="G11" s="531">
        <v>8815</v>
      </c>
      <c r="H11" s="1068">
        <f t="shared" si="0"/>
        <v>3.7644331741580953E-3</v>
      </c>
      <c r="I11" s="1310">
        <v>16</v>
      </c>
      <c r="J11" s="1312">
        <f t="shared" si="1"/>
        <v>1323.7196050497885</v>
      </c>
    </row>
    <row r="12" spans="1:16" s="31" customFormat="1">
      <c r="A12" s="1309" t="s">
        <v>480</v>
      </c>
      <c r="B12" s="1309" t="s">
        <v>138</v>
      </c>
      <c r="C12" s="2081">
        <v>40</v>
      </c>
      <c r="D12" s="530">
        <v>-8280</v>
      </c>
      <c r="E12" s="530">
        <v>0</v>
      </c>
      <c r="F12" s="530">
        <v>572</v>
      </c>
      <c r="G12" s="531">
        <v>83680</v>
      </c>
      <c r="H12" s="1068">
        <f t="shared" si="0"/>
        <v>3.5735424618666974E-2</v>
      </c>
      <c r="I12" s="1310">
        <v>16</v>
      </c>
      <c r="J12" s="1312">
        <f t="shared" si="1"/>
        <v>28082.593852840098</v>
      </c>
    </row>
    <row r="13" spans="1:16" s="31" customFormat="1">
      <c r="A13" s="1290" t="s">
        <v>147</v>
      </c>
      <c r="B13" s="1313"/>
      <c r="C13" s="2059"/>
      <c r="D13" s="532"/>
      <c r="E13" s="532"/>
      <c r="F13" s="532"/>
      <c r="G13" s="532"/>
      <c r="H13" s="1069"/>
      <c r="I13" s="1296"/>
      <c r="J13" s="1314"/>
    </row>
    <row r="14" spans="1:16" s="31" customFormat="1">
      <c r="A14" s="1309" t="s">
        <v>150</v>
      </c>
      <c r="B14" s="1309" t="s">
        <v>138</v>
      </c>
      <c r="C14" s="2081">
        <v>115</v>
      </c>
      <c r="D14" s="530">
        <v>-144170</v>
      </c>
      <c r="E14" s="530">
        <v>0</v>
      </c>
      <c r="F14" s="530">
        <v>19373</v>
      </c>
      <c r="G14" s="531">
        <v>585338</v>
      </c>
      <c r="H14" s="1068">
        <f t="shared" si="0"/>
        <v>0.24996775783271141</v>
      </c>
      <c r="I14" s="1310">
        <v>10</v>
      </c>
      <c r="J14" s="1312">
        <f>((D14+(F14*29.3))*I14)*0.206986428110112</f>
        <v>876502.45162437111</v>
      </c>
    </row>
    <row r="15" spans="1:16" s="31" customFormat="1">
      <c r="A15" s="1290" t="s">
        <v>73</v>
      </c>
      <c r="B15" s="1313"/>
      <c r="C15" s="2059"/>
      <c r="D15" s="532"/>
      <c r="E15" s="532"/>
      <c r="F15" s="532"/>
      <c r="G15" s="532"/>
      <c r="H15" s="1069"/>
      <c r="I15" s="1296"/>
      <c r="J15" s="1314"/>
    </row>
    <row r="16" spans="1:16" s="31" customFormat="1">
      <c r="A16" s="1309" t="s">
        <v>164</v>
      </c>
      <c r="B16" s="1309" t="s">
        <v>143</v>
      </c>
      <c r="C16" s="2081">
        <v>1</v>
      </c>
      <c r="D16" s="530">
        <v>38</v>
      </c>
      <c r="E16" s="530">
        <v>0</v>
      </c>
      <c r="F16" s="530">
        <v>0</v>
      </c>
      <c r="G16" s="531">
        <v>1978</v>
      </c>
      <c r="H16" s="1068">
        <f t="shared" si="0"/>
        <v>8.4470207810376772E-4</v>
      </c>
      <c r="I16" s="1310">
        <v>6.7</v>
      </c>
      <c r="J16" s="1312">
        <f>((D16+(F16*29.3))*I16)*0.206986428110112</f>
        <v>52.698744596834516</v>
      </c>
    </row>
    <row r="17" spans="1:10" s="31" customFormat="1">
      <c r="A17" s="1290" t="s">
        <v>74</v>
      </c>
      <c r="B17" s="1313"/>
      <c r="C17" s="2059"/>
      <c r="D17" s="532"/>
      <c r="E17" s="532"/>
      <c r="F17" s="532"/>
      <c r="G17" s="532"/>
      <c r="H17" s="1069"/>
      <c r="I17" s="1296"/>
      <c r="J17" s="1314"/>
    </row>
    <row r="18" spans="1:10" s="31" customFormat="1">
      <c r="A18" s="1309" t="s">
        <v>481</v>
      </c>
      <c r="B18" s="1309" t="s">
        <v>138</v>
      </c>
      <c r="C18" s="2081">
        <v>121</v>
      </c>
      <c r="D18" s="530">
        <v>-134903</v>
      </c>
      <c r="E18" s="530">
        <v>0</v>
      </c>
      <c r="F18" s="530">
        <v>23947</v>
      </c>
      <c r="G18" s="531">
        <v>1470524</v>
      </c>
      <c r="H18" s="1068">
        <f t="shared" si="0"/>
        <v>0.62798517628992157</v>
      </c>
      <c r="I18" s="1310">
        <v>15</v>
      </c>
      <c r="J18" s="1312">
        <f>((D18+(F18*29.3))*I18)*0.206986428110112</f>
        <v>1759625.0536722019</v>
      </c>
    </row>
    <row r="19" spans="1:10" s="31" customFormat="1">
      <c r="A19" s="2082" t="s">
        <v>482</v>
      </c>
      <c r="B19" s="2082" t="s">
        <v>138</v>
      </c>
      <c r="C19" s="2086">
        <v>79</v>
      </c>
      <c r="D19" s="2083">
        <v>0</v>
      </c>
      <c r="E19" s="530">
        <v>0</v>
      </c>
      <c r="F19" s="530">
        <v>0</v>
      </c>
      <c r="G19" s="531">
        <v>30020</v>
      </c>
      <c r="H19" s="1068">
        <f t="shared" si="0"/>
        <v>1.2819998172232106E-2</v>
      </c>
      <c r="I19" s="1310">
        <v>0</v>
      </c>
      <c r="J19" s="1312">
        <v>0</v>
      </c>
    </row>
    <row r="20" spans="1:10" s="31" customFormat="1">
      <c r="A20" s="1309" t="s">
        <v>188</v>
      </c>
      <c r="B20" s="1309" t="s">
        <v>138</v>
      </c>
      <c r="C20" s="2081">
        <v>30</v>
      </c>
      <c r="D20" s="530">
        <v>1680</v>
      </c>
      <c r="E20" s="2081">
        <v>0</v>
      </c>
      <c r="F20" s="530">
        <v>0</v>
      </c>
      <c r="G20" s="531">
        <v>8400</v>
      </c>
      <c r="H20" s="1068">
        <f t="shared" si="0"/>
        <v>3.5872080162141803E-3</v>
      </c>
      <c r="I20" s="1310">
        <v>9.1</v>
      </c>
      <c r="J20" s="1312">
        <f>((D20+(F20*29.3))*I20)*0.206986428110112</f>
        <v>3164.4085129473924</v>
      </c>
    </row>
    <row r="21" spans="1:10" s="31" customFormat="1" ht="15.5">
      <c r="A21" s="1290" t="s">
        <v>483</v>
      </c>
      <c r="B21" s="1313"/>
      <c r="C21" s="2059"/>
      <c r="D21" s="532"/>
      <c r="E21" s="2059"/>
      <c r="F21" s="532"/>
      <c r="G21" s="532"/>
      <c r="H21" s="1069"/>
      <c r="I21" s="1296"/>
      <c r="J21" s="1314"/>
    </row>
    <row r="22" spans="1:10" s="31" customFormat="1">
      <c r="A22" s="1309" t="s">
        <v>484</v>
      </c>
      <c r="B22" s="1309" t="s">
        <v>143</v>
      </c>
      <c r="C22" s="2081">
        <v>0</v>
      </c>
      <c r="D22" s="532"/>
      <c r="E22" s="2059"/>
      <c r="F22" s="532"/>
      <c r="G22" s="531">
        <v>0</v>
      </c>
      <c r="H22" s="1068">
        <f t="shared" si="0"/>
        <v>0</v>
      </c>
      <c r="I22" s="1310">
        <v>0</v>
      </c>
      <c r="J22" s="1312">
        <v>0</v>
      </c>
    </row>
    <row r="23" spans="1:10" s="31" customFormat="1">
      <c r="A23" s="1309" t="s">
        <v>485</v>
      </c>
      <c r="B23" s="1309" t="s">
        <v>138</v>
      </c>
      <c r="C23" s="2081">
        <v>414</v>
      </c>
      <c r="D23" s="532"/>
      <c r="E23" s="2059"/>
      <c r="F23" s="532"/>
      <c r="G23" s="531">
        <v>33839</v>
      </c>
      <c r="H23" s="1068">
        <f t="shared" si="0"/>
        <v>1.4450896673889482E-2</v>
      </c>
      <c r="I23" s="1310">
        <v>0</v>
      </c>
      <c r="J23" s="1312">
        <v>0</v>
      </c>
    </row>
    <row r="24" spans="1:10" s="31" customFormat="1">
      <c r="A24" s="1309" t="s">
        <v>486</v>
      </c>
      <c r="B24" s="1309" t="s">
        <v>138</v>
      </c>
      <c r="C24" s="2081">
        <v>0</v>
      </c>
      <c r="D24" s="532"/>
      <c r="E24" s="2059"/>
      <c r="F24" s="532"/>
      <c r="G24" s="531">
        <v>0</v>
      </c>
      <c r="H24" s="1068">
        <f t="shared" si="0"/>
        <v>0</v>
      </c>
      <c r="I24" s="1310">
        <v>0</v>
      </c>
      <c r="J24" s="1312">
        <v>0</v>
      </c>
    </row>
    <row r="25" spans="1:10" s="31" customFormat="1">
      <c r="A25" s="1309" t="s">
        <v>487</v>
      </c>
      <c r="B25" s="1309" t="s">
        <v>138</v>
      </c>
      <c r="C25" s="2081">
        <v>0</v>
      </c>
      <c r="D25" s="532"/>
      <c r="E25" s="2059"/>
      <c r="F25" s="532"/>
      <c r="G25" s="531">
        <v>0</v>
      </c>
      <c r="H25" s="1068">
        <f t="shared" si="0"/>
        <v>0</v>
      </c>
      <c r="I25" s="1310">
        <v>0</v>
      </c>
      <c r="J25" s="1312">
        <v>0</v>
      </c>
    </row>
    <row r="26" spans="1:10" s="31" customFormat="1">
      <c r="A26" s="1309" t="s">
        <v>488</v>
      </c>
      <c r="B26" s="1309" t="s">
        <v>138</v>
      </c>
      <c r="C26" s="2081">
        <v>0</v>
      </c>
      <c r="D26" s="532"/>
      <c r="E26" s="2059"/>
      <c r="F26" s="532"/>
      <c r="G26" s="531">
        <v>0</v>
      </c>
      <c r="H26" s="1068">
        <f t="shared" si="0"/>
        <v>0</v>
      </c>
      <c r="I26" s="1310">
        <v>0</v>
      </c>
      <c r="J26" s="1312">
        <v>0</v>
      </c>
    </row>
    <row r="27" spans="1:10" s="31" customFormat="1">
      <c r="A27" s="1309" t="s">
        <v>489</v>
      </c>
      <c r="B27" s="1309" t="s">
        <v>143</v>
      </c>
      <c r="C27" s="2081">
        <v>40</v>
      </c>
      <c r="D27" s="532"/>
      <c r="E27" s="2059"/>
      <c r="F27" s="532"/>
      <c r="G27" s="531">
        <v>6000</v>
      </c>
      <c r="H27" s="1068">
        <f t="shared" si="0"/>
        <v>2.5622914401529861E-3</v>
      </c>
      <c r="I27" s="1310">
        <v>0</v>
      </c>
      <c r="J27" s="1312">
        <v>0</v>
      </c>
    </row>
    <row r="28" spans="1:10" s="31" customFormat="1">
      <c r="A28" s="1290" t="s">
        <v>78</v>
      </c>
      <c r="B28" s="1313"/>
      <c r="C28" s="2059"/>
      <c r="D28" s="532"/>
      <c r="E28" s="2059"/>
      <c r="F28" s="532"/>
      <c r="G28" s="532"/>
      <c r="H28" s="1069"/>
      <c r="I28" s="1296"/>
      <c r="J28" s="1314"/>
    </row>
    <row r="29" spans="1:10" s="31" customFormat="1">
      <c r="A29" s="1250" t="s">
        <v>490</v>
      </c>
      <c r="B29" s="1309" t="s">
        <v>143</v>
      </c>
      <c r="C29" s="2081">
        <v>116</v>
      </c>
      <c r="D29" s="532"/>
      <c r="E29" s="2059"/>
      <c r="F29" s="532"/>
      <c r="G29" s="531">
        <v>35050</v>
      </c>
      <c r="H29" s="1068">
        <f t="shared" si="0"/>
        <v>1.4968052496227026E-2</v>
      </c>
      <c r="I29" s="1310">
        <v>0</v>
      </c>
      <c r="J29" s="1312">
        <v>0</v>
      </c>
    </row>
    <row r="30" spans="1:10" s="31" customFormat="1">
      <c r="A30" s="526"/>
      <c r="B30" s="526"/>
      <c r="C30" s="2087"/>
      <c r="D30" s="528"/>
      <c r="E30" s="532"/>
      <c r="F30" s="533"/>
      <c r="G30" s="533"/>
      <c r="H30" s="1069"/>
      <c r="I30" s="533"/>
      <c r="J30" s="1070"/>
    </row>
    <row r="31" spans="1:10" s="31" customFormat="1" ht="13.5" thickBot="1">
      <c r="A31" s="534" t="s">
        <v>464</v>
      </c>
      <c r="B31" s="535"/>
      <c r="C31" s="2088"/>
      <c r="D31" s="1071">
        <f>SUM(D9:D20)</f>
        <v>-303403</v>
      </c>
      <c r="E31" s="1071">
        <f t="shared" ref="E31:F31" si="2">SUM(E9:E20)</f>
        <v>0</v>
      </c>
      <c r="F31" s="1071">
        <f t="shared" si="2"/>
        <v>44796</v>
      </c>
      <c r="G31" s="1072">
        <f>SUM(G9:G30)</f>
        <v>2341654</v>
      </c>
      <c r="H31" s="1073">
        <f>IF($G$31&lt;&gt;0,G31/$G$31,0)</f>
        <v>1</v>
      </c>
      <c r="I31" s="1074"/>
      <c r="J31" s="1075">
        <f>SUM(J9:J29)</f>
        <v>2689415.2090759524</v>
      </c>
    </row>
    <row r="32" spans="1:10" s="31" customFormat="1" ht="15.5" thickBot="1">
      <c r="A32" s="1060" t="s">
        <v>491</v>
      </c>
      <c r="B32" s="1061"/>
      <c r="C32" s="2089"/>
      <c r="D32" s="1062">
        <f>D31+(F31*29.3)</f>
        <v>1009119.8</v>
      </c>
      <c r="E32" s="1063"/>
      <c r="F32" s="1063"/>
      <c r="G32" s="1064"/>
      <c r="H32" s="1065"/>
    </row>
    <row r="33" spans="1:8" s="31" customFormat="1" ht="13.5" thickBot="1">
      <c r="A33" s="2511"/>
      <c r="B33" s="2511"/>
      <c r="C33" s="2511"/>
      <c r="D33" s="2511"/>
      <c r="E33" s="2511"/>
      <c r="F33" s="2511"/>
      <c r="G33" s="2511"/>
      <c r="H33" s="2511"/>
    </row>
    <row r="34" spans="1:8" s="31" customFormat="1" ht="13.5" thickBot="1">
      <c r="A34" s="539" t="s">
        <v>223</v>
      </c>
      <c r="B34" s="540"/>
      <c r="C34" s="541" t="s">
        <v>43</v>
      </c>
      <c r="E34" s="542"/>
      <c r="F34" s="1032"/>
      <c r="G34" s="1033"/>
      <c r="H34" s="543"/>
    </row>
    <row r="35" spans="1:8" s="31" customFormat="1">
      <c r="A35" s="544" t="s">
        <v>492</v>
      </c>
      <c r="B35" s="545" t="s">
        <v>143</v>
      </c>
      <c r="C35" s="556">
        <f>C29</f>
        <v>116</v>
      </c>
      <c r="E35" s="542"/>
      <c r="F35" s="542"/>
      <c r="G35" s="543"/>
      <c r="H35" s="543"/>
    </row>
    <row r="36" spans="1:8" s="31" customFormat="1" ht="16" thickBot="1">
      <c r="A36" s="1315" t="s">
        <v>493</v>
      </c>
      <c r="B36" s="1074" t="s">
        <v>143</v>
      </c>
      <c r="C36" s="1316">
        <v>793</v>
      </c>
      <c r="E36" s="542"/>
      <c r="F36" s="542"/>
      <c r="G36" s="543"/>
      <c r="H36" s="543"/>
    </row>
    <row r="37" spans="1:8" s="31" customFormat="1">
      <c r="A37" s="2511"/>
      <c r="B37" s="2511"/>
      <c r="C37" s="2511"/>
      <c r="D37" s="2511"/>
      <c r="E37" s="2511"/>
      <c r="F37" s="2511"/>
      <c r="G37" s="2511"/>
      <c r="H37" s="2511"/>
    </row>
    <row r="38" spans="1:8" s="31" customFormat="1" ht="13.5" thickBot="1">
      <c r="A38" s="926"/>
      <c r="B38" s="926"/>
      <c r="C38" s="926"/>
      <c r="D38" s="926"/>
      <c r="E38" s="926"/>
      <c r="F38" s="926"/>
      <c r="G38" s="926"/>
      <c r="H38" s="926"/>
    </row>
    <row r="39" spans="1:8" s="31" customFormat="1">
      <c r="A39" s="465"/>
      <c r="B39" s="2477" t="s">
        <v>38</v>
      </c>
      <c r="C39" s="2478"/>
      <c r="D39" s="2479"/>
      <c r="E39" s="10"/>
      <c r="F39" s="926"/>
      <c r="G39" s="926"/>
      <c r="H39" s="926"/>
    </row>
    <row r="40" spans="1:8" s="31" customFormat="1" ht="13.5" thickBot="1">
      <c r="A40" s="467" t="s">
        <v>494</v>
      </c>
      <c r="B40" s="1279" t="s">
        <v>41</v>
      </c>
      <c r="C40" s="1280" t="s">
        <v>42</v>
      </c>
      <c r="D40" s="1281" t="s">
        <v>43</v>
      </c>
      <c r="E40" s="10"/>
      <c r="F40" s="926"/>
      <c r="G40" s="926"/>
      <c r="H40" s="926"/>
    </row>
    <row r="41" spans="1:8" s="31" customFormat="1">
      <c r="A41" s="546" t="s">
        <v>232</v>
      </c>
      <c r="B41" s="547">
        <v>283956</v>
      </c>
      <c r="C41" s="548"/>
      <c r="D41" s="549">
        <f>B41+C41</f>
        <v>283956</v>
      </c>
      <c r="E41" s="10"/>
      <c r="F41" s="926"/>
      <c r="G41" s="926"/>
      <c r="H41" s="926"/>
    </row>
    <row r="42" spans="1:8" s="31" customFormat="1" ht="15">
      <c r="A42" s="1317" t="s">
        <v>495</v>
      </c>
      <c r="B42" s="1283">
        <v>192182</v>
      </c>
      <c r="C42" s="266"/>
      <c r="D42" s="1076">
        <f>B42+C42</f>
        <v>192182</v>
      </c>
      <c r="E42" s="10"/>
      <c r="F42" s="926"/>
      <c r="G42" s="926"/>
      <c r="H42" s="926"/>
    </row>
    <row r="43" spans="1:8" s="31" customFormat="1" ht="15.5" thickBot="1">
      <c r="A43" s="550" t="s">
        <v>496</v>
      </c>
      <c r="B43" s="1283">
        <v>2541423</v>
      </c>
      <c r="C43" s="266"/>
      <c r="D43" s="1019">
        <f>B43+C43</f>
        <v>2541423</v>
      </c>
      <c r="E43" s="264" t="s">
        <v>235</v>
      </c>
      <c r="F43" s="926"/>
      <c r="G43" s="926"/>
      <c r="H43" s="926"/>
    </row>
    <row r="44" spans="1:8" s="31" customFormat="1" ht="14.5" thickBot="1">
      <c r="A44" s="691"/>
      <c r="B44" s="552"/>
      <c r="C44" s="553"/>
      <c r="D44" s="554"/>
      <c r="E44" s="10"/>
      <c r="F44" s="926"/>
      <c r="G44" s="926"/>
      <c r="H44" s="926"/>
    </row>
    <row r="45" spans="1:8" s="31" customFormat="1" ht="13.5" thickBot="1">
      <c r="A45" s="690" t="s">
        <v>497</v>
      </c>
      <c r="B45" s="1528">
        <f>SUM(B41:B43)</f>
        <v>3017561</v>
      </c>
      <c r="C45" s="1529">
        <f>SUM(C41:C43)</f>
        <v>0</v>
      </c>
      <c r="D45" s="1530">
        <f>SUM(D41:D43)</f>
        <v>3017561</v>
      </c>
      <c r="E45" s="10"/>
      <c r="F45" s="926"/>
      <c r="G45" s="926"/>
      <c r="H45" s="926"/>
    </row>
    <row r="46" spans="1:8" s="31" customFormat="1">
      <c r="A46" s="926"/>
      <c r="B46" s="926"/>
      <c r="C46" s="926"/>
      <c r="D46" s="926"/>
      <c r="E46" s="926"/>
      <c r="F46" s="926"/>
      <c r="G46" s="926"/>
      <c r="H46" s="926"/>
    </row>
    <row r="47" spans="1:8" s="31" customFormat="1" ht="18.649999999999999" customHeight="1">
      <c r="A47" s="2519" t="s">
        <v>498</v>
      </c>
      <c r="B47" s="2519"/>
      <c r="C47" s="2519"/>
      <c r="D47" s="2519"/>
      <c r="E47" s="2519"/>
      <c r="F47" s="2519"/>
      <c r="G47" s="2519"/>
      <c r="H47" s="2519"/>
    </row>
    <row r="48" spans="1:8" s="31" customFormat="1" ht="18" customHeight="1">
      <c r="A48" s="2512" t="s">
        <v>499</v>
      </c>
      <c r="B48" s="2512"/>
      <c r="C48" s="2512"/>
      <c r="D48" s="2512"/>
      <c r="E48" s="2512"/>
      <c r="F48" s="2512"/>
      <c r="G48" s="2512"/>
      <c r="H48" s="2512"/>
    </row>
    <row r="49" spans="1:8" s="31" customFormat="1" ht="28.5" customHeight="1">
      <c r="A49" s="2512" t="s">
        <v>500</v>
      </c>
      <c r="B49" s="2512"/>
      <c r="C49" s="2512"/>
      <c r="D49" s="2512"/>
      <c r="E49" s="2512"/>
      <c r="F49" s="2512"/>
      <c r="G49" s="2512"/>
      <c r="H49" s="2512"/>
    </row>
    <row r="50" spans="1:8" s="31" customFormat="1" ht="30" customHeight="1">
      <c r="A50" s="2512" t="s">
        <v>501</v>
      </c>
      <c r="B50" s="2512"/>
      <c r="C50" s="2512"/>
      <c r="D50" s="2512"/>
      <c r="E50" s="2512"/>
      <c r="F50" s="2512"/>
      <c r="G50" s="2512"/>
      <c r="H50" s="2512"/>
    </row>
    <row r="51" spans="1:8" s="31" customFormat="1" ht="42" customHeight="1">
      <c r="A51" s="2512" t="s">
        <v>502</v>
      </c>
      <c r="B51" s="2512"/>
      <c r="C51" s="2512"/>
      <c r="D51" s="2512"/>
      <c r="E51" s="2512"/>
      <c r="F51" s="2512"/>
      <c r="G51" s="2512"/>
      <c r="H51" s="2512"/>
    </row>
    <row r="52" spans="1:8" ht="17.25" customHeight="1">
      <c r="A52" s="2512" t="s">
        <v>503</v>
      </c>
      <c r="B52" s="2512"/>
      <c r="C52" s="2512"/>
      <c r="D52" s="2512"/>
      <c r="E52" s="2512"/>
      <c r="F52" s="2512"/>
      <c r="G52" s="2512"/>
      <c r="H52" s="2512"/>
    </row>
    <row r="53" spans="1:8" ht="33.75" customHeight="1">
      <c r="A53" s="2512" t="s">
        <v>504</v>
      </c>
      <c r="B53" s="2512"/>
      <c r="C53" s="2512"/>
      <c r="D53" s="2512"/>
      <c r="E53" s="2512"/>
      <c r="F53" s="2512"/>
      <c r="G53" s="2512"/>
      <c r="H53" s="2512"/>
    </row>
  </sheetData>
  <mergeCells count="17">
    <mergeCell ref="A53:H53"/>
    <mergeCell ref="A51:H51"/>
    <mergeCell ref="A5:A7"/>
    <mergeCell ref="B5:B7"/>
    <mergeCell ref="A37:H37"/>
    <mergeCell ref="A47:H47"/>
    <mergeCell ref="A48:H48"/>
    <mergeCell ref="A49:H49"/>
    <mergeCell ref="A50:H50"/>
    <mergeCell ref="B39:D39"/>
    <mergeCell ref="C5:H5"/>
    <mergeCell ref="C6:H6"/>
    <mergeCell ref="A1:J1"/>
    <mergeCell ref="A2:J2"/>
    <mergeCell ref="A3:J3"/>
    <mergeCell ref="A33:H33"/>
    <mergeCell ref="A52:H52"/>
  </mergeCells>
  <printOptions horizontalCentered="1"/>
  <pageMargins left="0.25" right="0.25" top="0.5" bottom="0.5" header="0.3" footer="0.3"/>
  <pageSetup scale="71" orientation="portrait" r:id="rId1"/>
  <headerFooter scaleWithDoc="0" alignWithMargins="0"/>
  <colBreaks count="1" manualBreakCount="1">
    <brk id="11" max="5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C11F5-5C40-4316-BECC-4AC0EB551863}">
  <sheetPr>
    <pageSetUpPr fitToPage="1"/>
  </sheetPr>
  <dimension ref="A1:Q48"/>
  <sheetViews>
    <sheetView view="pageBreakPreview" zoomScale="90" zoomScaleNormal="100" zoomScaleSheetLayoutView="90" workbookViewId="0">
      <selection activeCell="E32" sqref="E32"/>
    </sheetView>
  </sheetViews>
  <sheetFormatPr defaultColWidth="9.453125" defaultRowHeight="13"/>
  <cols>
    <col min="1" max="1" width="47.54296875" style="10" customWidth="1"/>
    <col min="2" max="2" width="11.7265625" style="10" customWidth="1"/>
    <col min="3" max="3" width="10.26953125" style="10" customWidth="1"/>
    <col min="4" max="4" width="15.1796875" style="10" customWidth="1"/>
    <col min="5" max="5" width="14.54296875" style="10" customWidth="1"/>
    <col min="6" max="6" width="15.54296875" style="10" customWidth="1"/>
    <col min="7" max="7" width="12.453125" style="10" customWidth="1"/>
    <col min="8" max="8" width="11.54296875" style="10" customWidth="1"/>
    <col min="9" max="9" width="10.54296875" style="10" bestFit="1" customWidth="1"/>
  </cols>
  <sheetData>
    <row r="1" spans="1:17" ht="15.5">
      <c r="A1" s="2436" t="s">
        <v>505</v>
      </c>
      <c r="B1" s="2436"/>
      <c r="C1" s="2436"/>
      <c r="D1" s="2436"/>
      <c r="E1" s="2436"/>
      <c r="F1" s="2436"/>
      <c r="G1" s="2436"/>
      <c r="H1" s="2436"/>
      <c r="I1" s="63"/>
      <c r="J1" s="157"/>
      <c r="K1" s="157"/>
      <c r="L1" s="157"/>
      <c r="M1" s="157"/>
      <c r="N1" s="157"/>
      <c r="O1" s="157"/>
      <c r="P1" s="157"/>
    </row>
    <row r="2" spans="1:17" ht="15.5">
      <c r="A2" s="2436" t="str" cm="1">
        <f t="array" ref="A2">'ESA Summary Table 1'!A2:A2</f>
        <v>Southern California Edison</v>
      </c>
      <c r="B2" s="2436"/>
      <c r="C2" s="2436"/>
      <c r="D2" s="2436"/>
      <c r="E2" s="2436"/>
      <c r="F2" s="2436"/>
      <c r="G2" s="2436"/>
      <c r="H2" s="2436"/>
      <c r="I2" s="63"/>
      <c r="J2" s="2524"/>
      <c r="K2" s="2524"/>
      <c r="L2" s="2524"/>
      <c r="M2" s="2524"/>
      <c r="N2" s="2524"/>
      <c r="O2" s="2524"/>
      <c r="P2" s="2524"/>
    </row>
    <row r="3" spans="1:17" ht="15">
      <c r="A3" s="2436" t="str" cm="1">
        <f t="array" ref="A3">'ESA Summary Table 1'!A3:A3</f>
        <v>Program Year 2024 Annual Report</v>
      </c>
      <c r="B3" s="2436"/>
      <c r="C3" s="2436"/>
      <c r="D3" s="2436"/>
      <c r="E3" s="2436"/>
      <c r="F3" s="2436"/>
      <c r="G3" s="2436"/>
      <c r="H3" s="2436"/>
      <c r="I3" s="63"/>
      <c r="J3" s="155"/>
      <c r="K3" s="155"/>
      <c r="L3" s="155"/>
      <c r="M3" s="155"/>
      <c r="N3" s="155"/>
      <c r="O3" s="155"/>
      <c r="P3" s="155"/>
      <c r="Q3" s="155"/>
    </row>
    <row r="4" spans="1:17" ht="13.5" thickBot="1">
      <c r="A4" s="220"/>
    </row>
    <row r="5" spans="1:17" ht="15">
      <c r="A5" s="2525" t="s">
        <v>506</v>
      </c>
      <c r="B5" s="1807"/>
      <c r="C5" s="2527" t="s">
        <v>507</v>
      </c>
      <c r="D5" s="2528"/>
      <c r="E5" s="2528"/>
      <c r="F5" s="2528"/>
      <c r="G5" s="2528"/>
      <c r="H5" s="2529"/>
      <c r="I5"/>
    </row>
    <row r="6" spans="1:17" s="277" customFormat="1" ht="54.5" thickBot="1">
      <c r="A6" s="2526" t="s">
        <v>506</v>
      </c>
      <c r="B6" s="1938" t="s">
        <v>126</v>
      </c>
      <c r="C6" s="1939" t="s">
        <v>508</v>
      </c>
      <c r="D6" s="1940" t="s">
        <v>509</v>
      </c>
      <c r="E6" s="1940" t="s">
        <v>510</v>
      </c>
      <c r="F6" s="1940" t="s">
        <v>511</v>
      </c>
      <c r="G6" s="1940" t="s">
        <v>512</v>
      </c>
      <c r="H6" s="1941" t="s">
        <v>513</v>
      </c>
    </row>
    <row r="7" spans="1:17">
      <c r="A7" s="566" t="s">
        <v>514</v>
      </c>
      <c r="B7" s="237" t="s">
        <v>515</v>
      </c>
      <c r="C7" s="237">
        <v>0</v>
      </c>
      <c r="D7" s="237">
        <v>0</v>
      </c>
      <c r="E7" s="237">
        <v>19</v>
      </c>
      <c r="F7" s="237">
        <v>917</v>
      </c>
      <c r="G7" s="1936"/>
      <c r="H7" s="1937"/>
      <c r="I7" s="374"/>
    </row>
    <row r="8" spans="1:17">
      <c r="A8" s="1286" t="s">
        <v>516</v>
      </c>
      <c r="B8" s="236" t="s">
        <v>515</v>
      </c>
      <c r="C8" s="236">
        <v>3</v>
      </c>
      <c r="D8" s="236">
        <v>80</v>
      </c>
      <c r="E8" s="236">
        <v>10</v>
      </c>
      <c r="F8" s="236">
        <v>531</v>
      </c>
      <c r="G8" s="276"/>
      <c r="H8" s="1808"/>
      <c r="I8" s="374"/>
    </row>
    <row r="9" spans="1:17">
      <c r="A9" s="1286" t="s">
        <v>517</v>
      </c>
      <c r="B9" s="236" t="s">
        <v>515</v>
      </c>
      <c r="C9" s="236"/>
      <c r="D9" s="236" t="s">
        <v>336</v>
      </c>
      <c r="E9" s="236" t="s">
        <v>336</v>
      </c>
      <c r="F9" s="236" t="s">
        <v>336</v>
      </c>
      <c r="G9" s="234">
        <v>0</v>
      </c>
      <c r="H9" s="1210" t="s">
        <v>336</v>
      </c>
      <c r="I9"/>
    </row>
    <row r="10" spans="1:17">
      <c r="A10" s="1286" t="s">
        <v>518</v>
      </c>
      <c r="B10" s="236" t="s">
        <v>515</v>
      </c>
      <c r="C10" s="236"/>
      <c r="D10" s="236" t="s">
        <v>336</v>
      </c>
      <c r="E10" s="236" t="s">
        <v>336</v>
      </c>
      <c r="F10" s="236" t="s">
        <v>336</v>
      </c>
      <c r="G10" s="234">
        <v>0</v>
      </c>
      <c r="H10" s="1210" t="s">
        <v>336</v>
      </c>
      <c r="J10" s="275"/>
    </row>
    <row r="11" spans="1:17" ht="16.5">
      <c r="A11" s="1286" t="s">
        <v>519</v>
      </c>
      <c r="B11" s="236" t="s">
        <v>515</v>
      </c>
      <c r="C11" s="236">
        <v>0</v>
      </c>
      <c r="D11" s="236">
        <v>0</v>
      </c>
      <c r="E11" s="236">
        <v>3</v>
      </c>
      <c r="F11" s="236">
        <v>80</v>
      </c>
      <c r="G11" s="274">
        <v>150000</v>
      </c>
      <c r="H11" s="1367">
        <v>4.965E-2</v>
      </c>
      <c r="J11" s="273"/>
    </row>
    <row r="12" spans="1:17">
      <c r="A12" s="1286" t="s">
        <v>520</v>
      </c>
      <c r="B12" s="236" t="s">
        <v>515</v>
      </c>
      <c r="C12" s="236"/>
      <c r="D12" s="236" t="s">
        <v>336</v>
      </c>
      <c r="E12" s="236" t="s">
        <v>336</v>
      </c>
      <c r="F12" s="236" t="s">
        <v>336</v>
      </c>
      <c r="G12" s="234">
        <v>0</v>
      </c>
      <c r="H12" s="1210" t="s">
        <v>336</v>
      </c>
      <c r="I12"/>
    </row>
    <row r="13" spans="1:17">
      <c r="A13" s="1286" t="s">
        <v>521</v>
      </c>
      <c r="B13" s="236" t="s">
        <v>515</v>
      </c>
      <c r="C13" s="236">
        <v>1</v>
      </c>
      <c r="D13" s="236">
        <v>36</v>
      </c>
      <c r="E13" s="236">
        <v>6</v>
      </c>
      <c r="F13" s="236">
        <v>306</v>
      </c>
      <c r="G13" s="234">
        <v>150000</v>
      </c>
      <c r="H13" s="1210">
        <v>0.03</v>
      </c>
      <c r="I13"/>
    </row>
    <row r="14" spans="1:17">
      <c r="A14" s="1286" t="s">
        <v>522</v>
      </c>
      <c r="B14" s="236" t="s">
        <v>515</v>
      </c>
      <c r="C14" s="236"/>
      <c r="D14" s="236"/>
      <c r="E14" s="236"/>
      <c r="F14" s="236" t="s">
        <v>336</v>
      </c>
      <c r="G14" s="234">
        <v>0</v>
      </c>
      <c r="H14" s="1210" t="s">
        <v>336</v>
      </c>
      <c r="I14"/>
    </row>
    <row r="15" spans="1:17">
      <c r="A15" s="1286"/>
      <c r="B15" s="236"/>
      <c r="C15" s="236"/>
      <c r="D15" s="236"/>
      <c r="E15" s="236"/>
      <c r="F15" s="236" t="s">
        <v>336</v>
      </c>
      <c r="G15" s="234" t="s">
        <v>336</v>
      </c>
      <c r="H15" s="1210" t="s">
        <v>336</v>
      </c>
      <c r="I15"/>
    </row>
    <row r="16" spans="1:17">
      <c r="A16" s="1809" t="s">
        <v>464</v>
      </c>
      <c r="B16" s="272"/>
      <c r="C16" s="236"/>
      <c r="D16" s="236"/>
      <c r="E16" s="236"/>
      <c r="F16" s="236"/>
      <c r="G16" s="234">
        <v>300000</v>
      </c>
      <c r="H16" s="1367">
        <v>7.9649999999999999E-2</v>
      </c>
      <c r="I16"/>
    </row>
    <row r="17" spans="1:10" ht="13.5" thickBot="1">
      <c r="A17" s="1810"/>
      <c r="B17" s="1811"/>
      <c r="C17" s="1811"/>
      <c r="D17" s="1811"/>
      <c r="E17" s="1811"/>
      <c r="F17" s="1811"/>
      <c r="G17" s="1811"/>
      <c r="H17" s="1812"/>
      <c r="I17"/>
    </row>
    <row r="18" spans="1:10" ht="13.15" customHeight="1">
      <c r="A18" s="1806" t="s">
        <v>523</v>
      </c>
      <c r="B18" s="1806"/>
      <c r="C18" s="1806"/>
      <c r="D18" s="1806"/>
      <c r="E18" s="1806"/>
      <c r="F18" s="1806"/>
      <c r="G18" s="1806"/>
      <c r="H18" s="1806"/>
      <c r="I18"/>
    </row>
    <row r="19" spans="1:10" ht="55" customHeight="1">
      <c r="A19" s="2536" t="s">
        <v>524</v>
      </c>
      <c r="B19" s="2536"/>
      <c r="C19" s="2536"/>
      <c r="D19" s="2536"/>
      <c r="E19" s="2536"/>
      <c r="F19" s="2536"/>
      <c r="G19" s="2536"/>
      <c r="H19" s="2536"/>
      <c r="I19" s="1212"/>
    </row>
    <row r="20" spans="1:10" ht="15.5">
      <c r="A20" s="1213" t="s">
        <v>525</v>
      </c>
      <c r="B20" s="1213"/>
      <c r="C20" s="1213"/>
      <c r="D20" s="1213"/>
      <c r="E20" s="1213"/>
      <c r="F20" s="1213"/>
      <c r="G20" s="1213"/>
      <c r="H20" s="1213"/>
      <c r="I20" s="1213"/>
    </row>
    <row r="21" spans="1:10" ht="15.65" customHeight="1">
      <c r="A21" s="10" t="s">
        <v>526</v>
      </c>
      <c r="C21" s="270"/>
      <c r="D21" s="270"/>
      <c r="E21" s="270"/>
      <c r="F21" s="270"/>
      <c r="G21" s="270"/>
      <c r="H21" s="270"/>
      <c r="I21" s="270"/>
    </row>
    <row r="22" spans="1:10" ht="13.5" thickBot="1"/>
    <row r="23" spans="1:10" ht="26">
      <c r="A23" s="1813" t="s">
        <v>527</v>
      </c>
      <c r="B23" s="1814" t="s">
        <v>126</v>
      </c>
      <c r="C23" s="1814" t="s">
        <v>528</v>
      </c>
      <c r="D23" s="1815" t="s">
        <v>529</v>
      </c>
    </row>
    <row r="24" spans="1:10" ht="26">
      <c r="A24" s="1286" t="s">
        <v>530</v>
      </c>
      <c r="B24" s="965" t="s">
        <v>531</v>
      </c>
      <c r="C24" s="966">
        <v>0</v>
      </c>
      <c r="D24" s="1816">
        <v>2</v>
      </c>
    </row>
    <row r="25" spans="1:10" ht="26">
      <c r="A25" s="1286" t="s">
        <v>532</v>
      </c>
      <c r="B25" s="965" t="s">
        <v>533</v>
      </c>
      <c r="C25" s="966">
        <v>0</v>
      </c>
      <c r="D25" s="1816" t="s">
        <v>534</v>
      </c>
    </row>
    <row r="26" spans="1:10" ht="15" customHeight="1">
      <c r="A26" s="2530" t="s">
        <v>535</v>
      </c>
      <c r="B26" s="2531"/>
      <c r="C26" s="2531"/>
      <c r="D26" s="2532"/>
    </row>
    <row r="27" spans="1:10" ht="15" customHeight="1" thickBot="1">
      <c r="A27" s="2533"/>
      <c r="B27" s="2534"/>
      <c r="C27" s="2534"/>
      <c r="D27" s="2535"/>
    </row>
    <row r="28" spans="1:10" ht="13.5" thickBot="1">
      <c r="A28" s="2091"/>
      <c r="B28" s="2091"/>
      <c r="C28" s="2091"/>
      <c r="D28" s="2091"/>
    </row>
    <row r="29" spans="1:10" ht="47.25" customHeight="1" thickBot="1">
      <c r="A29" s="1817" t="s">
        <v>536</v>
      </c>
      <c r="B29" s="1814" t="s">
        <v>126</v>
      </c>
      <c r="C29" s="1814" t="s">
        <v>537</v>
      </c>
      <c r="D29" s="1814" t="s">
        <v>538</v>
      </c>
      <c r="E29" s="2090" t="s">
        <v>539</v>
      </c>
      <c r="F29" s="1943" t="s">
        <v>540</v>
      </c>
      <c r="G29" s="1944" t="s">
        <v>512</v>
      </c>
      <c r="H29" s="737" t="s">
        <v>513</v>
      </c>
      <c r="J29" s="269"/>
    </row>
    <row r="30" spans="1:10">
      <c r="A30" s="566" t="s">
        <v>541</v>
      </c>
      <c r="B30" s="237" t="s">
        <v>542</v>
      </c>
      <c r="C30" s="237">
        <v>0</v>
      </c>
      <c r="D30" s="237" t="s">
        <v>336</v>
      </c>
      <c r="E30" s="237" t="s">
        <v>336</v>
      </c>
      <c r="F30" s="237" t="s">
        <v>336</v>
      </c>
      <c r="G30" s="1942">
        <v>0</v>
      </c>
      <c r="H30" s="2092">
        <v>0</v>
      </c>
      <c r="J30" s="269"/>
    </row>
    <row r="31" spans="1:10">
      <c r="A31" s="1286" t="s">
        <v>543</v>
      </c>
      <c r="B31" s="236" t="s">
        <v>542</v>
      </c>
      <c r="C31" s="236">
        <v>0</v>
      </c>
      <c r="D31" s="236" t="s">
        <v>336</v>
      </c>
      <c r="E31" s="236" t="s">
        <v>336</v>
      </c>
      <c r="F31" s="236" t="s">
        <v>336</v>
      </c>
      <c r="G31" s="1818">
        <v>0</v>
      </c>
      <c r="H31" s="2093">
        <v>0</v>
      </c>
      <c r="J31" s="269"/>
    </row>
    <row r="32" spans="1:10" ht="13.5" thickBot="1">
      <c r="A32" s="1819" t="s">
        <v>464</v>
      </c>
      <c r="B32" s="1820" t="s">
        <v>336</v>
      </c>
      <c r="C32" s="1820" t="s">
        <v>336</v>
      </c>
      <c r="D32" s="1820" t="s">
        <v>544</v>
      </c>
      <c r="E32" s="1820" t="s">
        <v>336</v>
      </c>
      <c r="F32" s="1820" t="s">
        <v>336</v>
      </c>
      <c r="G32" s="1821">
        <v>0</v>
      </c>
      <c r="H32" s="2094">
        <v>0</v>
      </c>
      <c r="J32" s="269"/>
    </row>
    <row r="33" spans="1:9" ht="13.4" customHeight="1">
      <c r="A33" s="10" t="s">
        <v>545</v>
      </c>
      <c r="C33" s="608"/>
      <c r="D33" s="608"/>
      <c r="E33" s="608"/>
      <c r="F33" s="608"/>
      <c r="G33" s="608"/>
      <c r="H33" s="608"/>
      <c r="I33" s="967"/>
    </row>
    <row r="34" spans="1:9" ht="13.4" customHeight="1">
      <c r="A34" s="608"/>
      <c r="B34" s="608"/>
      <c r="C34" s="608"/>
      <c r="D34" s="608"/>
      <c r="E34" s="608"/>
      <c r="F34" s="608"/>
      <c r="G34" s="608"/>
      <c r="H34" s="608"/>
      <c r="I34" s="608"/>
    </row>
    <row r="35" spans="1:9" ht="13.5" thickBot="1">
      <c r="C35" s="608"/>
      <c r="D35" s="23"/>
      <c r="E35" s="23"/>
    </row>
    <row r="36" spans="1:9">
      <c r="A36" s="1817"/>
      <c r="B36" s="1822"/>
      <c r="C36" s="1823" t="s">
        <v>38</v>
      </c>
      <c r="D36" s="1815"/>
      <c r="G36"/>
      <c r="H36"/>
      <c r="I36"/>
    </row>
    <row r="37" spans="1:9">
      <c r="A37" s="1824" t="s">
        <v>546</v>
      </c>
      <c r="B37" s="268" t="s">
        <v>41</v>
      </c>
      <c r="C37" s="268" t="s">
        <v>42</v>
      </c>
      <c r="D37" s="1825" t="s">
        <v>43</v>
      </c>
      <c r="F37" s="23"/>
      <c r="G37"/>
      <c r="H37"/>
      <c r="I37"/>
    </row>
    <row r="38" spans="1:9">
      <c r="A38" s="1826" t="s">
        <v>232</v>
      </c>
      <c r="B38" s="265">
        <v>120975.72999999995</v>
      </c>
      <c r="C38" s="265">
        <v>0</v>
      </c>
      <c r="D38" s="1076">
        <f>B38+C38</f>
        <v>120975.72999999995</v>
      </c>
      <c r="F38" s="23"/>
      <c r="G38"/>
      <c r="H38"/>
      <c r="I38"/>
    </row>
    <row r="39" spans="1:9">
      <c r="A39" s="1827" t="s">
        <v>233</v>
      </c>
      <c r="B39" s="266">
        <v>396607.04999999993</v>
      </c>
      <c r="C39" s="266">
        <v>0</v>
      </c>
      <c r="D39" s="1076">
        <f>B39+C39</f>
        <v>396607.04999999993</v>
      </c>
      <c r="G39"/>
      <c r="H39"/>
      <c r="I39"/>
    </row>
    <row r="40" spans="1:9">
      <c r="A40" s="1827" t="s">
        <v>234</v>
      </c>
      <c r="B40" s="266">
        <v>0</v>
      </c>
      <c r="C40" s="266">
        <v>0</v>
      </c>
      <c r="D40" s="1076">
        <f>B40+C40</f>
        <v>0</v>
      </c>
      <c r="E40" s="264" t="s">
        <v>235</v>
      </c>
      <c r="G40"/>
      <c r="H40"/>
      <c r="I40"/>
    </row>
    <row r="41" spans="1:9">
      <c r="A41" s="1828"/>
      <c r="B41" s="263"/>
      <c r="C41" s="263"/>
      <c r="D41" s="1829"/>
      <c r="G41"/>
      <c r="H41"/>
      <c r="I41"/>
    </row>
    <row r="42" spans="1:9" ht="13.5" thickBot="1">
      <c r="A42" s="1830" t="s">
        <v>547</v>
      </c>
      <c r="B42" s="1831">
        <f>SUM(B38:B40)</f>
        <v>517582.77999999991</v>
      </c>
      <c r="C42" s="1832">
        <f>SUM(C38:C40)</f>
        <v>0</v>
      </c>
      <c r="D42" s="1833">
        <f>SUM(D38:D40)</f>
        <v>517582.77999999991</v>
      </c>
      <c r="G42"/>
      <c r="H42"/>
      <c r="I42"/>
    </row>
    <row r="44" spans="1:9">
      <c r="A44" s="608"/>
      <c r="B44" s="608"/>
      <c r="C44" s="608"/>
      <c r="D44" s="608"/>
      <c r="E44" s="608"/>
      <c r="F44" s="608"/>
      <c r="G44" s="608"/>
    </row>
    <row r="45" spans="1:9">
      <c r="A45" s="608"/>
      <c r="B45" s="608"/>
      <c r="C45" s="608"/>
      <c r="D45" s="608"/>
      <c r="E45" s="608"/>
      <c r="F45" s="608"/>
      <c r="G45" s="608"/>
    </row>
    <row r="48" spans="1:9">
      <c r="E48" s="252"/>
    </row>
  </sheetData>
  <mergeCells count="8">
    <mergeCell ref="A1:H1"/>
    <mergeCell ref="J2:P2"/>
    <mergeCell ref="A5:A6"/>
    <mergeCell ref="C5:H5"/>
    <mergeCell ref="A26:D27"/>
    <mergeCell ref="A19:H19"/>
    <mergeCell ref="A3:H3"/>
    <mergeCell ref="A2:H2"/>
  </mergeCells>
  <hyperlinks>
    <hyperlink ref="A2" r:id="rId1" display="=@'ESA Summary'!$A$2:$A$2" xr:uid="{F2EAFF2A-3DA0-442A-A400-E4B1B25DA42D}"/>
    <hyperlink ref="A3" r:id="rId2" display="=@'ESA Summary'!$A$2:$A$2" xr:uid="{9F2744A0-7A14-4935-90D2-35378E6048CA}"/>
  </hyperlinks>
  <printOptions horizontalCentered="1"/>
  <pageMargins left="0.25" right="0.25" top="0.5" bottom="0.5" header="0.3" footer="0.3"/>
  <pageSetup scale="75" orientation="portrait" r:id="rId3"/>
  <headerFooter scaleWithDoc="0"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8ecece3-635c-4d59-b520-a032f66bc3f7">
      <Terms xmlns="http://schemas.microsoft.com/office/infopath/2007/PartnerControls"/>
    </lcf76f155ced4ddcb4097134ff3c332f>
    <TaxCatchAll xmlns="e45da448-bf9c-43e8-8676-7e88d583ded9" xsi:nil="true"/>
    <Document_x0020_Date xmlns="ec52a836-0bb4-4d79-aa0d-20b4805e15e2" xsi:nil="true"/>
    <Document_x0020_Type xmlns="b8ecece3-635c-4d59-b520-a032f66bc3f7" xsi:nil="true"/>
    <ACT_x0020_Classification xmlns="ec52a836-0bb4-4d79-aa0d-20b4805e15e2">Internal</ACT_x0020_Classification>
    <Stage xmlns="ec52a836-0bb4-4d79-aa0d-20b4805e15e2" xsi:nil="true"/>
    <f592d44c3d924bebbe126578b82f9ed8 xmlns="ec52a836-0bb4-4d79-aa0d-20b4805e15e2" xsi:nil="true"/>
    <Legal_x0020_Group1 xmlns="ec52a836-0bb4-4d79-aa0d-20b4805e15e2">Customer and Tariff</Legal_x0020_Group1>
    <Clip xmlns="43ebc385-919f-4264-8390-972eb2033e46" xsi:nil="true"/>
    <_dlc_DocId xmlns="ec52a836-0bb4-4d79-aa0d-20b4805e15e2">LIMSO365-1779931240-33642</_dlc_DocId>
    <_dlc_DocIdUrl xmlns="ec52a836-0bb4-4d79-aa0d-20b4805e15e2">
      <Url>https://edisonintl.sharepoint.com/teams/LIMS O365/CTWS/_layouts/15/DocIdRedir.aspx?ID=LIMSO365-1779931240-33642</Url>
      <Description>LIMSO365-1779931240-33642</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ct:contentTypeSchema xmlns:ct="http://schemas.microsoft.com/office/2006/metadata/contentType" xmlns:ma="http://schemas.microsoft.com/office/2006/metadata/properties/metaAttributes" ct:_="" ma:_="" ma:contentTypeName="Legal Document" ma:contentTypeID="0x01010059CF184591B1604A8B5108A47612E8120079F4DEF02488604A908630558A2EAE2A" ma:contentTypeVersion="78" ma:contentTypeDescription="" ma:contentTypeScope="" ma:versionID="f5125d74f1c29d5160dae13e6d78c0ab">
  <xsd:schema xmlns:xsd="http://www.w3.org/2001/XMLSchema" xmlns:xs="http://www.w3.org/2001/XMLSchema" xmlns:p="http://schemas.microsoft.com/office/2006/metadata/properties" xmlns:ns2="ec52a836-0bb4-4d79-aa0d-20b4805e15e2" xmlns:ns4="43ebc385-919f-4264-8390-972eb2033e46" xmlns:ns5="b8ecece3-635c-4d59-b520-a032f66bc3f7" xmlns:ns6="e45da448-bf9c-43e8-8676-7e88d583ded9" targetNamespace="http://schemas.microsoft.com/office/2006/metadata/properties" ma:root="true" ma:fieldsID="15e00af33eb5aec27fd083950728fe6f" ns2:_="" ns4:_="" ns5:_="" ns6:_="">
    <xsd:import namespace="ec52a836-0bb4-4d79-aa0d-20b4805e15e2"/>
    <xsd:import namespace="43ebc385-919f-4264-8390-972eb2033e46"/>
    <xsd:import namespace="b8ecece3-635c-4d59-b520-a032f66bc3f7"/>
    <xsd:import namespace="e45da448-bf9c-43e8-8676-7e88d583ded9"/>
    <xsd:element name="properties">
      <xsd:complexType>
        <xsd:sequence>
          <xsd:element name="documentManagement">
            <xsd:complexType>
              <xsd:all>
                <xsd:element ref="ns2:Stage" minOccurs="0"/>
                <xsd:element ref="ns2:Document_x0020_Date" minOccurs="0"/>
                <xsd:element ref="ns4:Clip" minOccurs="0"/>
                <xsd:element ref="ns5:Document_x0020_Type" minOccurs="0"/>
                <xsd:element ref="ns2:ACT_x0020_Classification" minOccurs="0"/>
                <xsd:element ref="ns2:SharedWithUsers" minOccurs="0"/>
                <xsd:element ref="ns2:SharedWithDetails" minOccurs="0"/>
                <xsd:element ref="ns6:TaxCatchAll" minOccurs="0"/>
                <xsd:element ref="ns6:TaxCatchAllLabel" minOccurs="0"/>
                <xsd:element ref="ns4:LastSharedByUser" minOccurs="0"/>
                <xsd:element ref="ns4:LastSharedByTime" minOccurs="0"/>
                <xsd:element ref="ns2:_dlc_DocId" minOccurs="0"/>
                <xsd:element ref="ns2:_dlc_DocIdUrl" minOccurs="0"/>
                <xsd:element ref="ns2:_dlc_DocIdPersistId" minOccurs="0"/>
                <xsd:element ref="ns5:MediaServiceMetadata" minOccurs="0"/>
                <xsd:element ref="ns5:MediaServiceFastMetadata" minOccurs="0"/>
                <xsd:element ref="ns2:f592d44c3d924bebbe126578b82f9ed8" minOccurs="0"/>
                <xsd:element ref="ns5:MediaServiceEventHashCode" minOccurs="0"/>
                <xsd:element ref="ns5:MediaServiceGenerationTime" minOccurs="0"/>
                <xsd:element ref="ns5:MediaServiceAutoKeyPoints" minOccurs="0"/>
                <xsd:element ref="ns5:MediaServiceKeyPoints" minOccurs="0"/>
                <xsd:element ref="ns5:MediaServiceAutoTags" minOccurs="0"/>
                <xsd:element ref="ns5:MediaServiceOCR" minOccurs="0"/>
                <xsd:element ref="ns5:MediaServiceDateTaken" minOccurs="0"/>
                <xsd:element ref="ns5:MediaServiceLocation" minOccurs="0"/>
                <xsd:element ref="ns2:Legal_x0020_Group1" minOccurs="0"/>
                <xsd:element ref="ns5:lcf76f155ced4ddcb4097134ff3c332f" minOccurs="0"/>
                <xsd:element ref="ns5:MediaServiceObjectDetectorVersions" minOccurs="0"/>
                <xsd:element ref="ns5:MediaLengthInSecond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52a836-0bb4-4d79-aa0d-20b4805e15e2" elementFormDefault="qualified">
    <xsd:import namespace="http://schemas.microsoft.com/office/2006/documentManagement/types"/>
    <xsd:import namespace="http://schemas.microsoft.com/office/infopath/2007/PartnerControls"/>
    <xsd:element name="Stage" ma:index="2" nillable="true" ma:displayName="Stage" ma:format="Dropdown" ma:indexed="true" ma:internalName="Stage">
      <xsd:simpleType>
        <xsd:restriction base="dms:Choice">
          <xsd:enumeration value="(1)-Draft"/>
          <xsd:enumeration value="(2)-Review"/>
          <xsd:enumeration value="(3)-Final"/>
        </xsd:restriction>
      </xsd:simpleType>
    </xsd:element>
    <xsd:element name="Document_x0020_Date" ma:index="4" nillable="true" ma:displayName="Document Date" ma:format="DateOnly" ma:indexed="true" ma:internalName="Document_x0020_Date">
      <xsd:simpleType>
        <xsd:restriction base="dms:DateTime"/>
      </xsd:simpleType>
    </xsd:element>
    <xsd:element name="ACT_x0020_Classification" ma:index="8" nillable="true" ma:displayName="ACT Classification" ma:default="Internal" ma:format="Dropdown" ma:indexed="true" ma:internalName="ACT_x0020_Classification">
      <xsd:simpleType>
        <xsd:restriction base="dms:Choice">
          <xsd:enumeration value="Public"/>
          <xsd:enumeration value="Internal"/>
          <xsd:enumeration value="Confidential"/>
        </xsd:restriction>
      </xsd:simpleType>
    </xsd:element>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description="" ma:internalName="SharedWithDetails" ma:readOnly="true">
      <xsd:simpleType>
        <xsd:restriction base="dms:Note">
          <xsd:maxLength value="255"/>
        </xsd:restriction>
      </xsd:simpleType>
    </xsd:element>
    <xsd:element name="_dlc_DocId" ma:index="16" nillable="true" ma:displayName="Document ID Value" ma:description="The value of the document ID assigned to this item." ma:indexed="true"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element name="f592d44c3d924bebbe126578b82f9ed8" ma:index="21" nillable="true" ma:displayName="Retention Code_0" ma:hidden="true" ma:internalName="f592d44c3d924bebbe126578b82f9ed8">
      <xsd:simpleType>
        <xsd:restriction base="dms:Note"/>
      </xsd:simpleType>
    </xsd:element>
    <xsd:element name="Legal_x0020_Group1" ma:index="35" nillable="true" ma:displayName="Legal Group" ma:format="Dropdown" ma:internalName="Legal_x0020_Group1">
      <xsd:simpleType>
        <xsd:restriction base="dms:Choice">
          <xsd:enumeration value="Claims and General Litigation"/>
          <xsd:enumeration value="Commercial Litigation"/>
          <xsd:enumeration value="Contracts And Intellectual Property"/>
          <xsd:enumeration value="Base Rates and Grid Support"/>
          <xsd:enumeration value="Corporate Governance - Area"/>
          <xsd:enumeration value="Customer and Tariff"/>
          <xsd:enumeration value="Labor and Employment"/>
          <xsd:enumeration value="Licensing and Environmental"/>
          <xsd:enumeration value="Power Procurement"/>
          <xsd:enumeration value="Real Prop and Local Government"/>
          <xsd:enumeration value="Resource Policy and Planning"/>
          <xsd:enumeration value="Transmission and Wholesale Markets"/>
        </xsd:restriction>
      </xsd:simpleType>
    </xsd:element>
  </xsd:schema>
  <xsd:schema xmlns:xsd="http://www.w3.org/2001/XMLSchema" xmlns:xs="http://www.w3.org/2001/XMLSchema" xmlns:dms="http://schemas.microsoft.com/office/2006/documentManagement/types" xmlns:pc="http://schemas.microsoft.com/office/infopath/2007/PartnerControls" targetNamespace="43ebc385-919f-4264-8390-972eb2033e46" elementFormDefault="qualified">
    <xsd:import namespace="http://schemas.microsoft.com/office/2006/documentManagement/types"/>
    <xsd:import namespace="http://schemas.microsoft.com/office/infopath/2007/PartnerControls"/>
    <xsd:element name="Clip" ma:index="6" nillable="true" ma:displayName="Clip" ma:indexed="true" ma:list="{e3e1a59d-4104-4f62-aee3-ce4ee5de76ea}" ma:internalName="Clip" ma:showField="Title" ma:web="43ebc385-919f-4264-8390-972eb2033e46">
      <xsd:simpleType>
        <xsd:restriction base="dms:Lookup"/>
      </xsd:simpleType>
    </xsd:element>
    <xsd:element name="LastSharedByUser" ma:index="14" nillable="true" ma:displayName="Last Shared By User" ma:internalName="LastSharedByUser" ma:readOnly="true">
      <xsd:simpleType>
        <xsd:restriction base="dms:Note">
          <xsd:maxLength value="255"/>
        </xsd:restriction>
      </xsd:simpleType>
    </xsd:element>
    <xsd:element name="LastSharedByTime" ma:index="15"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8ecece3-635c-4d59-b520-a032f66bc3f7" elementFormDefault="qualified">
    <xsd:import namespace="http://schemas.microsoft.com/office/2006/documentManagement/types"/>
    <xsd:import namespace="http://schemas.microsoft.com/office/infopath/2007/PartnerControls"/>
    <xsd:element name="Document_x0020_Type" ma:index="7" nillable="true" ma:displayName="Document Type" ma:hidden="true" ma:indexed="true" ma:list="{3b594b3d-316a-4236-8c90-69b68189df39}" ma:internalName="Document_x0020_Type" ma:readOnly="false" ma:showField="Title">
      <xsd:simpleType>
        <xsd:restriction base="dms:Lookup"/>
      </xsd:simpleType>
    </xsd:element>
    <xsd:element name="MediaServiceMetadata" ma:index="19" nillable="true" ma:displayName="MediaServiceMetadata" ma:description="" ma:hidden="true" ma:internalName="MediaServiceMetadata" ma:readOnly="true">
      <xsd:simpleType>
        <xsd:restriction base="dms:Note"/>
      </xsd:simpleType>
    </xsd:element>
    <xsd:element name="MediaServiceFastMetadata" ma:index="20" nillable="true" ma:displayName="MediaServiceFastMetadata" ma:description="" ma:hidden="true" ma:internalName="MediaServiceFastMetadata" ma:readOnly="true">
      <xsd:simpleType>
        <xsd:restriction base="dms:Note"/>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AutoTags" ma:index="31" nillable="true" ma:displayName="Tags" ma:internalName="MediaServiceAutoTags"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DateTaken" ma:index="33" nillable="true" ma:displayName="MediaServiceDateTaken" ma:hidden="true" ma:internalName="MediaServiceDateTaken" ma:readOnly="true">
      <xsd:simpleType>
        <xsd:restriction base="dms:Text"/>
      </xsd:simpleType>
    </xsd:element>
    <xsd:element name="MediaServiceLocation" ma:index="34" nillable="true" ma:displayName="Location" ma:internalName="MediaServiceLocation" ma:readOnly="true">
      <xsd:simpleType>
        <xsd:restriction base="dms:Text"/>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1da7e81d-6ea8-45c5-b51f-f6fb8dd5843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LengthInSeconds" ma:index="39" nillable="true" ma:displayName="MediaLengthInSeconds" ma:hidden="true" ma:internalName="MediaLengthInSeconds" ma:readOnly="true">
      <xsd:simpleType>
        <xsd:restriction base="dms:Unknown"/>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12" nillable="true" ma:displayName="Taxonomy Catch All Column" ma:description="" ma:hidden="true" ma:list="{0a8c02f6-2558-4537-a7e1-51f8d166058a}" ma:internalName="TaxCatchAll" ma:showField="CatchAllData" ma:web="ec52a836-0bb4-4d79-aa0d-20b4805e15e2">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0a8c02f6-2558-4537-a7e1-51f8d166058a}" ma:internalName="TaxCatchAllLabel" ma:readOnly="true" ma:showField="CatchAllDataLabel" ma:web="ec52a836-0bb4-4d79-aa0d-20b4805e15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3" ma:displayName="Author"/>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ma:index="5"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489B244-8B8D-4874-8487-7C297B540192}">
  <ds:schemaRefs>
    <ds:schemaRef ds:uri="b8ecece3-635c-4d59-b520-a032f66bc3f7"/>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e45da448-bf9c-43e8-8676-7e88d583ded9"/>
    <ds:schemaRef ds:uri="http://purl.org/dc/dcmitype/"/>
    <ds:schemaRef ds:uri="43ebc385-919f-4264-8390-972eb2033e46"/>
    <ds:schemaRef ds:uri="ec52a836-0bb4-4d79-aa0d-20b4805e15e2"/>
    <ds:schemaRef ds:uri="http://www.w3.org/XML/1998/namespace"/>
  </ds:schemaRefs>
</ds:datastoreItem>
</file>

<file path=customXml/itemProps2.xml><?xml version="1.0" encoding="utf-8"?>
<ds:datastoreItem xmlns:ds="http://schemas.openxmlformats.org/officeDocument/2006/customXml" ds:itemID="{0E690712-F3EF-41EE-AA5C-CD7C4BD9B0BE}">
  <ds:schemaRefs>
    <ds:schemaRef ds:uri="http://schemas.microsoft.com/sharepoint/v3/contenttype/forms"/>
  </ds:schemaRefs>
</ds:datastoreItem>
</file>

<file path=customXml/itemProps3.xml><?xml version="1.0" encoding="utf-8"?>
<ds:datastoreItem xmlns:ds="http://schemas.openxmlformats.org/officeDocument/2006/customXml" ds:itemID="{98F798F2-8905-4F54-B3EB-DF8598870E4A}">
  <ds:schemaRefs>
    <ds:schemaRef ds:uri="http://schemas.microsoft.com/office/2006/metadata/customXsn"/>
  </ds:schemaRefs>
</ds:datastoreItem>
</file>

<file path=customXml/itemProps4.xml><?xml version="1.0" encoding="utf-8"?>
<ds:datastoreItem xmlns:ds="http://schemas.openxmlformats.org/officeDocument/2006/customXml" ds:itemID="{68B14F9E-A2E4-4A30-8E49-058B07CADE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52a836-0bb4-4d79-aa0d-20b4805e15e2"/>
    <ds:schemaRef ds:uri="43ebc385-919f-4264-8390-972eb2033e46"/>
    <ds:schemaRef ds:uri="b8ecece3-635c-4d59-b520-a032f66bc3f7"/>
    <ds:schemaRef ds:uri="e45da448-bf9c-43e8-8676-7e88d583de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D578A14-EB6E-4C11-9A8C-C007769F8A3F}">
  <ds:schemaRefs>
    <ds:schemaRef ds:uri="http://schemas.microsoft.com/sharepoint/events"/>
  </ds:schemaRefs>
</ds:datastoreItem>
</file>

<file path=docMetadata/LabelInfo.xml><?xml version="1.0" encoding="utf-8"?>
<clbl:labelList xmlns:clbl="http://schemas.microsoft.com/office/2020/mipLabelMetadata">
  <clbl:label id="{6b0d6fe9-5d6a-4bc0-a54c-bcad7a1ba9de}" enabled="1" method="Privileged" siteId="{44ae661a-ece6-41aa-bc96-7c2c85a0894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46</vt:i4>
      </vt:variant>
    </vt:vector>
  </HeadingPairs>
  <TitlesOfParts>
    <vt:vector size="96" baseType="lpstr">
      <vt:lpstr>SUMMARY -Highlights </vt:lpstr>
      <vt:lpstr>ESA Summary Table 1</vt:lpstr>
      <vt:lpstr>ESA Table 1</vt:lpstr>
      <vt:lpstr>ESA Table 1A</vt:lpstr>
      <vt:lpstr>ESA Table 2 Main</vt:lpstr>
      <vt:lpstr>ESA Table 2A MFWB</vt:lpstr>
      <vt:lpstr>ESA Table 2B PP PD</vt:lpstr>
      <vt:lpstr>ESA Table 2C BE (SCE-Only)</vt:lpstr>
      <vt:lpstr>ESA Table 2D_CEH (SCE only)</vt:lpstr>
      <vt:lpstr>ESA Table 2E CSD</vt:lpstr>
      <vt:lpstr>ESA Table 3</vt:lpstr>
      <vt:lpstr>ESA Table 4</vt:lpstr>
      <vt:lpstr>ESA Table 5</vt:lpstr>
      <vt:lpstr>ESA Table 6</vt:lpstr>
      <vt:lpstr>ESA Table 7</vt:lpstr>
      <vt:lpstr>ESA Table 8</vt:lpstr>
      <vt:lpstr>ESA Table 9</vt:lpstr>
      <vt:lpstr>ESA Table 10</vt:lpstr>
      <vt:lpstr>ESA Table 11</vt:lpstr>
      <vt:lpstr>ESA Table 12</vt:lpstr>
      <vt:lpstr>ESA Table 13A</vt:lpstr>
      <vt:lpstr>ESA Table 13B</vt:lpstr>
      <vt:lpstr>ESA Table 14</vt:lpstr>
      <vt:lpstr>ESA Table 15</vt:lpstr>
      <vt:lpstr>ESA Table 16</vt:lpstr>
      <vt:lpstr>ESA Table 17 (SCE Only)</vt:lpstr>
      <vt:lpstr>CARE- Table 1</vt:lpstr>
      <vt:lpstr>CARE-Table 2</vt:lpstr>
      <vt:lpstr>CARE -Table 3</vt:lpstr>
      <vt:lpstr>CARE-Table 4</vt:lpstr>
      <vt:lpstr>CARE-Table 5</vt:lpstr>
      <vt:lpstr>CARE-Table 6</vt:lpstr>
      <vt:lpstr>CARE-Table 7</vt:lpstr>
      <vt:lpstr>CARE-Table 8 </vt:lpstr>
      <vt:lpstr>CARE-Table 9</vt:lpstr>
      <vt:lpstr>CARE-Table 10</vt:lpstr>
      <vt:lpstr>CARE-Table 11</vt:lpstr>
      <vt:lpstr>CARE-Table 12</vt:lpstr>
      <vt:lpstr>CARE-Table 13</vt:lpstr>
      <vt:lpstr>CARE-Table 14</vt:lpstr>
      <vt:lpstr>CARE-Table 15</vt:lpstr>
      <vt:lpstr>CARE-Table 16</vt:lpstr>
      <vt:lpstr>FERA-Table 1</vt:lpstr>
      <vt:lpstr>FERA-Table 2</vt:lpstr>
      <vt:lpstr>FERA-Table 3</vt:lpstr>
      <vt:lpstr>FERA - Table 4</vt:lpstr>
      <vt:lpstr>FERA-Table 5</vt:lpstr>
      <vt:lpstr>FERA-Table 6</vt:lpstr>
      <vt:lpstr>FERA-Table 7</vt:lpstr>
      <vt:lpstr>FERA-Table 8</vt:lpstr>
      <vt:lpstr>'CARE- Table 1'!Print_Area</vt:lpstr>
      <vt:lpstr>'CARE -Table 3'!Print_Area</vt:lpstr>
      <vt:lpstr>'CARE-Table 10'!Print_Area</vt:lpstr>
      <vt:lpstr>'CARE-Table 11'!Print_Area</vt:lpstr>
      <vt:lpstr>'CARE-Table 12'!Print_Area</vt:lpstr>
      <vt:lpstr>'CARE-Table 13'!Print_Area</vt:lpstr>
      <vt:lpstr>'CARE-Table 14'!Print_Area</vt:lpstr>
      <vt:lpstr>'CARE-Table 15'!Print_Area</vt:lpstr>
      <vt:lpstr>'CARE-Table 16'!Print_Area</vt:lpstr>
      <vt:lpstr>'CARE-Table 2'!Print_Area</vt:lpstr>
      <vt:lpstr>'CARE-Table 4'!Print_Area</vt:lpstr>
      <vt:lpstr>'CARE-Table 5'!Print_Area</vt:lpstr>
      <vt:lpstr>'CARE-Table 6'!Print_Area</vt:lpstr>
      <vt:lpstr>'CARE-Table 7'!Print_Area</vt:lpstr>
      <vt:lpstr>'CARE-Table 8 '!Print_Area</vt:lpstr>
      <vt:lpstr>'CARE-Table 9'!Print_Area</vt:lpstr>
      <vt:lpstr>'ESA Summary Table 1'!Print_Area</vt:lpstr>
      <vt:lpstr>'ESA Table 1'!Print_Area</vt:lpstr>
      <vt:lpstr>'ESA Table 10'!Print_Area</vt:lpstr>
      <vt:lpstr>'ESA Table 11'!Print_Area</vt:lpstr>
      <vt:lpstr>'ESA Table 12'!Print_Area</vt:lpstr>
      <vt:lpstr>'ESA Table 13A'!Print_Area</vt:lpstr>
      <vt:lpstr>'ESA Table 13B'!Print_Area</vt:lpstr>
      <vt:lpstr>'ESA Table 14'!Print_Area</vt:lpstr>
      <vt:lpstr>'ESA Table 15'!Print_Area</vt:lpstr>
      <vt:lpstr>'ESA Table 1A'!Print_Area</vt:lpstr>
      <vt:lpstr>'ESA Table 2 Main'!Print_Area</vt:lpstr>
      <vt:lpstr>'ESA Table 2A MFWB'!Print_Area</vt:lpstr>
      <vt:lpstr>'ESA Table 2B PP PD'!Print_Area</vt:lpstr>
      <vt:lpstr>'ESA Table 2C BE (SCE-Only)'!Print_Area</vt:lpstr>
      <vt:lpstr>'ESA Table 2D_CEH (SCE only)'!Print_Area</vt:lpstr>
      <vt:lpstr>'ESA Table 2E CSD'!Print_Area</vt:lpstr>
      <vt:lpstr>'ESA Table 3'!Print_Area</vt:lpstr>
      <vt:lpstr>'ESA Table 4'!Print_Area</vt:lpstr>
      <vt:lpstr>'ESA Table 5'!Print_Area</vt:lpstr>
      <vt:lpstr>'ESA Table 6'!Print_Area</vt:lpstr>
      <vt:lpstr>'ESA Table 7'!Print_Area</vt:lpstr>
      <vt:lpstr>'ESA Table 8'!Print_Area</vt:lpstr>
      <vt:lpstr>'ESA Table 9'!Print_Area</vt:lpstr>
      <vt:lpstr>'FERA - Table 4'!Print_Area</vt:lpstr>
      <vt:lpstr>'FERA-Table 3'!Print_Area</vt:lpstr>
      <vt:lpstr>'FERA-Table 5'!Print_Area</vt:lpstr>
      <vt:lpstr>'FERA-Table 6'!Print_Area</vt:lpstr>
      <vt:lpstr>'FERA-Table 7'!Print_Area</vt:lpstr>
      <vt:lpstr>'FERA-Table 8'!Print_Area</vt:lpstr>
      <vt:lpstr>'SUMMARY -Highlights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Ramos, Ronnie</dc:creator>
  <cp:keywords/>
  <dc:description/>
  <cp:lastModifiedBy>Sylvia Valdez</cp:lastModifiedBy>
  <cp:revision/>
  <cp:lastPrinted>2025-04-30T23:01:44Z</cp:lastPrinted>
  <dcterms:created xsi:type="dcterms:W3CDTF">2020-06-30T23:43:06Z</dcterms:created>
  <dcterms:modified xsi:type="dcterms:W3CDTF">2025-05-01T20:07:04Z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0x01010059CF184591B1604A8B5108A47612E8120079F4DEF02488604A908630558A2EAE2A</vt:lpwstr>
  </property>
  <property fmtid="{D5CDD505-2E9C-101B-9397-08002B2CF9AE}" pid="3" name="_dlc_DocIdItemGuid">
    <vt:lpwstr>c1ea60f2-93d3-46dd-a4d1-35df13cfc6f9</vt:lpwstr>
  </property>
  <property fmtid="{D5CDD505-2E9C-101B-9397-08002B2CF9AE}" pid="4" name="MediaServiceImageTags">
    <vt:lpwstr/>
  </property>
  <property fmtid="{D5CDD505-2E9C-101B-9397-08002B2CF9AE}" pid="5" name="MSIP_Label_6b0d6fe9-5d6a-4bc0-a54c-bcad7a1ba9de_Enabled">
    <vt:lpwstr>true</vt:lpwstr>
  </property>
  <property fmtid="{D5CDD505-2E9C-101B-9397-08002B2CF9AE}" pid="6" name="MSIP_Label_6b0d6fe9-5d6a-4bc0-a54c-bcad7a1ba9de_SetDate">
    <vt:lpwstr>2023-09-14T17:55:01Z</vt:lpwstr>
  </property>
  <property fmtid="{D5CDD505-2E9C-101B-9397-08002B2CF9AE}" pid="7" name="MSIP_Label_6b0d6fe9-5d6a-4bc0-a54c-bcad7a1ba9de_Method">
    <vt:lpwstr>Privileged</vt:lpwstr>
  </property>
  <property fmtid="{D5CDD505-2E9C-101B-9397-08002B2CF9AE}" pid="8" name="MSIP_Label_6b0d6fe9-5d6a-4bc0-a54c-bcad7a1ba9de_Name">
    <vt:lpwstr>Internal (No Markings)</vt:lpwstr>
  </property>
  <property fmtid="{D5CDD505-2E9C-101B-9397-08002B2CF9AE}" pid="9" name="MSIP_Label_6b0d6fe9-5d6a-4bc0-a54c-bcad7a1ba9de_SiteId">
    <vt:lpwstr>44ae661a-ece6-41aa-bc96-7c2c85a08941</vt:lpwstr>
  </property>
  <property fmtid="{D5CDD505-2E9C-101B-9397-08002B2CF9AE}" pid="10" name="MSIP_Label_6b0d6fe9-5d6a-4bc0-a54c-bcad7a1ba9de_ActionId">
    <vt:lpwstr>d4f752bd-c2a0-410f-ba84-01fdb86fd147</vt:lpwstr>
  </property>
  <property fmtid="{D5CDD505-2E9C-101B-9397-08002B2CF9AE}" pid="11" name="MSIP_Label_6b0d6fe9-5d6a-4bc0-a54c-bcad7a1ba9de_ContentBits">
    <vt:lpwstr>0</vt:lpwstr>
  </property>
  <property fmtid="{D5CDD505-2E9C-101B-9397-08002B2CF9AE}" pid="12" name="MSIP_Label_bc3dd1c7-2c40-4a31-84b2-bec599b321a0_Enabled">
    <vt:lpwstr>true</vt:lpwstr>
  </property>
  <property fmtid="{D5CDD505-2E9C-101B-9397-08002B2CF9AE}" pid="13" name="MSIP_Label_bc3dd1c7-2c40-4a31-84b2-bec599b321a0_SetDate">
    <vt:lpwstr>2023-11-16T15:26:21Z</vt:lpwstr>
  </property>
  <property fmtid="{D5CDD505-2E9C-101B-9397-08002B2CF9AE}" pid="14" name="MSIP_Label_bc3dd1c7-2c40-4a31-84b2-bec599b321a0_Method">
    <vt:lpwstr>Standard</vt:lpwstr>
  </property>
  <property fmtid="{D5CDD505-2E9C-101B-9397-08002B2CF9AE}" pid="15" name="MSIP_Label_bc3dd1c7-2c40-4a31-84b2-bec599b321a0_Name">
    <vt:lpwstr>bc3dd1c7-2c40-4a31-84b2-bec599b321a0</vt:lpwstr>
  </property>
  <property fmtid="{D5CDD505-2E9C-101B-9397-08002B2CF9AE}" pid="16" name="MSIP_Label_bc3dd1c7-2c40-4a31-84b2-bec599b321a0_SiteId">
    <vt:lpwstr>5b2a8fee-4c95-4bdc-8aae-196f8aacb1b6</vt:lpwstr>
  </property>
  <property fmtid="{D5CDD505-2E9C-101B-9397-08002B2CF9AE}" pid="17" name="MSIP_Label_bc3dd1c7-2c40-4a31-84b2-bec599b321a0_ActionId">
    <vt:lpwstr>e56e0acd-5e04-478e-bfc4-501812de54d0</vt:lpwstr>
  </property>
  <property fmtid="{D5CDD505-2E9C-101B-9397-08002B2CF9AE}" pid="18" name="MSIP_Label_bc3dd1c7-2c40-4a31-84b2-bec599b321a0_ContentBits">
    <vt:lpwstr>0</vt:lpwstr>
  </property>
  <property fmtid="{D5CDD505-2E9C-101B-9397-08002B2CF9AE}" pid="19" name="Retention Code">
    <vt:lpwstr/>
  </property>
  <property fmtid="{D5CDD505-2E9C-101B-9397-08002B2CF9AE}" pid="20" name="Retention_x0020_Code">
    <vt:lpwstr/>
  </property>
</Properties>
</file>